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robert.waterhouse\Desktop\"/>
    </mc:Choice>
  </mc:AlternateContent>
  <xr:revisionPtr revIDLastSave="0" documentId="13_ncr:1_{63C988E5-2411-4BCC-969B-A3556F88BB7F}" xr6:coauthVersionLast="45" xr6:coauthVersionMax="45" xr10:uidLastSave="{00000000-0000-0000-0000-000000000000}"/>
  <workbookProtection workbookAlgorithmName="SHA-512" workbookHashValue="8aTy78/ESwymNipQPUV3H1iS4ZaVfQpB+0NcUaqc6KVZ3Aqam+i+sB6wF/t4IrsNI6h9jOs/fiGBN6qT70R2PA==" workbookSaltValue="/xlH1uZErIsY5iR4/uK9Rg==" workbookSpinCount="100000" lockStructure="1"/>
  <bookViews>
    <workbookView xWindow="20370" yWindow="-120" windowWidth="29040" windowHeight="15840" xr2:uid="{A145145A-CF66-4EAB-BDF7-5B5BC21CC1DF}"/>
  </bookViews>
  <sheets>
    <sheet name="Tool" sheetId="1" r:id="rId1"/>
    <sheet name="Example" sheetId="10" r:id="rId2"/>
    <sheet name="Basic" sheetId="3" state="hidden" r:id="rId3"/>
    <sheet name="Trajectory Map" sheetId="9" state="hidden" r:id="rId4"/>
    <sheet name="Heat Map" sheetId="4" state="hidden" r:id="rId5"/>
    <sheet name="Pick List" sheetId="7" state="hidden" r:id="rId6"/>
  </sheets>
  <definedNames>
    <definedName name="_xlnm.Print_Area" localSheetId="0">Tool!$B$2:$P$52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 i="9" l="1"/>
  <c r="AI3" i="9" s="1"/>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87" i="9"/>
  <c r="AI88" i="9"/>
  <c r="AI89" i="9"/>
  <c r="AI90" i="9"/>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126" i="9"/>
  <c r="AI127" i="9"/>
  <c r="AI128" i="9"/>
  <c r="AI129" i="9"/>
  <c r="AI130" i="9"/>
  <c r="AI131" i="9"/>
  <c r="AI132" i="9"/>
  <c r="AI133" i="9"/>
  <c r="AI134" i="9"/>
  <c r="AI135" i="9"/>
  <c r="AI136" i="9"/>
  <c r="AI137" i="9"/>
  <c r="AI138" i="9"/>
  <c r="AI139" i="9"/>
  <c r="AI140" i="9"/>
  <c r="AI141" i="9"/>
  <c r="AI142" i="9"/>
  <c r="AI143" i="9"/>
  <c r="AI144" i="9"/>
  <c r="AI145" i="9"/>
  <c r="AI146" i="9"/>
  <c r="AI147" i="9"/>
  <c r="AI148" i="9"/>
  <c r="AI149" i="9"/>
  <c r="AI150" i="9"/>
  <c r="AI151" i="9"/>
  <c r="AI152" i="9"/>
  <c r="AI153" i="9"/>
  <c r="AI154" i="9"/>
  <c r="AI155" i="9"/>
  <c r="AI156" i="9"/>
  <c r="AI157" i="9"/>
  <c r="AI158" i="9"/>
  <c r="AI159" i="9"/>
  <c r="AI160" i="9"/>
  <c r="AI161" i="9"/>
  <c r="AI162" i="9"/>
  <c r="AI163" i="9"/>
  <c r="AI164" i="9"/>
  <c r="AI165" i="9"/>
  <c r="AI166" i="9"/>
  <c r="AI167" i="9"/>
  <c r="AI168" i="9"/>
  <c r="AI169" i="9"/>
  <c r="AI170" i="9"/>
  <c r="AI171" i="9"/>
  <c r="AI172" i="9"/>
  <c r="AI173" i="9"/>
  <c r="AI174" i="9"/>
  <c r="AI175" i="9"/>
  <c r="AI176" i="9"/>
  <c r="AI177" i="9"/>
  <c r="AI178" i="9"/>
  <c r="AI179" i="9"/>
  <c r="AI180" i="9"/>
  <c r="AI181" i="9"/>
  <c r="AI182" i="9"/>
  <c r="AI183" i="9"/>
  <c r="AI184" i="9"/>
  <c r="AI185" i="9"/>
  <c r="AI186" i="9"/>
  <c r="AI187" i="9"/>
  <c r="AI188" i="9"/>
  <c r="AI189" i="9"/>
  <c r="AI190" i="9"/>
  <c r="AI191" i="9"/>
  <c r="AI192" i="9"/>
  <c r="AI193" i="9"/>
  <c r="AI194" i="9"/>
  <c r="AI195" i="9"/>
  <c r="AI196" i="9"/>
  <c r="AI197" i="9"/>
  <c r="AI198" i="9"/>
  <c r="AI199" i="9"/>
  <c r="AI200" i="9"/>
  <c r="AI201" i="9"/>
  <c r="AI202" i="9"/>
  <c r="AI203" i="9"/>
  <c r="AI204" i="9"/>
  <c r="AI205" i="9"/>
  <c r="AI206" i="9"/>
  <c r="AI207" i="9"/>
  <c r="AI208" i="9"/>
  <c r="AI209" i="9"/>
  <c r="AI210" i="9"/>
  <c r="AI211" i="9"/>
  <c r="AI212" i="9"/>
  <c r="AI213" i="9"/>
  <c r="AI214" i="9"/>
  <c r="AI215" i="9"/>
  <c r="AI216" i="9"/>
  <c r="AI217" i="9"/>
  <c r="AI218" i="9"/>
  <c r="AI219" i="9"/>
  <c r="AI220" i="9"/>
  <c r="AI221" i="9"/>
  <c r="AI222" i="9"/>
  <c r="AI223" i="9"/>
  <c r="AI224" i="9"/>
  <c r="AI225" i="9"/>
  <c r="AI226" i="9"/>
  <c r="AI227" i="9"/>
  <c r="AI228" i="9"/>
  <c r="AI229" i="9"/>
  <c r="AI230" i="9"/>
  <c r="AI231" i="9"/>
  <c r="AI232" i="9"/>
  <c r="AI233" i="9"/>
  <c r="AI234" i="9"/>
  <c r="AI235" i="9"/>
  <c r="AI236" i="9"/>
  <c r="AI237" i="9"/>
  <c r="AI238" i="9"/>
  <c r="AI239" i="9"/>
  <c r="AI240" i="9"/>
  <c r="AI241" i="9"/>
  <c r="AI242" i="9"/>
  <c r="AI243" i="9"/>
  <c r="AI244" i="9"/>
  <c r="AI245" i="9"/>
  <c r="AI246" i="9"/>
  <c r="AI247" i="9"/>
  <c r="AI248" i="9"/>
  <c r="AI249" i="9"/>
  <c r="AI250" i="9"/>
  <c r="AI251" i="9"/>
  <c r="AI252" i="9"/>
  <c r="AI253" i="9"/>
  <c r="AI254" i="9"/>
  <c r="AI255" i="9"/>
  <c r="AI256" i="9"/>
  <c r="AI257" i="9"/>
  <c r="AI258" i="9"/>
  <c r="AI259" i="9"/>
  <c r="AI260" i="9"/>
  <c r="AI261" i="9"/>
  <c r="AI262" i="9"/>
  <c r="AI263" i="9"/>
  <c r="AI264" i="9"/>
  <c r="AI265" i="9"/>
  <c r="AI266" i="9"/>
  <c r="AI267" i="9"/>
  <c r="AI268" i="9"/>
  <c r="AI269" i="9"/>
  <c r="AI270" i="9"/>
  <c r="AI271" i="9"/>
  <c r="AI272" i="9"/>
  <c r="AI273" i="9"/>
  <c r="AI274" i="9"/>
  <c r="AI275" i="9"/>
  <c r="AI276" i="9"/>
  <c r="AI277" i="9"/>
  <c r="AI278" i="9"/>
  <c r="AI279" i="9"/>
  <c r="AI280" i="9"/>
  <c r="AI281" i="9"/>
  <c r="AI282" i="9"/>
  <c r="AI283" i="9"/>
  <c r="AI284" i="9"/>
  <c r="AI285" i="9"/>
  <c r="AI286" i="9"/>
  <c r="AI287" i="9"/>
  <c r="AI288" i="9"/>
  <c r="AI289" i="9"/>
  <c r="AI290" i="9"/>
  <c r="AI291" i="9"/>
  <c r="AI292" i="9"/>
  <c r="AI293" i="9"/>
  <c r="AI294" i="9"/>
  <c r="AI295" i="9"/>
  <c r="AI296" i="9"/>
  <c r="AI297" i="9"/>
  <c r="AI298" i="9"/>
  <c r="AI299" i="9"/>
  <c r="AI300" i="9"/>
  <c r="AI301" i="9"/>
  <c r="AI302" i="9"/>
  <c r="AI303" i="9"/>
  <c r="AI304" i="9"/>
  <c r="AI305" i="9"/>
  <c r="AI306" i="9"/>
  <c r="AI307" i="9"/>
  <c r="AI308" i="9"/>
  <c r="AI309" i="9"/>
  <c r="AI310" i="9"/>
  <c r="AI311" i="9"/>
  <c r="AI312" i="9"/>
  <c r="AI313" i="9"/>
  <c r="AI314" i="9"/>
  <c r="AI315" i="9"/>
  <c r="AI316" i="9"/>
  <c r="AI317" i="9"/>
  <c r="AI318" i="9"/>
  <c r="AI319" i="9"/>
  <c r="AI320" i="9"/>
  <c r="AI321" i="9"/>
  <c r="AI322" i="9"/>
  <c r="AI323" i="9"/>
  <c r="AI324" i="9"/>
  <c r="AI325" i="9"/>
  <c r="AI326" i="9"/>
  <c r="AI327" i="9"/>
  <c r="AI328" i="9"/>
  <c r="AI329" i="9"/>
  <c r="AI330" i="9"/>
  <c r="AI331" i="9"/>
  <c r="AI332" i="9"/>
  <c r="AI333" i="9"/>
  <c r="AI334" i="9"/>
  <c r="AI335" i="9"/>
  <c r="AI336" i="9"/>
  <c r="AI337" i="9"/>
  <c r="AI338" i="9"/>
  <c r="AI339" i="9"/>
  <c r="AI340" i="9"/>
  <c r="AI341" i="9"/>
  <c r="AI342" i="9"/>
  <c r="AI343" i="9"/>
  <c r="AI344" i="9"/>
  <c r="AI345" i="9"/>
  <c r="AI346" i="9"/>
  <c r="AI347" i="9"/>
  <c r="AI348" i="9"/>
  <c r="AI349" i="9"/>
  <c r="AI350" i="9"/>
  <c r="AI351" i="9"/>
  <c r="AI352" i="9"/>
  <c r="AI353" i="9"/>
  <c r="AI354" i="9"/>
  <c r="AI355" i="9"/>
  <c r="AI356" i="9"/>
  <c r="AI357" i="9"/>
  <c r="AI358" i="9"/>
  <c r="AI359" i="9"/>
  <c r="AI360" i="9"/>
  <c r="AI361" i="9"/>
  <c r="AI362" i="9"/>
  <c r="AI363" i="9"/>
  <c r="AI364" i="9"/>
  <c r="AI365" i="9"/>
  <c r="AI366" i="9"/>
  <c r="AI367" i="9"/>
  <c r="AI368" i="9"/>
  <c r="AI369" i="9"/>
  <c r="AI370" i="9"/>
  <c r="AI371" i="9"/>
  <c r="AI372" i="9"/>
  <c r="AI373" i="9"/>
  <c r="AI374" i="9"/>
  <c r="AI375" i="9"/>
  <c r="AI376" i="9"/>
  <c r="AI377" i="9"/>
  <c r="AI378" i="9"/>
  <c r="AI379" i="9"/>
  <c r="AI380" i="9"/>
  <c r="AI381" i="9"/>
  <c r="AI382" i="9"/>
  <c r="AI383" i="9"/>
  <c r="AI384" i="9"/>
  <c r="AI385" i="9"/>
  <c r="AI386" i="9"/>
  <c r="AI387" i="9"/>
  <c r="AI388" i="9"/>
  <c r="AI389" i="9"/>
  <c r="AI390" i="9"/>
  <c r="AI391" i="9"/>
  <c r="AI392" i="9"/>
  <c r="AI393" i="9"/>
  <c r="AI394" i="9"/>
  <c r="AI395" i="9"/>
  <c r="AI396" i="9"/>
  <c r="AI397" i="9"/>
  <c r="AI398" i="9"/>
  <c r="AI399" i="9"/>
  <c r="AI400" i="9"/>
  <c r="AI401" i="9"/>
  <c r="AI402" i="9"/>
  <c r="AI403" i="9"/>
  <c r="AI404" i="9"/>
  <c r="AI405" i="9"/>
  <c r="AI406" i="9"/>
  <c r="AI407" i="9"/>
  <c r="AI408" i="9"/>
  <c r="AI409" i="9"/>
  <c r="AI410" i="9"/>
  <c r="AI411" i="9"/>
  <c r="AI412" i="9"/>
  <c r="AI413" i="9"/>
  <c r="AI414" i="9"/>
  <c r="AI415" i="9"/>
  <c r="AI416" i="9"/>
  <c r="AI417" i="9"/>
  <c r="AI418" i="9"/>
  <c r="AI419" i="9"/>
  <c r="AI420" i="9"/>
  <c r="AI421" i="9"/>
  <c r="AI422" i="9"/>
  <c r="AI423" i="9"/>
  <c r="AI424" i="9"/>
  <c r="AI425" i="9"/>
  <c r="AI426" i="9"/>
  <c r="AI427" i="9"/>
  <c r="AI428" i="9"/>
  <c r="AI429" i="9"/>
  <c r="AI430" i="9"/>
  <c r="AI431" i="9"/>
  <c r="AI432" i="9"/>
  <c r="AI433" i="9"/>
  <c r="AI434" i="9"/>
  <c r="AI435" i="9"/>
  <c r="AI436" i="9"/>
  <c r="AI437" i="9"/>
  <c r="AI438" i="9"/>
  <c r="AI439" i="9"/>
  <c r="AI440" i="9"/>
  <c r="AI441" i="9"/>
  <c r="AI442" i="9"/>
  <c r="AI443" i="9"/>
  <c r="AI444" i="9"/>
  <c r="AI445" i="9"/>
  <c r="AI446" i="9"/>
  <c r="AI447" i="9"/>
  <c r="AI448" i="9"/>
  <c r="AI449" i="9"/>
  <c r="AI450" i="9"/>
  <c r="AI451" i="9"/>
  <c r="AI452" i="9"/>
  <c r="AI453" i="9"/>
  <c r="AI454" i="9"/>
  <c r="AI455" i="9"/>
  <c r="AI456" i="9"/>
  <c r="AI457" i="9"/>
  <c r="AI458" i="9"/>
  <c r="AI459" i="9"/>
  <c r="AI460" i="9"/>
  <c r="AI461" i="9"/>
  <c r="AI462" i="9"/>
  <c r="AI463" i="9"/>
  <c r="AI464" i="9"/>
  <c r="AI465" i="9"/>
  <c r="AI466" i="9"/>
  <c r="AI467" i="9"/>
  <c r="AI468" i="9"/>
  <c r="AI469" i="9"/>
  <c r="AI470" i="9"/>
  <c r="AI471" i="9"/>
  <c r="AI472" i="9"/>
  <c r="AI473" i="9"/>
  <c r="AI474" i="9"/>
  <c r="AI475" i="9"/>
  <c r="AI476" i="9"/>
  <c r="AI477" i="9"/>
  <c r="AI478" i="9"/>
  <c r="AI479" i="9"/>
  <c r="AI480" i="9"/>
  <c r="AI481" i="9"/>
  <c r="AI482" i="9"/>
  <c r="AI483" i="9"/>
  <c r="AI484" i="9"/>
  <c r="AI485" i="9"/>
  <c r="AI486" i="9"/>
  <c r="AI487" i="9"/>
  <c r="AI488" i="9"/>
  <c r="AI489" i="9"/>
  <c r="AI490" i="9"/>
  <c r="AI491" i="9"/>
  <c r="AI492" i="9"/>
  <c r="AI493" i="9"/>
  <c r="AI494" i="9"/>
  <c r="AI495" i="9"/>
  <c r="AI496" i="9"/>
  <c r="AI497" i="9"/>
  <c r="AI498" i="9"/>
  <c r="AI499" i="9"/>
  <c r="AI500" i="9"/>
  <c r="AI501" i="9"/>
  <c r="AI502" i="9"/>
  <c r="AI503" i="9"/>
  <c r="AI504" i="9"/>
  <c r="AI505" i="9"/>
  <c r="AI506" i="9"/>
  <c r="AI507" i="9"/>
  <c r="AI508" i="9"/>
  <c r="AI509" i="9"/>
  <c r="AI510" i="9"/>
  <c r="AI511" i="9"/>
  <c r="AI512" i="9"/>
  <c r="AI513" i="9"/>
  <c r="AI514" i="9"/>
  <c r="AI515" i="9"/>
  <c r="AI516" i="9"/>
  <c r="AI517" i="9"/>
  <c r="AI518" i="9"/>
  <c r="AI519" i="9"/>
  <c r="AI520" i="9"/>
  <c r="AI521" i="9"/>
  <c r="AI522" i="9"/>
  <c r="AI523" i="9"/>
  <c r="AI524" i="9"/>
  <c r="AI525" i="9"/>
  <c r="AI526" i="9"/>
  <c r="AI527" i="9"/>
  <c r="AI528" i="9"/>
  <c r="AI529" i="9"/>
  <c r="AI530" i="9"/>
  <c r="AI531" i="9"/>
  <c r="AI532" i="9"/>
  <c r="AI533" i="9"/>
  <c r="AI534" i="9"/>
  <c r="AI535" i="9"/>
  <c r="AI536" i="9"/>
  <c r="AI537" i="9"/>
  <c r="AI538" i="9"/>
  <c r="AI539" i="9"/>
  <c r="AI540" i="9"/>
  <c r="AI541" i="9"/>
  <c r="AI542" i="9"/>
  <c r="AI543" i="9"/>
  <c r="AI544" i="9"/>
  <c r="AI545" i="9"/>
  <c r="AI546" i="9"/>
  <c r="AI547" i="9"/>
  <c r="AI548" i="9"/>
  <c r="AI549" i="9"/>
  <c r="AI550" i="9"/>
  <c r="AI551" i="9"/>
  <c r="AI552" i="9"/>
  <c r="AI553" i="9"/>
  <c r="AI554" i="9"/>
  <c r="AI555" i="9"/>
  <c r="AI556" i="9"/>
  <c r="AI557" i="9"/>
  <c r="AI558" i="9"/>
  <c r="AI559" i="9"/>
  <c r="AI560" i="9"/>
  <c r="AI561" i="9"/>
  <c r="AI562" i="9"/>
  <c r="AI563" i="9"/>
  <c r="AI564" i="9"/>
  <c r="AI565" i="9"/>
  <c r="AI566" i="9"/>
  <c r="AI567" i="9"/>
  <c r="AI568" i="9"/>
  <c r="AI569" i="9"/>
  <c r="AI570" i="9"/>
  <c r="AI571" i="9"/>
  <c r="AI572" i="9"/>
  <c r="AI573" i="9"/>
  <c r="AI574" i="9"/>
  <c r="AI575" i="9"/>
  <c r="AI576" i="9"/>
  <c r="AI577" i="9"/>
  <c r="AI578" i="9"/>
  <c r="AI579" i="9"/>
  <c r="AI580" i="9"/>
  <c r="AI581" i="9"/>
  <c r="AI582" i="9"/>
  <c r="AI583" i="9"/>
  <c r="AI584" i="9"/>
  <c r="AI585" i="9"/>
  <c r="AI586" i="9"/>
  <c r="AI587" i="9"/>
  <c r="AI588" i="9"/>
  <c r="AI589" i="9"/>
  <c r="AI590" i="9"/>
  <c r="AI591" i="9"/>
  <c r="AI592" i="9"/>
  <c r="AI593" i="9"/>
  <c r="AI594" i="9"/>
  <c r="AI595" i="9"/>
  <c r="AI596" i="9"/>
  <c r="AI597" i="9"/>
  <c r="AI598" i="9"/>
  <c r="AI599" i="9"/>
  <c r="AI600" i="9"/>
  <c r="AI601" i="9"/>
  <c r="AI602" i="9"/>
  <c r="AI603" i="9"/>
  <c r="AI604" i="9"/>
  <c r="AI605" i="9"/>
  <c r="AI606" i="9"/>
  <c r="AI607" i="9"/>
  <c r="AI608" i="9"/>
  <c r="AI609" i="9"/>
  <c r="AI610" i="9"/>
  <c r="AI611" i="9"/>
  <c r="AI612" i="9"/>
  <c r="AI613" i="9"/>
  <c r="AI614" i="9"/>
  <c r="AI615" i="9"/>
  <c r="AI616" i="9"/>
  <c r="AI617" i="9"/>
  <c r="AI618" i="9"/>
  <c r="AI619" i="9"/>
  <c r="AI620" i="9"/>
  <c r="AI621" i="9"/>
  <c r="AI622" i="9"/>
  <c r="AI623" i="9"/>
  <c r="AI624" i="9"/>
  <c r="AI625" i="9"/>
  <c r="AI626" i="9"/>
  <c r="AI627" i="9"/>
  <c r="AI628" i="9"/>
  <c r="AI629" i="9"/>
  <c r="AI630" i="9"/>
  <c r="AI631" i="9"/>
  <c r="AI632" i="9"/>
  <c r="AI633" i="9"/>
  <c r="AI634" i="9"/>
  <c r="AI635" i="9"/>
  <c r="AI636" i="9"/>
  <c r="AI637" i="9"/>
  <c r="AI638" i="9"/>
  <c r="AI639" i="9"/>
  <c r="AI640" i="9"/>
  <c r="AI641" i="9"/>
  <c r="AI642" i="9"/>
  <c r="AI643" i="9"/>
  <c r="AI644" i="9"/>
  <c r="AI645" i="9"/>
  <c r="AI646" i="9"/>
  <c r="AI647" i="9"/>
  <c r="AI648" i="9"/>
  <c r="AI649" i="9"/>
  <c r="AI650" i="9"/>
  <c r="AI651" i="9"/>
  <c r="AI652" i="9"/>
  <c r="AI653" i="9"/>
  <c r="AI654" i="9"/>
  <c r="AI655" i="9"/>
  <c r="AI656" i="9"/>
  <c r="AI657" i="9"/>
  <c r="AI658" i="9"/>
  <c r="AI659" i="9"/>
  <c r="AI660" i="9"/>
  <c r="AI661" i="9"/>
  <c r="AI662" i="9"/>
  <c r="AI663" i="9"/>
  <c r="AI664" i="9"/>
  <c r="AI665" i="9"/>
  <c r="AI666" i="9"/>
  <c r="AI667" i="9"/>
  <c r="AI668" i="9"/>
  <c r="AI669" i="9"/>
  <c r="AI670" i="9"/>
  <c r="AI671" i="9"/>
  <c r="AI672" i="9"/>
  <c r="AI673" i="9"/>
  <c r="AI674" i="9"/>
  <c r="AI675" i="9"/>
  <c r="AI676" i="9"/>
  <c r="AI677" i="9"/>
  <c r="AI678" i="9"/>
  <c r="AI679" i="9"/>
  <c r="AI680" i="9"/>
  <c r="AI681" i="9"/>
  <c r="AI682" i="9"/>
  <c r="AI683" i="9"/>
  <c r="AI684" i="9"/>
  <c r="AI685" i="9"/>
  <c r="AI686" i="9"/>
  <c r="AI687" i="9"/>
  <c r="AI688" i="9"/>
  <c r="AI689" i="9"/>
  <c r="AI690" i="9"/>
  <c r="AI691" i="9"/>
  <c r="AI692" i="9"/>
  <c r="AI693" i="9"/>
  <c r="AI694" i="9"/>
  <c r="AI695" i="9"/>
  <c r="AI696" i="9"/>
  <c r="AI697" i="9"/>
  <c r="AI698" i="9"/>
  <c r="AI699" i="9"/>
  <c r="AI700" i="9"/>
  <c r="AI701" i="9"/>
  <c r="AI702" i="9"/>
  <c r="AI703" i="9"/>
  <c r="AI704" i="9"/>
  <c r="AI705" i="9"/>
  <c r="AI706" i="9"/>
  <c r="AI707" i="9"/>
  <c r="AI708" i="9"/>
  <c r="AI709" i="9"/>
  <c r="AI710" i="9"/>
  <c r="AI711" i="9"/>
  <c r="AI712" i="9"/>
  <c r="AI713" i="9"/>
  <c r="AI714" i="9"/>
  <c r="AI715" i="9"/>
  <c r="AI716" i="9"/>
  <c r="AI717" i="9"/>
  <c r="AI718" i="9"/>
  <c r="AI719" i="9"/>
  <c r="AI720" i="9"/>
  <c r="AI721" i="9"/>
  <c r="AI722" i="9"/>
  <c r="AI723" i="9"/>
  <c r="AI724" i="9"/>
  <c r="AI725" i="9"/>
  <c r="AI726" i="9"/>
  <c r="AI727" i="9"/>
  <c r="AI728" i="9"/>
  <c r="AI729" i="9"/>
  <c r="AI730" i="9"/>
  <c r="AI731" i="9"/>
  <c r="AI732" i="9"/>
  <c r="AI733" i="9"/>
  <c r="AI734" i="9"/>
  <c r="AI735" i="9"/>
  <c r="AI736" i="9"/>
  <c r="AI737" i="9"/>
  <c r="AI738" i="9"/>
  <c r="AI739" i="9"/>
  <c r="AI740" i="9"/>
  <c r="AI741" i="9"/>
  <c r="AI742" i="9"/>
  <c r="AI743" i="9"/>
  <c r="AI744" i="9"/>
  <c r="AI745" i="9"/>
  <c r="AI746" i="9"/>
  <c r="AI747" i="9"/>
  <c r="AI748" i="9"/>
  <c r="AI749" i="9"/>
  <c r="AI750" i="9"/>
  <c r="AI751" i="9"/>
  <c r="AI752" i="9"/>
  <c r="AI753" i="9"/>
  <c r="AI754" i="9"/>
  <c r="AI755" i="9"/>
  <c r="AI756" i="9"/>
  <c r="AI757" i="9"/>
  <c r="AI758" i="9"/>
  <c r="AI759" i="9"/>
  <c r="AI760" i="9"/>
  <c r="AI761" i="9"/>
  <c r="AI762" i="9"/>
  <c r="AI763" i="9"/>
  <c r="AI764" i="9"/>
  <c r="AI765" i="9"/>
  <c r="AI766" i="9"/>
  <c r="AI767" i="9"/>
  <c r="AI768" i="9"/>
  <c r="AI769" i="9"/>
  <c r="AI770" i="9"/>
  <c r="AI771" i="9"/>
  <c r="AI772" i="9"/>
  <c r="AI773" i="9"/>
  <c r="AI774" i="9"/>
  <c r="AI775" i="9"/>
  <c r="AI776" i="9"/>
  <c r="AI777" i="9"/>
  <c r="AI778" i="9"/>
  <c r="AI779" i="9"/>
  <c r="AI780" i="9"/>
  <c r="AI781" i="9"/>
  <c r="AI782" i="9"/>
  <c r="AI783" i="9"/>
  <c r="AI784" i="9"/>
  <c r="AI785" i="9"/>
  <c r="AI786" i="9"/>
  <c r="AI787" i="9"/>
  <c r="AI788" i="9"/>
  <c r="AI789" i="9"/>
  <c r="AI790" i="9"/>
  <c r="AI791" i="9"/>
  <c r="AI792" i="9"/>
  <c r="AI793" i="9"/>
  <c r="AI794" i="9"/>
  <c r="AI795" i="9"/>
  <c r="AI796" i="9"/>
  <c r="AI797" i="9"/>
  <c r="AI798" i="9"/>
  <c r="AI799" i="9"/>
  <c r="AI800" i="9"/>
  <c r="AI801" i="9"/>
  <c r="AI802" i="9"/>
  <c r="AI803" i="9"/>
  <c r="AI804" i="9"/>
  <c r="AI805" i="9"/>
  <c r="AI806" i="9"/>
  <c r="AI807" i="9"/>
  <c r="AI808" i="9"/>
  <c r="AI809" i="9"/>
  <c r="AI810" i="9"/>
  <c r="AI811" i="9"/>
  <c r="AI812" i="9"/>
  <c r="AI813" i="9"/>
  <c r="AI814" i="9"/>
  <c r="AI815" i="9"/>
  <c r="AI816" i="9"/>
  <c r="AI817" i="9"/>
  <c r="AI818" i="9"/>
  <c r="AI819" i="9"/>
  <c r="AI820" i="9"/>
  <c r="AI821" i="9"/>
  <c r="AI822" i="9"/>
  <c r="AI823" i="9"/>
  <c r="AI824" i="9"/>
  <c r="AI825" i="9"/>
  <c r="AI826" i="9"/>
  <c r="AI827" i="9"/>
  <c r="AI828" i="9"/>
  <c r="AI829" i="9"/>
  <c r="AI830" i="9"/>
  <c r="AI831" i="9"/>
  <c r="AI832" i="9"/>
  <c r="AI833" i="9"/>
  <c r="AI834" i="9"/>
  <c r="AI835" i="9"/>
  <c r="AI836" i="9"/>
  <c r="AI837" i="9"/>
  <c r="AI838" i="9"/>
  <c r="AI839" i="9"/>
  <c r="AI840" i="9"/>
  <c r="AI841" i="9"/>
  <c r="AI842" i="9"/>
  <c r="AI843" i="9"/>
  <c r="AI844" i="9"/>
  <c r="AI845" i="9"/>
  <c r="AI846" i="9"/>
  <c r="AI847" i="9"/>
  <c r="AI848" i="9"/>
  <c r="AI849" i="9"/>
  <c r="AI850" i="9"/>
  <c r="AI851" i="9"/>
  <c r="AI852" i="9"/>
  <c r="AI853" i="9"/>
  <c r="AI854" i="9"/>
  <c r="AI855" i="9"/>
  <c r="AI856" i="9"/>
  <c r="AI857" i="9"/>
  <c r="AI858" i="9"/>
  <c r="AI859" i="9"/>
  <c r="AI860" i="9"/>
  <c r="AI861" i="9"/>
  <c r="AI862" i="9"/>
  <c r="AI863" i="9"/>
  <c r="AI864" i="9"/>
  <c r="AI865" i="9"/>
  <c r="AI866" i="9"/>
  <c r="AI867" i="9"/>
  <c r="AI868" i="9"/>
  <c r="AI869" i="9"/>
  <c r="AI870" i="9"/>
  <c r="AI871" i="9"/>
  <c r="AI872" i="9"/>
  <c r="AI873" i="9"/>
  <c r="AI874" i="9"/>
  <c r="AI875" i="9"/>
  <c r="AI876" i="9"/>
  <c r="AI877" i="9"/>
  <c r="AI878" i="9"/>
  <c r="AI879" i="9"/>
  <c r="AI880" i="9"/>
  <c r="AI881" i="9"/>
  <c r="AI882" i="9"/>
  <c r="AI883" i="9"/>
  <c r="AI884" i="9"/>
  <c r="AI885" i="9"/>
  <c r="AI886" i="9"/>
  <c r="AI887" i="9"/>
  <c r="AI888" i="9"/>
  <c r="AI889" i="9"/>
  <c r="AI890" i="9"/>
  <c r="AI891" i="9"/>
  <c r="AI892" i="9"/>
  <c r="AI893" i="9"/>
  <c r="AI894" i="9"/>
  <c r="AI895" i="9"/>
  <c r="AI896" i="9"/>
  <c r="AI897" i="9"/>
  <c r="AI898" i="9"/>
  <c r="AI899" i="9"/>
  <c r="AI900" i="9"/>
  <c r="AI901" i="9"/>
  <c r="AI902" i="9"/>
  <c r="AI903" i="9"/>
  <c r="AI904" i="9"/>
  <c r="AI905" i="9"/>
  <c r="AI906" i="9"/>
  <c r="AI907" i="9"/>
  <c r="AI908" i="9"/>
  <c r="AI909" i="9"/>
  <c r="AI910" i="9"/>
  <c r="AI911" i="9"/>
  <c r="AI912" i="9"/>
  <c r="AI913" i="9"/>
  <c r="AI914" i="9"/>
  <c r="AI915" i="9"/>
  <c r="AI916" i="9"/>
  <c r="AI917" i="9"/>
  <c r="AI918" i="9"/>
  <c r="AI919" i="9"/>
  <c r="AI920" i="9"/>
  <c r="AI921" i="9"/>
  <c r="AI922" i="9"/>
  <c r="AI923" i="9"/>
  <c r="AI924" i="9"/>
  <c r="AI925" i="9"/>
  <c r="AI926" i="9"/>
  <c r="AI927" i="9"/>
  <c r="AI928" i="9"/>
  <c r="AI929" i="9"/>
  <c r="AI930" i="9"/>
  <c r="AI931" i="9"/>
  <c r="AI932" i="9"/>
  <c r="AI933" i="9"/>
  <c r="AI934" i="9"/>
  <c r="AI935" i="9"/>
  <c r="AI936" i="9"/>
  <c r="AI937" i="9"/>
  <c r="AI938" i="9"/>
  <c r="AI939" i="9"/>
  <c r="AI940" i="9"/>
  <c r="AI941" i="9"/>
  <c r="AI942" i="9"/>
  <c r="AI943" i="9"/>
  <c r="AI944" i="9"/>
  <c r="AI945" i="9"/>
  <c r="AI946" i="9"/>
  <c r="AI947" i="9"/>
  <c r="AI948" i="9"/>
  <c r="AI949" i="9"/>
  <c r="AI950" i="9"/>
  <c r="AI951" i="9"/>
  <c r="AI952" i="9"/>
  <c r="AI953" i="9"/>
  <c r="AI954" i="9"/>
  <c r="AI955" i="9"/>
  <c r="AI956" i="9"/>
  <c r="AI957" i="9"/>
  <c r="AI958" i="9"/>
  <c r="AI959" i="9"/>
  <c r="AI960" i="9"/>
  <c r="AI961" i="9"/>
  <c r="AI962" i="9"/>
  <c r="AI963" i="9"/>
  <c r="AI964" i="9"/>
  <c r="AI965" i="9"/>
  <c r="AI966" i="9"/>
  <c r="AI967" i="9"/>
  <c r="AI968" i="9"/>
  <c r="AI969" i="9"/>
  <c r="AI970" i="9"/>
  <c r="AI971" i="9"/>
  <c r="AI972" i="9"/>
  <c r="AI973" i="9"/>
  <c r="AI974" i="9"/>
  <c r="AI975" i="9"/>
  <c r="AI976" i="9"/>
  <c r="AI977" i="9"/>
  <c r="AI978" i="9"/>
  <c r="AI979" i="9"/>
  <c r="AI980" i="9"/>
  <c r="AI981" i="9"/>
  <c r="AI982" i="9"/>
  <c r="AI983" i="9"/>
  <c r="AI984" i="9"/>
  <c r="AI985" i="9"/>
  <c r="AI986" i="9"/>
  <c r="AI987" i="9"/>
  <c r="AI988" i="9"/>
  <c r="AI989" i="9"/>
  <c r="AI990" i="9"/>
  <c r="AI991" i="9"/>
  <c r="AI992" i="9"/>
  <c r="AI993" i="9"/>
  <c r="AI994" i="9"/>
  <c r="AI995" i="9"/>
  <c r="AI996" i="9"/>
  <c r="AI997" i="9"/>
  <c r="AI998" i="9"/>
  <c r="AI999" i="9"/>
  <c r="AI1000" i="9"/>
  <c r="AI1001" i="9"/>
  <c r="AI1002" i="9"/>
  <c r="AI1003" i="9"/>
  <c r="AI1004" i="9"/>
  <c r="AI1005" i="9"/>
  <c r="AI1006" i="9"/>
  <c r="AI1007" i="9"/>
  <c r="AI1008" i="9"/>
  <c r="AI1009" i="9"/>
  <c r="AI1010" i="9"/>
  <c r="AI1011" i="9"/>
  <c r="AI1012" i="9"/>
  <c r="AI1013" i="9"/>
  <c r="AI1014" i="9"/>
  <c r="AI1015" i="9"/>
  <c r="AI1016" i="9"/>
  <c r="AI1017" i="9"/>
  <c r="AI1018" i="9"/>
  <c r="AI1019" i="9"/>
  <c r="AI1020" i="9"/>
  <c r="AI1021" i="9"/>
  <c r="AI1022" i="9"/>
  <c r="AI1023" i="9"/>
  <c r="AI1024" i="9"/>
  <c r="AI1025" i="9"/>
  <c r="AI1026" i="9"/>
  <c r="AI1027" i="9"/>
  <c r="AI1028" i="9"/>
  <c r="AI1029" i="9"/>
  <c r="AI1030" i="9"/>
  <c r="AI1031" i="9"/>
  <c r="AI1032" i="9"/>
  <c r="AI1033" i="9"/>
  <c r="AI1034" i="9"/>
  <c r="AI1035" i="9"/>
  <c r="AI1036" i="9"/>
  <c r="AI1037" i="9"/>
  <c r="AI1038" i="9"/>
  <c r="AI1039" i="9"/>
  <c r="AI1040" i="9"/>
  <c r="AI1041" i="9"/>
  <c r="AI1042" i="9"/>
  <c r="AI1043" i="9"/>
  <c r="AI1044" i="9"/>
  <c r="AI1045" i="9"/>
  <c r="AI1046" i="9"/>
  <c r="AI1047" i="9"/>
  <c r="AI1048" i="9"/>
  <c r="AI1049" i="9"/>
  <c r="AI1050" i="9"/>
  <c r="AI1051" i="9"/>
  <c r="AI1052" i="9"/>
  <c r="AI1053" i="9"/>
  <c r="AI1054" i="9"/>
  <c r="AI1055" i="9"/>
  <c r="AI1056" i="9"/>
  <c r="AI1057" i="9"/>
  <c r="AI1058" i="9"/>
  <c r="AI1059" i="9"/>
  <c r="AI1060" i="9"/>
  <c r="AI1061" i="9"/>
  <c r="AI1062" i="9"/>
  <c r="AI1063" i="9"/>
  <c r="AI1064" i="9"/>
  <c r="AI1065" i="9"/>
  <c r="AI1066" i="9"/>
  <c r="AI1067" i="9"/>
  <c r="AI1068" i="9"/>
  <c r="AI1069" i="9"/>
  <c r="AI1070" i="9"/>
  <c r="AI1071" i="9"/>
  <c r="AI1072" i="9"/>
  <c r="AI1073" i="9"/>
  <c r="AI1074" i="9"/>
  <c r="AI1075" i="9"/>
  <c r="AI1076" i="9"/>
  <c r="AI1077" i="9"/>
  <c r="AI1078" i="9"/>
  <c r="AI1079" i="9"/>
  <c r="AI1080" i="9"/>
  <c r="AI1081" i="9"/>
  <c r="AI1082" i="9"/>
  <c r="AI1083" i="9"/>
  <c r="AI1084" i="9"/>
  <c r="AI1085" i="9"/>
  <c r="AI1086" i="9"/>
  <c r="AI1087" i="9"/>
  <c r="AI1088" i="9"/>
  <c r="AI1089" i="9"/>
  <c r="AI1090" i="9"/>
  <c r="AI1091" i="9"/>
  <c r="AI1092" i="9"/>
  <c r="AI1093" i="9"/>
  <c r="AI1094" i="9"/>
  <c r="AI1095" i="9"/>
  <c r="AI1096" i="9"/>
  <c r="AI1097" i="9"/>
  <c r="AI1098" i="9"/>
  <c r="AI1099" i="9"/>
  <c r="AI1100" i="9"/>
  <c r="AI1101" i="9"/>
  <c r="AI1102" i="9"/>
  <c r="AI1103" i="9"/>
  <c r="AI1104" i="9"/>
  <c r="AI1105" i="9"/>
  <c r="AI1106" i="9"/>
  <c r="AI1107" i="9"/>
  <c r="AI1108" i="9"/>
  <c r="AI1109" i="9"/>
  <c r="AI1110" i="9"/>
  <c r="AI1111" i="9"/>
  <c r="AI1112" i="9"/>
  <c r="AI1113" i="9"/>
  <c r="AI1114" i="9"/>
  <c r="AI1115" i="9"/>
  <c r="AI1116" i="9"/>
  <c r="AI1117" i="9"/>
  <c r="AI1118" i="9"/>
  <c r="AI1119" i="9"/>
  <c r="AI1120" i="9"/>
  <c r="AI1121" i="9"/>
  <c r="AI1122" i="9"/>
  <c r="AI1123" i="9"/>
  <c r="AI1124" i="9"/>
  <c r="AI1125" i="9"/>
  <c r="AI1126" i="9"/>
  <c r="AI1127" i="9"/>
  <c r="AI1128" i="9"/>
  <c r="AI1129" i="9"/>
  <c r="AI1130" i="9"/>
  <c r="AI1131" i="9"/>
  <c r="AI1132" i="9"/>
  <c r="AI1133" i="9"/>
  <c r="AI1134" i="9"/>
  <c r="AI1135" i="9"/>
  <c r="AI1136" i="9"/>
  <c r="AI1137" i="9"/>
  <c r="AI1138" i="9"/>
  <c r="AI1139" i="9"/>
  <c r="AI1140" i="9"/>
  <c r="AI1141" i="9"/>
  <c r="AI1142" i="9"/>
  <c r="AI1143" i="9"/>
  <c r="AI1144" i="9"/>
  <c r="AI1145" i="9"/>
  <c r="AI1146" i="9"/>
  <c r="AI1147" i="9"/>
  <c r="AI1148" i="9"/>
  <c r="AI1149" i="9"/>
  <c r="AI1150" i="9"/>
  <c r="AI1151" i="9"/>
  <c r="AI1152" i="9"/>
  <c r="AI1153" i="9"/>
  <c r="AI1154" i="9"/>
  <c r="AI1155" i="9"/>
  <c r="AI1156" i="9"/>
  <c r="AI1157" i="9"/>
  <c r="AI1158" i="9"/>
  <c r="AI1159" i="9"/>
  <c r="AI1160" i="9"/>
  <c r="AI1161" i="9"/>
  <c r="AI1162" i="9"/>
  <c r="AI1163" i="9"/>
  <c r="AI1164" i="9"/>
  <c r="AI1165" i="9"/>
  <c r="AI1166" i="9"/>
  <c r="AI1167" i="9"/>
  <c r="AI1168" i="9"/>
  <c r="AI1169" i="9"/>
  <c r="AI1170" i="9"/>
  <c r="AI1171" i="9"/>
  <c r="AI1172" i="9"/>
  <c r="AI1173" i="9"/>
  <c r="AI1174" i="9"/>
  <c r="AI1175" i="9"/>
  <c r="AI1176" i="9"/>
  <c r="AI1177" i="9"/>
  <c r="AI1178" i="9"/>
  <c r="AI1179" i="9"/>
  <c r="AI1180" i="9"/>
  <c r="AI1181" i="9"/>
  <c r="AI1182" i="9"/>
  <c r="AI1183" i="9"/>
  <c r="AI1184" i="9"/>
  <c r="AI1185" i="9"/>
  <c r="AI1186" i="9"/>
  <c r="AI1187" i="9"/>
  <c r="AI1188" i="9"/>
  <c r="AI1189" i="9"/>
  <c r="AI1190" i="9"/>
  <c r="AI1191" i="9"/>
  <c r="AI1192" i="9"/>
  <c r="AI1193" i="9"/>
  <c r="AI1194" i="9"/>
  <c r="AI1195" i="9"/>
  <c r="AI1196" i="9"/>
  <c r="AI1197" i="9"/>
  <c r="AI1198" i="9"/>
  <c r="AI1199" i="9"/>
  <c r="AI1200" i="9"/>
  <c r="AI1201" i="9"/>
  <c r="AI1202" i="9"/>
  <c r="AI1203" i="9"/>
  <c r="AI1204" i="9"/>
  <c r="AI1205" i="9"/>
  <c r="AI1206" i="9"/>
  <c r="AI1207" i="9"/>
  <c r="AI1208" i="9"/>
  <c r="AI1209" i="9"/>
  <c r="AI1210" i="9"/>
  <c r="AI1211" i="9"/>
  <c r="AI1212" i="9"/>
  <c r="AI1213" i="9"/>
  <c r="AI1214" i="9"/>
  <c r="AI1215" i="9"/>
  <c r="AI1216" i="9"/>
  <c r="AI1217" i="9"/>
  <c r="AI1218" i="9"/>
  <c r="AI1219" i="9"/>
  <c r="AI1220" i="9"/>
  <c r="AI1221" i="9"/>
  <c r="AI1222" i="9"/>
  <c r="AI1223" i="9"/>
  <c r="AI1224" i="9"/>
  <c r="AI1225" i="9"/>
  <c r="AI1226" i="9"/>
  <c r="AI1227" i="9"/>
  <c r="AI1228" i="9"/>
  <c r="AI1229" i="9"/>
  <c r="AI1230" i="9"/>
  <c r="AI1231" i="9"/>
  <c r="AI1232" i="9"/>
  <c r="AI1233" i="9"/>
  <c r="AI1234" i="9"/>
  <c r="AI1235" i="9"/>
  <c r="AI1236" i="9"/>
  <c r="AI1237" i="9"/>
  <c r="AI1238" i="9"/>
  <c r="AI1239" i="9"/>
  <c r="AI1240" i="9"/>
  <c r="AI1241" i="9"/>
  <c r="AI1242" i="9"/>
  <c r="AI1243" i="9"/>
  <c r="AI1244" i="9"/>
  <c r="AI1245" i="9"/>
  <c r="AI1246" i="9"/>
  <c r="AI1247" i="9"/>
  <c r="AI1248" i="9"/>
  <c r="AI1249" i="9"/>
  <c r="AI1250" i="9"/>
  <c r="AI1251" i="9"/>
  <c r="AI1252" i="9"/>
  <c r="AI1253" i="9"/>
  <c r="AI1254" i="9"/>
  <c r="AI1255" i="9"/>
  <c r="AI1256" i="9"/>
  <c r="AI1257" i="9"/>
  <c r="AI1258" i="9"/>
  <c r="AI1259" i="9"/>
  <c r="AI1260" i="9"/>
  <c r="AI1261" i="9"/>
  <c r="AI1262" i="9"/>
  <c r="AI1263" i="9"/>
  <c r="AI1264" i="9"/>
  <c r="AI1265" i="9"/>
  <c r="AI1266" i="9"/>
  <c r="AI1267" i="9"/>
  <c r="AI1268" i="9"/>
  <c r="AI1269" i="9"/>
  <c r="AI1270" i="9"/>
  <c r="AI1271" i="9"/>
  <c r="AI1272" i="9"/>
  <c r="AI1273" i="9"/>
  <c r="AI1274" i="9"/>
  <c r="AI1275" i="9"/>
  <c r="AI1276" i="9"/>
  <c r="AI1277" i="9"/>
  <c r="AI1278" i="9"/>
  <c r="AI1279" i="9"/>
  <c r="AI1280" i="9"/>
  <c r="AI1281" i="9"/>
  <c r="AI1282" i="9"/>
  <c r="AI1283" i="9"/>
  <c r="AI1284" i="9"/>
  <c r="AI1285" i="9"/>
  <c r="AI1286" i="9"/>
  <c r="AI1287" i="9"/>
  <c r="AI1288" i="9"/>
  <c r="AI1289" i="9"/>
  <c r="AI1290" i="9"/>
  <c r="AI1291" i="9"/>
  <c r="AI1292" i="9"/>
  <c r="AI1293" i="9"/>
  <c r="AI1294" i="9"/>
  <c r="AI1295" i="9"/>
  <c r="AI1296" i="9"/>
  <c r="AI1297" i="9"/>
  <c r="AI1298" i="9"/>
  <c r="AI1299" i="9"/>
  <c r="AI1300" i="9"/>
  <c r="AI1301" i="9"/>
  <c r="AI1302" i="9"/>
  <c r="AI1303" i="9"/>
  <c r="AI1304" i="9"/>
  <c r="AI1305" i="9"/>
  <c r="AI1306" i="9"/>
  <c r="AI1307" i="9"/>
  <c r="AI1308" i="9"/>
  <c r="AI1309" i="9"/>
  <c r="AI1310" i="9"/>
  <c r="AI1311" i="9"/>
  <c r="AI1312" i="9"/>
  <c r="AI1313" i="9"/>
  <c r="AI1314" i="9"/>
  <c r="AI1315" i="9"/>
  <c r="AI1316" i="9"/>
  <c r="AI1317" i="9"/>
  <c r="AI1318" i="9"/>
  <c r="AI1319" i="9"/>
  <c r="AI1320" i="9"/>
  <c r="AI1321" i="9"/>
  <c r="AI1322" i="9"/>
  <c r="AI1323" i="9"/>
  <c r="AI1324" i="9"/>
  <c r="AI1325" i="9"/>
  <c r="AI1326" i="9"/>
  <c r="AI1327" i="9"/>
  <c r="AI1328" i="9"/>
  <c r="AI1329" i="9"/>
  <c r="AI1330" i="9"/>
  <c r="AI1331" i="9"/>
  <c r="AI1332" i="9"/>
  <c r="AI1333" i="9"/>
  <c r="AI1334" i="9"/>
  <c r="AI1335" i="9"/>
  <c r="AI1336" i="9"/>
  <c r="AI1337" i="9"/>
  <c r="AI1338" i="9"/>
  <c r="AI1339" i="9"/>
  <c r="AI1340" i="9"/>
  <c r="AI1341" i="9"/>
  <c r="AI1342" i="9"/>
  <c r="AI1343" i="9"/>
  <c r="AI1344" i="9"/>
  <c r="AI1345" i="9"/>
  <c r="AI1346" i="9"/>
  <c r="AI1347" i="9"/>
  <c r="AI1348" i="9"/>
  <c r="AI1349" i="9"/>
  <c r="AI1350" i="9"/>
  <c r="AI1351" i="9"/>
  <c r="AI1352" i="9"/>
  <c r="AI1353" i="9"/>
  <c r="AI1354" i="9"/>
  <c r="AI1355" i="9"/>
  <c r="AI1356" i="9"/>
  <c r="AI1357" i="9"/>
  <c r="AI1358" i="9"/>
  <c r="AI1359" i="9"/>
  <c r="AI1360" i="9"/>
  <c r="AI1361" i="9"/>
  <c r="AI1362" i="9"/>
  <c r="AI1363" i="9"/>
  <c r="AI1364" i="9"/>
  <c r="AI1365" i="9"/>
  <c r="AI1366" i="9"/>
  <c r="AI1367" i="9"/>
  <c r="AI1368" i="9"/>
  <c r="AI1369" i="9"/>
  <c r="AI1370" i="9"/>
  <c r="AI1371" i="9"/>
  <c r="AI1372" i="9"/>
  <c r="AI1373" i="9"/>
  <c r="AI1374" i="9"/>
  <c r="AI1375" i="9"/>
  <c r="AI1376" i="9"/>
  <c r="AI1377" i="9"/>
  <c r="AI1378" i="9"/>
  <c r="AI1379" i="9"/>
  <c r="AI1380" i="9"/>
  <c r="AI1381" i="9"/>
  <c r="AI1382" i="9"/>
  <c r="AI1383" i="9"/>
  <c r="AI1384" i="9"/>
  <c r="AI1385" i="9"/>
  <c r="AI1386" i="9"/>
  <c r="AI1387" i="9"/>
  <c r="AI1388" i="9"/>
  <c r="AI1389" i="9"/>
  <c r="AI1390" i="9"/>
  <c r="AI1391" i="9"/>
  <c r="AI1392" i="9"/>
  <c r="AI1393" i="9"/>
  <c r="AI1394" i="9"/>
  <c r="AI1395" i="9"/>
  <c r="AI1396" i="9"/>
  <c r="AI1397" i="9"/>
  <c r="AI1398" i="9"/>
  <c r="AI1399" i="9"/>
  <c r="AI1400" i="9"/>
  <c r="AI1401" i="9"/>
  <c r="AI1402" i="9"/>
  <c r="AI1403" i="9"/>
  <c r="AI1404" i="9"/>
  <c r="AI1405" i="9"/>
  <c r="AI1406" i="9"/>
  <c r="AI1407" i="9"/>
  <c r="AI1408" i="9"/>
  <c r="AI1409" i="9"/>
  <c r="AI1410" i="9"/>
  <c r="AI1411" i="9"/>
  <c r="AI1412" i="9"/>
  <c r="AI1413" i="9"/>
  <c r="AI1414" i="9"/>
  <c r="AI1415" i="9"/>
  <c r="AI1416" i="9"/>
  <c r="AI1417" i="9"/>
  <c r="AI1418" i="9"/>
  <c r="AI1419" i="9"/>
  <c r="AI1420" i="9"/>
  <c r="AI1421" i="9"/>
  <c r="AI1422" i="9"/>
  <c r="AI1423" i="9"/>
  <c r="AI1424" i="9"/>
  <c r="AI1425" i="9"/>
  <c r="AI1426" i="9"/>
  <c r="AI1427" i="9"/>
  <c r="AI1428" i="9"/>
  <c r="AI1429" i="9"/>
  <c r="AI1430" i="9"/>
  <c r="AI1431" i="9"/>
  <c r="AI1432" i="9"/>
  <c r="AI1433" i="9"/>
  <c r="AI1434" i="9"/>
  <c r="AI1435" i="9"/>
  <c r="AI1436" i="9"/>
  <c r="AI1437" i="9"/>
  <c r="AI1438" i="9"/>
  <c r="AI1439" i="9"/>
  <c r="AI1440" i="9"/>
  <c r="AI1441" i="9"/>
  <c r="AI1442" i="9"/>
  <c r="AI1443" i="9"/>
  <c r="AI1444" i="9"/>
  <c r="AI1445" i="9"/>
  <c r="AI1446" i="9"/>
  <c r="AI1447" i="9"/>
  <c r="AI1448" i="9"/>
  <c r="AI1449" i="9"/>
  <c r="AI1450" i="9"/>
  <c r="AI1451" i="9"/>
  <c r="AI1452" i="9"/>
  <c r="AI1453" i="9"/>
  <c r="AI1454" i="9"/>
  <c r="AI1455" i="9"/>
  <c r="AI1456" i="9"/>
  <c r="AI1457" i="9"/>
  <c r="AI1458" i="9"/>
  <c r="AI1459" i="9"/>
  <c r="AI1460" i="9"/>
  <c r="AI1461" i="9"/>
  <c r="AI1462" i="9"/>
  <c r="AI1463" i="9"/>
  <c r="AI1464" i="9"/>
  <c r="AI1465" i="9"/>
  <c r="AI1466" i="9"/>
  <c r="AI1467" i="9"/>
  <c r="AI1468" i="9"/>
  <c r="AI1469" i="9"/>
  <c r="AI1470" i="9"/>
  <c r="AI1471" i="9"/>
  <c r="AI1472" i="9"/>
  <c r="AI1473" i="9"/>
  <c r="AI1474" i="9"/>
  <c r="AI1475" i="9"/>
  <c r="AI1476" i="9"/>
  <c r="AI1477" i="9"/>
  <c r="AI1478" i="9"/>
  <c r="AI1479" i="9"/>
  <c r="AI1480" i="9"/>
  <c r="AI1481" i="9"/>
  <c r="AI1482" i="9"/>
  <c r="AI1483" i="9"/>
  <c r="AI1484" i="9"/>
  <c r="AI1485" i="9"/>
  <c r="AI1486" i="9"/>
  <c r="AI1487" i="9"/>
  <c r="AI1488" i="9"/>
  <c r="AI1489" i="9"/>
  <c r="AI1490" i="9"/>
  <c r="AI1491" i="9"/>
  <c r="AI1492" i="9"/>
  <c r="AI1493" i="9"/>
  <c r="AI1494" i="9"/>
  <c r="AI1495" i="9"/>
  <c r="AI1496" i="9"/>
  <c r="AI1497" i="9"/>
  <c r="AI1498" i="9"/>
  <c r="AI1499" i="9"/>
  <c r="AI1500" i="9"/>
  <c r="AI1501" i="9"/>
  <c r="AI1502" i="9"/>
  <c r="AI1503" i="9"/>
  <c r="AI1504" i="9"/>
  <c r="AI1505" i="9"/>
  <c r="AI1506" i="9"/>
  <c r="AI1507" i="9"/>
  <c r="AI1508" i="9"/>
  <c r="AI1509" i="9"/>
  <c r="AI1510" i="9"/>
  <c r="AI1511" i="9"/>
  <c r="AI1512" i="9"/>
  <c r="AI1513" i="9"/>
  <c r="AI1514" i="9"/>
  <c r="AI1515" i="9"/>
  <c r="AI1516" i="9"/>
  <c r="AI1517" i="9"/>
  <c r="AI1518" i="9"/>
  <c r="AI1519" i="9"/>
  <c r="AI1520" i="9"/>
  <c r="AI1521" i="9"/>
  <c r="AI1522" i="9"/>
  <c r="AI1523" i="9"/>
  <c r="AI1524" i="9"/>
  <c r="AI1525" i="9"/>
  <c r="AI1526" i="9"/>
  <c r="AI1527" i="9"/>
  <c r="AI1528" i="9"/>
  <c r="AI1529" i="9"/>
  <c r="AI1530" i="9"/>
  <c r="AI1531" i="9"/>
  <c r="AI1532" i="9"/>
  <c r="AI1533" i="9"/>
  <c r="AI1534" i="9"/>
  <c r="AI1535" i="9"/>
  <c r="AI1536" i="9"/>
  <c r="AI1537" i="9"/>
  <c r="AI1538" i="9"/>
  <c r="AI1539" i="9"/>
  <c r="AI1540" i="9"/>
  <c r="AI1541" i="9"/>
  <c r="AI1542" i="9"/>
  <c r="AI1543" i="9"/>
  <c r="AI1544" i="9"/>
  <c r="AI1545" i="9"/>
  <c r="AI1546" i="9"/>
  <c r="AI1547" i="9"/>
  <c r="AI1548" i="9"/>
  <c r="AI1549" i="9"/>
  <c r="AI1550" i="9"/>
  <c r="AI1551" i="9"/>
  <c r="AI1552" i="9"/>
  <c r="AI1553" i="9"/>
  <c r="AI1554" i="9"/>
  <c r="AI1555" i="9"/>
  <c r="AI1556" i="9"/>
  <c r="AI1557" i="9"/>
  <c r="AI1558" i="9"/>
  <c r="AI1559" i="9"/>
  <c r="AI1560" i="9"/>
  <c r="AI1561" i="9"/>
  <c r="AI1562" i="9"/>
  <c r="AI1563" i="9"/>
  <c r="AI1564" i="9"/>
  <c r="AI1565" i="9"/>
  <c r="AI1566" i="9"/>
  <c r="AI1567" i="9"/>
  <c r="AI1568" i="9"/>
  <c r="AI1569" i="9"/>
  <c r="AI1570" i="9"/>
  <c r="AI1571" i="9"/>
  <c r="AI1572" i="9"/>
  <c r="AI1573" i="9"/>
  <c r="AI1574" i="9"/>
  <c r="AI1575" i="9"/>
  <c r="AI1576" i="9"/>
  <c r="AI1577" i="9"/>
  <c r="AI1578" i="9"/>
  <c r="AI1579" i="9"/>
  <c r="AI1580" i="9"/>
  <c r="AI1581" i="9"/>
  <c r="AI1582" i="9"/>
  <c r="AI1583" i="9"/>
  <c r="AI1584" i="9"/>
  <c r="AI1585" i="9"/>
  <c r="AI1586" i="9"/>
  <c r="AI1587" i="9"/>
  <c r="AI1588" i="9"/>
  <c r="AI1589" i="9"/>
  <c r="AI1590" i="9"/>
  <c r="AI1591" i="9"/>
  <c r="AI1592" i="9"/>
  <c r="AI1593" i="9"/>
  <c r="AI1594" i="9"/>
  <c r="AI1595" i="9"/>
  <c r="AI1596" i="9"/>
  <c r="AI1597" i="9"/>
  <c r="AI1598" i="9"/>
  <c r="AI1599" i="9"/>
  <c r="AI1600" i="9"/>
  <c r="AI1601" i="9"/>
  <c r="AI1602" i="9"/>
  <c r="AI1603" i="9"/>
  <c r="AI1604" i="9"/>
  <c r="AI1605" i="9"/>
  <c r="AI1606" i="9"/>
  <c r="AI1607" i="9"/>
  <c r="AI1608" i="9"/>
  <c r="AI1609" i="9"/>
  <c r="AI1610" i="9"/>
  <c r="AI1611" i="9"/>
  <c r="AI1612" i="9"/>
  <c r="AI1613" i="9"/>
  <c r="AI1614" i="9"/>
  <c r="AI1615" i="9"/>
  <c r="AI1616" i="9"/>
  <c r="AI1617" i="9"/>
  <c r="AI1618" i="9"/>
  <c r="AI1619" i="9"/>
  <c r="AI1620" i="9"/>
  <c r="AI1621" i="9"/>
  <c r="AI1622" i="9"/>
  <c r="AI1623" i="9"/>
  <c r="AI1624" i="9"/>
  <c r="AI1625" i="9"/>
  <c r="AI1626" i="9"/>
  <c r="AI1627" i="9"/>
  <c r="AI1628" i="9"/>
  <c r="AI1629" i="9"/>
  <c r="AI1630" i="9"/>
  <c r="AI1631" i="9"/>
  <c r="AI1632" i="9"/>
  <c r="AI1633" i="9"/>
  <c r="AI1634" i="9"/>
  <c r="AI1635" i="9"/>
  <c r="AI1636" i="9"/>
  <c r="AI1637" i="9"/>
  <c r="AI1638" i="9"/>
  <c r="AI1639" i="9"/>
  <c r="AI1640" i="9"/>
  <c r="AI1641" i="9"/>
  <c r="AI1642" i="9"/>
  <c r="AI1643" i="9"/>
  <c r="AI1644" i="9"/>
  <c r="AI1645" i="9"/>
  <c r="AI1646" i="9"/>
  <c r="AI1647" i="9"/>
  <c r="AI1648" i="9"/>
  <c r="AI1649" i="9"/>
  <c r="AI1650" i="9"/>
  <c r="AI1651" i="9"/>
  <c r="AI1652" i="9"/>
  <c r="AI1653" i="9"/>
  <c r="AI1654" i="9"/>
  <c r="AI1655" i="9"/>
  <c r="AI1656" i="9"/>
  <c r="AI1657" i="9"/>
  <c r="AI1658" i="9"/>
  <c r="AI1659" i="9"/>
  <c r="AI1660" i="9"/>
  <c r="AI1661" i="9"/>
  <c r="AI1662" i="9"/>
  <c r="AI1663" i="9"/>
  <c r="AI1664" i="9"/>
  <c r="AI1665" i="9"/>
  <c r="AI1666" i="9"/>
  <c r="AI1667" i="9"/>
  <c r="AI1668" i="9"/>
  <c r="AI1669" i="9"/>
  <c r="AI1670" i="9"/>
  <c r="AI1671" i="9"/>
  <c r="AI1672" i="9"/>
  <c r="AI1673" i="9"/>
  <c r="AI1674" i="9"/>
  <c r="AI1675" i="9"/>
  <c r="AI1676" i="9"/>
  <c r="AI1677" i="9"/>
  <c r="AI1678" i="9"/>
  <c r="AI1679" i="9"/>
  <c r="AI1680" i="9"/>
  <c r="AI1681" i="9"/>
  <c r="AI1682" i="9"/>
  <c r="AI1683" i="9"/>
  <c r="AI1684" i="9"/>
  <c r="AI1685" i="9"/>
  <c r="AI1686" i="9"/>
  <c r="AI1687" i="9"/>
  <c r="AI1688" i="9"/>
  <c r="AI1689" i="9"/>
  <c r="AI1690" i="9"/>
  <c r="AI1691" i="9"/>
  <c r="AI1692" i="9"/>
  <c r="AI1693" i="9"/>
  <c r="AI1694" i="9"/>
  <c r="AI1695" i="9"/>
  <c r="AI1696" i="9"/>
  <c r="AI1697" i="9"/>
  <c r="AI1698" i="9"/>
  <c r="AI1699" i="9"/>
  <c r="AI1700" i="9"/>
  <c r="AI1701" i="9"/>
  <c r="AI1702" i="9"/>
  <c r="AI1703" i="9"/>
  <c r="AI1704" i="9"/>
  <c r="AI1705" i="9"/>
  <c r="AI1706" i="9"/>
  <c r="AI1707" i="9"/>
  <c r="AI1708" i="9"/>
  <c r="AI1709" i="9"/>
  <c r="AI1710" i="9"/>
  <c r="AI1711" i="9"/>
  <c r="AI1712" i="9"/>
  <c r="AI1713" i="9"/>
  <c r="AI1714" i="9"/>
  <c r="AI1715" i="9"/>
  <c r="AI1716" i="9"/>
  <c r="AI1717" i="9"/>
  <c r="AI1718" i="9"/>
  <c r="AI1719" i="9"/>
  <c r="AI1720" i="9"/>
  <c r="AI1721" i="9"/>
  <c r="AI1722" i="9"/>
  <c r="AI1723" i="9"/>
  <c r="AI1724" i="9"/>
  <c r="AI1725" i="9"/>
  <c r="AI1726" i="9"/>
  <c r="AI1727" i="9"/>
  <c r="AI1728" i="9"/>
  <c r="AI1729" i="9"/>
  <c r="AI1730" i="9"/>
  <c r="AI1731" i="9"/>
  <c r="AI1732" i="9"/>
  <c r="AI1733" i="9"/>
  <c r="AI1734" i="9"/>
  <c r="AI1735" i="9"/>
  <c r="AI1736" i="9"/>
  <c r="AI1737" i="9"/>
  <c r="AI1738" i="9"/>
  <c r="AI1739" i="9"/>
  <c r="AI1740" i="9"/>
  <c r="AI1741" i="9"/>
  <c r="AI1742" i="9"/>
  <c r="AI1743" i="9"/>
  <c r="AI1744" i="9"/>
  <c r="AI1745" i="9"/>
  <c r="AI1746" i="9"/>
  <c r="AI1747" i="9"/>
  <c r="AI1748" i="9"/>
  <c r="AI1749" i="9"/>
  <c r="AI1750" i="9"/>
  <c r="AI1751" i="9"/>
  <c r="AI1752" i="9"/>
  <c r="AI1753" i="9"/>
  <c r="AI1754" i="9"/>
  <c r="AI1755" i="9"/>
  <c r="AI1756" i="9"/>
  <c r="AI1757" i="9"/>
  <c r="AI1758" i="9"/>
  <c r="AI1759" i="9"/>
  <c r="AI1760" i="9"/>
  <c r="AI1761" i="9"/>
  <c r="AI1762" i="9"/>
  <c r="AI1763" i="9"/>
  <c r="AI1764" i="9"/>
  <c r="AI1765" i="9"/>
  <c r="AI1766" i="9"/>
  <c r="AI1767" i="9"/>
  <c r="AI1768" i="9"/>
  <c r="AI1769" i="9"/>
  <c r="AI1770" i="9"/>
  <c r="AI1771" i="9"/>
  <c r="AI1772" i="9"/>
  <c r="AI1773" i="9"/>
  <c r="AI1774" i="9"/>
  <c r="AI1775" i="9"/>
  <c r="AI1776" i="9"/>
  <c r="AI1777" i="9"/>
  <c r="AI1778" i="9"/>
  <c r="AI1779" i="9"/>
  <c r="AI1780" i="9"/>
  <c r="AI1781" i="9"/>
  <c r="AI1782" i="9"/>
  <c r="AI1783" i="9"/>
  <c r="AI1784" i="9"/>
  <c r="AI1785" i="9"/>
  <c r="AI1786" i="9"/>
  <c r="AI1787" i="9"/>
  <c r="AI1788" i="9"/>
  <c r="AI1789" i="9"/>
  <c r="AI1790" i="9"/>
  <c r="AI1791" i="9"/>
  <c r="AI1792" i="9"/>
  <c r="AI1793" i="9"/>
  <c r="AI1794" i="9"/>
  <c r="AI1795" i="9"/>
  <c r="AI1796" i="9"/>
  <c r="AI1797" i="9"/>
  <c r="AI1798" i="9"/>
  <c r="AI1799" i="9"/>
  <c r="AI1800" i="9"/>
  <c r="AI1801" i="9"/>
  <c r="AI1802" i="9"/>
  <c r="AI1803" i="9"/>
  <c r="AI1804" i="9"/>
  <c r="AI1805" i="9"/>
  <c r="AI1806" i="9"/>
  <c r="AI1807" i="9"/>
  <c r="AI1808" i="9"/>
  <c r="AI1809" i="9"/>
  <c r="AI1810" i="9"/>
  <c r="AI1811" i="9"/>
  <c r="AI1812" i="9"/>
  <c r="AI1813" i="9"/>
  <c r="AI1814" i="9"/>
  <c r="AI1815" i="9"/>
  <c r="AI1816" i="9"/>
  <c r="AI1817" i="9"/>
  <c r="AI1818" i="9"/>
  <c r="AI1819" i="9"/>
  <c r="AI1820" i="9"/>
  <c r="AI1821" i="9"/>
  <c r="AI1822" i="9"/>
  <c r="AI1823" i="9"/>
  <c r="AI1824" i="9"/>
  <c r="AI1825" i="9"/>
  <c r="AI1826" i="9"/>
  <c r="AI1827" i="9"/>
  <c r="AI1828" i="9"/>
  <c r="AI1829" i="9"/>
  <c r="AI1830" i="9"/>
  <c r="AI1831" i="9"/>
  <c r="AI1832" i="9"/>
  <c r="AI1833" i="9"/>
  <c r="AI1834" i="9"/>
  <c r="AI1835" i="9"/>
  <c r="AI1836" i="9"/>
  <c r="AI1837" i="9"/>
  <c r="AI1838" i="9"/>
  <c r="AI1839" i="9"/>
  <c r="AI1840" i="9"/>
  <c r="AI1841" i="9"/>
  <c r="AI1842" i="9"/>
  <c r="AI1843" i="9"/>
  <c r="AI1844" i="9"/>
  <c r="AI1845" i="9"/>
  <c r="AI1846" i="9"/>
  <c r="AI1847" i="9"/>
  <c r="AI1848" i="9"/>
  <c r="AI1849" i="9"/>
  <c r="AI1850" i="9"/>
  <c r="AI1851" i="9"/>
  <c r="AI1852" i="9"/>
  <c r="AI1853" i="9"/>
  <c r="AI1854" i="9"/>
  <c r="AI1855" i="9"/>
  <c r="AI1856" i="9"/>
  <c r="AI1857" i="9"/>
  <c r="AI1858" i="9"/>
  <c r="AI1859" i="9"/>
  <c r="AI1860" i="9"/>
  <c r="AI1861" i="9"/>
  <c r="AI1862" i="9"/>
  <c r="AI1863" i="9"/>
  <c r="AI1864" i="9"/>
  <c r="AI1865" i="9"/>
  <c r="AI1866" i="9"/>
  <c r="AI1867" i="9"/>
  <c r="AI1868" i="9"/>
  <c r="AI1869" i="9"/>
  <c r="AI1870" i="9"/>
  <c r="AI1871" i="9"/>
  <c r="AI1872" i="9"/>
  <c r="AI1873" i="9"/>
  <c r="AI1874" i="9"/>
  <c r="AI1875" i="9"/>
  <c r="AI1876" i="9"/>
  <c r="AI1877" i="9"/>
  <c r="AI1878" i="9"/>
  <c r="AI1879" i="9"/>
  <c r="AI1880" i="9"/>
  <c r="AI1881" i="9"/>
  <c r="AI1882" i="9"/>
  <c r="AI1883" i="9"/>
  <c r="AI1884" i="9"/>
  <c r="AI1885" i="9"/>
  <c r="AI1886" i="9"/>
  <c r="AI1887" i="9"/>
  <c r="AI1888" i="9"/>
  <c r="AI1889" i="9"/>
  <c r="AI1890" i="9"/>
  <c r="AI1891" i="9"/>
  <c r="AI1892" i="9"/>
  <c r="AI1893" i="9"/>
  <c r="AI1894" i="9"/>
  <c r="AI1895" i="9"/>
  <c r="AI1896" i="9"/>
  <c r="AI1897" i="9"/>
  <c r="AI1898" i="9"/>
  <c r="AI1899" i="9"/>
  <c r="AI1900" i="9"/>
  <c r="AI1901" i="9"/>
  <c r="AI1902" i="9"/>
  <c r="AI1903" i="9"/>
  <c r="AI1904" i="9"/>
  <c r="AI1905" i="9"/>
  <c r="AI1906" i="9"/>
  <c r="AI1907" i="9"/>
  <c r="AI1908" i="9"/>
  <c r="AI1909" i="9"/>
  <c r="AI1910" i="9"/>
  <c r="AI1911" i="9"/>
  <c r="AI1912" i="9"/>
  <c r="AI1913" i="9"/>
  <c r="AI1914" i="9"/>
  <c r="AI1915" i="9"/>
  <c r="AI1916" i="9"/>
  <c r="AI1917" i="9"/>
  <c r="AI1918" i="9"/>
  <c r="AI1919" i="9"/>
  <c r="AI1920" i="9"/>
  <c r="AI1921" i="9"/>
  <c r="AI1922" i="9"/>
  <c r="AI1923" i="9"/>
  <c r="AI1924" i="9"/>
  <c r="AI1925" i="9"/>
  <c r="AI1926" i="9"/>
  <c r="AI1927" i="9"/>
  <c r="AI1928" i="9"/>
  <c r="AI1929" i="9"/>
  <c r="AI1930" i="9"/>
  <c r="AI1931" i="9"/>
  <c r="AI1932" i="9"/>
  <c r="AI1933" i="9"/>
  <c r="AI1934" i="9"/>
  <c r="AI1935" i="9"/>
  <c r="AI1936" i="9"/>
  <c r="AI1937" i="9"/>
  <c r="AI1938" i="9"/>
  <c r="AI1939" i="9"/>
  <c r="AI1940" i="9"/>
  <c r="AI1941" i="9"/>
  <c r="AI1942" i="9"/>
  <c r="AI1943" i="9"/>
  <c r="AI1944" i="9"/>
  <c r="AI1945" i="9"/>
  <c r="AI1946" i="9"/>
  <c r="AI1947" i="9"/>
  <c r="AI1948" i="9"/>
  <c r="AI1949" i="9"/>
  <c r="AI1950" i="9"/>
  <c r="AI1951" i="9"/>
  <c r="AI1952" i="9"/>
  <c r="AI1953" i="9"/>
  <c r="AI1954" i="9"/>
  <c r="AI1955" i="9"/>
  <c r="AI1956" i="9"/>
  <c r="AI1957" i="9"/>
  <c r="AI1958" i="9"/>
  <c r="AI1959" i="9"/>
  <c r="AI1960" i="9"/>
  <c r="AI1961" i="9"/>
  <c r="AI1962" i="9"/>
  <c r="AI1963" i="9"/>
  <c r="AI1964" i="9"/>
  <c r="AI1965" i="9"/>
  <c r="AI1966" i="9"/>
  <c r="AI1967" i="9"/>
  <c r="AI1968" i="9"/>
  <c r="AI1969" i="9"/>
  <c r="AI1970" i="9"/>
  <c r="AI1971" i="9"/>
  <c r="AI1972" i="9"/>
  <c r="AI1973" i="9"/>
  <c r="AI1974" i="9"/>
  <c r="AI1975" i="9"/>
  <c r="AI1976" i="9"/>
  <c r="AI1977" i="9"/>
  <c r="AI1978" i="9"/>
  <c r="AI1979" i="9"/>
  <c r="AI1980" i="9"/>
  <c r="AI1981" i="9"/>
  <c r="AI1982" i="9"/>
  <c r="AI1983" i="9"/>
  <c r="AI1984" i="9"/>
  <c r="AI1985" i="9"/>
  <c r="AI1986" i="9"/>
  <c r="AI1987" i="9"/>
  <c r="AI1988" i="9"/>
  <c r="AI1989" i="9"/>
  <c r="AI1990" i="9"/>
  <c r="AI1991" i="9"/>
  <c r="AI1992" i="9"/>
  <c r="AI1993" i="9"/>
  <c r="AI1994" i="9"/>
  <c r="AI1995" i="9"/>
  <c r="AI1996" i="9"/>
  <c r="AI1997" i="9"/>
  <c r="AI1998" i="9"/>
  <c r="AI1999" i="9"/>
  <c r="AI2000" i="9"/>
  <c r="AI2001" i="9"/>
  <c r="AI2002" i="9"/>
  <c r="AH4" i="9"/>
  <c r="AH5" i="9"/>
  <c r="AH6" i="9"/>
  <c r="AH7" i="9"/>
  <c r="AH8" i="9"/>
  <c r="AH9" i="9"/>
  <c r="AH10" i="9"/>
  <c r="AH11" i="9"/>
  <c r="AH12" i="9"/>
  <c r="AH13" i="9"/>
  <c r="AH14" i="9"/>
  <c r="AH15" i="9"/>
  <c r="AH16" i="9"/>
  <c r="AK16" i="9" s="1"/>
  <c r="AH17" i="9"/>
  <c r="AH18" i="9"/>
  <c r="AH19" i="9"/>
  <c r="AH20" i="9"/>
  <c r="AH21" i="9"/>
  <c r="AH22" i="9"/>
  <c r="AH23" i="9"/>
  <c r="AH24" i="9"/>
  <c r="AK24" i="9" s="1"/>
  <c r="AH25" i="9"/>
  <c r="AH26" i="9"/>
  <c r="AH27" i="9"/>
  <c r="AH28" i="9"/>
  <c r="AH29" i="9"/>
  <c r="AH30" i="9"/>
  <c r="AH31" i="9"/>
  <c r="AH32" i="9"/>
  <c r="AK32" i="9" s="1"/>
  <c r="AH33" i="9"/>
  <c r="AH34" i="9"/>
  <c r="AH35" i="9"/>
  <c r="AH36" i="9"/>
  <c r="AH37" i="9"/>
  <c r="AH38" i="9"/>
  <c r="AH39" i="9"/>
  <c r="AH40" i="9"/>
  <c r="AK40" i="9" s="1"/>
  <c r="AH41" i="9"/>
  <c r="AH42" i="9"/>
  <c r="AH43" i="9"/>
  <c r="AH44" i="9"/>
  <c r="AH45" i="9"/>
  <c r="AH46" i="9"/>
  <c r="AH47" i="9"/>
  <c r="AH48" i="9"/>
  <c r="AK48" i="9" s="1"/>
  <c r="AH49" i="9"/>
  <c r="AH50" i="9"/>
  <c r="AH51" i="9"/>
  <c r="AH52" i="9"/>
  <c r="AH53" i="9"/>
  <c r="AH54" i="9"/>
  <c r="AH55" i="9"/>
  <c r="AH56" i="9"/>
  <c r="AK56" i="9" s="1"/>
  <c r="AH57" i="9"/>
  <c r="AH58" i="9"/>
  <c r="AH59" i="9"/>
  <c r="AH60" i="9"/>
  <c r="AH61" i="9"/>
  <c r="AH62" i="9"/>
  <c r="AH63" i="9"/>
  <c r="AH64" i="9"/>
  <c r="AK64" i="9" s="1"/>
  <c r="AH65" i="9"/>
  <c r="AH66" i="9"/>
  <c r="AH67" i="9"/>
  <c r="AH68" i="9"/>
  <c r="AH69" i="9"/>
  <c r="AH70" i="9"/>
  <c r="AH71" i="9"/>
  <c r="AH72" i="9"/>
  <c r="AK72" i="9" s="1"/>
  <c r="AH73" i="9"/>
  <c r="AH74" i="9"/>
  <c r="AH75" i="9"/>
  <c r="AH76" i="9"/>
  <c r="AH77" i="9"/>
  <c r="AH78" i="9"/>
  <c r="AH79" i="9"/>
  <c r="AH80" i="9"/>
  <c r="AK80" i="9" s="1"/>
  <c r="AH81" i="9"/>
  <c r="AH82" i="9"/>
  <c r="AH83" i="9"/>
  <c r="AH84" i="9"/>
  <c r="AH85" i="9"/>
  <c r="AH86" i="9"/>
  <c r="AH87" i="9"/>
  <c r="AH88" i="9"/>
  <c r="AK88" i="9" s="1"/>
  <c r="AH89" i="9"/>
  <c r="AH90" i="9"/>
  <c r="AH91" i="9"/>
  <c r="AH92" i="9"/>
  <c r="AH93" i="9"/>
  <c r="AH94" i="9"/>
  <c r="AH95" i="9"/>
  <c r="AH96" i="9"/>
  <c r="AK96" i="9" s="1"/>
  <c r="AH97" i="9"/>
  <c r="AH98" i="9"/>
  <c r="AH99" i="9"/>
  <c r="AH100" i="9"/>
  <c r="AH101" i="9"/>
  <c r="AH102" i="9"/>
  <c r="AH103" i="9"/>
  <c r="AH104" i="9"/>
  <c r="AK104" i="9" s="1"/>
  <c r="AH105" i="9"/>
  <c r="AH106" i="9"/>
  <c r="AH107" i="9"/>
  <c r="AH108" i="9"/>
  <c r="AH109" i="9"/>
  <c r="AH110" i="9"/>
  <c r="AH111" i="9"/>
  <c r="AH112" i="9"/>
  <c r="AK112" i="9" s="1"/>
  <c r="AH113" i="9"/>
  <c r="AH114" i="9"/>
  <c r="AH115" i="9"/>
  <c r="AH116" i="9"/>
  <c r="AH117" i="9"/>
  <c r="AH118" i="9"/>
  <c r="AH119" i="9"/>
  <c r="AH120" i="9"/>
  <c r="AK120" i="9" s="1"/>
  <c r="AH121" i="9"/>
  <c r="AH122" i="9"/>
  <c r="AH123" i="9"/>
  <c r="AH124" i="9"/>
  <c r="AH125" i="9"/>
  <c r="AH126" i="9"/>
  <c r="AH127" i="9"/>
  <c r="AH128" i="9"/>
  <c r="AK128" i="9" s="1"/>
  <c r="AH129" i="9"/>
  <c r="AH130" i="9"/>
  <c r="AH131" i="9"/>
  <c r="AH132" i="9"/>
  <c r="AH133" i="9"/>
  <c r="AH134" i="9"/>
  <c r="AH135" i="9"/>
  <c r="AH136" i="9"/>
  <c r="AK136" i="9" s="1"/>
  <c r="AH137" i="9"/>
  <c r="AH138" i="9"/>
  <c r="AH139" i="9"/>
  <c r="AH140" i="9"/>
  <c r="AH141" i="9"/>
  <c r="AH142" i="9"/>
  <c r="AH143" i="9"/>
  <c r="AH144" i="9"/>
  <c r="AK144" i="9" s="1"/>
  <c r="AH145" i="9"/>
  <c r="AH146" i="9"/>
  <c r="AH147" i="9"/>
  <c r="AH148" i="9"/>
  <c r="AH149" i="9"/>
  <c r="AH150" i="9"/>
  <c r="AH151" i="9"/>
  <c r="AH152" i="9"/>
  <c r="AK152" i="9" s="1"/>
  <c r="AH153" i="9"/>
  <c r="AH154" i="9"/>
  <c r="AH155" i="9"/>
  <c r="AH156" i="9"/>
  <c r="AH157" i="9"/>
  <c r="AH158" i="9"/>
  <c r="AH159" i="9"/>
  <c r="AH160" i="9"/>
  <c r="AK160" i="9" s="1"/>
  <c r="AH161" i="9"/>
  <c r="AH162" i="9"/>
  <c r="AH163" i="9"/>
  <c r="AH164" i="9"/>
  <c r="AH165" i="9"/>
  <c r="AH166" i="9"/>
  <c r="AH167" i="9"/>
  <c r="AH168" i="9"/>
  <c r="AK168" i="9" s="1"/>
  <c r="AH169" i="9"/>
  <c r="AH170" i="9"/>
  <c r="AH171" i="9"/>
  <c r="AH172" i="9"/>
  <c r="AH173" i="9"/>
  <c r="AH174" i="9"/>
  <c r="AH175" i="9"/>
  <c r="AH176" i="9"/>
  <c r="AK176" i="9" s="1"/>
  <c r="AH177" i="9"/>
  <c r="AH178" i="9"/>
  <c r="AH179" i="9"/>
  <c r="AH180" i="9"/>
  <c r="AH181" i="9"/>
  <c r="AH182" i="9"/>
  <c r="AH183" i="9"/>
  <c r="AH184" i="9"/>
  <c r="AK184" i="9" s="1"/>
  <c r="AH185" i="9"/>
  <c r="AH186" i="9"/>
  <c r="AH187" i="9"/>
  <c r="AH188" i="9"/>
  <c r="AH189" i="9"/>
  <c r="AH190" i="9"/>
  <c r="AH191" i="9"/>
  <c r="AH192" i="9"/>
  <c r="AK192" i="9" s="1"/>
  <c r="AH193" i="9"/>
  <c r="AH194" i="9"/>
  <c r="AH195" i="9"/>
  <c r="AH196" i="9"/>
  <c r="AH197" i="9"/>
  <c r="AH198" i="9"/>
  <c r="AH199" i="9"/>
  <c r="AH200" i="9"/>
  <c r="AK200" i="9" s="1"/>
  <c r="AH201" i="9"/>
  <c r="AH202" i="9"/>
  <c r="AH203" i="9"/>
  <c r="AH204" i="9"/>
  <c r="AH205" i="9"/>
  <c r="AH206" i="9"/>
  <c r="AH207" i="9"/>
  <c r="AH208" i="9"/>
  <c r="AK208" i="9" s="1"/>
  <c r="AH209" i="9"/>
  <c r="AH210" i="9"/>
  <c r="AH211" i="9"/>
  <c r="AH212" i="9"/>
  <c r="AH213" i="9"/>
  <c r="AH214" i="9"/>
  <c r="AH215" i="9"/>
  <c r="AH216" i="9"/>
  <c r="AK216" i="9" s="1"/>
  <c r="AH217" i="9"/>
  <c r="AH218" i="9"/>
  <c r="AH219" i="9"/>
  <c r="AH220" i="9"/>
  <c r="AH221" i="9"/>
  <c r="AH222" i="9"/>
  <c r="AH223" i="9"/>
  <c r="AH224" i="9"/>
  <c r="AK224" i="9" s="1"/>
  <c r="AH225" i="9"/>
  <c r="AH226" i="9"/>
  <c r="AH227" i="9"/>
  <c r="AH228" i="9"/>
  <c r="AH229" i="9"/>
  <c r="AH230" i="9"/>
  <c r="AH231" i="9"/>
  <c r="AH232" i="9"/>
  <c r="AK232" i="9" s="1"/>
  <c r="AH233" i="9"/>
  <c r="AH234" i="9"/>
  <c r="AH235" i="9"/>
  <c r="AH236" i="9"/>
  <c r="AH237" i="9"/>
  <c r="AH238" i="9"/>
  <c r="AH239" i="9"/>
  <c r="AH240" i="9"/>
  <c r="AK240" i="9" s="1"/>
  <c r="AH241" i="9"/>
  <c r="AH242" i="9"/>
  <c r="AH243" i="9"/>
  <c r="AH244" i="9"/>
  <c r="AH245" i="9"/>
  <c r="AH246" i="9"/>
  <c r="AH247" i="9"/>
  <c r="AH248" i="9"/>
  <c r="AK248" i="9" s="1"/>
  <c r="AH249" i="9"/>
  <c r="AH250" i="9"/>
  <c r="AH251" i="9"/>
  <c r="AH252" i="9"/>
  <c r="AH253" i="9"/>
  <c r="AH254" i="9"/>
  <c r="AH255" i="9"/>
  <c r="AH256" i="9"/>
  <c r="AK256" i="9" s="1"/>
  <c r="AH257" i="9"/>
  <c r="AH258" i="9"/>
  <c r="AH259" i="9"/>
  <c r="AH260" i="9"/>
  <c r="AH261" i="9"/>
  <c r="AH262" i="9"/>
  <c r="AH263" i="9"/>
  <c r="AH264" i="9"/>
  <c r="AK264" i="9" s="1"/>
  <c r="AH265" i="9"/>
  <c r="AH266" i="9"/>
  <c r="AH267" i="9"/>
  <c r="AH268" i="9"/>
  <c r="AH269" i="9"/>
  <c r="AH270" i="9"/>
  <c r="AH271" i="9"/>
  <c r="AH272" i="9"/>
  <c r="AK272" i="9" s="1"/>
  <c r="AH273" i="9"/>
  <c r="AH274" i="9"/>
  <c r="AH275" i="9"/>
  <c r="AH276" i="9"/>
  <c r="AH277" i="9"/>
  <c r="AH278" i="9"/>
  <c r="AH279" i="9"/>
  <c r="AH280" i="9"/>
  <c r="AK280" i="9" s="1"/>
  <c r="AH281" i="9"/>
  <c r="AH282" i="9"/>
  <c r="AH283" i="9"/>
  <c r="AH284" i="9"/>
  <c r="AH285" i="9"/>
  <c r="AH286" i="9"/>
  <c r="AH287" i="9"/>
  <c r="AH288" i="9"/>
  <c r="AK288" i="9" s="1"/>
  <c r="AH289" i="9"/>
  <c r="AH290" i="9"/>
  <c r="AH291" i="9"/>
  <c r="AH292" i="9"/>
  <c r="AH293" i="9"/>
  <c r="AH294" i="9"/>
  <c r="AH295" i="9"/>
  <c r="AH296" i="9"/>
  <c r="AK296" i="9" s="1"/>
  <c r="AH297" i="9"/>
  <c r="AH298" i="9"/>
  <c r="AH299" i="9"/>
  <c r="AH300" i="9"/>
  <c r="AH301" i="9"/>
  <c r="AH302" i="9"/>
  <c r="AH303" i="9"/>
  <c r="AH304" i="9"/>
  <c r="AK304" i="9" s="1"/>
  <c r="AH305" i="9"/>
  <c r="AH306" i="9"/>
  <c r="AH307" i="9"/>
  <c r="AH308" i="9"/>
  <c r="AH309" i="9"/>
  <c r="AH310" i="9"/>
  <c r="AH311" i="9"/>
  <c r="AH312" i="9"/>
  <c r="AK312" i="9" s="1"/>
  <c r="AH313" i="9"/>
  <c r="AH314" i="9"/>
  <c r="AH315" i="9"/>
  <c r="AH316" i="9"/>
  <c r="AH317" i="9"/>
  <c r="AH318" i="9"/>
  <c r="AH319" i="9"/>
  <c r="AH320" i="9"/>
  <c r="AK320" i="9" s="1"/>
  <c r="AH321" i="9"/>
  <c r="AH322" i="9"/>
  <c r="AH323" i="9"/>
  <c r="AH324" i="9"/>
  <c r="AH325" i="9"/>
  <c r="AH326" i="9"/>
  <c r="AH327" i="9"/>
  <c r="AH328" i="9"/>
  <c r="AK328" i="9" s="1"/>
  <c r="AH329" i="9"/>
  <c r="AH330" i="9"/>
  <c r="AH331" i="9"/>
  <c r="AH332" i="9"/>
  <c r="AH333" i="9"/>
  <c r="AH334" i="9"/>
  <c r="AH335" i="9"/>
  <c r="AH336" i="9"/>
  <c r="AK336" i="9" s="1"/>
  <c r="AH337" i="9"/>
  <c r="AH338" i="9"/>
  <c r="AH339" i="9"/>
  <c r="AH340" i="9"/>
  <c r="AH341" i="9"/>
  <c r="AH342" i="9"/>
  <c r="AH343" i="9"/>
  <c r="AH344" i="9"/>
  <c r="AK344" i="9" s="1"/>
  <c r="AH345" i="9"/>
  <c r="AH346" i="9"/>
  <c r="AH347" i="9"/>
  <c r="AH348" i="9"/>
  <c r="AH349" i="9"/>
  <c r="AH350" i="9"/>
  <c r="AH351" i="9"/>
  <c r="AH352" i="9"/>
  <c r="AK352" i="9" s="1"/>
  <c r="AH353" i="9"/>
  <c r="AH354" i="9"/>
  <c r="AH355" i="9"/>
  <c r="AH356" i="9"/>
  <c r="AH357" i="9"/>
  <c r="AH358" i="9"/>
  <c r="AH359" i="9"/>
  <c r="AH360" i="9"/>
  <c r="AK360" i="9" s="1"/>
  <c r="AH361" i="9"/>
  <c r="AH362" i="9"/>
  <c r="AH363" i="9"/>
  <c r="AH364" i="9"/>
  <c r="AH365" i="9"/>
  <c r="AH366" i="9"/>
  <c r="AH367" i="9"/>
  <c r="AH368" i="9"/>
  <c r="AK368" i="9" s="1"/>
  <c r="AH369" i="9"/>
  <c r="AH370" i="9"/>
  <c r="AH371" i="9"/>
  <c r="AH372" i="9"/>
  <c r="AH373" i="9"/>
  <c r="AH374" i="9"/>
  <c r="AH375" i="9"/>
  <c r="AH376" i="9"/>
  <c r="AK376" i="9" s="1"/>
  <c r="AH377" i="9"/>
  <c r="AH378" i="9"/>
  <c r="AH379" i="9"/>
  <c r="AH380" i="9"/>
  <c r="AH381" i="9"/>
  <c r="AH382" i="9"/>
  <c r="AH383" i="9"/>
  <c r="AH384" i="9"/>
  <c r="AK384" i="9" s="1"/>
  <c r="AH385" i="9"/>
  <c r="AH386" i="9"/>
  <c r="AH387" i="9"/>
  <c r="AH388" i="9"/>
  <c r="AH389" i="9"/>
  <c r="AH390" i="9"/>
  <c r="AH391" i="9"/>
  <c r="AH392" i="9"/>
  <c r="AK392" i="9" s="1"/>
  <c r="AH393" i="9"/>
  <c r="AH394" i="9"/>
  <c r="AH395" i="9"/>
  <c r="AH396" i="9"/>
  <c r="AH397" i="9"/>
  <c r="AH398" i="9"/>
  <c r="AH399" i="9"/>
  <c r="AH400" i="9"/>
  <c r="AK400" i="9" s="1"/>
  <c r="AH401" i="9"/>
  <c r="AH402" i="9"/>
  <c r="AH403" i="9"/>
  <c r="AH404" i="9"/>
  <c r="AH405" i="9"/>
  <c r="AH406" i="9"/>
  <c r="AH407" i="9"/>
  <c r="AH408" i="9"/>
  <c r="AK408" i="9" s="1"/>
  <c r="AH409" i="9"/>
  <c r="AH410" i="9"/>
  <c r="AH411" i="9"/>
  <c r="AH412" i="9"/>
  <c r="AH413" i="9"/>
  <c r="AH414" i="9"/>
  <c r="AH415" i="9"/>
  <c r="AH416" i="9"/>
  <c r="AK416" i="9" s="1"/>
  <c r="AH417" i="9"/>
  <c r="AH418" i="9"/>
  <c r="AH419" i="9"/>
  <c r="AH420" i="9"/>
  <c r="AH421" i="9"/>
  <c r="AH422" i="9"/>
  <c r="AH423" i="9"/>
  <c r="AH424" i="9"/>
  <c r="AK424" i="9" s="1"/>
  <c r="AH425" i="9"/>
  <c r="AH426" i="9"/>
  <c r="AH427" i="9"/>
  <c r="AH428" i="9"/>
  <c r="AH429" i="9"/>
  <c r="AH430" i="9"/>
  <c r="AH431" i="9"/>
  <c r="AH432" i="9"/>
  <c r="AK432" i="9" s="1"/>
  <c r="AH433" i="9"/>
  <c r="AH434" i="9"/>
  <c r="AH435" i="9"/>
  <c r="AH436" i="9"/>
  <c r="AH437" i="9"/>
  <c r="AH438" i="9"/>
  <c r="AH439" i="9"/>
  <c r="AH440" i="9"/>
  <c r="AK440" i="9" s="1"/>
  <c r="AH441" i="9"/>
  <c r="AH442" i="9"/>
  <c r="AH443" i="9"/>
  <c r="AH444" i="9"/>
  <c r="AH445" i="9"/>
  <c r="AH446" i="9"/>
  <c r="AH447" i="9"/>
  <c r="AH448" i="9"/>
  <c r="AK448" i="9" s="1"/>
  <c r="AH449" i="9"/>
  <c r="AH450" i="9"/>
  <c r="AH451" i="9"/>
  <c r="AH452" i="9"/>
  <c r="AH453" i="9"/>
  <c r="AH454" i="9"/>
  <c r="AH455" i="9"/>
  <c r="AH456" i="9"/>
  <c r="AK456" i="9" s="1"/>
  <c r="AH457" i="9"/>
  <c r="AH458" i="9"/>
  <c r="AH459" i="9"/>
  <c r="AH460" i="9"/>
  <c r="AH461" i="9"/>
  <c r="AH462" i="9"/>
  <c r="AH463" i="9"/>
  <c r="AH464" i="9"/>
  <c r="AK464" i="9" s="1"/>
  <c r="AH465" i="9"/>
  <c r="AH466" i="9"/>
  <c r="AH467" i="9"/>
  <c r="AH468" i="9"/>
  <c r="AH469" i="9"/>
  <c r="AH470" i="9"/>
  <c r="AH471" i="9"/>
  <c r="AH472" i="9"/>
  <c r="AK472" i="9" s="1"/>
  <c r="AH473" i="9"/>
  <c r="AH474" i="9"/>
  <c r="AH475" i="9"/>
  <c r="AH476" i="9"/>
  <c r="AH477" i="9"/>
  <c r="AH478" i="9"/>
  <c r="AH479" i="9"/>
  <c r="AH480" i="9"/>
  <c r="AK480" i="9" s="1"/>
  <c r="AH481" i="9"/>
  <c r="AH482" i="9"/>
  <c r="AH483" i="9"/>
  <c r="AH484" i="9"/>
  <c r="AH485" i="9"/>
  <c r="AH486" i="9"/>
  <c r="AH487" i="9"/>
  <c r="AH488" i="9"/>
  <c r="AK488" i="9" s="1"/>
  <c r="AH489" i="9"/>
  <c r="AH490" i="9"/>
  <c r="AH491" i="9"/>
  <c r="AH492" i="9"/>
  <c r="AH493" i="9"/>
  <c r="AH494" i="9"/>
  <c r="AH495" i="9"/>
  <c r="AH496" i="9"/>
  <c r="AK496" i="9" s="1"/>
  <c r="AH497" i="9"/>
  <c r="AH498" i="9"/>
  <c r="AH499" i="9"/>
  <c r="AH500" i="9"/>
  <c r="AH501" i="9"/>
  <c r="AH502" i="9"/>
  <c r="AH503" i="9"/>
  <c r="AH504" i="9"/>
  <c r="AK504" i="9" s="1"/>
  <c r="AH505" i="9"/>
  <c r="AH506" i="9"/>
  <c r="AH507" i="9"/>
  <c r="AH508" i="9"/>
  <c r="AH509" i="9"/>
  <c r="AH510" i="9"/>
  <c r="AH511" i="9"/>
  <c r="AH512" i="9"/>
  <c r="AK512" i="9" s="1"/>
  <c r="AH513" i="9"/>
  <c r="AH514" i="9"/>
  <c r="AH515" i="9"/>
  <c r="AH516" i="9"/>
  <c r="AH517" i="9"/>
  <c r="AH518" i="9"/>
  <c r="AH519" i="9"/>
  <c r="AH520" i="9"/>
  <c r="AK520" i="9" s="1"/>
  <c r="AH521" i="9"/>
  <c r="AH522" i="9"/>
  <c r="AH523" i="9"/>
  <c r="AH524" i="9"/>
  <c r="AH525" i="9"/>
  <c r="AH526" i="9"/>
  <c r="AH527" i="9"/>
  <c r="AH528" i="9"/>
  <c r="AK528" i="9" s="1"/>
  <c r="AH529" i="9"/>
  <c r="AH530" i="9"/>
  <c r="AH531" i="9"/>
  <c r="AH532" i="9"/>
  <c r="AH533" i="9"/>
  <c r="AH534" i="9"/>
  <c r="AH535" i="9"/>
  <c r="AH536" i="9"/>
  <c r="AK536" i="9" s="1"/>
  <c r="AH537" i="9"/>
  <c r="AH538" i="9"/>
  <c r="AH539" i="9"/>
  <c r="AH540" i="9"/>
  <c r="AH541" i="9"/>
  <c r="AH542" i="9"/>
  <c r="AH543" i="9"/>
  <c r="AH544" i="9"/>
  <c r="AK544" i="9" s="1"/>
  <c r="AH545" i="9"/>
  <c r="AH546" i="9"/>
  <c r="AH547" i="9"/>
  <c r="AH548" i="9"/>
  <c r="AH549" i="9"/>
  <c r="AH550" i="9"/>
  <c r="AH551" i="9"/>
  <c r="AH552" i="9"/>
  <c r="AK552" i="9" s="1"/>
  <c r="AH553" i="9"/>
  <c r="AH554" i="9"/>
  <c r="AH555" i="9"/>
  <c r="AH556" i="9"/>
  <c r="AH557" i="9"/>
  <c r="AH558" i="9"/>
  <c r="AH559" i="9"/>
  <c r="AH560" i="9"/>
  <c r="AK560" i="9" s="1"/>
  <c r="AH561" i="9"/>
  <c r="AH562" i="9"/>
  <c r="AH563" i="9"/>
  <c r="AH564" i="9"/>
  <c r="AH565" i="9"/>
  <c r="AH566" i="9"/>
  <c r="AH567" i="9"/>
  <c r="AH568" i="9"/>
  <c r="AK568" i="9" s="1"/>
  <c r="AH569" i="9"/>
  <c r="AH570" i="9"/>
  <c r="AH571" i="9"/>
  <c r="AH572" i="9"/>
  <c r="AH573" i="9"/>
  <c r="AH574" i="9"/>
  <c r="AH575" i="9"/>
  <c r="AH576" i="9"/>
  <c r="AK576" i="9" s="1"/>
  <c r="AH577" i="9"/>
  <c r="AH578" i="9"/>
  <c r="AH579" i="9"/>
  <c r="AH580" i="9"/>
  <c r="AH581" i="9"/>
  <c r="AH582" i="9"/>
  <c r="AH583" i="9"/>
  <c r="AH584" i="9"/>
  <c r="AK584" i="9" s="1"/>
  <c r="AH585" i="9"/>
  <c r="AH586" i="9"/>
  <c r="AH587" i="9"/>
  <c r="AH588" i="9"/>
  <c r="AH589" i="9"/>
  <c r="AH590" i="9"/>
  <c r="AH591" i="9"/>
  <c r="AH592" i="9"/>
  <c r="AK592" i="9" s="1"/>
  <c r="AH593" i="9"/>
  <c r="AH594" i="9"/>
  <c r="AH595" i="9"/>
  <c r="AH596" i="9"/>
  <c r="AH597" i="9"/>
  <c r="AH598" i="9"/>
  <c r="AH599" i="9"/>
  <c r="AH600" i="9"/>
  <c r="AK600" i="9" s="1"/>
  <c r="AH601" i="9"/>
  <c r="AH602" i="9"/>
  <c r="AH603" i="9"/>
  <c r="AH604" i="9"/>
  <c r="AH605" i="9"/>
  <c r="AH606" i="9"/>
  <c r="AH607" i="9"/>
  <c r="AH608" i="9"/>
  <c r="AK608" i="9" s="1"/>
  <c r="AH609" i="9"/>
  <c r="AH610" i="9"/>
  <c r="AH611" i="9"/>
  <c r="AH612" i="9"/>
  <c r="AH613" i="9"/>
  <c r="AH614" i="9"/>
  <c r="AH615" i="9"/>
  <c r="AH616" i="9"/>
  <c r="AK616" i="9" s="1"/>
  <c r="AH617" i="9"/>
  <c r="AH618" i="9"/>
  <c r="AH619" i="9"/>
  <c r="AH620" i="9"/>
  <c r="AH621" i="9"/>
  <c r="AH622" i="9"/>
  <c r="AH623" i="9"/>
  <c r="AH624" i="9"/>
  <c r="AK624" i="9" s="1"/>
  <c r="AH625" i="9"/>
  <c r="AH626" i="9"/>
  <c r="AH627" i="9"/>
  <c r="AH628" i="9"/>
  <c r="AH629" i="9"/>
  <c r="AH630" i="9"/>
  <c r="AH631" i="9"/>
  <c r="AH632" i="9"/>
  <c r="AK632" i="9" s="1"/>
  <c r="AH633" i="9"/>
  <c r="AH634" i="9"/>
  <c r="AH635" i="9"/>
  <c r="AH636" i="9"/>
  <c r="AH637" i="9"/>
  <c r="AH638" i="9"/>
  <c r="AH639" i="9"/>
  <c r="AH640" i="9"/>
  <c r="AK640" i="9" s="1"/>
  <c r="AH641" i="9"/>
  <c r="AH642" i="9"/>
  <c r="AH643" i="9"/>
  <c r="AH644" i="9"/>
  <c r="AH645" i="9"/>
  <c r="AH646" i="9"/>
  <c r="AH647" i="9"/>
  <c r="AH648" i="9"/>
  <c r="AK648" i="9" s="1"/>
  <c r="AH649" i="9"/>
  <c r="AH650" i="9"/>
  <c r="AH651" i="9"/>
  <c r="AH652" i="9"/>
  <c r="AH653" i="9"/>
  <c r="AH654" i="9"/>
  <c r="AH655" i="9"/>
  <c r="AH656" i="9"/>
  <c r="AK656" i="9" s="1"/>
  <c r="AH657" i="9"/>
  <c r="AH658" i="9"/>
  <c r="AH659" i="9"/>
  <c r="AH660" i="9"/>
  <c r="AH661" i="9"/>
  <c r="AH662" i="9"/>
  <c r="AH663" i="9"/>
  <c r="AH664" i="9"/>
  <c r="AK664" i="9" s="1"/>
  <c r="AH665" i="9"/>
  <c r="AH666" i="9"/>
  <c r="AH667" i="9"/>
  <c r="AH668" i="9"/>
  <c r="AH669" i="9"/>
  <c r="AH670" i="9"/>
  <c r="AH671" i="9"/>
  <c r="AH672" i="9"/>
  <c r="AK672" i="9" s="1"/>
  <c r="AH673" i="9"/>
  <c r="AH674" i="9"/>
  <c r="AH675" i="9"/>
  <c r="AH676" i="9"/>
  <c r="AH677" i="9"/>
  <c r="AH678" i="9"/>
  <c r="AH679" i="9"/>
  <c r="AH680" i="9"/>
  <c r="AK680" i="9" s="1"/>
  <c r="AH681" i="9"/>
  <c r="AH682" i="9"/>
  <c r="AH683" i="9"/>
  <c r="AH684" i="9"/>
  <c r="AH685" i="9"/>
  <c r="AH686" i="9"/>
  <c r="AH687" i="9"/>
  <c r="AH688" i="9"/>
  <c r="AK688" i="9" s="1"/>
  <c r="AH689" i="9"/>
  <c r="AH690" i="9"/>
  <c r="AH691" i="9"/>
  <c r="AH692" i="9"/>
  <c r="AH693" i="9"/>
  <c r="AH694" i="9"/>
  <c r="AH695" i="9"/>
  <c r="AH696" i="9"/>
  <c r="AK696" i="9" s="1"/>
  <c r="AH697" i="9"/>
  <c r="AH698" i="9"/>
  <c r="AH699" i="9"/>
  <c r="AH700" i="9"/>
  <c r="AH701" i="9"/>
  <c r="AH702" i="9"/>
  <c r="AH703" i="9"/>
  <c r="AH704" i="9"/>
  <c r="AK704" i="9" s="1"/>
  <c r="AH705" i="9"/>
  <c r="AH706" i="9"/>
  <c r="AH707" i="9"/>
  <c r="AH708" i="9"/>
  <c r="AH709" i="9"/>
  <c r="AH710" i="9"/>
  <c r="AH711" i="9"/>
  <c r="AH712" i="9"/>
  <c r="AK712" i="9" s="1"/>
  <c r="AH713" i="9"/>
  <c r="AH714" i="9"/>
  <c r="AH715" i="9"/>
  <c r="AH716" i="9"/>
  <c r="AH717" i="9"/>
  <c r="AH718" i="9"/>
  <c r="AH719" i="9"/>
  <c r="AH720" i="9"/>
  <c r="AK720" i="9" s="1"/>
  <c r="AH721" i="9"/>
  <c r="AH722" i="9"/>
  <c r="AH723" i="9"/>
  <c r="AH724" i="9"/>
  <c r="AH725" i="9"/>
  <c r="AH726" i="9"/>
  <c r="AH727" i="9"/>
  <c r="AH728" i="9"/>
  <c r="AK728" i="9" s="1"/>
  <c r="AH729" i="9"/>
  <c r="AH730" i="9"/>
  <c r="AH731" i="9"/>
  <c r="AH732" i="9"/>
  <c r="AH733" i="9"/>
  <c r="AH734" i="9"/>
  <c r="AH735" i="9"/>
  <c r="AH736" i="9"/>
  <c r="AK736" i="9" s="1"/>
  <c r="AH737" i="9"/>
  <c r="AH738" i="9"/>
  <c r="AH739" i="9"/>
  <c r="AH740" i="9"/>
  <c r="AH741" i="9"/>
  <c r="AH742" i="9"/>
  <c r="AH743" i="9"/>
  <c r="AH744" i="9"/>
  <c r="AK744" i="9" s="1"/>
  <c r="AH745" i="9"/>
  <c r="AH746" i="9"/>
  <c r="AH747" i="9"/>
  <c r="AH748" i="9"/>
  <c r="AH749" i="9"/>
  <c r="AH750" i="9"/>
  <c r="AH751" i="9"/>
  <c r="AH752" i="9"/>
  <c r="AK752" i="9" s="1"/>
  <c r="AH753" i="9"/>
  <c r="AH754" i="9"/>
  <c r="AH755" i="9"/>
  <c r="AH756" i="9"/>
  <c r="AH757" i="9"/>
  <c r="AH758" i="9"/>
  <c r="AH759" i="9"/>
  <c r="AH760" i="9"/>
  <c r="AK760" i="9" s="1"/>
  <c r="AH761" i="9"/>
  <c r="AH762" i="9"/>
  <c r="AH763" i="9"/>
  <c r="AH764" i="9"/>
  <c r="AH765" i="9"/>
  <c r="AH766" i="9"/>
  <c r="AH767" i="9"/>
  <c r="AH768" i="9"/>
  <c r="AK768" i="9" s="1"/>
  <c r="AH769" i="9"/>
  <c r="AH770" i="9"/>
  <c r="AH771" i="9"/>
  <c r="AH772" i="9"/>
  <c r="AH773" i="9"/>
  <c r="AH774" i="9"/>
  <c r="AH775" i="9"/>
  <c r="AH776" i="9"/>
  <c r="AK776" i="9" s="1"/>
  <c r="AH777" i="9"/>
  <c r="AH778" i="9"/>
  <c r="AH779" i="9"/>
  <c r="AH780" i="9"/>
  <c r="AH781" i="9"/>
  <c r="AH782" i="9"/>
  <c r="AH783" i="9"/>
  <c r="AH784" i="9"/>
  <c r="AK784" i="9" s="1"/>
  <c r="AH785" i="9"/>
  <c r="AH786" i="9"/>
  <c r="AH787" i="9"/>
  <c r="AH788" i="9"/>
  <c r="AH789" i="9"/>
  <c r="AH790" i="9"/>
  <c r="AH791" i="9"/>
  <c r="AH792" i="9"/>
  <c r="AK792" i="9" s="1"/>
  <c r="AH793" i="9"/>
  <c r="AH794" i="9"/>
  <c r="AH795" i="9"/>
  <c r="AH796" i="9"/>
  <c r="AH797" i="9"/>
  <c r="AH798" i="9"/>
  <c r="AH799" i="9"/>
  <c r="AH800" i="9"/>
  <c r="AK800" i="9" s="1"/>
  <c r="AH801" i="9"/>
  <c r="AH802" i="9"/>
  <c r="AH803" i="9"/>
  <c r="AH804" i="9"/>
  <c r="AH805" i="9"/>
  <c r="AH806" i="9"/>
  <c r="AH807" i="9"/>
  <c r="AH808" i="9"/>
  <c r="AK808" i="9" s="1"/>
  <c r="AH809" i="9"/>
  <c r="AH810" i="9"/>
  <c r="AH811" i="9"/>
  <c r="AH812" i="9"/>
  <c r="AH813" i="9"/>
  <c r="AH814" i="9"/>
  <c r="AH815" i="9"/>
  <c r="AH816" i="9"/>
  <c r="AK816" i="9" s="1"/>
  <c r="AH817" i="9"/>
  <c r="AH818" i="9"/>
  <c r="AH819" i="9"/>
  <c r="AH820" i="9"/>
  <c r="AH821" i="9"/>
  <c r="AH822" i="9"/>
  <c r="AH823" i="9"/>
  <c r="AH824" i="9"/>
  <c r="AK824" i="9" s="1"/>
  <c r="AH825" i="9"/>
  <c r="AH826" i="9"/>
  <c r="AH827" i="9"/>
  <c r="AH828" i="9"/>
  <c r="AH829" i="9"/>
  <c r="AH830" i="9"/>
  <c r="AH831" i="9"/>
  <c r="AH832" i="9"/>
  <c r="AK832" i="9" s="1"/>
  <c r="AH833" i="9"/>
  <c r="AH834" i="9"/>
  <c r="AH835" i="9"/>
  <c r="AH836" i="9"/>
  <c r="AH837" i="9"/>
  <c r="AH838" i="9"/>
  <c r="AH839" i="9"/>
  <c r="AH840" i="9"/>
  <c r="AK840" i="9" s="1"/>
  <c r="AH841" i="9"/>
  <c r="AH842" i="9"/>
  <c r="AH843" i="9"/>
  <c r="AH844" i="9"/>
  <c r="AH845" i="9"/>
  <c r="AH846" i="9"/>
  <c r="AH847" i="9"/>
  <c r="AH848" i="9"/>
  <c r="AK848" i="9" s="1"/>
  <c r="AH849" i="9"/>
  <c r="AH850" i="9"/>
  <c r="AH851" i="9"/>
  <c r="AH852" i="9"/>
  <c r="AH853" i="9"/>
  <c r="AH854" i="9"/>
  <c r="AH855" i="9"/>
  <c r="AH856" i="9"/>
  <c r="AK856" i="9" s="1"/>
  <c r="AH857" i="9"/>
  <c r="AH858" i="9"/>
  <c r="AH859" i="9"/>
  <c r="AH860" i="9"/>
  <c r="AH861" i="9"/>
  <c r="AH862" i="9"/>
  <c r="AH863" i="9"/>
  <c r="AH864" i="9"/>
  <c r="AK864" i="9" s="1"/>
  <c r="AH865" i="9"/>
  <c r="AH866" i="9"/>
  <c r="AH867" i="9"/>
  <c r="AH868" i="9"/>
  <c r="AH869" i="9"/>
  <c r="AH870" i="9"/>
  <c r="AH871" i="9"/>
  <c r="AH872" i="9"/>
  <c r="AK872" i="9" s="1"/>
  <c r="AH873" i="9"/>
  <c r="AH874" i="9"/>
  <c r="AH875" i="9"/>
  <c r="AH876" i="9"/>
  <c r="AH877" i="9"/>
  <c r="AH878" i="9"/>
  <c r="AH879" i="9"/>
  <c r="AH880" i="9"/>
  <c r="AK880" i="9" s="1"/>
  <c r="AH881" i="9"/>
  <c r="AH882" i="9"/>
  <c r="AH883" i="9"/>
  <c r="AH884" i="9"/>
  <c r="AH885" i="9"/>
  <c r="AH886" i="9"/>
  <c r="AH887" i="9"/>
  <c r="AH888" i="9"/>
  <c r="AK888" i="9" s="1"/>
  <c r="AH889" i="9"/>
  <c r="AH890" i="9"/>
  <c r="AH891" i="9"/>
  <c r="AH892" i="9"/>
  <c r="AH893" i="9"/>
  <c r="AH894" i="9"/>
  <c r="AH895" i="9"/>
  <c r="AH896" i="9"/>
  <c r="AK896" i="9" s="1"/>
  <c r="AH897" i="9"/>
  <c r="AH898" i="9"/>
  <c r="AH899" i="9"/>
  <c r="AH900" i="9"/>
  <c r="AH901" i="9"/>
  <c r="AH902" i="9"/>
  <c r="AH903" i="9"/>
  <c r="AH904" i="9"/>
  <c r="AK904" i="9" s="1"/>
  <c r="AH905" i="9"/>
  <c r="AH906" i="9"/>
  <c r="AH907" i="9"/>
  <c r="AH908" i="9"/>
  <c r="AH909" i="9"/>
  <c r="AH910" i="9"/>
  <c r="AH911" i="9"/>
  <c r="AH912" i="9"/>
  <c r="AK912" i="9" s="1"/>
  <c r="AH913" i="9"/>
  <c r="AH914" i="9"/>
  <c r="AH915" i="9"/>
  <c r="AH916" i="9"/>
  <c r="AH917" i="9"/>
  <c r="AH918" i="9"/>
  <c r="AH919" i="9"/>
  <c r="AH920" i="9"/>
  <c r="AK920" i="9" s="1"/>
  <c r="AH921" i="9"/>
  <c r="AH922" i="9"/>
  <c r="AH923" i="9"/>
  <c r="AH924" i="9"/>
  <c r="AH925" i="9"/>
  <c r="AH926" i="9"/>
  <c r="AH927" i="9"/>
  <c r="AH928" i="9"/>
  <c r="AK928" i="9" s="1"/>
  <c r="AH929" i="9"/>
  <c r="AH930" i="9"/>
  <c r="AH931" i="9"/>
  <c r="AH932" i="9"/>
  <c r="AH933" i="9"/>
  <c r="AH934" i="9"/>
  <c r="AH935" i="9"/>
  <c r="AH936" i="9"/>
  <c r="AK936" i="9" s="1"/>
  <c r="AH937" i="9"/>
  <c r="AH938" i="9"/>
  <c r="AH939" i="9"/>
  <c r="AH940" i="9"/>
  <c r="AH941" i="9"/>
  <c r="AH942" i="9"/>
  <c r="AH943" i="9"/>
  <c r="AH944" i="9"/>
  <c r="AK944" i="9" s="1"/>
  <c r="AH945" i="9"/>
  <c r="AH946" i="9"/>
  <c r="AH947" i="9"/>
  <c r="AH948" i="9"/>
  <c r="AH949" i="9"/>
  <c r="AH950" i="9"/>
  <c r="AH951" i="9"/>
  <c r="AH952" i="9"/>
  <c r="AK952" i="9" s="1"/>
  <c r="AH953" i="9"/>
  <c r="AH954" i="9"/>
  <c r="AH955" i="9"/>
  <c r="AH956" i="9"/>
  <c r="AH957" i="9"/>
  <c r="AH958" i="9"/>
  <c r="AH959" i="9"/>
  <c r="AH960" i="9"/>
  <c r="AK960" i="9" s="1"/>
  <c r="AH961" i="9"/>
  <c r="AH962" i="9"/>
  <c r="AH963" i="9"/>
  <c r="AH964" i="9"/>
  <c r="AH965" i="9"/>
  <c r="AH966" i="9"/>
  <c r="AH967" i="9"/>
  <c r="AH968" i="9"/>
  <c r="AK968" i="9" s="1"/>
  <c r="AH969" i="9"/>
  <c r="AH970" i="9"/>
  <c r="AH971" i="9"/>
  <c r="AH972" i="9"/>
  <c r="AH973" i="9"/>
  <c r="AH974" i="9"/>
  <c r="AH975" i="9"/>
  <c r="AH976" i="9"/>
  <c r="AK976" i="9" s="1"/>
  <c r="AH977" i="9"/>
  <c r="AH978" i="9"/>
  <c r="AH979" i="9"/>
  <c r="AH980" i="9"/>
  <c r="AH981" i="9"/>
  <c r="AH982" i="9"/>
  <c r="AH983" i="9"/>
  <c r="AH984" i="9"/>
  <c r="AK984" i="9" s="1"/>
  <c r="AH985" i="9"/>
  <c r="AH986" i="9"/>
  <c r="AH987" i="9"/>
  <c r="AH988" i="9"/>
  <c r="AH989" i="9"/>
  <c r="AH990" i="9"/>
  <c r="AH991" i="9"/>
  <c r="AH992" i="9"/>
  <c r="AK992" i="9" s="1"/>
  <c r="AH993" i="9"/>
  <c r="AH994" i="9"/>
  <c r="AH995" i="9"/>
  <c r="AH996" i="9"/>
  <c r="AH997" i="9"/>
  <c r="AH998" i="9"/>
  <c r="AH999" i="9"/>
  <c r="AH1000" i="9"/>
  <c r="AK1000" i="9" s="1"/>
  <c r="AH1001" i="9"/>
  <c r="AH1002" i="9"/>
  <c r="AH1003" i="9"/>
  <c r="AH1004" i="9"/>
  <c r="AH1005" i="9"/>
  <c r="AH1006" i="9"/>
  <c r="AH1007" i="9"/>
  <c r="AH1008" i="9"/>
  <c r="AK1008" i="9" s="1"/>
  <c r="AH1009" i="9"/>
  <c r="AH1010" i="9"/>
  <c r="AH1011" i="9"/>
  <c r="AH1012" i="9"/>
  <c r="AH1013" i="9"/>
  <c r="AH1014" i="9"/>
  <c r="AH1015" i="9"/>
  <c r="AH1016" i="9"/>
  <c r="AK1016" i="9" s="1"/>
  <c r="AH1017" i="9"/>
  <c r="AH1018" i="9"/>
  <c r="AH1019" i="9"/>
  <c r="AH1020" i="9"/>
  <c r="AH1021" i="9"/>
  <c r="AH1022" i="9"/>
  <c r="AH1023" i="9"/>
  <c r="AH1024" i="9"/>
  <c r="AK1024" i="9" s="1"/>
  <c r="AH1025" i="9"/>
  <c r="AH1026" i="9"/>
  <c r="AH1027" i="9"/>
  <c r="AH1028" i="9"/>
  <c r="AH1029" i="9"/>
  <c r="AH1030" i="9"/>
  <c r="AH1031" i="9"/>
  <c r="AH1032" i="9"/>
  <c r="AK1032" i="9" s="1"/>
  <c r="AH1033" i="9"/>
  <c r="AH1034" i="9"/>
  <c r="AH1035" i="9"/>
  <c r="AH1036" i="9"/>
  <c r="AH1037" i="9"/>
  <c r="AH1038" i="9"/>
  <c r="AH1039" i="9"/>
  <c r="AH1040" i="9"/>
  <c r="AK1040" i="9" s="1"/>
  <c r="AH1041" i="9"/>
  <c r="AH1042" i="9"/>
  <c r="AH1043" i="9"/>
  <c r="AH1044" i="9"/>
  <c r="AH1045" i="9"/>
  <c r="AH1046" i="9"/>
  <c r="AH1047" i="9"/>
  <c r="AH1048" i="9"/>
  <c r="AK1048" i="9" s="1"/>
  <c r="AH1049" i="9"/>
  <c r="AH1050" i="9"/>
  <c r="AH1051" i="9"/>
  <c r="AH1052" i="9"/>
  <c r="AH1053" i="9"/>
  <c r="AH1054" i="9"/>
  <c r="AH1055" i="9"/>
  <c r="AH1056" i="9"/>
  <c r="AK1056" i="9" s="1"/>
  <c r="AH1057" i="9"/>
  <c r="AH1058" i="9"/>
  <c r="AH1059" i="9"/>
  <c r="AH1060" i="9"/>
  <c r="AH1061" i="9"/>
  <c r="AH1062" i="9"/>
  <c r="AH1063" i="9"/>
  <c r="AH1064" i="9"/>
  <c r="AK1064" i="9" s="1"/>
  <c r="AH1065" i="9"/>
  <c r="AH1066" i="9"/>
  <c r="AH1067" i="9"/>
  <c r="AH1068" i="9"/>
  <c r="AH1069" i="9"/>
  <c r="AH1070" i="9"/>
  <c r="AH1071" i="9"/>
  <c r="AH1072" i="9"/>
  <c r="AK1072" i="9" s="1"/>
  <c r="AH1073" i="9"/>
  <c r="AH1074" i="9"/>
  <c r="AH1075" i="9"/>
  <c r="AH1076" i="9"/>
  <c r="AH1077" i="9"/>
  <c r="AH1078" i="9"/>
  <c r="AH1079" i="9"/>
  <c r="AH1080" i="9"/>
  <c r="AK1080" i="9" s="1"/>
  <c r="AH1081" i="9"/>
  <c r="AH1082" i="9"/>
  <c r="AH1083" i="9"/>
  <c r="AH1084" i="9"/>
  <c r="AH1085" i="9"/>
  <c r="AH1086" i="9"/>
  <c r="AH1087" i="9"/>
  <c r="AH1088" i="9"/>
  <c r="AK1088" i="9" s="1"/>
  <c r="AH1089" i="9"/>
  <c r="AH1090" i="9"/>
  <c r="AH1091" i="9"/>
  <c r="AH1092" i="9"/>
  <c r="AH1093" i="9"/>
  <c r="AH1094" i="9"/>
  <c r="AH1095" i="9"/>
  <c r="AH1096" i="9"/>
  <c r="AK1096" i="9" s="1"/>
  <c r="AH1097" i="9"/>
  <c r="AH1098" i="9"/>
  <c r="AH1099" i="9"/>
  <c r="AH1100" i="9"/>
  <c r="AH1101" i="9"/>
  <c r="AH1102" i="9"/>
  <c r="AH1103" i="9"/>
  <c r="AH1104" i="9"/>
  <c r="AK1104" i="9" s="1"/>
  <c r="AH1105" i="9"/>
  <c r="AH1106" i="9"/>
  <c r="AH1107" i="9"/>
  <c r="AH1108" i="9"/>
  <c r="AH1109" i="9"/>
  <c r="AH1110" i="9"/>
  <c r="AH1111" i="9"/>
  <c r="AH1112" i="9"/>
  <c r="AK1112" i="9" s="1"/>
  <c r="AH1113" i="9"/>
  <c r="AH1114" i="9"/>
  <c r="AH1115" i="9"/>
  <c r="AH1116" i="9"/>
  <c r="AH1117" i="9"/>
  <c r="AH1118" i="9"/>
  <c r="AH1119" i="9"/>
  <c r="AH1120" i="9"/>
  <c r="AK1120" i="9" s="1"/>
  <c r="AH1121" i="9"/>
  <c r="AH1122" i="9"/>
  <c r="AH1123" i="9"/>
  <c r="AH1124" i="9"/>
  <c r="AH1125" i="9"/>
  <c r="AH1126" i="9"/>
  <c r="AH1127" i="9"/>
  <c r="AH1128" i="9"/>
  <c r="AK1128" i="9" s="1"/>
  <c r="AH1129" i="9"/>
  <c r="AH1130" i="9"/>
  <c r="AH1131" i="9"/>
  <c r="AH1132" i="9"/>
  <c r="AH1133" i="9"/>
  <c r="AH1134" i="9"/>
  <c r="AH1135" i="9"/>
  <c r="AH1136" i="9"/>
  <c r="AK1136" i="9" s="1"/>
  <c r="AH1137" i="9"/>
  <c r="AH1138" i="9"/>
  <c r="AH1139" i="9"/>
  <c r="AH1140" i="9"/>
  <c r="AH1141" i="9"/>
  <c r="AH1142" i="9"/>
  <c r="AH1143" i="9"/>
  <c r="AH1144" i="9"/>
  <c r="AK1144" i="9" s="1"/>
  <c r="AH1145" i="9"/>
  <c r="AH1146" i="9"/>
  <c r="AH1147" i="9"/>
  <c r="AH1148" i="9"/>
  <c r="AH1149" i="9"/>
  <c r="AH1150" i="9"/>
  <c r="AH1151" i="9"/>
  <c r="AH1152" i="9"/>
  <c r="AK1152" i="9" s="1"/>
  <c r="AH1153" i="9"/>
  <c r="AH1154" i="9"/>
  <c r="AH1155" i="9"/>
  <c r="AH1156" i="9"/>
  <c r="AH1157" i="9"/>
  <c r="AH1158" i="9"/>
  <c r="AH1159" i="9"/>
  <c r="AH1160" i="9"/>
  <c r="AK1160" i="9" s="1"/>
  <c r="AH1161" i="9"/>
  <c r="AH1162" i="9"/>
  <c r="AH1163" i="9"/>
  <c r="AH1164" i="9"/>
  <c r="AH1165" i="9"/>
  <c r="AH1166" i="9"/>
  <c r="AH1167" i="9"/>
  <c r="AH1168" i="9"/>
  <c r="AK1168" i="9" s="1"/>
  <c r="AH1169" i="9"/>
  <c r="AH1170" i="9"/>
  <c r="AH1171" i="9"/>
  <c r="AH1172" i="9"/>
  <c r="AH1173" i="9"/>
  <c r="AH1174" i="9"/>
  <c r="AH1175" i="9"/>
  <c r="AH1176" i="9"/>
  <c r="AK1176" i="9" s="1"/>
  <c r="AH1177" i="9"/>
  <c r="AH1178" i="9"/>
  <c r="AH1179" i="9"/>
  <c r="AH1180" i="9"/>
  <c r="AH1181" i="9"/>
  <c r="AH1182" i="9"/>
  <c r="AH1183" i="9"/>
  <c r="AH1184" i="9"/>
  <c r="AK1184" i="9" s="1"/>
  <c r="AH1185" i="9"/>
  <c r="AH1186" i="9"/>
  <c r="AH1187" i="9"/>
  <c r="AH1188" i="9"/>
  <c r="AH1189" i="9"/>
  <c r="AH1190" i="9"/>
  <c r="AH1191" i="9"/>
  <c r="AH1192" i="9"/>
  <c r="AK1192" i="9" s="1"/>
  <c r="AH1193" i="9"/>
  <c r="AH1194" i="9"/>
  <c r="AH1195" i="9"/>
  <c r="AH1196" i="9"/>
  <c r="AH1197" i="9"/>
  <c r="AH1198" i="9"/>
  <c r="AH1199" i="9"/>
  <c r="AH1200" i="9"/>
  <c r="AK1200" i="9" s="1"/>
  <c r="AH1201" i="9"/>
  <c r="AH1202" i="9"/>
  <c r="AH1203" i="9"/>
  <c r="AH1204" i="9"/>
  <c r="AH1205" i="9"/>
  <c r="AH1206" i="9"/>
  <c r="AH1207" i="9"/>
  <c r="AH1208" i="9"/>
  <c r="AK1208" i="9" s="1"/>
  <c r="AH1209" i="9"/>
  <c r="AH1210" i="9"/>
  <c r="AH1211" i="9"/>
  <c r="AH1212" i="9"/>
  <c r="AH1213" i="9"/>
  <c r="AH1214" i="9"/>
  <c r="AH1215" i="9"/>
  <c r="AH1216" i="9"/>
  <c r="AK1216" i="9" s="1"/>
  <c r="AH1217" i="9"/>
  <c r="AH1218" i="9"/>
  <c r="AH1219" i="9"/>
  <c r="AH1220" i="9"/>
  <c r="AH1221" i="9"/>
  <c r="AH1222" i="9"/>
  <c r="AH1223" i="9"/>
  <c r="AH1224" i="9"/>
  <c r="AK1224" i="9" s="1"/>
  <c r="AH1225" i="9"/>
  <c r="AH1226" i="9"/>
  <c r="AH1227" i="9"/>
  <c r="AH1228" i="9"/>
  <c r="AH1229" i="9"/>
  <c r="AH1230" i="9"/>
  <c r="AH1231" i="9"/>
  <c r="AH1232" i="9"/>
  <c r="AK1232" i="9" s="1"/>
  <c r="AH1233" i="9"/>
  <c r="AH1234" i="9"/>
  <c r="AH1235" i="9"/>
  <c r="AH1236" i="9"/>
  <c r="AH1237" i="9"/>
  <c r="AH1238" i="9"/>
  <c r="AH1239" i="9"/>
  <c r="AH1240" i="9"/>
  <c r="AK1240" i="9" s="1"/>
  <c r="AH1241" i="9"/>
  <c r="AH1242" i="9"/>
  <c r="AH1243" i="9"/>
  <c r="AH1244" i="9"/>
  <c r="AH1245" i="9"/>
  <c r="AH1246" i="9"/>
  <c r="AH1247" i="9"/>
  <c r="AH1248" i="9"/>
  <c r="AK1248" i="9" s="1"/>
  <c r="AH1249" i="9"/>
  <c r="AH1250" i="9"/>
  <c r="AH1251" i="9"/>
  <c r="AH1252" i="9"/>
  <c r="AH1253" i="9"/>
  <c r="AH1254" i="9"/>
  <c r="AH1255" i="9"/>
  <c r="AH1256" i="9"/>
  <c r="AK1256" i="9" s="1"/>
  <c r="AH1257" i="9"/>
  <c r="AH1258" i="9"/>
  <c r="AH1259" i="9"/>
  <c r="AH1260" i="9"/>
  <c r="AH1261" i="9"/>
  <c r="AH1262" i="9"/>
  <c r="AH1263" i="9"/>
  <c r="AH1264" i="9"/>
  <c r="AK1264" i="9" s="1"/>
  <c r="AH1265" i="9"/>
  <c r="AH1266" i="9"/>
  <c r="AH1267" i="9"/>
  <c r="AH1268" i="9"/>
  <c r="AH1269" i="9"/>
  <c r="AH1270" i="9"/>
  <c r="AH1271" i="9"/>
  <c r="AH1272" i="9"/>
  <c r="AK1272" i="9" s="1"/>
  <c r="AH1273" i="9"/>
  <c r="AH1274" i="9"/>
  <c r="AH1275" i="9"/>
  <c r="AH1276" i="9"/>
  <c r="AH1277" i="9"/>
  <c r="AH1278" i="9"/>
  <c r="AH1279" i="9"/>
  <c r="AH1280" i="9"/>
  <c r="AK1280" i="9" s="1"/>
  <c r="AH1281" i="9"/>
  <c r="AH1282" i="9"/>
  <c r="AH1283" i="9"/>
  <c r="AH1284" i="9"/>
  <c r="AH1285" i="9"/>
  <c r="AH1286" i="9"/>
  <c r="AH1287" i="9"/>
  <c r="AH1288" i="9"/>
  <c r="AK1288" i="9" s="1"/>
  <c r="AH1289" i="9"/>
  <c r="AH1290" i="9"/>
  <c r="AH1291" i="9"/>
  <c r="AH1292" i="9"/>
  <c r="AH1293" i="9"/>
  <c r="AH1294" i="9"/>
  <c r="AH1295" i="9"/>
  <c r="AH1296" i="9"/>
  <c r="AK1296" i="9" s="1"/>
  <c r="AH1297" i="9"/>
  <c r="AH1298" i="9"/>
  <c r="AH1299" i="9"/>
  <c r="AH1300" i="9"/>
  <c r="AH1301" i="9"/>
  <c r="AH1302" i="9"/>
  <c r="AH1303" i="9"/>
  <c r="AH1304" i="9"/>
  <c r="AK1304" i="9" s="1"/>
  <c r="AH1305" i="9"/>
  <c r="AH1306" i="9"/>
  <c r="AH1307" i="9"/>
  <c r="AH1308" i="9"/>
  <c r="AH1309" i="9"/>
  <c r="AH1310" i="9"/>
  <c r="AH1311" i="9"/>
  <c r="AH1312" i="9"/>
  <c r="AK1312" i="9" s="1"/>
  <c r="AH1313" i="9"/>
  <c r="AH1314" i="9"/>
  <c r="AH1315" i="9"/>
  <c r="AH1316" i="9"/>
  <c r="AH1317" i="9"/>
  <c r="AH1318" i="9"/>
  <c r="AH1319" i="9"/>
  <c r="AH1320" i="9"/>
  <c r="AK1320" i="9" s="1"/>
  <c r="AH1321" i="9"/>
  <c r="AH1322" i="9"/>
  <c r="AH1323" i="9"/>
  <c r="AH1324" i="9"/>
  <c r="AH1325" i="9"/>
  <c r="AH1326" i="9"/>
  <c r="AH1327" i="9"/>
  <c r="AH1328" i="9"/>
  <c r="AK1328" i="9" s="1"/>
  <c r="AH1329" i="9"/>
  <c r="AH1330" i="9"/>
  <c r="AH1331" i="9"/>
  <c r="AH1332" i="9"/>
  <c r="AH1333" i="9"/>
  <c r="AH1334" i="9"/>
  <c r="AH1335" i="9"/>
  <c r="AH1336" i="9"/>
  <c r="AK1336" i="9" s="1"/>
  <c r="AH1337" i="9"/>
  <c r="AH1338" i="9"/>
  <c r="AH1339" i="9"/>
  <c r="AH1340" i="9"/>
  <c r="AH1341" i="9"/>
  <c r="AH1342" i="9"/>
  <c r="AH1343" i="9"/>
  <c r="AH1344" i="9"/>
  <c r="AK1344" i="9" s="1"/>
  <c r="AH1345" i="9"/>
  <c r="AH1346" i="9"/>
  <c r="AH1347" i="9"/>
  <c r="AH1348" i="9"/>
  <c r="AH1349" i="9"/>
  <c r="AH1350" i="9"/>
  <c r="AH1351" i="9"/>
  <c r="AH1352" i="9"/>
  <c r="AK1352" i="9" s="1"/>
  <c r="AH1353" i="9"/>
  <c r="AH1354" i="9"/>
  <c r="AH1355" i="9"/>
  <c r="AH1356" i="9"/>
  <c r="AH1357" i="9"/>
  <c r="AH1358" i="9"/>
  <c r="AH1359" i="9"/>
  <c r="AH1360" i="9"/>
  <c r="AK1360" i="9" s="1"/>
  <c r="AH1361" i="9"/>
  <c r="AH1362" i="9"/>
  <c r="AH1363" i="9"/>
  <c r="AH1364" i="9"/>
  <c r="AH1365" i="9"/>
  <c r="AH1366" i="9"/>
  <c r="AH1367" i="9"/>
  <c r="AH1368" i="9"/>
  <c r="AK1368" i="9" s="1"/>
  <c r="AH1369" i="9"/>
  <c r="AH1370" i="9"/>
  <c r="AH1371" i="9"/>
  <c r="AH1372" i="9"/>
  <c r="AH1373" i="9"/>
  <c r="AH1374" i="9"/>
  <c r="AH1375" i="9"/>
  <c r="AH1376" i="9"/>
  <c r="AH1377" i="9"/>
  <c r="AH1378" i="9"/>
  <c r="AH1379" i="9"/>
  <c r="AH1380" i="9"/>
  <c r="AH1381" i="9"/>
  <c r="AH1382" i="9"/>
  <c r="AH1383" i="9"/>
  <c r="AH1384" i="9"/>
  <c r="AH1385" i="9"/>
  <c r="AH1386" i="9"/>
  <c r="AH1387" i="9"/>
  <c r="AH1388" i="9"/>
  <c r="AH1389" i="9"/>
  <c r="AH1390" i="9"/>
  <c r="AH1391" i="9"/>
  <c r="AH1392" i="9"/>
  <c r="AH1393" i="9"/>
  <c r="AH1394" i="9"/>
  <c r="AH1395" i="9"/>
  <c r="AH1396" i="9"/>
  <c r="AH1397" i="9"/>
  <c r="AH1398" i="9"/>
  <c r="AH1399" i="9"/>
  <c r="AH1400" i="9"/>
  <c r="AH1401" i="9"/>
  <c r="AH1402" i="9"/>
  <c r="AH1403" i="9"/>
  <c r="AH1404" i="9"/>
  <c r="AH1405" i="9"/>
  <c r="AH1406" i="9"/>
  <c r="AH1407" i="9"/>
  <c r="AH1408" i="9"/>
  <c r="AH1409" i="9"/>
  <c r="AH1410" i="9"/>
  <c r="AH1411" i="9"/>
  <c r="AH1412" i="9"/>
  <c r="AH1413" i="9"/>
  <c r="AH1414" i="9"/>
  <c r="AH1415" i="9"/>
  <c r="AH1416" i="9"/>
  <c r="AH1417" i="9"/>
  <c r="AH1418" i="9"/>
  <c r="AH1419" i="9"/>
  <c r="AH1420" i="9"/>
  <c r="AH1421" i="9"/>
  <c r="AH1422" i="9"/>
  <c r="AH1423" i="9"/>
  <c r="AH1424" i="9"/>
  <c r="AH1425" i="9"/>
  <c r="AH1426" i="9"/>
  <c r="AH1427" i="9"/>
  <c r="AH1428" i="9"/>
  <c r="AH1429" i="9"/>
  <c r="AH1430" i="9"/>
  <c r="AH1431" i="9"/>
  <c r="AH1432" i="9"/>
  <c r="AH1433" i="9"/>
  <c r="AH1434" i="9"/>
  <c r="AH1435" i="9"/>
  <c r="AH1436" i="9"/>
  <c r="AH1437" i="9"/>
  <c r="AH1438" i="9"/>
  <c r="AH1439" i="9"/>
  <c r="AH1440" i="9"/>
  <c r="AH1441" i="9"/>
  <c r="AH1442" i="9"/>
  <c r="AH1443" i="9"/>
  <c r="AH1444" i="9"/>
  <c r="AH1445" i="9"/>
  <c r="AH1446" i="9"/>
  <c r="AH1447" i="9"/>
  <c r="AH1448" i="9"/>
  <c r="AH1449" i="9"/>
  <c r="AH1450" i="9"/>
  <c r="AH1451" i="9"/>
  <c r="AH1452" i="9"/>
  <c r="AH1453" i="9"/>
  <c r="AH1454" i="9"/>
  <c r="AH1455" i="9"/>
  <c r="AH1456" i="9"/>
  <c r="AH1457" i="9"/>
  <c r="AH1458" i="9"/>
  <c r="AH1459" i="9"/>
  <c r="AH1460" i="9"/>
  <c r="AH1461" i="9"/>
  <c r="AH1462" i="9"/>
  <c r="AH1463" i="9"/>
  <c r="AH1464" i="9"/>
  <c r="AH1465" i="9"/>
  <c r="AH1466" i="9"/>
  <c r="AH1467" i="9"/>
  <c r="AH1468" i="9"/>
  <c r="AH1469" i="9"/>
  <c r="AH1470" i="9"/>
  <c r="AH1471" i="9"/>
  <c r="AH1472" i="9"/>
  <c r="AH1473" i="9"/>
  <c r="AH1474" i="9"/>
  <c r="AH1475" i="9"/>
  <c r="AH1476" i="9"/>
  <c r="AH1477" i="9"/>
  <c r="AH1478" i="9"/>
  <c r="AH1479" i="9"/>
  <c r="AH1480" i="9"/>
  <c r="AH1481" i="9"/>
  <c r="AH1482" i="9"/>
  <c r="AH1483" i="9"/>
  <c r="AH1484" i="9"/>
  <c r="AH1485" i="9"/>
  <c r="AH1486" i="9"/>
  <c r="AH1487" i="9"/>
  <c r="AH1488" i="9"/>
  <c r="AH1489" i="9"/>
  <c r="AH1490" i="9"/>
  <c r="AH1491" i="9"/>
  <c r="AH1492" i="9"/>
  <c r="AH1493" i="9"/>
  <c r="AH1494" i="9"/>
  <c r="AH1495" i="9"/>
  <c r="AH1496" i="9"/>
  <c r="AH1497" i="9"/>
  <c r="AH1498" i="9"/>
  <c r="AH1499" i="9"/>
  <c r="AH1500" i="9"/>
  <c r="AH1501" i="9"/>
  <c r="AH1502" i="9"/>
  <c r="AH1503" i="9"/>
  <c r="AH1504" i="9"/>
  <c r="AH1505" i="9"/>
  <c r="AH1506" i="9"/>
  <c r="AH1507" i="9"/>
  <c r="AH1508" i="9"/>
  <c r="AH1509" i="9"/>
  <c r="AH1510" i="9"/>
  <c r="AH1511" i="9"/>
  <c r="AH1512" i="9"/>
  <c r="AH1513" i="9"/>
  <c r="AH1514" i="9"/>
  <c r="AH1515" i="9"/>
  <c r="AH1516" i="9"/>
  <c r="AH1517" i="9"/>
  <c r="AH1518" i="9"/>
  <c r="AH1519" i="9"/>
  <c r="AH1520" i="9"/>
  <c r="AH1521" i="9"/>
  <c r="AH1522" i="9"/>
  <c r="AH1523" i="9"/>
  <c r="AH1524" i="9"/>
  <c r="AH1525" i="9"/>
  <c r="AH1526" i="9"/>
  <c r="AH1527" i="9"/>
  <c r="AH1528" i="9"/>
  <c r="AH1529" i="9"/>
  <c r="AH1530" i="9"/>
  <c r="AH1531" i="9"/>
  <c r="AH1532" i="9"/>
  <c r="AH1533" i="9"/>
  <c r="AH1534" i="9"/>
  <c r="AH1535" i="9"/>
  <c r="AH1536" i="9"/>
  <c r="AH1537" i="9"/>
  <c r="AH1538" i="9"/>
  <c r="AH1539" i="9"/>
  <c r="AH1540" i="9"/>
  <c r="AH1541" i="9"/>
  <c r="AH1542" i="9"/>
  <c r="AH1543" i="9"/>
  <c r="AH1544" i="9"/>
  <c r="AH1545" i="9"/>
  <c r="AH1546" i="9"/>
  <c r="AH1547" i="9"/>
  <c r="AH1548" i="9"/>
  <c r="AH1549" i="9"/>
  <c r="AH1550" i="9"/>
  <c r="AH1551" i="9"/>
  <c r="AH1552" i="9"/>
  <c r="AH1553" i="9"/>
  <c r="AH1554" i="9"/>
  <c r="AH1555" i="9"/>
  <c r="AH1556" i="9"/>
  <c r="AH1557" i="9"/>
  <c r="AH1558" i="9"/>
  <c r="AH1559" i="9"/>
  <c r="AH1560" i="9"/>
  <c r="AH1561" i="9"/>
  <c r="AH1562" i="9"/>
  <c r="AH1563" i="9"/>
  <c r="AH1564" i="9"/>
  <c r="AH1565" i="9"/>
  <c r="AH1566" i="9"/>
  <c r="AH1567" i="9"/>
  <c r="AH1568" i="9"/>
  <c r="AH1569" i="9"/>
  <c r="AH1570" i="9"/>
  <c r="AH1571" i="9"/>
  <c r="AH1572" i="9"/>
  <c r="AH1573" i="9"/>
  <c r="AH1574" i="9"/>
  <c r="AH1575" i="9"/>
  <c r="AH1576" i="9"/>
  <c r="AH1577" i="9"/>
  <c r="AH1578" i="9"/>
  <c r="AH1579" i="9"/>
  <c r="AH1580" i="9"/>
  <c r="AH1581" i="9"/>
  <c r="AH1582" i="9"/>
  <c r="AH1583" i="9"/>
  <c r="AH1584" i="9"/>
  <c r="AH1585" i="9"/>
  <c r="AH1586" i="9"/>
  <c r="AH1587" i="9"/>
  <c r="AH1588" i="9"/>
  <c r="AH1589" i="9"/>
  <c r="AH1590" i="9"/>
  <c r="AH1591" i="9"/>
  <c r="AH1592" i="9"/>
  <c r="AH1593" i="9"/>
  <c r="AH1594" i="9"/>
  <c r="AH1595" i="9"/>
  <c r="AH1596" i="9"/>
  <c r="AH1597" i="9"/>
  <c r="AH1598" i="9"/>
  <c r="AH1599" i="9"/>
  <c r="AH1600" i="9"/>
  <c r="AH1601" i="9"/>
  <c r="AH1602" i="9"/>
  <c r="AH1603" i="9"/>
  <c r="AH1604" i="9"/>
  <c r="AH1605" i="9"/>
  <c r="AH1606" i="9"/>
  <c r="AH1607" i="9"/>
  <c r="AH1608" i="9"/>
  <c r="AH1609" i="9"/>
  <c r="AH1610" i="9"/>
  <c r="AH1611" i="9"/>
  <c r="AH1612" i="9"/>
  <c r="AH1613" i="9"/>
  <c r="AH1614" i="9"/>
  <c r="AH1615" i="9"/>
  <c r="AH1616" i="9"/>
  <c r="AH1617" i="9"/>
  <c r="AH1618" i="9"/>
  <c r="AH1619" i="9"/>
  <c r="AH1620" i="9"/>
  <c r="AH1621" i="9"/>
  <c r="AH1622" i="9"/>
  <c r="AH1623" i="9"/>
  <c r="AH1624" i="9"/>
  <c r="AH1625" i="9"/>
  <c r="AH1626" i="9"/>
  <c r="AH1627" i="9"/>
  <c r="AH1628" i="9"/>
  <c r="AH1629" i="9"/>
  <c r="AH1630" i="9"/>
  <c r="AH1631" i="9"/>
  <c r="AH1632" i="9"/>
  <c r="AH1633" i="9"/>
  <c r="AH1634" i="9"/>
  <c r="AH1635" i="9"/>
  <c r="AH1636" i="9"/>
  <c r="AH1637" i="9"/>
  <c r="AH1638" i="9"/>
  <c r="AH1639" i="9"/>
  <c r="AH1640" i="9"/>
  <c r="AH1641" i="9"/>
  <c r="AH1642" i="9"/>
  <c r="AH1643" i="9"/>
  <c r="AH1644" i="9"/>
  <c r="AH1645" i="9"/>
  <c r="AH1646" i="9"/>
  <c r="AH1647" i="9"/>
  <c r="AH1648" i="9"/>
  <c r="AH1649" i="9"/>
  <c r="AH1650" i="9"/>
  <c r="AH1651" i="9"/>
  <c r="AH1652" i="9"/>
  <c r="AH1653" i="9"/>
  <c r="AH1654" i="9"/>
  <c r="AH1655" i="9"/>
  <c r="AH1656" i="9"/>
  <c r="AH1657" i="9"/>
  <c r="AH1658" i="9"/>
  <c r="AH1659" i="9"/>
  <c r="AH1660" i="9"/>
  <c r="AH1661" i="9"/>
  <c r="AH1662" i="9"/>
  <c r="AH1663" i="9"/>
  <c r="AH1664" i="9"/>
  <c r="AH1665" i="9"/>
  <c r="AH1666" i="9"/>
  <c r="AH1667" i="9"/>
  <c r="AH1668" i="9"/>
  <c r="AH1669" i="9"/>
  <c r="AH1670" i="9"/>
  <c r="AH1671" i="9"/>
  <c r="AH1672" i="9"/>
  <c r="AH1673" i="9"/>
  <c r="AH1674" i="9"/>
  <c r="AH1675" i="9"/>
  <c r="AH1676" i="9"/>
  <c r="AH1677" i="9"/>
  <c r="AH1678" i="9"/>
  <c r="AH1679" i="9"/>
  <c r="AH1680" i="9"/>
  <c r="AH1681" i="9"/>
  <c r="AH1682" i="9"/>
  <c r="AH1683" i="9"/>
  <c r="AH1684" i="9"/>
  <c r="AH1685" i="9"/>
  <c r="AH1686" i="9"/>
  <c r="AH1687" i="9"/>
  <c r="AH1688" i="9"/>
  <c r="AH1689" i="9"/>
  <c r="AH1690" i="9"/>
  <c r="AH1691" i="9"/>
  <c r="AH1692" i="9"/>
  <c r="AH1693" i="9"/>
  <c r="AH1694" i="9"/>
  <c r="AH1695" i="9"/>
  <c r="AH1696" i="9"/>
  <c r="AH1697" i="9"/>
  <c r="AH1698" i="9"/>
  <c r="AH1699" i="9"/>
  <c r="AH1700" i="9"/>
  <c r="AH1701" i="9"/>
  <c r="AH1702" i="9"/>
  <c r="AH1703" i="9"/>
  <c r="AH1704" i="9"/>
  <c r="AH1705" i="9"/>
  <c r="AH1706" i="9"/>
  <c r="AH1707" i="9"/>
  <c r="AH1708" i="9"/>
  <c r="AH1709" i="9"/>
  <c r="AH1710" i="9"/>
  <c r="AH1711" i="9"/>
  <c r="AH1712" i="9"/>
  <c r="AH1713" i="9"/>
  <c r="AH1714" i="9"/>
  <c r="AH1715" i="9"/>
  <c r="AH1716" i="9"/>
  <c r="AH1717" i="9"/>
  <c r="AH1718" i="9"/>
  <c r="AH1719" i="9"/>
  <c r="AH1720" i="9"/>
  <c r="AH1721" i="9"/>
  <c r="AH1722" i="9"/>
  <c r="AH1723" i="9"/>
  <c r="AH1724" i="9"/>
  <c r="AH1725" i="9"/>
  <c r="AH1726" i="9"/>
  <c r="AH1727" i="9"/>
  <c r="AH1728" i="9"/>
  <c r="AH1729" i="9"/>
  <c r="AH1730" i="9"/>
  <c r="AH1731" i="9"/>
  <c r="AH1732" i="9"/>
  <c r="AH1733" i="9"/>
  <c r="AH1734" i="9"/>
  <c r="AH1735" i="9"/>
  <c r="AH1736" i="9"/>
  <c r="AH1737" i="9"/>
  <c r="AH1738" i="9"/>
  <c r="AH1739" i="9"/>
  <c r="AH1740" i="9"/>
  <c r="AH1741" i="9"/>
  <c r="AH1742" i="9"/>
  <c r="AH1743" i="9"/>
  <c r="AH1744" i="9"/>
  <c r="AH1745" i="9"/>
  <c r="AH1746" i="9"/>
  <c r="AH1747" i="9"/>
  <c r="AH1748" i="9"/>
  <c r="AH1749" i="9"/>
  <c r="AH1750" i="9"/>
  <c r="AH1751" i="9"/>
  <c r="AH1752" i="9"/>
  <c r="AH1753" i="9"/>
  <c r="AH1754" i="9"/>
  <c r="AH1755" i="9"/>
  <c r="AH1756" i="9"/>
  <c r="AH1757" i="9"/>
  <c r="AH1758" i="9"/>
  <c r="AH1759" i="9"/>
  <c r="AH1760" i="9"/>
  <c r="AH1761" i="9"/>
  <c r="AH1762" i="9"/>
  <c r="AH1763" i="9"/>
  <c r="AH1764" i="9"/>
  <c r="AH1765" i="9"/>
  <c r="AH1766" i="9"/>
  <c r="AH1767" i="9"/>
  <c r="AH1768" i="9"/>
  <c r="AH1769" i="9"/>
  <c r="AH1770" i="9"/>
  <c r="AH1771" i="9"/>
  <c r="AH1772" i="9"/>
  <c r="AH1773" i="9"/>
  <c r="AH1774" i="9"/>
  <c r="AH1775" i="9"/>
  <c r="AH1776" i="9"/>
  <c r="AH1777" i="9"/>
  <c r="AH1778" i="9"/>
  <c r="AH1779" i="9"/>
  <c r="AH1780" i="9"/>
  <c r="AH1781" i="9"/>
  <c r="AH1782" i="9"/>
  <c r="AH1783" i="9"/>
  <c r="AH1784" i="9"/>
  <c r="AH1785" i="9"/>
  <c r="AH1786" i="9"/>
  <c r="AH1787" i="9"/>
  <c r="AH1788" i="9"/>
  <c r="AH1789" i="9"/>
  <c r="AH1790" i="9"/>
  <c r="AH1791" i="9"/>
  <c r="AH1792" i="9"/>
  <c r="AH1793" i="9"/>
  <c r="AH1794" i="9"/>
  <c r="AH1795" i="9"/>
  <c r="AH1796" i="9"/>
  <c r="AH1797" i="9"/>
  <c r="AH1798" i="9"/>
  <c r="AH1799" i="9"/>
  <c r="AH1800" i="9"/>
  <c r="AH1801" i="9"/>
  <c r="AH1802" i="9"/>
  <c r="AH1803" i="9"/>
  <c r="AH1804" i="9"/>
  <c r="AH1805" i="9"/>
  <c r="AH1806" i="9"/>
  <c r="AH1807" i="9"/>
  <c r="AH1808" i="9"/>
  <c r="AH1809" i="9"/>
  <c r="AH1810" i="9"/>
  <c r="AH1811" i="9"/>
  <c r="AH1812" i="9"/>
  <c r="AH1813" i="9"/>
  <c r="AH1814" i="9"/>
  <c r="AH1815" i="9"/>
  <c r="AH1816" i="9"/>
  <c r="AH1817" i="9"/>
  <c r="AH1818" i="9"/>
  <c r="AH1819" i="9"/>
  <c r="AH1820" i="9"/>
  <c r="AH1821" i="9"/>
  <c r="AH1822" i="9"/>
  <c r="AH1823" i="9"/>
  <c r="AH1824" i="9"/>
  <c r="AH1825" i="9"/>
  <c r="AH1826" i="9"/>
  <c r="AH1827" i="9"/>
  <c r="AH1828" i="9"/>
  <c r="AH1829" i="9"/>
  <c r="AH1830" i="9"/>
  <c r="AH1831" i="9"/>
  <c r="AH1832" i="9"/>
  <c r="AH1833" i="9"/>
  <c r="AH1834" i="9"/>
  <c r="AH1835" i="9"/>
  <c r="AH1836" i="9"/>
  <c r="AH1837" i="9"/>
  <c r="AH1838" i="9"/>
  <c r="AH1839" i="9"/>
  <c r="AH1840" i="9"/>
  <c r="AH1841" i="9"/>
  <c r="AH1842" i="9"/>
  <c r="AH1843" i="9"/>
  <c r="AH1844" i="9"/>
  <c r="AH1845" i="9"/>
  <c r="AH1846" i="9"/>
  <c r="AH1847" i="9"/>
  <c r="AH1848" i="9"/>
  <c r="AH1849" i="9"/>
  <c r="AH1850" i="9"/>
  <c r="AH1851" i="9"/>
  <c r="AH1852" i="9"/>
  <c r="AH1853" i="9"/>
  <c r="AH1854" i="9"/>
  <c r="AH1855" i="9"/>
  <c r="AH1856" i="9"/>
  <c r="AH1857" i="9"/>
  <c r="AH1858" i="9"/>
  <c r="AH1859" i="9"/>
  <c r="AH1860" i="9"/>
  <c r="AH1861" i="9"/>
  <c r="AH1862" i="9"/>
  <c r="AH1863" i="9"/>
  <c r="AH1864" i="9"/>
  <c r="AH1865" i="9"/>
  <c r="AH1866" i="9"/>
  <c r="AH1867" i="9"/>
  <c r="AH1868" i="9"/>
  <c r="AH1869" i="9"/>
  <c r="AH1870" i="9"/>
  <c r="AH1871" i="9"/>
  <c r="AH1872" i="9"/>
  <c r="AH1873" i="9"/>
  <c r="AH1874" i="9"/>
  <c r="AH1875" i="9"/>
  <c r="AH1876" i="9"/>
  <c r="AH1877" i="9"/>
  <c r="AH1878" i="9"/>
  <c r="AH1879" i="9"/>
  <c r="AH1880" i="9"/>
  <c r="AH1881" i="9"/>
  <c r="AH1882" i="9"/>
  <c r="AH1883" i="9"/>
  <c r="AH1884" i="9"/>
  <c r="AH1885" i="9"/>
  <c r="AH1886" i="9"/>
  <c r="AH1887" i="9"/>
  <c r="AH1888" i="9"/>
  <c r="AH1889" i="9"/>
  <c r="AH1890" i="9"/>
  <c r="AH1891" i="9"/>
  <c r="AH1892" i="9"/>
  <c r="AH1893" i="9"/>
  <c r="AH1894" i="9"/>
  <c r="AH1895" i="9"/>
  <c r="AH1896" i="9"/>
  <c r="AH1897" i="9"/>
  <c r="AH1898" i="9"/>
  <c r="AH1899" i="9"/>
  <c r="AH1900" i="9"/>
  <c r="AH1901" i="9"/>
  <c r="AH1902" i="9"/>
  <c r="AH1903" i="9"/>
  <c r="AH1904" i="9"/>
  <c r="AH1905" i="9"/>
  <c r="AH1906" i="9"/>
  <c r="AH1907" i="9"/>
  <c r="AH1908" i="9"/>
  <c r="AH1909" i="9"/>
  <c r="AH1910" i="9"/>
  <c r="AH1911" i="9"/>
  <c r="AH1912" i="9"/>
  <c r="AH1913" i="9"/>
  <c r="AH1914" i="9"/>
  <c r="AH1915" i="9"/>
  <c r="AH1916" i="9"/>
  <c r="AH1917" i="9"/>
  <c r="AH1918" i="9"/>
  <c r="AH1919" i="9"/>
  <c r="AH1920" i="9"/>
  <c r="AH1921" i="9"/>
  <c r="AH1922" i="9"/>
  <c r="AH1923" i="9"/>
  <c r="AH1924" i="9"/>
  <c r="AH1925" i="9"/>
  <c r="AH1926" i="9"/>
  <c r="AH1927" i="9"/>
  <c r="AH1928" i="9"/>
  <c r="AH1929" i="9"/>
  <c r="AH1930" i="9"/>
  <c r="AH1931" i="9"/>
  <c r="AH1932" i="9"/>
  <c r="AH1933" i="9"/>
  <c r="AH1934" i="9"/>
  <c r="AH1935" i="9"/>
  <c r="AH1936" i="9"/>
  <c r="AH1937" i="9"/>
  <c r="AH1938" i="9"/>
  <c r="AH1939" i="9"/>
  <c r="AH1940" i="9"/>
  <c r="AH1941" i="9"/>
  <c r="AH1942" i="9"/>
  <c r="AH1943" i="9"/>
  <c r="AH1944" i="9"/>
  <c r="AH1945" i="9"/>
  <c r="AH1946" i="9"/>
  <c r="AH1947" i="9"/>
  <c r="AH1948" i="9"/>
  <c r="AH1949" i="9"/>
  <c r="AH1950" i="9"/>
  <c r="AH1951" i="9"/>
  <c r="AH1952" i="9"/>
  <c r="AH1953" i="9"/>
  <c r="AH1954" i="9"/>
  <c r="AH1955" i="9"/>
  <c r="AH1956" i="9"/>
  <c r="AH1957" i="9"/>
  <c r="AH1958" i="9"/>
  <c r="AH1959" i="9"/>
  <c r="AH1960" i="9"/>
  <c r="AH1961" i="9"/>
  <c r="AH1962" i="9"/>
  <c r="AH1963" i="9"/>
  <c r="AH1964" i="9"/>
  <c r="AH1965" i="9"/>
  <c r="AH1966" i="9"/>
  <c r="AH1967" i="9"/>
  <c r="AH1968" i="9"/>
  <c r="AH1969" i="9"/>
  <c r="AH1970" i="9"/>
  <c r="AH1971" i="9"/>
  <c r="AH1972" i="9"/>
  <c r="AH1973" i="9"/>
  <c r="AH1974" i="9"/>
  <c r="AH1975" i="9"/>
  <c r="AH1976" i="9"/>
  <c r="AH1977" i="9"/>
  <c r="AH1978" i="9"/>
  <c r="AH1979" i="9"/>
  <c r="AH1980" i="9"/>
  <c r="AH1981" i="9"/>
  <c r="AH1982" i="9"/>
  <c r="AH1983" i="9"/>
  <c r="AH1984" i="9"/>
  <c r="AH1985" i="9"/>
  <c r="AH1986" i="9"/>
  <c r="AH1987" i="9"/>
  <c r="AH1988" i="9"/>
  <c r="AH1989" i="9"/>
  <c r="AH1990" i="9"/>
  <c r="AH1991" i="9"/>
  <c r="AH1992" i="9"/>
  <c r="AH1993" i="9"/>
  <c r="AH1994" i="9"/>
  <c r="AH1995" i="9"/>
  <c r="AH1996" i="9"/>
  <c r="AH1997" i="9"/>
  <c r="AH1998" i="9"/>
  <c r="AH1999" i="9"/>
  <c r="AH2000" i="9"/>
  <c r="AH2001" i="9"/>
  <c r="AH2002" i="9"/>
  <c r="AK9" i="9"/>
  <c r="AK10" i="9"/>
  <c r="AK11" i="9"/>
  <c r="AK12" i="9"/>
  <c r="AK13" i="9"/>
  <c r="AK14" i="9"/>
  <c r="AK15" i="9"/>
  <c r="AK17" i="9"/>
  <c r="AK18" i="9"/>
  <c r="AK19" i="9"/>
  <c r="AK20" i="9"/>
  <c r="AK21" i="9"/>
  <c r="AK22" i="9"/>
  <c r="AK23" i="9"/>
  <c r="AK25" i="9"/>
  <c r="AK26" i="9"/>
  <c r="AK27" i="9"/>
  <c r="AK28" i="9"/>
  <c r="AK29" i="9"/>
  <c r="AK30" i="9"/>
  <c r="AK31" i="9"/>
  <c r="AK33" i="9"/>
  <c r="AK34" i="9"/>
  <c r="AK35" i="9"/>
  <c r="AK36" i="9"/>
  <c r="AK37" i="9"/>
  <c r="AK38" i="9"/>
  <c r="AK39" i="9"/>
  <c r="AK41" i="9"/>
  <c r="AK42" i="9"/>
  <c r="AK43" i="9"/>
  <c r="AK44" i="9"/>
  <c r="AK45" i="9"/>
  <c r="AK46" i="9"/>
  <c r="AK47" i="9"/>
  <c r="AK49" i="9"/>
  <c r="AK50" i="9"/>
  <c r="AK51" i="9"/>
  <c r="AK52" i="9"/>
  <c r="AK53" i="9"/>
  <c r="AK54" i="9"/>
  <c r="AK55" i="9"/>
  <c r="AK57" i="9"/>
  <c r="AK58" i="9"/>
  <c r="AK59" i="9"/>
  <c r="AK60" i="9"/>
  <c r="AK61" i="9"/>
  <c r="AK62" i="9"/>
  <c r="AK63" i="9"/>
  <c r="AK65" i="9"/>
  <c r="AK66" i="9"/>
  <c r="AK67" i="9"/>
  <c r="AK68" i="9"/>
  <c r="AK69" i="9"/>
  <c r="AK70" i="9"/>
  <c r="AK71" i="9"/>
  <c r="AK73" i="9"/>
  <c r="AK74" i="9"/>
  <c r="AK75" i="9"/>
  <c r="AK76" i="9"/>
  <c r="AK77" i="9"/>
  <c r="AK78" i="9"/>
  <c r="AK79" i="9"/>
  <c r="AK81" i="9"/>
  <c r="AK82" i="9"/>
  <c r="AK83" i="9"/>
  <c r="AK84" i="9"/>
  <c r="AK85" i="9"/>
  <c r="AK86" i="9"/>
  <c r="AK87" i="9"/>
  <c r="AK89" i="9"/>
  <c r="AK90" i="9"/>
  <c r="AK91" i="9"/>
  <c r="AK92" i="9"/>
  <c r="AK93" i="9"/>
  <c r="AK94" i="9"/>
  <c r="AK95" i="9"/>
  <c r="AK97" i="9"/>
  <c r="AK98" i="9"/>
  <c r="AK99" i="9"/>
  <c r="AK100" i="9"/>
  <c r="AK101" i="9"/>
  <c r="AK102" i="9"/>
  <c r="AK103" i="9"/>
  <c r="AK105" i="9"/>
  <c r="AK106" i="9"/>
  <c r="AK107" i="9"/>
  <c r="AK108" i="9"/>
  <c r="AK109" i="9"/>
  <c r="AK110" i="9"/>
  <c r="AK111" i="9"/>
  <c r="AK113" i="9"/>
  <c r="AK114" i="9"/>
  <c r="AK115" i="9"/>
  <c r="AK116" i="9"/>
  <c r="AK117" i="9"/>
  <c r="AK118" i="9"/>
  <c r="AK119" i="9"/>
  <c r="AK121" i="9"/>
  <c r="AK122" i="9"/>
  <c r="AK123" i="9"/>
  <c r="AK124" i="9"/>
  <c r="AK125" i="9"/>
  <c r="AK126" i="9"/>
  <c r="AK127" i="9"/>
  <c r="AK129" i="9"/>
  <c r="AK130" i="9"/>
  <c r="AK131" i="9"/>
  <c r="AK132" i="9"/>
  <c r="AK133" i="9"/>
  <c r="AK134" i="9"/>
  <c r="AK135" i="9"/>
  <c r="AK137" i="9"/>
  <c r="AK138" i="9"/>
  <c r="AK139" i="9"/>
  <c r="AK140" i="9"/>
  <c r="AK141" i="9"/>
  <c r="AK142" i="9"/>
  <c r="AK143" i="9"/>
  <c r="AK145" i="9"/>
  <c r="AK146" i="9"/>
  <c r="AK147" i="9"/>
  <c r="AK148" i="9"/>
  <c r="AK149" i="9"/>
  <c r="AK150" i="9"/>
  <c r="AK151" i="9"/>
  <c r="AK153" i="9"/>
  <c r="AK154" i="9"/>
  <c r="AK155" i="9"/>
  <c r="AK156" i="9"/>
  <c r="AK157" i="9"/>
  <c r="AK158" i="9"/>
  <c r="AK159" i="9"/>
  <c r="AK161" i="9"/>
  <c r="AK162" i="9"/>
  <c r="AK163" i="9"/>
  <c r="AK164" i="9"/>
  <c r="AK165" i="9"/>
  <c r="AK166" i="9"/>
  <c r="AK167" i="9"/>
  <c r="AK169" i="9"/>
  <c r="AK170" i="9"/>
  <c r="AK171" i="9"/>
  <c r="AK172" i="9"/>
  <c r="AK173" i="9"/>
  <c r="AK174" i="9"/>
  <c r="AK175" i="9"/>
  <c r="AK177" i="9"/>
  <c r="AK178" i="9"/>
  <c r="AK179" i="9"/>
  <c r="AK180" i="9"/>
  <c r="AK181" i="9"/>
  <c r="AK182" i="9"/>
  <c r="AK183" i="9"/>
  <c r="AK185" i="9"/>
  <c r="AK186" i="9"/>
  <c r="AK187" i="9"/>
  <c r="AK188" i="9"/>
  <c r="AK189" i="9"/>
  <c r="AK190" i="9"/>
  <c r="AK191" i="9"/>
  <c r="AK193" i="9"/>
  <c r="AK194" i="9"/>
  <c r="AK195" i="9"/>
  <c r="AK196" i="9"/>
  <c r="AK197" i="9"/>
  <c r="AK198" i="9"/>
  <c r="AK199" i="9"/>
  <c r="AK201" i="9"/>
  <c r="AK202" i="9"/>
  <c r="AK203" i="9"/>
  <c r="AK204" i="9"/>
  <c r="AK205" i="9"/>
  <c r="AK206" i="9"/>
  <c r="AK207" i="9"/>
  <c r="AK209" i="9"/>
  <c r="AK210" i="9"/>
  <c r="AK211" i="9"/>
  <c r="AK212" i="9"/>
  <c r="AK213" i="9"/>
  <c r="AK214" i="9"/>
  <c r="AK215" i="9"/>
  <c r="AK217" i="9"/>
  <c r="AK218" i="9"/>
  <c r="AK219" i="9"/>
  <c r="AK220" i="9"/>
  <c r="AK221" i="9"/>
  <c r="AK222" i="9"/>
  <c r="AK223" i="9"/>
  <c r="AK225" i="9"/>
  <c r="AK226" i="9"/>
  <c r="AK227" i="9"/>
  <c r="AK228" i="9"/>
  <c r="AK229" i="9"/>
  <c r="AK230" i="9"/>
  <c r="AK231" i="9"/>
  <c r="AK233" i="9"/>
  <c r="AK234" i="9"/>
  <c r="AK235" i="9"/>
  <c r="AK236" i="9"/>
  <c r="AK237" i="9"/>
  <c r="AK238" i="9"/>
  <c r="AK239" i="9"/>
  <c r="AK241" i="9"/>
  <c r="AK242" i="9"/>
  <c r="AK243" i="9"/>
  <c r="AK244" i="9"/>
  <c r="AK245" i="9"/>
  <c r="AK246" i="9"/>
  <c r="AK247" i="9"/>
  <c r="AK249" i="9"/>
  <c r="AK250" i="9"/>
  <c r="AK251" i="9"/>
  <c r="AK252" i="9"/>
  <c r="AK253" i="9"/>
  <c r="AK254" i="9"/>
  <c r="AK255" i="9"/>
  <c r="AK257" i="9"/>
  <c r="AK258" i="9"/>
  <c r="AK259" i="9"/>
  <c r="AK260" i="9"/>
  <c r="AK261" i="9"/>
  <c r="AK262" i="9"/>
  <c r="AK263" i="9"/>
  <c r="AK265" i="9"/>
  <c r="AK266" i="9"/>
  <c r="AK267" i="9"/>
  <c r="AK268" i="9"/>
  <c r="AK269" i="9"/>
  <c r="AK270" i="9"/>
  <c r="AK271" i="9"/>
  <c r="AK273" i="9"/>
  <c r="AK274" i="9"/>
  <c r="AK275" i="9"/>
  <c r="AK276" i="9"/>
  <c r="AK277" i="9"/>
  <c r="AK278" i="9"/>
  <c r="AK279" i="9"/>
  <c r="AK281" i="9"/>
  <c r="AK282" i="9"/>
  <c r="AK283" i="9"/>
  <c r="AK284" i="9"/>
  <c r="AK285" i="9"/>
  <c r="AK286" i="9"/>
  <c r="AK287" i="9"/>
  <c r="AK289" i="9"/>
  <c r="AK290" i="9"/>
  <c r="AK291" i="9"/>
  <c r="AK292" i="9"/>
  <c r="AK293" i="9"/>
  <c r="AK294" i="9"/>
  <c r="AK295" i="9"/>
  <c r="AK297" i="9"/>
  <c r="AK298" i="9"/>
  <c r="AK299" i="9"/>
  <c r="AK300" i="9"/>
  <c r="AK301" i="9"/>
  <c r="AK302" i="9"/>
  <c r="AK303" i="9"/>
  <c r="AK305" i="9"/>
  <c r="AK306" i="9"/>
  <c r="AK307" i="9"/>
  <c r="AK308" i="9"/>
  <c r="AK309" i="9"/>
  <c r="AK310" i="9"/>
  <c r="AK311" i="9"/>
  <c r="AK313" i="9"/>
  <c r="AK314" i="9"/>
  <c r="AK315" i="9"/>
  <c r="AK316" i="9"/>
  <c r="AK317" i="9"/>
  <c r="AK318" i="9"/>
  <c r="AK319" i="9"/>
  <c r="AK321" i="9"/>
  <c r="AK322" i="9"/>
  <c r="AK323" i="9"/>
  <c r="AK324" i="9"/>
  <c r="AK325" i="9"/>
  <c r="AK326" i="9"/>
  <c r="AK327" i="9"/>
  <c r="AK329" i="9"/>
  <c r="AK330" i="9"/>
  <c r="AK331" i="9"/>
  <c r="AK332" i="9"/>
  <c r="AK333" i="9"/>
  <c r="AK334" i="9"/>
  <c r="AK335" i="9"/>
  <c r="AK337" i="9"/>
  <c r="AK338" i="9"/>
  <c r="AK339" i="9"/>
  <c r="AK340" i="9"/>
  <c r="AK341" i="9"/>
  <c r="AK342" i="9"/>
  <c r="AK343" i="9"/>
  <c r="AK345" i="9"/>
  <c r="AK346" i="9"/>
  <c r="AK347" i="9"/>
  <c r="AK348" i="9"/>
  <c r="AK349" i="9"/>
  <c r="AK350" i="9"/>
  <c r="AK351" i="9"/>
  <c r="AK353" i="9"/>
  <c r="AK354" i="9"/>
  <c r="AK355" i="9"/>
  <c r="AK356" i="9"/>
  <c r="AK357" i="9"/>
  <c r="AK358" i="9"/>
  <c r="AK359" i="9"/>
  <c r="AK361" i="9"/>
  <c r="AK362" i="9"/>
  <c r="AK363" i="9"/>
  <c r="AK364" i="9"/>
  <c r="AK365" i="9"/>
  <c r="AK366" i="9"/>
  <c r="AK367" i="9"/>
  <c r="AK369" i="9"/>
  <c r="AK370" i="9"/>
  <c r="AK371" i="9"/>
  <c r="AK372" i="9"/>
  <c r="AK373" i="9"/>
  <c r="AK374" i="9"/>
  <c r="AK375" i="9"/>
  <c r="AK377" i="9"/>
  <c r="AK378" i="9"/>
  <c r="AK379" i="9"/>
  <c r="AK380" i="9"/>
  <c r="AK381" i="9"/>
  <c r="AK382" i="9"/>
  <c r="AK383" i="9"/>
  <c r="AK385" i="9"/>
  <c r="AK386" i="9"/>
  <c r="AK387" i="9"/>
  <c r="AK388" i="9"/>
  <c r="AK389" i="9"/>
  <c r="AK390" i="9"/>
  <c r="AK391" i="9"/>
  <c r="AK393" i="9"/>
  <c r="AK394" i="9"/>
  <c r="AK395" i="9"/>
  <c r="AK396" i="9"/>
  <c r="AK397" i="9"/>
  <c r="AK398" i="9"/>
  <c r="AK399" i="9"/>
  <c r="AK401" i="9"/>
  <c r="AK402" i="9"/>
  <c r="AK403" i="9"/>
  <c r="AK404" i="9"/>
  <c r="AK405" i="9"/>
  <c r="AK406" i="9"/>
  <c r="AK407" i="9"/>
  <c r="AK409" i="9"/>
  <c r="AK410" i="9"/>
  <c r="AK411" i="9"/>
  <c r="AK412" i="9"/>
  <c r="AK413" i="9"/>
  <c r="AK414" i="9"/>
  <c r="AK415" i="9"/>
  <c r="AK417" i="9"/>
  <c r="AK418" i="9"/>
  <c r="AK419" i="9"/>
  <c r="AK420" i="9"/>
  <c r="AK421" i="9"/>
  <c r="AK422" i="9"/>
  <c r="AK423" i="9"/>
  <c r="AK425" i="9"/>
  <c r="AK426" i="9"/>
  <c r="AK427" i="9"/>
  <c r="AK428" i="9"/>
  <c r="AK429" i="9"/>
  <c r="AK430" i="9"/>
  <c r="AK431" i="9"/>
  <c r="AK433" i="9"/>
  <c r="AK434" i="9"/>
  <c r="AK435" i="9"/>
  <c r="AK436" i="9"/>
  <c r="AK437" i="9"/>
  <c r="AK438" i="9"/>
  <c r="AK439" i="9"/>
  <c r="AK441" i="9"/>
  <c r="AK442" i="9"/>
  <c r="AK443" i="9"/>
  <c r="AK444" i="9"/>
  <c r="AK445" i="9"/>
  <c r="AK446" i="9"/>
  <c r="AK447" i="9"/>
  <c r="AK449" i="9"/>
  <c r="AK450" i="9"/>
  <c r="AK451" i="9"/>
  <c r="AK452" i="9"/>
  <c r="AK453" i="9"/>
  <c r="AK454" i="9"/>
  <c r="AK455" i="9"/>
  <c r="AK457" i="9"/>
  <c r="AK458" i="9"/>
  <c r="AK459" i="9"/>
  <c r="AK460" i="9"/>
  <c r="AK461" i="9"/>
  <c r="AK462" i="9"/>
  <c r="AK463" i="9"/>
  <c r="AK465" i="9"/>
  <c r="AK466" i="9"/>
  <c r="AK467" i="9"/>
  <c r="AK468" i="9"/>
  <c r="AK469" i="9"/>
  <c r="AK470" i="9"/>
  <c r="AK471" i="9"/>
  <c r="AK473" i="9"/>
  <c r="AK474" i="9"/>
  <c r="AK475" i="9"/>
  <c r="AK476" i="9"/>
  <c r="AK477" i="9"/>
  <c r="AK478" i="9"/>
  <c r="AK479" i="9"/>
  <c r="AK481" i="9"/>
  <c r="AK482" i="9"/>
  <c r="AK483" i="9"/>
  <c r="AK484" i="9"/>
  <c r="AK485" i="9"/>
  <c r="AK486" i="9"/>
  <c r="AK487" i="9"/>
  <c r="AK489" i="9"/>
  <c r="AK490" i="9"/>
  <c r="AK491" i="9"/>
  <c r="AK492" i="9"/>
  <c r="AK493" i="9"/>
  <c r="AK494" i="9"/>
  <c r="AK495" i="9"/>
  <c r="AK497" i="9"/>
  <c r="AK498" i="9"/>
  <c r="AK499" i="9"/>
  <c r="AK500" i="9"/>
  <c r="AK501" i="9"/>
  <c r="AK502" i="9"/>
  <c r="AK503" i="9"/>
  <c r="AK505" i="9"/>
  <c r="AK506" i="9"/>
  <c r="AK507" i="9"/>
  <c r="AK508" i="9"/>
  <c r="AK509" i="9"/>
  <c r="AK510" i="9"/>
  <c r="AK511" i="9"/>
  <c r="AK513" i="9"/>
  <c r="AK514" i="9"/>
  <c r="AK515" i="9"/>
  <c r="AK516" i="9"/>
  <c r="AK517" i="9"/>
  <c r="AK518" i="9"/>
  <c r="AK519" i="9"/>
  <c r="AK521" i="9"/>
  <c r="AK522" i="9"/>
  <c r="AK523" i="9"/>
  <c r="AK524" i="9"/>
  <c r="AK525" i="9"/>
  <c r="AK526" i="9"/>
  <c r="AK527" i="9"/>
  <c r="AK529" i="9"/>
  <c r="AK530" i="9"/>
  <c r="AK531" i="9"/>
  <c r="AK532" i="9"/>
  <c r="AK533" i="9"/>
  <c r="AK534" i="9"/>
  <c r="AK535" i="9"/>
  <c r="AK537" i="9"/>
  <c r="AK538" i="9"/>
  <c r="AK539" i="9"/>
  <c r="AK540" i="9"/>
  <c r="AK541" i="9"/>
  <c r="AK542" i="9"/>
  <c r="AK543" i="9"/>
  <c r="AK545" i="9"/>
  <c r="AK546" i="9"/>
  <c r="AK547" i="9"/>
  <c r="AK548" i="9"/>
  <c r="AK549" i="9"/>
  <c r="AK550" i="9"/>
  <c r="AK551" i="9"/>
  <c r="AK553" i="9"/>
  <c r="AK554" i="9"/>
  <c r="AK555" i="9"/>
  <c r="AK556" i="9"/>
  <c r="AK557" i="9"/>
  <c r="AK558" i="9"/>
  <c r="AK559" i="9"/>
  <c r="AK561" i="9"/>
  <c r="AK562" i="9"/>
  <c r="AK563" i="9"/>
  <c r="AK564" i="9"/>
  <c r="AK565" i="9"/>
  <c r="AK566" i="9"/>
  <c r="AK567" i="9"/>
  <c r="AK569" i="9"/>
  <c r="AK570" i="9"/>
  <c r="AK571" i="9"/>
  <c r="AK572" i="9"/>
  <c r="AK573" i="9"/>
  <c r="AK574" i="9"/>
  <c r="AK575" i="9"/>
  <c r="AK577" i="9"/>
  <c r="AK578" i="9"/>
  <c r="AK579" i="9"/>
  <c r="AK580" i="9"/>
  <c r="AK581" i="9"/>
  <c r="AK582" i="9"/>
  <c r="AK583" i="9"/>
  <c r="AK585" i="9"/>
  <c r="AK586" i="9"/>
  <c r="AK587" i="9"/>
  <c r="AK588" i="9"/>
  <c r="AK589" i="9"/>
  <c r="AK590" i="9"/>
  <c r="AK591" i="9"/>
  <c r="AK593" i="9"/>
  <c r="AK594" i="9"/>
  <c r="AK595" i="9"/>
  <c r="AK596" i="9"/>
  <c r="AK597" i="9"/>
  <c r="AK598" i="9"/>
  <c r="AK599" i="9"/>
  <c r="AK601" i="9"/>
  <c r="AK602" i="9"/>
  <c r="AK603" i="9"/>
  <c r="AK604" i="9"/>
  <c r="AK605" i="9"/>
  <c r="AK606" i="9"/>
  <c r="AK607" i="9"/>
  <c r="AK609" i="9"/>
  <c r="AK610" i="9"/>
  <c r="AK611" i="9"/>
  <c r="AK612" i="9"/>
  <c r="AK613" i="9"/>
  <c r="AK614" i="9"/>
  <c r="AK615" i="9"/>
  <c r="AK617" i="9"/>
  <c r="AK618" i="9"/>
  <c r="AK619" i="9"/>
  <c r="AK620" i="9"/>
  <c r="AK621" i="9"/>
  <c r="AK622" i="9"/>
  <c r="AK623" i="9"/>
  <c r="AK625" i="9"/>
  <c r="AK626" i="9"/>
  <c r="AK627" i="9"/>
  <c r="AK628" i="9"/>
  <c r="AK629" i="9"/>
  <c r="AK630" i="9"/>
  <c r="AK631" i="9"/>
  <c r="AK633" i="9"/>
  <c r="AK634" i="9"/>
  <c r="AK635" i="9"/>
  <c r="AK636" i="9"/>
  <c r="AK637" i="9"/>
  <c r="AK638" i="9"/>
  <c r="AK639" i="9"/>
  <c r="AK641" i="9"/>
  <c r="AK642" i="9"/>
  <c r="AK643" i="9"/>
  <c r="AK644" i="9"/>
  <c r="AK645" i="9"/>
  <c r="AK646" i="9"/>
  <c r="AK647" i="9"/>
  <c r="AK649" i="9"/>
  <c r="AK650" i="9"/>
  <c r="AK651" i="9"/>
  <c r="AK652" i="9"/>
  <c r="AK653" i="9"/>
  <c r="AK654" i="9"/>
  <c r="AK655" i="9"/>
  <c r="AK657" i="9"/>
  <c r="AK658" i="9"/>
  <c r="AK659" i="9"/>
  <c r="AK660" i="9"/>
  <c r="AK661" i="9"/>
  <c r="AK662" i="9"/>
  <c r="AK663" i="9"/>
  <c r="AK665" i="9"/>
  <c r="AK666" i="9"/>
  <c r="AK667" i="9"/>
  <c r="AK668" i="9"/>
  <c r="AK669" i="9"/>
  <c r="AK670" i="9"/>
  <c r="AK671" i="9"/>
  <c r="AK673" i="9"/>
  <c r="AK674" i="9"/>
  <c r="AK675" i="9"/>
  <c r="AK676" i="9"/>
  <c r="AK677" i="9"/>
  <c r="AK678" i="9"/>
  <c r="AK679" i="9"/>
  <c r="AK681" i="9"/>
  <c r="AK682" i="9"/>
  <c r="AK683" i="9"/>
  <c r="AK684" i="9"/>
  <c r="AK685" i="9"/>
  <c r="AK686" i="9"/>
  <c r="AK687" i="9"/>
  <c r="AK689" i="9"/>
  <c r="AK690" i="9"/>
  <c r="AK691" i="9"/>
  <c r="AK692" i="9"/>
  <c r="AK693" i="9"/>
  <c r="AK694" i="9"/>
  <c r="AK695" i="9"/>
  <c r="AK697" i="9"/>
  <c r="AK698" i="9"/>
  <c r="AK699" i="9"/>
  <c r="AK700" i="9"/>
  <c r="AK701" i="9"/>
  <c r="AK702" i="9"/>
  <c r="AK703" i="9"/>
  <c r="AK705" i="9"/>
  <c r="AK706" i="9"/>
  <c r="AK707" i="9"/>
  <c r="AK708" i="9"/>
  <c r="AK709" i="9"/>
  <c r="AK710" i="9"/>
  <c r="AK711" i="9"/>
  <c r="AK713" i="9"/>
  <c r="AK714" i="9"/>
  <c r="AK715" i="9"/>
  <c r="AK716" i="9"/>
  <c r="AK717" i="9"/>
  <c r="AK718" i="9"/>
  <c r="AK719" i="9"/>
  <c r="AK721" i="9"/>
  <c r="AK722" i="9"/>
  <c r="AK723" i="9"/>
  <c r="AK724" i="9"/>
  <c r="AK725" i="9"/>
  <c r="AK726" i="9"/>
  <c r="AK727" i="9"/>
  <c r="AK729" i="9"/>
  <c r="AK730" i="9"/>
  <c r="AK731" i="9"/>
  <c r="AK732" i="9"/>
  <c r="AK733" i="9"/>
  <c r="AK734" i="9"/>
  <c r="AK735" i="9"/>
  <c r="AK737" i="9"/>
  <c r="AK738" i="9"/>
  <c r="AK739" i="9"/>
  <c r="AK740" i="9"/>
  <c r="AK741" i="9"/>
  <c r="AK742" i="9"/>
  <c r="AK743" i="9"/>
  <c r="AK745" i="9"/>
  <c r="AK746" i="9"/>
  <c r="AK747" i="9"/>
  <c r="AK748" i="9"/>
  <c r="AK749" i="9"/>
  <c r="AK750" i="9"/>
  <c r="AK751" i="9"/>
  <c r="AK753" i="9"/>
  <c r="AK754" i="9"/>
  <c r="AK755" i="9"/>
  <c r="AK756" i="9"/>
  <c r="AK757" i="9"/>
  <c r="AK758" i="9"/>
  <c r="AK759" i="9"/>
  <c r="AK761" i="9"/>
  <c r="AK762" i="9"/>
  <c r="AK763" i="9"/>
  <c r="AK764" i="9"/>
  <c r="AK765" i="9"/>
  <c r="AK766" i="9"/>
  <c r="AK767" i="9"/>
  <c r="AK769" i="9"/>
  <c r="AK770" i="9"/>
  <c r="AK771" i="9"/>
  <c r="AK772" i="9"/>
  <c r="AK773" i="9"/>
  <c r="AK774" i="9"/>
  <c r="AK775" i="9"/>
  <c r="AK777" i="9"/>
  <c r="AK778" i="9"/>
  <c r="AK779" i="9"/>
  <c r="AK780" i="9"/>
  <c r="AK781" i="9"/>
  <c r="AK782" i="9"/>
  <c r="AK783" i="9"/>
  <c r="AK785" i="9"/>
  <c r="AK786" i="9"/>
  <c r="AK787" i="9"/>
  <c r="AK788" i="9"/>
  <c r="AK789" i="9"/>
  <c r="AK790" i="9"/>
  <c r="AK791" i="9"/>
  <c r="AK793" i="9"/>
  <c r="AK794" i="9"/>
  <c r="AK795" i="9"/>
  <c r="AK796" i="9"/>
  <c r="AK797" i="9"/>
  <c r="AK798" i="9"/>
  <c r="AK799" i="9"/>
  <c r="AK801" i="9"/>
  <c r="AK802" i="9"/>
  <c r="AK803" i="9"/>
  <c r="AK804" i="9"/>
  <c r="AK805" i="9"/>
  <c r="AK806" i="9"/>
  <c r="AK807" i="9"/>
  <c r="AK809" i="9"/>
  <c r="AK810" i="9"/>
  <c r="AK811" i="9"/>
  <c r="AK812" i="9"/>
  <c r="AK813" i="9"/>
  <c r="AK814" i="9"/>
  <c r="AK815" i="9"/>
  <c r="AK817" i="9"/>
  <c r="AK818" i="9"/>
  <c r="AK819" i="9"/>
  <c r="AK820" i="9"/>
  <c r="AK821" i="9"/>
  <c r="AK822" i="9"/>
  <c r="AK823" i="9"/>
  <c r="AK825" i="9"/>
  <c r="AK826" i="9"/>
  <c r="AK827" i="9"/>
  <c r="AK828" i="9"/>
  <c r="AK829" i="9"/>
  <c r="AK830" i="9"/>
  <c r="AK831" i="9"/>
  <c r="AK833" i="9"/>
  <c r="AK834" i="9"/>
  <c r="AK835" i="9"/>
  <c r="AK836" i="9"/>
  <c r="AK837" i="9"/>
  <c r="AK838" i="9"/>
  <c r="AK839" i="9"/>
  <c r="AK841" i="9"/>
  <c r="AK842" i="9"/>
  <c r="AK843" i="9"/>
  <c r="AK844" i="9"/>
  <c r="AK845" i="9"/>
  <c r="AK846" i="9"/>
  <c r="AK847" i="9"/>
  <c r="AK849" i="9"/>
  <c r="AK850" i="9"/>
  <c r="AK851" i="9"/>
  <c r="AK852" i="9"/>
  <c r="AK853" i="9"/>
  <c r="AK854" i="9"/>
  <c r="AK855" i="9"/>
  <c r="AK857" i="9"/>
  <c r="AK858" i="9"/>
  <c r="AK859" i="9"/>
  <c r="AK860" i="9"/>
  <c r="AK861" i="9"/>
  <c r="AK862" i="9"/>
  <c r="AK863" i="9"/>
  <c r="AK865" i="9"/>
  <c r="AK866" i="9"/>
  <c r="AK867" i="9"/>
  <c r="AK868" i="9"/>
  <c r="AK869" i="9"/>
  <c r="AK870" i="9"/>
  <c r="AK871" i="9"/>
  <c r="AK873" i="9"/>
  <c r="AK874" i="9"/>
  <c r="AK875" i="9"/>
  <c r="AK876" i="9"/>
  <c r="AK877" i="9"/>
  <c r="AK878" i="9"/>
  <c r="AK879" i="9"/>
  <c r="AK881" i="9"/>
  <c r="AK882" i="9"/>
  <c r="AK883" i="9"/>
  <c r="AK884" i="9"/>
  <c r="AK885" i="9"/>
  <c r="AK886" i="9"/>
  <c r="AK887" i="9"/>
  <c r="AK889" i="9"/>
  <c r="AK890" i="9"/>
  <c r="AK891" i="9"/>
  <c r="AK892" i="9"/>
  <c r="AK893" i="9"/>
  <c r="AK894" i="9"/>
  <c r="AK895" i="9"/>
  <c r="AK897" i="9"/>
  <c r="AK898" i="9"/>
  <c r="AK899" i="9"/>
  <c r="AK900" i="9"/>
  <c r="AK901" i="9"/>
  <c r="AK902" i="9"/>
  <c r="AK903" i="9"/>
  <c r="AK905" i="9"/>
  <c r="AK906" i="9"/>
  <c r="AK907" i="9"/>
  <c r="AK908" i="9"/>
  <c r="AK909" i="9"/>
  <c r="AK910" i="9"/>
  <c r="AK911" i="9"/>
  <c r="AK913" i="9"/>
  <c r="AK914" i="9"/>
  <c r="AK915" i="9"/>
  <c r="AK916" i="9"/>
  <c r="AK917" i="9"/>
  <c r="AK918" i="9"/>
  <c r="AK919" i="9"/>
  <c r="AK921" i="9"/>
  <c r="AK922" i="9"/>
  <c r="AK923" i="9"/>
  <c r="AK924" i="9"/>
  <c r="AK925" i="9"/>
  <c r="AK926" i="9"/>
  <c r="AK927" i="9"/>
  <c r="AK929" i="9"/>
  <c r="AK930" i="9"/>
  <c r="AK931" i="9"/>
  <c r="AK932" i="9"/>
  <c r="AK933" i="9"/>
  <c r="AK934" i="9"/>
  <c r="AK935" i="9"/>
  <c r="AK937" i="9"/>
  <c r="AK938" i="9"/>
  <c r="AK939" i="9"/>
  <c r="AK940" i="9"/>
  <c r="AK941" i="9"/>
  <c r="AK942" i="9"/>
  <c r="AK943" i="9"/>
  <c r="AK945" i="9"/>
  <c r="AK946" i="9"/>
  <c r="AK947" i="9"/>
  <c r="AK948" i="9"/>
  <c r="AK949" i="9"/>
  <c r="AK950" i="9"/>
  <c r="AK951" i="9"/>
  <c r="AK953" i="9"/>
  <c r="AK954" i="9"/>
  <c r="AK955" i="9"/>
  <c r="AK956" i="9"/>
  <c r="AK957" i="9"/>
  <c r="AK958" i="9"/>
  <c r="AK959" i="9"/>
  <c r="AK961" i="9"/>
  <c r="AK962" i="9"/>
  <c r="AK963" i="9"/>
  <c r="AK964" i="9"/>
  <c r="AK965" i="9"/>
  <c r="AK966" i="9"/>
  <c r="AK967" i="9"/>
  <c r="AK969" i="9"/>
  <c r="AK970" i="9"/>
  <c r="AK971" i="9"/>
  <c r="AK972" i="9"/>
  <c r="AK973" i="9"/>
  <c r="AK974" i="9"/>
  <c r="AK975" i="9"/>
  <c r="AK977" i="9"/>
  <c r="AK978" i="9"/>
  <c r="AK979" i="9"/>
  <c r="AK980" i="9"/>
  <c r="AK981" i="9"/>
  <c r="AK982" i="9"/>
  <c r="AK983" i="9"/>
  <c r="AK985" i="9"/>
  <c r="AK986" i="9"/>
  <c r="AK987" i="9"/>
  <c r="AK988" i="9"/>
  <c r="AK989" i="9"/>
  <c r="AK990" i="9"/>
  <c r="AK991" i="9"/>
  <c r="AK993" i="9"/>
  <c r="AK994" i="9"/>
  <c r="AK995" i="9"/>
  <c r="AK996" i="9"/>
  <c r="AK997" i="9"/>
  <c r="AK998" i="9"/>
  <c r="AK999" i="9"/>
  <c r="AK1001" i="9"/>
  <c r="AK1002" i="9"/>
  <c r="AK1003" i="9"/>
  <c r="AK1004" i="9"/>
  <c r="AK1005" i="9"/>
  <c r="AK1006" i="9"/>
  <c r="AK1007" i="9"/>
  <c r="AK1009" i="9"/>
  <c r="AK1010" i="9"/>
  <c r="AK1011" i="9"/>
  <c r="AK1012" i="9"/>
  <c r="AK1013" i="9"/>
  <c r="AK1014" i="9"/>
  <c r="AK1015" i="9"/>
  <c r="AK1017" i="9"/>
  <c r="AK1018" i="9"/>
  <c r="AK1019" i="9"/>
  <c r="AK1020" i="9"/>
  <c r="AK1021" i="9"/>
  <c r="AK1022" i="9"/>
  <c r="AK1023" i="9"/>
  <c r="AK1025" i="9"/>
  <c r="AK1026" i="9"/>
  <c r="AK1027" i="9"/>
  <c r="AK1028" i="9"/>
  <c r="AK1029" i="9"/>
  <c r="AK1030" i="9"/>
  <c r="AK1031" i="9"/>
  <c r="AK1033" i="9"/>
  <c r="AK1034" i="9"/>
  <c r="AK1035" i="9"/>
  <c r="AK1036" i="9"/>
  <c r="AK1037" i="9"/>
  <c r="AK1038" i="9"/>
  <c r="AK1039" i="9"/>
  <c r="AK1041" i="9"/>
  <c r="AK1042" i="9"/>
  <c r="AK1043" i="9"/>
  <c r="AK1044" i="9"/>
  <c r="AK1045" i="9"/>
  <c r="AK1046" i="9"/>
  <c r="AK1047" i="9"/>
  <c r="AK1049" i="9"/>
  <c r="AK1050" i="9"/>
  <c r="AK1051" i="9"/>
  <c r="AK1052" i="9"/>
  <c r="AK1053" i="9"/>
  <c r="AK1054" i="9"/>
  <c r="AK1055" i="9"/>
  <c r="AK1057" i="9"/>
  <c r="AK1058" i="9"/>
  <c r="AK1059" i="9"/>
  <c r="AK1060" i="9"/>
  <c r="AK1061" i="9"/>
  <c r="AK1062" i="9"/>
  <c r="AK1063" i="9"/>
  <c r="AK1065" i="9"/>
  <c r="AK1066" i="9"/>
  <c r="AK1067" i="9"/>
  <c r="AK1068" i="9"/>
  <c r="AK1069" i="9"/>
  <c r="AK1070" i="9"/>
  <c r="AK1071" i="9"/>
  <c r="AK1073" i="9"/>
  <c r="AK1074" i="9"/>
  <c r="AK1075" i="9"/>
  <c r="AK1076" i="9"/>
  <c r="AK1077" i="9"/>
  <c r="AK1078" i="9"/>
  <c r="AK1079" i="9"/>
  <c r="AK1081" i="9"/>
  <c r="AK1082" i="9"/>
  <c r="AK1083" i="9"/>
  <c r="AK1084" i="9"/>
  <c r="AK1085" i="9"/>
  <c r="AK1086" i="9"/>
  <c r="AK1087" i="9"/>
  <c r="AK1089" i="9"/>
  <c r="AK1090" i="9"/>
  <c r="AK1091" i="9"/>
  <c r="AK1092" i="9"/>
  <c r="AK1093" i="9"/>
  <c r="AK1094" i="9"/>
  <c r="AK1095" i="9"/>
  <c r="AK1097" i="9"/>
  <c r="AK1098" i="9"/>
  <c r="AK1099" i="9"/>
  <c r="AK1100" i="9"/>
  <c r="AK1101" i="9"/>
  <c r="AK1102" i="9"/>
  <c r="AK1103" i="9"/>
  <c r="AK1105" i="9"/>
  <c r="AK1106" i="9"/>
  <c r="AK1107" i="9"/>
  <c r="AK1108" i="9"/>
  <c r="AK1109" i="9"/>
  <c r="AK1110" i="9"/>
  <c r="AK1111" i="9"/>
  <c r="AK1113" i="9"/>
  <c r="AK1114" i="9"/>
  <c r="AK1115" i="9"/>
  <c r="AK1116" i="9"/>
  <c r="AK1117" i="9"/>
  <c r="AK1118" i="9"/>
  <c r="AK1119" i="9"/>
  <c r="AK1121" i="9"/>
  <c r="AK1122" i="9"/>
  <c r="AK1123" i="9"/>
  <c r="AK1124" i="9"/>
  <c r="AK1125" i="9"/>
  <c r="AK1126" i="9"/>
  <c r="AK1127" i="9"/>
  <c r="AK1129" i="9"/>
  <c r="AK1130" i="9"/>
  <c r="AK1131" i="9"/>
  <c r="AK1132" i="9"/>
  <c r="AK1133" i="9"/>
  <c r="AK1134" i="9"/>
  <c r="AK1135" i="9"/>
  <c r="AK1137" i="9"/>
  <c r="AK1138" i="9"/>
  <c r="AK1139" i="9"/>
  <c r="AK1140" i="9"/>
  <c r="AK1141" i="9"/>
  <c r="AK1142" i="9"/>
  <c r="AK1143" i="9"/>
  <c r="AK1145" i="9"/>
  <c r="AK1146" i="9"/>
  <c r="AK1147" i="9"/>
  <c r="AK1148" i="9"/>
  <c r="AK1149" i="9"/>
  <c r="AK1150" i="9"/>
  <c r="AK1151" i="9"/>
  <c r="AK1153" i="9"/>
  <c r="AK1154" i="9"/>
  <c r="AK1155" i="9"/>
  <c r="AK1156" i="9"/>
  <c r="AK1157" i="9"/>
  <c r="AK1158" i="9"/>
  <c r="AK1159" i="9"/>
  <c r="AK1161" i="9"/>
  <c r="AK1162" i="9"/>
  <c r="AK1163" i="9"/>
  <c r="AK1164" i="9"/>
  <c r="AK1165" i="9"/>
  <c r="AK1166" i="9"/>
  <c r="AK1167" i="9"/>
  <c r="AK1169" i="9"/>
  <c r="AK1170" i="9"/>
  <c r="AK1171" i="9"/>
  <c r="AK1172" i="9"/>
  <c r="AK1173" i="9"/>
  <c r="AK1174" i="9"/>
  <c r="AK1175" i="9"/>
  <c r="AK1177" i="9"/>
  <c r="AK1178" i="9"/>
  <c r="AK1179" i="9"/>
  <c r="AK1180" i="9"/>
  <c r="AK1181" i="9"/>
  <c r="AK1182" i="9"/>
  <c r="AK1183" i="9"/>
  <c r="AK1185" i="9"/>
  <c r="AK1186" i="9"/>
  <c r="AK1187" i="9"/>
  <c r="AK1188" i="9"/>
  <c r="AK1189" i="9"/>
  <c r="AK1190" i="9"/>
  <c r="AK1191" i="9"/>
  <c r="AK1193" i="9"/>
  <c r="AK1194" i="9"/>
  <c r="AK1195" i="9"/>
  <c r="AK1196" i="9"/>
  <c r="AK1197" i="9"/>
  <c r="AK1198" i="9"/>
  <c r="AK1199" i="9"/>
  <c r="AK1201" i="9"/>
  <c r="AK1202" i="9"/>
  <c r="AK1203" i="9"/>
  <c r="AK1204" i="9"/>
  <c r="AK1205" i="9"/>
  <c r="AK1206" i="9"/>
  <c r="AK1207" i="9"/>
  <c r="AK1209" i="9"/>
  <c r="AK1210" i="9"/>
  <c r="AK1211" i="9"/>
  <c r="AK1212" i="9"/>
  <c r="AK1213" i="9"/>
  <c r="AK1214" i="9"/>
  <c r="AK1215" i="9"/>
  <c r="AK1217" i="9"/>
  <c r="AK1218" i="9"/>
  <c r="AK1219" i="9"/>
  <c r="AK1220" i="9"/>
  <c r="AK1221" i="9"/>
  <c r="AK1222" i="9"/>
  <c r="AK1223" i="9"/>
  <c r="AK1225" i="9"/>
  <c r="AK1226" i="9"/>
  <c r="AK1227" i="9"/>
  <c r="AK1228" i="9"/>
  <c r="AK1229" i="9"/>
  <c r="AK1230" i="9"/>
  <c r="AK1231" i="9"/>
  <c r="AK1233" i="9"/>
  <c r="AK1234" i="9"/>
  <c r="AK1235" i="9"/>
  <c r="AK1236" i="9"/>
  <c r="AK1237" i="9"/>
  <c r="AK1238" i="9"/>
  <c r="AK1239" i="9"/>
  <c r="AK1241" i="9"/>
  <c r="AK1242" i="9"/>
  <c r="AK1243" i="9"/>
  <c r="AK1244" i="9"/>
  <c r="AK1245" i="9"/>
  <c r="AK1246" i="9"/>
  <c r="AK1247" i="9"/>
  <c r="AK1249" i="9"/>
  <c r="AK1250" i="9"/>
  <c r="AK1251" i="9"/>
  <c r="AK1252" i="9"/>
  <c r="AK1253" i="9"/>
  <c r="AK1254" i="9"/>
  <c r="AK1255" i="9"/>
  <c r="AK1257" i="9"/>
  <c r="AK1258" i="9"/>
  <c r="AK1259" i="9"/>
  <c r="AK1260" i="9"/>
  <c r="AK1261" i="9"/>
  <c r="AK1262" i="9"/>
  <c r="AK1263" i="9"/>
  <c r="AK1265" i="9"/>
  <c r="AK1266" i="9"/>
  <c r="AK1267" i="9"/>
  <c r="AK1268" i="9"/>
  <c r="AK1269" i="9"/>
  <c r="AK1270" i="9"/>
  <c r="AK1271" i="9"/>
  <c r="AK1273" i="9"/>
  <c r="AK1274" i="9"/>
  <c r="AK1275" i="9"/>
  <c r="AK1276" i="9"/>
  <c r="AK1277" i="9"/>
  <c r="AK1278" i="9"/>
  <c r="AK1279" i="9"/>
  <c r="AK1281" i="9"/>
  <c r="AK1282" i="9"/>
  <c r="AK1283" i="9"/>
  <c r="AK1284" i="9"/>
  <c r="AK1285" i="9"/>
  <c r="AK1286" i="9"/>
  <c r="AK1287" i="9"/>
  <c r="AK1289" i="9"/>
  <c r="AK1290" i="9"/>
  <c r="AK1291" i="9"/>
  <c r="AK1292" i="9"/>
  <c r="AK1293" i="9"/>
  <c r="AK1294" i="9"/>
  <c r="AK1295" i="9"/>
  <c r="AK1297" i="9"/>
  <c r="AK1298" i="9"/>
  <c r="AK1299" i="9"/>
  <c r="AK1300" i="9"/>
  <c r="AK1301" i="9"/>
  <c r="AK1302" i="9"/>
  <c r="AK1303" i="9"/>
  <c r="AK1305" i="9"/>
  <c r="AK1306" i="9"/>
  <c r="AK1307" i="9"/>
  <c r="AK1308" i="9"/>
  <c r="AK1309" i="9"/>
  <c r="AK1310" i="9"/>
  <c r="AK1311" i="9"/>
  <c r="AK1313" i="9"/>
  <c r="AK1314" i="9"/>
  <c r="AK1315" i="9"/>
  <c r="AK1316" i="9"/>
  <c r="AK1317" i="9"/>
  <c r="AK1318" i="9"/>
  <c r="AK1319" i="9"/>
  <c r="AK1321" i="9"/>
  <c r="AK1322" i="9"/>
  <c r="AK1323" i="9"/>
  <c r="AK1324" i="9"/>
  <c r="AK1325" i="9"/>
  <c r="AK1326" i="9"/>
  <c r="AK1327" i="9"/>
  <c r="AK1329" i="9"/>
  <c r="AK1330" i="9"/>
  <c r="AK1331" i="9"/>
  <c r="AK1332" i="9"/>
  <c r="AK1333" i="9"/>
  <c r="AK1334" i="9"/>
  <c r="AK1335" i="9"/>
  <c r="AK1337" i="9"/>
  <c r="AK1338" i="9"/>
  <c r="AK1339" i="9"/>
  <c r="AK1340" i="9"/>
  <c r="AK1341" i="9"/>
  <c r="AK1342" i="9"/>
  <c r="AK1343" i="9"/>
  <c r="AK1345" i="9"/>
  <c r="AK1346" i="9"/>
  <c r="AK1347" i="9"/>
  <c r="AK1348" i="9"/>
  <c r="AK1349" i="9"/>
  <c r="AK1350" i="9"/>
  <c r="AK1351" i="9"/>
  <c r="AK1353" i="9"/>
  <c r="AK1354" i="9"/>
  <c r="AK1355" i="9"/>
  <c r="AK1356" i="9"/>
  <c r="AK1357" i="9"/>
  <c r="AK1358" i="9"/>
  <c r="AK1359" i="9"/>
  <c r="AK1361" i="9"/>
  <c r="AK1362" i="9"/>
  <c r="AK1363" i="9"/>
  <c r="AK1364" i="9"/>
  <c r="AK1365" i="9"/>
  <c r="AK1366" i="9"/>
  <c r="AK1367" i="9"/>
  <c r="AK1369" i="9"/>
  <c r="AK1370" i="9"/>
  <c r="AK1371" i="9"/>
  <c r="AK1372" i="9"/>
  <c r="AK1373" i="9"/>
  <c r="AK1374" i="9"/>
  <c r="AK1375" i="9"/>
  <c r="AK1376" i="9"/>
  <c r="AK1377" i="9"/>
  <c r="AK1378" i="9"/>
  <c r="AK1379" i="9"/>
  <c r="AK1380" i="9"/>
  <c r="AK1381" i="9"/>
  <c r="AK1382" i="9"/>
  <c r="AK1383" i="9"/>
  <c r="AK1384" i="9"/>
  <c r="AK1385" i="9"/>
  <c r="AK1386" i="9"/>
  <c r="AK1387" i="9"/>
  <c r="AK1388" i="9"/>
  <c r="AK1389" i="9"/>
  <c r="AK1390" i="9"/>
  <c r="AK1391" i="9"/>
  <c r="AK1392" i="9"/>
  <c r="AK1393" i="9"/>
  <c r="AK1394" i="9"/>
  <c r="AK1395" i="9"/>
  <c r="AK1396" i="9"/>
  <c r="AK1397" i="9"/>
  <c r="AK1398" i="9"/>
  <c r="AK1399" i="9"/>
  <c r="AK1400" i="9"/>
  <c r="AK1401" i="9"/>
  <c r="AK1402" i="9"/>
  <c r="AK1403" i="9"/>
  <c r="AK1404" i="9"/>
  <c r="AK1405" i="9"/>
  <c r="AK1406" i="9"/>
  <c r="AK1407" i="9"/>
  <c r="AK1408" i="9"/>
  <c r="AK1409" i="9"/>
  <c r="AK1410" i="9"/>
  <c r="AK1411" i="9"/>
  <c r="AK1412" i="9"/>
  <c r="AK1413" i="9"/>
  <c r="AK1414" i="9"/>
  <c r="AK1415" i="9"/>
  <c r="AK1416" i="9"/>
  <c r="AK1417" i="9"/>
  <c r="AK1418" i="9"/>
  <c r="AK1419" i="9"/>
  <c r="AK1420" i="9"/>
  <c r="AK1421" i="9"/>
  <c r="AK1422" i="9"/>
  <c r="AK1423" i="9"/>
  <c r="AK1424" i="9"/>
  <c r="AK1425" i="9"/>
  <c r="AK1426" i="9"/>
  <c r="AK1427" i="9"/>
  <c r="AK1428" i="9"/>
  <c r="AK1429" i="9"/>
  <c r="AK1430" i="9"/>
  <c r="AK1431" i="9"/>
  <c r="AK1432" i="9"/>
  <c r="AK1433" i="9"/>
  <c r="AK1434" i="9"/>
  <c r="AK1435" i="9"/>
  <c r="AK1436" i="9"/>
  <c r="AK1437" i="9"/>
  <c r="AK1438" i="9"/>
  <c r="AK1439" i="9"/>
  <c r="AK1440" i="9"/>
  <c r="AK1441" i="9"/>
  <c r="AK1442" i="9"/>
  <c r="AK1443" i="9"/>
  <c r="AK1444" i="9"/>
  <c r="AK1445" i="9"/>
  <c r="AK1446" i="9"/>
  <c r="AK1447" i="9"/>
  <c r="AK1448" i="9"/>
  <c r="AK1449" i="9"/>
  <c r="AK1450" i="9"/>
  <c r="AK1451" i="9"/>
  <c r="AK1452" i="9"/>
  <c r="AK1453" i="9"/>
  <c r="AK1454" i="9"/>
  <c r="AK1455" i="9"/>
  <c r="AK1456" i="9"/>
  <c r="AK1457" i="9"/>
  <c r="AK1458" i="9"/>
  <c r="AK1459" i="9"/>
  <c r="AK1460" i="9"/>
  <c r="AK1461" i="9"/>
  <c r="AK1462" i="9"/>
  <c r="AK1463" i="9"/>
  <c r="AK1464" i="9"/>
  <c r="AK1465" i="9"/>
  <c r="AK1466" i="9"/>
  <c r="AK1467" i="9"/>
  <c r="AK1468" i="9"/>
  <c r="AK1469" i="9"/>
  <c r="AK1470" i="9"/>
  <c r="AK1471" i="9"/>
  <c r="AK1472" i="9"/>
  <c r="AK1473" i="9"/>
  <c r="AK1474" i="9"/>
  <c r="AK1475" i="9"/>
  <c r="AK1476" i="9"/>
  <c r="AK1477" i="9"/>
  <c r="AK1478" i="9"/>
  <c r="AK1479" i="9"/>
  <c r="AK1480" i="9"/>
  <c r="AK1481" i="9"/>
  <c r="AK1482" i="9"/>
  <c r="AK1483" i="9"/>
  <c r="AK1484" i="9"/>
  <c r="AK1485" i="9"/>
  <c r="AK1486" i="9"/>
  <c r="AK1487" i="9"/>
  <c r="AK1488" i="9"/>
  <c r="AK1489" i="9"/>
  <c r="AK1490" i="9"/>
  <c r="AK1491" i="9"/>
  <c r="AK1492" i="9"/>
  <c r="AK1493" i="9"/>
  <c r="AK1494" i="9"/>
  <c r="AK1495" i="9"/>
  <c r="AK1496" i="9"/>
  <c r="AK1497" i="9"/>
  <c r="AK1498" i="9"/>
  <c r="AK1499" i="9"/>
  <c r="AK1500" i="9"/>
  <c r="AK1501" i="9"/>
  <c r="AK1502" i="9"/>
  <c r="AK1503" i="9"/>
  <c r="AK1504" i="9"/>
  <c r="AK1505" i="9"/>
  <c r="AK1506" i="9"/>
  <c r="AK1507" i="9"/>
  <c r="AK1508" i="9"/>
  <c r="AK1509" i="9"/>
  <c r="AK1510" i="9"/>
  <c r="AK1511" i="9"/>
  <c r="AK1512" i="9"/>
  <c r="AK1513" i="9"/>
  <c r="AK1514" i="9"/>
  <c r="AK1515" i="9"/>
  <c r="AK1516" i="9"/>
  <c r="AK1517" i="9"/>
  <c r="AK1518" i="9"/>
  <c r="AK1519" i="9"/>
  <c r="AK1520" i="9"/>
  <c r="AK1521" i="9"/>
  <c r="AK1522" i="9"/>
  <c r="AK1523" i="9"/>
  <c r="AK1524" i="9"/>
  <c r="AK1525" i="9"/>
  <c r="AK1526" i="9"/>
  <c r="AK1527" i="9"/>
  <c r="AK1528" i="9"/>
  <c r="AK1529" i="9"/>
  <c r="AK1530" i="9"/>
  <c r="AK1531" i="9"/>
  <c r="AK1532" i="9"/>
  <c r="AK1533" i="9"/>
  <c r="AK1534" i="9"/>
  <c r="AK1535" i="9"/>
  <c r="AK1536" i="9"/>
  <c r="AK1537" i="9"/>
  <c r="AK1538" i="9"/>
  <c r="AK1539" i="9"/>
  <c r="AK1540" i="9"/>
  <c r="AK1541" i="9"/>
  <c r="AK1542" i="9"/>
  <c r="AK1543" i="9"/>
  <c r="AK1544" i="9"/>
  <c r="AK1545" i="9"/>
  <c r="AK1546" i="9"/>
  <c r="AK1547" i="9"/>
  <c r="AK1548" i="9"/>
  <c r="AK1549" i="9"/>
  <c r="AK1550" i="9"/>
  <c r="AK1551" i="9"/>
  <c r="AK1552" i="9"/>
  <c r="AK1553" i="9"/>
  <c r="AK1554" i="9"/>
  <c r="AK1555" i="9"/>
  <c r="AK1556" i="9"/>
  <c r="AK1557" i="9"/>
  <c r="AK1558" i="9"/>
  <c r="AK1559" i="9"/>
  <c r="AK1560" i="9"/>
  <c r="AK1561" i="9"/>
  <c r="AK1562" i="9"/>
  <c r="AK1563" i="9"/>
  <c r="AK1564" i="9"/>
  <c r="AK1565" i="9"/>
  <c r="AK1566" i="9"/>
  <c r="AK1567" i="9"/>
  <c r="AK1568" i="9"/>
  <c r="AK1569" i="9"/>
  <c r="AK1570" i="9"/>
  <c r="AK1571" i="9"/>
  <c r="AK1572" i="9"/>
  <c r="AK1573" i="9"/>
  <c r="AK1574" i="9"/>
  <c r="AK1575" i="9"/>
  <c r="AK1576" i="9"/>
  <c r="AK1577" i="9"/>
  <c r="AK1578" i="9"/>
  <c r="AK1579" i="9"/>
  <c r="AK1580" i="9"/>
  <c r="AK1581" i="9"/>
  <c r="AK1582" i="9"/>
  <c r="AK1583" i="9"/>
  <c r="AK1584" i="9"/>
  <c r="AK1585" i="9"/>
  <c r="AK1586" i="9"/>
  <c r="AK1587" i="9"/>
  <c r="AK1588" i="9"/>
  <c r="AK1589" i="9"/>
  <c r="AK1590" i="9"/>
  <c r="AK1591" i="9"/>
  <c r="AK1592" i="9"/>
  <c r="AK1593" i="9"/>
  <c r="AK1594" i="9"/>
  <c r="AK1595" i="9"/>
  <c r="AK1596" i="9"/>
  <c r="AK1597" i="9"/>
  <c r="AK1598" i="9"/>
  <c r="AK1599" i="9"/>
  <c r="AK1600" i="9"/>
  <c r="AK1601" i="9"/>
  <c r="AK1602" i="9"/>
  <c r="AK1603" i="9"/>
  <c r="AK1604" i="9"/>
  <c r="AK1605" i="9"/>
  <c r="AK1606" i="9"/>
  <c r="AK1607" i="9"/>
  <c r="AK1608" i="9"/>
  <c r="AK1609" i="9"/>
  <c r="AK1610" i="9"/>
  <c r="AK1611" i="9"/>
  <c r="AK1612" i="9"/>
  <c r="AK1613" i="9"/>
  <c r="AK1614" i="9"/>
  <c r="AK1615" i="9"/>
  <c r="AK1616" i="9"/>
  <c r="AK1617" i="9"/>
  <c r="AK1618" i="9"/>
  <c r="AK1619" i="9"/>
  <c r="AK1620" i="9"/>
  <c r="AK1621" i="9"/>
  <c r="AK1622" i="9"/>
  <c r="AK1623" i="9"/>
  <c r="AK1624" i="9"/>
  <c r="AK1625" i="9"/>
  <c r="AK1626" i="9"/>
  <c r="AK1627" i="9"/>
  <c r="AK1628" i="9"/>
  <c r="AK1629" i="9"/>
  <c r="AK1630" i="9"/>
  <c r="AK1631" i="9"/>
  <c r="AK1632" i="9"/>
  <c r="AK1633" i="9"/>
  <c r="AK1634" i="9"/>
  <c r="AK1635" i="9"/>
  <c r="AK1636" i="9"/>
  <c r="AK1637" i="9"/>
  <c r="AK1638" i="9"/>
  <c r="AK1639" i="9"/>
  <c r="AK1640" i="9"/>
  <c r="AK1641" i="9"/>
  <c r="AK1642" i="9"/>
  <c r="AK1643" i="9"/>
  <c r="AK1644" i="9"/>
  <c r="AK1645" i="9"/>
  <c r="AK1646" i="9"/>
  <c r="AK1647" i="9"/>
  <c r="AK1648" i="9"/>
  <c r="AK1649" i="9"/>
  <c r="AK1650" i="9"/>
  <c r="AK1651" i="9"/>
  <c r="AK1652" i="9"/>
  <c r="AK1653" i="9"/>
  <c r="AK1654" i="9"/>
  <c r="AK1655" i="9"/>
  <c r="AK1656" i="9"/>
  <c r="AK1657" i="9"/>
  <c r="AK1658" i="9"/>
  <c r="AK1659" i="9"/>
  <c r="AK1660" i="9"/>
  <c r="AK1661" i="9"/>
  <c r="AK1662" i="9"/>
  <c r="AK1663" i="9"/>
  <c r="AK1664" i="9"/>
  <c r="AK1665" i="9"/>
  <c r="AK1666" i="9"/>
  <c r="AK1667" i="9"/>
  <c r="AK1668" i="9"/>
  <c r="AK1669" i="9"/>
  <c r="AK1670" i="9"/>
  <c r="AK1671" i="9"/>
  <c r="AK1672" i="9"/>
  <c r="AK1673" i="9"/>
  <c r="AK1674" i="9"/>
  <c r="AK1675" i="9"/>
  <c r="AK1676" i="9"/>
  <c r="AK1677" i="9"/>
  <c r="AK1678" i="9"/>
  <c r="AK1679" i="9"/>
  <c r="AK1680" i="9"/>
  <c r="AK1681" i="9"/>
  <c r="AK1682" i="9"/>
  <c r="AK1683" i="9"/>
  <c r="AK1684" i="9"/>
  <c r="AK1685" i="9"/>
  <c r="AK1686" i="9"/>
  <c r="AK1687" i="9"/>
  <c r="AK1688" i="9"/>
  <c r="AK1689" i="9"/>
  <c r="AK1690" i="9"/>
  <c r="AK1691" i="9"/>
  <c r="AK1692" i="9"/>
  <c r="AK1693" i="9"/>
  <c r="AK1694" i="9"/>
  <c r="AK1695" i="9"/>
  <c r="AK1696" i="9"/>
  <c r="AK1697" i="9"/>
  <c r="AK1698" i="9"/>
  <c r="AK1699" i="9"/>
  <c r="AK1700" i="9"/>
  <c r="AK1701" i="9"/>
  <c r="AK1702" i="9"/>
  <c r="AK1703" i="9"/>
  <c r="AK1704" i="9"/>
  <c r="AK1705" i="9"/>
  <c r="AK1706" i="9"/>
  <c r="AK1707" i="9"/>
  <c r="AK1708" i="9"/>
  <c r="AK1709" i="9"/>
  <c r="AK1710" i="9"/>
  <c r="AK1711" i="9"/>
  <c r="AK1712" i="9"/>
  <c r="AK1713" i="9"/>
  <c r="AK1714" i="9"/>
  <c r="AK1715" i="9"/>
  <c r="AK1716" i="9"/>
  <c r="AK1717" i="9"/>
  <c r="AK1718" i="9"/>
  <c r="AK1719" i="9"/>
  <c r="AK1720" i="9"/>
  <c r="AK1721" i="9"/>
  <c r="AK1722" i="9"/>
  <c r="AK1723" i="9"/>
  <c r="AK1724" i="9"/>
  <c r="AK1725" i="9"/>
  <c r="AK1726" i="9"/>
  <c r="AK1727" i="9"/>
  <c r="AK1728" i="9"/>
  <c r="AK1729" i="9"/>
  <c r="AK1730" i="9"/>
  <c r="AK1731" i="9"/>
  <c r="AK1732" i="9"/>
  <c r="AK1733" i="9"/>
  <c r="AK1734" i="9"/>
  <c r="AK1735" i="9"/>
  <c r="AK1736" i="9"/>
  <c r="AK1737" i="9"/>
  <c r="AK1738" i="9"/>
  <c r="AK1739" i="9"/>
  <c r="AK1740" i="9"/>
  <c r="AK1741" i="9"/>
  <c r="AK1742" i="9"/>
  <c r="AK1743" i="9"/>
  <c r="AK1744" i="9"/>
  <c r="AK1745" i="9"/>
  <c r="AK1746" i="9"/>
  <c r="AK1747" i="9"/>
  <c r="AK1748" i="9"/>
  <c r="AK1749" i="9"/>
  <c r="AK1750" i="9"/>
  <c r="AK1751" i="9"/>
  <c r="AK1752" i="9"/>
  <c r="AK1753" i="9"/>
  <c r="AK1754" i="9"/>
  <c r="AK1755" i="9"/>
  <c r="AK1756" i="9"/>
  <c r="AK1757" i="9"/>
  <c r="AK1758" i="9"/>
  <c r="AK1759" i="9"/>
  <c r="AK1760" i="9"/>
  <c r="AK1761" i="9"/>
  <c r="AK1762" i="9"/>
  <c r="AK1763" i="9"/>
  <c r="AK1764" i="9"/>
  <c r="AK1765" i="9"/>
  <c r="AK1766" i="9"/>
  <c r="AK1767" i="9"/>
  <c r="AK1768" i="9"/>
  <c r="AK1769" i="9"/>
  <c r="AK1770" i="9"/>
  <c r="AK1771" i="9"/>
  <c r="AK1772" i="9"/>
  <c r="AK1773" i="9"/>
  <c r="AK1774" i="9"/>
  <c r="AK1775" i="9"/>
  <c r="AK1776" i="9"/>
  <c r="AK1777" i="9"/>
  <c r="AK1778" i="9"/>
  <c r="AK1779" i="9"/>
  <c r="AK1780" i="9"/>
  <c r="AK1781" i="9"/>
  <c r="AK1782" i="9"/>
  <c r="AK1783" i="9"/>
  <c r="AK1784" i="9"/>
  <c r="AK1785" i="9"/>
  <c r="AK1786" i="9"/>
  <c r="AK1787" i="9"/>
  <c r="AK1788" i="9"/>
  <c r="AK1789" i="9"/>
  <c r="AK1790" i="9"/>
  <c r="AK1791" i="9"/>
  <c r="AK1792" i="9"/>
  <c r="AK1793" i="9"/>
  <c r="AK1794" i="9"/>
  <c r="AK1795" i="9"/>
  <c r="AK1796" i="9"/>
  <c r="AK1797" i="9"/>
  <c r="AK1798" i="9"/>
  <c r="AK1799" i="9"/>
  <c r="AK1800" i="9"/>
  <c r="AK1801" i="9"/>
  <c r="AK1802" i="9"/>
  <c r="AK1803" i="9"/>
  <c r="AK1804" i="9"/>
  <c r="AK1805" i="9"/>
  <c r="AK1806" i="9"/>
  <c r="AK1807" i="9"/>
  <c r="AK1808" i="9"/>
  <c r="AK1809" i="9"/>
  <c r="AK1810" i="9"/>
  <c r="AK1811" i="9"/>
  <c r="AK1812" i="9"/>
  <c r="AK1813" i="9"/>
  <c r="AK1814" i="9"/>
  <c r="AK1815" i="9"/>
  <c r="AK1816" i="9"/>
  <c r="AK1817" i="9"/>
  <c r="AK1818" i="9"/>
  <c r="AK1819" i="9"/>
  <c r="AK1820" i="9"/>
  <c r="AK1821" i="9"/>
  <c r="AK1822" i="9"/>
  <c r="AK1823" i="9"/>
  <c r="AK1824" i="9"/>
  <c r="AK1825" i="9"/>
  <c r="AK1826" i="9"/>
  <c r="AK1827" i="9"/>
  <c r="AK1828" i="9"/>
  <c r="AK1829" i="9"/>
  <c r="AK1830" i="9"/>
  <c r="AK1831" i="9"/>
  <c r="AK1832" i="9"/>
  <c r="AK1833" i="9"/>
  <c r="AK1834" i="9"/>
  <c r="AK1835" i="9"/>
  <c r="AK1836" i="9"/>
  <c r="AK1837" i="9"/>
  <c r="AK1838" i="9"/>
  <c r="AK1839" i="9"/>
  <c r="AK1840" i="9"/>
  <c r="AK1841" i="9"/>
  <c r="AK1842" i="9"/>
  <c r="AK1843" i="9"/>
  <c r="AK1844" i="9"/>
  <c r="AK1845" i="9"/>
  <c r="AK1846" i="9"/>
  <c r="AK1847" i="9"/>
  <c r="AK1848" i="9"/>
  <c r="AK1849" i="9"/>
  <c r="AK1850" i="9"/>
  <c r="AK1851" i="9"/>
  <c r="AK1852" i="9"/>
  <c r="AK1853" i="9"/>
  <c r="AK1854" i="9"/>
  <c r="AK1855" i="9"/>
  <c r="AK1856" i="9"/>
  <c r="AK1857" i="9"/>
  <c r="AK1858" i="9"/>
  <c r="AK1859" i="9"/>
  <c r="AK1860" i="9"/>
  <c r="AK1861" i="9"/>
  <c r="AK1862" i="9"/>
  <c r="AK1863" i="9"/>
  <c r="AK1864" i="9"/>
  <c r="AK1865" i="9"/>
  <c r="AK1866" i="9"/>
  <c r="AK1867" i="9"/>
  <c r="AK1868" i="9"/>
  <c r="AK1869" i="9"/>
  <c r="AK1870" i="9"/>
  <c r="AK1871" i="9"/>
  <c r="AK1872" i="9"/>
  <c r="AK1873" i="9"/>
  <c r="AK1874" i="9"/>
  <c r="AK1875" i="9"/>
  <c r="AK1876" i="9"/>
  <c r="AK1877" i="9"/>
  <c r="AK1878" i="9"/>
  <c r="AK1879" i="9"/>
  <c r="AK1880" i="9"/>
  <c r="AK1881" i="9"/>
  <c r="AK1882" i="9"/>
  <c r="AK1883" i="9"/>
  <c r="AK1884" i="9"/>
  <c r="AK1885" i="9"/>
  <c r="AK1886" i="9"/>
  <c r="AK1887" i="9"/>
  <c r="AK1888" i="9"/>
  <c r="AK1889" i="9"/>
  <c r="AK1890" i="9"/>
  <c r="AK1891" i="9"/>
  <c r="AK1892" i="9"/>
  <c r="AK1893" i="9"/>
  <c r="AK1894" i="9"/>
  <c r="AK1895" i="9"/>
  <c r="AK1896" i="9"/>
  <c r="AK1897" i="9"/>
  <c r="AK1898" i="9"/>
  <c r="AK1899" i="9"/>
  <c r="AK1900" i="9"/>
  <c r="AK1901" i="9"/>
  <c r="AK1902" i="9"/>
  <c r="AK1903" i="9"/>
  <c r="AK1904" i="9"/>
  <c r="AK1905" i="9"/>
  <c r="AK1906" i="9"/>
  <c r="AK1907" i="9"/>
  <c r="AK1908" i="9"/>
  <c r="AK1909" i="9"/>
  <c r="AK1910" i="9"/>
  <c r="AK1911" i="9"/>
  <c r="AK1912" i="9"/>
  <c r="AK1913" i="9"/>
  <c r="AK1914" i="9"/>
  <c r="AK1915" i="9"/>
  <c r="AK1916" i="9"/>
  <c r="AK1917" i="9"/>
  <c r="AK1918" i="9"/>
  <c r="AK1919" i="9"/>
  <c r="AK1920" i="9"/>
  <c r="AK1921" i="9"/>
  <c r="AK1922" i="9"/>
  <c r="AK1923" i="9"/>
  <c r="AK1924" i="9"/>
  <c r="AK1925" i="9"/>
  <c r="AK1926" i="9"/>
  <c r="AK1927" i="9"/>
  <c r="AK1928" i="9"/>
  <c r="AK1929" i="9"/>
  <c r="AK1930" i="9"/>
  <c r="AK1931" i="9"/>
  <c r="AK1932" i="9"/>
  <c r="AK1933" i="9"/>
  <c r="AK1934" i="9"/>
  <c r="AK1935" i="9"/>
  <c r="AK1936" i="9"/>
  <c r="AK1937" i="9"/>
  <c r="AK1938" i="9"/>
  <c r="AK1939" i="9"/>
  <c r="AK1940" i="9"/>
  <c r="AK1941" i="9"/>
  <c r="AK1942" i="9"/>
  <c r="AK1943" i="9"/>
  <c r="AK1944" i="9"/>
  <c r="AK1945" i="9"/>
  <c r="AK1946" i="9"/>
  <c r="AK1947" i="9"/>
  <c r="AK1948" i="9"/>
  <c r="AK1949" i="9"/>
  <c r="AK1950" i="9"/>
  <c r="AK1951" i="9"/>
  <c r="AK1952" i="9"/>
  <c r="AK1953" i="9"/>
  <c r="AK1954" i="9"/>
  <c r="AK1955" i="9"/>
  <c r="AK1956" i="9"/>
  <c r="AK1957" i="9"/>
  <c r="AK1958" i="9"/>
  <c r="AK1959" i="9"/>
  <c r="AK1960" i="9"/>
  <c r="AK1961" i="9"/>
  <c r="AK1962" i="9"/>
  <c r="AK1963" i="9"/>
  <c r="AK1964" i="9"/>
  <c r="AK1965" i="9"/>
  <c r="AK1966" i="9"/>
  <c r="AK1967" i="9"/>
  <c r="AK1968" i="9"/>
  <c r="AK1969" i="9"/>
  <c r="AK1970" i="9"/>
  <c r="AK1971" i="9"/>
  <c r="AK1972" i="9"/>
  <c r="AK1973" i="9"/>
  <c r="AK1974" i="9"/>
  <c r="AK1975" i="9"/>
  <c r="AK1976" i="9"/>
  <c r="AK1977" i="9"/>
  <c r="AK1978" i="9"/>
  <c r="AK1979" i="9"/>
  <c r="AK1980" i="9"/>
  <c r="AK1981" i="9"/>
  <c r="AK1982" i="9"/>
  <c r="AK1983" i="9"/>
  <c r="AK1984" i="9"/>
  <c r="AK1985" i="9"/>
  <c r="AK1986" i="9"/>
  <c r="AK1987" i="9"/>
  <c r="AK1988" i="9"/>
  <c r="AK1989" i="9"/>
  <c r="AK1990" i="9"/>
  <c r="AK1991" i="9"/>
  <c r="AK1992" i="9"/>
  <c r="AK1993" i="9"/>
  <c r="AK1994" i="9"/>
  <c r="AK1995" i="9"/>
  <c r="AK1996" i="9"/>
  <c r="AK1997" i="9"/>
  <c r="AK1998" i="9"/>
  <c r="AK1999" i="9"/>
  <c r="AK2000" i="9"/>
  <c r="AK2001" i="9"/>
  <c r="AK2002" i="9"/>
  <c r="AK5" i="9"/>
  <c r="AK6" i="9"/>
  <c r="AK7" i="9"/>
  <c r="AK8" i="9"/>
  <c r="AK4" i="9"/>
  <c r="AK3" i="9"/>
  <c r="C10" i="3" l="1"/>
  <c r="C12" i="1"/>
  <c r="E24" i="7" l="1"/>
  <c r="E23" i="7"/>
  <c r="C10" i="1" l="1"/>
  <c r="C9" i="1" l="1"/>
  <c r="C13" i="1"/>
  <c r="C14" i="1"/>
  <c r="C15" i="1"/>
  <c r="D9" i="9" l="1"/>
  <c r="L29" i="1" l="1"/>
  <c r="B2" i="4"/>
  <c r="AY357" i="9" l="1"/>
  <c r="AZ357" i="9"/>
  <c r="AY358" i="9"/>
  <c r="AZ358" i="9"/>
  <c r="AY359" i="9"/>
  <c r="AZ359" i="9"/>
  <c r="AY360" i="9"/>
  <c r="AZ360" i="9"/>
  <c r="AY361" i="9"/>
  <c r="AZ361" i="9"/>
  <c r="AY362" i="9"/>
  <c r="AZ362" i="9"/>
  <c r="AY363" i="9"/>
  <c r="AZ363" i="9"/>
  <c r="AY301" i="9"/>
  <c r="AZ301" i="9"/>
  <c r="AY302" i="9"/>
  <c r="AZ302" i="9"/>
  <c r="AY303" i="9"/>
  <c r="AZ303" i="9"/>
  <c r="AY304" i="9"/>
  <c r="AZ304" i="9"/>
  <c r="AY305" i="9"/>
  <c r="AZ305" i="9"/>
  <c r="AY306" i="9"/>
  <c r="AZ306" i="9"/>
  <c r="AY307" i="9"/>
  <c r="AZ307" i="9"/>
  <c r="AY308" i="9"/>
  <c r="AZ308" i="9"/>
  <c r="AY309" i="9"/>
  <c r="AZ309" i="9"/>
  <c r="AY310" i="9"/>
  <c r="AZ310" i="9"/>
  <c r="AY311" i="9"/>
  <c r="AZ311" i="9"/>
  <c r="AY312" i="9"/>
  <c r="AZ312" i="9"/>
  <c r="AY313" i="9"/>
  <c r="AZ313" i="9"/>
  <c r="AY314" i="9"/>
  <c r="AZ314" i="9"/>
  <c r="AY315" i="9"/>
  <c r="AZ315" i="9"/>
  <c r="AY316" i="9"/>
  <c r="AZ316" i="9"/>
  <c r="AY317" i="9"/>
  <c r="AZ317" i="9"/>
  <c r="AY318" i="9"/>
  <c r="AZ318" i="9"/>
  <c r="AY319" i="9"/>
  <c r="AZ319" i="9"/>
  <c r="AY320" i="9"/>
  <c r="AZ320" i="9"/>
  <c r="AY321" i="9"/>
  <c r="AZ321" i="9"/>
  <c r="AY322" i="9"/>
  <c r="AZ322" i="9"/>
  <c r="AY323" i="9"/>
  <c r="AZ323" i="9"/>
  <c r="AY324" i="9"/>
  <c r="AZ324" i="9"/>
  <c r="AY325" i="9"/>
  <c r="AZ325" i="9"/>
  <c r="AY326" i="9"/>
  <c r="AZ326" i="9"/>
  <c r="AY327" i="9"/>
  <c r="AZ327" i="9"/>
  <c r="AY328" i="9"/>
  <c r="AZ328" i="9"/>
  <c r="AY329" i="9"/>
  <c r="AZ329" i="9"/>
  <c r="AY330" i="9"/>
  <c r="AZ330" i="9"/>
  <c r="AY331" i="9"/>
  <c r="AZ331" i="9"/>
  <c r="AY332" i="9"/>
  <c r="AZ332" i="9"/>
  <c r="AY333" i="9"/>
  <c r="AZ333" i="9"/>
  <c r="AY334" i="9"/>
  <c r="AZ334" i="9"/>
  <c r="AY335" i="9"/>
  <c r="AZ335" i="9"/>
  <c r="AY336" i="9"/>
  <c r="AZ336" i="9"/>
  <c r="AY337" i="9"/>
  <c r="AZ337" i="9"/>
  <c r="AY338" i="9"/>
  <c r="AZ338" i="9"/>
  <c r="AY339" i="9"/>
  <c r="AZ339" i="9"/>
  <c r="AY340" i="9"/>
  <c r="AZ340" i="9"/>
  <c r="AY341" i="9"/>
  <c r="AZ341" i="9"/>
  <c r="AY342" i="9"/>
  <c r="AZ342" i="9"/>
  <c r="AY343" i="9"/>
  <c r="AZ343" i="9"/>
  <c r="AY344" i="9"/>
  <c r="AZ344" i="9"/>
  <c r="AY345" i="9"/>
  <c r="AZ345" i="9"/>
  <c r="AY346" i="9"/>
  <c r="AZ346" i="9"/>
  <c r="AY347" i="9"/>
  <c r="AZ347" i="9"/>
  <c r="AY348" i="9"/>
  <c r="AZ348" i="9"/>
  <c r="AY349" i="9"/>
  <c r="AZ349" i="9"/>
  <c r="AY350" i="9"/>
  <c r="AZ350" i="9"/>
  <c r="AY351" i="9"/>
  <c r="AZ351" i="9"/>
  <c r="AY352" i="9"/>
  <c r="AZ352" i="9"/>
  <c r="AY353" i="9"/>
  <c r="AZ353" i="9"/>
  <c r="AY354" i="9"/>
  <c r="AZ354" i="9"/>
  <c r="AY355" i="9"/>
  <c r="AZ355" i="9"/>
  <c r="AY356" i="9"/>
  <c r="AZ356" i="9"/>
  <c r="AY226" i="9"/>
  <c r="AZ226" i="9"/>
  <c r="AY227" i="9"/>
  <c r="AZ227" i="9"/>
  <c r="AY228" i="9"/>
  <c r="AZ228" i="9"/>
  <c r="AY229" i="9"/>
  <c r="AZ229" i="9"/>
  <c r="AY230" i="9"/>
  <c r="AZ230" i="9"/>
  <c r="AY231" i="9"/>
  <c r="AZ231" i="9"/>
  <c r="AY232" i="9"/>
  <c r="AZ232" i="9"/>
  <c r="AY233" i="9"/>
  <c r="AZ233" i="9"/>
  <c r="AY234" i="9"/>
  <c r="AZ234" i="9"/>
  <c r="AY235" i="9"/>
  <c r="AZ235" i="9"/>
  <c r="AY236" i="9"/>
  <c r="AZ236" i="9"/>
  <c r="AY237" i="9"/>
  <c r="AZ237" i="9"/>
  <c r="AY238" i="9"/>
  <c r="AZ238" i="9"/>
  <c r="AY239" i="9"/>
  <c r="AZ239" i="9"/>
  <c r="AY240" i="9"/>
  <c r="AZ240" i="9"/>
  <c r="AY241" i="9"/>
  <c r="AZ241" i="9"/>
  <c r="AY242" i="9"/>
  <c r="AZ242" i="9"/>
  <c r="AY243" i="9"/>
  <c r="AZ243" i="9"/>
  <c r="AY244" i="9"/>
  <c r="AZ244" i="9"/>
  <c r="AY245" i="9"/>
  <c r="AZ245" i="9"/>
  <c r="AY246" i="9"/>
  <c r="AZ246" i="9"/>
  <c r="AY247" i="9"/>
  <c r="AZ247" i="9"/>
  <c r="AY248" i="9"/>
  <c r="AZ248" i="9"/>
  <c r="AY249" i="9"/>
  <c r="AZ249" i="9"/>
  <c r="AY250" i="9"/>
  <c r="AZ250" i="9"/>
  <c r="AY251" i="9"/>
  <c r="AZ251" i="9"/>
  <c r="AY252" i="9"/>
  <c r="AZ252" i="9"/>
  <c r="AY253" i="9"/>
  <c r="AZ253" i="9"/>
  <c r="AY254" i="9"/>
  <c r="AZ254" i="9"/>
  <c r="AY255" i="9"/>
  <c r="AZ255" i="9"/>
  <c r="AY256" i="9"/>
  <c r="AZ256" i="9"/>
  <c r="AY257" i="9"/>
  <c r="AZ257" i="9"/>
  <c r="AY258" i="9"/>
  <c r="AZ258" i="9"/>
  <c r="AY259" i="9"/>
  <c r="AZ259" i="9"/>
  <c r="AY260" i="9"/>
  <c r="AZ260" i="9"/>
  <c r="AY261" i="9"/>
  <c r="AZ261" i="9"/>
  <c r="AY262" i="9"/>
  <c r="AZ262" i="9"/>
  <c r="AY263" i="9"/>
  <c r="AZ263" i="9"/>
  <c r="AY264" i="9"/>
  <c r="AZ264" i="9"/>
  <c r="AY265" i="9"/>
  <c r="AZ265" i="9"/>
  <c r="AY266" i="9"/>
  <c r="AZ266" i="9"/>
  <c r="AY267" i="9"/>
  <c r="AZ267" i="9"/>
  <c r="AY268" i="9"/>
  <c r="AZ268" i="9"/>
  <c r="AY269" i="9"/>
  <c r="AZ269" i="9"/>
  <c r="AY270" i="9"/>
  <c r="AZ270" i="9"/>
  <c r="AY271" i="9"/>
  <c r="AZ271" i="9"/>
  <c r="AY272" i="9"/>
  <c r="AZ272" i="9"/>
  <c r="AY273" i="9"/>
  <c r="AZ273" i="9"/>
  <c r="AY274" i="9"/>
  <c r="AZ274" i="9"/>
  <c r="AY275" i="9"/>
  <c r="AZ275" i="9"/>
  <c r="AY276" i="9"/>
  <c r="AZ276" i="9"/>
  <c r="AY277" i="9"/>
  <c r="AZ277" i="9"/>
  <c r="AY278" i="9"/>
  <c r="AZ278" i="9"/>
  <c r="AY279" i="9"/>
  <c r="AZ279" i="9"/>
  <c r="AY280" i="9"/>
  <c r="AZ280" i="9"/>
  <c r="AY281" i="9"/>
  <c r="AZ281" i="9"/>
  <c r="AY282" i="9"/>
  <c r="AZ282" i="9"/>
  <c r="AY283" i="9"/>
  <c r="AZ283" i="9"/>
  <c r="AY284" i="9"/>
  <c r="AZ284" i="9"/>
  <c r="AY285" i="9"/>
  <c r="AZ285" i="9"/>
  <c r="AY286" i="9"/>
  <c r="AZ286" i="9"/>
  <c r="AY287" i="9"/>
  <c r="AZ287" i="9"/>
  <c r="AY288" i="9"/>
  <c r="AZ288" i="9"/>
  <c r="AY289" i="9"/>
  <c r="AZ289" i="9"/>
  <c r="AY290" i="9"/>
  <c r="AZ290" i="9"/>
  <c r="AY291" i="9"/>
  <c r="AZ291" i="9"/>
  <c r="AY292" i="9"/>
  <c r="AZ292" i="9"/>
  <c r="AY293" i="9"/>
  <c r="AZ293" i="9"/>
  <c r="AY294" i="9"/>
  <c r="AZ294" i="9"/>
  <c r="AY295" i="9"/>
  <c r="AZ295" i="9"/>
  <c r="AY296" i="9"/>
  <c r="AZ296" i="9"/>
  <c r="AY297" i="9"/>
  <c r="AZ297" i="9"/>
  <c r="AY298" i="9"/>
  <c r="AZ298" i="9"/>
  <c r="AY299" i="9"/>
  <c r="AZ299" i="9"/>
  <c r="AY300" i="9"/>
  <c r="AZ300" i="9"/>
  <c r="AY185" i="9"/>
  <c r="AZ185" i="9"/>
  <c r="AY186" i="9"/>
  <c r="AZ186" i="9"/>
  <c r="AY187" i="9"/>
  <c r="AZ187" i="9"/>
  <c r="AY188" i="9"/>
  <c r="AZ188" i="9"/>
  <c r="AY189" i="9"/>
  <c r="AZ189" i="9"/>
  <c r="AY190" i="9"/>
  <c r="AZ190" i="9"/>
  <c r="AY191" i="9"/>
  <c r="AZ191" i="9"/>
  <c r="AY192" i="9"/>
  <c r="AZ192" i="9"/>
  <c r="AY193" i="9"/>
  <c r="AZ193" i="9"/>
  <c r="AY194" i="9"/>
  <c r="AZ194" i="9"/>
  <c r="AY195" i="9"/>
  <c r="AZ195" i="9"/>
  <c r="AY196" i="9"/>
  <c r="AZ196" i="9"/>
  <c r="AY197" i="9"/>
  <c r="AZ197" i="9"/>
  <c r="AY198" i="9"/>
  <c r="AZ198" i="9"/>
  <c r="AY199" i="9"/>
  <c r="AZ199" i="9"/>
  <c r="AY200" i="9"/>
  <c r="AZ200" i="9"/>
  <c r="AY201" i="9"/>
  <c r="AZ201" i="9"/>
  <c r="AY202" i="9"/>
  <c r="AZ202" i="9"/>
  <c r="AY203" i="9"/>
  <c r="AZ203" i="9"/>
  <c r="AY204" i="9"/>
  <c r="AZ204" i="9"/>
  <c r="AY205" i="9"/>
  <c r="AZ205" i="9"/>
  <c r="AY206" i="9"/>
  <c r="AZ206" i="9"/>
  <c r="AY207" i="9"/>
  <c r="AZ207" i="9"/>
  <c r="AY208" i="9"/>
  <c r="AZ208" i="9"/>
  <c r="AY209" i="9"/>
  <c r="AZ209" i="9"/>
  <c r="AY210" i="9"/>
  <c r="AZ210" i="9"/>
  <c r="AY211" i="9"/>
  <c r="AZ211" i="9"/>
  <c r="AY212" i="9"/>
  <c r="AZ212" i="9"/>
  <c r="AY213" i="9"/>
  <c r="AZ213" i="9"/>
  <c r="AY214" i="9"/>
  <c r="AZ214" i="9"/>
  <c r="AY215" i="9"/>
  <c r="AZ215" i="9"/>
  <c r="AY216" i="9"/>
  <c r="AZ216" i="9"/>
  <c r="AY217" i="9"/>
  <c r="AZ217" i="9"/>
  <c r="AY218" i="9"/>
  <c r="AZ218" i="9"/>
  <c r="AY219" i="9"/>
  <c r="AZ219" i="9"/>
  <c r="AY220" i="9"/>
  <c r="AZ220" i="9"/>
  <c r="AY221" i="9"/>
  <c r="AZ221" i="9"/>
  <c r="AY222" i="9"/>
  <c r="AZ222" i="9"/>
  <c r="AY223" i="9"/>
  <c r="AZ223" i="9"/>
  <c r="AY224" i="9"/>
  <c r="AZ224" i="9"/>
  <c r="AY225" i="9"/>
  <c r="AZ225" i="9"/>
  <c r="AY184" i="9"/>
  <c r="AZ184" i="9"/>
  <c r="AZ4" i="9"/>
  <c r="AY4" i="9"/>
  <c r="D7" i="9"/>
  <c r="I29" i="1" s="1"/>
  <c r="AT3" i="9"/>
  <c r="BB3" i="9"/>
  <c r="BB6" i="9"/>
  <c r="BB4" i="9" l="1"/>
  <c r="BB7" i="9"/>
  <c r="AZ3" i="9" l="1"/>
  <c r="AY3" i="9"/>
  <c r="AY5" i="9"/>
  <c r="AZ5" i="9"/>
  <c r="AY6" i="9"/>
  <c r="AZ6" i="9"/>
  <c r="AY7" i="9"/>
  <c r="AZ7" i="9"/>
  <c r="AY8" i="9"/>
  <c r="AZ8" i="9"/>
  <c r="AY9" i="9"/>
  <c r="AZ9" i="9"/>
  <c r="AY10" i="9"/>
  <c r="AZ10" i="9"/>
  <c r="AY11" i="9"/>
  <c r="AZ11" i="9"/>
  <c r="AY12" i="9"/>
  <c r="AZ12" i="9"/>
  <c r="AY13" i="9"/>
  <c r="AZ13" i="9"/>
  <c r="AY14" i="9"/>
  <c r="AZ14" i="9"/>
  <c r="AY15" i="9"/>
  <c r="AZ15" i="9"/>
  <c r="AY16" i="9"/>
  <c r="AZ16" i="9"/>
  <c r="AY17" i="9"/>
  <c r="AZ17" i="9"/>
  <c r="AY18" i="9"/>
  <c r="AZ18" i="9"/>
  <c r="AY19" i="9"/>
  <c r="AZ19" i="9"/>
  <c r="AY20" i="9"/>
  <c r="AZ20" i="9"/>
  <c r="AY21" i="9"/>
  <c r="AZ21" i="9"/>
  <c r="AY22" i="9"/>
  <c r="AZ22" i="9"/>
  <c r="AY23" i="9"/>
  <c r="AZ23" i="9"/>
  <c r="AY24" i="9"/>
  <c r="AZ24" i="9"/>
  <c r="AY25" i="9"/>
  <c r="AZ25" i="9"/>
  <c r="AY26" i="9"/>
  <c r="AZ26" i="9"/>
  <c r="AY27" i="9"/>
  <c r="AZ27" i="9"/>
  <c r="AY28" i="9"/>
  <c r="AZ28" i="9"/>
  <c r="AY29" i="9"/>
  <c r="AZ29" i="9"/>
  <c r="AY30" i="9"/>
  <c r="AZ30" i="9"/>
  <c r="AY31" i="9"/>
  <c r="AZ31" i="9"/>
  <c r="AY32" i="9"/>
  <c r="AZ32" i="9"/>
  <c r="AY33" i="9"/>
  <c r="AZ33" i="9"/>
  <c r="AY34" i="9"/>
  <c r="AZ34" i="9"/>
  <c r="AY35" i="9"/>
  <c r="AZ35" i="9"/>
  <c r="AY36" i="9"/>
  <c r="AZ36" i="9"/>
  <c r="AY37" i="9"/>
  <c r="AZ37" i="9"/>
  <c r="AY38" i="9"/>
  <c r="AZ38" i="9"/>
  <c r="AY39" i="9"/>
  <c r="AZ39" i="9"/>
  <c r="AY40" i="9"/>
  <c r="AZ40" i="9"/>
  <c r="AY41" i="9"/>
  <c r="AZ41" i="9"/>
  <c r="AY42" i="9"/>
  <c r="AZ42" i="9"/>
  <c r="AY43" i="9"/>
  <c r="AZ43" i="9"/>
  <c r="AY44" i="9"/>
  <c r="AZ44" i="9"/>
  <c r="AY45" i="9"/>
  <c r="AZ45" i="9"/>
  <c r="AY46" i="9"/>
  <c r="AZ46" i="9"/>
  <c r="AY47" i="9"/>
  <c r="AZ47" i="9"/>
  <c r="AY48" i="9"/>
  <c r="AZ48" i="9"/>
  <c r="AY49" i="9"/>
  <c r="AZ49" i="9"/>
  <c r="AY50" i="9"/>
  <c r="AZ50" i="9"/>
  <c r="AY51" i="9"/>
  <c r="AZ51" i="9"/>
  <c r="AY52" i="9"/>
  <c r="AZ52" i="9"/>
  <c r="AY53" i="9"/>
  <c r="AZ53" i="9"/>
  <c r="AY54" i="9"/>
  <c r="AZ54" i="9"/>
  <c r="AY55" i="9"/>
  <c r="AZ55" i="9"/>
  <c r="AY56" i="9"/>
  <c r="AZ56" i="9"/>
  <c r="AY57" i="9"/>
  <c r="AZ57" i="9"/>
  <c r="AY58" i="9"/>
  <c r="AZ58" i="9"/>
  <c r="AY59" i="9"/>
  <c r="AZ59" i="9"/>
  <c r="AY60" i="9"/>
  <c r="AZ60" i="9"/>
  <c r="AY61" i="9"/>
  <c r="AZ61" i="9"/>
  <c r="AY62" i="9"/>
  <c r="AZ62" i="9"/>
  <c r="AY63" i="9"/>
  <c r="AZ63" i="9"/>
  <c r="AY64" i="9"/>
  <c r="AZ64" i="9"/>
  <c r="AY65" i="9"/>
  <c r="AZ65" i="9"/>
  <c r="AY66" i="9"/>
  <c r="AZ66" i="9"/>
  <c r="AY67" i="9"/>
  <c r="AZ67" i="9"/>
  <c r="AY68" i="9"/>
  <c r="AZ68" i="9"/>
  <c r="AY69" i="9"/>
  <c r="AZ69" i="9"/>
  <c r="AY70" i="9"/>
  <c r="AZ70" i="9"/>
  <c r="AY71" i="9"/>
  <c r="AZ71" i="9"/>
  <c r="AY72" i="9"/>
  <c r="AZ72" i="9"/>
  <c r="AY73" i="9"/>
  <c r="AZ73" i="9"/>
  <c r="AY74" i="9"/>
  <c r="AZ74" i="9"/>
  <c r="AY75" i="9"/>
  <c r="AZ75" i="9"/>
  <c r="AY76" i="9"/>
  <c r="AZ76" i="9"/>
  <c r="AY77" i="9"/>
  <c r="AZ77" i="9"/>
  <c r="AY78" i="9"/>
  <c r="AZ78" i="9"/>
  <c r="AY79" i="9"/>
  <c r="AZ79" i="9"/>
  <c r="AY80" i="9"/>
  <c r="AZ80" i="9"/>
  <c r="AY81" i="9"/>
  <c r="AZ81" i="9"/>
  <c r="AY82" i="9"/>
  <c r="AZ82" i="9"/>
  <c r="AY83" i="9"/>
  <c r="AZ83" i="9"/>
  <c r="AY84" i="9"/>
  <c r="AZ84" i="9"/>
  <c r="AY85" i="9"/>
  <c r="AZ85" i="9"/>
  <c r="AY86" i="9"/>
  <c r="AZ86" i="9"/>
  <c r="AY87" i="9"/>
  <c r="AZ87" i="9"/>
  <c r="AY88" i="9"/>
  <c r="AZ88" i="9"/>
  <c r="AY89" i="9"/>
  <c r="AZ89" i="9"/>
  <c r="AY90" i="9"/>
  <c r="AZ90" i="9"/>
  <c r="AY91" i="9"/>
  <c r="AZ91" i="9"/>
  <c r="AY92" i="9"/>
  <c r="AZ92" i="9"/>
  <c r="AY93" i="9"/>
  <c r="AZ93" i="9"/>
  <c r="AY94" i="9"/>
  <c r="AZ94" i="9"/>
  <c r="AY95" i="9"/>
  <c r="AZ95" i="9"/>
  <c r="AY96" i="9"/>
  <c r="AZ96" i="9"/>
  <c r="AY97" i="9"/>
  <c r="AZ97" i="9"/>
  <c r="AY98" i="9"/>
  <c r="AZ98" i="9"/>
  <c r="AY99" i="9"/>
  <c r="AZ99" i="9"/>
  <c r="AY100" i="9"/>
  <c r="AZ100" i="9"/>
  <c r="AY101" i="9"/>
  <c r="AZ101" i="9"/>
  <c r="AY102" i="9"/>
  <c r="AZ102" i="9"/>
  <c r="AY103" i="9"/>
  <c r="AZ103" i="9"/>
  <c r="AY104" i="9"/>
  <c r="AZ104" i="9"/>
  <c r="AY105" i="9"/>
  <c r="AZ105" i="9"/>
  <c r="AY106" i="9"/>
  <c r="AZ106" i="9"/>
  <c r="AY107" i="9"/>
  <c r="AZ107" i="9"/>
  <c r="AY108" i="9"/>
  <c r="AZ108" i="9"/>
  <c r="AY109" i="9"/>
  <c r="AZ109" i="9"/>
  <c r="AY110" i="9"/>
  <c r="AZ110" i="9"/>
  <c r="AY111" i="9"/>
  <c r="AZ111" i="9"/>
  <c r="AY112" i="9"/>
  <c r="AZ112" i="9"/>
  <c r="AY113" i="9"/>
  <c r="AZ113" i="9"/>
  <c r="AY114" i="9"/>
  <c r="AZ114" i="9"/>
  <c r="AY115" i="9"/>
  <c r="AZ115" i="9"/>
  <c r="AY116" i="9"/>
  <c r="AZ116" i="9"/>
  <c r="AY117" i="9"/>
  <c r="AZ117" i="9"/>
  <c r="AY118" i="9"/>
  <c r="AZ118" i="9"/>
  <c r="AY119" i="9"/>
  <c r="AZ119" i="9"/>
  <c r="AY120" i="9"/>
  <c r="AZ120" i="9"/>
  <c r="AY121" i="9"/>
  <c r="AZ121" i="9"/>
  <c r="AY122" i="9"/>
  <c r="AZ122" i="9"/>
  <c r="AY123" i="9"/>
  <c r="AZ123" i="9"/>
  <c r="AY124" i="9"/>
  <c r="AZ124" i="9"/>
  <c r="AY125" i="9"/>
  <c r="AZ125" i="9"/>
  <c r="AY126" i="9"/>
  <c r="AZ126" i="9"/>
  <c r="AY127" i="9"/>
  <c r="AZ127" i="9"/>
  <c r="AY128" i="9"/>
  <c r="AZ128" i="9"/>
  <c r="AY129" i="9"/>
  <c r="AZ129" i="9"/>
  <c r="AY130" i="9"/>
  <c r="AZ130" i="9"/>
  <c r="AY131" i="9"/>
  <c r="AZ131" i="9"/>
  <c r="AY132" i="9"/>
  <c r="AZ132" i="9"/>
  <c r="AY133" i="9"/>
  <c r="AZ133" i="9"/>
  <c r="AY134" i="9"/>
  <c r="AZ134" i="9"/>
  <c r="AY135" i="9"/>
  <c r="AZ135" i="9"/>
  <c r="AY136" i="9"/>
  <c r="AZ136" i="9"/>
  <c r="AY137" i="9"/>
  <c r="AZ137" i="9"/>
  <c r="AY138" i="9"/>
  <c r="AZ138" i="9"/>
  <c r="AY139" i="9"/>
  <c r="AZ139" i="9"/>
  <c r="AY140" i="9"/>
  <c r="AZ140" i="9"/>
  <c r="AY141" i="9"/>
  <c r="AZ141" i="9"/>
  <c r="AY142" i="9"/>
  <c r="AZ142" i="9"/>
  <c r="AY143" i="9"/>
  <c r="AZ143" i="9"/>
  <c r="AY144" i="9"/>
  <c r="AZ144" i="9"/>
  <c r="AY145" i="9"/>
  <c r="AZ145" i="9"/>
  <c r="AY146" i="9"/>
  <c r="AZ146" i="9"/>
  <c r="AY147" i="9"/>
  <c r="AZ147" i="9"/>
  <c r="AY148" i="9"/>
  <c r="AZ148" i="9"/>
  <c r="AY149" i="9"/>
  <c r="AZ149" i="9"/>
  <c r="AY150" i="9"/>
  <c r="AZ150" i="9"/>
  <c r="AY151" i="9"/>
  <c r="AZ151" i="9"/>
  <c r="AY152" i="9"/>
  <c r="AZ152" i="9"/>
  <c r="AY153" i="9"/>
  <c r="AZ153" i="9"/>
  <c r="AY154" i="9"/>
  <c r="AZ154" i="9"/>
  <c r="AY155" i="9"/>
  <c r="AZ155" i="9"/>
  <c r="AY156" i="9"/>
  <c r="AZ156" i="9"/>
  <c r="AY157" i="9"/>
  <c r="AZ157" i="9"/>
  <c r="AY158" i="9"/>
  <c r="AZ158" i="9"/>
  <c r="AY159" i="9"/>
  <c r="AZ159" i="9"/>
  <c r="AY160" i="9"/>
  <c r="AZ160" i="9"/>
  <c r="AY161" i="9"/>
  <c r="AZ161" i="9"/>
  <c r="AY162" i="9"/>
  <c r="AZ162" i="9"/>
  <c r="AY163" i="9"/>
  <c r="AZ163" i="9"/>
  <c r="AY164" i="9"/>
  <c r="AZ164" i="9"/>
  <c r="AY165" i="9"/>
  <c r="AZ165" i="9"/>
  <c r="AY166" i="9"/>
  <c r="AZ166" i="9"/>
  <c r="AY167" i="9"/>
  <c r="AZ167" i="9"/>
  <c r="AY168" i="9"/>
  <c r="AZ168" i="9"/>
  <c r="AY169" i="9"/>
  <c r="AZ169" i="9"/>
  <c r="AY170" i="9"/>
  <c r="AZ170" i="9"/>
  <c r="AY171" i="9"/>
  <c r="AZ171" i="9"/>
  <c r="AY172" i="9"/>
  <c r="AZ172" i="9"/>
  <c r="AY173" i="9"/>
  <c r="AZ173" i="9"/>
  <c r="AY174" i="9"/>
  <c r="AZ174" i="9"/>
  <c r="AY175" i="9"/>
  <c r="AZ175" i="9"/>
  <c r="AY176" i="9"/>
  <c r="AZ176" i="9"/>
  <c r="AY177" i="9"/>
  <c r="AZ177" i="9"/>
  <c r="AY178" i="9"/>
  <c r="AZ178" i="9"/>
  <c r="AY179" i="9"/>
  <c r="AZ179" i="9"/>
  <c r="AY180" i="9"/>
  <c r="AZ180" i="9"/>
  <c r="AY181" i="9"/>
  <c r="AZ181" i="9"/>
  <c r="AY182" i="9"/>
  <c r="AZ182" i="9"/>
  <c r="AY183" i="9"/>
  <c r="AZ183" i="9"/>
  <c r="AD3" i="9"/>
  <c r="AC5" i="9" l="1"/>
  <c r="AC8" i="9" s="1"/>
  <c r="AC7" i="9"/>
  <c r="AE3" i="9" l="1"/>
  <c r="BC3" i="9"/>
  <c r="BC6" i="9"/>
  <c r="AC6" i="9"/>
  <c r="BC4" i="9" l="1"/>
  <c r="BC7" i="9"/>
  <c r="U3" i="9"/>
  <c r="R4" i="9"/>
  <c r="O3" i="9"/>
  <c r="O4" i="9"/>
  <c r="E2" i="4" l="1"/>
  <c r="D2" i="4"/>
  <c r="C2" i="4" l="1"/>
  <c r="C3" i="3" l="1"/>
  <c r="C2" i="3"/>
  <c r="C4" i="3" l="1"/>
  <c r="AD4" i="9"/>
  <c r="AS38" i="9" l="1"/>
  <c r="AS46" i="9"/>
  <c r="AS54" i="9"/>
  <c r="AS62" i="9"/>
  <c r="AS70" i="9"/>
  <c r="AS78" i="9"/>
  <c r="AS86" i="9"/>
  <c r="AS94" i="9"/>
  <c r="AS102" i="9"/>
  <c r="AS110" i="9"/>
  <c r="AS118" i="9"/>
  <c r="AS126" i="9"/>
  <c r="AS134" i="9"/>
  <c r="AS142" i="9"/>
  <c r="AS150" i="9"/>
  <c r="AS158" i="9"/>
  <c r="AS166" i="9"/>
  <c r="AS174" i="9"/>
  <c r="AS182" i="9"/>
  <c r="AS190" i="9"/>
  <c r="AS198" i="9"/>
  <c r="AS206" i="9"/>
  <c r="AS214" i="9"/>
  <c r="AS222" i="9"/>
  <c r="AS230" i="9"/>
  <c r="AS238" i="9"/>
  <c r="AS246" i="9"/>
  <c r="AS254" i="9"/>
  <c r="AS262" i="9"/>
  <c r="AS270" i="9"/>
  <c r="AS278" i="9"/>
  <c r="AS286" i="9"/>
  <c r="AS294" i="9"/>
  <c r="AS302" i="9"/>
  <c r="AS310" i="9"/>
  <c r="AS318" i="9"/>
  <c r="AS326" i="9"/>
  <c r="AS334" i="9"/>
  <c r="AS342" i="9"/>
  <c r="AS350" i="9"/>
  <c r="AS358" i="9"/>
  <c r="AS366" i="9"/>
  <c r="AS374" i="9"/>
  <c r="AS382" i="9"/>
  <c r="AS390" i="9"/>
  <c r="AS398" i="9"/>
  <c r="AS406" i="9"/>
  <c r="AS414" i="9"/>
  <c r="AS422" i="9"/>
  <c r="AS430" i="9"/>
  <c r="AS438" i="9"/>
  <c r="AS446" i="9"/>
  <c r="AS454" i="9"/>
  <c r="AS462" i="9"/>
  <c r="AS470" i="9"/>
  <c r="AS478" i="9"/>
  <c r="AS486" i="9"/>
  <c r="AS494" i="9"/>
  <c r="AS502" i="9"/>
  <c r="AS510" i="9"/>
  <c r="AS518" i="9"/>
  <c r="AS526" i="9"/>
  <c r="AS534" i="9"/>
  <c r="AS542" i="9"/>
  <c r="AS550" i="9"/>
  <c r="AS558" i="9"/>
  <c r="AS566" i="9"/>
  <c r="AS574" i="9"/>
  <c r="AS582" i="9"/>
  <c r="AS590" i="9"/>
  <c r="AS598" i="9"/>
  <c r="AS606" i="9"/>
  <c r="AS614" i="9"/>
  <c r="AS622" i="9"/>
  <c r="AS630" i="9"/>
  <c r="AS638" i="9"/>
  <c r="AS646" i="9"/>
  <c r="AS654" i="9"/>
  <c r="AS662" i="9"/>
  <c r="AS670" i="9"/>
  <c r="AS678" i="9"/>
  <c r="AS686" i="9"/>
  <c r="AS694" i="9"/>
  <c r="AS702" i="9"/>
  <c r="AS710" i="9"/>
  <c r="AS39" i="9"/>
  <c r="AS47" i="9"/>
  <c r="AS55" i="9"/>
  <c r="AS63" i="9"/>
  <c r="AS71" i="9"/>
  <c r="AS79" i="9"/>
  <c r="AS87" i="9"/>
  <c r="AS95" i="9"/>
  <c r="AS103" i="9"/>
  <c r="AS111" i="9"/>
  <c r="AS119" i="9"/>
  <c r="AS127" i="9"/>
  <c r="AS135" i="9"/>
  <c r="AS143" i="9"/>
  <c r="AS151" i="9"/>
  <c r="AS159" i="9"/>
  <c r="AS167" i="9"/>
  <c r="AS175" i="9"/>
  <c r="AS183" i="9"/>
  <c r="AS191" i="9"/>
  <c r="AS199" i="9"/>
  <c r="AS207" i="9"/>
  <c r="AS215" i="9"/>
  <c r="AS223" i="9"/>
  <c r="AS231" i="9"/>
  <c r="AS239" i="9"/>
  <c r="AS247" i="9"/>
  <c r="AS255" i="9"/>
  <c r="AS263" i="9"/>
  <c r="AS271" i="9"/>
  <c r="AS279" i="9"/>
  <c r="AS287" i="9"/>
  <c r="AS295" i="9"/>
  <c r="AS303" i="9"/>
  <c r="AS311" i="9"/>
  <c r="AS319" i="9"/>
  <c r="AS327" i="9"/>
  <c r="AS335" i="9"/>
  <c r="AS343" i="9"/>
  <c r="AS351" i="9"/>
  <c r="AS359" i="9"/>
  <c r="AS367" i="9"/>
  <c r="AS375" i="9"/>
  <c r="AS383" i="9"/>
  <c r="AS391" i="9"/>
  <c r="AS399" i="9"/>
  <c r="AS407" i="9"/>
  <c r="AS415" i="9"/>
  <c r="AS423" i="9"/>
  <c r="AS431" i="9"/>
  <c r="AS439" i="9"/>
  <c r="AS447" i="9"/>
  <c r="AS455" i="9"/>
  <c r="AS463" i="9"/>
  <c r="AS471" i="9"/>
  <c r="AS479" i="9"/>
  <c r="AS487" i="9"/>
  <c r="AS495" i="9"/>
  <c r="AS503" i="9"/>
  <c r="AS511" i="9"/>
  <c r="AS519" i="9"/>
  <c r="AS527" i="9"/>
  <c r="AS535" i="9"/>
  <c r="AS543" i="9"/>
  <c r="AS551" i="9"/>
  <c r="AS559" i="9"/>
  <c r="AS567" i="9"/>
  <c r="AS575" i="9"/>
  <c r="AS583" i="9"/>
  <c r="AS591" i="9"/>
  <c r="AS599" i="9"/>
  <c r="AS607" i="9"/>
  <c r="AS615" i="9"/>
  <c r="AS623" i="9"/>
  <c r="AS631" i="9"/>
  <c r="AS639" i="9"/>
  <c r="AS647" i="9"/>
  <c r="AS655" i="9"/>
  <c r="AS663" i="9"/>
  <c r="AS671" i="9"/>
  <c r="AS679" i="9"/>
  <c r="AS40" i="9"/>
  <c r="AS48" i="9"/>
  <c r="AS56" i="9"/>
  <c r="AS64" i="9"/>
  <c r="AS72" i="9"/>
  <c r="AS80" i="9"/>
  <c r="AS88" i="9"/>
  <c r="AS96" i="9"/>
  <c r="AS104" i="9"/>
  <c r="AS112" i="9"/>
  <c r="AS120" i="9"/>
  <c r="AS128" i="9"/>
  <c r="AS136" i="9"/>
  <c r="AS144" i="9"/>
  <c r="AS152" i="9"/>
  <c r="AS160" i="9"/>
  <c r="AS168" i="9"/>
  <c r="AS176" i="9"/>
  <c r="AS184" i="9"/>
  <c r="AS192" i="9"/>
  <c r="AS200" i="9"/>
  <c r="AS208" i="9"/>
  <c r="AS216" i="9"/>
  <c r="AS224" i="9"/>
  <c r="AS232" i="9"/>
  <c r="AS240" i="9"/>
  <c r="AS248" i="9"/>
  <c r="AS256" i="9"/>
  <c r="AS264" i="9"/>
  <c r="AS272" i="9"/>
  <c r="AS280" i="9"/>
  <c r="AS288" i="9"/>
  <c r="AS296" i="9"/>
  <c r="AS304" i="9"/>
  <c r="AS312" i="9"/>
  <c r="AS320" i="9"/>
  <c r="AS328" i="9"/>
  <c r="AS336" i="9"/>
  <c r="AS344" i="9"/>
  <c r="AS352" i="9"/>
  <c r="AS360" i="9"/>
  <c r="AS368" i="9"/>
  <c r="AS376" i="9"/>
  <c r="AS384" i="9"/>
  <c r="AS392" i="9"/>
  <c r="AS400" i="9"/>
  <c r="AS408" i="9"/>
  <c r="AS416" i="9"/>
  <c r="AS424" i="9"/>
  <c r="AS432" i="9"/>
  <c r="AS440" i="9"/>
  <c r="AS448" i="9"/>
  <c r="AS456" i="9"/>
  <c r="AS464" i="9"/>
  <c r="AS472" i="9"/>
  <c r="AS480" i="9"/>
  <c r="AS488" i="9"/>
  <c r="AS496" i="9"/>
  <c r="AS504" i="9"/>
  <c r="AS512" i="9"/>
  <c r="AS520" i="9"/>
  <c r="AS528" i="9"/>
  <c r="AS536" i="9"/>
  <c r="AS544" i="9"/>
  <c r="AS552" i="9"/>
  <c r="AS560" i="9"/>
  <c r="AS568" i="9"/>
  <c r="AS576" i="9"/>
  <c r="AS584" i="9"/>
  <c r="AS592" i="9"/>
  <c r="AS600" i="9"/>
  <c r="AS608" i="9"/>
  <c r="AS616" i="9"/>
  <c r="AS624" i="9"/>
  <c r="AS632" i="9"/>
  <c r="AS640" i="9"/>
  <c r="AS648" i="9"/>
  <c r="AS656" i="9"/>
  <c r="AS664" i="9"/>
  <c r="AS672" i="9"/>
  <c r="AS680" i="9"/>
  <c r="AS41" i="9"/>
  <c r="AS49" i="9"/>
  <c r="AS57" i="9"/>
  <c r="AS65" i="9"/>
  <c r="AS73" i="9"/>
  <c r="AS81" i="9"/>
  <c r="AS89" i="9"/>
  <c r="AS97" i="9"/>
  <c r="AS105" i="9"/>
  <c r="AS113" i="9"/>
  <c r="AS121" i="9"/>
  <c r="AS129" i="9"/>
  <c r="AS137" i="9"/>
  <c r="AS145" i="9"/>
  <c r="AS153" i="9"/>
  <c r="AS161" i="9"/>
  <c r="AS169" i="9"/>
  <c r="AS177" i="9"/>
  <c r="AS185" i="9"/>
  <c r="AS193" i="9"/>
  <c r="AS201" i="9"/>
  <c r="AS209" i="9"/>
  <c r="AS217" i="9"/>
  <c r="AS225" i="9"/>
  <c r="AS233" i="9"/>
  <c r="AS241" i="9"/>
  <c r="AS249" i="9"/>
  <c r="AS257" i="9"/>
  <c r="AS265" i="9"/>
  <c r="AS273" i="9"/>
  <c r="AS281" i="9"/>
  <c r="AS289" i="9"/>
  <c r="AS297" i="9"/>
  <c r="AS305" i="9"/>
  <c r="AS313" i="9"/>
  <c r="AS321" i="9"/>
  <c r="AS329" i="9"/>
  <c r="AS337" i="9"/>
  <c r="AS345" i="9"/>
  <c r="AS353" i="9"/>
  <c r="AS361" i="9"/>
  <c r="AS369" i="9"/>
  <c r="AS377" i="9"/>
  <c r="AS385" i="9"/>
  <c r="AS393" i="9"/>
  <c r="AS401" i="9"/>
  <c r="AS409" i="9"/>
  <c r="AS417" i="9"/>
  <c r="AS425" i="9"/>
  <c r="AS433" i="9"/>
  <c r="AS441" i="9"/>
  <c r="AS449" i="9"/>
  <c r="AS457" i="9"/>
  <c r="AS465" i="9"/>
  <c r="AS473" i="9"/>
  <c r="AS481" i="9"/>
  <c r="AS489" i="9"/>
  <c r="AS497" i="9"/>
  <c r="AS505" i="9"/>
  <c r="AS513" i="9"/>
  <c r="AS521" i="9"/>
  <c r="AS529" i="9"/>
  <c r="AS537" i="9"/>
  <c r="AS545" i="9"/>
  <c r="AS553" i="9"/>
  <c r="AS561" i="9"/>
  <c r="AS569" i="9"/>
  <c r="AS577" i="9"/>
  <c r="AS585" i="9"/>
  <c r="AS593" i="9"/>
  <c r="AS601" i="9"/>
  <c r="AS609" i="9"/>
  <c r="AS617" i="9"/>
  <c r="AS625" i="9"/>
  <c r="AS633" i="9"/>
  <c r="AS641" i="9"/>
  <c r="AS649" i="9"/>
  <c r="AS657" i="9"/>
  <c r="AS665" i="9"/>
  <c r="AS673" i="9"/>
  <c r="AS681" i="9"/>
  <c r="AS689" i="9"/>
  <c r="AS697" i="9"/>
  <c r="AS705" i="9"/>
  <c r="AS713" i="9"/>
  <c r="AS42" i="9"/>
  <c r="AS50" i="9"/>
  <c r="AS58" i="9"/>
  <c r="AS66" i="9"/>
  <c r="AS74" i="9"/>
  <c r="AS82" i="9"/>
  <c r="AS90" i="9"/>
  <c r="AS98" i="9"/>
  <c r="AS106" i="9"/>
  <c r="AS114" i="9"/>
  <c r="AS122" i="9"/>
  <c r="AS130" i="9"/>
  <c r="AS138" i="9"/>
  <c r="AS146" i="9"/>
  <c r="AS154" i="9"/>
  <c r="AS162" i="9"/>
  <c r="AS170" i="9"/>
  <c r="AS178" i="9"/>
  <c r="AS186" i="9"/>
  <c r="AS194" i="9"/>
  <c r="AS202" i="9"/>
  <c r="AS210" i="9"/>
  <c r="AS218" i="9"/>
  <c r="AS226" i="9"/>
  <c r="AS234" i="9"/>
  <c r="AS242" i="9"/>
  <c r="AS250" i="9"/>
  <c r="AS258" i="9"/>
  <c r="AS266" i="9"/>
  <c r="AS274" i="9"/>
  <c r="AS282" i="9"/>
  <c r="AS290" i="9"/>
  <c r="AS298" i="9"/>
  <c r="AS306" i="9"/>
  <c r="AS314" i="9"/>
  <c r="AS322" i="9"/>
  <c r="AS330" i="9"/>
  <c r="AS338" i="9"/>
  <c r="AS346" i="9"/>
  <c r="AS354" i="9"/>
  <c r="AS362" i="9"/>
  <c r="AS370" i="9"/>
  <c r="AS378" i="9"/>
  <c r="AS386" i="9"/>
  <c r="AS394" i="9"/>
  <c r="AS402" i="9"/>
  <c r="AS410" i="9"/>
  <c r="AS418" i="9"/>
  <c r="AS426" i="9"/>
  <c r="AS434" i="9"/>
  <c r="AS442" i="9"/>
  <c r="AS450" i="9"/>
  <c r="AS458" i="9"/>
  <c r="AS466" i="9"/>
  <c r="AS474" i="9"/>
  <c r="AS482" i="9"/>
  <c r="AS490" i="9"/>
  <c r="AS498" i="9"/>
  <c r="AS506" i="9"/>
  <c r="AS514" i="9"/>
  <c r="AS522" i="9"/>
  <c r="AS530" i="9"/>
  <c r="AS538" i="9"/>
  <c r="AS546" i="9"/>
  <c r="AS554" i="9"/>
  <c r="AS562" i="9"/>
  <c r="AS570" i="9"/>
  <c r="AS578" i="9"/>
  <c r="AS586" i="9"/>
  <c r="AS594" i="9"/>
  <c r="AS602" i="9"/>
  <c r="AS610" i="9"/>
  <c r="AS618" i="9"/>
  <c r="AS626" i="9"/>
  <c r="AS634" i="9"/>
  <c r="AS642" i="9"/>
  <c r="AS650" i="9"/>
  <c r="AS658" i="9"/>
  <c r="AS666" i="9"/>
  <c r="AS674" i="9"/>
  <c r="AS682" i="9"/>
  <c r="AS690" i="9"/>
  <c r="AS698" i="9"/>
  <c r="AS706" i="9"/>
  <c r="AS43" i="9"/>
  <c r="AS51" i="9"/>
  <c r="AS59" i="9"/>
  <c r="AS67" i="9"/>
  <c r="AS75" i="9"/>
  <c r="AS83" i="9"/>
  <c r="AS91" i="9"/>
  <c r="AS99" i="9"/>
  <c r="AS107" i="9"/>
  <c r="AS115" i="9"/>
  <c r="AS123" i="9"/>
  <c r="AS131" i="9"/>
  <c r="AS139" i="9"/>
  <c r="AS147" i="9"/>
  <c r="AS155" i="9"/>
  <c r="AS163" i="9"/>
  <c r="AS171" i="9"/>
  <c r="AS179" i="9"/>
  <c r="AS187" i="9"/>
  <c r="AS195" i="9"/>
  <c r="AS203" i="9"/>
  <c r="AS211" i="9"/>
  <c r="AS219" i="9"/>
  <c r="AS227" i="9"/>
  <c r="AS235" i="9"/>
  <c r="AS243" i="9"/>
  <c r="AS251" i="9"/>
  <c r="AS259" i="9"/>
  <c r="AS267" i="9"/>
  <c r="AS275" i="9"/>
  <c r="AS283" i="9"/>
  <c r="AS291" i="9"/>
  <c r="AS299" i="9"/>
  <c r="AS307" i="9"/>
  <c r="AS315" i="9"/>
  <c r="AS323" i="9"/>
  <c r="AS331" i="9"/>
  <c r="AS339" i="9"/>
  <c r="AS347" i="9"/>
  <c r="AS355" i="9"/>
  <c r="AS363" i="9"/>
  <c r="AS371" i="9"/>
  <c r="AS379" i="9"/>
  <c r="AS387" i="9"/>
  <c r="AS395" i="9"/>
  <c r="AS403" i="9"/>
  <c r="AS411" i="9"/>
  <c r="AS419" i="9"/>
  <c r="AS427" i="9"/>
  <c r="AS435" i="9"/>
  <c r="AS443" i="9"/>
  <c r="AS451" i="9"/>
  <c r="AS459" i="9"/>
  <c r="AS467" i="9"/>
  <c r="AS475" i="9"/>
  <c r="AS483" i="9"/>
  <c r="AS491" i="9"/>
  <c r="AS499" i="9"/>
  <c r="AS507" i="9"/>
  <c r="AS515" i="9"/>
  <c r="AS523" i="9"/>
  <c r="AS531" i="9"/>
  <c r="AS539" i="9"/>
  <c r="AS547" i="9"/>
  <c r="AS555" i="9"/>
  <c r="AS563" i="9"/>
  <c r="AS571" i="9"/>
  <c r="AS579" i="9"/>
  <c r="AS587" i="9"/>
  <c r="AS595" i="9"/>
  <c r="AS603" i="9"/>
  <c r="AS611" i="9"/>
  <c r="AS619" i="9"/>
  <c r="AS627" i="9"/>
  <c r="AS635" i="9"/>
  <c r="AS643" i="9"/>
  <c r="AS651" i="9"/>
  <c r="AS659" i="9"/>
  <c r="AS667" i="9"/>
  <c r="AS675" i="9"/>
  <c r="AS683" i="9"/>
  <c r="AS691" i="9"/>
  <c r="AS699" i="9"/>
  <c r="AS707" i="9"/>
  <c r="AS715" i="9"/>
  <c r="AS44" i="9"/>
  <c r="AS52" i="9"/>
  <c r="AS60" i="9"/>
  <c r="AS68" i="9"/>
  <c r="AS76" i="9"/>
  <c r="AS84" i="9"/>
  <c r="AS92" i="9"/>
  <c r="AS100" i="9"/>
  <c r="AS108" i="9"/>
  <c r="AS116" i="9"/>
  <c r="AS124" i="9"/>
  <c r="AS132" i="9"/>
  <c r="AS140" i="9"/>
  <c r="AS148" i="9"/>
  <c r="AS156" i="9"/>
  <c r="AS164" i="9"/>
  <c r="AS172" i="9"/>
  <c r="AS180" i="9"/>
  <c r="AS188" i="9"/>
  <c r="AS196" i="9"/>
  <c r="AS204" i="9"/>
  <c r="AS212" i="9"/>
  <c r="AS220" i="9"/>
  <c r="AS228" i="9"/>
  <c r="AS236" i="9"/>
  <c r="AS244" i="9"/>
  <c r="AS252" i="9"/>
  <c r="AS260" i="9"/>
  <c r="AS268" i="9"/>
  <c r="AS276" i="9"/>
  <c r="AS284" i="9"/>
  <c r="AS292" i="9"/>
  <c r="AS300" i="9"/>
  <c r="AS308" i="9"/>
  <c r="AS316" i="9"/>
  <c r="AS324" i="9"/>
  <c r="AS332" i="9"/>
  <c r="AS340" i="9"/>
  <c r="AS348" i="9"/>
  <c r="AS356" i="9"/>
  <c r="AS364" i="9"/>
  <c r="AS372" i="9"/>
  <c r="AS380" i="9"/>
  <c r="AS388" i="9"/>
  <c r="AS396" i="9"/>
  <c r="AS404" i="9"/>
  <c r="AS412" i="9"/>
  <c r="AS420" i="9"/>
  <c r="AS428" i="9"/>
  <c r="AS436" i="9"/>
  <c r="AS444" i="9"/>
  <c r="AS452" i="9"/>
  <c r="AS460" i="9"/>
  <c r="AS468" i="9"/>
  <c r="AS476" i="9"/>
  <c r="AS484" i="9"/>
  <c r="AS492" i="9"/>
  <c r="AS500" i="9"/>
  <c r="AS508" i="9"/>
  <c r="AS516" i="9"/>
  <c r="AS524" i="9"/>
  <c r="AS532" i="9"/>
  <c r="AS540" i="9"/>
  <c r="AS548" i="9"/>
  <c r="AS556" i="9"/>
  <c r="AS564" i="9"/>
  <c r="AS572" i="9"/>
  <c r="AS580" i="9"/>
  <c r="AS588" i="9"/>
  <c r="AS596" i="9"/>
  <c r="AS604" i="9"/>
  <c r="AS612" i="9"/>
  <c r="AS620" i="9"/>
  <c r="AS628" i="9"/>
  <c r="AS636" i="9"/>
  <c r="AS644" i="9"/>
  <c r="AS652" i="9"/>
  <c r="AS660" i="9"/>
  <c r="AS668" i="9"/>
  <c r="AS676" i="9"/>
  <c r="AS684" i="9"/>
  <c r="AS692" i="9"/>
  <c r="AS700" i="9"/>
  <c r="AS708" i="9"/>
  <c r="AS716" i="9"/>
  <c r="AS45" i="9"/>
  <c r="AS109" i="9"/>
  <c r="AS173" i="9"/>
  <c r="AS237" i="9"/>
  <c r="AS301" i="9"/>
  <c r="AS365" i="9"/>
  <c r="AS429" i="9"/>
  <c r="AS493" i="9"/>
  <c r="AS557" i="9"/>
  <c r="AS621" i="9"/>
  <c r="AS685" i="9"/>
  <c r="AS704" i="9"/>
  <c r="AS720" i="9"/>
  <c r="AS728" i="9"/>
  <c r="AS736" i="9"/>
  <c r="AS744" i="9"/>
  <c r="AS752" i="9"/>
  <c r="AS760" i="9"/>
  <c r="AS768" i="9"/>
  <c r="AS776" i="9"/>
  <c r="AS784" i="9"/>
  <c r="AS792" i="9"/>
  <c r="AS800" i="9"/>
  <c r="AS808" i="9"/>
  <c r="AS816" i="9"/>
  <c r="AS824" i="9"/>
  <c r="AS832" i="9"/>
  <c r="AS840" i="9"/>
  <c r="AS848" i="9"/>
  <c r="AS856" i="9"/>
  <c r="AS864" i="9"/>
  <c r="AS872" i="9"/>
  <c r="AS880" i="9"/>
  <c r="AS888" i="9"/>
  <c r="AS896" i="9"/>
  <c r="AS904" i="9"/>
  <c r="AS912" i="9"/>
  <c r="AS920" i="9"/>
  <c r="AS928" i="9"/>
  <c r="AS936" i="9"/>
  <c r="AS944" i="9"/>
  <c r="AS952" i="9"/>
  <c r="AS960" i="9"/>
  <c r="AS968" i="9"/>
  <c r="AS976" i="9"/>
  <c r="AS984" i="9"/>
  <c r="AS992" i="9"/>
  <c r="AS1000" i="9"/>
  <c r="AS1008" i="9"/>
  <c r="AS1016" i="9"/>
  <c r="AS1024" i="9"/>
  <c r="AS1032" i="9"/>
  <c r="AS1040" i="9"/>
  <c r="AS1048" i="9"/>
  <c r="AS1056" i="9"/>
  <c r="AS1064" i="9"/>
  <c r="AS1072" i="9"/>
  <c r="AS1080" i="9"/>
  <c r="AS1088" i="9"/>
  <c r="AS1096" i="9"/>
  <c r="AS1104" i="9"/>
  <c r="AS1112" i="9"/>
  <c r="AS1120" i="9"/>
  <c r="AS1128" i="9"/>
  <c r="AS1136" i="9"/>
  <c r="AS1144" i="9"/>
  <c r="AS1152" i="9"/>
  <c r="AS1160" i="9"/>
  <c r="AS1168" i="9"/>
  <c r="AS1176" i="9"/>
  <c r="AS1184" i="9"/>
  <c r="AS1192" i="9"/>
  <c r="AS1200" i="9"/>
  <c r="AS1208" i="9"/>
  <c r="AS1216" i="9"/>
  <c r="AS1224" i="9"/>
  <c r="AS1232" i="9"/>
  <c r="AS1240" i="9"/>
  <c r="AS1248" i="9"/>
  <c r="AS53" i="9"/>
  <c r="AS117" i="9"/>
  <c r="AS181" i="9"/>
  <c r="AS245" i="9"/>
  <c r="AS309" i="9"/>
  <c r="AS373" i="9"/>
  <c r="AS437" i="9"/>
  <c r="AS501" i="9"/>
  <c r="AS565" i="9"/>
  <c r="AS629" i="9"/>
  <c r="AS687" i="9"/>
  <c r="AS709" i="9"/>
  <c r="AS721" i="9"/>
  <c r="AS729" i="9"/>
  <c r="AS737" i="9"/>
  <c r="AS745" i="9"/>
  <c r="AS753" i="9"/>
  <c r="AS761" i="9"/>
  <c r="AS769" i="9"/>
  <c r="AS777" i="9"/>
  <c r="AS785" i="9"/>
  <c r="AS793" i="9"/>
  <c r="AS801" i="9"/>
  <c r="AS809" i="9"/>
  <c r="AS817" i="9"/>
  <c r="AS825" i="9"/>
  <c r="AS833" i="9"/>
  <c r="AS841" i="9"/>
  <c r="AS849" i="9"/>
  <c r="AS857" i="9"/>
  <c r="AS865" i="9"/>
  <c r="AS873" i="9"/>
  <c r="AS881" i="9"/>
  <c r="AS889" i="9"/>
  <c r="AS897" i="9"/>
  <c r="AS905" i="9"/>
  <c r="AS913" i="9"/>
  <c r="AS921" i="9"/>
  <c r="AS929" i="9"/>
  <c r="AS937" i="9"/>
  <c r="AS945" i="9"/>
  <c r="AS953" i="9"/>
  <c r="AS961" i="9"/>
  <c r="AS969" i="9"/>
  <c r="AS977" i="9"/>
  <c r="AS985" i="9"/>
  <c r="AS993" i="9"/>
  <c r="AS1001" i="9"/>
  <c r="AS1009" i="9"/>
  <c r="AS1017" i="9"/>
  <c r="AS1025" i="9"/>
  <c r="AS1033" i="9"/>
  <c r="AS1041" i="9"/>
  <c r="AS1049" i="9"/>
  <c r="AS1057" i="9"/>
  <c r="AS1065" i="9"/>
  <c r="AS1073" i="9"/>
  <c r="AS1081" i="9"/>
  <c r="AS1089" i="9"/>
  <c r="AS1097" i="9"/>
  <c r="AS1105" i="9"/>
  <c r="AS1113" i="9"/>
  <c r="AS1121" i="9"/>
  <c r="AS1129" i="9"/>
  <c r="AS1137" i="9"/>
  <c r="AS1145" i="9"/>
  <c r="AS1153" i="9"/>
  <c r="AS1161" i="9"/>
  <c r="AS1169" i="9"/>
  <c r="AS1177" i="9"/>
  <c r="AS61" i="9"/>
  <c r="AS125" i="9"/>
  <c r="AS189" i="9"/>
  <c r="AS253" i="9"/>
  <c r="AS317" i="9"/>
  <c r="AS381" i="9"/>
  <c r="AS445" i="9"/>
  <c r="AS509" i="9"/>
  <c r="AS573" i="9"/>
  <c r="AS637" i="9"/>
  <c r="AS688" i="9"/>
  <c r="AS711" i="9"/>
  <c r="AS722" i="9"/>
  <c r="AS730" i="9"/>
  <c r="AS738" i="9"/>
  <c r="AS746" i="9"/>
  <c r="AS754" i="9"/>
  <c r="AS762" i="9"/>
  <c r="AS770" i="9"/>
  <c r="AS778" i="9"/>
  <c r="AS786" i="9"/>
  <c r="AS794" i="9"/>
  <c r="AS802" i="9"/>
  <c r="AS810" i="9"/>
  <c r="AS818" i="9"/>
  <c r="AS826" i="9"/>
  <c r="AS834" i="9"/>
  <c r="AS842" i="9"/>
  <c r="AS850" i="9"/>
  <c r="AS858" i="9"/>
  <c r="AS866" i="9"/>
  <c r="AS874" i="9"/>
  <c r="AS882" i="9"/>
  <c r="AS890" i="9"/>
  <c r="AS898" i="9"/>
  <c r="AS906" i="9"/>
  <c r="AS914" i="9"/>
  <c r="AS922" i="9"/>
  <c r="AS930" i="9"/>
  <c r="AS938" i="9"/>
  <c r="AS946" i="9"/>
  <c r="AS954" i="9"/>
  <c r="AS962" i="9"/>
  <c r="AS970" i="9"/>
  <c r="AS978" i="9"/>
  <c r="AS986" i="9"/>
  <c r="AS994" i="9"/>
  <c r="AS1002" i="9"/>
  <c r="AS1010" i="9"/>
  <c r="AS1018" i="9"/>
  <c r="AS1026" i="9"/>
  <c r="AS1034" i="9"/>
  <c r="AS1042" i="9"/>
  <c r="AS1050" i="9"/>
  <c r="AS1058" i="9"/>
  <c r="AS1066" i="9"/>
  <c r="AS1074" i="9"/>
  <c r="AS1082" i="9"/>
  <c r="AS1090" i="9"/>
  <c r="AS1098" i="9"/>
  <c r="AS1106" i="9"/>
  <c r="AS1114" i="9"/>
  <c r="AS1122" i="9"/>
  <c r="AS1130" i="9"/>
  <c r="AS1138" i="9"/>
  <c r="AS1146" i="9"/>
  <c r="AS1154" i="9"/>
  <c r="AS1162" i="9"/>
  <c r="AS1170" i="9"/>
  <c r="AS1178" i="9"/>
  <c r="AS1186" i="9"/>
  <c r="AS1194" i="9"/>
  <c r="AS1202" i="9"/>
  <c r="AS1210" i="9"/>
  <c r="AS1218" i="9"/>
  <c r="AS1226" i="9"/>
  <c r="AS1234" i="9"/>
  <c r="AS1242" i="9"/>
  <c r="AS1250" i="9"/>
  <c r="AS69" i="9"/>
  <c r="AS133" i="9"/>
  <c r="AS197" i="9"/>
  <c r="AS261" i="9"/>
  <c r="AS325" i="9"/>
  <c r="AS389" i="9"/>
  <c r="AS453" i="9"/>
  <c r="AS517" i="9"/>
  <c r="AS581" i="9"/>
  <c r="AS645" i="9"/>
  <c r="AS693" i="9"/>
  <c r="AS712" i="9"/>
  <c r="AS723" i="9"/>
  <c r="AS731" i="9"/>
  <c r="AS739" i="9"/>
  <c r="AS747" i="9"/>
  <c r="AS755" i="9"/>
  <c r="AS763" i="9"/>
  <c r="AS771" i="9"/>
  <c r="AS779" i="9"/>
  <c r="AS787" i="9"/>
  <c r="AS795" i="9"/>
  <c r="AS803" i="9"/>
  <c r="AS811" i="9"/>
  <c r="AS819" i="9"/>
  <c r="AS827" i="9"/>
  <c r="AS835" i="9"/>
  <c r="AS843" i="9"/>
  <c r="AS851" i="9"/>
  <c r="AS859" i="9"/>
  <c r="AS867" i="9"/>
  <c r="AS875" i="9"/>
  <c r="AS883" i="9"/>
  <c r="AS891" i="9"/>
  <c r="AS899" i="9"/>
  <c r="AS907" i="9"/>
  <c r="AS915" i="9"/>
  <c r="AS923" i="9"/>
  <c r="AS931" i="9"/>
  <c r="AS939" i="9"/>
  <c r="AS947" i="9"/>
  <c r="AS955" i="9"/>
  <c r="AS963" i="9"/>
  <c r="AS971" i="9"/>
  <c r="AS979" i="9"/>
  <c r="AS987" i="9"/>
  <c r="AS995" i="9"/>
  <c r="AS1003" i="9"/>
  <c r="AS1011" i="9"/>
  <c r="AS1019" i="9"/>
  <c r="AS1027" i="9"/>
  <c r="AS1035" i="9"/>
  <c r="AS1043" i="9"/>
  <c r="AS1051" i="9"/>
  <c r="AS1059" i="9"/>
  <c r="AS1067" i="9"/>
  <c r="AS1075" i="9"/>
  <c r="AS1083" i="9"/>
  <c r="AS1091" i="9"/>
  <c r="AS1099" i="9"/>
  <c r="AS1107" i="9"/>
  <c r="AS1115" i="9"/>
  <c r="AS1123" i="9"/>
  <c r="AS1131" i="9"/>
  <c r="AS1139" i="9"/>
  <c r="AS1147" i="9"/>
  <c r="AS1155" i="9"/>
  <c r="AS1163" i="9"/>
  <c r="AS1171" i="9"/>
  <c r="AS1179" i="9"/>
  <c r="AS77" i="9"/>
  <c r="AS141" i="9"/>
  <c r="AS205" i="9"/>
  <c r="AS269" i="9"/>
  <c r="AS333" i="9"/>
  <c r="AS397" i="9"/>
  <c r="AS461" i="9"/>
  <c r="AS525" i="9"/>
  <c r="AS589" i="9"/>
  <c r="AS653" i="9"/>
  <c r="AS695" i="9"/>
  <c r="AS714" i="9"/>
  <c r="AS724" i="9"/>
  <c r="AS732" i="9"/>
  <c r="AS740" i="9"/>
  <c r="AS748" i="9"/>
  <c r="AS756" i="9"/>
  <c r="AS764" i="9"/>
  <c r="AS772" i="9"/>
  <c r="AS780" i="9"/>
  <c r="AS788" i="9"/>
  <c r="AS796" i="9"/>
  <c r="AS804" i="9"/>
  <c r="AS812" i="9"/>
  <c r="AS820" i="9"/>
  <c r="AS828" i="9"/>
  <c r="AS836" i="9"/>
  <c r="AS844" i="9"/>
  <c r="AS852" i="9"/>
  <c r="AS860" i="9"/>
  <c r="AS868" i="9"/>
  <c r="AS876" i="9"/>
  <c r="AS884" i="9"/>
  <c r="AS892" i="9"/>
  <c r="AS900" i="9"/>
  <c r="AS908" i="9"/>
  <c r="AS916" i="9"/>
  <c r="AS924" i="9"/>
  <c r="AS932" i="9"/>
  <c r="AS940" i="9"/>
  <c r="AS948" i="9"/>
  <c r="AS956" i="9"/>
  <c r="AS964" i="9"/>
  <c r="AS972" i="9"/>
  <c r="AS980" i="9"/>
  <c r="AS988" i="9"/>
  <c r="AS996" i="9"/>
  <c r="AS1004" i="9"/>
  <c r="AS1012" i="9"/>
  <c r="AS1020" i="9"/>
  <c r="AS1028" i="9"/>
  <c r="AS1036" i="9"/>
  <c r="AS1044" i="9"/>
  <c r="AS1052" i="9"/>
  <c r="AS1060" i="9"/>
  <c r="AS1068" i="9"/>
  <c r="AS1076" i="9"/>
  <c r="AS1084" i="9"/>
  <c r="AS1092" i="9"/>
  <c r="AS1100" i="9"/>
  <c r="AS1108" i="9"/>
  <c r="AS1116" i="9"/>
  <c r="AS1124" i="9"/>
  <c r="AS1132" i="9"/>
  <c r="AS1140" i="9"/>
  <c r="AS1148" i="9"/>
  <c r="AS1156" i="9"/>
  <c r="AS1164" i="9"/>
  <c r="AS1172" i="9"/>
  <c r="AS1180" i="9"/>
  <c r="AS1188" i="9"/>
  <c r="AS1196" i="9"/>
  <c r="AS1204" i="9"/>
  <c r="AS1212" i="9"/>
  <c r="AS1220" i="9"/>
  <c r="AS1228" i="9"/>
  <c r="AS1236" i="9"/>
  <c r="AS1244" i="9"/>
  <c r="AS1252" i="9"/>
  <c r="AS1260" i="9"/>
  <c r="AS1268" i="9"/>
  <c r="AS1276" i="9"/>
  <c r="AS1284" i="9"/>
  <c r="AS1292" i="9"/>
  <c r="AS1300" i="9"/>
  <c r="AS85" i="9"/>
  <c r="AS149" i="9"/>
  <c r="AS213" i="9"/>
  <c r="AS277" i="9"/>
  <c r="AS341" i="9"/>
  <c r="AS405" i="9"/>
  <c r="AS469" i="9"/>
  <c r="AS533" i="9"/>
  <c r="AS597" i="9"/>
  <c r="AS661" i="9"/>
  <c r="AS696" i="9"/>
  <c r="AS717" i="9"/>
  <c r="AS725" i="9"/>
  <c r="AS733" i="9"/>
  <c r="AS741" i="9"/>
  <c r="AS749" i="9"/>
  <c r="AS757" i="9"/>
  <c r="AS765" i="9"/>
  <c r="AS773" i="9"/>
  <c r="AS781" i="9"/>
  <c r="AS789" i="9"/>
  <c r="AS797" i="9"/>
  <c r="AS805" i="9"/>
  <c r="AS813" i="9"/>
  <c r="AS821" i="9"/>
  <c r="AS829" i="9"/>
  <c r="AS837" i="9"/>
  <c r="AS845" i="9"/>
  <c r="AS853" i="9"/>
  <c r="AS861" i="9"/>
  <c r="AS869" i="9"/>
  <c r="AS877" i="9"/>
  <c r="AS885" i="9"/>
  <c r="AS893" i="9"/>
  <c r="AS901" i="9"/>
  <c r="AS909" i="9"/>
  <c r="AS917" i="9"/>
  <c r="AS925" i="9"/>
  <c r="AS933" i="9"/>
  <c r="AS941" i="9"/>
  <c r="AS949" i="9"/>
  <c r="AS957" i="9"/>
  <c r="AS965" i="9"/>
  <c r="AS973" i="9"/>
  <c r="AS981" i="9"/>
  <c r="AS989" i="9"/>
  <c r="AS997" i="9"/>
  <c r="AS1005" i="9"/>
  <c r="AS1013" i="9"/>
  <c r="AS1021" i="9"/>
  <c r="AS1029" i="9"/>
  <c r="AS1037" i="9"/>
  <c r="AS1045" i="9"/>
  <c r="AS1053" i="9"/>
  <c r="AS1061" i="9"/>
  <c r="AS1069" i="9"/>
  <c r="AS1077" i="9"/>
  <c r="AS1085" i="9"/>
  <c r="AS1093" i="9"/>
  <c r="AS1101" i="9"/>
  <c r="AS1109" i="9"/>
  <c r="AS1117" i="9"/>
  <c r="AS1125" i="9"/>
  <c r="AS1133" i="9"/>
  <c r="AS1141" i="9"/>
  <c r="AS1149" i="9"/>
  <c r="AS1157" i="9"/>
  <c r="AS1165" i="9"/>
  <c r="AS1173" i="9"/>
  <c r="AS1181" i="9"/>
  <c r="AS1189" i="9"/>
  <c r="AS1197" i="9"/>
  <c r="AS1205" i="9"/>
  <c r="AS1213" i="9"/>
  <c r="AS1221" i="9"/>
  <c r="AS1229" i="9"/>
  <c r="AS1237" i="9"/>
  <c r="AS1245" i="9"/>
  <c r="AS1253" i="9"/>
  <c r="AS1261" i="9"/>
  <c r="AS1269" i="9"/>
  <c r="AS1277" i="9"/>
  <c r="AS1285" i="9"/>
  <c r="AS1293" i="9"/>
  <c r="AS1301" i="9"/>
  <c r="AS1309" i="9"/>
  <c r="AS93" i="9"/>
  <c r="AS157" i="9"/>
  <c r="AS221" i="9"/>
  <c r="AS285" i="9"/>
  <c r="AS349" i="9"/>
  <c r="AS413" i="9"/>
  <c r="AS477" i="9"/>
  <c r="AS541" i="9"/>
  <c r="AS605" i="9"/>
  <c r="AS669" i="9"/>
  <c r="AS701" i="9"/>
  <c r="AS718" i="9"/>
  <c r="AS726" i="9"/>
  <c r="AS734" i="9"/>
  <c r="AS742" i="9"/>
  <c r="AS750" i="9"/>
  <c r="AS758" i="9"/>
  <c r="AS766" i="9"/>
  <c r="AS774" i="9"/>
  <c r="AS782" i="9"/>
  <c r="AS790" i="9"/>
  <c r="AS798" i="9"/>
  <c r="AS806" i="9"/>
  <c r="AS814" i="9"/>
  <c r="AS822" i="9"/>
  <c r="AS830" i="9"/>
  <c r="AS838" i="9"/>
  <c r="AS846" i="9"/>
  <c r="AS854" i="9"/>
  <c r="AS862" i="9"/>
  <c r="AS870" i="9"/>
  <c r="AS878" i="9"/>
  <c r="AS886" i="9"/>
  <c r="AS894" i="9"/>
  <c r="AS902" i="9"/>
  <c r="AS910" i="9"/>
  <c r="AS918" i="9"/>
  <c r="AS926" i="9"/>
  <c r="AS934" i="9"/>
  <c r="AS942" i="9"/>
  <c r="AS950" i="9"/>
  <c r="AS958" i="9"/>
  <c r="AS966" i="9"/>
  <c r="AS974" i="9"/>
  <c r="AS982" i="9"/>
  <c r="AS990" i="9"/>
  <c r="AS998" i="9"/>
  <c r="AS1006" i="9"/>
  <c r="AS1014" i="9"/>
  <c r="AS1022" i="9"/>
  <c r="AS1030" i="9"/>
  <c r="AS1038" i="9"/>
  <c r="AS1046" i="9"/>
  <c r="AS1054" i="9"/>
  <c r="AS1062" i="9"/>
  <c r="AS1070" i="9"/>
  <c r="AS1078" i="9"/>
  <c r="AS1086" i="9"/>
  <c r="AS1094" i="9"/>
  <c r="AS1102" i="9"/>
  <c r="AS1110" i="9"/>
  <c r="AS1118" i="9"/>
  <c r="AS1126" i="9"/>
  <c r="AS1134" i="9"/>
  <c r="AS1142" i="9"/>
  <c r="AS1150" i="9"/>
  <c r="AS1158" i="9"/>
  <c r="AS1166" i="9"/>
  <c r="AS1174" i="9"/>
  <c r="AS1182" i="9"/>
  <c r="AS1190" i="9"/>
  <c r="AS1198" i="9"/>
  <c r="AS1206" i="9"/>
  <c r="AS1214" i="9"/>
  <c r="AS1222" i="9"/>
  <c r="AS1230" i="9"/>
  <c r="AS1238" i="9"/>
  <c r="AS1246" i="9"/>
  <c r="AS1254" i="9"/>
  <c r="AS1262" i="9"/>
  <c r="AS1270" i="9"/>
  <c r="AS1278" i="9"/>
  <c r="AS1286" i="9"/>
  <c r="AS1294" i="9"/>
  <c r="AS1302" i="9"/>
  <c r="AS101" i="9"/>
  <c r="AS613" i="9"/>
  <c r="AS759" i="9"/>
  <c r="AS823" i="9"/>
  <c r="AS887" i="9"/>
  <c r="AS951" i="9"/>
  <c r="AS1015" i="9"/>
  <c r="AS1079" i="9"/>
  <c r="AS1143" i="9"/>
  <c r="AS1191" i="9"/>
  <c r="AS1211" i="9"/>
  <c r="AS1233" i="9"/>
  <c r="AS1255" i="9"/>
  <c r="AS1266" i="9"/>
  <c r="AS1280" i="9"/>
  <c r="AS1291" i="9"/>
  <c r="AS1305" i="9"/>
  <c r="AS1314" i="9"/>
  <c r="AS1322" i="9"/>
  <c r="AS1330" i="9"/>
  <c r="AS1338" i="9"/>
  <c r="AS1346" i="9"/>
  <c r="AS1354" i="9"/>
  <c r="AS1362" i="9"/>
  <c r="AS1370" i="9"/>
  <c r="AS1378" i="9"/>
  <c r="AS1386" i="9"/>
  <c r="AS1394" i="9"/>
  <c r="AS1402" i="9"/>
  <c r="AS1410" i="9"/>
  <c r="AS1418" i="9"/>
  <c r="AS1426" i="9"/>
  <c r="AS1434" i="9"/>
  <c r="AS1442" i="9"/>
  <c r="AS1450" i="9"/>
  <c r="AS1458" i="9"/>
  <c r="AS1466" i="9"/>
  <c r="AS1474" i="9"/>
  <c r="AS1482" i="9"/>
  <c r="AS1490" i="9"/>
  <c r="AS1498" i="9"/>
  <c r="AS1506" i="9"/>
  <c r="AS1514" i="9"/>
  <c r="AS1522" i="9"/>
  <c r="AS1530" i="9"/>
  <c r="AS1538" i="9"/>
  <c r="AS1546" i="9"/>
  <c r="AS1554" i="9"/>
  <c r="AS1562" i="9"/>
  <c r="AS1570" i="9"/>
  <c r="AS1578" i="9"/>
  <c r="AS1586" i="9"/>
  <c r="AS1594" i="9"/>
  <c r="AS1602" i="9"/>
  <c r="AS1610" i="9"/>
  <c r="AS1618" i="9"/>
  <c r="AS1626" i="9"/>
  <c r="AS1634" i="9"/>
  <c r="AS1642" i="9"/>
  <c r="AS1650" i="9"/>
  <c r="AS1658" i="9"/>
  <c r="AS165" i="9"/>
  <c r="AS677" i="9"/>
  <c r="AS767" i="9"/>
  <c r="AS831" i="9"/>
  <c r="AS895" i="9"/>
  <c r="AS959" i="9"/>
  <c r="AS1023" i="9"/>
  <c r="AS1087" i="9"/>
  <c r="AS1151" i="9"/>
  <c r="AS1193" i="9"/>
  <c r="AS1215" i="9"/>
  <c r="AS1235" i="9"/>
  <c r="AS1256" i="9"/>
  <c r="AS1267" i="9"/>
  <c r="AS1281" i="9"/>
  <c r="AS1295" i="9"/>
  <c r="AS1306" i="9"/>
  <c r="AS1315" i="9"/>
  <c r="AS1323" i="9"/>
  <c r="AS1331" i="9"/>
  <c r="AS1339" i="9"/>
  <c r="AS1347" i="9"/>
  <c r="AS1355" i="9"/>
  <c r="AS1363" i="9"/>
  <c r="AS1371" i="9"/>
  <c r="AS1379" i="9"/>
  <c r="AS1387" i="9"/>
  <c r="AS1395" i="9"/>
  <c r="AS1403" i="9"/>
  <c r="AS1411" i="9"/>
  <c r="AS1419" i="9"/>
  <c r="AS1427" i="9"/>
  <c r="AS1435" i="9"/>
  <c r="AS1443" i="9"/>
  <c r="AS1451" i="9"/>
  <c r="AS1459" i="9"/>
  <c r="AS1467" i="9"/>
  <c r="AS1475" i="9"/>
  <c r="AS1483" i="9"/>
  <c r="AS1491" i="9"/>
  <c r="AS1499" i="9"/>
  <c r="AS1507" i="9"/>
  <c r="AS1515" i="9"/>
  <c r="AS1523" i="9"/>
  <c r="AS1531" i="9"/>
  <c r="AS1539" i="9"/>
  <c r="AS1547" i="9"/>
  <c r="AS1555" i="9"/>
  <c r="AS1563" i="9"/>
  <c r="AS1571" i="9"/>
  <c r="AS1579" i="9"/>
  <c r="AS1587" i="9"/>
  <c r="AS1595" i="9"/>
  <c r="AS1603" i="9"/>
  <c r="AS1611" i="9"/>
  <c r="AS1619" i="9"/>
  <c r="AS1627" i="9"/>
  <c r="AS1635" i="9"/>
  <c r="AS1643" i="9"/>
  <c r="AS1651" i="9"/>
  <c r="AS229" i="9"/>
  <c r="AS703" i="9"/>
  <c r="AS775" i="9"/>
  <c r="AS839" i="9"/>
  <c r="AS903" i="9"/>
  <c r="AS967" i="9"/>
  <c r="AS1031" i="9"/>
  <c r="AS1095" i="9"/>
  <c r="AS1159" i="9"/>
  <c r="AS1195" i="9"/>
  <c r="AS1217" i="9"/>
  <c r="AS1239" i="9"/>
  <c r="AS1257" i="9"/>
  <c r="AS1271" i="9"/>
  <c r="AS1282" i="9"/>
  <c r="AS1296" i="9"/>
  <c r="AS1307" i="9"/>
  <c r="AS1316" i="9"/>
  <c r="AS1324" i="9"/>
  <c r="AS1332" i="9"/>
  <c r="AS1340" i="9"/>
  <c r="AS1348" i="9"/>
  <c r="AS1356" i="9"/>
  <c r="AS1364" i="9"/>
  <c r="AS1372" i="9"/>
  <c r="AS1380" i="9"/>
  <c r="AS1388" i="9"/>
  <c r="AS1396" i="9"/>
  <c r="AS1404" i="9"/>
  <c r="AS1412" i="9"/>
  <c r="AS1420" i="9"/>
  <c r="AS1428" i="9"/>
  <c r="AS1436" i="9"/>
  <c r="AS1444" i="9"/>
  <c r="AS1452" i="9"/>
  <c r="AS1460" i="9"/>
  <c r="AS1468" i="9"/>
  <c r="AS1476" i="9"/>
  <c r="AS1484" i="9"/>
  <c r="AS1492" i="9"/>
  <c r="AS1500" i="9"/>
  <c r="AS1508" i="9"/>
  <c r="AS1516" i="9"/>
  <c r="AS1524" i="9"/>
  <c r="AS1532" i="9"/>
  <c r="AS1540" i="9"/>
  <c r="AS1548" i="9"/>
  <c r="AS1556" i="9"/>
  <c r="AS1564" i="9"/>
  <c r="AS1572" i="9"/>
  <c r="AS1580" i="9"/>
  <c r="AS1588" i="9"/>
  <c r="AS1596" i="9"/>
  <c r="AS1604" i="9"/>
  <c r="AS1612" i="9"/>
  <c r="AS1620" i="9"/>
  <c r="AS1628" i="9"/>
  <c r="AS1636" i="9"/>
  <c r="AS1644" i="9"/>
  <c r="AS1652" i="9"/>
  <c r="AS293" i="9"/>
  <c r="AS719" i="9"/>
  <c r="AS783" i="9"/>
  <c r="AS847" i="9"/>
  <c r="AS911" i="9"/>
  <c r="AS975" i="9"/>
  <c r="AS1039" i="9"/>
  <c r="AS1103" i="9"/>
  <c r="AS1167" i="9"/>
  <c r="AS1199" i="9"/>
  <c r="AS1219" i="9"/>
  <c r="AS1241" i="9"/>
  <c r="AS1258" i="9"/>
  <c r="AS1272" i="9"/>
  <c r="AS1283" i="9"/>
  <c r="AS1297" i="9"/>
  <c r="AS1308" i="9"/>
  <c r="AS1317" i="9"/>
  <c r="AS1325" i="9"/>
  <c r="AS1333" i="9"/>
  <c r="AS1341" i="9"/>
  <c r="AS1349" i="9"/>
  <c r="AS1357" i="9"/>
  <c r="AS1365" i="9"/>
  <c r="AS1373" i="9"/>
  <c r="AS1381" i="9"/>
  <c r="AS1389" i="9"/>
  <c r="AS1397" i="9"/>
  <c r="AS1405" i="9"/>
  <c r="AS1413" i="9"/>
  <c r="AS1421" i="9"/>
  <c r="AS1429" i="9"/>
  <c r="AS1437" i="9"/>
  <c r="AS1445" i="9"/>
  <c r="AS1453" i="9"/>
  <c r="AS1461" i="9"/>
  <c r="AS1469" i="9"/>
  <c r="AS1477" i="9"/>
  <c r="AS1485" i="9"/>
  <c r="AS1493" i="9"/>
  <c r="AS1501" i="9"/>
  <c r="AS1509" i="9"/>
  <c r="AS1517" i="9"/>
  <c r="AS1525" i="9"/>
  <c r="AS1533" i="9"/>
  <c r="AS1541" i="9"/>
  <c r="AS1549" i="9"/>
  <c r="AS1557" i="9"/>
  <c r="AS1565" i="9"/>
  <c r="AS1573" i="9"/>
  <c r="AS1581" i="9"/>
  <c r="AS1589" i="9"/>
  <c r="AS1597" i="9"/>
  <c r="AS1605" i="9"/>
  <c r="AS1613" i="9"/>
  <c r="AS1621" i="9"/>
  <c r="AS1629" i="9"/>
  <c r="AS1637" i="9"/>
  <c r="AS1645" i="9"/>
  <c r="AS1653" i="9"/>
  <c r="AS1661" i="9"/>
  <c r="AS1669" i="9"/>
  <c r="AS1677" i="9"/>
  <c r="AS1685" i="9"/>
  <c r="AS1693" i="9"/>
  <c r="AS1701" i="9"/>
  <c r="AS1709" i="9"/>
  <c r="AS1717" i="9"/>
  <c r="AS1725" i="9"/>
  <c r="AS1733" i="9"/>
  <c r="AS1741" i="9"/>
  <c r="AS1749" i="9"/>
  <c r="AS1757" i="9"/>
  <c r="AS1765" i="9"/>
  <c r="AS1773" i="9"/>
  <c r="AS1781" i="9"/>
  <c r="AS1789" i="9"/>
  <c r="AS1797" i="9"/>
  <c r="AS1805" i="9"/>
  <c r="AS1813" i="9"/>
  <c r="AS1821" i="9"/>
  <c r="AS1829" i="9"/>
  <c r="AS1837" i="9"/>
  <c r="AS1845" i="9"/>
  <c r="AS1853" i="9"/>
  <c r="AS357" i="9"/>
  <c r="AS727" i="9"/>
  <c r="AS791" i="9"/>
  <c r="AS855" i="9"/>
  <c r="AS919" i="9"/>
  <c r="AS983" i="9"/>
  <c r="AS1047" i="9"/>
  <c r="AS1111" i="9"/>
  <c r="AS1175" i="9"/>
  <c r="AS1201" i="9"/>
  <c r="AS1223" i="9"/>
  <c r="AS1243" i="9"/>
  <c r="AS1259" i="9"/>
  <c r="AS1273" i="9"/>
  <c r="AS1287" i="9"/>
  <c r="AS1298" i="9"/>
  <c r="AS1310" i="9"/>
  <c r="AS1318" i="9"/>
  <c r="AS1326" i="9"/>
  <c r="AS1334" i="9"/>
  <c r="AS1342" i="9"/>
  <c r="AS1350" i="9"/>
  <c r="AS1358" i="9"/>
  <c r="AS1366" i="9"/>
  <c r="AS1374" i="9"/>
  <c r="AS1382" i="9"/>
  <c r="AS1390" i="9"/>
  <c r="AS1398" i="9"/>
  <c r="AS1406" i="9"/>
  <c r="AS1414" i="9"/>
  <c r="AS1422" i="9"/>
  <c r="AS1430" i="9"/>
  <c r="AS1438" i="9"/>
  <c r="AS1446" i="9"/>
  <c r="AS1454" i="9"/>
  <c r="AS1462" i="9"/>
  <c r="AS1470" i="9"/>
  <c r="AS1478" i="9"/>
  <c r="AS1486" i="9"/>
  <c r="AS1494" i="9"/>
  <c r="AS1502" i="9"/>
  <c r="AS1510" i="9"/>
  <c r="AS1518" i="9"/>
  <c r="AS1526" i="9"/>
  <c r="AS1534" i="9"/>
  <c r="AS1542" i="9"/>
  <c r="AS1550" i="9"/>
  <c r="AS1558" i="9"/>
  <c r="AS1566" i="9"/>
  <c r="AS1574" i="9"/>
  <c r="AS1582" i="9"/>
  <c r="AS1590" i="9"/>
  <c r="AS1598" i="9"/>
  <c r="AS1606" i="9"/>
  <c r="AS1614" i="9"/>
  <c r="AS1622" i="9"/>
  <c r="AS1630" i="9"/>
  <c r="AS1638" i="9"/>
  <c r="AS1646" i="9"/>
  <c r="AS1654" i="9"/>
  <c r="AS1662" i="9"/>
  <c r="AS1670" i="9"/>
  <c r="AS1678" i="9"/>
  <c r="AS1686" i="9"/>
  <c r="AS1694" i="9"/>
  <c r="AS1702" i="9"/>
  <c r="AS1710" i="9"/>
  <c r="AS1718" i="9"/>
  <c r="AS1726" i="9"/>
  <c r="AS1734" i="9"/>
  <c r="AS1742" i="9"/>
  <c r="AS1750" i="9"/>
  <c r="AS1758" i="9"/>
  <c r="AS1766" i="9"/>
  <c r="AS1774" i="9"/>
  <c r="AS1782" i="9"/>
  <c r="AS1790" i="9"/>
  <c r="AS1798" i="9"/>
  <c r="AS1806" i="9"/>
  <c r="AS421" i="9"/>
  <c r="AS735" i="9"/>
  <c r="AS799" i="9"/>
  <c r="AS863" i="9"/>
  <c r="AS927" i="9"/>
  <c r="AS991" i="9"/>
  <c r="AS1055" i="9"/>
  <c r="AS1119" i="9"/>
  <c r="AS1183" i="9"/>
  <c r="AS1203" i="9"/>
  <c r="AS1225" i="9"/>
  <c r="AS1247" i="9"/>
  <c r="AS1263" i="9"/>
  <c r="AS1274" i="9"/>
  <c r="AS1288" i="9"/>
  <c r="AS1299" i="9"/>
  <c r="AS1311" i="9"/>
  <c r="AS1319" i="9"/>
  <c r="AS1327" i="9"/>
  <c r="AS1335" i="9"/>
  <c r="AS1343" i="9"/>
  <c r="AS1351" i="9"/>
  <c r="AS1359" i="9"/>
  <c r="AS1367" i="9"/>
  <c r="AS1375" i="9"/>
  <c r="AS1383" i="9"/>
  <c r="AS1391" i="9"/>
  <c r="AS1399" i="9"/>
  <c r="AS1407" i="9"/>
  <c r="AS1415" i="9"/>
  <c r="AS1423" i="9"/>
  <c r="AS1431" i="9"/>
  <c r="AS1439" i="9"/>
  <c r="AS1447" i="9"/>
  <c r="AS1455" i="9"/>
  <c r="AS1463" i="9"/>
  <c r="AS1471" i="9"/>
  <c r="AS1479" i="9"/>
  <c r="AS1487" i="9"/>
  <c r="AS1495" i="9"/>
  <c r="AS1503" i="9"/>
  <c r="AS1511" i="9"/>
  <c r="AS1519" i="9"/>
  <c r="AS1527" i="9"/>
  <c r="AS1535" i="9"/>
  <c r="AS1543" i="9"/>
  <c r="AS1551" i="9"/>
  <c r="AS1559" i="9"/>
  <c r="AS1567" i="9"/>
  <c r="AS1575" i="9"/>
  <c r="AS1583" i="9"/>
  <c r="AS1591" i="9"/>
  <c r="AS1599" i="9"/>
  <c r="AS1607" i="9"/>
  <c r="AS1615" i="9"/>
  <c r="AS1623" i="9"/>
  <c r="AS1631" i="9"/>
  <c r="AS1639" i="9"/>
  <c r="AS1647" i="9"/>
  <c r="AS1655" i="9"/>
  <c r="AS485" i="9"/>
  <c r="AS743" i="9"/>
  <c r="AS807" i="9"/>
  <c r="AS871" i="9"/>
  <c r="AS935" i="9"/>
  <c r="AS999" i="9"/>
  <c r="AS1063" i="9"/>
  <c r="AS1127" i="9"/>
  <c r="AS1185" i="9"/>
  <c r="AS1207" i="9"/>
  <c r="AS1227" i="9"/>
  <c r="AS1249" i="9"/>
  <c r="AS1264" i="9"/>
  <c r="AS1275" i="9"/>
  <c r="AS1289" i="9"/>
  <c r="AS1303" i="9"/>
  <c r="AS1312" i="9"/>
  <c r="AS1320" i="9"/>
  <c r="AS1328" i="9"/>
  <c r="AS1336" i="9"/>
  <c r="AS1344" i="9"/>
  <c r="AS1352" i="9"/>
  <c r="AS1360" i="9"/>
  <c r="AS1368" i="9"/>
  <c r="AS1376" i="9"/>
  <c r="AS1384" i="9"/>
  <c r="AS1392" i="9"/>
  <c r="AS1400" i="9"/>
  <c r="AS1408" i="9"/>
  <c r="AS1416" i="9"/>
  <c r="AS1424" i="9"/>
  <c r="AS1432" i="9"/>
  <c r="AS1440" i="9"/>
  <c r="AS1448" i="9"/>
  <c r="AS1456" i="9"/>
  <c r="AS1464" i="9"/>
  <c r="AS1472" i="9"/>
  <c r="AS1480" i="9"/>
  <c r="AS1488" i="9"/>
  <c r="AS1496" i="9"/>
  <c r="AS1504" i="9"/>
  <c r="AS1512" i="9"/>
  <c r="AS1520" i="9"/>
  <c r="AS1528" i="9"/>
  <c r="AS1536" i="9"/>
  <c r="AS1544" i="9"/>
  <c r="AS1552" i="9"/>
  <c r="AS1560" i="9"/>
  <c r="AS1568" i="9"/>
  <c r="AS1576" i="9"/>
  <c r="AS1584" i="9"/>
  <c r="AS1592" i="9"/>
  <c r="AS1600" i="9"/>
  <c r="AS1608" i="9"/>
  <c r="AS1616" i="9"/>
  <c r="AS1624" i="9"/>
  <c r="AS1632" i="9"/>
  <c r="AS1640" i="9"/>
  <c r="AS1648" i="9"/>
  <c r="AS1656" i="9"/>
  <c r="AS1664" i="9"/>
  <c r="AS1672" i="9"/>
  <c r="AS1680" i="9"/>
  <c r="AS1688" i="9"/>
  <c r="AS1696" i="9"/>
  <c r="AS1704" i="9"/>
  <c r="AS1712" i="9"/>
  <c r="AS1720" i="9"/>
  <c r="AS1728" i="9"/>
  <c r="AS1736" i="9"/>
  <c r="AS1744" i="9"/>
  <c r="AS1752" i="9"/>
  <c r="AS1760" i="9"/>
  <c r="AS1768" i="9"/>
  <c r="AS1776" i="9"/>
  <c r="AS1784" i="9"/>
  <c r="AS1792" i="9"/>
  <c r="AS1800" i="9"/>
  <c r="AS1808" i="9"/>
  <c r="AS1816" i="9"/>
  <c r="AS1824" i="9"/>
  <c r="AS1832" i="9"/>
  <c r="AS1840" i="9"/>
  <c r="AS1848" i="9"/>
  <c r="AS1856" i="9"/>
  <c r="AS549" i="9"/>
  <c r="AS1187" i="9"/>
  <c r="AS1313" i="9"/>
  <c r="AS1377" i="9"/>
  <c r="AS1441" i="9"/>
  <c r="AS1505" i="9"/>
  <c r="AS1569" i="9"/>
  <c r="AS1633" i="9"/>
  <c r="AS1666" i="9"/>
  <c r="AS1679" i="9"/>
  <c r="AS1691" i="9"/>
  <c r="AS1705" i="9"/>
  <c r="AS1716" i="9"/>
  <c r="AS1730" i="9"/>
  <c r="AS1743" i="9"/>
  <c r="AS1755" i="9"/>
  <c r="AS1769" i="9"/>
  <c r="AS1780" i="9"/>
  <c r="AS1794" i="9"/>
  <c r="AS1807" i="9"/>
  <c r="AS1818" i="9"/>
  <c r="AS1828" i="9"/>
  <c r="AS1839" i="9"/>
  <c r="AS1850" i="9"/>
  <c r="AS1860" i="9"/>
  <c r="AS1868" i="9"/>
  <c r="AS1876" i="9"/>
  <c r="AS1884" i="9"/>
  <c r="AS1892" i="9"/>
  <c r="AS1900" i="9"/>
  <c r="AS1908" i="9"/>
  <c r="AS1916" i="9"/>
  <c r="AS1924" i="9"/>
  <c r="AS1932" i="9"/>
  <c r="AS1940" i="9"/>
  <c r="AS1948" i="9"/>
  <c r="AS1956" i="9"/>
  <c r="AS1964" i="9"/>
  <c r="AS1972" i="9"/>
  <c r="AS1980" i="9"/>
  <c r="AS1988" i="9"/>
  <c r="AS1996" i="9"/>
  <c r="AS21" i="9"/>
  <c r="AS29" i="9"/>
  <c r="AS37" i="9"/>
  <c r="AS11" i="9"/>
  <c r="AS19" i="9"/>
  <c r="AR43" i="9"/>
  <c r="AR51" i="9"/>
  <c r="AR59" i="9"/>
  <c r="AR67" i="9"/>
  <c r="AR75" i="9"/>
  <c r="AR83" i="9"/>
  <c r="AR91" i="9"/>
  <c r="AR99" i="9"/>
  <c r="AR107" i="9"/>
  <c r="AR115" i="9"/>
  <c r="AR123" i="9"/>
  <c r="AR131" i="9"/>
  <c r="AR139" i="9"/>
  <c r="AR147" i="9"/>
  <c r="AR155" i="9"/>
  <c r="AR163" i="9"/>
  <c r="AR171" i="9"/>
  <c r="AR179" i="9"/>
  <c r="AS751" i="9"/>
  <c r="AS1209" i="9"/>
  <c r="AS1321" i="9"/>
  <c r="AS1385" i="9"/>
  <c r="AS1449" i="9"/>
  <c r="AS1513" i="9"/>
  <c r="AS1577" i="9"/>
  <c r="AS1641" i="9"/>
  <c r="AS1667" i="9"/>
  <c r="AS1681" i="9"/>
  <c r="AS1692" i="9"/>
  <c r="AS1706" i="9"/>
  <c r="AS1719" i="9"/>
  <c r="AS1731" i="9"/>
  <c r="AS1745" i="9"/>
  <c r="AS1756" i="9"/>
  <c r="AS1770" i="9"/>
  <c r="AS1783" i="9"/>
  <c r="AS1795" i="9"/>
  <c r="AS1809" i="9"/>
  <c r="AS1819" i="9"/>
  <c r="AS1830" i="9"/>
  <c r="AS1841" i="9"/>
  <c r="AS1851" i="9"/>
  <c r="AS1861" i="9"/>
  <c r="AS1869" i="9"/>
  <c r="AS1877" i="9"/>
  <c r="AS1885" i="9"/>
  <c r="AS1893" i="9"/>
  <c r="AS1901" i="9"/>
  <c r="AS1909" i="9"/>
  <c r="AS1917" i="9"/>
  <c r="AS1925" i="9"/>
  <c r="AS1933" i="9"/>
  <c r="AS1941" i="9"/>
  <c r="AS1949" i="9"/>
  <c r="AS1957" i="9"/>
  <c r="AS1965" i="9"/>
  <c r="AS1973" i="9"/>
  <c r="AS1981" i="9"/>
  <c r="AS1989" i="9"/>
  <c r="AS1997" i="9"/>
  <c r="AS22" i="9"/>
  <c r="AS30" i="9"/>
  <c r="AS4" i="9"/>
  <c r="AS12" i="9"/>
  <c r="AS3" i="9"/>
  <c r="AR44" i="9"/>
  <c r="AR52" i="9"/>
  <c r="AR60" i="9"/>
  <c r="AR68" i="9"/>
  <c r="AR76" i="9"/>
  <c r="AR84" i="9"/>
  <c r="AR92" i="9"/>
  <c r="AR100" i="9"/>
  <c r="AR108" i="9"/>
  <c r="AR116" i="9"/>
  <c r="AR124" i="9"/>
  <c r="AR132" i="9"/>
  <c r="AR140" i="9"/>
  <c r="AR148" i="9"/>
  <c r="AR156" i="9"/>
  <c r="AR164" i="9"/>
  <c r="AR172" i="9"/>
  <c r="AR180" i="9"/>
  <c r="AS815" i="9"/>
  <c r="AS1231" i="9"/>
  <c r="AS1329" i="9"/>
  <c r="AS1393" i="9"/>
  <c r="AS1457" i="9"/>
  <c r="AS1521" i="9"/>
  <c r="AS1585" i="9"/>
  <c r="AS1649" i="9"/>
  <c r="AS1668" i="9"/>
  <c r="AS1682" i="9"/>
  <c r="AS1695" i="9"/>
  <c r="AS1707" i="9"/>
  <c r="AS1721" i="9"/>
  <c r="AS1732" i="9"/>
  <c r="AS1746" i="9"/>
  <c r="AS1759" i="9"/>
  <c r="AS1771" i="9"/>
  <c r="AS1785" i="9"/>
  <c r="AS1796" i="9"/>
  <c r="AS1810" i="9"/>
  <c r="AS1820" i="9"/>
  <c r="AS1831" i="9"/>
  <c r="AS1842" i="9"/>
  <c r="AS1852" i="9"/>
  <c r="AS1862" i="9"/>
  <c r="AS1870" i="9"/>
  <c r="AS1878" i="9"/>
  <c r="AS1886" i="9"/>
  <c r="AS1894" i="9"/>
  <c r="AS1902" i="9"/>
  <c r="AS1910" i="9"/>
  <c r="AS1918" i="9"/>
  <c r="AS1926" i="9"/>
  <c r="AS1934" i="9"/>
  <c r="AS1942" i="9"/>
  <c r="AS1950" i="9"/>
  <c r="AS1958" i="9"/>
  <c r="AS1966" i="9"/>
  <c r="AS1974" i="9"/>
  <c r="AS1982" i="9"/>
  <c r="AS1990" i="9"/>
  <c r="AS1998" i="9"/>
  <c r="AS23" i="9"/>
  <c r="AS31" i="9"/>
  <c r="AS5" i="9"/>
  <c r="AS13" i="9"/>
  <c r="AR37" i="9"/>
  <c r="AR45" i="9"/>
  <c r="AR53" i="9"/>
  <c r="AR61" i="9"/>
  <c r="AR69" i="9"/>
  <c r="AR77" i="9"/>
  <c r="AR85" i="9"/>
  <c r="AR93" i="9"/>
  <c r="AR101" i="9"/>
  <c r="AR109" i="9"/>
  <c r="AR117" i="9"/>
  <c r="AR125" i="9"/>
  <c r="AR133" i="9"/>
  <c r="AR141" i="9"/>
  <c r="AR149" i="9"/>
  <c r="AR157" i="9"/>
  <c r="AR165" i="9"/>
  <c r="AR173" i="9"/>
  <c r="AR181" i="9"/>
  <c r="AS879" i="9"/>
  <c r="AS1251" i="9"/>
  <c r="AS1337" i="9"/>
  <c r="AS1401" i="9"/>
  <c r="AS1465" i="9"/>
  <c r="AS1529" i="9"/>
  <c r="AS1593" i="9"/>
  <c r="AS1657" i="9"/>
  <c r="AS1671" i="9"/>
  <c r="AS1683" i="9"/>
  <c r="AS1697" i="9"/>
  <c r="AS1708" i="9"/>
  <c r="AS1722" i="9"/>
  <c r="AS1735" i="9"/>
  <c r="AS1747" i="9"/>
  <c r="AS1761" i="9"/>
  <c r="AS1772" i="9"/>
  <c r="AS1786" i="9"/>
  <c r="AS1799" i="9"/>
  <c r="AS1811" i="9"/>
  <c r="AS1822" i="9"/>
  <c r="AS1833" i="9"/>
  <c r="AS1843" i="9"/>
  <c r="AS1854" i="9"/>
  <c r="AS1863" i="9"/>
  <c r="AS1871" i="9"/>
  <c r="AS1879" i="9"/>
  <c r="AS1887" i="9"/>
  <c r="AS1895" i="9"/>
  <c r="AS1903" i="9"/>
  <c r="AS1911" i="9"/>
  <c r="AS1919" i="9"/>
  <c r="AS1927" i="9"/>
  <c r="AS1935" i="9"/>
  <c r="AS1943" i="9"/>
  <c r="AS1951" i="9"/>
  <c r="AS1959" i="9"/>
  <c r="AS1967" i="9"/>
  <c r="AS1975" i="9"/>
  <c r="AS1983" i="9"/>
  <c r="AS1991" i="9"/>
  <c r="AS1999" i="9"/>
  <c r="AS24" i="9"/>
  <c r="AS32" i="9"/>
  <c r="AS6" i="9"/>
  <c r="AS14" i="9"/>
  <c r="AR38" i="9"/>
  <c r="AR46" i="9"/>
  <c r="AR54" i="9"/>
  <c r="AR62" i="9"/>
  <c r="AR70" i="9"/>
  <c r="AR78" i="9"/>
  <c r="AR86" i="9"/>
  <c r="AR94" i="9"/>
  <c r="AR102" i="9"/>
  <c r="AR110" i="9"/>
  <c r="AR118" i="9"/>
  <c r="AR126" i="9"/>
  <c r="AR134" i="9"/>
  <c r="AR142" i="9"/>
  <c r="AR150" i="9"/>
  <c r="AR158" i="9"/>
  <c r="AR166" i="9"/>
  <c r="AR174" i="9"/>
  <c r="AR182" i="9"/>
  <c r="AS943" i="9"/>
  <c r="AS1265" i="9"/>
  <c r="AS1345" i="9"/>
  <c r="AS1409" i="9"/>
  <c r="AS1473" i="9"/>
  <c r="AS1537" i="9"/>
  <c r="AS1601" i="9"/>
  <c r="AS1659" i="9"/>
  <c r="AS1673" i="9"/>
  <c r="AS1684" i="9"/>
  <c r="AS1698" i="9"/>
  <c r="AS1711" i="9"/>
  <c r="AS1723" i="9"/>
  <c r="AS1737" i="9"/>
  <c r="AS1748" i="9"/>
  <c r="AS1762" i="9"/>
  <c r="AS1775" i="9"/>
  <c r="AS1787" i="9"/>
  <c r="AS1801" i="9"/>
  <c r="AS1812" i="9"/>
  <c r="AS1823" i="9"/>
  <c r="AS1834" i="9"/>
  <c r="AS1844" i="9"/>
  <c r="AS1855" i="9"/>
  <c r="AS1864" i="9"/>
  <c r="AS1872" i="9"/>
  <c r="AS1880" i="9"/>
  <c r="AS1888" i="9"/>
  <c r="AS1896" i="9"/>
  <c r="AS1904" i="9"/>
  <c r="AS1912" i="9"/>
  <c r="AS1920" i="9"/>
  <c r="AS1928" i="9"/>
  <c r="AS1936" i="9"/>
  <c r="AS1944" i="9"/>
  <c r="AS1952" i="9"/>
  <c r="AS1960" i="9"/>
  <c r="AS1968" i="9"/>
  <c r="AS1976" i="9"/>
  <c r="AS1984" i="9"/>
  <c r="AS1992" i="9"/>
  <c r="AS2000" i="9"/>
  <c r="AS25" i="9"/>
  <c r="AS33" i="9"/>
  <c r="AS7" i="9"/>
  <c r="AS15" i="9"/>
  <c r="AR39" i="9"/>
  <c r="AR47" i="9"/>
  <c r="AR55" i="9"/>
  <c r="AR63" i="9"/>
  <c r="AR71" i="9"/>
  <c r="AR79" i="9"/>
  <c r="AR87" i="9"/>
  <c r="AR95" i="9"/>
  <c r="AR103" i="9"/>
  <c r="AR111" i="9"/>
  <c r="AR119" i="9"/>
  <c r="AR127" i="9"/>
  <c r="AR135" i="9"/>
  <c r="AR143" i="9"/>
  <c r="AR151" i="9"/>
  <c r="AR159" i="9"/>
  <c r="AR167" i="9"/>
  <c r="AR175" i="9"/>
  <c r="AR183" i="9"/>
  <c r="AR191" i="9"/>
  <c r="AR199" i="9"/>
  <c r="AR207" i="9"/>
  <c r="AR215" i="9"/>
  <c r="AR223" i="9"/>
  <c r="AR231" i="9"/>
  <c r="AR239" i="9"/>
  <c r="AR247" i="9"/>
  <c r="AR255" i="9"/>
  <c r="AR263" i="9"/>
  <c r="AR271" i="9"/>
  <c r="AR279" i="9"/>
  <c r="AR287" i="9"/>
  <c r="AR295" i="9"/>
  <c r="AR303" i="9"/>
  <c r="AR311" i="9"/>
  <c r="AR319" i="9"/>
  <c r="AR327" i="9"/>
  <c r="AR335" i="9"/>
  <c r="AR343" i="9"/>
  <c r="AS1007" i="9"/>
  <c r="AS1279" i="9"/>
  <c r="AS1353" i="9"/>
  <c r="AS1417" i="9"/>
  <c r="AS1481" i="9"/>
  <c r="AS1545" i="9"/>
  <c r="AS1609" i="9"/>
  <c r="AS1660" i="9"/>
  <c r="AS1674" i="9"/>
  <c r="AS1687" i="9"/>
  <c r="AS1699" i="9"/>
  <c r="AS1713" i="9"/>
  <c r="AS1724" i="9"/>
  <c r="AS1738" i="9"/>
  <c r="AS1751" i="9"/>
  <c r="AS1763" i="9"/>
  <c r="AS1777" i="9"/>
  <c r="AS1788" i="9"/>
  <c r="AS1802" i="9"/>
  <c r="AS1814" i="9"/>
  <c r="AS1825" i="9"/>
  <c r="AS1835" i="9"/>
  <c r="AS1846" i="9"/>
  <c r="AS1857" i="9"/>
  <c r="AS1865" i="9"/>
  <c r="AS1873" i="9"/>
  <c r="AS1881" i="9"/>
  <c r="AS1889" i="9"/>
  <c r="AS1897" i="9"/>
  <c r="AS1905" i="9"/>
  <c r="AS1913" i="9"/>
  <c r="AS1921" i="9"/>
  <c r="AS1929" i="9"/>
  <c r="AS1937" i="9"/>
  <c r="AS1945" i="9"/>
  <c r="AS1953" i="9"/>
  <c r="AS1961" i="9"/>
  <c r="AS1969" i="9"/>
  <c r="AS1977" i="9"/>
  <c r="AS1985" i="9"/>
  <c r="AS1993" i="9"/>
  <c r="AS2001" i="9"/>
  <c r="AS26" i="9"/>
  <c r="AS34" i="9"/>
  <c r="AS8" i="9"/>
  <c r="AS16" i="9"/>
  <c r="AR40" i="9"/>
  <c r="AR48" i="9"/>
  <c r="AR56" i="9"/>
  <c r="AR64" i="9"/>
  <c r="AR72" i="9"/>
  <c r="AR80" i="9"/>
  <c r="AR88" i="9"/>
  <c r="AR96" i="9"/>
  <c r="AR104" i="9"/>
  <c r="AR112" i="9"/>
  <c r="AR120" i="9"/>
  <c r="AR128" i="9"/>
  <c r="AR136" i="9"/>
  <c r="AR144" i="9"/>
  <c r="AR152" i="9"/>
  <c r="AR160" i="9"/>
  <c r="AR168" i="9"/>
  <c r="AR176" i="9"/>
  <c r="AR184" i="9"/>
  <c r="AR192" i="9"/>
  <c r="AR200" i="9"/>
  <c r="AR208" i="9"/>
  <c r="AR216" i="9"/>
  <c r="AR224" i="9"/>
  <c r="AR232" i="9"/>
  <c r="AR240" i="9"/>
  <c r="AR248" i="9"/>
  <c r="AR256" i="9"/>
  <c r="AR264" i="9"/>
  <c r="AR272" i="9"/>
  <c r="AR280" i="9"/>
  <c r="AR288" i="9"/>
  <c r="AR296" i="9"/>
  <c r="AR304" i="9"/>
  <c r="AR312" i="9"/>
  <c r="AR320" i="9"/>
  <c r="AR328" i="9"/>
  <c r="AR336" i="9"/>
  <c r="AR344" i="9"/>
  <c r="AR352" i="9"/>
  <c r="AR360" i="9"/>
  <c r="AR368" i="9"/>
  <c r="AS1071" i="9"/>
  <c r="AS1290" i="9"/>
  <c r="AS1361" i="9"/>
  <c r="AS1425" i="9"/>
  <c r="AS1489" i="9"/>
  <c r="AS1553" i="9"/>
  <c r="AS1617" i="9"/>
  <c r="AS1663" i="9"/>
  <c r="AS1675" i="9"/>
  <c r="AS1689" i="9"/>
  <c r="AS1700" i="9"/>
  <c r="AS1714" i="9"/>
  <c r="AS1727" i="9"/>
  <c r="AS1739" i="9"/>
  <c r="AS1753" i="9"/>
  <c r="AS1764" i="9"/>
  <c r="AS1778" i="9"/>
  <c r="AS1791" i="9"/>
  <c r="AS1803" i="9"/>
  <c r="AS1815" i="9"/>
  <c r="AS1826" i="9"/>
  <c r="AS1836" i="9"/>
  <c r="AS1847" i="9"/>
  <c r="AS1858" i="9"/>
  <c r="AS1866" i="9"/>
  <c r="AS1874" i="9"/>
  <c r="AS1882" i="9"/>
  <c r="AS1890" i="9"/>
  <c r="AS1898" i="9"/>
  <c r="AS1906" i="9"/>
  <c r="AS1914" i="9"/>
  <c r="AS1922" i="9"/>
  <c r="AS1930" i="9"/>
  <c r="AS1938" i="9"/>
  <c r="AS1946" i="9"/>
  <c r="AS1954" i="9"/>
  <c r="AS1962" i="9"/>
  <c r="AS1970" i="9"/>
  <c r="AS1978" i="9"/>
  <c r="AS1986" i="9"/>
  <c r="AS1994" i="9"/>
  <c r="AS2002" i="9"/>
  <c r="AS27" i="9"/>
  <c r="AS35" i="9"/>
  <c r="AS9" i="9"/>
  <c r="AS17" i="9"/>
  <c r="AR41" i="9"/>
  <c r="AR49" i="9"/>
  <c r="AR57" i="9"/>
  <c r="AR65" i="9"/>
  <c r="AR73" i="9"/>
  <c r="AR81" i="9"/>
  <c r="AR89" i="9"/>
  <c r="AR97" i="9"/>
  <c r="AR105" i="9"/>
  <c r="AR113" i="9"/>
  <c r="AR121" i="9"/>
  <c r="AR129" i="9"/>
  <c r="AR137" i="9"/>
  <c r="AR145" i="9"/>
  <c r="AR153" i="9"/>
  <c r="AR161" i="9"/>
  <c r="AR169" i="9"/>
  <c r="AR177" i="9"/>
  <c r="AR185" i="9"/>
  <c r="AR193" i="9"/>
  <c r="AR201" i="9"/>
  <c r="AR209" i="9"/>
  <c r="AR217" i="9"/>
  <c r="AR225" i="9"/>
  <c r="AR233" i="9"/>
  <c r="AR241" i="9"/>
  <c r="AR249" i="9"/>
  <c r="AR257" i="9"/>
  <c r="AR265" i="9"/>
  <c r="AR273" i="9"/>
  <c r="AR281" i="9"/>
  <c r="AR289" i="9"/>
  <c r="AR297" i="9"/>
  <c r="AR305" i="9"/>
  <c r="AR313" i="9"/>
  <c r="AR321" i="9"/>
  <c r="AR329" i="9"/>
  <c r="AR337" i="9"/>
  <c r="AR345" i="9"/>
  <c r="AR353" i="9"/>
  <c r="AR361" i="9"/>
  <c r="AR369" i="9"/>
  <c r="AS1135" i="9"/>
  <c r="AS1676" i="9"/>
  <c r="AS1779" i="9"/>
  <c r="AS1867" i="9"/>
  <c r="AS1931" i="9"/>
  <c r="AS1995" i="9"/>
  <c r="AR58" i="9"/>
  <c r="AR122" i="9"/>
  <c r="AR186" i="9"/>
  <c r="AR197" i="9"/>
  <c r="AR211" i="9"/>
  <c r="AR222" i="9"/>
  <c r="AR236" i="9"/>
  <c r="AR250" i="9"/>
  <c r="AR261" i="9"/>
  <c r="AR275" i="9"/>
  <c r="AR286" i="9"/>
  <c r="AR300" i="9"/>
  <c r="AR314" i="9"/>
  <c r="AR325" i="9"/>
  <c r="AR339" i="9"/>
  <c r="AR350" i="9"/>
  <c r="AR362" i="9"/>
  <c r="AR372" i="9"/>
  <c r="AR380" i="9"/>
  <c r="AR388" i="9"/>
  <c r="AR396" i="9"/>
  <c r="AR404" i="9"/>
  <c r="AR412" i="9"/>
  <c r="AR420" i="9"/>
  <c r="AR428" i="9"/>
  <c r="AR436" i="9"/>
  <c r="AR444" i="9"/>
  <c r="AR452" i="9"/>
  <c r="AR460" i="9"/>
  <c r="AR468" i="9"/>
  <c r="AR476" i="9"/>
  <c r="AR484" i="9"/>
  <c r="AR492" i="9"/>
  <c r="AR500" i="9"/>
  <c r="AR508" i="9"/>
  <c r="AR516" i="9"/>
  <c r="AR524" i="9"/>
  <c r="AR532" i="9"/>
  <c r="AR540" i="9"/>
  <c r="AR548" i="9"/>
  <c r="AR556" i="9"/>
  <c r="AR564" i="9"/>
  <c r="AR572" i="9"/>
  <c r="AR580" i="9"/>
  <c r="AR588" i="9"/>
  <c r="AR596" i="9"/>
  <c r="AR604" i="9"/>
  <c r="AR612" i="9"/>
  <c r="AR620" i="9"/>
  <c r="AR628" i="9"/>
  <c r="AR636" i="9"/>
  <c r="AR644" i="9"/>
  <c r="AR652" i="9"/>
  <c r="AR660" i="9"/>
  <c r="AR668" i="9"/>
  <c r="AR676" i="9"/>
  <c r="AR684" i="9"/>
  <c r="AR692" i="9"/>
  <c r="AR700" i="9"/>
  <c r="AR708" i="9"/>
  <c r="AR716" i="9"/>
  <c r="AR724" i="9"/>
  <c r="AR732" i="9"/>
  <c r="AR740" i="9"/>
  <c r="AR748" i="9"/>
  <c r="AR756" i="9"/>
  <c r="AR764" i="9"/>
  <c r="AS1304" i="9"/>
  <c r="AS1690" i="9"/>
  <c r="AS1793" i="9"/>
  <c r="AS1875" i="9"/>
  <c r="AS1939" i="9"/>
  <c r="AS20" i="9"/>
  <c r="AR66" i="9"/>
  <c r="AR130" i="9"/>
  <c r="AR187" i="9"/>
  <c r="AR198" i="9"/>
  <c r="AR212" i="9"/>
  <c r="AR226" i="9"/>
  <c r="AR237" i="9"/>
  <c r="AR251" i="9"/>
  <c r="AR262" i="9"/>
  <c r="AR276" i="9"/>
  <c r="AR290" i="9"/>
  <c r="AR301" i="9"/>
  <c r="AR315" i="9"/>
  <c r="AR326" i="9"/>
  <c r="AR340" i="9"/>
  <c r="AR351" i="9"/>
  <c r="AR363" i="9"/>
  <c r="AR373" i="9"/>
  <c r="AR381" i="9"/>
  <c r="AR389" i="9"/>
  <c r="AR397" i="9"/>
  <c r="AR405" i="9"/>
  <c r="AR413" i="9"/>
  <c r="AR421" i="9"/>
  <c r="AR429" i="9"/>
  <c r="AR437" i="9"/>
  <c r="AR445" i="9"/>
  <c r="AR453" i="9"/>
  <c r="AR461" i="9"/>
  <c r="AR469" i="9"/>
  <c r="AR477" i="9"/>
  <c r="AR485" i="9"/>
  <c r="AR493" i="9"/>
  <c r="AR501" i="9"/>
  <c r="AR509" i="9"/>
  <c r="AR517" i="9"/>
  <c r="AR525" i="9"/>
  <c r="AR533" i="9"/>
  <c r="AR541" i="9"/>
  <c r="AR549" i="9"/>
  <c r="AR557" i="9"/>
  <c r="AR565" i="9"/>
  <c r="AR573" i="9"/>
  <c r="AR581" i="9"/>
  <c r="AR589" i="9"/>
  <c r="AR597" i="9"/>
  <c r="AR605" i="9"/>
  <c r="AR613" i="9"/>
  <c r="AR621" i="9"/>
  <c r="AR629" i="9"/>
  <c r="AR637" i="9"/>
  <c r="AR645" i="9"/>
  <c r="AR653" i="9"/>
  <c r="AR661" i="9"/>
  <c r="AR669" i="9"/>
  <c r="AR677" i="9"/>
  <c r="AR685" i="9"/>
  <c r="AR693" i="9"/>
  <c r="AR701" i="9"/>
  <c r="AR709" i="9"/>
  <c r="AR717" i="9"/>
  <c r="AR725" i="9"/>
  <c r="AR733" i="9"/>
  <c r="AR741" i="9"/>
  <c r="AR749" i="9"/>
  <c r="AR757" i="9"/>
  <c r="AR765" i="9"/>
  <c r="AR773" i="9"/>
  <c r="AR781" i="9"/>
  <c r="AR789" i="9"/>
  <c r="AR797" i="9"/>
  <c r="AR805" i="9"/>
  <c r="AR813" i="9"/>
  <c r="AR821" i="9"/>
  <c r="AR829" i="9"/>
  <c r="AR837" i="9"/>
  <c r="AR845" i="9"/>
  <c r="AR853" i="9"/>
  <c r="AR861" i="9"/>
  <c r="AS1369" i="9"/>
  <c r="AS1703" i="9"/>
  <c r="AS1804" i="9"/>
  <c r="AS1883" i="9"/>
  <c r="AS1947" i="9"/>
  <c r="AS28" i="9"/>
  <c r="AR74" i="9"/>
  <c r="AR138" i="9"/>
  <c r="AR188" i="9"/>
  <c r="AR202" i="9"/>
  <c r="AR213" i="9"/>
  <c r="AR227" i="9"/>
  <c r="AR238" i="9"/>
  <c r="AR252" i="9"/>
  <c r="AR266" i="9"/>
  <c r="AR277" i="9"/>
  <c r="AR291" i="9"/>
  <c r="AR302" i="9"/>
  <c r="AR316" i="9"/>
  <c r="AR330" i="9"/>
  <c r="AR341" i="9"/>
  <c r="AR354" i="9"/>
  <c r="AR364" i="9"/>
  <c r="AR374" i="9"/>
  <c r="AR382" i="9"/>
  <c r="AR390" i="9"/>
  <c r="AR398" i="9"/>
  <c r="AR406" i="9"/>
  <c r="AR414" i="9"/>
  <c r="AR422" i="9"/>
  <c r="AR430" i="9"/>
  <c r="AR438" i="9"/>
  <c r="AR446" i="9"/>
  <c r="AR454" i="9"/>
  <c r="AR462" i="9"/>
  <c r="AR470" i="9"/>
  <c r="AR478" i="9"/>
  <c r="AR486" i="9"/>
  <c r="AR494" i="9"/>
  <c r="AR502" i="9"/>
  <c r="AR510" i="9"/>
  <c r="AR518" i="9"/>
  <c r="AR526" i="9"/>
  <c r="AR534" i="9"/>
  <c r="AR542" i="9"/>
  <c r="AR550" i="9"/>
  <c r="AR558" i="9"/>
  <c r="AR566" i="9"/>
  <c r="AR574" i="9"/>
  <c r="AR582" i="9"/>
  <c r="AR590" i="9"/>
  <c r="AR598" i="9"/>
  <c r="AR606" i="9"/>
  <c r="AR614" i="9"/>
  <c r="AR622" i="9"/>
  <c r="AR630" i="9"/>
  <c r="AR638" i="9"/>
  <c r="AR646" i="9"/>
  <c r="AR654" i="9"/>
  <c r="AR662" i="9"/>
  <c r="AR670" i="9"/>
  <c r="AR678" i="9"/>
  <c r="AR686" i="9"/>
  <c r="AR694" i="9"/>
  <c r="AR702" i="9"/>
  <c r="AR710" i="9"/>
  <c r="AR718" i="9"/>
  <c r="AR726" i="9"/>
  <c r="AR734" i="9"/>
  <c r="AR742" i="9"/>
  <c r="AR750" i="9"/>
  <c r="AR758" i="9"/>
  <c r="AR766" i="9"/>
  <c r="AR774" i="9"/>
  <c r="AR782" i="9"/>
  <c r="AR790" i="9"/>
  <c r="AR798" i="9"/>
  <c r="AR806" i="9"/>
  <c r="AR814" i="9"/>
  <c r="AR822" i="9"/>
  <c r="AR830" i="9"/>
  <c r="AR838" i="9"/>
  <c r="AR846" i="9"/>
  <c r="AR854" i="9"/>
  <c r="AR862" i="9"/>
  <c r="AS1433" i="9"/>
  <c r="AS1715" i="9"/>
  <c r="AS1817" i="9"/>
  <c r="AS1891" i="9"/>
  <c r="AS1955" i="9"/>
  <c r="AS36" i="9"/>
  <c r="AR82" i="9"/>
  <c r="AR146" i="9"/>
  <c r="AR189" i="9"/>
  <c r="AR203" i="9"/>
  <c r="AR214" i="9"/>
  <c r="AR228" i="9"/>
  <c r="AR242" i="9"/>
  <c r="AR253" i="9"/>
  <c r="AR267" i="9"/>
  <c r="AR278" i="9"/>
  <c r="AR292" i="9"/>
  <c r="AR306" i="9"/>
  <c r="AR317" i="9"/>
  <c r="AR331" i="9"/>
  <c r="AR342" i="9"/>
  <c r="AR355" i="9"/>
  <c r="AR365" i="9"/>
  <c r="AR375" i="9"/>
  <c r="AR383" i="9"/>
  <c r="AR391" i="9"/>
  <c r="AR399" i="9"/>
  <c r="AR407" i="9"/>
  <c r="AR415" i="9"/>
  <c r="AR423" i="9"/>
  <c r="AR431" i="9"/>
  <c r="AR439" i="9"/>
  <c r="AR447" i="9"/>
  <c r="AR455" i="9"/>
  <c r="AR463" i="9"/>
  <c r="AR471" i="9"/>
  <c r="AR479" i="9"/>
  <c r="AR487" i="9"/>
  <c r="AR495" i="9"/>
  <c r="AR503" i="9"/>
  <c r="AR511" i="9"/>
  <c r="AR519" i="9"/>
  <c r="AR527" i="9"/>
  <c r="AR535" i="9"/>
  <c r="AR543" i="9"/>
  <c r="AR551" i="9"/>
  <c r="AR559" i="9"/>
  <c r="AR567" i="9"/>
  <c r="AR575" i="9"/>
  <c r="AR583" i="9"/>
  <c r="AR591" i="9"/>
  <c r="AR599" i="9"/>
  <c r="AR607" i="9"/>
  <c r="AR615" i="9"/>
  <c r="AR623" i="9"/>
  <c r="AR631" i="9"/>
  <c r="AR639" i="9"/>
  <c r="AR647" i="9"/>
  <c r="AR655" i="9"/>
  <c r="AR663" i="9"/>
  <c r="AR671" i="9"/>
  <c r="AR679" i="9"/>
  <c r="AR687" i="9"/>
  <c r="AR695" i="9"/>
  <c r="AR703" i="9"/>
  <c r="AR711" i="9"/>
  <c r="AR719" i="9"/>
  <c r="AR727" i="9"/>
  <c r="AR735" i="9"/>
  <c r="AR743" i="9"/>
  <c r="AR751" i="9"/>
  <c r="AR759" i="9"/>
  <c r="AR767" i="9"/>
  <c r="AS1497" i="9"/>
  <c r="AS1729" i="9"/>
  <c r="AS1827" i="9"/>
  <c r="AS1899" i="9"/>
  <c r="AS1963" i="9"/>
  <c r="AS10" i="9"/>
  <c r="AR90" i="9"/>
  <c r="AR154" i="9"/>
  <c r="AR190" i="9"/>
  <c r="AR204" i="9"/>
  <c r="AR218" i="9"/>
  <c r="AR229" i="9"/>
  <c r="AR243" i="9"/>
  <c r="AR254" i="9"/>
  <c r="AR268" i="9"/>
  <c r="AR282" i="9"/>
  <c r="AR293" i="9"/>
  <c r="AR307" i="9"/>
  <c r="AR318" i="9"/>
  <c r="AR332" i="9"/>
  <c r="AR346" i="9"/>
  <c r="AR356" i="9"/>
  <c r="AR366" i="9"/>
  <c r="AR376" i="9"/>
  <c r="AR384" i="9"/>
  <c r="AR392" i="9"/>
  <c r="AR400" i="9"/>
  <c r="AR408" i="9"/>
  <c r="AR416" i="9"/>
  <c r="AR424" i="9"/>
  <c r="AR432" i="9"/>
  <c r="AR440" i="9"/>
  <c r="AR448" i="9"/>
  <c r="AR456" i="9"/>
  <c r="AR464" i="9"/>
  <c r="AR472" i="9"/>
  <c r="AR480" i="9"/>
  <c r="AR488" i="9"/>
  <c r="AR496" i="9"/>
  <c r="AR504" i="9"/>
  <c r="AR512" i="9"/>
  <c r="AR520" i="9"/>
  <c r="AR528" i="9"/>
  <c r="AR536" i="9"/>
  <c r="AR544" i="9"/>
  <c r="AR552" i="9"/>
  <c r="AR560" i="9"/>
  <c r="AR568" i="9"/>
  <c r="AR576" i="9"/>
  <c r="AR584" i="9"/>
  <c r="AR592" i="9"/>
  <c r="AR600" i="9"/>
  <c r="AR608" i="9"/>
  <c r="AR616" i="9"/>
  <c r="AR624" i="9"/>
  <c r="AR632" i="9"/>
  <c r="AR640" i="9"/>
  <c r="AR648" i="9"/>
  <c r="AR656" i="9"/>
  <c r="AR664" i="9"/>
  <c r="AR672" i="9"/>
  <c r="AR680" i="9"/>
  <c r="AR688" i="9"/>
  <c r="AR696" i="9"/>
  <c r="AR704" i="9"/>
  <c r="AR712" i="9"/>
  <c r="AR720" i="9"/>
  <c r="AR728" i="9"/>
  <c r="AR736" i="9"/>
  <c r="AR744" i="9"/>
  <c r="AR752" i="9"/>
  <c r="AR760" i="9"/>
  <c r="AR768" i="9"/>
  <c r="AR776" i="9"/>
  <c r="AR784" i="9"/>
  <c r="AR792" i="9"/>
  <c r="AR800" i="9"/>
  <c r="AR808" i="9"/>
  <c r="AR816" i="9"/>
  <c r="AR824" i="9"/>
  <c r="AR832" i="9"/>
  <c r="AR840" i="9"/>
  <c r="AR848" i="9"/>
  <c r="AR856" i="9"/>
  <c r="AR864" i="9"/>
  <c r="AS1561" i="9"/>
  <c r="AS1740" i="9"/>
  <c r="AS1838" i="9"/>
  <c r="AS1907" i="9"/>
  <c r="AS1971" i="9"/>
  <c r="AS18" i="9"/>
  <c r="AR98" i="9"/>
  <c r="AR162" i="9"/>
  <c r="AR194" i="9"/>
  <c r="AR205" i="9"/>
  <c r="AR219" i="9"/>
  <c r="AR230" i="9"/>
  <c r="AR244" i="9"/>
  <c r="AR258" i="9"/>
  <c r="AR269" i="9"/>
  <c r="AR283" i="9"/>
  <c r="AR294" i="9"/>
  <c r="AR308" i="9"/>
  <c r="AR322" i="9"/>
  <c r="AR333" i="9"/>
  <c r="AR347" i="9"/>
  <c r="AR357" i="9"/>
  <c r="AR367" i="9"/>
  <c r="AR377" i="9"/>
  <c r="AR385" i="9"/>
  <c r="AR393" i="9"/>
  <c r="AR401" i="9"/>
  <c r="AR409" i="9"/>
  <c r="AR417" i="9"/>
  <c r="AR425" i="9"/>
  <c r="AR433" i="9"/>
  <c r="AR441" i="9"/>
  <c r="AR449" i="9"/>
  <c r="AR457" i="9"/>
  <c r="AR465" i="9"/>
  <c r="AR473" i="9"/>
  <c r="AR481" i="9"/>
  <c r="AR489" i="9"/>
  <c r="AR497" i="9"/>
  <c r="AR505" i="9"/>
  <c r="AR513" i="9"/>
  <c r="AR521" i="9"/>
  <c r="AR529" i="9"/>
  <c r="AR537" i="9"/>
  <c r="AR545" i="9"/>
  <c r="AR553" i="9"/>
  <c r="AR561" i="9"/>
  <c r="AR569" i="9"/>
  <c r="AR577" i="9"/>
  <c r="AR585" i="9"/>
  <c r="AR593" i="9"/>
  <c r="AR601" i="9"/>
  <c r="AR609" i="9"/>
  <c r="AR617" i="9"/>
  <c r="AR625" i="9"/>
  <c r="AR633" i="9"/>
  <c r="AR641" i="9"/>
  <c r="AR649" i="9"/>
  <c r="AR657" i="9"/>
  <c r="AR665" i="9"/>
  <c r="AR673" i="9"/>
  <c r="AR681" i="9"/>
  <c r="AR689" i="9"/>
  <c r="AR697" i="9"/>
  <c r="AR705" i="9"/>
  <c r="AR713" i="9"/>
  <c r="AR721" i="9"/>
  <c r="AR729" i="9"/>
  <c r="AR737" i="9"/>
  <c r="AR745" i="9"/>
  <c r="AR753" i="9"/>
  <c r="AR761" i="9"/>
  <c r="AR769" i="9"/>
  <c r="AR777" i="9"/>
  <c r="AR785" i="9"/>
  <c r="AR793" i="9"/>
  <c r="AR801" i="9"/>
  <c r="AR809" i="9"/>
  <c r="AR817" i="9"/>
  <c r="AR825" i="9"/>
  <c r="AR833" i="9"/>
  <c r="AR841" i="9"/>
  <c r="AR849" i="9"/>
  <c r="AR857" i="9"/>
  <c r="AR865" i="9"/>
  <c r="AS1625" i="9"/>
  <c r="AS1754" i="9"/>
  <c r="AS1849" i="9"/>
  <c r="AS1915" i="9"/>
  <c r="AS1979" i="9"/>
  <c r="AR42" i="9"/>
  <c r="AR106" i="9"/>
  <c r="AR170" i="9"/>
  <c r="AR195" i="9"/>
  <c r="AR206" i="9"/>
  <c r="AR220" i="9"/>
  <c r="AR234" i="9"/>
  <c r="AR245" i="9"/>
  <c r="AR259" i="9"/>
  <c r="AR270" i="9"/>
  <c r="AR284" i="9"/>
  <c r="AR298" i="9"/>
  <c r="AR309" i="9"/>
  <c r="AR323" i="9"/>
  <c r="AR334" i="9"/>
  <c r="AR348" i="9"/>
  <c r="AR358" i="9"/>
  <c r="AR370" i="9"/>
  <c r="AR378" i="9"/>
  <c r="AR386" i="9"/>
  <c r="AR394" i="9"/>
  <c r="AR402" i="9"/>
  <c r="AR410" i="9"/>
  <c r="AR418" i="9"/>
  <c r="AR426" i="9"/>
  <c r="AR434" i="9"/>
  <c r="AR442" i="9"/>
  <c r="AR450" i="9"/>
  <c r="AR458" i="9"/>
  <c r="AR466" i="9"/>
  <c r="AR474" i="9"/>
  <c r="AR482" i="9"/>
  <c r="AR490" i="9"/>
  <c r="AR498" i="9"/>
  <c r="AR506" i="9"/>
  <c r="AR514" i="9"/>
  <c r="AR522" i="9"/>
  <c r="AR530" i="9"/>
  <c r="AR538" i="9"/>
  <c r="AR546" i="9"/>
  <c r="AR554" i="9"/>
  <c r="AR562" i="9"/>
  <c r="AR570" i="9"/>
  <c r="AR578" i="9"/>
  <c r="AR586" i="9"/>
  <c r="AR594" i="9"/>
  <c r="AR602" i="9"/>
  <c r="AR610" i="9"/>
  <c r="AR618" i="9"/>
  <c r="AR626" i="9"/>
  <c r="AR634" i="9"/>
  <c r="AR642" i="9"/>
  <c r="AR650" i="9"/>
  <c r="AR658" i="9"/>
  <c r="AR666" i="9"/>
  <c r="AR674" i="9"/>
  <c r="AR682" i="9"/>
  <c r="AR690" i="9"/>
  <c r="AR698" i="9"/>
  <c r="AR706" i="9"/>
  <c r="AR714" i="9"/>
  <c r="AR722" i="9"/>
  <c r="AR730" i="9"/>
  <c r="AR738" i="9"/>
  <c r="AR746" i="9"/>
  <c r="AR754" i="9"/>
  <c r="AR762" i="9"/>
  <c r="AR770" i="9"/>
  <c r="AR778" i="9"/>
  <c r="AR786" i="9"/>
  <c r="AR794" i="9"/>
  <c r="AR802" i="9"/>
  <c r="AR810" i="9"/>
  <c r="AR818" i="9"/>
  <c r="AR826" i="9"/>
  <c r="AR834" i="9"/>
  <c r="AR842" i="9"/>
  <c r="AR850" i="9"/>
  <c r="AR858" i="9"/>
  <c r="AR866" i="9"/>
  <c r="AS1665" i="9"/>
  <c r="AR196" i="9"/>
  <c r="AR299" i="9"/>
  <c r="AR387" i="9"/>
  <c r="AR451" i="9"/>
  <c r="AR515" i="9"/>
  <c r="AR579" i="9"/>
  <c r="AR643" i="9"/>
  <c r="AR707" i="9"/>
  <c r="AR771" i="9"/>
  <c r="AR791" i="9"/>
  <c r="AR812" i="9"/>
  <c r="AR835" i="9"/>
  <c r="AR855" i="9"/>
  <c r="AR871" i="9"/>
  <c r="AR879" i="9"/>
  <c r="AR887" i="9"/>
  <c r="AR895" i="9"/>
  <c r="AR903" i="9"/>
  <c r="AR911" i="9"/>
  <c r="AR919" i="9"/>
  <c r="AR927" i="9"/>
  <c r="AR935" i="9"/>
  <c r="AR943" i="9"/>
  <c r="AR951" i="9"/>
  <c r="AR959" i="9"/>
  <c r="AR967" i="9"/>
  <c r="AR975" i="9"/>
  <c r="AR983" i="9"/>
  <c r="AR991" i="9"/>
  <c r="AR999" i="9"/>
  <c r="AR1007" i="9"/>
  <c r="AR1015" i="9"/>
  <c r="AR1023" i="9"/>
  <c r="AR1031" i="9"/>
  <c r="AR1039" i="9"/>
  <c r="AR1047" i="9"/>
  <c r="AR1055" i="9"/>
  <c r="AR1063" i="9"/>
  <c r="AR1071" i="9"/>
  <c r="AR1079" i="9"/>
  <c r="AR1087" i="9"/>
  <c r="AR1095" i="9"/>
  <c r="AR1103" i="9"/>
  <c r="AR1111" i="9"/>
  <c r="AR1119" i="9"/>
  <c r="AR1127" i="9"/>
  <c r="AR1135" i="9"/>
  <c r="AR1143" i="9"/>
  <c r="AR1151" i="9"/>
  <c r="AR1159" i="9"/>
  <c r="AR1167" i="9"/>
  <c r="AR1175" i="9"/>
  <c r="AR1183" i="9"/>
  <c r="AR1191" i="9"/>
  <c r="AR1199" i="9"/>
  <c r="AR1207" i="9"/>
  <c r="AR1215" i="9"/>
  <c r="AR1223" i="9"/>
  <c r="AR1231" i="9"/>
  <c r="AR1239" i="9"/>
  <c r="AR1247" i="9"/>
  <c r="AR1255" i="9"/>
  <c r="AR1263" i="9"/>
  <c r="AR1271" i="9"/>
  <c r="AR1279" i="9"/>
  <c r="AR1287" i="9"/>
  <c r="AR1295" i="9"/>
  <c r="AR1303" i="9"/>
  <c r="AR1311" i="9"/>
  <c r="AR1319" i="9"/>
  <c r="AR1327" i="9"/>
  <c r="AR1335" i="9"/>
  <c r="AR1343" i="9"/>
  <c r="AR1351" i="9"/>
  <c r="AR1359" i="9"/>
  <c r="AR1367" i="9"/>
  <c r="AR1375" i="9"/>
  <c r="AR1383" i="9"/>
  <c r="AR1391" i="9"/>
  <c r="AR1399" i="9"/>
  <c r="AR1407" i="9"/>
  <c r="AR1415" i="9"/>
  <c r="AR1423" i="9"/>
  <c r="AR1431" i="9"/>
  <c r="AS1767" i="9"/>
  <c r="AR210" i="9"/>
  <c r="AR310" i="9"/>
  <c r="AR395" i="9"/>
  <c r="AR459" i="9"/>
  <c r="AR523" i="9"/>
  <c r="AR587" i="9"/>
  <c r="AR651" i="9"/>
  <c r="AR715" i="9"/>
  <c r="AR772" i="9"/>
  <c r="AR795" i="9"/>
  <c r="AR815" i="9"/>
  <c r="AR836" i="9"/>
  <c r="AR859" i="9"/>
  <c r="AR872" i="9"/>
  <c r="AR880" i="9"/>
  <c r="AR888" i="9"/>
  <c r="AR896" i="9"/>
  <c r="AR904" i="9"/>
  <c r="AR912" i="9"/>
  <c r="AR920" i="9"/>
  <c r="AR928" i="9"/>
  <c r="AR936" i="9"/>
  <c r="AR944" i="9"/>
  <c r="AR952" i="9"/>
  <c r="AR960" i="9"/>
  <c r="AR968" i="9"/>
  <c r="AR976" i="9"/>
  <c r="AR984" i="9"/>
  <c r="AR992" i="9"/>
  <c r="AR1000" i="9"/>
  <c r="AR1008" i="9"/>
  <c r="AR1016" i="9"/>
  <c r="AR1024" i="9"/>
  <c r="AR1032" i="9"/>
  <c r="AR1040" i="9"/>
  <c r="AR1048" i="9"/>
  <c r="AR1056" i="9"/>
  <c r="AR1064" i="9"/>
  <c r="AR1072" i="9"/>
  <c r="AR1080" i="9"/>
  <c r="AR1088" i="9"/>
  <c r="AR1096" i="9"/>
  <c r="AR1104" i="9"/>
  <c r="AR1112" i="9"/>
  <c r="AR1120" i="9"/>
  <c r="AR1128" i="9"/>
  <c r="AR1136" i="9"/>
  <c r="AR1144" i="9"/>
  <c r="AR1152" i="9"/>
  <c r="AR1160" i="9"/>
  <c r="AR1168" i="9"/>
  <c r="AR1176" i="9"/>
  <c r="AR1184" i="9"/>
  <c r="AR1192" i="9"/>
  <c r="AR1200" i="9"/>
  <c r="AR1208" i="9"/>
  <c r="AR1216" i="9"/>
  <c r="AR1224" i="9"/>
  <c r="AR1232" i="9"/>
  <c r="AR1240" i="9"/>
  <c r="AR1248" i="9"/>
  <c r="AR1256" i="9"/>
  <c r="AR1264" i="9"/>
  <c r="AR1272" i="9"/>
  <c r="AR1280" i="9"/>
  <c r="AR1288" i="9"/>
  <c r="AR1296" i="9"/>
  <c r="AR1304" i="9"/>
  <c r="AR1312" i="9"/>
  <c r="AR1320" i="9"/>
  <c r="AR1328" i="9"/>
  <c r="AR1336" i="9"/>
  <c r="AR1344" i="9"/>
  <c r="AR1352" i="9"/>
  <c r="AR1360" i="9"/>
  <c r="AR1368" i="9"/>
  <c r="AR1376" i="9"/>
  <c r="AR1384" i="9"/>
  <c r="AR1392" i="9"/>
  <c r="AR1400" i="9"/>
  <c r="AR1408" i="9"/>
  <c r="AR1416" i="9"/>
  <c r="AR1424" i="9"/>
  <c r="AR1432" i="9"/>
  <c r="AS1859" i="9"/>
  <c r="AR221" i="9"/>
  <c r="AR324" i="9"/>
  <c r="AR403" i="9"/>
  <c r="AR467" i="9"/>
  <c r="AR531" i="9"/>
  <c r="AR595" i="9"/>
  <c r="AR659" i="9"/>
  <c r="AR723" i="9"/>
  <c r="AR775" i="9"/>
  <c r="AR796" i="9"/>
  <c r="AR819" i="9"/>
  <c r="AR839" i="9"/>
  <c r="AR860" i="9"/>
  <c r="AR873" i="9"/>
  <c r="AR881" i="9"/>
  <c r="AR889" i="9"/>
  <c r="AR897" i="9"/>
  <c r="AR905" i="9"/>
  <c r="AR913" i="9"/>
  <c r="AR921" i="9"/>
  <c r="AR929" i="9"/>
  <c r="AR937" i="9"/>
  <c r="AR945" i="9"/>
  <c r="AR953" i="9"/>
  <c r="AR961" i="9"/>
  <c r="AR969" i="9"/>
  <c r="AR977" i="9"/>
  <c r="AR985" i="9"/>
  <c r="AR993" i="9"/>
  <c r="AR1001" i="9"/>
  <c r="AR1009" i="9"/>
  <c r="AR1017" i="9"/>
  <c r="AR1025" i="9"/>
  <c r="AR1033" i="9"/>
  <c r="AR1041" i="9"/>
  <c r="AR1049" i="9"/>
  <c r="AR1057" i="9"/>
  <c r="AR1065" i="9"/>
  <c r="AR1073" i="9"/>
  <c r="AR1081" i="9"/>
  <c r="AR1089" i="9"/>
  <c r="AR1097" i="9"/>
  <c r="AR1105" i="9"/>
  <c r="AR1113" i="9"/>
  <c r="AR1121" i="9"/>
  <c r="AR1129" i="9"/>
  <c r="AR1137" i="9"/>
  <c r="AR1145" i="9"/>
  <c r="AR1153" i="9"/>
  <c r="AR1161" i="9"/>
  <c r="AR1169" i="9"/>
  <c r="AR1177" i="9"/>
  <c r="AR1185" i="9"/>
  <c r="AR1193" i="9"/>
  <c r="AR1201" i="9"/>
  <c r="AR1209" i="9"/>
  <c r="AR1217" i="9"/>
  <c r="AR1225" i="9"/>
  <c r="AR1233" i="9"/>
  <c r="AR1241" i="9"/>
  <c r="AR1249" i="9"/>
  <c r="AR1257" i="9"/>
  <c r="AR1265" i="9"/>
  <c r="AR1273" i="9"/>
  <c r="AR1281" i="9"/>
  <c r="AR1289" i="9"/>
  <c r="AR1297" i="9"/>
  <c r="AR1305" i="9"/>
  <c r="AR1313" i="9"/>
  <c r="AR1321" i="9"/>
  <c r="AR1329" i="9"/>
  <c r="AR1337" i="9"/>
  <c r="AR1345" i="9"/>
  <c r="AR1353" i="9"/>
  <c r="AR1361" i="9"/>
  <c r="AR1369" i="9"/>
  <c r="AR1377" i="9"/>
  <c r="AR1385" i="9"/>
  <c r="AR1393" i="9"/>
  <c r="AR1401" i="9"/>
  <c r="AR1409" i="9"/>
  <c r="AR1417" i="9"/>
  <c r="AR1425" i="9"/>
  <c r="AR1433" i="9"/>
  <c r="AS1923" i="9"/>
  <c r="AR235" i="9"/>
  <c r="AR338" i="9"/>
  <c r="AR411" i="9"/>
  <c r="AR475" i="9"/>
  <c r="AR539" i="9"/>
  <c r="AR603" i="9"/>
  <c r="AR667" i="9"/>
  <c r="AR731" i="9"/>
  <c r="AR779" i="9"/>
  <c r="AR799" i="9"/>
  <c r="AR820" i="9"/>
  <c r="AR843" i="9"/>
  <c r="AR863" i="9"/>
  <c r="AR874" i="9"/>
  <c r="AR882" i="9"/>
  <c r="AR890" i="9"/>
  <c r="AR898" i="9"/>
  <c r="AR906" i="9"/>
  <c r="AR914" i="9"/>
  <c r="AR922" i="9"/>
  <c r="AR930" i="9"/>
  <c r="AR938" i="9"/>
  <c r="AR946" i="9"/>
  <c r="AR954" i="9"/>
  <c r="AR962" i="9"/>
  <c r="AR970" i="9"/>
  <c r="AR978" i="9"/>
  <c r="AR986" i="9"/>
  <c r="AR994" i="9"/>
  <c r="AR1002" i="9"/>
  <c r="AR1010" i="9"/>
  <c r="AR1018" i="9"/>
  <c r="AR1026" i="9"/>
  <c r="AR1034" i="9"/>
  <c r="AR1042" i="9"/>
  <c r="AR1050" i="9"/>
  <c r="AR1058" i="9"/>
  <c r="AR1066" i="9"/>
  <c r="AR1074" i="9"/>
  <c r="AR1082" i="9"/>
  <c r="AR1090" i="9"/>
  <c r="AR1098" i="9"/>
  <c r="AR1106" i="9"/>
  <c r="AR1114" i="9"/>
  <c r="AR1122" i="9"/>
  <c r="AR1130" i="9"/>
  <c r="AR1138" i="9"/>
  <c r="AR1146" i="9"/>
  <c r="AR1154" i="9"/>
  <c r="AR1162" i="9"/>
  <c r="AR1170" i="9"/>
  <c r="AR1178" i="9"/>
  <c r="AR1186" i="9"/>
  <c r="AR1194" i="9"/>
  <c r="AR1202" i="9"/>
  <c r="AR1210" i="9"/>
  <c r="AR1218" i="9"/>
  <c r="AR1226" i="9"/>
  <c r="AR1234" i="9"/>
  <c r="AR1242" i="9"/>
  <c r="AR1250" i="9"/>
  <c r="AR1258" i="9"/>
  <c r="AR1266" i="9"/>
  <c r="AR1274" i="9"/>
  <c r="AR1282" i="9"/>
  <c r="AR1290" i="9"/>
  <c r="AR1298" i="9"/>
  <c r="AR1306" i="9"/>
  <c r="AR1314" i="9"/>
  <c r="AR1322" i="9"/>
  <c r="AR1330" i="9"/>
  <c r="AR1338" i="9"/>
  <c r="AR1346" i="9"/>
  <c r="AR1354" i="9"/>
  <c r="AR1362" i="9"/>
  <c r="AR1370" i="9"/>
  <c r="AR1378" i="9"/>
  <c r="AR1386" i="9"/>
  <c r="AR1394" i="9"/>
  <c r="AR1402" i="9"/>
  <c r="AR1410" i="9"/>
  <c r="AR1418" i="9"/>
  <c r="AR1426" i="9"/>
  <c r="AS1987" i="9"/>
  <c r="AR246" i="9"/>
  <c r="AR349" i="9"/>
  <c r="AR419" i="9"/>
  <c r="AR483" i="9"/>
  <c r="AR547" i="9"/>
  <c r="AR611" i="9"/>
  <c r="AR675" i="9"/>
  <c r="AR739" i="9"/>
  <c r="AR780" i="9"/>
  <c r="AR803" i="9"/>
  <c r="AR823" i="9"/>
  <c r="AR844" i="9"/>
  <c r="AR867" i="9"/>
  <c r="AR875" i="9"/>
  <c r="AR883" i="9"/>
  <c r="AR891" i="9"/>
  <c r="AR899" i="9"/>
  <c r="AR907" i="9"/>
  <c r="AR915" i="9"/>
  <c r="AR923" i="9"/>
  <c r="AR931" i="9"/>
  <c r="AR939" i="9"/>
  <c r="AR947" i="9"/>
  <c r="AR955" i="9"/>
  <c r="AR963" i="9"/>
  <c r="AR971" i="9"/>
  <c r="AR979" i="9"/>
  <c r="AR987" i="9"/>
  <c r="AR995" i="9"/>
  <c r="AR1003" i="9"/>
  <c r="AR1011" i="9"/>
  <c r="AR1019" i="9"/>
  <c r="AR1027" i="9"/>
  <c r="AR1035" i="9"/>
  <c r="AR1043" i="9"/>
  <c r="AR1051" i="9"/>
  <c r="AR1059" i="9"/>
  <c r="AR1067" i="9"/>
  <c r="AR1075" i="9"/>
  <c r="AR1083" i="9"/>
  <c r="AR1091" i="9"/>
  <c r="AR1099" i="9"/>
  <c r="AR1107" i="9"/>
  <c r="AR1115" i="9"/>
  <c r="AR1123" i="9"/>
  <c r="AR1131" i="9"/>
  <c r="AR1139" i="9"/>
  <c r="AR1147" i="9"/>
  <c r="AR1155" i="9"/>
  <c r="AR1163" i="9"/>
  <c r="AR1171" i="9"/>
  <c r="AR1179" i="9"/>
  <c r="AR1187" i="9"/>
  <c r="AR1195" i="9"/>
  <c r="AR1203" i="9"/>
  <c r="AR1211" i="9"/>
  <c r="AR1219" i="9"/>
  <c r="AR1227" i="9"/>
  <c r="AR1235" i="9"/>
  <c r="AR1243" i="9"/>
  <c r="AR1251" i="9"/>
  <c r="AR1259" i="9"/>
  <c r="AR1267" i="9"/>
  <c r="AR1275" i="9"/>
  <c r="AR1283" i="9"/>
  <c r="AR1291" i="9"/>
  <c r="AR1299" i="9"/>
  <c r="AR1307" i="9"/>
  <c r="AR1315" i="9"/>
  <c r="AR1323" i="9"/>
  <c r="AR1331" i="9"/>
  <c r="AR1339" i="9"/>
  <c r="AR1347" i="9"/>
  <c r="AR1355" i="9"/>
  <c r="AR1363" i="9"/>
  <c r="AR1371" i="9"/>
  <c r="AR1379" i="9"/>
  <c r="AR1387" i="9"/>
  <c r="AR1395" i="9"/>
  <c r="AR1403" i="9"/>
  <c r="AR1411" i="9"/>
  <c r="AR1419" i="9"/>
  <c r="AR1427" i="9"/>
  <c r="AR1435" i="9"/>
  <c r="AR1443" i="9"/>
  <c r="AR1451" i="9"/>
  <c r="AR1459" i="9"/>
  <c r="AR1467" i="9"/>
  <c r="AR1475" i="9"/>
  <c r="AR1483" i="9"/>
  <c r="AR1491" i="9"/>
  <c r="AR1499" i="9"/>
  <c r="AR1507" i="9"/>
  <c r="AR1515" i="9"/>
  <c r="AR1523" i="9"/>
  <c r="AR1531" i="9"/>
  <c r="AR1539" i="9"/>
  <c r="AR1547" i="9"/>
  <c r="AR1555" i="9"/>
  <c r="AR1563" i="9"/>
  <c r="AR50" i="9"/>
  <c r="AR260" i="9"/>
  <c r="AR359" i="9"/>
  <c r="AR427" i="9"/>
  <c r="AR491" i="9"/>
  <c r="AR555" i="9"/>
  <c r="AR619" i="9"/>
  <c r="AR683" i="9"/>
  <c r="AR747" i="9"/>
  <c r="AR783" i="9"/>
  <c r="AR804" i="9"/>
  <c r="AR827" i="9"/>
  <c r="AR847" i="9"/>
  <c r="AR868" i="9"/>
  <c r="AR876" i="9"/>
  <c r="AR884" i="9"/>
  <c r="AR892" i="9"/>
  <c r="AR900" i="9"/>
  <c r="AR908" i="9"/>
  <c r="AR916" i="9"/>
  <c r="AR924" i="9"/>
  <c r="AR932" i="9"/>
  <c r="AR940" i="9"/>
  <c r="AR948" i="9"/>
  <c r="AR956" i="9"/>
  <c r="AR964" i="9"/>
  <c r="AR972" i="9"/>
  <c r="AR980" i="9"/>
  <c r="AR988" i="9"/>
  <c r="AR996" i="9"/>
  <c r="AR1004" i="9"/>
  <c r="AR1012" i="9"/>
  <c r="AR1020" i="9"/>
  <c r="AR1028" i="9"/>
  <c r="AR1036" i="9"/>
  <c r="AR1044" i="9"/>
  <c r="AR1052" i="9"/>
  <c r="AR1060" i="9"/>
  <c r="AR1068" i="9"/>
  <c r="AR1076" i="9"/>
  <c r="AR1084" i="9"/>
  <c r="AR1092" i="9"/>
  <c r="AR1100" i="9"/>
  <c r="AR1108" i="9"/>
  <c r="AR1116" i="9"/>
  <c r="AR1124" i="9"/>
  <c r="AR1132" i="9"/>
  <c r="AR1140" i="9"/>
  <c r="AR1148" i="9"/>
  <c r="AR1156" i="9"/>
  <c r="AR1164" i="9"/>
  <c r="AR1172" i="9"/>
  <c r="AR1180" i="9"/>
  <c r="AR1188" i="9"/>
  <c r="AR1196" i="9"/>
  <c r="AR1204" i="9"/>
  <c r="AR1212" i="9"/>
  <c r="AR1220" i="9"/>
  <c r="AR1228" i="9"/>
  <c r="AR1236" i="9"/>
  <c r="AR1244" i="9"/>
  <c r="AR1252" i="9"/>
  <c r="AR1260" i="9"/>
  <c r="AR1268" i="9"/>
  <c r="AR1276" i="9"/>
  <c r="AR1284" i="9"/>
  <c r="AR1292" i="9"/>
  <c r="AR1300" i="9"/>
  <c r="AR1308" i="9"/>
  <c r="AR1316" i="9"/>
  <c r="AR1324" i="9"/>
  <c r="AR1332" i="9"/>
  <c r="AR1340" i="9"/>
  <c r="AR1348" i="9"/>
  <c r="AR1356" i="9"/>
  <c r="AR1364" i="9"/>
  <c r="AR1372" i="9"/>
  <c r="AR1380" i="9"/>
  <c r="AR1388" i="9"/>
  <c r="AR1396" i="9"/>
  <c r="AR1404" i="9"/>
  <c r="AR1412" i="9"/>
  <c r="AR1420" i="9"/>
  <c r="AR1428" i="9"/>
  <c r="AR1436" i="9"/>
  <c r="AR1444" i="9"/>
  <c r="AR1452" i="9"/>
  <c r="AR1460" i="9"/>
  <c r="AR1468" i="9"/>
  <c r="AR1476" i="9"/>
  <c r="AR1484" i="9"/>
  <c r="AR1492" i="9"/>
  <c r="AR1500" i="9"/>
  <c r="AR1508" i="9"/>
  <c r="AR1516" i="9"/>
  <c r="AR1524" i="9"/>
  <c r="AR1532" i="9"/>
  <c r="AR1540" i="9"/>
  <c r="AR1548" i="9"/>
  <c r="AR1556" i="9"/>
  <c r="AR1564" i="9"/>
  <c r="AR1572" i="9"/>
  <c r="AR1580" i="9"/>
  <c r="AR1588" i="9"/>
  <c r="AR1596" i="9"/>
  <c r="AR114" i="9"/>
  <c r="AR274" i="9"/>
  <c r="AR371" i="9"/>
  <c r="AR435" i="9"/>
  <c r="AR499" i="9"/>
  <c r="AR563" i="9"/>
  <c r="AR627" i="9"/>
  <c r="AR691" i="9"/>
  <c r="AR755" i="9"/>
  <c r="AR787" i="9"/>
  <c r="AR807" i="9"/>
  <c r="AR828" i="9"/>
  <c r="AR851" i="9"/>
  <c r="AR869" i="9"/>
  <c r="AR877" i="9"/>
  <c r="AR885" i="9"/>
  <c r="AR893" i="9"/>
  <c r="AR901" i="9"/>
  <c r="AR909" i="9"/>
  <c r="AR917" i="9"/>
  <c r="AR925" i="9"/>
  <c r="AR933" i="9"/>
  <c r="AR941" i="9"/>
  <c r="AR949" i="9"/>
  <c r="AR957" i="9"/>
  <c r="AR965" i="9"/>
  <c r="AR973" i="9"/>
  <c r="AR981" i="9"/>
  <c r="AR989" i="9"/>
  <c r="AR997" i="9"/>
  <c r="AR1005" i="9"/>
  <c r="AR1013" i="9"/>
  <c r="AR1021" i="9"/>
  <c r="AR1029" i="9"/>
  <c r="AR1037" i="9"/>
  <c r="AR1045" i="9"/>
  <c r="AR1053" i="9"/>
  <c r="AR1061" i="9"/>
  <c r="AR1069" i="9"/>
  <c r="AR1077" i="9"/>
  <c r="AR1085" i="9"/>
  <c r="AR1093" i="9"/>
  <c r="AR1101" i="9"/>
  <c r="AR1109" i="9"/>
  <c r="AR1117" i="9"/>
  <c r="AR1125" i="9"/>
  <c r="AR1133" i="9"/>
  <c r="AR1141" i="9"/>
  <c r="AR1149" i="9"/>
  <c r="AR1157" i="9"/>
  <c r="AR1165" i="9"/>
  <c r="AR1173" i="9"/>
  <c r="AR1181" i="9"/>
  <c r="AR1189" i="9"/>
  <c r="AR1197" i="9"/>
  <c r="AR1205" i="9"/>
  <c r="AR1213" i="9"/>
  <c r="AR1221" i="9"/>
  <c r="AR1229" i="9"/>
  <c r="AR1237" i="9"/>
  <c r="AR1245" i="9"/>
  <c r="AR1253" i="9"/>
  <c r="AR1261" i="9"/>
  <c r="AR1269" i="9"/>
  <c r="AR1277" i="9"/>
  <c r="AR1285" i="9"/>
  <c r="AR1293" i="9"/>
  <c r="AR1301" i="9"/>
  <c r="AR1309" i="9"/>
  <c r="AR1317" i="9"/>
  <c r="AR1325" i="9"/>
  <c r="AR1333" i="9"/>
  <c r="AR1341" i="9"/>
  <c r="AR1349" i="9"/>
  <c r="AR1357" i="9"/>
  <c r="AR1365" i="9"/>
  <c r="AR1373" i="9"/>
  <c r="AR1381" i="9"/>
  <c r="AR1389" i="9"/>
  <c r="AR1397" i="9"/>
  <c r="AR1405" i="9"/>
  <c r="AR1413" i="9"/>
  <c r="AR1421" i="9"/>
  <c r="AR1429" i="9"/>
  <c r="AR1437" i="9"/>
  <c r="AR1445" i="9"/>
  <c r="AR1453" i="9"/>
  <c r="AR1461" i="9"/>
  <c r="AR1469" i="9"/>
  <c r="AR1477" i="9"/>
  <c r="AR1485" i="9"/>
  <c r="AR1493" i="9"/>
  <c r="AR1501" i="9"/>
  <c r="AR1509" i="9"/>
  <c r="AR1517" i="9"/>
  <c r="AR1525" i="9"/>
  <c r="AR1533" i="9"/>
  <c r="AR1541" i="9"/>
  <c r="AR1549" i="9"/>
  <c r="AR1557" i="9"/>
  <c r="AR1565" i="9"/>
  <c r="AR1573" i="9"/>
  <c r="AR1581" i="9"/>
  <c r="AR1589" i="9"/>
  <c r="AR1597" i="9"/>
  <c r="AR178" i="9"/>
  <c r="AR763" i="9"/>
  <c r="AR894" i="9"/>
  <c r="AR958" i="9"/>
  <c r="AR1022" i="9"/>
  <c r="AR1086" i="9"/>
  <c r="AR1150" i="9"/>
  <c r="AR1214" i="9"/>
  <c r="AR1278" i="9"/>
  <c r="AR1342" i="9"/>
  <c r="AR1406" i="9"/>
  <c r="AR1441" i="9"/>
  <c r="AR1455" i="9"/>
  <c r="AR1466" i="9"/>
  <c r="AR1480" i="9"/>
  <c r="AR1494" i="9"/>
  <c r="AR1505" i="9"/>
  <c r="AR1519" i="9"/>
  <c r="AR1530" i="9"/>
  <c r="AR1544" i="9"/>
  <c r="AR1558" i="9"/>
  <c r="AR1569" i="9"/>
  <c r="AR1579" i="9"/>
  <c r="AR1591" i="9"/>
  <c r="AR1601" i="9"/>
  <c r="AR1609" i="9"/>
  <c r="AR1617" i="9"/>
  <c r="AR1625" i="9"/>
  <c r="AR1633" i="9"/>
  <c r="AR1641" i="9"/>
  <c r="AR1649" i="9"/>
  <c r="AR1657" i="9"/>
  <c r="AR1665" i="9"/>
  <c r="AR1673" i="9"/>
  <c r="AR1681" i="9"/>
  <c r="AR1689" i="9"/>
  <c r="AR1697" i="9"/>
  <c r="AR1705" i="9"/>
  <c r="AR1713" i="9"/>
  <c r="AR1721" i="9"/>
  <c r="AR1729" i="9"/>
  <c r="AR1737" i="9"/>
  <c r="AR1745" i="9"/>
  <c r="AR1753" i="9"/>
  <c r="AR1761" i="9"/>
  <c r="AR1769" i="9"/>
  <c r="AR1777" i="9"/>
  <c r="AR1785" i="9"/>
  <c r="AR1793" i="9"/>
  <c r="AR1801" i="9"/>
  <c r="AR1809" i="9"/>
  <c r="AR1817" i="9"/>
  <c r="AR1825" i="9"/>
  <c r="AR1833" i="9"/>
  <c r="AR1841" i="9"/>
  <c r="AR1849" i="9"/>
  <c r="AR1857" i="9"/>
  <c r="AR1865" i="9"/>
  <c r="AR1873" i="9"/>
  <c r="AR1881" i="9"/>
  <c r="AR1889" i="9"/>
  <c r="AR1897" i="9"/>
  <c r="AR1905" i="9"/>
  <c r="AR1913" i="9"/>
  <c r="AR1921" i="9"/>
  <c r="AR1929" i="9"/>
  <c r="AR1937" i="9"/>
  <c r="AR1945" i="9"/>
  <c r="AR1953" i="9"/>
  <c r="AR1961" i="9"/>
  <c r="AR1969" i="9"/>
  <c r="AR1977" i="9"/>
  <c r="AR1985" i="9"/>
  <c r="AR1993" i="9"/>
  <c r="AR2001" i="9"/>
  <c r="AR10" i="9"/>
  <c r="AR18" i="9"/>
  <c r="AR26" i="9"/>
  <c r="AR34" i="9"/>
  <c r="AR1206" i="9"/>
  <c r="AR1398" i="9"/>
  <c r="AR1518" i="9"/>
  <c r="AR1590" i="9"/>
  <c r="AR1640" i="9"/>
  <c r="AR285" i="9"/>
  <c r="AR788" i="9"/>
  <c r="AR902" i="9"/>
  <c r="AR966" i="9"/>
  <c r="AR1030" i="9"/>
  <c r="AR1094" i="9"/>
  <c r="AR1158" i="9"/>
  <c r="AR1222" i="9"/>
  <c r="AR1286" i="9"/>
  <c r="AR1350" i="9"/>
  <c r="AR1414" i="9"/>
  <c r="AR1442" i="9"/>
  <c r="AR1456" i="9"/>
  <c r="AR1470" i="9"/>
  <c r="AR1481" i="9"/>
  <c r="AR1495" i="9"/>
  <c r="AR1506" i="9"/>
  <c r="AR1520" i="9"/>
  <c r="AR1534" i="9"/>
  <c r="AR1545" i="9"/>
  <c r="AR1559" i="9"/>
  <c r="AR1570" i="9"/>
  <c r="AR1582" i="9"/>
  <c r="AR1592" i="9"/>
  <c r="AR1602" i="9"/>
  <c r="AR1610" i="9"/>
  <c r="AR1618" i="9"/>
  <c r="AR1626" i="9"/>
  <c r="AR1634" i="9"/>
  <c r="AR1642" i="9"/>
  <c r="AR1650" i="9"/>
  <c r="AR1658" i="9"/>
  <c r="AR1666" i="9"/>
  <c r="AR1674" i="9"/>
  <c r="AR1682" i="9"/>
  <c r="AR1690" i="9"/>
  <c r="AR1698" i="9"/>
  <c r="AR1706" i="9"/>
  <c r="AR1714" i="9"/>
  <c r="AR1722" i="9"/>
  <c r="AR1730" i="9"/>
  <c r="AR1738" i="9"/>
  <c r="AR1746" i="9"/>
  <c r="AR1754" i="9"/>
  <c r="AR1762" i="9"/>
  <c r="AR1770" i="9"/>
  <c r="AR1778" i="9"/>
  <c r="AR1786" i="9"/>
  <c r="AR1794" i="9"/>
  <c r="AR1802" i="9"/>
  <c r="AR1810" i="9"/>
  <c r="AR1818" i="9"/>
  <c r="AR1826" i="9"/>
  <c r="AR1834" i="9"/>
  <c r="AR1842" i="9"/>
  <c r="AR1850" i="9"/>
  <c r="AR1858" i="9"/>
  <c r="AR1866" i="9"/>
  <c r="AR1874" i="9"/>
  <c r="AR1882" i="9"/>
  <c r="AR1890" i="9"/>
  <c r="AR1898" i="9"/>
  <c r="AR1906" i="9"/>
  <c r="AR1914" i="9"/>
  <c r="AR1922" i="9"/>
  <c r="AR1930" i="9"/>
  <c r="AR1938" i="9"/>
  <c r="AR1946" i="9"/>
  <c r="AR1954" i="9"/>
  <c r="AR1962" i="9"/>
  <c r="AR1970" i="9"/>
  <c r="AR1978" i="9"/>
  <c r="AR1986" i="9"/>
  <c r="AR1994" i="9"/>
  <c r="AR2002" i="9"/>
  <c r="AR11" i="9"/>
  <c r="AR19" i="9"/>
  <c r="AR27" i="9"/>
  <c r="AR35" i="9"/>
  <c r="AR1078" i="9"/>
  <c r="AR1454" i="9"/>
  <c r="AR1543" i="9"/>
  <c r="AR1616" i="9"/>
  <c r="AR1664" i="9"/>
  <c r="AR379" i="9"/>
  <c r="AR811" i="9"/>
  <c r="AR910" i="9"/>
  <c r="AR974" i="9"/>
  <c r="AR1038" i="9"/>
  <c r="AR1102" i="9"/>
  <c r="AR1166" i="9"/>
  <c r="AR1230" i="9"/>
  <c r="AR1294" i="9"/>
  <c r="AR1358" i="9"/>
  <c r="AR1422" i="9"/>
  <c r="AR1446" i="9"/>
  <c r="AR1457" i="9"/>
  <c r="AR1471" i="9"/>
  <c r="AR1482" i="9"/>
  <c r="AR1496" i="9"/>
  <c r="AR1510" i="9"/>
  <c r="AR1521" i="9"/>
  <c r="AR1535" i="9"/>
  <c r="AR1546" i="9"/>
  <c r="AR1560" i="9"/>
  <c r="AR1571" i="9"/>
  <c r="AR1583" i="9"/>
  <c r="AR1593" i="9"/>
  <c r="AR1603" i="9"/>
  <c r="AR1611" i="9"/>
  <c r="AR1619" i="9"/>
  <c r="AR1627" i="9"/>
  <c r="AR1635" i="9"/>
  <c r="AR1643" i="9"/>
  <c r="AR1651" i="9"/>
  <c r="AR1659" i="9"/>
  <c r="AR1667" i="9"/>
  <c r="AR1675" i="9"/>
  <c r="AR1683" i="9"/>
  <c r="AR1691" i="9"/>
  <c r="AR1699" i="9"/>
  <c r="AR1707" i="9"/>
  <c r="AR1715" i="9"/>
  <c r="AR1723" i="9"/>
  <c r="AR1731" i="9"/>
  <c r="AR1739" i="9"/>
  <c r="AR1747" i="9"/>
  <c r="AR1755" i="9"/>
  <c r="AR1763" i="9"/>
  <c r="AR1771" i="9"/>
  <c r="AR1779" i="9"/>
  <c r="AR1787" i="9"/>
  <c r="AR1795" i="9"/>
  <c r="AR1803" i="9"/>
  <c r="AR1811" i="9"/>
  <c r="AR1819" i="9"/>
  <c r="AR1827" i="9"/>
  <c r="AR1835" i="9"/>
  <c r="AR1843" i="9"/>
  <c r="AR1851" i="9"/>
  <c r="AR1859" i="9"/>
  <c r="AR1867" i="9"/>
  <c r="AR1875" i="9"/>
  <c r="AR1883" i="9"/>
  <c r="AR1891" i="9"/>
  <c r="AR1899" i="9"/>
  <c r="AR1907" i="9"/>
  <c r="AR1915" i="9"/>
  <c r="AR1923" i="9"/>
  <c r="AR1931" i="9"/>
  <c r="AR1939" i="9"/>
  <c r="AR1947" i="9"/>
  <c r="AR1955" i="9"/>
  <c r="AR1963" i="9"/>
  <c r="AR1971" i="9"/>
  <c r="AR1979" i="9"/>
  <c r="AR1987" i="9"/>
  <c r="AR1995" i="9"/>
  <c r="AR4" i="9"/>
  <c r="AR12" i="9"/>
  <c r="AR20" i="9"/>
  <c r="AR28" i="9"/>
  <c r="AR36" i="9"/>
  <c r="AR1142" i="9"/>
  <c r="AR1270" i="9"/>
  <c r="AR1440" i="9"/>
  <c r="AR1504" i="9"/>
  <c r="AR1578" i="9"/>
  <c r="AR1632" i="9"/>
  <c r="AR443" i="9"/>
  <c r="AR831" i="9"/>
  <c r="AR918" i="9"/>
  <c r="AR982" i="9"/>
  <c r="AR1046" i="9"/>
  <c r="AR1110" i="9"/>
  <c r="AR1174" i="9"/>
  <c r="AR1238" i="9"/>
  <c r="AR1302" i="9"/>
  <c r="AR1366" i="9"/>
  <c r="AR1430" i="9"/>
  <c r="AR1447" i="9"/>
  <c r="AR1458" i="9"/>
  <c r="AR1472" i="9"/>
  <c r="AR1486" i="9"/>
  <c r="AR1497" i="9"/>
  <c r="AR1511" i="9"/>
  <c r="AR1522" i="9"/>
  <c r="AR1536" i="9"/>
  <c r="AR1550" i="9"/>
  <c r="AR1561" i="9"/>
  <c r="AR1574" i="9"/>
  <c r="AR1584" i="9"/>
  <c r="AR1594" i="9"/>
  <c r="AR1604" i="9"/>
  <c r="AR1612" i="9"/>
  <c r="AR1620" i="9"/>
  <c r="AR1628" i="9"/>
  <c r="AR1636" i="9"/>
  <c r="AR1644" i="9"/>
  <c r="AR1652" i="9"/>
  <c r="AR1660" i="9"/>
  <c r="AR1668" i="9"/>
  <c r="AR1676" i="9"/>
  <c r="AR1684" i="9"/>
  <c r="AR1692" i="9"/>
  <c r="AR1700" i="9"/>
  <c r="AR1708" i="9"/>
  <c r="AR1716" i="9"/>
  <c r="AR1724" i="9"/>
  <c r="AR1732" i="9"/>
  <c r="AR1740" i="9"/>
  <c r="AR1748" i="9"/>
  <c r="AR1756" i="9"/>
  <c r="AR1764" i="9"/>
  <c r="AR1772" i="9"/>
  <c r="AR1780" i="9"/>
  <c r="AR1788" i="9"/>
  <c r="AR1796" i="9"/>
  <c r="AR1804" i="9"/>
  <c r="AR1812" i="9"/>
  <c r="AR1820" i="9"/>
  <c r="AR1828" i="9"/>
  <c r="AR1836" i="9"/>
  <c r="AR1844" i="9"/>
  <c r="AR1852" i="9"/>
  <c r="AR1860" i="9"/>
  <c r="AR1868" i="9"/>
  <c r="AR1876" i="9"/>
  <c r="AR1884" i="9"/>
  <c r="AR1892" i="9"/>
  <c r="AR1900" i="9"/>
  <c r="AR1908" i="9"/>
  <c r="AR1916" i="9"/>
  <c r="AR1924" i="9"/>
  <c r="AR1932" i="9"/>
  <c r="AR1940" i="9"/>
  <c r="AR1948" i="9"/>
  <c r="AR1956" i="9"/>
  <c r="AR1964" i="9"/>
  <c r="AR1972" i="9"/>
  <c r="AR1980" i="9"/>
  <c r="AR1988" i="9"/>
  <c r="AR1996" i="9"/>
  <c r="AR5" i="9"/>
  <c r="AR13" i="9"/>
  <c r="AR21" i="9"/>
  <c r="AR29" i="9"/>
  <c r="AR3" i="9"/>
  <c r="AR950" i="9"/>
  <c r="AR1490" i="9"/>
  <c r="AR1568" i="9"/>
  <c r="AR1624" i="9"/>
  <c r="AR1672" i="9"/>
  <c r="AR507" i="9"/>
  <c r="AR852" i="9"/>
  <c r="AR926" i="9"/>
  <c r="AR990" i="9"/>
  <c r="AR1054" i="9"/>
  <c r="AR1118" i="9"/>
  <c r="AR1182" i="9"/>
  <c r="AR1246" i="9"/>
  <c r="AR1310" i="9"/>
  <c r="AR1374" i="9"/>
  <c r="AR1434" i="9"/>
  <c r="AR1448" i="9"/>
  <c r="AR1462" i="9"/>
  <c r="AR1473" i="9"/>
  <c r="AR1487" i="9"/>
  <c r="AR1498" i="9"/>
  <c r="AR1512" i="9"/>
  <c r="AR1526" i="9"/>
  <c r="AR1537" i="9"/>
  <c r="AR1551" i="9"/>
  <c r="AR1562" i="9"/>
  <c r="AR1575" i="9"/>
  <c r="AR1585" i="9"/>
  <c r="AR1595" i="9"/>
  <c r="AR1605" i="9"/>
  <c r="AR1613" i="9"/>
  <c r="AR1621" i="9"/>
  <c r="AR1629" i="9"/>
  <c r="AR1637" i="9"/>
  <c r="AR1645" i="9"/>
  <c r="AR1653" i="9"/>
  <c r="AR1661" i="9"/>
  <c r="AR1669" i="9"/>
  <c r="AR1677" i="9"/>
  <c r="AR1685" i="9"/>
  <c r="AR1693" i="9"/>
  <c r="AR1701" i="9"/>
  <c r="AR1709" i="9"/>
  <c r="AR1717" i="9"/>
  <c r="AR1725" i="9"/>
  <c r="AR1733" i="9"/>
  <c r="AR1741" i="9"/>
  <c r="AR1749" i="9"/>
  <c r="AR1757" i="9"/>
  <c r="AR1765" i="9"/>
  <c r="AR1773" i="9"/>
  <c r="AR1781" i="9"/>
  <c r="AR1789" i="9"/>
  <c r="AR1797" i="9"/>
  <c r="AR1805" i="9"/>
  <c r="AR1813" i="9"/>
  <c r="AR1821" i="9"/>
  <c r="AR1829" i="9"/>
  <c r="AR1837" i="9"/>
  <c r="AR1845" i="9"/>
  <c r="AR1853" i="9"/>
  <c r="AR1861" i="9"/>
  <c r="AR1869" i="9"/>
  <c r="AR1877" i="9"/>
  <c r="AR1885" i="9"/>
  <c r="AR1893" i="9"/>
  <c r="AR1901" i="9"/>
  <c r="AR1909" i="9"/>
  <c r="AR1917" i="9"/>
  <c r="AR1925" i="9"/>
  <c r="AR1933" i="9"/>
  <c r="AR1941" i="9"/>
  <c r="AR1949" i="9"/>
  <c r="AR1957" i="9"/>
  <c r="AR1965" i="9"/>
  <c r="AR1973" i="9"/>
  <c r="AR1981" i="9"/>
  <c r="AR1989" i="9"/>
  <c r="AR1997" i="9"/>
  <c r="AR6" i="9"/>
  <c r="AR14" i="9"/>
  <c r="AR22" i="9"/>
  <c r="AR30" i="9"/>
  <c r="AR886" i="9"/>
  <c r="AR1465" i="9"/>
  <c r="AR1554" i="9"/>
  <c r="AR1608" i="9"/>
  <c r="AR1656" i="9"/>
  <c r="AR571" i="9"/>
  <c r="AR870" i="9"/>
  <c r="AR934" i="9"/>
  <c r="AR998" i="9"/>
  <c r="AR1062" i="9"/>
  <c r="AR1126" i="9"/>
  <c r="AR1190" i="9"/>
  <c r="AR1254" i="9"/>
  <c r="AR1318" i="9"/>
  <c r="AR1382" i="9"/>
  <c r="AR1438" i="9"/>
  <c r="AR1449" i="9"/>
  <c r="AR1463" i="9"/>
  <c r="AR1474" i="9"/>
  <c r="AR1488" i="9"/>
  <c r="AR1502" i="9"/>
  <c r="AR1513" i="9"/>
  <c r="AR1527" i="9"/>
  <c r="AR1538" i="9"/>
  <c r="AR1552" i="9"/>
  <c r="AR1566" i="9"/>
  <c r="AR1576" i="9"/>
  <c r="AR1586" i="9"/>
  <c r="AR1598" i="9"/>
  <c r="AR1606" i="9"/>
  <c r="AR1614" i="9"/>
  <c r="AR1622" i="9"/>
  <c r="AR1630" i="9"/>
  <c r="AR1638" i="9"/>
  <c r="AR1646" i="9"/>
  <c r="AR1654" i="9"/>
  <c r="AR1662" i="9"/>
  <c r="AR1670" i="9"/>
  <c r="AR1678" i="9"/>
  <c r="AR1686" i="9"/>
  <c r="AR1694" i="9"/>
  <c r="AR1702" i="9"/>
  <c r="AR1710" i="9"/>
  <c r="AR1718" i="9"/>
  <c r="AR1726" i="9"/>
  <c r="AR1734" i="9"/>
  <c r="AR1742" i="9"/>
  <c r="AR1750" i="9"/>
  <c r="AR1758" i="9"/>
  <c r="AR1766" i="9"/>
  <c r="AR1774" i="9"/>
  <c r="AR1782" i="9"/>
  <c r="AR1790" i="9"/>
  <c r="AR1798" i="9"/>
  <c r="AR1806" i="9"/>
  <c r="AR1814" i="9"/>
  <c r="AR1822" i="9"/>
  <c r="AR1830" i="9"/>
  <c r="AR1838" i="9"/>
  <c r="AR1846" i="9"/>
  <c r="AR1854" i="9"/>
  <c r="AR1862" i="9"/>
  <c r="AR1870" i="9"/>
  <c r="AR1878" i="9"/>
  <c r="AR1886" i="9"/>
  <c r="AR1894" i="9"/>
  <c r="AR1902" i="9"/>
  <c r="AR1910" i="9"/>
  <c r="AR1918" i="9"/>
  <c r="AR1926" i="9"/>
  <c r="AR1934" i="9"/>
  <c r="AR1942" i="9"/>
  <c r="AR1950" i="9"/>
  <c r="AR1958" i="9"/>
  <c r="AR1966" i="9"/>
  <c r="AR1974" i="9"/>
  <c r="AR1982" i="9"/>
  <c r="AR1990" i="9"/>
  <c r="AR1998" i="9"/>
  <c r="AR7" i="9"/>
  <c r="AR15" i="9"/>
  <c r="AR23" i="9"/>
  <c r="AR31" i="9"/>
  <c r="AR635" i="9"/>
  <c r="AR878" i="9"/>
  <c r="AR942" i="9"/>
  <c r="AR1006" i="9"/>
  <c r="AR1070" i="9"/>
  <c r="AR1134" i="9"/>
  <c r="AR1198" i="9"/>
  <c r="AR1262" i="9"/>
  <c r="AR1326" i="9"/>
  <c r="AR1390" i="9"/>
  <c r="AR1439" i="9"/>
  <c r="AR1450" i="9"/>
  <c r="AR1464" i="9"/>
  <c r="AR1478" i="9"/>
  <c r="AR1489" i="9"/>
  <c r="AR1503" i="9"/>
  <c r="AR1514" i="9"/>
  <c r="AR1528" i="9"/>
  <c r="AR1542" i="9"/>
  <c r="AR1553" i="9"/>
  <c r="AR1567" i="9"/>
  <c r="AR1577" i="9"/>
  <c r="AR1587" i="9"/>
  <c r="AR1599" i="9"/>
  <c r="AR1607" i="9"/>
  <c r="AR1615" i="9"/>
  <c r="AR1623" i="9"/>
  <c r="AR1631" i="9"/>
  <c r="AR1639" i="9"/>
  <c r="AR1647" i="9"/>
  <c r="AR1655" i="9"/>
  <c r="AR1663" i="9"/>
  <c r="AR1671" i="9"/>
  <c r="AR1679" i="9"/>
  <c r="AR1687" i="9"/>
  <c r="AR1695" i="9"/>
  <c r="AR1703" i="9"/>
  <c r="AR1711" i="9"/>
  <c r="AR1719" i="9"/>
  <c r="AR1727" i="9"/>
  <c r="AR1735" i="9"/>
  <c r="AR1743" i="9"/>
  <c r="AR1751" i="9"/>
  <c r="AR1759" i="9"/>
  <c r="AR1767" i="9"/>
  <c r="AR1775" i="9"/>
  <c r="AR1783" i="9"/>
  <c r="AR1791" i="9"/>
  <c r="AR1799" i="9"/>
  <c r="AR1807" i="9"/>
  <c r="AR1815" i="9"/>
  <c r="AR1823" i="9"/>
  <c r="AR1831" i="9"/>
  <c r="AR1839" i="9"/>
  <c r="AR1847" i="9"/>
  <c r="AR1855" i="9"/>
  <c r="AR1863" i="9"/>
  <c r="AR1871" i="9"/>
  <c r="AR1879" i="9"/>
  <c r="AR1887" i="9"/>
  <c r="AR1895" i="9"/>
  <c r="AR1903" i="9"/>
  <c r="AR1911" i="9"/>
  <c r="AR1919" i="9"/>
  <c r="AR1927" i="9"/>
  <c r="AR1935" i="9"/>
  <c r="AR1943" i="9"/>
  <c r="AR1951" i="9"/>
  <c r="AR1959" i="9"/>
  <c r="AR1967" i="9"/>
  <c r="AR1975" i="9"/>
  <c r="AR1983" i="9"/>
  <c r="AR1991" i="9"/>
  <c r="AR1999" i="9"/>
  <c r="AR8" i="9"/>
  <c r="AR16" i="9"/>
  <c r="AR24" i="9"/>
  <c r="AR32" i="9"/>
  <c r="AR699" i="9"/>
  <c r="AR1334" i="9"/>
  <c r="AR1479" i="9"/>
  <c r="AR1529" i="9"/>
  <c r="AR1600" i="9"/>
  <c r="AR1648" i="9"/>
  <c r="AR1014" i="9"/>
  <c r="AR1736" i="9"/>
  <c r="AR1800" i="9"/>
  <c r="AR1864" i="9"/>
  <c r="AR1928" i="9"/>
  <c r="AR1992" i="9"/>
  <c r="AR1680" i="9"/>
  <c r="AR1744" i="9"/>
  <c r="AR1808" i="9"/>
  <c r="AR1872" i="9"/>
  <c r="AR1936" i="9"/>
  <c r="AR2000" i="9"/>
  <c r="AR1984" i="9"/>
  <c r="AR1688" i="9"/>
  <c r="AR1752" i="9"/>
  <c r="AR1816" i="9"/>
  <c r="AR1880" i="9"/>
  <c r="AR1944" i="9"/>
  <c r="AR9" i="9"/>
  <c r="AR1696" i="9"/>
  <c r="AR1760" i="9"/>
  <c r="AR1824" i="9"/>
  <c r="AR1888" i="9"/>
  <c r="AR1952" i="9"/>
  <c r="AR17" i="9"/>
  <c r="AR1920" i="9"/>
  <c r="AR1704" i="9"/>
  <c r="AR1768" i="9"/>
  <c r="AR1832" i="9"/>
  <c r="AR1896" i="9"/>
  <c r="AR1960" i="9"/>
  <c r="AR25" i="9"/>
  <c r="AR1856" i="9"/>
  <c r="AR1712" i="9"/>
  <c r="AR1776" i="9"/>
  <c r="AR1840" i="9"/>
  <c r="AR1904" i="9"/>
  <c r="AR1968" i="9"/>
  <c r="AR33" i="9"/>
  <c r="AR1792" i="9"/>
  <c r="AR1720" i="9"/>
  <c r="AR1784" i="9"/>
  <c r="AR1848" i="9"/>
  <c r="AR1912" i="9"/>
  <c r="AR1976" i="9"/>
  <c r="AR1728" i="9"/>
  <c r="AD5" i="9"/>
  <c r="AE5" i="9" s="1"/>
  <c r="AE4" i="9"/>
  <c r="AD6" i="9"/>
  <c r="AE6" i="9" s="1"/>
  <c r="AD7" i="9" l="1"/>
  <c r="AE7" i="9" l="1"/>
  <c r="AD8" i="9"/>
  <c r="AD9" i="9" l="1"/>
  <c r="AE8" i="9"/>
  <c r="AE9" i="9" l="1"/>
  <c r="AD10" i="9"/>
  <c r="AE10" i="9" l="1"/>
  <c r="AD11" i="9"/>
  <c r="AD12" i="9" l="1"/>
  <c r="AE11" i="9"/>
  <c r="AE12" i="9" l="1"/>
  <c r="AD13" i="9"/>
  <c r="AE13" i="9" l="1"/>
  <c r="AD14" i="9"/>
  <c r="AD15" i="9" l="1"/>
  <c r="AE14" i="9"/>
  <c r="AD16" i="9" l="1"/>
  <c r="AE15" i="9"/>
  <c r="AD17" i="9" l="1"/>
  <c r="AE16" i="9"/>
  <c r="AE17" i="9" l="1"/>
  <c r="AD18" i="9"/>
  <c r="AD19" i="9" l="1"/>
  <c r="AE18" i="9"/>
  <c r="AD20" i="9" l="1"/>
  <c r="AE19" i="9"/>
  <c r="AD21" i="9" l="1"/>
  <c r="AE20" i="9"/>
  <c r="AE21" i="9" l="1"/>
  <c r="AD22" i="9"/>
  <c r="AE22" i="9" l="1"/>
  <c r="AD23" i="9"/>
  <c r="AD24" i="9" l="1"/>
  <c r="AE23" i="9"/>
  <c r="AD25" i="9" l="1"/>
  <c r="AE24" i="9"/>
  <c r="AE25" i="9" l="1"/>
  <c r="AD26" i="9"/>
  <c r="AE26" i="9" l="1"/>
  <c r="AD27" i="9"/>
  <c r="AD28" i="9" l="1"/>
  <c r="AE27" i="9"/>
  <c r="AD29" i="9" l="1"/>
  <c r="AE28" i="9"/>
  <c r="AD30" i="9" l="1"/>
  <c r="AE29" i="9"/>
  <c r="AE30" i="9" l="1"/>
  <c r="AD31" i="9"/>
  <c r="AD32" i="9" l="1"/>
  <c r="AE31" i="9"/>
  <c r="AD33" i="9" l="1"/>
  <c r="AE32" i="9"/>
  <c r="AD34" i="9" l="1"/>
  <c r="AE33" i="9"/>
  <c r="AE34" i="9" l="1"/>
  <c r="AD35" i="9"/>
  <c r="AD36" i="9" l="1"/>
  <c r="AE35" i="9"/>
  <c r="AD37" i="9" l="1"/>
  <c r="AE36" i="9"/>
  <c r="AD38" i="9" l="1"/>
  <c r="AE37" i="9"/>
  <c r="AE38" i="9" l="1"/>
  <c r="AD39" i="9"/>
  <c r="AD40" i="9" l="1"/>
  <c r="AE39" i="9"/>
  <c r="AD41" i="9" l="1"/>
  <c r="AE40" i="9"/>
  <c r="AE41" i="9" l="1"/>
  <c r="AD42" i="9"/>
  <c r="AE42" i="9" l="1"/>
  <c r="AD43" i="9"/>
  <c r="AD44" i="9" l="1"/>
  <c r="AE43" i="9"/>
  <c r="AD45" i="9" l="1"/>
  <c r="AE44" i="9"/>
  <c r="AD46" i="9" l="1"/>
  <c r="AE45" i="9"/>
  <c r="AE46" i="9" l="1"/>
  <c r="AD47" i="9"/>
  <c r="AD48" i="9" l="1"/>
  <c r="AE47" i="9"/>
  <c r="AD49" i="9" l="1"/>
  <c r="AE48" i="9"/>
  <c r="AE49" i="9" l="1"/>
  <c r="AD50" i="9"/>
  <c r="AD51" i="9" l="1"/>
  <c r="AE50" i="9"/>
  <c r="AD52" i="9" l="1"/>
  <c r="AE51" i="9"/>
  <c r="AD53" i="9" l="1"/>
  <c r="AE52" i="9"/>
  <c r="AD54" i="9" l="1"/>
  <c r="AE53" i="9"/>
  <c r="AD55" i="9" l="1"/>
  <c r="AE54" i="9"/>
  <c r="AD56" i="9" l="1"/>
  <c r="AE55" i="9"/>
  <c r="AE56" i="9" l="1"/>
  <c r="AD57" i="9"/>
  <c r="AD58" i="9" l="1"/>
  <c r="AE57" i="9"/>
  <c r="AD59" i="9" l="1"/>
  <c r="AE58" i="9"/>
  <c r="AD60" i="9" l="1"/>
  <c r="AE59" i="9"/>
  <c r="AE60" i="9" l="1"/>
  <c r="AD61" i="9"/>
  <c r="AD62" i="9" l="1"/>
  <c r="AE61" i="9"/>
  <c r="AD63" i="9" l="1"/>
  <c r="AE62" i="9"/>
  <c r="AD64" i="9" l="1"/>
  <c r="AE63" i="9"/>
  <c r="AE64" i="9" l="1"/>
  <c r="AD65" i="9"/>
  <c r="AD66" i="9" l="1"/>
  <c r="AE65" i="9"/>
  <c r="AD67" i="9" l="1"/>
  <c r="AE66" i="9"/>
  <c r="AE67" i="9" l="1"/>
  <c r="AD68" i="9"/>
  <c r="AE68" i="9" l="1"/>
  <c r="AD69" i="9"/>
  <c r="AD70" i="9" l="1"/>
  <c r="AE69" i="9"/>
  <c r="AD71" i="9" l="1"/>
  <c r="AE70" i="9"/>
  <c r="AE71" i="9" l="1"/>
  <c r="AD72" i="9"/>
  <c r="AE72" i="9" l="1"/>
  <c r="AD73" i="9"/>
  <c r="AD74" i="9" l="1"/>
  <c r="AE73" i="9"/>
  <c r="AD75" i="9" l="1"/>
  <c r="AE74" i="9"/>
  <c r="AD76" i="9" l="1"/>
  <c r="AE75" i="9"/>
  <c r="AE76" i="9" l="1"/>
  <c r="AD77" i="9"/>
  <c r="AD78" i="9" l="1"/>
  <c r="AE77" i="9"/>
  <c r="AD79" i="9" l="1"/>
  <c r="AE78" i="9"/>
  <c r="AD80" i="9" l="1"/>
  <c r="AE79" i="9"/>
  <c r="AE80" i="9" l="1"/>
  <c r="AD81" i="9"/>
  <c r="AD82" i="9" l="1"/>
  <c r="AE81" i="9"/>
  <c r="AD83" i="9" l="1"/>
  <c r="AE82" i="9"/>
  <c r="AD84" i="9" l="1"/>
  <c r="AE83" i="9"/>
  <c r="AE84" i="9" l="1"/>
  <c r="AD85" i="9"/>
  <c r="AD86" i="9" l="1"/>
  <c r="AE85" i="9"/>
  <c r="AD87" i="9" l="1"/>
  <c r="AE86" i="9"/>
  <c r="AD88" i="9" l="1"/>
  <c r="AE87" i="9"/>
  <c r="AE88" i="9" l="1"/>
  <c r="AD89" i="9"/>
  <c r="AD90" i="9" l="1"/>
  <c r="AE89" i="9"/>
  <c r="AD91" i="9" l="1"/>
  <c r="AE90" i="9"/>
  <c r="AD92" i="9" l="1"/>
  <c r="AE91" i="9"/>
  <c r="AE92" i="9" l="1"/>
  <c r="AD93" i="9"/>
  <c r="AD94" i="9" l="1"/>
  <c r="AE93" i="9"/>
  <c r="AD95" i="9" l="1"/>
  <c r="AE94" i="9"/>
  <c r="AD96" i="9" l="1"/>
  <c r="AE95" i="9"/>
  <c r="AE96" i="9" l="1"/>
  <c r="AD97" i="9"/>
  <c r="AD98" i="9" l="1"/>
  <c r="AE97" i="9"/>
  <c r="AE98" i="9" l="1"/>
  <c r="AD99" i="9"/>
  <c r="AD100" i="9" l="1"/>
  <c r="AE99" i="9"/>
  <c r="AE100" i="9" l="1"/>
  <c r="AD101" i="9"/>
  <c r="AD102" i="9" l="1"/>
  <c r="AE101" i="9"/>
  <c r="AE102" i="9" l="1"/>
  <c r="AD103" i="9"/>
  <c r="AD104" i="9" l="1"/>
  <c r="AE103" i="9"/>
  <c r="AE104" i="9" l="1"/>
  <c r="AD105" i="9"/>
  <c r="AD106" i="9" l="1"/>
  <c r="AE105" i="9"/>
  <c r="AE106" i="9" l="1"/>
  <c r="AD107" i="9"/>
  <c r="AD108" i="9" l="1"/>
  <c r="AE107" i="9"/>
  <c r="AE108" i="9" l="1"/>
  <c r="AD109" i="9"/>
  <c r="AD110" i="9" l="1"/>
  <c r="AE109" i="9"/>
  <c r="AE110" i="9" l="1"/>
  <c r="AD111" i="9"/>
  <c r="AD112" i="9" l="1"/>
  <c r="AE111" i="9"/>
  <c r="AE112" i="9" l="1"/>
  <c r="AD113" i="9"/>
  <c r="AD114" i="9" l="1"/>
  <c r="AE113" i="9"/>
  <c r="AE114" i="9" l="1"/>
  <c r="AD115" i="9"/>
  <c r="AD116" i="9" l="1"/>
  <c r="AE115" i="9"/>
  <c r="AE116" i="9" l="1"/>
  <c r="AD117" i="9"/>
  <c r="AD118" i="9" l="1"/>
  <c r="AE117" i="9"/>
  <c r="AE118" i="9" l="1"/>
  <c r="AD119" i="9"/>
  <c r="AD120" i="9" l="1"/>
  <c r="AE119" i="9"/>
  <c r="AE120" i="9" l="1"/>
  <c r="AD121" i="9"/>
  <c r="AD122" i="9" l="1"/>
  <c r="AE121" i="9"/>
  <c r="AE122" i="9" l="1"/>
  <c r="AD123" i="9"/>
  <c r="AD124" i="9" l="1"/>
  <c r="AE123" i="9"/>
  <c r="AE124" i="9" l="1"/>
  <c r="AD125" i="9"/>
  <c r="AD126" i="9" l="1"/>
  <c r="AE125" i="9"/>
  <c r="AE126" i="9" l="1"/>
  <c r="AD127" i="9"/>
  <c r="AD128" i="9" l="1"/>
  <c r="AE127" i="9"/>
  <c r="AE128" i="9" l="1"/>
  <c r="AD129" i="9"/>
  <c r="AD130" i="9" l="1"/>
  <c r="AE129" i="9"/>
  <c r="AE130" i="9" l="1"/>
  <c r="AD131" i="9"/>
  <c r="AE131" i="9" l="1"/>
  <c r="AD132" i="9"/>
  <c r="AD133" i="9" l="1"/>
  <c r="AE132" i="9"/>
  <c r="AD134" i="9" l="1"/>
  <c r="AE133" i="9"/>
  <c r="AE134" i="9" l="1"/>
  <c r="AD135" i="9"/>
  <c r="AE135" i="9" l="1"/>
  <c r="AD136" i="9"/>
  <c r="AD137" i="9" l="1"/>
  <c r="AE136" i="9"/>
  <c r="AD138" i="9" l="1"/>
  <c r="AE137" i="9"/>
  <c r="AE138" i="9" l="1"/>
  <c r="AD139" i="9"/>
  <c r="AE139" i="9" l="1"/>
  <c r="AD140" i="9"/>
  <c r="AD141" i="9" l="1"/>
  <c r="AE140" i="9"/>
  <c r="AD142" i="9" l="1"/>
  <c r="AE141" i="9"/>
  <c r="AE142" i="9" l="1"/>
  <c r="AD143" i="9"/>
  <c r="AE143" i="9" l="1"/>
  <c r="AD144" i="9"/>
  <c r="AD145" i="9" l="1"/>
  <c r="AE144" i="9"/>
  <c r="AE145" i="9" l="1"/>
  <c r="AD146" i="9"/>
  <c r="AD147" i="9" l="1"/>
  <c r="AE146" i="9"/>
  <c r="AE147" i="9" l="1"/>
  <c r="AD148" i="9"/>
  <c r="AD149" i="9" l="1"/>
  <c r="AE148" i="9"/>
  <c r="AD150" i="9" l="1"/>
  <c r="AE149" i="9"/>
  <c r="AE150" i="9" l="1"/>
  <c r="AD151" i="9"/>
  <c r="AE151" i="9" l="1"/>
  <c r="AD152" i="9"/>
  <c r="AD153" i="9" l="1"/>
  <c r="AE152" i="9"/>
  <c r="AD154" i="9" l="1"/>
  <c r="AE153" i="9"/>
  <c r="AE154" i="9" l="1"/>
  <c r="AD155" i="9"/>
  <c r="AE155" i="9" l="1"/>
  <c r="AD156" i="9"/>
  <c r="AD157" i="9" l="1"/>
  <c r="AE156" i="9"/>
  <c r="AD158" i="9" l="1"/>
  <c r="AE157" i="9"/>
  <c r="AE158" i="9" l="1"/>
  <c r="AD159" i="9"/>
  <c r="AE159" i="9" l="1"/>
  <c r="AD160" i="9"/>
  <c r="AD161" i="9" l="1"/>
  <c r="AE160" i="9"/>
  <c r="AD162" i="9" l="1"/>
  <c r="AE161" i="9"/>
  <c r="AE162" i="9" l="1"/>
  <c r="AD163" i="9"/>
  <c r="AE163" i="9" l="1"/>
  <c r="AD164" i="9"/>
  <c r="AE164" i="9" l="1"/>
  <c r="AD165" i="9"/>
  <c r="AE165" i="9" l="1"/>
  <c r="AD166" i="9"/>
  <c r="AE166" i="9" l="1"/>
  <c r="AD167" i="9"/>
  <c r="AE167" i="9" l="1"/>
  <c r="AD168" i="9"/>
  <c r="AD169" i="9" l="1"/>
  <c r="AE168" i="9"/>
  <c r="AD170" i="9" l="1"/>
  <c r="AE169" i="9"/>
  <c r="AE170" i="9" l="1"/>
  <c r="AD171" i="9"/>
  <c r="AE171" i="9" l="1"/>
  <c r="AD172" i="9"/>
  <c r="AD173" i="9" l="1"/>
  <c r="AE172" i="9"/>
  <c r="AD174" i="9" l="1"/>
  <c r="AE173" i="9"/>
  <c r="AE174" i="9" l="1"/>
  <c r="AD175" i="9"/>
  <c r="AE175" i="9" l="1"/>
  <c r="AD176" i="9"/>
  <c r="AD177" i="9" l="1"/>
  <c r="AE176" i="9"/>
  <c r="AD178" i="9" l="1"/>
  <c r="AE177" i="9"/>
  <c r="AE178" i="9" l="1"/>
  <c r="AD179" i="9"/>
  <c r="AE179" i="9" l="1"/>
  <c r="AD180" i="9"/>
  <c r="AE180" i="9" l="1"/>
  <c r="AD181" i="9"/>
  <c r="AE181" i="9" l="1"/>
  <c r="AD182" i="9"/>
  <c r="AE182" i="9" l="1"/>
  <c r="AD183" i="9"/>
  <c r="AE183" i="9" l="1"/>
  <c r="AD184" i="9"/>
  <c r="AD185" i="9" l="1"/>
  <c r="AE184" i="9"/>
  <c r="AE185" i="9" l="1"/>
  <c r="AD186" i="9"/>
  <c r="AD187" i="9" l="1"/>
  <c r="AE186" i="9"/>
  <c r="AE187" i="9" l="1"/>
  <c r="AD188" i="9"/>
  <c r="AD189" i="9" l="1"/>
  <c r="AE188" i="9"/>
  <c r="AD190" i="9" l="1"/>
  <c r="AE189" i="9"/>
  <c r="AE190" i="9" l="1"/>
  <c r="AD191" i="9"/>
  <c r="AD192" i="9" l="1"/>
  <c r="AE191" i="9"/>
  <c r="AE192" i="9" l="1"/>
  <c r="AD193" i="9"/>
  <c r="AD194" i="9" l="1"/>
  <c r="AE193" i="9"/>
  <c r="AE194" i="9" l="1"/>
  <c r="AD195" i="9"/>
  <c r="AE195" i="9" l="1"/>
  <c r="AD196" i="9"/>
  <c r="AD197" i="9" l="1"/>
  <c r="AE196" i="9"/>
  <c r="AD198" i="9" l="1"/>
  <c r="AE197" i="9"/>
  <c r="AE198" i="9" l="1"/>
  <c r="AD199" i="9"/>
  <c r="AE199" i="9" l="1"/>
  <c r="AD200" i="9"/>
  <c r="AD201" i="9" l="1"/>
  <c r="AE200" i="9"/>
  <c r="AD202" i="9" l="1"/>
  <c r="AE201" i="9"/>
  <c r="AE202" i="9" l="1"/>
  <c r="AD203" i="9"/>
  <c r="AE203" i="9" l="1"/>
  <c r="AD204" i="9"/>
  <c r="AD205" i="9" l="1"/>
  <c r="AE204" i="9"/>
  <c r="AD206" i="9" l="1"/>
  <c r="AE205" i="9"/>
  <c r="AE206" i="9" l="1"/>
  <c r="AD207" i="9"/>
  <c r="AE207" i="9" l="1"/>
  <c r="AD208" i="9"/>
  <c r="AD209" i="9" l="1"/>
  <c r="AE208" i="9"/>
  <c r="AD210" i="9" l="1"/>
  <c r="AE209" i="9"/>
  <c r="AE210" i="9" l="1"/>
  <c r="AD211" i="9"/>
  <c r="AE211" i="9" l="1"/>
  <c r="AD212" i="9"/>
  <c r="AD213" i="9" l="1"/>
  <c r="AE212" i="9"/>
  <c r="AD214" i="9" l="1"/>
  <c r="AE213" i="9"/>
  <c r="AE214" i="9" l="1"/>
  <c r="AD215" i="9"/>
  <c r="AE215" i="9" l="1"/>
  <c r="AD216" i="9"/>
  <c r="AD217" i="9" l="1"/>
  <c r="AE216" i="9"/>
  <c r="AD218" i="9" l="1"/>
  <c r="AE217" i="9"/>
  <c r="AE218" i="9" l="1"/>
  <c r="AD219" i="9"/>
  <c r="AE219" i="9" l="1"/>
  <c r="AD220" i="9"/>
  <c r="AD221" i="9" l="1"/>
  <c r="AE220" i="9"/>
  <c r="AD222" i="9" l="1"/>
  <c r="AE221" i="9"/>
  <c r="AE222" i="9" l="1"/>
  <c r="AD223" i="9"/>
  <c r="AE223" i="9" l="1"/>
  <c r="AD224" i="9"/>
  <c r="AD225" i="9" l="1"/>
  <c r="AE224" i="9"/>
  <c r="AD226" i="9" l="1"/>
  <c r="AE225" i="9"/>
  <c r="AE226" i="9" l="1"/>
  <c r="AD227" i="9"/>
  <c r="AE227" i="9" l="1"/>
  <c r="AD228" i="9"/>
  <c r="AD229" i="9" l="1"/>
  <c r="AE228" i="9"/>
  <c r="AD230" i="9" l="1"/>
  <c r="AE229" i="9"/>
  <c r="AE230" i="9" l="1"/>
  <c r="AD231" i="9"/>
  <c r="AE231" i="9" l="1"/>
  <c r="AD232" i="9"/>
  <c r="AD233" i="9" l="1"/>
  <c r="AE232" i="9"/>
  <c r="AD234" i="9" l="1"/>
  <c r="AE233" i="9"/>
  <c r="AE234" i="9" l="1"/>
  <c r="AD235" i="9"/>
  <c r="AE235" i="9" l="1"/>
  <c r="AD236" i="9"/>
  <c r="AD237" i="9" l="1"/>
  <c r="AE236" i="9"/>
  <c r="AD238" i="9" l="1"/>
  <c r="AE237" i="9"/>
  <c r="AE238" i="9" l="1"/>
  <c r="AD239" i="9"/>
  <c r="AE239" i="9" l="1"/>
  <c r="AD240" i="9"/>
  <c r="AD241" i="9" l="1"/>
  <c r="AE240" i="9"/>
  <c r="AD242" i="9" l="1"/>
  <c r="AE241" i="9"/>
  <c r="AE242" i="9" l="1"/>
  <c r="AD243" i="9"/>
  <c r="AE243" i="9" l="1"/>
  <c r="AD244" i="9"/>
  <c r="AD245" i="9" l="1"/>
  <c r="AE244" i="9"/>
  <c r="AD246" i="9" l="1"/>
  <c r="AE245" i="9"/>
  <c r="AE246" i="9" l="1"/>
  <c r="AD247" i="9"/>
  <c r="AE247" i="9" l="1"/>
  <c r="AD248" i="9"/>
  <c r="AD249" i="9" l="1"/>
  <c r="AE248" i="9"/>
  <c r="AD250" i="9" l="1"/>
  <c r="AE249" i="9"/>
  <c r="AD251" i="9" l="1"/>
  <c r="AE250" i="9"/>
  <c r="AD252" i="9" l="1"/>
  <c r="AE251" i="9"/>
  <c r="AD253" i="9" l="1"/>
  <c r="AE252" i="9"/>
  <c r="AD254" i="9" l="1"/>
  <c r="AE253" i="9"/>
  <c r="AD255" i="9" l="1"/>
  <c r="AE254" i="9"/>
  <c r="AD256" i="9" l="1"/>
  <c r="AE255" i="9"/>
  <c r="AD257" i="9" l="1"/>
  <c r="AE256" i="9"/>
  <c r="AD258" i="9" l="1"/>
  <c r="AE257" i="9"/>
  <c r="AD259" i="9" l="1"/>
  <c r="AE258" i="9"/>
  <c r="AD260" i="9" l="1"/>
  <c r="AE259" i="9"/>
  <c r="AD261" i="9" l="1"/>
  <c r="AE260" i="9"/>
  <c r="AD262" i="9" l="1"/>
  <c r="AE261" i="9"/>
  <c r="AD263" i="9" l="1"/>
  <c r="AE262" i="9"/>
  <c r="AD264" i="9" l="1"/>
  <c r="AE263" i="9"/>
  <c r="AD265" i="9" l="1"/>
  <c r="AE264" i="9"/>
  <c r="AD266" i="9" l="1"/>
  <c r="AE265" i="9"/>
  <c r="AE266" i="9" l="1"/>
  <c r="AD267" i="9"/>
  <c r="AE267" i="9" l="1"/>
  <c r="AD268" i="9"/>
  <c r="AD269" i="9" l="1"/>
  <c r="AE268" i="9"/>
  <c r="AD270" i="9" l="1"/>
  <c r="AE269" i="9"/>
  <c r="AE270" i="9" l="1"/>
  <c r="AD271" i="9"/>
  <c r="AE271" i="9" l="1"/>
  <c r="AD272" i="9"/>
  <c r="AD273" i="9" l="1"/>
  <c r="AE272" i="9"/>
  <c r="AD274" i="9" l="1"/>
  <c r="AE273" i="9"/>
  <c r="AE274" i="9" l="1"/>
  <c r="AD275" i="9"/>
  <c r="AE275" i="9" l="1"/>
  <c r="AD276" i="9"/>
  <c r="AD277" i="9" l="1"/>
  <c r="AE276" i="9"/>
  <c r="AD278" i="9" l="1"/>
  <c r="AE277" i="9"/>
  <c r="AE278" i="9" l="1"/>
  <c r="AD279" i="9"/>
  <c r="AE279" i="9" l="1"/>
  <c r="AD280" i="9"/>
  <c r="AD281" i="9" l="1"/>
  <c r="AE280" i="9"/>
  <c r="AD282" i="9" l="1"/>
  <c r="AE281" i="9"/>
  <c r="AE282" i="9" l="1"/>
  <c r="AD283" i="9"/>
  <c r="AE283" i="9" l="1"/>
  <c r="AD284" i="9"/>
  <c r="AD285" i="9" l="1"/>
  <c r="AE284" i="9"/>
  <c r="AD286" i="9" l="1"/>
  <c r="AE285" i="9"/>
  <c r="AE286" i="9" l="1"/>
  <c r="AD287" i="9"/>
  <c r="AE287" i="9" l="1"/>
  <c r="AD288" i="9"/>
  <c r="AD289" i="9" l="1"/>
  <c r="AE288" i="9"/>
  <c r="AD290" i="9" l="1"/>
  <c r="AE289" i="9"/>
  <c r="AE290" i="9" l="1"/>
  <c r="AD291" i="9"/>
  <c r="AE291" i="9" l="1"/>
  <c r="AD292" i="9"/>
  <c r="AD293" i="9" l="1"/>
  <c r="AE292" i="9"/>
  <c r="AD294" i="9" l="1"/>
  <c r="AE293" i="9"/>
  <c r="AE294" i="9" l="1"/>
  <c r="AD295" i="9"/>
  <c r="AE295" i="9" l="1"/>
  <c r="AD296" i="9"/>
  <c r="AD297" i="9" l="1"/>
  <c r="AE296" i="9"/>
  <c r="AD298" i="9" l="1"/>
  <c r="AE297" i="9"/>
  <c r="AE298" i="9" l="1"/>
  <c r="AD299" i="9"/>
  <c r="AE299" i="9" l="1"/>
  <c r="AD300" i="9"/>
  <c r="AD301" i="9" l="1"/>
  <c r="AE300" i="9"/>
  <c r="AD302" i="9" l="1"/>
  <c r="AE301" i="9"/>
  <c r="AE302" i="9" l="1"/>
  <c r="AD303" i="9"/>
  <c r="AE303" i="9" l="1"/>
  <c r="AD304" i="9"/>
  <c r="AD305" i="9" l="1"/>
  <c r="AE304" i="9"/>
  <c r="AD306" i="9" l="1"/>
  <c r="AE305" i="9"/>
  <c r="AE306" i="9" l="1"/>
  <c r="AD307" i="9"/>
  <c r="AE307" i="9" l="1"/>
  <c r="AD308" i="9"/>
  <c r="AD309" i="9" l="1"/>
  <c r="AE308" i="9"/>
  <c r="AD310" i="9" l="1"/>
  <c r="AE309" i="9"/>
  <c r="AE310" i="9" l="1"/>
  <c r="AD311" i="9"/>
  <c r="AE311" i="9" l="1"/>
  <c r="AD312" i="9"/>
  <c r="AD313" i="9" l="1"/>
  <c r="AE312" i="9"/>
  <c r="AD314" i="9" l="1"/>
  <c r="AE313" i="9"/>
  <c r="AE314" i="9" l="1"/>
  <c r="AD315" i="9"/>
  <c r="AE315" i="9" l="1"/>
  <c r="AD316" i="9"/>
  <c r="AD317" i="9" l="1"/>
  <c r="AE316" i="9"/>
  <c r="AD318" i="9" l="1"/>
  <c r="AE317" i="9"/>
  <c r="AE318" i="9" l="1"/>
  <c r="AD319" i="9"/>
  <c r="AE319" i="9" l="1"/>
  <c r="AD320" i="9"/>
  <c r="AD321" i="9" l="1"/>
  <c r="AE320" i="9"/>
  <c r="AD322" i="9" l="1"/>
  <c r="AE321" i="9"/>
  <c r="AE322" i="9" l="1"/>
  <c r="AD323" i="9"/>
  <c r="AE323" i="9" l="1"/>
  <c r="AD324" i="9"/>
  <c r="AD325" i="9" l="1"/>
  <c r="AE324" i="9"/>
  <c r="AD326" i="9" l="1"/>
  <c r="AE325" i="9"/>
  <c r="AE326" i="9" l="1"/>
  <c r="AD327" i="9"/>
  <c r="AE327" i="9" l="1"/>
  <c r="AD328" i="9"/>
  <c r="AD329" i="9" l="1"/>
  <c r="AE328" i="9"/>
  <c r="AD330" i="9" l="1"/>
  <c r="AE329" i="9"/>
  <c r="AE330" i="9" l="1"/>
  <c r="AD331" i="9"/>
  <c r="AE331" i="9" l="1"/>
  <c r="AD332" i="9"/>
  <c r="AD333" i="9" l="1"/>
  <c r="AE332" i="9"/>
  <c r="AD334" i="9" l="1"/>
  <c r="AE333" i="9"/>
  <c r="AE334" i="9" l="1"/>
  <c r="AD335" i="9"/>
  <c r="AE335" i="9" l="1"/>
  <c r="AD336" i="9"/>
  <c r="AD337" i="9" l="1"/>
  <c r="AE336" i="9"/>
  <c r="AD338" i="9" l="1"/>
  <c r="AE337" i="9"/>
  <c r="AE338" i="9" l="1"/>
  <c r="AD339" i="9"/>
  <c r="AE339" i="9" l="1"/>
  <c r="AD340" i="9"/>
  <c r="AD341" i="9" l="1"/>
  <c r="AE340" i="9"/>
  <c r="AD342" i="9" l="1"/>
  <c r="AE341" i="9"/>
  <c r="AE342" i="9" l="1"/>
  <c r="AD343" i="9"/>
  <c r="AE343" i="9" l="1"/>
  <c r="AD344" i="9"/>
  <c r="AD345" i="9" l="1"/>
  <c r="AE344" i="9"/>
  <c r="AD346" i="9" l="1"/>
  <c r="AE345" i="9"/>
  <c r="AE346" i="9" l="1"/>
  <c r="AD347" i="9"/>
  <c r="AE347" i="9" l="1"/>
  <c r="AD348" i="9"/>
  <c r="AD349" i="9" l="1"/>
  <c r="AE348" i="9"/>
  <c r="AD350" i="9" l="1"/>
  <c r="AE349" i="9"/>
  <c r="AE350" i="9" l="1"/>
  <c r="AD351" i="9"/>
  <c r="AE351" i="9" l="1"/>
  <c r="AD352" i="9"/>
  <c r="AD353" i="9" l="1"/>
  <c r="AE352" i="9"/>
  <c r="AD354" i="9" l="1"/>
  <c r="AE353" i="9"/>
  <c r="AE354" i="9" l="1"/>
  <c r="AD355" i="9"/>
  <c r="AE355" i="9" l="1"/>
  <c r="AD356" i="9"/>
  <c r="AD357" i="9" l="1"/>
  <c r="AE356" i="9"/>
  <c r="AD358" i="9" l="1"/>
  <c r="AE357" i="9"/>
  <c r="AE358" i="9" l="1"/>
  <c r="AD359" i="9"/>
  <c r="AE359" i="9" l="1"/>
  <c r="AD360" i="9"/>
  <c r="AD361" i="9" l="1"/>
  <c r="AE360" i="9"/>
  <c r="AD362" i="9" l="1"/>
  <c r="AE361" i="9"/>
  <c r="AE362" i="9" l="1"/>
  <c r="AD363" i="9"/>
  <c r="AE363" i="9" l="1"/>
  <c r="AD364" i="9"/>
  <c r="AD365" i="9" l="1"/>
  <c r="AE364" i="9"/>
  <c r="AD366" i="9" l="1"/>
  <c r="AE365" i="9"/>
  <c r="AE366" i="9" l="1"/>
  <c r="AD367" i="9"/>
  <c r="AE367" i="9" l="1"/>
  <c r="AD368" i="9"/>
  <c r="AD369" i="9" l="1"/>
  <c r="AE368" i="9"/>
  <c r="AD370" i="9" l="1"/>
  <c r="AE369" i="9"/>
  <c r="AE370" i="9" l="1"/>
  <c r="AD371" i="9"/>
  <c r="AE371" i="9" l="1"/>
  <c r="AD372" i="9"/>
  <c r="AD373" i="9" l="1"/>
  <c r="AE372" i="9"/>
  <c r="AD374" i="9" l="1"/>
  <c r="AE373" i="9"/>
  <c r="AE374" i="9" l="1"/>
  <c r="AD375" i="9"/>
  <c r="AE375" i="9" l="1"/>
  <c r="AD376" i="9"/>
  <c r="AD377" i="9" l="1"/>
  <c r="AE376" i="9"/>
  <c r="AD378" i="9" l="1"/>
  <c r="AE377" i="9"/>
  <c r="AE378" i="9" l="1"/>
  <c r="AD379" i="9"/>
  <c r="AE379" i="9" l="1"/>
  <c r="AD380" i="9"/>
  <c r="AD381" i="9" l="1"/>
  <c r="AE380" i="9"/>
  <c r="AD382" i="9" l="1"/>
  <c r="AE381" i="9"/>
  <c r="AE382" i="9" l="1"/>
  <c r="AD383" i="9"/>
  <c r="AE383" i="9" l="1"/>
  <c r="AD384" i="9"/>
  <c r="AD385" i="9" l="1"/>
  <c r="AE384" i="9"/>
  <c r="AD386" i="9" l="1"/>
  <c r="AE385" i="9"/>
  <c r="AE386" i="9" l="1"/>
  <c r="AD387" i="9"/>
  <c r="AE387" i="9" l="1"/>
  <c r="AD388" i="9"/>
  <c r="AD389" i="9" l="1"/>
  <c r="AE388" i="9"/>
  <c r="AD390" i="9" l="1"/>
  <c r="AE389" i="9"/>
  <c r="AE390" i="9" l="1"/>
  <c r="AD391" i="9"/>
  <c r="AE391" i="9" l="1"/>
  <c r="AD392" i="9"/>
  <c r="AD393" i="9" l="1"/>
  <c r="AE392" i="9"/>
  <c r="AD394" i="9" l="1"/>
  <c r="AE393" i="9"/>
  <c r="AE394" i="9" l="1"/>
  <c r="AD395" i="9"/>
  <c r="AE395" i="9" l="1"/>
  <c r="AD396" i="9"/>
  <c r="AD397" i="9" l="1"/>
  <c r="AE396" i="9"/>
  <c r="AD398" i="9" l="1"/>
  <c r="AE397" i="9"/>
  <c r="AE398" i="9" l="1"/>
  <c r="AD399" i="9"/>
  <c r="AE399" i="9" l="1"/>
  <c r="AD400" i="9"/>
  <c r="AD401" i="9" l="1"/>
  <c r="AE400" i="9"/>
  <c r="AD402" i="9" l="1"/>
  <c r="AE401" i="9"/>
  <c r="AE402" i="9" l="1"/>
  <c r="AD403" i="9"/>
  <c r="AE403" i="9" l="1"/>
  <c r="AD404" i="9"/>
  <c r="AD405" i="9" l="1"/>
  <c r="AE404" i="9"/>
  <c r="AD406" i="9" l="1"/>
  <c r="AE405" i="9"/>
  <c r="AE406" i="9" l="1"/>
  <c r="AD407" i="9"/>
  <c r="AE407" i="9" l="1"/>
  <c r="AD408" i="9"/>
  <c r="AD409" i="9" l="1"/>
  <c r="AE408" i="9"/>
  <c r="AD410" i="9" l="1"/>
  <c r="AE409" i="9"/>
  <c r="AE410" i="9" l="1"/>
  <c r="AD411" i="9"/>
  <c r="AE411" i="9" l="1"/>
  <c r="AD412" i="9"/>
  <c r="AD413" i="9" l="1"/>
  <c r="AE412" i="9"/>
  <c r="AD414" i="9" l="1"/>
  <c r="AE413" i="9"/>
  <c r="AE414" i="9" l="1"/>
  <c r="AD415" i="9"/>
  <c r="AE415" i="9" l="1"/>
  <c r="AD416" i="9"/>
  <c r="AD417" i="9" l="1"/>
  <c r="AE416" i="9"/>
  <c r="AD418" i="9" l="1"/>
  <c r="AE417" i="9"/>
  <c r="AE418" i="9" l="1"/>
  <c r="AD419" i="9"/>
  <c r="AE419" i="9" l="1"/>
  <c r="AD420" i="9"/>
  <c r="AD421" i="9" l="1"/>
  <c r="AE420" i="9"/>
  <c r="AE421" i="9" l="1"/>
  <c r="AD422" i="9"/>
  <c r="AD423" i="9" l="1"/>
  <c r="AE422" i="9"/>
  <c r="AE423" i="9" l="1"/>
  <c r="AD424" i="9"/>
  <c r="AE424" i="9" l="1"/>
  <c r="AD425" i="9"/>
  <c r="AE425" i="9" l="1"/>
  <c r="AD426" i="9"/>
  <c r="AD427" i="9" l="1"/>
  <c r="AE426" i="9"/>
  <c r="AD428" i="9" l="1"/>
  <c r="AE427" i="9"/>
  <c r="AE428" i="9" l="1"/>
  <c r="AD429" i="9"/>
  <c r="AE429" i="9" l="1"/>
  <c r="AD430" i="9"/>
  <c r="AD431" i="9" l="1"/>
  <c r="AE430" i="9"/>
  <c r="AD432" i="9" l="1"/>
  <c r="AE431" i="9"/>
  <c r="AE432" i="9" l="1"/>
  <c r="AD433" i="9"/>
  <c r="AE433" i="9" l="1"/>
  <c r="AD434" i="9"/>
  <c r="AD435" i="9" l="1"/>
  <c r="AE434" i="9"/>
  <c r="AD436" i="9" l="1"/>
  <c r="AE435" i="9"/>
  <c r="AE436" i="9" l="1"/>
  <c r="AD437" i="9"/>
  <c r="AE437" i="9" l="1"/>
  <c r="AD438" i="9"/>
  <c r="AD439" i="9" l="1"/>
  <c r="AE438" i="9"/>
  <c r="AD440" i="9" l="1"/>
  <c r="AE439" i="9"/>
  <c r="AE440" i="9" l="1"/>
  <c r="AD441" i="9"/>
  <c r="AE441" i="9" l="1"/>
  <c r="AD442" i="9"/>
  <c r="AD443" i="9" l="1"/>
  <c r="AE442" i="9"/>
  <c r="AE443" i="9" l="1"/>
  <c r="AD444" i="9"/>
  <c r="AE444" i="9" l="1"/>
  <c r="AD445" i="9"/>
  <c r="AE445" i="9" l="1"/>
  <c r="AD446" i="9"/>
  <c r="AD447" i="9" l="1"/>
  <c r="AE446" i="9"/>
  <c r="AE447" i="9" l="1"/>
  <c r="AD448" i="9"/>
  <c r="AE448" i="9" l="1"/>
  <c r="AD449" i="9"/>
  <c r="AE449" i="9" l="1"/>
  <c r="AD450" i="9"/>
  <c r="AD451" i="9" l="1"/>
  <c r="AE450" i="9"/>
  <c r="AE451" i="9" l="1"/>
  <c r="AD452" i="9"/>
  <c r="AE452" i="9" l="1"/>
  <c r="AD453" i="9"/>
  <c r="AE453" i="9" l="1"/>
  <c r="AD454" i="9"/>
  <c r="AD455" i="9" l="1"/>
  <c r="AE454" i="9"/>
  <c r="AE455" i="9" l="1"/>
  <c r="AD456" i="9"/>
  <c r="AE456" i="9" l="1"/>
  <c r="AD457" i="9"/>
  <c r="AE457" i="9" l="1"/>
  <c r="AD458" i="9"/>
  <c r="AD459" i="9" l="1"/>
  <c r="AE458" i="9"/>
  <c r="AD460" i="9" l="1"/>
  <c r="AE459" i="9"/>
  <c r="AE460" i="9" l="1"/>
  <c r="AD461" i="9"/>
  <c r="AE461" i="9" l="1"/>
  <c r="AD462" i="9"/>
  <c r="AD463" i="9" l="1"/>
  <c r="AE462" i="9"/>
  <c r="AD464" i="9" l="1"/>
  <c r="AE463" i="9"/>
  <c r="AE464" i="9" l="1"/>
  <c r="AD465" i="9"/>
  <c r="AE465" i="9" l="1"/>
  <c r="AD466" i="9"/>
  <c r="AD467" i="9" l="1"/>
  <c r="AE466" i="9"/>
  <c r="AD468" i="9" l="1"/>
  <c r="AE467" i="9"/>
  <c r="AE468" i="9" l="1"/>
  <c r="AD469" i="9"/>
  <c r="AE469" i="9" l="1"/>
  <c r="AD470" i="9"/>
  <c r="AD471" i="9" l="1"/>
  <c r="AE470" i="9"/>
  <c r="AD472" i="9" l="1"/>
  <c r="AE471" i="9"/>
  <c r="AE472" i="9" l="1"/>
  <c r="AD473" i="9"/>
  <c r="AE473" i="9" l="1"/>
  <c r="AD474" i="9"/>
  <c r="AD475" i="9" l="1"/>
  <c r="AE474" i="9"/>
  <c r="AD476" i="9" l="1"/>
  <c r="AE475" i="9"/>
  <c r="AE476" i="9" l="1"/>
  <c r="AD477" i="9"/>
  <c r="AE477" i="9" l="1"/>
  <c r="AD478" i="9"/>
  <c r="AD479" i="9" l="1"/>
  <c r="AE478" i="9"/>
  <c r="AD480" i="9" l="1"/>
  <c r="AE479" i="9"/>
  <c r="AE480" i="9" l="1"/>
  <c r="AD481" i="9"/>
  <c r="AE481" i="9" l="1"/>
  <c r="AD482" i="9"/>
  <c r="AD483" i="9" l="1"/>
  <c r="AE482" i="9"/>
  <c r="AD484" i="9" l="1"/>
  <c r="AE483" i="9"/>
  <c r="AE484" i="9" l="1"/>
  <c r="AD485" i="9"/>
  <c r="AE485" i="9" l="1"/>
  <c r="AD486" i="9"/>
  <c r="AD487" i="9" l="1"/>
  <c r="AE486" i="9"/>
  <c r="AD488" i="9" l="1"/>
  <c r="AE487" i="9"/>
  <c r="AE488" i="9" l="1"/>
  <c r="AD489" i="9"/>
  <c r="AE489" i="9" l="1"/>
  <c r="AD490" i="9"/>
  <c r="AD491" i="9" l="1"/>
  <c r="AE490" i="9"/>
  <c r="AD492" i="9" l="1"/>
  <c r="AE491" i="9"/>
  <c r="AE492" i="9" l="1"/>
  <c r="AD493" i="9"/>
  <c r="AE493" i="9" l="1"/>
  <c r="AD494" i="9"/>
  <c r="AD495" i="9" l="1"/>
  <c r="AE494" i="9"/>
  <c r="AD496" i="9" l="1"/>
  <c r="AE495" i="9"/>
  <c r="AE496" i="9" l="1"/>
  <c r="AD497" i="9"/>
  <c r="AE497" i="9" l="1"/>
  <c r="AD498" i="9"/>
  <c r="AD499" i="9" l="1"/>
  <c r="AE498" i="9"/>
  <c r="AD500" i="9" l="1"/>
  <c r="AE499" i="9"/>
  <c r="AE500" i="9" l="1"/>
  <c r="AD501" i="9"/>
  <c r="AE501" i="9" l="1"/>
  <c r="AD502" i="9"/>
  <c r="AD503" i="9" l="1"/>
  <c r="AE502" i="9"/>
  <c r="AD504" i="9" l="1"/>
  <c r="AE503" i="9"/>
  <c r="AE504" i="9" l="1"/>
  <c r="AD505" i="9"/>
  <c r="AE505" i="9" l="1"/>
  <c r="AD506" i="9"/>
  <c r="AD507" i="9" l="1"/>
  <c r="AE506" i="9"/>
  <c r="AD508" i="9" l="1"/>
  <c r="AE507" i="9"/>
  <c r="AE508" i="9" l="1"/>
  <c r="AD509" i="9"/>
  <c r="AE509" i="9" l="1"/>
  <c r="AD510" i="9"/>
  <c r="AD511" i="9" l="1"/>
  <c r="AE510" i="9"/>
  <c r="AD512" i="9" l="1"/>
  <c r="AE511" i="9"/>
  <c r="AE512" i="9" l="1"/>
  <c r="AD513" i="9"/>
  <c r="AE513" i="9" l="1"/>
  <c r="AD514" i="9"/>
  <c r="AD515" i="9" l="1"/>
  <c r="AE514" i="9"/>
  <c r="AD516" i="9" l="1"/>
  <c r="AE515" i="9"/>
  <c r="AE516" i="9" l="1"/>
  <c r="AD517" i="9"/>
  <c r="AE517" i="9" l="1"/>
  <c r="AD518" i="9"/>
  <c r="AD519" i="9" l="1"/>
  <c r="AE518" i="9"/>
  <c r="AD520" i="9" l="1"/>
  <c r="AE519" i="9"/>
  <c r="AE520" i="9" l="1"/>
  <c r="AD521" i="9"/>
  <c r="AE521" i="9" l="1"/>
  <c r="AD522" i="9"/>
  <c r="AD523" i="9" l="1"/>
  <c r="AE522" i="9"/>
  <c r="AD524" i="9" l="1"/>
  <c r="AE523" i="9"/>
  <c r="AE524" i="9" l="1"/>
  <c r="AD525" i="9"/>
  <c r="AE525" i="9" l="1"/>
  <c r="AD526" i="9"/>
  <c r="AD527" i="9" l="1"/>
  <c r="AE526" i="9"/>
  <c r="AD528" i="9" l="1"/>
  <c r="AE527" i="9"/>
  <c r="AE528" i="9" l="1"/>
  <c r="AD529" i="9"/>
  <c r="AE529" i="9" l="1"/>
  <c r="AD530" i="9"/>
  <c r="AD531" i="9" l="1"/>
  <c r="AE530" i="9"/>
  <c r="AE531" i="9" l="1"/>
  <c r="AD532" i="9"/>
  <c r="AD533" i="9" l="1"/>
  <c r="AE532" i="9"/>
  <c r="AE533" i="9" l="1"/>
  <c r="AD534" i="9"/>
  <c r="AD535" i="9" l="1"/>
  <c r="AE534" i="9"/>
  <c r="AE535" i="9" l="1"/>
  <c r="AD536" i="9"/>
  <c r="AD537" i="9" l="1"/>
  <c r="AE536" i="9"/>
  <c r="AE537" i="9" l="1"/>
  <c r="AD538" i="9"/>
  <c r="AD539" i="9" l="1"/>
  <c r="AE538" i="9"/>
  <c r="AE539" i="9" l="1"/>
  <c r="AD540" i="9"/>
  <c r="AD541" i="9" l="1"/>
  <c r="AE540" i="9"/>
  <c r="AE541" i="9" l="1"/>
  <c r="AD542" i="9"/>
  <c r="AD543" i="9" l="1"/>
  <c r="AE542" i="9"/>
  <c r="AE543" i="9" l="1"/>
  <c r="AD544" i="9"/>
  <c r="AD545" i="9" l="1"/>
  <c r="AE544" i="9"/>
  <c r="AE545" i="9" l="1"/>
  <c r="AD546" i="9"/>
  <c r="AD547" i="9" l="1"/>
  <c r="AE546" i="9"/>
  <c r="AE547" i="9" l="1"/>
  <c r="AD548" i="9"/>
  <c r="AD549" i="9" l="1"/>
  <c r="AE548" i="9"/>
  <c r="AE549" i="9" l="1"/>
  <c r="AD550" i="9"/>
  <c r="AD551" i="9" l="1"/>
  <c r="AE550" i="9"/>
  <c r="AE551" i="9" l="1"/>
  <c r="AD552" i="9"/>
  <c r="AD553" i="9" l="1"/>
  <c r="AE552" i="9"/>
  <c r="AE553" i="9" l="1"/>
  <c r="AD554" i="9"/>
  <c r="AD555" i="9" l="1"/>
  <c r="AE554" i="9"/>
  <c r="AE555" i="9" l="1"/>
  <c r="AD556" i="9"/>
  <c r="AD557" i="9" l="1"/>
  <c r="AE556" i="9"/>
  <c r="AE557" i="9" l="1"/>
  <c r="AD558" i="9"/>
  <c r="AD559" i="9" l="1"/>
  <c r="AE558" i="9"/>
  <c r="AE559" i="9" l="1"/>
  <c r="AD560" i="9"/>
  <c r="AD561" i="9" l="1"/>
  <c r="AE560" i="9"/>
  <c r="AE561" i="9" l="1"/>
  <c r="AD562" i="9"/>
  <c r="AD563" i="9" l="1"/>
  <c r="AE562" i="9"/>
  <c r="AE563" i="9" l="1"/>
  <c r="AD564" i="9"/>
  <c r="AD565" i="9" l="1"/>
  <c r="AE564" i="9"/>
  <c r="AE565" i="9" l="1"/>
  <c r="AD566" i="9"/>
  <c r="AE566" i="9" l="1"/>
  <c r="AD567" i="9"/>
  <c r="AD568" i="9" l="1"/>
  <c r="AE567" i="9"/>
  <c r="AE568" i="9" l="1"/>
  <c r="AD569" i="9"/>
  <c r="AD570" i="9" l="1"/>
  <c r="AE569" i="9"/>
  <c r="AD571" i="9" l="1"/>
  <c r="AE570" i="9"/>
  <c r="AE571" i="9" l="1"/>
  <c r="AD572" i="9"/>
  <c r="AD573" i="9" l="1"/>
  <c r="AE572" i="9"/>
  <c r="AE573" i="9" l="1"/>
  <c r="AD574" i="9"/>
  <c r="AD575" i="9" l="1"/>
  <c r="AE574" i="9"/>
  <c r="AE575" i="9" l="1"/>
  <c r="AD576" i="9"/>
  <c r="AD577" i="9" l="1"/>
  <c r="AE576" i="9"/>
  <c r="AE577" i="9" l="1"/>
  <c r="AD578" i="9"/>
  <c r="AD579" i="9" l="1"/>
  <c r="AE578" i="9"/>
  <c r="AD580" i="9" l="1"/>
  <c r="AE579" i="9"/>
  <c r="AD581" i="9" l="1"/>
  <c r="AE580" i="9"/>
  <c r="AE581" i="9" l="1"/>
  <c r="AD582" i="9"/>
  <c r="AD583" i="9" l="1"/>
  <c r="AE582" i="9"/>
  <c r="AE583" i="9" l="1"/>
  <c r="AD584" i="9"/>
  <c r="AD585" i="9" l="1"/>
  <c r="AE584" i="9"/>
  <c r="AE585" i="9" l="1"/>
  <c r="AD586" i="9"/>
  <c r="AD587" i="9" l="1"/>
  <c r="AE586" i="9"/>
  <c r="AE587" i="9" l="1"/>
  <c r="AD588" i="9"/>
  <c r="AD589" i="9" l="1"/>
  <c r="AE588" i="9"/>
  <c r="AE589" i="9" l="1"/>
  <c r="AD590" i="9"/>
  <c r="AD591" i="9" l="1"/>
  <c r="AE590" i="9"/>
  <c r="AE591" i="9" l="1"/>
  <c r="AD592" i="9"/>
  <c r="AD593" i="9" l="1"/>
  <c r="AE592" i="9"/>
  <c r="AE593" i="9" l="1"/>
  <c r="AD594" i="9"/>
  <c r="AD595" i="9" l="1"/>
  <c r="AE594" i="9"/>
  <c r="AE595" i="9" l="1"/>
  <c r="AD596" i="9"/>
  <c r="AD597" i="9" l="1"/>
  <c r="AE596" i="9"/>
  <c r="AE597" i="9" l="1"/>
  <c r="AD598" i="9"/>
  <c r="AD599" i="9" l="1"/>
  <c r="AE598" i="9"/>
  <c r="AE599" i="9" l="1"/>
  <c r="AD600" i="9"/>
  <c r="AD601" i="9" l="1"/>
  <c r="AE600" i="9"/>
  <c r="AE601" i="9" l="1"/>
  <c r="AD602" i="9"/>
  <c r="AD603" i="9" l="1"/>
  <c r="AE602" i="9"/>
  <c r="AE603" i="9" l="1"/>
  <c r="AD604" i="9"/>
  <c r="AD605" i="9" l="1"/>
  <c r="AE604" i="9"/>
  <c r="AE605" i="9" l="1"/>
  <c r="AD606" i="9"/>
  <c r="AD607" i="9" l="1"/>
  <c r="AE606" i="9"/>
  <c r="AE607" i="9" l="1"/>
  <c r="AD608" i="9"/>
  <c r="AD609" i="9" l="1"/>
  <c r="AE608" i="9"/>
  <c r="AE609" i="9" l="1"/>
  <c r="AD610" i="9"/>
  <c r="AD611" i="9" l="1"/>
  <c r="AE610" i="9"/>
  <c r="AE611" i="9" l="1"/>
  <c r="AD612" i="9"/>
  <c r="AD613" i="9" l="1"/>
  <c r="AE612" i="9"/>
  <c r="AE613" i="9" l="1"/>
  <c r="AD614" i="9"/>
  <c r="AD615" i="9" l="1"/>
  <c r="AE614" i="9"/>
  <c r="AE615" i="9" l="1"/>
  <c r="AD616" i="9"/>
  <c r="AD617" i="9" l="1"/>
  <c r="AE616" i="9"/>
  <c r="AE617" i="9" l="1"/>
  <c r="AD618" i="9"/>
  <c r="AD619" i="9" l="1"/>
  <c r="AE618" i="9"/>
  <c r="AD620" i="9" l="1"/>
  <c r="AE619" i="9"/>
  <c r="AD621" i="9" l="1"/>
  <c r="AE620" i="9"/>
  <c r="AE621" i="9" l="1"/>
  <c r="AD622" i="9"/>
  <c r="AD623" i="9" l="1"/>
  <c r="AE622" i="9"/>
  <c r="AE623" i="9" l="1"/>
  <c r="AD624" i="9"/>
  <c r="AD625" i="9" l="1"/>
  <c r="AE624" i="9"/>
  <c r="AE625" i="9" l="1"/>
  <c r="AD626" i="9"/>
  <c r="AD627" i="9" l="1"/>
  <c r="AE626" i="9"/>
  <c r="AE627" i="9" l="1"/>
  <c r="AD628" i="9"/>
  <c r="AD629" i="9" l="1"/>
  <c r="AE628" i="9"/>
  <c r="AE629" i="9" l="1"/>
  <c r="AD630" i="9"/>
  <c r="AD631" i="9" l="1"/>
  <c r="AE630" i="9"/>
  <c r="AE631" i="9" l="1"/>
  <c r="AD632" i="9"/>
  <c r="AD633" i="9" l="1"/>
  <c r="AE632" i="9"/>
  <c r="AE633" i="9" l="1"/>
  <c r="AD634" i="9"/>
  <c r="AD635" i="9" l="1"/>
  <c r="AE634" i="9"/>
  <c r="AE635" i="9" l="1"/>
  <c r="AD636" i="9"/>
  <c r="AD637" i="9" l="1"/>
  <c r="AE636" i="9"/>
  <c r="AE637" i="9" l="1"/>
  <c r="AD638" i="9"/>
  <c r="AD639" i="9" l="1"/>
  <c r="AE638" i="9"/>
  <c r="AE639" i="9" l="1"/>
  <c r="AD640" i="9"/>
  <c r="AD641" i="9" l="1"/>
  <c r="AE640" i="9"/>
  <c r="AE641" i="9" l="1"/>
  <c r="AD642" i="9"/>
  <c r="AD643" i="9" l="1"/>
  <c r="AE642" i="9"/>
  <c r="AE643" i="9" l="1"/>
  <c r="AD644" i="9"/>
  <c r="AD645" i="9" l="1"/>
  <c r="AE644" i="9"/>
  <c r="AE645" i="9" l="1"/>
  <c r="AD646" i="9"/>
  <c r="AD647" i="9" l="1"/>
  <c r="AE646" i="9"/>
  <c r="AE647" i="9" l="1"/>
  <c r="AD648" i="9"/>
  <c r="AD649" i="9" l="1"/>
  <c r="AE648" i="9"/>
  <c r="AE649" i="9" l="1"/>
  <c r="AD650" i="9"/>
  <c r="AD651" i="9" l="1"/>
  <c r="AE650" i="9"/>
  <c r="AE651" i="9" l="1"/>
  <c r="AD652" i="9"/>
  <c r="AD653" i="9" l="1"/>
  <c r="AE652" i="9"/>
  <c r="AE653" i="9" l="1"/>
  <c r="AD654" i="9"/>
  <c r="AD655" i="9" l="1"/>
  <c r="AE654" i="9"/>
  <c r="AE655" i="9" l="1"/>
  <c r="AD656" i="9"/>
  <c r="AE656" i="9" l="1"/>
  <c r="AD657" i="9"/>
  <c r="AE657" i="9" l="1"/>
  <c r="AD658" i="9"/>
  <c r="AD659" i="9" l="1"/>
  <c r="AE658" i="9"/>
  <c r="AE659" i="9" l="1"/>
  <c r="AD660" i="9"/>
  <c r="AD661" i="9" l="1"/>
  <c r="AE660" i="9"/>
  <c r="AE661" i="9" l="1"/>
  <c r="AD662" i="9"/>
  <c r="AD663" i="9" l="1"/>
  <c r="AE662" i="9"/>
  <c r="AE663" i="9" l="1"/>
  <c r="AD664" i="9"/>
  <c r="AD665" i="9" l="1"/>
  <c r="AE664" i="9"/>
  <c r="AE665" i="9" l="1"/>
  <c r="AD666" i="9"/>
  <c r="AD667" i="9" l="1"/>
  <c r="AE666" i="9"/>
  <c r="AE667" i="9" l="1"/>
  <c r="AD668" i="9"/>
  <c r="AD669" i="9" l="1"/>
  <c r="AE668" i="9"/>
  <c r="AE669" i="9" l="1"/>
  <c r="AD670" i="9"/>
  <c r="AD671" i="9" l="1"/>
  <c r="AE670" i="9"/>
  <c r="AE671" i="9" l="1"/>
  <c r="AD672" i="9"/>
  <c r="AD673" i="9" l="1"/>
  <c r="AE672" i="9"/>
  <c r="AE673" i="9" l="1"/>
  <c r="AD674" i="9"/>
  <c r="AD675" i="9" l="1"/>
  <c r="AE674" i="9"/>
  <c r="AE675" i="9" l="1"/>
  <c r="AD676" i="9"/>
  <c r="AD677" i="9" l="1"/>
  <c r="AE676" i="9"/>
  <c r="AE677" i="9" l="1"/>
  <c r="AD678" i="9"/>
  <c r="AD679" i="9" l="1"/>
  <c r="AE678" i="9"/>
  <c r="AE679" i="9" l="1"/>
  <c r="AD680" i="9"/>
  <c r="AD681" i="9" l="1"/>
  <c r="AE680" i="9"/>
  <c r="AE681" i="9" l="1"/>
  <c r="AD682" i="9"/>
  <c r="AD683" i="9" l="1"/>
  <c r="AE682" i="9"/>
  <c r="AE683" i="9" l="1"/>
  <c r="AD684" i="9"/>
  <c r="AD685" i="9" l="1"/>
  <c r="AE684" i="9"/>
  <c r="AE685" i="9" l="1"/>
  <c r="AD686" i="9"/>
  <c r="AD687" i="9" l="1"/>
  <c r="AE686" i="9"/>
  <c r="AE687" i="9" l="1"/>
  <c r="AD688" i="9"/>
  <c r="AD689" i="9" l="1"/>
  <c r="AE688" i="9"/>
  <c r="AE689" i="9" l="1"/>
  <c r="AD690" i="9"/>
  <c r="AD691" i="9" l="1"/>
  <c r="AE690" i="9"/>
  <c r="AE691" i="9" l="1"/>
  <c r="AD692" i="9"/>
  <c r="AD693" i="9" l="1"/>
  <c r="AE692" i="9"/>
  <c r="AE693" i="9" l="1"/>
  <c r="AD694" i="9"/>
  <c r="AD695" i="9" l="1"/>
  <c r="AE694" i="9"/>
  <c r="AE695" i="9" l="1"/>
  <c r="AD696" i="9"/>
  <c r="AD697" i="9" l="1"/>
  <c r="AE696" i="9"/>
  <c r="AE697" i="9" l="1"/>
  <c r="AD698" i="9"/>
  <c r="AD699" i="9" l="1"/>
  <c r="AE698" i="9"/>
  <c r="AE699" i="9" l="1"/>
  <c r="AD700" i="9"/>
  <c r="AD701" i="9" l="1"/>
  <c r="AE700" i="9"/>
  <c r="AE701" i="9" l="1"/>
  <c r="AD702" i="9"/>
  <c r="AD703" i="9" l="1"/>
  <c r="AE702" i="9"/>
  <c r="AE703" i="9" l="1"/>
  <c r="AD704" i="9"/>
  <c r="AD705" i="9" l="1"/>
  <c r="AE704" i="9"/>
  <c r="AE705" i="9" l="1"/>
  <c r="AD706" i="9"/>
  <c r="AD707" i="9" l="1"/>
  <c r="AE706" i="9"/>
  <c r="AE707" i="9" l="1"/>
  <c r="AD708" i="9"/>
  <c r="AD709" i="9" l="1"/>
  <c r="AE708" i="9"/>
  <c r="AE709" i="9" l="1"/>
  <c r="AD710" i="9"/>
  <c r="AD711" i="9" l="1"/>
  <c r="AE710" i="9"/>
  <c r="AE711" i="9" l="1"/>
  <c r="AD712" i="9"/>
  <c r="AD713" i="9" l="1"/>
  <c r="AE712" i="9"/>
  <c r="AE713" i="9" l="1"/>
  <c r="AD714" i="9"/>
  <c r="AD715" i="9" l="1"/>
  <c r="AE714" i="9"/>
  <c r="AE715" i="9" l="1"/>
  <c r="AD716" i="9"/>
  <c r="AD717" i="9" l="1"/>
  <c r="AE716" i="9"/>
  <c r="AE717" i="9" l="1"/>
  <c r="AD718" i="9"/>
  <c r="AD719" i="9" l="1"/>
  <c r="AE718" i="9"/>
  <c r="AE719" i="9" l="1"/>
  <c r="AD720" i="9"/>
  <c r="AD721" i="9" l="1"/>
  <c r="AE720" i="9"/>
  <c r="AE721" i="9" l="1"/>
  <c r="AD722" i="9"/>
  <c r="AD723" i="9" l="1"/>
  <c r="AE722" i="9"/>
  <c r="AE723" i="9" l="1"/>
  <c r="AD724" i="9"/>
  <c r="AD725" i="9" l="1"/>
  <c r="AE724" i="9"/>
  <c r="AE725" i="9" l="1"/>
  <c r="AD726" i="9"/>
  <c r="AD727" i="9" l="1"/>
  <c r="AE726" i="9"/>
  <c r="AE727" i="9" l="1"/>
  <c r="AD728" i="9"/>
  <c r="AD729" i="9" l="1"/>
  <c r="AE728" i="9"/>
  <c r="AE729" i="9" l="1"/>
  <c r="AD730" i="9"/>
  <c r="AD731" i="9" l="1"/>
  <c r="AE730" i="9"/>
  <c r="AE731" i="9" l="1"/>
  <c r="AD732" i="9"/>
  <c r="AD733" i="9" l="1"/>
  <c r="AE732" i="9"/>
  <c r="AE733" i="9" l="1"/>
  <c r="AD734" i="9"/>
  <c r="AD735" i="9" l="1"/>
  <c r="AE734" i="9"/>
  <c r="AE735" i="9" l="1"/>
  <c r="AD736" i="9"/>
  <c r="AD737" i="9" l="1"/>
  <c r="AE736" i="9"/>
  <c r="AE737" i="9" l="1"/>
  <c r="AD738" i="9"/>
  <c r="AD739" i="9" l="1"/>
  <c r="AE738" i="9"/>
  <c r="AE739" i="9" l="1"/>
  <c r="AD740" i="9"/>
  <c r="AD741" i="9" l="1"/>
  <c r="AE740" i="9"/>
  <c r="AE741" i="9" l="1"/>
  <c r="AD742" i="9"/>
  <c r="AD743" i="9" l="1"/>
  <c r="AE742" i="9"/>
  <c r="AE743" i="9" l="1"/>
  <c r="AD744" i="9"/>
  <c r="AD745" i="9" l="1"/>
  <c r="AE744" i="9"/>
  <c r="AE745" i="9" l="1"/>
  <c r="AD746" i="9"/>
  <c r="AD747" i="9" l="1"/>
  <c r="AE746" i="9"/>
  <c r="AE747" i="9" l="1"/>
  <c r="AD748" i="9"/>
  <c r="AD749" i="9" l="1"/>
  <c r="AE748" i="9"/>
  <c r="AE749" i="9" l="1"/>
  <c r="AD750" i="9"/>
  <c r="AD751" i="9" l="1"/>
  <c r="AE750" i="9"/>
  <c r="AE751" i="9" l="1"/>
  <c r="AD752" i="9"/>
  <c r="AD753" i="9" l="1"/>
  <c r="AE752" i="9"/>
  <c r="AE753" i="9" l="1"/>
  <c r="AD754" i="9"/>
  <c r="AD755" i="9" l="1"/>
  <c r="AE754" i="9"/>
  <c r="AE755" i="9" l="1"/>
  <c r="AD756" i="9"/>
  <c r="AD757" i="9" l="1"/>
  <c r="AE756" i="9"/>
  <c r="AE757" i="9" l="1"/>
  <c r="AD758" i="9"/>
  <c r="AD759" i="9" l="1"/>
  <c r="AE758" i="9"/>
  <c r="AE759" i="9" l="1"/>
  <c r="AD760" i="9"/>
  <c r="AD761" i="9" l="1"/>
  <c r="AE760" i="9"/>
  <c r="AE761" i="9" l="1"/>
  <c r="AD762" i="9"/>
  <c r="AD763" i="9" l="1"/>
  <c r="AE762" i="9"/>
  <c r="AE763" i="9" l="1"/>
  <c r="AD764" i="9"/>
  <c r="AD765" i="9" l="1"/>
  <c r="AE764" i="9"/>
  <c r="AE765" i="9" l="1"/>
  <c r="AD766" i="9"/>
  <c r="AD767" i="9" l="1"/>
  <c r="AE766" i="9"/>
  <c r="AE767" i="9" l="1"/>
  <c r="AD768" i="9"/>
  <c r="AD769" i="9" l="1"/>
  <c r="AE768" i="9"/>
  <c r="AE769" i="9" l="1"/>
  <c r="AD770" i="9"/>
  <c r="AD771" i="9" l="1"/>
  <c r="AE770" i="9"/>
  <c r="AE771" i="9" l="1"/>
  <c r="AD772" i="9"/>
  <c r="AD773" i="9" l="1"/>
  <c r="AE772" i="9"/>
  <c r="AE773" i="9" l="1"/>
  <c r="AD774" i="9"/>
  <c r="AD775" i="9" l="1"/>
  <c r="AE774" i="9"/>
  <c r="AE775" i="9" l="1"/>
  <c r="AD776" i="9"/>
  <c r="AD777" i="9" l="1"/>
  <c r="AE776" i="9"/>
  <c r="AE777" i="9" l="1"/>
  <c r="AD778" i="9"/>
  <c r="AD779" i="9" l="1"/>
  <c r="AE778" i="9"/>
  <c r="AE779" i="9" l="1"/>
  <c r="AD780" i="9"/>
  <c r="AD781" i="9" l="1"/>
  <c r="AE780" i="9"/>
  <c r="AE781" i="9" l="1"/>
  <c r="AD782" i="9"/>
  <c r="AD783" i="9" l="1"/>
  <c r="AE782" i="9"/>
  <c r="AE783" i="9" l="1"/>
  <c r="AD784" i="9"/>
  <c r="AD785" i="9" l="1"/>
  <c r="AE784" i="9"/>
  <c r="AE785" i="9" l="1"/>
  <c r="AD786" i="9"/>
  <c r="AD787" i="9" l="1"/>
  <c r="AE786" i="9"/>
  <c r="AE787" i="9" l="1"/>
  <c r="AD788" i="9"/>
  <c r="AD789" i="9" l="1"/>
  <c r="AE788" i="9"/>
  <c r="AE789" i="9" l="1"/>
  <c r="AD790" i="9"/>
  <c r="AD791" i="9" l="1"/>
  <c r="AE790" i="9"/>
  <c r="AE791" i="9" l="1"/>
  <c r="AD792" i="9"/>
  <c r="AD793" i="9" l="1"/>
  <c r="AE792" i="9"/>
  <c r="AE793" i="9" l="1"/>
  <c r="AD794" i="9"/>
  <c r="AD795" i="9" l="1"/>
  <c r="AE794" i="9"/>
  <c r="AE795" i="9" l="1"/>
  <c r="AD796" i="9"/>
  <c r="AD797" i="9" l="1"/>
  <c r="AE796" i="9"/>
  <c r="AE797" i="9" l="1"/>
  <c r="AD798" i="9"/>
  <c r="AD799" i="9" l="1"/>
  <c r="AE798" i="9"/>
  <c r="AE799" i="9" l="1"/>
  <c r="AD800" i="9"/>
  <c r="AD801" i="9" l="1"/>
  <c r="AE800" i="9"/>
  <c r="AE801" i="9" l="1"/>
  <c r="AD802" i="9"/>
  <c r="AD803" i="9" l="1"/>
  <c r="AE802" i="9"/>
  <c r="AE803" i="9" l="1"/>
  <c r="AD804" i="9"/>
  <c r="AD805" i="9" l="1"/>
  <c r="AE804" i="9"/>
  <c r="AE805" i="9" l="1"/>
  <c r="AD806" i="9"/>
  <c r="AD807" i="9" l="1"/>
  <c r="AE806" i="9"/>
  <c r="AE807" i="9" l="1"/>
  <c r="AD808" i="9"/>
  <c r="AD809" i="9" l="1"/>
  <c r="AE808" i="9"/>
  <c r="AD810" i="9" l="1"/>
  <c r="AE809" i="9"/>
  <c r="AD811" i="9" l="1"/>
  <c r="AE810" i="9"/>
  <c r="AD812" i="9" l="1"/>
  <c r="AE811" i="9"/>
  <c r="AE812" i="9" l="1"/>
  <c r="AD813" i="9"/>
  <c r="AD814" i="9" l="1"/>
  <c r="AE813" i="9"/>
  <c r="AD815" i="9" l="1"/>
  <c r="AE814" i="9"/>
  <c r="AD816" i="9" l="1"/>
  <c r="AE815" i="9"/>
  <c r="AE816" i="9" l="1"/>
  <c r="AD817" i="9"/>
  <c r="AD818" i="9" l="1"/>
  <c r="AE817" i="9"/>
  <c r="AE818" i="9" l="1"/>
  <c r="AD819" i="9"/>
  <c r="AD820" i="9" l="1"/>
  <c r="AE819" i="9"/>
  <c r="AE820" i="9" l="1"/>
  <c r="AD821" i="9"/>
  <c r="AD822" i="9" l="1"/>
  <c r="AE821" i="9"/>
  <c r="AE822" i="9" l="1"/>
  <c r="AD823" i="9"/>
  <c r="AE823" i="9" l="1"/>
  <c r="AD824" i="9"/>
  <c r="AE824" i="9" l="1"/>
  <c r="AD825" i="9"/>
  <c r="AD826" i="9" l="1"/>
  <c r="AE825" i="9"/>
  <c r="AE826" i="9" l="1"/>
  <c r="AD827" i="9"/>
  <c r="AE827" i="9" l="1"/>
  <c r="AD828" i="9"/>
  <c r="AE828" i="9" l="1"/>
  <c r="AD829" i="9"/>
  <c r="AD830" i="9" l="1"/>
  <c r="AE829" i="9"/>
  <c r="AE830" i="9" l="1"/>
  <c r="AD831" i="9"/>
  <c r="AD832" i="9" l="1"/>
  <c r="AE831" i="9"/>
  <c r="AE832" i="9" l="1"/>
  <c r="AD833" i="9"/>
  <c r="AD834" i="9" l="1"/>
  <c r="AE833" i="9"/>
  <c r="AE834" i="9" l="1"/>
  <c r="AD835" i="9"/>
  <c r="AE835" i="9" l="1"/>
  <c r="AD836" i="9"/>
  <c r="AE836" i="9" l="1"/>
  <c r="AD837" i="9"/>
  <c r="AD838" i="9" l="1"/>
  <c r="AE837" i="9"/>
  <c r="AE838" i="9" l="1"/>
  <c r="AD839" i="9"/>
  <c r="AE839" i="9" l="1"/>
  <c r="AD840" i="9"/>
  <c r="AE840" i="9" l="1"/>
  <c r="AD841" i="9"/>
  <c r="AD842" i="9" l="1"/>
  <c r="AE841" i="9"/>
  <c r="AE842" i="9" l="1"/>
  <c r="AD843" i="9"/>
  <c r="AE843" i="9" l="1"/>
  <c r="AD844" i="9"/>
  <c r="AE844" i="9" l="1"/>
  <c r="AD845" i="9"/>
  <c r="AD846" i="9" l="1"/>
  <c r="AE845" i="9"/>
  <c r="AE846" i="9" l="1"/>
  <c r="AD847" i="9"/>
  <c r="AE847" i="9" l="1"/>
  <c r="AD848" i="9"/>
  <c r="AE848" i="9" l="1"/>
  <c r="AD849" i="9"/>
  <c r="AE849" i="9" l="1"/>
  <c r="AD850" i="9"/>
  <c r="AE850" i="9" l="1"/>
  <c r="AD851" i="9"/>
  <c r="AE851" i="9" l="1"/>
  <c r="AD852" i="9"/>
  <c r="AE852" i="9" l="1"/>
  <c r="AD853" i="9"/>
  <c r="AD854" i="9" l="1"/>
  <c r="AE853" i="9"/>
  <c r="AE854" i="9" l="1"/>
  <c r="AD855" i="9"/>
  <c r="AE855" i="9" l="1"/>
  <c r="AD856" i="9"/>
  <c r="AE856" i="9" l="1"/>
  <c r="AD857" i="9"/>
  <c r="AD858" i="9" l="1"/>
  <c r="AE857" i="9"/>
  <c r="AE858" i="9" l="1"/>
  <c r="AD859" i="9"/>
  <c r="AE859" i="9" l="1"/>
  <c r="AD860" i="9"/>
  <c r="AE860" i="9" l="1"/>
  <c r="AD861" i="9"/>
  <c r="AD862" i="9" l="1"/>
  <c r="AE861" i="9"/>
  <c r="AE862" i="9" l="1"/>
  <c r="AD863" i="9"/>
  <c r="AE863" i="9" l="1"/>
  <c r="AD864" i="9"/>
  <c r="AE864" i="9" l="1"/>
  <c r="AD865" i="9"/>
  <c r="AD866" i="9" l="1"/>
  <c r="AE865" i="9"/>
  <c r="AE866" i="9" l="1"/>
  <c r="AD867" i="9"/>
  <c r="AE867" i="9" l="1"/>
  <c r="AD868" i="9"/>
  <c r="AE868" i="9" l="1"/>
  <c r="AD869" i="9"/>
  <c r="AD870" i="9" l="1"/>
  <c r="AE869" i="9"/>
  <c r="AE870" i="9" l="1"/>
  <c r="AD871" i="9"/>
  <c r="AE871" i="9" l="1"/>
  <c r="AD872" i="9"/>
  <c r="AE872" i="9" l="1"/>
  <c r="AD873" i="9"/>
  <c r="AD874" i="9" l="1"/>
  <c r="AE873" i="9"/>
  <c r="AE874" i="9" l="1"/>
  <c r="AD875" i="9"/>
  <c r="AE875" i="9" l="1"/>
  <c r="AD876" i="9"/>
  <c r="AE876" i="9" l="1"/>
  <c r="AD877" i="9"/>
  <c r="AD878" i="9" l="1"/>
  <c r="AE877" i="9"/>
  <c r="AE878" i="9" l="1"/>
  <c r="AD879" i="9"/>
  <c r="AE879" i="9" l="1"/>
  <c r="AD880" i="9"/>
  <c r="AE880" i="9" l="1"/>
  <c r="AD881" i="9"/>
  <c r="AD882" i="9" l="1"/>
  <c r="AE881" i="9"/>
  <c r="AE882" i="9" l="1"/>
  <c r="AD883" i="9"/>
  <c r="AE883" i="9" l="1"/>
  <c r="AD884" i="9"/>
  <c r="AE884" i="9" l="1"/>
  <c r="AD885" i="9"/>
  <c r="AD886" i="9" l="1"/>
  <c r="AE885" i="9"/>
  <c r="AD887" i="9" l="1"/>
  <c r="AE886" i="9"/>
  <c r="AE887" i="9" l="1"/>
  <c r="AD888" i="9"/>
  <c r="AE888" i="9" l="1"/>
  <c r="AD889" i="9"/>
  <c r="AD890" i="9" l="1"/>
  <c r="AE889" i="9"/>
  <c r="AE890" i="9" l="1"/>
  <c r="AD891" i="9"/>
  <c r="AE891" i="9" l="1"/>
  <c r="AD892" i="9"/>
  <c r="AE892" i="9" l="1"/>
  <c r="AD893" i="9"/>
  <c r="AD894" i="9" l="1"/>
  <c r="AE893" i="9"/>
  <c r="AE894" i="9" l="1"/>
  <c r="AD895" i="9"/>
  <c r="AE895" i="9" l="1"/>
  <c r="AD896" i="9"/>
  <c r="AE896" i="9" l="1"/>
  <c r="AD897" i="9"/>
  <c r="AD898" i="9" l="1"/>
  <c r="AE897" i="9"/>
  <c r="AE898" i="9" l="1"/>
  <c r="AD899" i="9"/>
  <c r="AE899" i="9" l="1"/>
  <c r="AD900" i="9"/>
  <c r="AE900" i="9" l="1"/>
  <c r="AD901" i="9"/>
  <c r="AD902" i="9" l="1"/>
  <c r="AE901" i="9"/>
  <c r="AE902" i="9" l="1"/>
  <c r="AD903" i="9"/>
  <c r="AE903" i="9" l="1"/>
  <c r="AD904" i="9"/>
  <c r="AE904" i="9" l="1"/>
  <c r="AD905" i="9"/>
  <c r="AD906" i="9" l="1"/>
  <c r="AE905" i="9"/>
  <c r="AE906" i="9" l="1"/>
  <c r="AD907" i="9"/>
  <c r="AE907" i="9" l="1"/>
  <c r="AD908" i="9"/>
  <c r="AE908" i="9" l="1"/>
  <c r="AD909" i="9"/>
  <c r="AD910" i="9" l="1"/>
  <c r="AE909" i="9"/>
  <c r="AE910" i="9" l="1"/>
  <c r="AD911" i="9"/>
  <c r="AE911" i="9" l="1"/>
  <c r="AD912" i="9"/>
  <c r="AE912" i="9" l="1"/>
  <c r="AD913" i="9"/>
  <c r="AD914" i="9" l="1"/>
  <c r="AE913" i="9"/>
  <c r="AE914" i="9" l="1"/>
  <c r="AD915" i="9"/>
  <c r="AE915" i="9" l="1"/>
  <c r="AD916" i="9"/>
  <c r="AE916" i="9" l="1"/>
  <c r="AD917" i="9"/>
  <c r="AD918" i="9" l="1"/>
  <c r="AE917" i="9"/>
  <c r="AE918" i="9" l="1"/>
  <c r="AD919" i="9"/>
  <c r="AE919" i="9" l="1"/>
  <c r="AD920" i="9"/>
  <c r="AE920" i="9" l="1"/>
  <c r="AD921" i="9"/>
  <c r="AD922" i="9" l="1"/>
  <c r="AE921" i="9"/>
  <c r="AE922" i="9" l="1"/>
  <c r="AD923" i="9"/>
  <c r="AE923" i="9" l="1"/>
  <c r="AD924" i="9"/>
  <c r="AE924" i="9" l="1"/>
  <c r="AD925" i="9"/>
  <c r="AD926" i="9" l="1"/>
  <c r="AE925" i="9"/>
  <c r="AE926" i="9" l="1"/>
  <c r="AD927" i="9"/>
  <c r="AE927" i="9" l="1"/>
  <c r="AD928" i="9"/>
  <c r="AE928" i="9" l="1"/>
  <c r="AD929" i="9"/>
  <c r="AE929" i="9" l="1"/>
  <c r="AD930" i="9"/>
  <c r="AE930" i="9" l="1"/>
  <c r="AD931" i="9"/>
  <c r="AE931" i="9" l="1"/>
  <c r="AD932" i="9"/>
  <c r="AE932" i="9" l="1"/>
  <c r="AD933" i="9"/>
  <c r="AD934" i="9" l="1"/>
  <c r="AE933" i="9"/>
  <c r="AE934" i="9" l="1"/>
  <c r="AD935" i="9"/>
  <c r="AE935" i="9" l="1"/>
  <c r="AD936" i="9"/>
  <c r="AE936" i="9" l="1"/>
  <c r="AD937" i="9"/>
  <c r="AD938" i="9" l="1"/>
  <c r="AE937" i="9"/>
  <c r="AE938" i="9" l="1"/>
  <c r="AD939" i="9"/>
  <c r="AE939" i="9" l="1"/>
  <c r="AD940" i="9"/>
  <c r="AE940" i="9" l="1"/>
  <c r="AD941" i="9"/>
  <c r="AD942" i="9" l="1"/>
  <c r="AE941" i="9"/>
  <c r="AE942" i="9" l="1"/>
  <c r="AD943" i="9"/>
  <c r="AE943" i="9" l="1"/>
  <c r="AD944" i="9"/>
  <c r="AE944" i="9" l="1"/>
  <c r="AD945" i="9"/>
  <c r="AD946" i="9" l="1"/>
  <c r="AE945" i="9"/>
  <c r="AE946" i="9" l="1"/>
  <c r="AD947" i="9"/>
  <c r="AE947" i="9" l="1"/>
  <c r="AD948" i="9"/>
  <c r="AE948" i="9" l="1"/>
  <c r="AD949" i="9"/>
  <c r="AD950" i="9" l="1"/>
  <c r="AE949" i="9"/>
  <c r="AE950" i="9" l="1"/>
  <c r="AD951" i="9"/>
  <c r="AE951" i="9" l="1"/>
  <c r="AD952" i="9"/>
  <c r="AE952" i="9" l="1"/>
  <c r="AD953" i="9"/>
  <c r="AD954" i="9" l="1"/>
  <c r="AE953" i="9"/>
  <c r="AE954" i="9" l="1"/>
  <c r="AD955" i="9"/>
  <c r="AE955" i="9" l="1"/>
  <c r="AD956" i="9"/>
  <c r="AE956" i="9" l="1"/>
  <c r="AD957" i="9"/>
  <c r="AD958" i="9" l="1"/>
  <c r="AE957" i="9"/>
  <c r="AE958" i="9" l="1"/>
  <c r="AD959" i="9"/>
  <c r="AE959" i="9" l="1"/>
  <c r="AD960" i="9"/>
  <c r="AE960" i="9" l="1"/>
  <c r="AD961" i="9"/>
  <c r="AD962" i="9" l="1"/>
  <c r="AE961" i="9"/>
  <c r="AE962" i="9" l="1"/>
  <c r="AD963" i="9"/>
  <c r="AD964" i="9" l="1"/>
  <c r="AE963" i="9"/>
  <c r="AE964" i="9" l="1"/>
  <c r="AD965" i="9"/>
  <c r="AD966" i="9" l="1"/>
  <c r="AE965" i="9"/>
  <c r="AE966" i="9" l="1"/>
  <c r="AD967" i="9"/>
  <c r="AE967" i="9" l="1"/>
  <c r="AD968" i="9"/>
  <c r="AE968" i="9" l="1"/>
  <c r="AD969" i="9"/>
  <c r="AD970" i="9" l="1"/>
  <c r="AE969" i="9"/>
  <c r="AE970" i="9" l="1"/>
  <c r="AD971" i="9"/>
  <c r="AE971" i="9" l="1"/>
  <c r="AD972" i="9"/>
  <c r="AE972" i="9" l="1"/>
  <c r="AD973" i="9"/>
  <c r="AD974" i="9" l="1"/>
  <c r="AE973" i="9"/>
  <c r="AE974" i="9" l="1"/>
  <c r="AD975" i="9"/>
  <c r="AE975" i="9" l="1"/>
  <c r="AD976" i="9"/>
  <c r="AE976" i="9" l="1"/>
  <c r="AD977" i="9"/>
  <c r="AD978" i="9" l="1"/>
  <c r="AE977" i="9"/>
  <c r="AE978" i="9" l="1"/>
  <c r="AD979" i="9"/>
  <c r="AE979" i="9" l="1"/>
  <c r="AD980" i="9"/>
  <c r="AE980" i="9" l="1"/>
  <c r="AD981" i="9"/>
  <c r="AD982" i="9" l="1"/>
  <c r="AE981" i="9"/>
  <c r="AE982" i="9" l="1"/>
  <c r="AD983" i="9"/>
  <c r="AE983" i="9" l="1"/>
  <c r="AD984" i="9"/>
  <c r="AE984" i="9" l="1"/>
  <c r="AD985" i="9"/>
  <c r="AD986" i="9" l="1"/>
  <c r="AE985" i="9"/>
  <c r="AE986" i="9" l="1"/>
  <c r="AD987" i="9"/>
  <c r="AE987" i="9" l="1"/>
  <c r="AD988" i="9"/>
  <c r="AE988" i="9" l="1"/>
  <c r="AD989" i="9"/>
  <c r="AD990" i="9" l="1"/>
  <c r="AE989" i="9"/>
  <c r="AE990" i="9" l="1"/>
  <c r="AD991" i="9"/>
  <c r="AE991" i="9" l="1"/>
  <c r="AD992" i="9"/>
  <c r="AE992" i="9" l="1"/>
  <c r="AD993" i="9"/>
  <c r="AD994" i="9" l="1"/>
  <c r="AE993" i="9"/>
  <c r="AE994" i="9" l="1"/>
  <c r="AD995" i="9"/>
  <c r="AE995" i="9" l="1"/>
  <c r="AD996" i="9"/>
  <c r="AE996" i="9" l="1"/>
  <c r="AD997" i="9"/>
  <c r="AD998" i="9" l="1"/>
  <c r="AE997" i="9"/>
  <c r="AE998" i="9" l="1"/>
  <c r="AD999" i="9"/>
  <c r="AE999" i="9" l="1"/>
  <c r="AD1000" i="9"/>
  <c r="AE1000" i="9" l="1"/>
  <c r="AD1001" i="9"/>
  <c r="AD1002" i="9" l="1"/>
  <c r="AE1001" i="9"/>
  <c r="AE1002" i="9" l="1"/>
  <c r="AD1003" i="9"/>
  <c r="AE1003" i="9" l="1"/>
  <c r="AD1004" i="9"/>
  <c r="AE1004" i="9" l="1"/>
  <c r="AD1005" i="9"/>
  <c r="AD1006" i="9" l="1"/>
  <c r="AE1005" i="9"/>
  <c r="AE1006" i="9" l="1"/>
  <c r="AD1007" i="9"/>
  <c r="AE1007" i="9" l="1"/>
  <c r="AD1008" i="9"/>
  <c r="AE1008" i="9" l="1"/>
  <c r="AD1009" i="9"/>
  <c r="AE1009" i="9" l="1"/>
  <c r="AD1010" i="9"/>
  <c r="AE1010" i="9" l="1"/>
  <c r="AD1011" i="9"/>
  <c r="AE1011" i="9" l="1"/>
  <c r="AD1012" i="9"/>
  <c r="AE1012" i="9" l="1"/>
  <c r="AD1013" i="9"/>
  <c r="AD1014" i="9" l="1"/>
  <c r="AE1013" i="9"/>
  <c r="AE1014" i="9" l="1"/>
  <c r="AD1015" i="9"/>
  <c r="AE1015" i="9" l="1"/>
  <c r="AD1016" i="9"/>
  <c r="AE1016" i="9" l="1"/>
  <c r="AD1017" i="9"/>
  <c r="AD1018" i="9" l="1"/>
  <c r="AE1017" i="9"/>
  <c r="AE1018" i="9" l="1"/>
  <c r="AD1019" i="9"/>
  <c r="AE1019" i="9" l="1"/>
  <c r="AD1020" i="9"/>
  <c r="AE1020" i="9" l="1"/>
  <c r="AD1021" i="9"/>
  <c r="AD1022" i="9" l="1"/>
  <c r="AE1021" i="9"/>
  <c r="AD1023" i="9" l="1"/>
  <c r="AE1022" i="9"/>
  <c r="AE1023" i="9" l="1"/>
  <c r="AD1024" i="9"/>
  <c r="AE1024" i="9" l="1"/>
  <c r="AD1025" i="9"/>
  <c r="AE1025" i="9" l="1"/>
  <c r="AD1026" i="9"/>
  <c r="AD1027" i="9" l="1"/>
  <c r="AE1026" i="9"/>
  <c r="AE1027" i="9" l="1"/>
  <c r="AD1028" i="9"/>
  <c r="AE1028" i="9" l="1"/>
  <c r="AD1029" i="9"/>
  <c r="AE1029" i="9" l="1"/>
  <c r="AD1030" i="9"/>
  <c r="AD1031" i="9" l="1"/>
  <c r="AE1030" i="9"/>
  <c r="AE1031" i="9" l="1"/>
  <c r="AD1032" i="9"/>
  <c r="AE1032" i="9" l="1"/>
  <c r="AD1033" i="9"/>
  <c r="AE1033" i="9" l="1"/>
  <c r="AD1034" i="9"/>
  <c r="AD1035" i="9" l="1"/>
  <c r="AE1034" i="9"/>
  <c r="AE1035" i="9" l="1"/>
  <c r="AD1036" i="9"/>
  <c r="AE1036" i="9" l="1"/>
  <c r="AD1037" i="9"/>
  <c r="AE1037" i="9" l="1"/>
  <c r="AD1038" i="9"/>
  <c r="AD1039" i="9" l="1"/>
  <c r="AE1038" i="9"/>
  <c r="AE1039" i="9" l="1"/>
  <c r="AD1040" i="9"/>
  <c r="AE1040" i="9" l="1"/>
  <c r="AD1041" i="9"/>
  <c r="AE1041" i="9" l="1"/>
  <c r="AD1042" i="9"/>
  <c r="AD1043" i="9" l="1"/>
  <c r="AE1042" i="9"/>
  <c r="AE1043" i="9" l="1"/>
  <c r="AD1044" i="9"/>
  <c r="AE1044" i="9" l="1"/>
  <c r="AD1045" i="9"/>
  <c r="AE1045" i="9" l="1"/>
  <c r="AD1046" i="9"/>
  <c r="AD1047" i="9" l="1"/>
  <c r="AE1046" i="9"/>
  <c r="AE1047" i="9" l="1"/>
  <c r="AD1048" i="9"/>
  <c r="AE1048" i="9" l="1"/>
  <c r="AD1049" i="9"/>
  <c r="AE1049" i="9" l="1"/>
  <c r="AD1050" i="9"/>
  <c r="AD1051" i="9" l="1"/>
  <c r="AE1050" i="9"/>
  <c r="AE1051" i="9" l="1"/>
  <c r="AD1052" i="9"/>
  <c r="AE1052" i="9" l="1"/>
  <c r="AD1053" i="9"/>
  <c r="AE1053" i="9" l="1"/>
  <c r="AD1054" i="9"/>
  <c r="AD1055" i="9" l="1"/>
  <c r="AE1054" i="9"/>
  <c r="AE1055" i="9" l="1"/>
  <c r="AD1056" i="9"/>
  <c r="AE1056" i="9" l="1"/>
  <c r="AD1057" i="9"/>
  <c r="AE1057" i="9" l="1"/>
  <c r="AD1058" i="9"/>
  <c r="AD1059" i="9" l="1"/>
  <c r="AE1058" i="9"/>
  <c r="AE1059" i="9" l="1"/>
  <c r="AD1060" i="9"/>
  <c r="AE1060" i="9" l="1"/>
  <c r="AD1061" i="9"/>
  <c r="AE1061" i="9" l="1"/>
  <c r="AD1062" i="9"/>
  <c r="AD1063" i="9" l="1"/>
  <c r="AE1062" i="9"/>
  <c r="AE1063" i="9" l="1"/>
  <c r="AD1064" i="9"/>
  <c r="AE1064" i="9" l="1"/>
  <c r="AD1065" i="9"/>
  <c r="AE1065" i="9" l="1"/>
  <c r="AD1066" i="9"/>
  <c r="AD1067" i="9" l="1"/>
  <c r="AE1066" i="9"/>
  <c r="AE1067" i="9" l="1"/>
  <c r="AD1068" i="9"/>
  <c r="AE1068" i="9" l="1"/>
  <c r="AD1069" i="9"/>
  <c r="AE1069" i="9" l="1"/>
  <c r="AD1070" i="9"/>
  <c r="AD1071" i="9" l="1"/>
  <c r="AE1070" i="9"/>
  <c r="AE1071" i="9" l="1"/>
  <c r="AD1072" i="9"/>
  <c r="AE1072" i="9" l="1"/>
  <c r="AD1073" i="9"/>
  <c r="AE1073" i="9" l="1"/>
  <c r="AD1074" i="9"/>
  <c r="AD1075" i="9" l="1"/>
  <c r="AE1074" i="9"/>
  <c r="AE1075" i="9" l="1"/>
  <c r="AD1076" i="9"/>
  <c r="AE1076" i="9" l="1"/>
  <c r="AD1077" i="9"/>
  <c r="AE1077" i="9" l="1"/>
  <c r="AD1078" i="9"/>
  <c r="AD1079" i="9" l="1"/>
  <c r="AE1078" i="9"/>
  <c r="AE1079" i="9" l="1"/>
  <c r="AD1080" i="9"/>
  <c r="AE1080" i="9" l="1"/>
  <c r="AD1081" i="9"/>
  <c r="AE1081" i="9" l="1"/>
  <c r="AD1082" i="9"/>
  <c r="AD1083" i="9" l="1"/>
  <c r="AE1082" i="9"/>
  <c r="AE1083" i="9" l="1"/>
  <c r="AD1084" i="9"/>
  <c r="AE1084" i="9" l="1"/>
  <c r="AD1085" i="9"/>
  <c r="AE1085" i="9" l="1"/>
  <c r="AD1086" i="9"/>
  <c r="AD1087" i="9" l="1"/>
  <c r="AE1086" i="9"/>
  <c r="AE1087" i="9" l="1"/>
  <c r="AD1088" i="9"/>
  <c r="AE1088" i="9" l="1"/>
  <c r="AD1089" i="9"/>
  <c r="AD1090" i="9" l="1"/>
  <c r="AE1089" i="9"/>
  <c r="AD1091" i="9" l="1"/>
  <c r="AE1090" i="9"/>
  <c r="AE1091" i="9" l="1"/>
  <c r="AD1092" i="9"/>
  <c r="AE1092" i="9" l="1"/>
  <c r="AD1093" i="9"/>
  <c r="AE1093" i="9" l="1"/>
  <c r="AD1094" i="9"/>
  <c r="AD1095" i="9" l="1"/>
  <c r="AE1094" i="9"/>
  <c r="AE1095" i="9" l="1"/>
  <c r="AD1096" i="9"/>
  <c r="AE1096" i="9" l="1"/>
  <c r="AD1097" i="9"/>
  <c r="AE1097" i="9" l="1"/>
  <c r="AD1098" i="9"/>
  <c r="AD1099" i="9" l="1"/>
  <c r="AE1098" i="9"/>
  <c r="AE1099" i="9" l="1"/>
  <c r="AD1100" i="9"/>
  <c r="AE1100" i="9" l="1"/>
  <c r="AD1101" i="9"/>
  <c r="AE1101" i="9" l="1"/>
  <c r="AD1102" i="9"/>
  <c r="AD1103" i="9" l="1"/>
  <c r="AE1102" i="9"/>
  <c r="AE1103" i="9" l="1"/>
  <c r="AD1104" i="9"/>
  <c r="AE1104" i="9" l="1"/>
  <c r="AD1105" i="9"/>
  <c r="AD1106" i="9" l="1"/>
  <c r="AE1105" i="9"/>
  <c r="AD1107" i="9" l="1"/>
  <c r="AE1106" i="9"/>
  <c r="AE1107" i="9" l="1"/>
  <c r="AD1108" i="9"/>
  <c r="AE1108" i="9" l="1"/>
  <c r="AD1109" i="9"/>
  <c r="AE1109" i="9" l="1"/>
  <c r="AD1110" i="9"/>
  <c r="AD1111" i="9" l="1"/>
  <c r="AE1110" i="9"/>
  <c r="AE1111" i="9" l="1"/>
  <c r="AD1112" i="9"/>
  <c r="AE1112" i="9" l="1"/>
  <c r="AD1113" i="9"/>
  <c r="AE1113" i="9" l="1"/>
  <c r="AD1114" i="9"/>
  <c r="AD1115" i="9" l="1"/>
  <c r="AE1114" i="9"/>
  <c r="AE1115" i="9" l="1"/>
  <c r="AD1116" i="9"/>
  <c r="AE1116" i="9" l="1"/>
  <c r="AD1117" i="9"/>
  <c r="AE1117" i="9" l="1"/>
  <c r="AD1118" i="9"/>
  <c r="AD1119" i="9" l="1"/>
  <c r="AE1118" i="9"/>
  <c r="AE1119" i="9" l="1"/>
  <c r="AD1120" i="9"/>
  <c r="AE1120" i="9" l="1"/>
  <c r="AD1121" i="9"/>
  <c r="AD1122" i="9" l="1"/>
  <c r="AE1121" i="9"/>
  <c r="AD1123" i="9" l="1"/>
  <c r="AE1122" i="9"/>
  <c r="AE1123" i="9" l="1"/>
  <c r="AD1124" i="9"/>
  <c r="AE1124" i="9" l="1"/>
  <c r="AD1125" i="9"/>
  <c r="AE1125" i="9" l="1"/>
  <c r="AD1126" i="9"/>
  <c r="AD1127" i="9" l="1"/>
  <c r="AE1126" i="9"/>
  <c r="AE1127" i="9" l="1"/>
  <c r="AD1128" i="9"/>
  <c r="AE1128" i="9" l="1"/>
  <c r="AD1129" i="9"/>
  <c r="AE1129" i="9" l="1"/>
  <c r="AD1130" i="9"/>
  <c r="AD1131" i="9" l="1"/>
  <c r="AE1130" i="9"/>
  <c r="AE1131" i="9" l="1"/>
  <c r="AD1132" i="9"/>
  <c r="AE1132" i="9" l="1"/>
  <c r="AD1133" i="9"/>
  <c r="AE1133" i="9" l="1"/>
  <c r="AD1134" i="9"/>
  <c r="AD1135" i="9" l="1"/>
  <c r="AE1134" i="9"/>
  <c r="AE1135" i="9" l="1"/>
  <c r="AD1136" i="9"/>
  <c r="AE1136" i="9" l="1"/>
  <c r="AD1137" i="9"/>
  <c r="AE1137" i="9" l="1"/>
  <c r="AD1138" i="9"/>
  <c r="AD1139" i="9" l="1"/>
  <c r="AE1138" i="9"/>
  <c r="AE1139" i="9" l="1"/>
  <c r="AD1140" i="9"/>
  <c r="AE1140" i="9" l="1"/>
  <c r="AD1141" i="9"/>
  <c r="AE1141" i="9" l="1"/>
  <c r="AD1142" i="9"/>
  <c r="AD1143" i="9" l="1"/>
  <c r="AE1142" i="9"/>
  <c r="AE1143" i="9" l="1"/>
  <c r="AD1144" i="9"/>
  <c r="AE1144" i="9" l="1"/>
  <c r="AD1145" i="9"/>
  <c r="AE1145" i="9" l="1"/>
  <c r="AD1146" i="9"/>
  <c r="AD1147" i="9" l="1"/>
  <c r="AE1146" i="9"/>
  <c r="AE1147" i="9" l="1"/>
  <c r="AD1148" i="9"/>
  <c r="AE1148" i="9" l="1"/>
  <c r="AD1149" i="9"/>
  <c r="AE1149" i="9" l="1"/>
  <c r="AD1150" i="9"/>
  <c r="AD1151" i="9" l="1"/>
  <c r="AE1150" i="9"/>
  <c r="AE1151" i="9" l="1"/>
  <c r="AD1152" i="9"/>
  <c r="AE1152" i="9" l="1"/>
  <c r="AD1153" i="9"/>
  <c r="AE1153" i="9" l="1"/>
  <c r="AD1154" i="9"/>
  <c r="AD1155" i="9" l="1"/>
  <c r="AE1154" i="9"/>
  <c r="AE1155" i="9" l="1"/>
  <c r="AD1156" i="9"/>
  <c r="AE1156" i="9" l="1"/>
  <c r="AD1157" i="9"/>
  <c r="AE1157" i="9" l="1"/>
  <c r="AD1158" i="9"/>
  <c r="AD1159" i="9" l="1"/>
  <c r="AE1158" i="9"/>
  <c r="AE1159" i="9" l="1"/>
  <c r="AD1160" i="9"/>
  <c r="AE1160" i="9" l="1"/>
  <c r="AD1161" i="9"/>
  <c r="AE1161" i="9" l="1"/>
  <c r="AD1162" i="9"/>
  <c r="AD1163" i="9" l="1"/>
  <c r="AE1162" i="9"/>
  <c r="AE1163" i="9" l="1"/>
  <c r="AD1164" i="9"/>
  <c r="AE1164" i="9" l="1"/>
  <c r="AD1165" i="9"/>
  <c r="AE1165" i="9" l="1"/>
  <c r="AD1166" i="9"/>
  <c r="AD1167" i="9" l="1"/>
  <c r="AE1166" i="9"/>
  <c r="AE1167" i="9" l="1"/>
  <c r="AD1168" i="9"/>
  <c r="AE1168" i="9" l="1"/>
  <c r="AD1169" i="9"/>
  <c r="AE1169" i="9" l="1"/>
  <c r="AD1170" i="9"/>
  <c r="AD1171" i="9" l="1"/>
  <c r="AE1170" i="9"/>
  <c r="AE1171" i="9" l="1"/>
  <c r="AD1172" i="9"/>
  <c r="AE1172" i="9" l="1"/>
  <c r="AD1173" i="9"/>
  <c r="AE1173" i="9" l="1"/>
  <c r="AD1174" i="9"/>
  <c r="AD1175" i="9" l="1"/>
  <c r="AE1174" i="9"/>
  <c r="AE1175" i="9" l="1"/>
  <c r="AD1176" i="9"/>
  <c r="AE1176" i="9" l="1"/>
  <c r="AD1177" i="9"/>
  <c r="AE1177" i="9" l="1"/>
  <c r="AD1178" i="9"/>
  <c r="AD1179" i="9" l="1"/>
  <c r="AE1178" i="9"/>
  <c r="AE1179" i="9" l="1"/>
  <c r="AD1180" i="9"/>
  <c r="AE1180" i="9" l="1"/>
  <c r="AD1181" i="9"/>
  <c r="AE1181" i="9" l="1"/>
  <c r="AD1182" i="9"/>
  <c r="AD1183" i="9" l="1"/>
  <c r="AE1182" i="9"/>
  <c r="AE1183" i="9" l="1"/>
  <c r="AD1184" i="9"/>
  <c r="AE1184" i="9" l="1"/>
  <c r="AD1185" i="9"/>
  <c r="AE1185" i="9" l="1"/>
  <c r="AD1186" i="9"/>
  <c r="AD1187" i="9" l="1"/>
  <c r="AE1186" i="9"/>
  <c r="AE1187" i="9" l="1"/>
  <c r="AD1188" i="9"/>
  <c r="AE1188" i="9" l="1"/>
  <c r="AD1189" i="9"/>
  <c r="AE1189" i="9" l="1"/>
  <c r="AD1190" i="9"/>
  <c r="AD1191" i="9" l="1"/>
  <c r="AE1190" i="9"/>
  <c r="AE1191" i="9" l="1"/>
  <c r="AD1192" i="9"/>
  <c r="AE1192" i="9" l="1"/>
  <c r="AD1193" i="9"/>
  <c r="AE1193" i="9" l="1"/>
  <c r="AD1194" i="9"/>
  <c r="AD1195" i="9" l="1"/>
  <c r="AE1194" i="9"/>
  <c r="AD1196" i="9" l="1"/>
  <c r="AE1195" i="9"/>
  <c r="AE1196" i="9" l="1"/>
  <c r="AD1197" i="9"/>
  <c r="AE1197" i="9" l="1"/>
  <c r="AD1198" i="9"/>
  <c r="AE1198" i="9" l="1"/>
  <c r="AD1199" i="9"/>
  <c r="AD1200" i="9" l="1"/>
  <c r="AE1199" i="9"/>
  <c r="AD1201" i="9" l="1"/>
  <c r="AE1200" i="9"/>
  <c r="AD1202" i="9" l="1"/>
  <c r="AE1201" i="9"/>
  <c r="AD1203" i="9" l="1"/>
  <c r="AE1202" i="9"/>
  <c r="AD1204" i="9" l="1"/>
  <c r="AE1203" i="9"/>
  <c r="AE1204" i="9" l="1"/>
  <c r="AD1205" i="9"/>
  <c r="AE1205" i="9" l="1"/>
  <c r="AD1206" i="9"/>
  <c r="AD1207" i="9" l="1"/>
  <c r="AE1206" i="9"/>
  <c r="AD1208" i="9" l="1"/>
  <c r="AE1207" i="9"/>
  <c r="AE1208" i="9" l="1"/>
  <c r="AD1209" i="9"/>
  <c r="AD1210" i="9" l="1"/>
  <c r="AE1209" i="9"/>
  <c r="AD1211" i="9" l="1"/>
  <c r="AE1210" i="9"/>
  <c r="AD1212" i="9" l="1"/>
  <c r="AE1211" i="9"/>
  <c r="AD1213" i="9" l="1"/>
  <c r="AE1212" i="9"/>
  <c r="AE1213" i="9" l="1"/>
  <c r="AD1214" i="9"/>
  <c r="AD1215" i="9" l="1"/>
  <c r="AE1214" i="9"/>
  <c r="AD1216" i="9" l="1"/>
  <c r="AE1215" i="9"/>
  <c r="AD1217" i="9" l="1"/>
  <c r="AE1216" i="9"/>
  <c r="AE1217" i="9" l="1"/>
  <c r="AD1218" i="9"/>
  <c r="AD1219" i="9" l="1"/>
  <c r="AE1218" i="9"/>
  <c r="AD1220" i="9" l="1"/>
  <c r="AE1219" i="9"/>
  <c r="AD1221" i="9" l="1"/>
  <c r="AE1220" i="9"/>
  <c r="AE1221" i="9" l="1"/>
  <c r="AD1222" i="9"/>
  <c r="AD1223" i="9" l="1"/>
  <c r="AE1222" i="9"/>
  <c r="AD1224" i="9" l="1"/>
  <c r="AE1223" i="9"/>
  <c r="AD1225" i="9" l="1"/>
  <c r="AE1224" i="9"/>
  <c r="AE1225" i="9" l="1"/>
  <c r="AD1226" i="9"/>
  <c r="AD1227" i="9" l="1"/>
  <c r="AE1226" i="9"/>
  <c r="AD1228" i="9" l="1"/>
  <c r="AE1227" i="9"/>
  <c r="AD1229" i="9" l="1"/>
  <c r="AE1228" i="9"/>
  <c r="AE1229" i="9" l="1"/>
  <c r="AD1230" i="9"/>
  <c r="AD1231" i="9" l="1"/>
  <c r="AE1230" i="9"/>
  <c r="AD1232" i="9" l="1"/>
  <c r="AE1231" i="9"/>
  <c r="AD1233" i="9" l="1"/>
  <c r="AE1232" i="9"/>
  <c r="AE1233" i="9" l="1"/>
  <c r="AD1234" i="9"/>
  <c r="AD1235" i="9" l="1"/>
  <c r="AE1234" i="9"/>
  <c r="AD1236" i="9" l="1"/>
  <c r="AE1235" i="9"/>
  <c r="AD1237" i="9" l="1"/>
  <c r="AE1236" i="9"/>
  <c r="AE1237" i="9" l="1"/>
  <c r="AD1238" i="9"/>
  <c r="AD1239" i="9" l="1"/>
  <c r="AE1238" i="9"/>
  <c r="AD1240" i="9" l="1"/>
  <c r="AE1239" i="9"/>
  <c r="AD1241" i="9" l="1"/>
  <c r="AE1240" i="9"/>
  <c r="AE1241" i="9" l="1"/>
  <c r="AD1242" i="9"/>
  <c r="AD1243" i="9" l="1"/>
  <c r="AE1242" i="9"/>
  <c r="AD1244" i="9" l="1"/>
  <c r="AE1243" i="9"/>
  <c r="AD1245" i="9" l="1"/>
  <c r="AE1244" i="9"/>
  <c r="AE1245" i="9" l="1"/>
  <c r="AD1246" i="9"/>
  <c r="AD1247" i="9" l="1"/>
  <c r="AE1246" i="9"/>
  <c r="AD1248" i="9" l="1"/>
  <c r="AE1247" i="9"/>
  <c r="AD1249" i="9" l="1"/>
  <c r="AE1248" i="9"/>
  <c r="AE1249" i="9" l="1"/>
  <c r="AD1250" i="9"/>
  <c r="AD1251" i="9" l="1"/>
  <c r="AE1250" i="9"/>
  <c r="AD1252" i="9" l="1"/>
  <c r="AE1251" i="9"/>
  <c r="AD1253" i="9" l="1"/>
  <c r="AE1252" i="9"/>
  <c r="AE1253" i="9" l="1"/>
  <c r="AD1254" i="9"/>
  <c r="AD1255" i="9" l="1"/>
  <c r="AE1254" i="9"/>
  <c r="AD1256" i="9" l="1"/>
  <c r="AE1255" i="9"/>
  <c r="AD1257" i="9" l="1"/>
  <c r="AE1256" i="9"/>
  <c r="AE1257" i="9" l="1"/>
  <c r="AD1258" i="9"/>
  <c r="AD1259" i="9" l="1"/>
  <c r="AE1258" i="9"/>
  <c r="AD1260" i="9" l="1"/>
  <c r="AE1259" i="9"/>
  <c r="AD1261" i="9" l="1"/>
  <c r="AE1260" i="9"/>
  <c r="AE1261" i="9" l="1"/>
  <c r="AD1262" i="9"/>
  <c r="AD1263" i="9" l="1"/>
  <c r="AE1262" i="9"/>
  <c r="AD1264" i="9" l="1"/>
  <c r="AE1263" i="9"/>
  <c r="AD1265" i="9" l="1"/>
  <c r="AE1264" i="9"/>
  <c r="AE1265" i="9" l="1"/>
  <c r="AD1266" i="9"/>
  <c r="AD1267" i="9" l="1"/>
  <c r="AE1266" i="9"/>
  <c r="AD1268" i="9" l="1"/>
  <c r="AE1267" i="9"/>
  <c r="AD1269" i="9" l="1"/>
  <c r="AE1268" i="9"/>
  <c r="AE1269" i="9" l="1"/>
  <c r="AD1270" i="9"/>
  <c r="AD1271" i="9" l="1"/>
  <c r="AE1270" i="9"/>
  <c r="AD1272" i="9" l="1"/>
  <c r="AE1271" i="9"/>
  <c r="AD1273" i="9" l="1"/>
  <c r="AE1272" i="9"/>
  <c r="AE1273" i="9" l="1"/>
  <c r="AD1274" i="9"/>
  <c r="AD1275" i="9" l="1"/>
  <c r="AE1274" i="9"/>
  <c r="AD1276" i="9" l="1"/>
  <c r="AE1275" i="9"/>
  <c r="AD1277" i="9" l="1"/>
  <c r="AE1276" i="9"/>
  <c r="AE1277" i="9" l="1"/>
  <c r="AD1278" i="9"/>
  <c r="AD1279" i="9" l="1"/>
  <c r="AE1278" i="9"/>
  <c r="AD1280" i="9" l="1"/>
  <c r="AE1279" i="9"/>
  <c r="AD1281" i="9" l="1"/>
  <c r="AE1280" i="9"/>
  <c r="AE1281" i="9" l="1"/>
  <c r="AD1282" i="9"/>
  <c r="AD1283" i="9" l="1"/>
  <c r="AE1282" i="9"/>
  <c r="AD1284" i="9" l="1"/>
  <c r="AE1283" i="9"/>
  <c r="AD1285" i="9" l="1"/>
  <c r="AE1284" i="9"/>
  <c r="AE1285" i="9" l="1"/>
  <c r="AD1286" i="9"/>
  <c r="AD1287" i="9" l="1"/>
  <c r="AE1286" i="9"/>
  <c r="AD1288" i="9" l="1"/>
  <c r="AE1287" i="9"/>
  <c r="AD1289" i="9" l="1"/>
  <c r="AE1288" i="9"/>
  <c r="AE1289" i="9" l="1"/>
  <c r="AD1290" i="9"/>
  <c r="AD1291" i="9" l="1"/>
  <c r="AE1290" i="9"/>
  <c r="AD1292" i="9" l="1"/>
  <c r="AE1291" i="9"/>
  <c r="AD1293" i="9" l="1"/>
  <c r="AE1292" i="9"/>
  <c r="AE1293" i="9" l="1"/>
  <c r="AD1294" i="9"/>
  <c r="AD1295" i="9" l="1"/>
  <c r="AE1294" i="9"/>
  <c r="AD1296" i="9" l="1"/>
  <c r="AE1295" i="9"/>
  <c r="AD1297" i="9" l="1"/>
  <c r="AE1296" i="9"/>
  <c r="AE1297" i="9" l="1"/>
  <c r="AD1298" i="9"/>
  <c r="AD1299" i="9" l="1"/>
  <c r="AE1298" i="9"/>
  <c r="AD1300" i="9" l="1"/>
  <c r="AE1299" i="9"/>
  <c r="AD1301" i="9" l="1"/>
  <c r="AE1300" i="9"/>
  <c r="AE1301" i="9" l="1"/>
  <c r="AD1302" i="9"/>
  <c r="AE1302" i="9" l="1"/>
  <c r="AD1303" i="9"/>
  <c r="AE1303" i="9" l="1"/>
  <c r="AD1304" i="9"/>
  <c r="AD1305" i="9" l="1"/>
  <c r="AE1304" i="9"/>
  <c r="AE1305" i="9" l="1"/>
  <c r="AD1306" i="9"/>
  <c r="AD1307" i="9" l="1"/>
  <c r="AE1306" i="9"/>
  <c r="AD1308" i="9" l="1"/>
  <c r="AE1307" i="9"/>
  <c r="AD1309" i="9" l="1"/>
  <c r="AE1308" i="9"/>
  <c r="AE1309" i="9" l="1"/>
  <c r="AD1310" i="9"/>
  <c r="AE1310" i="9" l="1"/>
  <c r="AD1311" i="9"/>
  <c r="AD1312" i="9" l="1"/>
  <c r="AE1311" i="9"/>
  <c r="AE1312" i="9" l="1"/>
  <c r="AD1313" i="9"/>
  <c r="AE1313" i="9" l="1"/>
  <c r="AD1314" i="9"/>
  <c r="AD1315" i="9" l="1"/>
  <c r="AE1314" i="9"/>
  <c r="AD1316" i="9" l="1"/>
  <c r="AE1315" i="9"/>
  <c r="AD1317" i="9" l="1"/>
  <c r="AE1316" i="9"/>
  <c r="AE1317" i="9" l="1"/>
  <c r="AD1318" i="9"/>
  <c r="AD1319" i="9" l="1"/>
  <c r="AE1318" i="9"/>
  <c r="AD1320" i="9" l="1"/>
  <c r="AE1319" i="9"/>
  <c r="AD1321" i="9" l="1"/>
  <c r="AE1320" i="9"/>
  <c r="AE1321" i="9" l="1"/>
  <c r="AD1322" i="9"/>
  <c r="AD1323" i="9" l="1"/>
  <c r="AE1322" i="9"/>
  <c r="AD1324" i="9" l="1"/>
  <c r="AE1323" i="9"/>
  <c r="AD1325" i="9" l="1"/>
  <c r="AE1324" i="9"/>
  <c r="AE1325" i="9" l="1"/>
  <c r="AD1326" i="9"/>
  <c r="AD1327" i="9" l="1"/>
  <c r="AE1326" i="9"/>
  <c r="AD1328" i="9" l="1"/>
  <c r="AE1327" i="9"/>
  <c r="AD1329" i="9" l="1"/>
  <c r="AE1328" i="9"/>
  <c r="AE1329" i="9" l="1"/>
  <c r="AD1330" i="9"/>
  <c r="AD1331" i="9" l="1"/>
  <c r="AE1330" i="9"/>
  <c r="AD1332" i="9" l="1"/>
  <c r="AE1331" i="9"/>
  <c r="AD1333" i="9" l="1"/>
  <c r="AE1332" i="9"/>
  <c r="AE1333" i="9" l="1"/>
  <c r="AD1334" i="9"/>
  <c r="AD1335" i="9" l="1"/>
  <c r="AE1334" i="9"/>
  <c r="AD1336" i="9" l="1"/>
  <c r="AE1335" i="9"/>
  <c r="AD1337" i="9" l="1"/>
  <c r="AE1336" i="9"/>
  <c r="AE1337" i="9" l="1"/>
  <c r="AD1338" i="9"/>
  <c r="AD1339" i="9" l="1"/>
  <c r="AE1338" i="9"/>
  <c r="AD1340" i="9" l="1"/>
  <c r="AE1339" i="9"/>
  <c r="AD1341" i="9" l="1"/>
  <c r="AE1340" i="9"/>
  <c r="AE1341" i="9" l="1"/>
  <c r="AD1342" i="9"/>
  <c r="AD1343" i="9" l="1"/>
  <c r="AE1342" i="9"/>
  <c r="AD1344" i="9" l="1"/>
  <c r="AE1343" i="9"/>
  <c r="AD1345" i="9" l="1"/>
  <c r="AE1344" i="9"/>
  <c r="AD1346" i="9" l="1"/>
  <c r="AE1345" i="9"/>
  <c r="AD1347" i="9" l="1"/>
  <c r="AE1346" i="9"/>
  <c r="AD1348" i="9" l="1"/>
  <c r="AE1347" i="9"/>
  <c r="AD1349" i="9" l="1"/>
  <c r="AE1348" i="9"/>
  <c r="AD1350" i="9" l="1"/>
  <c r="AE1349" i="9"/>
  <c r="AD1351" i="9" l="1"/>
  <c r="AE1350" i="9"/>
  <c r="AD1352" i="9" l="1"/>
  <c r="AE1351" i="9"/>
  <c r="AD1353" i="9" l="1"/>
  <c r="AE1352" i="9"/>
  <c r="AE1353" i="9" l="1"/>
  <c r="AD1354" i="9"/>
  <c r="AD1355" i="9" l="1"/>
  <c r="AE1354" i="9"/>
  <c r="AD1356" i="9" l="1"/>
  <c r="AE1355" i="9"/>
  <c r="AD1357" i="9" l="1"/>
  <c r="AE1356" i="9"/>
  <c r="AE1357" i="9" l="1"/>
  <c r="AD1358" i="9"/>
  <c r="AD1359" i="9" l="1"/>
  <c r="AE1358" i="9"/>
  <c r="AD1360" i="9" l="1"/>
  <c r="AE1359" i="9"/>
  <c r="AE1360" i="9" l="1"/>
  <c r="AD1361" i="9"/>
  <c r="AE1361" i="9" l="1"/>
  <c r="AD1362" i="9"/>
  <c r="AD1363" i="9" l="1"/>
  <c r="AE1362" i="9"/>
  <c r="AD1364" i="9" l="1"/>
  <c r="AE1363" i="9"/>
  <c r="AD1365" i="9" l="1"/>
  <c r="AE1364" i="9"/>
  <c r="AE1365" i="9" l="1"/>
  <c r="AD1366" i="9"/>
  <c r="AD1367" i="9" l="1"/>
  <c r="AE1366" i="9"/>
  <c r="AD1368" i="9" l="1"/>
  <c r="AE1367" i="9"/>
  <c r="AD1369" i="9" l="1"/>
  <c r="AE1368" i="9"/>
  <c r="AE1369" i="9" l="1"/>
  <c r="AD1370" i="9"/>
  <c r="AD1371" i="9" l="1"/>
  <c r="AE1370" i="9"/>
  <c r="AD1372" i="9" l="1"/>
  <c r="AE1371" i="9"/>
  <c r="AD1373" i="9" l="1"/>
  <c r="AE1372" i="9"/>
  <c r="AE1373" i="9" l="1"/>
  <c r="AD1374" i="9"/>
  <c r="AD1375" i="9" l="1"/>
  <c r="AE1374" i="9"/>
  <c r="AD1376" i="9" l="1"/>
  <c r="AE1375" i="9"/>
  <c r="AE1376" i="9" l="1"/>
  <c r="AD1377" i="9"/>
  <c r="AE1377" i="9" l="1"/>
  <c r="AD1378" i="9"/>
  <c r="AE1378" i="9" l="1"/>
  <c r="AD1379" i="9"/>
  <c r="AD1380" i="9" l="1"/>
  <c r="AE1379" i="9"/>
  <c r="AE1380" i="9" l="1"/>
  <c r="AD1381" i="9"/>
  <c r="AE1381" i="9" l="1"/>
  <c r="AD1382" i="9"/>
  <c r="AD1383" i="9" l="1"/>
  <c r="AE1382" i="9"/>
  <c r="AD1384" i="9" l="1"/>
  <c r="AE1383" i="9"/>
  <c r="AD1385" i="9" l="1"/>
  <c r="AE1384" i="9"/>
  <c r="AE1385" i="9" l="1"/>
  <c r="AD1386" i="9"/>
  <c r="AD1387" i="9" l="1"/>
  <c r="AE1386" i="9"/>
  <c r="AD1388" i="9" l="1"/>
  <c r="AE1387" i="9"/>
  <c r="AD1389" i="9" l="1"/>
  <c r="AE1388" i="9"/>
  <c r="AE1389" i="9" l="1"/>
  <c r="AD1390" i="9"/>
  <c r="AD1391" i="9" l="1"/>
  <c r="AE1390" i="9"/>
  <c r="AD1392" i="9" l="1"/>
  <c r="AE1391" i="9"/>
  <c r="AD1393" i="9" l="1"/>
  <c r="AE1392" i="9"/>
  <c r="AE1393" i="9" l="1"/>
  <c r="AD1394" i="9"/>
  <c r="AD1395" i="9" l="1"/>
  <c r="AE1394" i="9"/>
  <c r="AD1396" i="9" l="1"/>
  <c r="AE1395" i="9"/>
  <c r="AE1396" i="9" l="1"/>
  <c r="AD1397" i="9"/>
  <c r="AE1397" i="9" l="1"/>
  <c r="AD1398" i="9"/>
  <c r="AD1399" i="9" l="1"/>
  <c r="AE1398" i="9"/>
  <c r="AD1400" i="9" l="1"/>
  <c r="AE1399" i="9"/>
  <c r="AE1400" i="9" l="1"/>
  <c r="AD1401" i="9"/>
  <c r="AD1402" i="9" l="1"/>
  <c r="AE1401" i="9"/>
  <c r="AD1403" i="9" l="1"/>
  <c r="AE1402" i="9"/>
  <c r="AD1404" i="9" l="1"/>
  <c r="AE1403" i="9"/>
  <c r="AD1405" i="9" l="1"/>
  <c r="AE1404" i="9"/>
  <c r="AD1406" i="9" l="1"/>
  <c r="AE1405" i="9"/>
  <c r="AD1407" i="9" l="1"/>
  <c r="AE1406" i="9"/>
  <c r="AE1407" i="9" l="1"/>
  <c r="AD1408" i="9"/>
  <c r="AD1409" i="9" l="1"/>
  <c r="AE1408" i="9"/>
  <c r="AD1410" i="9" l="1"/>
  <c r="AE1409" i="9"/>
  <c r="AD1411" i="9" l="1"/>
  <c r="AE1410" i="9"/>
  <c r="AD1412" i="9" l="1"/>
  <c r="AE1411" i="9"/>
  <c r="AE1412" i="9" l="1"/>
  <c r="AD1413" i="9"/>
  <c r="AD1414" i="9" l="1"/>
  <c r="AE1413" i="9"/>
  <c r="AD1415" i="9" l="1"/>
  <c r="AE1414" i="9"/>
  <c r="AD1416" i="9" l="1"/>
  <c r="AE1415" i="9"/>
  <c r="AD1417" i="9" l="1"/>
  <c r="AE1416" i="9"/>
  <c r="AD1418" i="9" l="1"/>
  <c r="AE1417" i="9"/>
  <c r="AD1419" i="9" l="1"/>
  <c r="AE1418" i="9"/>
  <c r="AD1420" i="9" l="1"/>
  <c r="AE1419" i="9"/>
  <c r="AD1421" i="9" l="1"/>
  <c r="AE1420" i="9"/>
  <c r="AE1421" i="9" l="1"/>
  <c r="AD1422" i="9"/>
  <c r="AD1423" i="9" l="1"/>
  <c r="AE1422" i="9"/>
  <c r="AD1424" i="9" l="1"/>
  <c r="AE1423" i="9"/>
  <c r="AD1425" i="9" l="1"/>
  <c r="AE1424" i="9"/>
  <c r="AE1425" i="9" l="1"/>
  <c r="AD1426" i="9"/>
  <c r="AE1426" i="9" l="1"/>
  <c r="AD1427" i="9"/>
  <c r="AD1428" i="9" l="1"/>
  <c r="AE1427" i="9"/>
  <c r="AD1429" i="9" l="1"/>
  <c r="AE1428" i="9"/>
  <c r="AE1429" i="9" l="1"/>
  <c r="AD1430" i="9"/>
  <c r="AD1431" i="9" l="1"/>
  <c r="AE1430" i="9"/>
  <c r="AD1432" i="9" l="1"/>
  <c r="AE1431" i="9"/>
  <c r="AD1433" i="9" l="1"/>
  <c r="AE1432" i="9"/>
  <c r="AE1433" i="9" l="1"/>
  <c r="AD1434" i="9"/>
  <c r="AD1435" i="9" l="1"/>
  <c r="AE1434" i="9"/>
  <c r="AD1436" i="9" l="1"/>
  <c r="AE1435" i="9"/>
  <c r="AD1437" i="9" l="1"/>
  <c r="AE1436" i="9"/>
  <c r="AE1437" i="9" l="1"/>
  <c r="AD1438" i="9"/>
  <c r="AD1439" i="9" l="1"/>
  <c r="AE1438" i="9"/>
  <c r="AD1440" i="9" l="1"/>
  <c r="AE1439" i="9"/>
  <c r="AD1441" i="9" l="1"/>
  <c r="AE1440" i="9"/>
  <c r="AE1441" i="9" l="1"/>
  <c r="AD1442" i="9"/>
  <c r="AD1443" i="9" l="1"/>
  <c r="AE1442" i="9"/>
  <c r="AD1444" i="9" l="1"/>
  <c r="AE1443" i="9"/>
  <c r="AD1445" i="9" l="1"/>
  <c r="AE1444" i="9"/>
  <c r="AE1445" i="9" l="1"/>
  <c r="AD1446" i="9"/>
  <c r="AD1447" i="9" l="1"/>
  <c r="AE1446" i="9"/>
  <c r="AD1448" i="9" l="1"/>
  <c r="AE1447" i="9"/>
  <c r="AE1448" i="9" l="1"/>
  <c r="AD1449" i="9"/>
  <c r="AE1449" i="9" l="1"/>
  <c r="AD1450" i="9"/>
  <c r="AD1451" i="9" l="1"/>
  <c r="AE1450" i="9"/>
  <c r="AD1452" i="9" l="1"/>
  <c r="AE1451" i="9"/>
  <c r="AE1452" i="9" l="1"/>
  <c r="AD1453" i="9"/>
  <c r="AE1453" i="9" l="1"/>
  <c r="AD1454" i="9"/>
  <c r="AD1455" i="9" l="1"/>
  <c r="AE1454" i="9"/>
  <c r="AD1456" i="9" l="1"/>
  <c r="AE1455" i="9"/>
  <c r="AE1456" i="9" l="1"/>
  <c r="AD1457" i="9"/>
  <c r="AE1457" i="9" l="1"/>
  <c r="AD1458" i="9"/>
  <c r="AD1459" i="9" l="1"/>
  <c r="AE1458" i="9"/>
  <c r="AD1460" i="9" l="1"/>
  <c r="AE1459" i="9"/>
  <c r="AE1460" i="9" l="1"/>
  <c r="AD1461" i="9"/>
  <c r="AE1461" i="9" l="1"/>
  <c r="AD1462" i="9"/>
  <c r="AD1463" i="9" l="1"/>
  <c r="AE1462" i="9"/>
  <c r="AD1464" i="9" l="1"/>
  <c r="AE1463" i="9"/>
  <c r="AE1464" i="9" l="1"/>
  <c r="AD1465" i="9"/>
  <c r="AE1465" i="9" l="1"/>
  <c r="AD1466" i="9"/>
  <c r="AD1467" i="9" l="1"/>
  <c r="AE1466" i="9"/>
  <c r="AD1468" i="9" l="1"/>
  <c r="AE1467" i="9"/>
  <c r="AE1468" i="9" l="1"/>
  <c r="AD1469" i="9"/>
  <c r="AE1469" i="9" l="1"/>
  <c r="AD1470" i="9"/>
  <c r="AD1471" i="9" l="1"/>
  <c r="AE1470" i="9"/>
  <c r="AD1472" i="9" l="1"/>
  <c r="AE1471" i="9"/>
  <c r="AE1472" i="9" l="1"/>
  <c r="AD1473" i="9"/>
  <c r="AE1473" i="9" l="1"/>
  <c r="AD1474" i="9"/>
  <c r="AD1475" i="9" l="1"/>
  <c r="AE1474" i="9"/>
  <c r="AD1476" i="9" l="1"/>
  <c r="AE1475" i="9"/>
  <c r="AE1476" i="9" l="1"/>
  <c r="AD1477" i="9"/>
  <c r="AE1477" i="9" l="1"/>
  <c r="AD1478" i="9"/>
  <c r="AD1479" i="9" l="1"/>
  <c r="AE1478" i="9"/>
  <c r="AD1480" i="9" l="1"/>
  <c r="AE1479" i="9"/>
  <c r="AE1480" i="9" l="1"/>
  <c r="AD1481" i="9"/>
  <c r="AE1481" i="9" l="1"/>
  <c r="AD1482" i="9"/>
  <c r="AD1483" i="9" l="1"/>
  <c r="AE1482" i="9"/>
  <c r="AD1484" i="9" l="1"/>
  <c r="AE1483" i="9"/>
  <c r="AE1484" i="9" l="1"/>
  <c r="AD1485" i="9"/>
  <c r="AE1485" i="9" l="1"/>
  <c r="AD1486" i="9"/>
  <c r="AD1487" i="9" l="1"/>
  <c r="AE1486" i="9"/>
  <c r="AD1488" i="9" l="1"/>
  <c r="AE1487" i="9"/>
  <c r="AE1488" i="9" l="1"/>
  <c r="AD1489" i="9"/>
  <c r="AE1489" i="9" l="1"/>
  <c r="AD1490" i="9"/>
  <c r="AD1491" i="9" l="1"/>
  <c r="AE1490" i="9"/>
  <c r="AD1492" i="9" l="1"/>
  <c r="AE1491" i="9"/>
  <c r="AE1492" i="9" l="1"/>
  <c r="AD1493" i="9"/>
  <c r="AE1493" i="9" l="1"/>
  <c r="AD1494" i="9"/>
  <c r="AD1495" i="9" l="1"/>
  <c r="AE1494" i="9"/>
  <c r="AD1496" i="9" l="1"/>
  <c r="AE1495" i="9"/>
  <c r="AE1496" i="9" l="1"/>
  <c r="AD1497" i="9"/>
  <c r="AE1497" i="9" l="1"/>
  <c r="AD1498" i="9"/>
  <c r="AD1499" i="9" l="1"/>
  <c r="AE1498" i="9"/>
  <c r="AD1500" i="9" l="1"/>
  <c r="AE1499" i="9"/>
  <c r="AE1500" i="9" l="1"/>
  <c r="AD1501" i="9"/>
  <c r="AE1501" i="9" l="1"/>
  <c r="AD1502" i="9"/>
  <c r="A7" i="9" l="1"/>
  <c r="AD1503" i="9"/>
  <c r="AE1502" i="9"/>
  <c r="AD1504" i="9" l="1"/>
  <c r="AE1503" i="9"/>
  <c r="AE1504" i="9" l="1"/>
  <c r="AD1505" i="9"/>
  <c r="AE1505" i="9" l="1"/>
  <c r="AD1506" i="9"/>
  <c r="AD1507" i="9" l="1"/>
  <c r="AE1506" i="9"/>
  <c r="AD1508" i="9" l="1"/>
  <c r="AE1507" i="9"/>
  <c r="AE1508" i="9" l="1"/>
  <c r="AD1509" i="9"/>
  <c r="AE1509" i="9" l="1"/>
  <c r="AD1510" i="9"/>
  <c r="AD1511" i="9" l="1"/>
  <c r="AE1510" i="9"/>
  <c r="AD1512" i="9" l="1"/>
  <c r="AE1511" i="9"/>
  <c r="AE1512" i="9" l="1"/>
  <c r="AD1513" i="9"/>
  <c r="AE1513" i="9" l="1"/>
  <c r="AD1514" i="9"/>
  <c r="AD1515" i="9" l="1"/>
  <c r="AE1514" i="9"/>
  <c r="AD1516" i="9" l="1"/>
  <c r="AE1515" i="9"/>
  <c r="AE1516" i="9" l="1"/>
  <c r="AD1517" i="9"/>
  <c r="AE1517" i="9" l="1"/>
  <c r="AD1518" i="9"/>
  <c r="AD1519" i="9" l="1"/>
  <c r="AE1518" i="9"/>
  <c r="AE1519" i="9" l="1"/>
  <c r="AD1520" i="9"/>
  <c r="AE1520" i="9" l="1"/>
  <c r="AD1521" i="9"/>
  <c r="AE1521" i="9" l="1"/>
  <c r="AD1522" i="9"/>
  <c r="AD1523" i="9" l="1"/>
  <c r="AE1522" i="9"/>
  <c r="AD1524" i="9" l="1"/>
  <c r="AE1523" i="9"/>
  <c r="AE1524" i="9" l="1"/>
  <c r="AD1525" i="9"/>
  <c r="AE1525" i="9" l="1"/>
  <c r="AD1526" i="9"/>
  <c r="AD1527" i="9" l="1"/>
  <c r="AE1526" i="9"/>
  <c r="AD1528" i="9" l="1"/>
  <c r="AE1527" i="9"/>
  <c r="AE1528" i="9" l="1"/>
  <c r="AD1529" i="9"/>
  <c r="AE1529" i="9" l="1"/>
  <c r="AD1530" i="9"/>
  <c r="AD1531" i="9" l="1"/>
  <c r="AE1530" i="9"/>
  <c r="AD1532" i="9" l="1"/>
  <c r="AE1531" i="9"/>
  <c r="AE1532" i="9" l="1"/>
  <c r="AD1533" i="9"/>
  <c r="AD1534" i="9" l="1"/>
  <c r="AE1533" i="9"/>
  <c r="AE1534" i="9" l="1"/>
  <c r="AD1535" i="9"/>
  <c r="AD1536" i="9" l="1"/>
  <c r="AE1535" i="9"/>
  <c r="D12" i="9" l="1"/>
  <c r="AE1536" i="9"/>
  <c r="AD1537" i="9"/>
  <c r="AE1537" i="9" l="1"/>
  <c r="AD1538" i="9"/>
  <c r="AD1539" i="9" l="1"/>
  <c r="AE1538" i="9"/>
  <c r="AD1540" i="9" l="1"/>
  <c r="AE1539" i="9"/>
  <c r="P29" i="1" l="1"/>
  <c r="AE1540" i="9"/>
  <c r="AD1541" i="9"/>
  <c r="AE1541" i="9" l="1"/>
  <c r="AD1542" i="9"/>
  <c r="AD1543" i="9" l="1"/>
  <c r="AE1542" i="9"/>
  <c r="AD1544" i="9" l="1"/>
  <c r="AE1543" i="9"/>
  <c r="AE1544" i="9" l="1"/>
  <c r="AD1545" i="9"/>
  <c r="AE1545" i="9" l="1"/>
  <c r="AD1546" i="9"/>
  <c r="AD1547" i="9" l="1"/>
  <c r="AE1546" i="9"/>
  <c r="AD1548" i="9" l="1"/>
  <c r="AE1547" i="9"/>
  <c r="AE1548" i="9" l="1"/>
  <c r="AD1549" i="9"/>
  <c r="AE1549" i="9" l="1"/>
  <c r="AD1550" i="9"/>
  <c r="AD1551" i="9" l="1"/>
  <c r="AE1550" i="9"/>
  <c r="AD1552" i="9" l="1"/>
  <c r="AE1551" i="9"/>
  <c r="AE1552" i="9" l="1"/>
  <c r="AD1553" i="9"/>
  <c r="AE1553" i="9" l="1"/>
  <c r="AD1554" i="9"/>
  <c r="AD1555" i="9" l="1"/>
  <c r="AE1554" i="9"/>
  <c r="AD1556" i="9" l="1"/>
  <c r="AE1555" i="9"/>
  <c r="AE1556" i="9" l="1"/>
  <c r="AD1557" i="9"/>
  <c r="AE1557" i="9" l="1"/>
  <c r="AD1558" i="9"/>
  <c r="AD1559" i="9" l="1"/>
  <c r="AE1558" i="9"/>
  <c r="AD1560" i="9" l="1"/>
  <c r="AE1559" i="9"/>
  <c r="AE1560" i="9" l="1"/>
  <c r="AD1561" i="9"/>
  <c r="AE1561" i="9" l="1"/>
  <c r="AD1562" i="9"/>
  <c r="AD1563" i="9" l="1"/>
  <c r="AE1562" i="9"/>
  <c r="AD1564" i="9" l="1"/>
  <c r="AE1563" i="9"/>
  <c r="AE1564" i="9" l="1"/>
  <c r="AD1565" i="9"/>
  <c r="AE1565" i="9" l="1"/>
  <c r="AD1566" i="9"/>
  <c r="AD1567" i="9" l="1"/>
  <c r="AE1566" i="9"/>
  <c r="AE1567" i="9" l="1"/>
  <c r="AD1568" i="9"/>
  <c r="AE1568" i="9" l="1"/>
  <c r="AD1569" i="9"/>
  <c r="AE1569" i="9" l="1"/>
  <c r="AD1570" i="9"/>
  <c r="AE1570" i="9" l="1"/>
  <c r="AD1571" i="9"/>
  <c r="AD1572" i="9" l="1"/>
  <c r="AE1571" i="9"/>
  <c r="AD1573" i="9" l="1"/>
  <c r="AE1572" i="9"/>
  <c r="AE1573" i="9" l="1"/>
  <c r="AD1574" i="9"/>
  <c r="AE1574" i="9" l="1"/>
  <c r="AD1575" i="9"/>
  <c r="AD1576" i="9" l="1"/>
  <c r="AE1575" i="9"/>
  <c r="AE1576" i="9" l="1"/>
  <c r="AD1577" i="9"/>
  <c r="AE1577" i="9" l="1"/>
  <c r="AD1578" i="9"/>
  <c r="AE1578" i="9" l="1"/>
  <c r="AD1579" i="9"/>
  <c r="AD1580" i="9" l="1"/>
  <c r="AE1579" i="9"/>
  <c r="AE1580" i="9" l="1"/>
  <c r="AD1581" i="9"/>
  <c r="AD1582" i="9" l="1"/>
  <c r="AE1581" i="9"/>
  <c r="AE1582" i="9" l="1"/>
  <c r="AD1583" i="9"/>
  <c r="AD1584" i="9" l="1"/>
  <c r="AE1583" i="9"/>
  <c r="AD1585" i="9" l="1"/>
  <c r="AE1584" i="9"/>
  <c r="AD1586" i="9" l="1"/>
  <c r="AE1585" i="9"/>
  <c r="AE1586" i="9" l="1"/>
  <c r="AD1587" i="9"/>
  <c r="AD1588" i="9" l="1"/>
  <c r="AE1587" i="9"/>
  <c r="AD1589" i="9" l="1"/>
  <c r="AE1588" i="9"/>
  <c r="AD1590" i="9" l="1"/>
  <c r="AE1589" i="9"/>
  <c r="AE1590" i="9" l="1"/>
  <c r="AD1591" i="9"/>
  <c r="AD1592" i="9" l="1"/>
  <c r="AE1591" i="9"/>
  <c r="AD1593" i="9" l="1"/>
  <c r="AE1592" i="9"/>
  <c r="AD1594" i="9" l="1"/>
  <c r="AE1593" i="9"/>
  <c r="AE1594" i="9" l="1"/>
  <c r="AD1595" i="9"/>
  <c r="AD1596" i="9" l="1"/>
  <c r="AE1595" i="9"/>
  <c r="AD1597" i="9" l="1"/>
  <c r="AE1596" i="9"/>
  <c r="AD1598" i="9" l="1"/>
  <c r="AE1597" i="9"/>
  <c r="AE1598" i="9" l="1"/>
  <c r="AD1599" i="9"/>
  <c r="AD1600" i="9" l="1"/>
  <c r="AE1599" i="9"/>
  <c r="AD1601" i="9" l="1"/>
  <c r="AE1600" i="9"/>
  <c r="AD1602" i="9" l="1"/>
  <c r="AE1601" i="9"/>
  <c r="AE1602" i="9" l="1"/>
  <c r="AD1603" i="9"/>
  <c r="AD1604" i="9" l="1"/>
  <c r="AE1603" i="9"/>
  <c r="AD1605" i="9" l="1"/>
  <c r="AE1604" i="9"/>
  <c r="AD1606" i="9" l="1"/>
  <c r="AE1605" i="9"/>
  <c r="AE1606" i="9" l="1"/>
  <c r="AD1607" i="9"/>
  <c r="AD1608" i="9" l="1"/>
  <c r="AE1607" i="9"/>
  <c r="AD1609" i="9" l="1"/>
  <c r="AE1608" i="9"/>
  <c r="AD1610" i="9" l="1"/>
  <c r="AE1609" i="9"/>
  <c r="AE1610" i="9" l="1"/>
  <c r="AD1611" i="9"/>
  <c r="AD1612" i="9" l="1"/>
  <c r="AE1611" i="9"/>
  <c r="AD1613" i="9" l="1"/>
  <c r="AE1612" i="9"/>
  <c r="AD1614" i="9" l="1"/>
  <c r="AE1613" i="9"/>
  <c r="AE1614" i="9" l="1"/>
  <c r="AD1615" i="9"/>
  <c r="AD1616" i="9" l="1"/>
  <c r="AE1615" i="9"/>
  <c r="AD1617" i="9" l="1"/>
  <c r="AE1616" i="9"/>
  <c r="AD1618" i="9" l="1"/>
  <c r="AE1617" i="9"/>
  <c r="AE1618" i="9" l="1"/>
  <c r="AD1619" i="9"/>
  <c r="AD1620" i="9" l="1"/>
  <c r="AE1619" i="9"/>
  <c r="AD1621" i="9" l="1"/>
  <c r="AE1620" i="9"/>
  <c r="AD1622" i="9" l="1"/>
  <c r="AE1621" i="9"/>
  <c r="AE1622" i="9" l="1"/>
  <c r="AD1623" i="9"/>
  <c r="AD1624" i="9" l="1"/>
  <c r="AE1623" i="9"/>
  <c r="AE1624" i="9" l="1"/>
  <c r="AD1625" i="9"/>
  <c r="AD1626" i="9" l="1"/>
  <c r="AE1625" i="9"/>
  <c r="AE1626" i="9" l="1"/>
  <c r="AD1627" i="9"/>
  <c r="AD1628" i="9" l="1"/>
  <c r="AE1627" i="9"/>
  <c r="AE1628" i="9" l="1"/>
  <c r="AD1629" i="9"/>
  <c r="AD1630" i="9" l="1"/>
  <c r="AE1629" i="9"/>
  <c r="AE1630" i="9" l="1"/>
  <c r="AD1631" i="9"/>
  <c r="AD1632" i="9" l="1"/>
  <c r="AE1631" i="9"/>
  <c r="AE1632" i="9" l="1"/>
  <c r="AD1633" i="9"/>
  <c r="AD1634" i="9" l="1"/>
  <c r="AE1633" i="9"/>
  <c r="AE1634" i="9" l="1"/>
  <c r="AD1635" i="9"/>
  <c r="AD1636" i="9" l="1"/>
  <c r="AE1635" i="9"/>
  <c r="AE1636" i="9" l="1"/>
  <c r="AD1637" i="9"/>
  <c r="AD1638" i="9" l="1"/>
  <c r="AE1637" i="9"/>
  <c r="AE1638" i="9" l="1"/>
  <c r="AD1639" i="9"/>
  <c r="AD1640" i="9" l="1"/>
  <c r="AE1639" i="9"/>
  <c r="AE1640" i="9" l="1"/>
  <c r="AD1641" i="9"/>
  <c r="AD1642" i="9" l="1"/>
  <c r="AE1641" i="9"/>
  <c r="AE1642" i="9" l="1"/>
  <c r="AD1643" i="9"/>
  <c r="AD1644" i="9" l="1"/>
  <c r="AE1643" i="9"/>
  <c r="AE1644" i="9" l="1"/>
  <c r="AD1645" i="9"/>
  <c r="AD1646" i="9" l="1"/>
  <c r="AE1645" i="9"/>
  <c r="AD1647" i="9" l="1"/>
  <c r="AE1646" i="9"/>
  <c r="AD1648" i="9" l="1"/>
  <c r="AE1647" i="9"/>
  <c r="AE1648" i="9" l="1"/>
  <c r="AD1649" i="9"/>
  <c r="AE1649" i="9" l="1"/>
  <c r="AD1650" i="9"/>
  <c r="AD1651" i="9" l="1"/>
  <c r="AE1650" i="9"/>
  <c r="AD1652" i="9" l="1"/>
  <c r="AE1651" i="9"/>
  <c r="AE1652" i="9" l="1"/>
  <c r="AD1653" i="9"/>
  <c r="AE1653" i="9" l="1"/>
  <c r="AD1654" i="9"/>
  <c r="AD1655" i="9" l="1"/>
  <c r="AE1654" i="9"/>
  <c r="AD1656" i="9" l="1"/>
  <c r="AE1655" i="9"/>
  <c r="AE1656" i="9" l="1"/>
  <c r="AD1657" i="9"/>
  <c r="AE1657" i="9" l="1"/>
  <c r="AD1658" i="9"/>
  <c r="AD1659" i="9" l="1"/>
  <c r="AE1658" i="9"/>
  <c r="AD1660" i="9" l="1"/>
  <c r="AE1659" i="9"/>
  <c r="AE1660" i="9" l="1"/>
  <c r="AD1661" i="9"/>
  <c r="AE1661" i="9" l="1"/>
  <c r="AD1662" i="9"/>
  <c r="AD1663" i="9" l="1"/>
  <c r="AE1662" i="9"/>
  <c r="AD1664" i="9" l="1"/>
  <c r="AE1663" i="9"/>
  <c r="AE1664" i="9" l="1"/>
  <c r="AD1665" i="9"/>
  <c r="AE1665" i="9" l="1"/>
  <c r="AD1666" i="9"/>
  <c r="AD1667" i="9" l="1"/>
  <c r="AE1666" i="9"/>
  <c r="AD1668" i="9" l="1"/>
  <c r="AE1667" i="9"/>
  <c r="AE1668" i="9" l="1"/>
  <c r="AD1669" i="9"/>
  <c r="AE1669" i="9" l="1"/>
  <c r="AD1670" i="9"/>
  <c r="AD1671" i="9" l="1"/>
  <c r="AE1670" i="9"/>
  <c r="AD1672" i="9" l="1"/>
  <c r="AE1671" i="9"/>
  <c r="AE1672" i="9" l="1"/>
  <c r="AD1673" i="9"/>
  <c r="AD1674" i="9" l="1"/>
  <c r="AE1673" i="9"/>
  <c r="AE1674" i="9" l="1"/>
  <c r="AD1675" i="9"/>
  <c r="AD1676" i="9" l="1"/>
  <c r="AE1675" i="9"/>
  <c r="AE1676" i="9" l="1"/>
  <c r="AD1677" i="9"/>
  <c r="AE1677" i="9" l="1"/>
  <c r="AD1678" i="9"/>
  <c r="AD1679" i="9" l="1"/>
  <c r="AE1678" i="9"/>
  <c r="AD1680" i="9" l="1"/>
  <c r="AE1679" i="9"/>
  <c r="AE1680" i="9" l="1"/>
  <c r="AD1681" i="9"/>
  <c r="AE1681" i="9" l="1"/>
  <c r="AD1682" i="9"/>
  <c r="AD1683" i="9" l="1"/>
  <c r="AE1682" i="9"/>
  <c r="AD1684" i="9" l="1"/>
  <c r="AE1683" i="9"/>
  <c r="AE1684" i="9" l="1"/>
  <c r="AD1685" i="9"/>
  <c r="AE1685" i="9" l="1"/>
  <c r="AD1686" i="9"/>
  <c r="AD1687" i="9" l="1"/>
  <c r="AE1686" i="9"/>
  <c r="AD1688" i="9" l="1"/>
  <c r="AE1687" i="9"/>
  <c r="AE1688" i="9" l="1"/>
  <c r="AD1689" i="9"/>
  <c r="AE1689" i="9" l="1"/>
  <c r="AD1690" i="9"/>
  <c r="AD1691" i="9" l="1"/>
  <c r="AE1690" i="9"/>
  <c r="AD1692" i="9" l="1"/>
  <c r="AE1691" i="9"/>
  <c r="AE1692" i="9" l="1"/>
  <c r="AD1693" i="9"/>
  <c r="AE1693" i="9" l="1"/>
  <c r="AD1694" i="9"/>
  <c r="AD1695" i="9" l="1"/>
  <c r="AE1694" i="9"/>
  <c r="AD1696" i="9" l="1"/>
  <c r="AE1695" i="9"/>
  <c r="AE1696" i="9" l="1"/>
  <c r="AD1697" i="9"/>
  <c r="AE1697" i="9" l="1"/>
  <c r="AD1698" i="9"/>
  <c r="AD1699" i="9" l="1"/>
  <c r="AE1698" i="9"/>
  <c r="AD1700" i="9" l="1"/>
  <c r="AE1699" i="9"/>
  <c r="AE1700" i="9" l="1"/>
  <c r="AD1701" i="9"/>
  <c r="AE1701" i="9" l="1"/>
  <c r="AD1702" i="9"/>
  <c r="AD1703" i="9" l="1"/>
  <c r="AE1702" i="9"/>
  <c r="AD1704" i="9" l="1"/>
  <c r="AE1703" i="9"/>
  <c r="AE1704" i="9" l="1"/>
  <c r="AD1705" i="9"/>
  <c r="AE1705" i="9" l="1"/>
  <c r="AD1706" i="9"/>
  <c r="AD1707" i="9" l="1"/>
  <c r="AE1706" i="9"/>
  <c r="AD1708" i="9" l="1"/>
  <c r="AE1707" i="9"/>
  <c r="AE1708" i="9" l="1"/>
  <c r="AD1709" i="9"/>
  <c r="AE1709" i="9" l="1"/>
  <c r="AD1710" i="9"/>
  <c r="AD1711" i="9" l="1"/>
  <c r="AE1710" i="9"/>
  <c r="AD1712" i="9" l="1"/>
  <c r="AE1711" i="9"/>
  <c r="AE1712" i="9" l="1"/>
  <c r="AD1713" i="9"/>
  <c r="AE1713" i="9" l="1"/>
  <c r="AD1714" i="9"/>
  <c r="AD1715" i="9" l="1"/>
  <c r="AE1714" i="9"/>
  <c r="AD1716" i="9" l="1"/>
  <c r="AE1715" i="9"/>
  <c r="AE1716" i="9" l="1"/>
  <c r="AD1717" i="9"/>
  <c r="AE1717" i="9" l="1"/>
  <c r="AD1718" i="9"/>
  <c r="AD1719" i="9" l="1"/>
  <c r="AE1718" i="9"/>
  <c r="AD1720" i="9" l="1"/>
  <c r="AE1719" i="9"/>
  <c r="AE1720" i="9" l="1"/>
  <c r="AD1721" i="9"/>
  <c r="AE1721" i="9" l="1"/>
  <c r="AD1722" i="9"/>
  <c r="AD1723" i="9" l="1"/>
  <c r="AE1722" i="9"/>
  <c r="AD1724" i="9" l="1"/>
  <c r="AE1723" i="9"/>
  <c r="AE1724" i="9" l="1"/>
  <c r="AD1725" i="9"/>
  <c r="AE1725" i="9" l="1"/>
  <c r="AD1726" i="9"/>
  <c r="AD1727" i="9" l="1"/>
  <c r="AE1726" i="9"/>
  <c r="AD1728" i="9" l="1"/>
  <c r="AE1727" i="9"/>
  <c r="AE1728" i="9" l="1"/>
  <c r="AD1729" i="9"/>
  <c r="AE1729" i="9" l="1"/>
  <c r="AD1730" i="9"/>
  <c r="AD1731" i="9" l="1"/>
  <c r="AE1730" i="9"/>
  <c r="AE1731" i="9" l="1"/>
  <c r="AD1732" i="9"/>
  <c r="AD1733" i="9" l="1"/>
  <c r="AE1732" i="9"/>
  <c r="AE1733" i="9" l="1"/>
  <c r="AD1734" i="9"/>
  <c r="AD1735" i="9" l="1"/>
  <c r="AE1734" i="9"/>
  <c r="AD1736" i="9" l="1"/>
  <c r="AE1735" i="9"/>
  <c r="AE1736" i="9" l="1"/>
  <c r="AD1737" i="9"/>
  <c r="AE1737" i="9" l="1"/>
  <c r="AD1738" i="9"/>
  <c r="AD1739" i="9" l="1"/>
  <c r="AE1738" i="9"/>
  <c r="AE1739" i="9" l="1"/>
  <c r="AD1740" i="9"/>
  <c r="AD1741" i="9" l="1"/>
  <c r="AE1740" i="9"/>
  <c r="AE1741" i="9" l="1"/>
  <c r="AD1742" i="9"/>
  <c r="AD1743" i="9" l="1"/>
  <c r="AE1742" i="9"/>
  <c r="AD1744" i="9" l="1"/>
  <c r="AE1743" i="9"/>
  <c r="AE1744" i="9" l="1"/>
  <c r="AD1745" i="9"/>
  <c r="AE1745" i="9" l="1"/>
  <c r="AD1746" i="9"/>
  <c r="AD1747" i="9" l="1"/>
  <c r="AE1746" i="9"/>
  <c r="AD1748" i="9" l="1"/>
  <c r="AE1747" i="9"/>
  <c r="AE1748" i="9" l="1"/>
  <c r="AD1749" i="9"/>
  <c r="AE1749" i="9" l="1"/>
  <c r="AD1750" i="9"/>
  <c r="AD1751" i="9" l="1"/>
  <c r="AE1750" i="9"/>
  <c r="AD1752" i="9" l="1"/>
  <c r="AE1751" i="9"/>
  <c r="AE1752" i="9" l="1"/>
  <c r="AD1753" i="9"/>
  <c r="AD1754" i="9" l="1"/>
  <c r="AE1753" i="9"/>
  <c r="AE1754" i="9" l="1"/>
  <c r="AD1755" i="9"/>
  <c r="AD1756" i="9" l="1"/>
  <c r="AE1755" i="9"/>
  <c r="AE1756" i="9" l="1"/>
  <c r="AD1757" i="9"/>
  <c r="AD1758" i="9" l="1"/>
  <c r="AE1757" i="9"/>
  <c r="AE1758" i="9" l="1"/>
  <c r="AD1759" i="9"/>
  <c r="AD1760" i="9" l="1"/>
  <c r="AE1759" i="9"/>
  <c r="AD1761" i="9" l="1"/>
  <c r="AE1760" i="9"/>
  <c r="AD1762" i="9" l="1"/>
  <c r="AE1761" i="9"/>
  <c r="AD1763" i="9" l="1"/>
  <c r="AE1762" i="9"/>
  <c r="AD1764" i="9" l="1"/>
  <c r="AE1763" i="9"/>
  <c r="AE1764" i="9" l="1"/>
  <c r="AD1765" i="9"/>
  <c r="AD1766" i="9" l="1"/>
  <c r="AE1765" i="9"/>
  <c r="AE1766" i="9" l="1"/>
  <c r="AD1767" i="9"/>
  <c r="AD1768" i="9" l="1"/>
  <c r="AE1767" i="9"/>
  <c r="AE1768" i="9" l="1"/>
  <c r="AD1769" i="9"/>
  <c r="AD1770" i="9" l="1"/>
  <c r="AE1769" i="9"/>
  <c r="AE1770" i="9" l="1"/>
  <c r="AD1771" i="9"/>
  <c r="AD1772" i="9" l="1"/>
  <c r="AE1771" i="9"/>
  <c r="AE1772" i="9" l="1"/>
  <c r="AD1773" i="9"/>
  <c r="AD1774" i="9" l="1"/>
  <c r="AE1773" i="9"/>
  <c r="AE1774" i="9" l="1"/>
  <c r="AD1775" i="9"/>
  <c r="AD1776" i="9" l="1"/>
  <c r="AE1775" i="9"/>
  <c r="AE1776" i="9" l="1"/>
  <c r="AD1777" i="9"/>
  <c r="AD1778" i="9" l="1"/>
  <c r="AE1777" i="9"/>
  <c r="AE1778" i="9" l="1"/>
  <c r="AD1779" i="9"/>
  <c r="AD1780" i="9" l="1"/>
  <c r="AE1779" i="9"/>
  <c r="AE1780" i="9" l="1"/>
  <c r="AD1781" i="9"/>
  <c r="AD1782" i="9" l="1"/>
  <c r="AE1781" i="9"/>
  <c r="AE1782" i="9" l="1"/>
  <c r="AD1783" i="9"/>
  <c r="AD1784" i="9" l="1"/>
  <c r="AE1783" i="9"/>
  <c r="AE1784" i="9" l="1"/>
  <c r="AD1785" i="9"/>
  <c r="AD1786" i="9" l="1"/>
  <c r="AE1785" i="9"/>
  <c r="AE1786" i="9" l="1"/>
  <c r="AD1787" i="9"/>
  <c r="AD1788" i="9" l="1"/>
  <c r="AE1787" i="9"/>
  <c r="AE1788" i="9" l="1"/>
  <c r="AD1789" i="9"/>
  <c r="AD1790" i="9" l="1"/>
  <c r="AE1789" i="9"/>
  <c r="AE1790" i="9" l="1"/>
  <c r="AD1791" i="9"/>
  <c r="AD1792" i="9" l="1"/>
  <c r="AE1791" i="9"/>
  <c r="AD1793" i="9" l="1"/>
  <c r="AE1792" i="9"/>
  <c r="AD1794" i="9" l="1"/>
  <c r="AE1793" i="9"/>
  <c r="AD1795" i="9" l="1"/>
  <c r="AE1794" i="9"/>
  <c r="AD1796" i="9" l="1"/>
  <c r="AE1795" i="9"/>
  <c r="AE1796" i="9" l="1"/>
  <c r="AD1797" i="9"/>
  <c r="AD1798" i="9" l="1"/>
  <c r="AE1797" i="9"/>
  <c r="AE1798" i="9" l="1"/>
  <c r="AD1799" i="9"/>
  <c r="AE1799" i="9" l="1"/>
  <c r="AD1800" i="9"/>
  <c r="AD1801" i="9" l="1"/>
  <c r="AE1800" i="9"/>
  <c r="AD1802" i="9" l="1"/>
  <c r="AE1801" i="9"/>
  <c r="AD1803" i="9" l="1"/>
  <c r="AE1802" i="9"/>
  <c r="AD1804" i="9" l="1"/>
  <c r="AE1803" i="9"/>
  <c r="AD1805" i="9" l="1"/>
  <c r="AE1804" i="9"/>
  <c r="AD1806" i="9" l="1"/>
  <c r="AE1805" i="9"/>
  <c r="AD1807" i="9" l="1"/>
  <c r="AE1806" i="9"/>
  <c r="AD1808" i="9" l="1"/>
  <c r="AE1807" i="9"/>
  <c r="AD1809" i="9" l="1"/>
  <c r="AE1808" i="9"/>
  <c r="AD1810" i="9" l="1"/>
  <c r="AE1809" i="9"/>
  <c r="AD1811" i="9" l="1"/>
  <c r="AE1810" i="9"/>
  <c r="AD1812" i="9" l="1"/>
  <c r="AE1811" i="9"/>
  <c r="AD1813" i="9" l="1"/>
  <c r="AE1812" i="9"/>
  <c r="AD1814" i="9" l="1"/>
  <c r="AE1813" i="9"/>
  <c r="AD1815" i="9" l="1"/>
  <c r="AE1814" i="9"/>
  <c r="AD1816" i="9" l="1"/>
  <c r="AE1815" i="9"/>
  <c r="AD1817" i="9" l="1"/>
  <c r="AE1816" i="9"/>
  <c r="AD1818" i="9" l="1"/>
  <c r="AE1817" i="9"/>
  <c r="AD1819" i="9" l="1"/>
  <c r="AE1818" i="9"/>
  <c r="AD1820" i="9" l="1"/>
  <c r="AE1819" i="9"/>
  <c r="AD1821" i="9" l="1"/>
  <c r="AE1820" i="9"/>
  <c r="AD1822" i="9" l="1"/>
  <c r="AE1821" i="9"/>
  <c r="AD1823" i="9" l="1"/>
  <c r="AE1822" i="9"/>
  <c r="AD1824" i="9" l="1"/>
  <c r="AE1823" i="9"/>
  <c r="AE1824" i="9" l="1"/>
  <c r="AD1825" i="9"/>
  <c r="AE1825" i="9" l="1"/>
  <c r="AD1826" i="9"/>
  <c r="AD1827" i="9" l="1"/>
  <c r="AE1826" i="9"/>
  <c r="AD1828" i="9" l="1"/>
  <c r="AE1827" i="9"/>
  <c r="AD1829" i="9" l="1"/>
  <c r="AE1828" i="9"/>
  <c r="AD1830" i="9" l="1"/>
  <c r="AE1829" i="9"/>
  <c r="AD1831" i="9" l="1"/>
  <c r="AE1830" i="9"/>
  <c r="AD1832" i="9" l="1"/>
  <c r="AE1831" i="9"/>
  <c r="AD1833" i="9" l="1"/>
  <c r="AE1832" i="9"/>
  <c r="AD1834" i="9" l="1"/>
  <c r="AE1833" i="9"/>
  <c r="AD1835" i="9" l="1"/>
  <c r="AE1834" i="9"/>
  <c r="AD1836" i="9" l="1"/>
  <c r="AE1835" i="9"/>
  <c r="AD1837" i="9" l="1"/>
  <c r="AE1836" i="9"/>
  <c r="AD1838" i="9" l="1"/>
  <c r="AE1837" i="9"/>
  <c r="AD1839" i="9" l="1"/>
  <c r="AE1838" i="9"/>
  <c r="AD1840" i="9" l="1"/>
  <c r="AE1839" i="9"/>
  <c r="AD1841" i="9" l="1"/>
  <c r="AE1840" i="9"/>
  <c r="AD1842" i="9" l="1"/>
  <c r="AE1841" i="9"/>
  <c r="AD1843" i="9" l="1"/>
  <c r="AE1842" i="9"/>
  <c r="AD1844" i="9" l="1"/>
  <c r="AE1843" i="9"/>
  <c r="AD1845" i="9" l="1"/>
  <c r="AE1844" i="9"/>
  <c r="AD1846" i="9" l="1"/>
  <c r="AE1845" i="9"/>
  <c r="AD1847" i="9" l="1"/>
  <c r="AE1846" i="9"/>
  <c r="AD1848" i="9" l="1"/>
  <c r="AE1847" i="9"/>
  <c r="AD1849" i="9" l="1"/>
  <c r="AE1848" i="9"/>
  <c r="AD1850" i="9" l="1"/>
  <c r="AE1849" i="9"/>
  <c r="AD1851" i="9" l="1"/>
  <c r="AE1850" i="9"/>
  <c r="AD1852" i="9" l="1"/>
  <c r="AE1851" i="9"/>
  <c r="AD1853" i="9" l="1"/>
  <c r="AE1852" i="9"/>
  <c r="AD1854" i="9" l="1"/>
  <c r="AE1853" i="9"/>
  <c r="AD1855" i="9" l="1"/>
  <c r="AE1854" i="9"/>
  <c r="AD1856" i="9" l="1"/>
  <c r="AE1855" i="9"/>
  <c r="AD1857" i="9" l="1"/>
  <c r="AE1856" i="9"/>
  <c r="AD1858" i="9" l="1"/>
  <c r="AE1857" i="9"/>
  <c r="AD1859" i="9" l="1"/>
  <c r="AE1858" i="9"/>
  <c r="AD1860" i="9" l="1"/>
  <c r="AE1859" i="9"/>
  <c r="AD1861" i="9" l="1"/>
  <c r="AE1860" i="9"/>
  <c r="AD1862" i="9" l="1"/>
  <c r="AE1861" i="9"/>
  <c r="AD1863" i="9" l="1"/>
  <c r="AE1862" i="9"/>
  <c r="AD1864" i="9" l="1"/>
  <c r="AE1863" i="9"/>
  <c r="AD1865" i="9" l="1"/>
  <c r="AE1864" i="9"/>
  <c r="AD1866" i="9" l="1"/>
  <c r="AE1865" i="9"/>
  <c r="AD1867" i="9" l="1"/>
  <c r="AE1866" i="9"/>
  <c r="AD1868" i="9" l="1"/>
  <c r="AE1867" i="9"/>
  <c r="AD1869" i="9" l="1"/>
  <c r="AE1868" i="9"/>
  <c r="AD1870" i="9" l="1"/>
  <c r="AE1869" i="9"/>
  <c r="AD1871" i="9" l="1"/>
  <c r="AE1870" i="9"/>
  <c r="AD1872" i="9" l="1"/>
  <c r="AE1871" i="9"/>
  <c r="AD1873" i="9" l="1"/>
  <c r="AE1872" i="9"/>
  <c r="AD1874" i="9" l="1"/>
  <c r="AE1873" i="9"/>
  <c r="AE1874" i="9" l="1"/>
  <c r="AD1875" i="9"/>
  <c r="AE1875" i="9" l="1"/>
  <c r="AD1876" i="9"/>
  <c r="AD1877" i="9" l="1"/>
  <c r="AE1876" i="9"/>
  <c r="AD1878" i="9" l="1"/>
  <c r="AE1877" i="9"/>
  <c r="AD1879" i="9" l="1"/>
  <c r="AE1878" i="9"/>
  <c r="AD1880" i="9" l="1"/>
  <c r="AE1879" i="9"/>
  <c r="AD1881" i="9" l="1"/>
  <c r="AE1880" i="9"/>
  <c r="AD1882" i="9" l="1"/>
  <c r="AE1881" i="9"/>
  <c r="AE1882" i="9" l="1"/>
  <c r="AD1883" i="9"/>
  <c r="AD1884" i="9" l="1"/>
  <c r="AE1883" i="9"/>
  <c r="AE1884" i="9" l="1"/>
  <c r="AD1885" i="9"/>
  <c r="AE1885" i="9" l="1"/>
  <c r="AD1886" i="9"/>
  <c r="AE1886" i="9" l="1"/>
  <c r="AD1887" i="9"/>
  <c r="AD1888" i="9" l="1"/>
  <c r="AE1887" i="9"/>
  <c r="AE1888" i="9" l="1"/>
  <c r="AD1889" i="9"/>
  <c r="AE1889" i="9" l="1"/>
  <c r="AD1890" i="9"/>
  <c r="AE1890" i="9" l="1"/>
  <c r="AD1891" i="9"/>
  <c r="AD1892" i="9" l="1"/>
  <c r="AE1891" i="9"/>
  <c r="AE1892" i="9" l="1"/>
  <c r="AD1893" i="9"/>
  <c r="AE1893" i="9" l="1"/>
  <c r="AD1894" i="9"/>
  <c r="AE1894" i="9" l="1"/>
  <c r="AD1895" i="9"/>
  <c r="AD1896" i="9" l="1"/>
  <c r="AE1895" i="9"/>
  <c r="AE1896" i="9" l="1"/>
  <c r="AD1897" i="9"/>
  <c r="AE1897" i="9" l="1"/>
  <c r="AD1898" i="9"/>
  <c r="AE1898" i="9" l="1"/>
  <c r="AD1899" i="9"/>
  <c r="AD1900" i="9" l="1"/>
  <c r="AE1899" i="9"/>
  <c r="AE1900" i="9" l="1"/>
  <c r="AD1901" i="9"/>
  <c r="AE1901" i="9" l="1"/>
  <c r="AD1902" i="9"/>
  <c r="AE1902" i="9" l="1"/>
  <c r="AD1903" i="9"/>
  <c r="AD1904" i="9" l="1"/>
  <c r="AE1903" i="9"/>
  <c r="AE1904" i="9" l="1"/>
  <c r="AD1905" i="9"/>
  <c r="AE1905" i="9" l="1"/>
  <c r="AD1906" i="9"/>
  <c r="AE1906" i="9" l="1"/>
  <c r="AD1907" i="9"/>
  <c r="AD1908" i="9" l="1"/>
  <c r="AE1907" i="9"/>
  <c r="AE1908" i="9" l="1"/>
  <c r="AD1909" i="9"/>
  <c r="AE1909" i="9" l="1"/>
  <c r="AD1910" i="9"/>
  <c r="AE1910" i="9" l="1"/>
  <c r="AD1911" i="9"/>
  <c r="AD1912" i="9" l="1"/>
  <c r="AE1911" i="9"/>
  <c r="AE1912" i="9" l="1"/>
  <c r="AD1913" i="9"/>
  <c r="AE1913" i="9" l="1"/>
  <c r="AD1914" i="9"/>
  <c r="AE1914" i="9" l="1"/>
  <c r="AD1915" i="9"/>
  <c r="AD1916" i="9" l="1"/>
  <c r="AE1915" i="9"/>
  <c r="AE1916" i="9" l="1"/>
  <c r="AD1917" i="9"/>
  <c r="AE1917" i="9" l="1"/>
  <c r="AD1918" i="9"/>
  <c r="AE1918" i="9" l="1"/>
  <c r="AD1919" i="9"/>
  <c r="AD1920" i="9" l="1"/>
  <c r="AE1919" i="9"/>
  <c r="AE1920" i="9" l="1"/>
  <c r="AD1921" i="9"/>
  <c r="AE1921" i="9" l="1"/>
  <c r="AD1922" i="9"/>
  <c r="AD1923" i="9" l="1"/>
  <c r="AE1922" i="9"/>
  <c r="AE1923" i="9" l="1"/>
  <c r="AD1924" i="9"/>
  <c r="AD1925" i="9" l="1"/>
  <c r="AE1924" i="9"/>
  <c r="AD1926" i="9" l="1"/>
  <c r="AE1925" i="9"/>
  <c r="AD1927" i="9" l="1"/>
  <c r="AE1926" i="9"/>
  <c r="AE1927" i="9" l="1"/>
  <c r="AD1928" i="9"/>
  <c r="AD1929" i="9" l="1"/>
  <c r="AE1928" i="9"/>
  <c r="AE1929" i="9" l="1"/>
  <c r="AD1930" i="9"/>
  <c r="AD1931" i="9" l="1"/>
  <c r="AE1930" i="9"/>
  <c r="AE1931" i="9" l="1"/>
  <c r="AD1932" i="9"/>
  <c r="AD1933" i="9" l="1"/>
  <c r="AE1932" i="9"/>
  <c r="AE1933" i="9" l="1"/>
  <c r="AD1934" i="9"/>
  <c r="AD1935" i="9" l="1"/>
  <c r="AE1934" i="9"/>
  <c r="AE1935" i="9" l="1"/>
  <c r="AD1936" i="9"/>
  <c r="AD1937" i="9" l="1"/>
  <c r="AE1936" i="9"/>
  <c r="AE1937" i="9" l="1"/>
  <c r="AD1938" i="9"/>
  <c r="AD1939" i="9" l="1"/>
  <c r="AE1938" i="9"/>
  <c r="AE1939" i="9" l="1"/>
  <c r="AD1940" i="9"/>
  <c r="AD1941" i="9" l="1"/>
  <c r="AE1940" i="9"/>
  <c r="AE1941" i="9" l="1"/>
  <c r="AD1942" i="9"/>
  <c r="AD1943" i="9" l="1"/>
  <c r="AE1942" i="9"/>
  <c r="AE1943" i="9" l="1"/>
  <c r="AD1944" i="9"/>
  <c r="AD1945" i="9" l="1"/>
  <c r="AE1944" i="9"/>
  <c r="AE1945" i="9" l="1"/>
  <c r="AD1946" i="9"/>
  <c r="AD1947" i="9" l="1"/>
  <c r="AE1946" i="9"/>
  <c r="AD1948" i="9" l="1"/>
  <c r="AE1947" i="9"/>
  <c r="AD1949" i="9" l="1"/>
  <c r="AE1948" i="9"/>
  <c r="AD1950" i="9" l="1"/>
  <c r="AE1949" i="9"/>
  <c r="AE1950" i="9" l="1"/>
  <c r="AD1951" i="9"/>
  <c r="AD1952" i="9" l="1"/>
  <c r="AE1951" i="9"/>
  <c r="AD1953" i="9" l="1"/>
  <c r="AE1952" i="9"/>
  <c r="AE1953" i="9" l="1"/>
  <c r="AD1954" i="9"/>
  <c r="AE1954" i="9" l="1"/>
  <c r="AD1955" i="9"/>
  <c r="AD1956" i="9" l="1"/>
  <c r="AE1955" i="9"/>
  <c r="AD1957" i="9" l="1"/>
  <c r="AE1956" i="9"/>
  <c r="AD1958" i="9" l="1"/>
  <c r="AE1957" i="9"/>
  <c r="AE1958" i="9" l="1"/>
  <c r="AD1959" i="9"/>
  <c r="AD1960" i="9" l="1"/>
  <c r="AE1959" i="9"/>
  <c r="AD1961" i="9" l="1"/>
  <c r="AE1960" i="9"/>
  <c r="AD1962" i="9" l="1"/>
  <c r="AE1961" i="9"/>
  <c r="AE1962" i="9" l="1"/>
  <c r="AD1963" i="9"/>
  <c r="AD1964" i="9" l="1"/>
  <c r="AE1963" i="9"/>
  <c r="AD1965" i="9" l="1"/>
  <c r="AE1964" i="9"/>
  <c r="AE1965" i="9" l="1"/>
  <c r="AD1966" i="9"/>
  <c r="AE1966" i="9" l="1"/>
  <c r="AD1967" i="9"/>
  <c r="AD1968" i="9" l="1"/>
  <c r="AE1967" i="9"/>
  <c r="AD1969" i="9" l="1"/>
  <c r="AE1968" i="9"/>
  <c r="AD1970" i="9" l="1"/>
  <c r="AE1969" i="9"/>
  <c r="AE1970" i="9" l="1"/>
  <c r="AD1971" i="9"/>
  <c r="AD1972" i="9" l="1"/>
  <c r="AE1971" i="9"/>
  <c r="AD1973" i="9" l="1"/>
  <c r="AE1972" i="9"/>
  <c r="AE1973" i="9" l="1"/>
  <c r="AD1974" i="9"/>
  <c r="AE1974" i="9" l="1"/>
  <c r="AD1975" i="9"/>
  <c r="AD1976" i="9" l="1"/>
  <c r="AE1975" i="9"/>
  <c r="AD1977" i="9" l="1"/>
  <c r="AE1976" i="9"/>
  <c r="AE1977" i="9" l="1"/>
  <c r="AD1978" i="9"/>
  <c r="AE1978" i="9" l="1"/>
  <c r="AD1979" i="9"/>
  <c r="AD1980" i="9" l="1"/>
  <c r="AE1979" i="9"/>
  <c r="AD1981" i="9" l="1"/>
  <c r="AE1980" i="9"/>
  <c r="AD1982" i="9" l="1"/>
  <c r="AE1981" i="9"/>
  <c r="AE1982" i="9" l="1"/>
  <c r="AD1983" i="9"/>
  <c r="AE1983" i="9" l="1"/>
  <c r="AD1984" i="9"/>
  <c r="AD1985" i="9" l="1"/>
  <c r="AE1984" i="9"/>
  <c r="AD1986" i="9" l="1"/>
  <c r="AE1985" i="9"/>
  <c r="AE1986" i="9" l="1"/>
  <c r="AD1987" i="9"/>
  <c r="AD1988" i="9" l="1"/>
  <c r="AE1987" i="9"/>
  <c r="AD1989" i="9" l="1"/>
  <c r="AE1988" i="9"/>
  <c r="AD1990" i="9" l="1"/>
  <c r="AE1989" i="9"/>
  <c r="AD1991" i="9" l="1"/>
  <c r="AE1990" i="9"/>
  <c r="AD1992" i="9" l="1"/>
  <c r="AE1991" i="9"/>
  <c r="AD1993" i="9" l="1"/>
  <c r="AE1992" i="9"/>
  <c r="AD1994" i="9" l="1"/>
  <c r="AE1993" i="9"/>
  <c r="AE1994" i="9" l="1"/>
  <c r="AD1995" i="9"/>
  <c r="AE1995" i="9" l="1"/>
  <c r="AD1996" i="9"/>
  <c r="AD1997" i="9" l="1"/>
  <c r="AE1996" i="9"/>
  <c r="AD1998" i="9" l="1"/>
  <c r="AE1997" i="9"/>
  <c r="AE1998" i="9" l="1"/>
  <c r="AD1999" i="9"/>
  <c r="AD2000" i="9" l="1"/>
  <c r="AE1999" i="9"/>
  <c r="AD2001" i="9" l="1"/>
  <c r="AE2000" i="9"/>
  <c r="AD2002" i="9" l="1"/>
  <c r="AE2001" i="9"/>
  <c r="AE2002" i="9" l="1"/>
  <c r="AV2" i="9" l="1"/>
  <c r="AV4" i="9"/>
  <c r="E14" i="1" s="1"/>
  <c r="AV5" i="9"/>
  <c r="E15" i="1" s="1"/>
  <c r="AV3" i="9"/>
  <c r="E13" i="1" s="1"/>
  <c r="C584" i="4" l="1"/>
  <c r="C929" i="4"/>
  <c r="C988" i="4"/>
  <c r="C1104" i="4"/>
  <c r="C522" i="4"/>
  <c r="C372" i="4"/>
  <c r="C37" i="4"/>
  <c r="C1784" i="4"/>
  <c r="C876" i="4"/>
  <c r="C315" i="4"/>
  <c r="C1167" i="4"/>
  <c r="C1005" i="4"/>
  <c r="C1644" i="4"/>
  <c r="C1257" i="4"/>
  <c r="C1689" i="4"/>
  <c r="C1240" i="4"/>
  <c r="C961" i="4"/>
  <c r="C68" i="4"/>
  <c r="C639" i="4"/>
  <c r="C452" i="4"/>
  <c r="C1175" i="4"/>
  <c r="C505" i="4"/>
  <c r="C1191" i="4"/>
  <c r="C280" i="4"/>
  <c r="C1318" i="4"/>
  <c r="C705" i="4"/>
  <c r="C471" i="4"/>
  <c r="C1935" i="4"/>
  <c r="C1994" i="4"/>
  <c r="C85" i="4"/>
  <c r="C87" i="4"/>
  <c r="C1453" i="4"/>
  <c r="C771" i="4"/>
  <c r="C675" i="4"/>
  <c r="C1858" i="4"/>
  <c r="C387" i="4"/>
  <c r="C1150" i="4"/>
  <c r="C774" i="4"/>
  <c r="C1163" i="4"/>
  <c r="C1312" i="4"/>
  <c r="C686" i="4"/>
  <c r="C783" i="4"/>
  <c r="C1310" i="4"/>
  <c r="C222" i="4"/>
  <c r="C1006" i="4"/>
  <c r="C724" i="4"/>
  <c r="C1435" i="4"/>
  <c r="C756" i="4"/>
  <c r="C1782" i="4"/>
  <c r="C373" i="4"/>
  <c r="C1997" i="4"/>
  <c r="C1547" i="4"/>
  <c r="C838" i="4"/>
  <c r="C1621" i="4"/>
  <c r="C1661" i="4"/>
  <c r="C2002" i="4"/>
  <c r="C1155" i="4"/>
  <c r="C1363" i="4"/>
  <c r="C1815" i="4"/>
  <c r="C1529" i="4"/>
  <c r="C1979" i="4"/>
  <c r="C746" i="4"/>
  <c r="C940" i="4"/>
  <c r="C221" i="4"/>
  <c r="C59" i="4"/>
  <c r="C408" i="4"/>
  <c r="C69" i="4"/>
  <c r="C978" i="4"/>
  <c r="C468" i="4"/>
  <c r="C1773" i="4"/>
  <c r="C182" i="4"/>
  <c r="C1805" i="4"/>
  <c r="C350" i="4"/>
  <c r="C681" i="4"/>
  <c r="C1799" i="4"/>
  <c r="C553" i="4"/>
  <c r="C1539" i="4"/>
  <c r="C1998" i="4"/>
  <c r="C1141" i="4"/>
  <c r="C343" i="4"/>
  <c r="C538" i="4"/>
  <c r="C1337" i="4"/>
  <c r="C1868" i="4"/>
  <c r="C1054" i="4"/>
  <c r="C395" i="4"/>
  <c r="C478" i="4"/>
  <c r="C1483" i="4"/>
  <c r="C643" i="4"/>
  <c r="C426" i="4"/>
  <c r="C1922" i="4"/>
  <c r="C1852" i="4"/>
  <c r="C1636" i="4"/>
  <c r="C215" i="4"/>
  <c r="C1060" i="4"/>
  <c r="C892" i="4"/>
  <c r="C754" i="4"/>
  <c r="C766" i="4"/>
  <c r="C1618" i="4"/>
  <c r="C1993" i="4"/>
  <c r="C1538" i="4"/>
  <c r="C1667" i="4"/>
  <c r="C1440" i="4"/>
  <c r="C1672" i="4"/>
  <c r="C1269" i="4"/>
  <c r="C1348" i="4"/>
  <c r="C597" i="4"/>
  <c r="C29" i="4"/>
  <c r="C1592" i="4"/>
  <c r="C1414" i="4"/>
  <c r="C1907" i="4"/>
  <c r="C1118" i="4"/>
  <c r="C536" i="4"/>
  <c r="C97" i="4"/>
  <c r="C292" i="4"/>
  <c r="C565" i="4"/>
  <c r="C1683" i="4"/>
  <c r="C544" i="4"/>
  <c r="C54" i="4"/>
  <c r="C436" i="4"/>
  <c r="C1762" i="4"/>
  <c r="C689" i="4"/>
  <c r="C1308" i="4"/>
  <c r="C1393" i="4"/>
  <c r="C469" i="4"/>
  <c r="C1378" i="4"/>
  <c r="C86" i="4"/>
  <c r="C1231" i="4"/>
  <c r="C21" i="4"/>
  <c r="C599" i="4"/>
  <c r="C1205" i="4"/>
  <c r="C1806" i="4"/>
  <c r="C665" i="4"/>
  <c r="C578" i="4"/>
  <c r="C858" i="4"/>
  <c r="C354" i="4"/>
  <c r="C949" i="4"/>
  <c r="C1140" i="4"/>
  <c r="C527" i="4"/>
  <c r="C574" i="4"/>
  <c r="C312" i="4"/>
  <c r="C835" i="4"/>
  <c r="C208" i="4"/>
  <c r="C670" i="4"/>
  <c r="C1199" i="4"/>
  <c r="C1429" i="4"/>
  <c r="C1330" i="4"/>
  <c r="C887" i="4"/>
  <c r="C67" i="4"/>
  <c r="C1720" i="4"/>
  <c r="C1335" i="4"/>
  <c r="C164" i="4"/>
  <c r="C1472" i="4"/>
  <c r="C974" i="4"/>
  <c r="C1133" i="4"/>
  <c r="C1417" i="4"/>
  <c r="C1373" i="4"/>
  <c r="C1343" i="4"/>
  <c r="C629" i="4"/>
  <c r="C50" i="4"/>
  <c r="C752" i="4"/>
  <c r="C1614" i="4"/>
  <c r="C1136" i="4"/>
  <c r="C427" i="4"/>
  <c r="C840" i="4"/>
  <c r="C241" i="4"/>
  <c r="C866" i="4"/>
  <c r="C389" i="4"/>
  <c r="C214" i="4"/>
  <c r="C159" i="4"/>
  <c r="C308" i="4"/>
  <c r="C1366" i="4"/>
  <c r="C1353" i="4"/>
  <c r="C1062" i="4"/>
  <c r="C658" i="4"/>
  <c r="C1549" i="4"/>
  <c r="C244" i="4"/>
  <c r="C192" i="4"/>
  <c r="C726" i="4"/>
  <c r="C135" i="4"/>
  <c r="C1381" i="4"/>
  <c r="C846" i="4"/>
  <c r="C1797" i="4"/>
  <c r="C1527" i="4"/>
  <c r="C1929" i="4"/>
  <c r="C288" i="4"/>
  <c r="C460" i="4"/>
  <c r="C906" i="4"/>
  <c r="C128" i="4"/>
  <c r="C493" i="4"/>
  <c r="C580" i="4"/>
  <c r="C1213" i="4"/>
  <c r="C371" i="4"/>
  <c r="C663" i="4"/>
  <c r="C175" i="4"/>
  <c r="C1132" i="4"/>
  <c r="C698" i="4"/>
  <c r="C510" i="4"/>
  <c r="C1085" i="4"/>
  <c r="C18" i="4"/>
  <c r="C454" i="4"/>
  <c r="C1615" i="4"/>
  <c r="C419" i="4"/>
  <c r="C1025" i="4"/>
  <c r="C195" i="4"/>
  <c r="C1853" i="4"/>
  <c r="C1329" i="4"/>
  <c r="C1223" i="4"/>
  <c r="C635" i="4"/>
  <c r="C246" i="4"/>
  <c r="C1238" i="4"/>
  <c r="C1676" i="4"/>
  <c r="C199" i="4"/>
  <c r="C1209" i="4"/>
  <c r="C223" i="4"/>
  <c r="C509" i="4"/>
  <c r="C1096" i="4"/>
  <c r="C548" i="4"/>
  <c r="C1462" i="4"/>
  <c r="C1605" i="4"/>
  <c r="C1729" i="4"/>
  <c r="C1514" i="4"/>
  <c r="C1719" i="4"/>
  <c r="C1940" i="4"/>
  <c r="C437" i="4"/>
  <c r="C1059" i="4"/>
  <c r="C1536" i="4"/>
  <c r="C1074" i="4"/>
  <c r="C1516" i="4"/>
  <c r="C802" i="4"/>
  <c r="C117" i="4"/>
  <c r="C854" i="4"/>
  <c r="C691" i="4"/>
  <c r="C243" i="4"/>
  <c r="C1261" i="4"/>
  <c r="C1920" i="4"/>
  <c r="C1752" i="4"/>
  <c r="C1871" i="4"/>
  <c r="C1031" i="4"/>
  <c r="C1637" i="4"/>
  <c r="C1164" i="4"/>
  <c r="C189" i="4"/>
  <c r="C1965" i="4"/>
  <c r="C176" i="4"/>
  <c r="C1673" i="4"/>
  <c r="C719" i="4"/>
  <c r="C193" i="4"/>
  <c r="C455" i="4"/>
  <c r="C1555" i="4"/>
  <c r="C335" i="4"/>
  <c r="C1571" i="4"/>
  <c r="C284" i="4"/>
  <c r="C219" i="4"/>
  <c r="C1474" i="4"/>
  <c r="C328" i="4"/>
  <c r="C1500" i="4"/>
  <c r="C1904" i="4"/>
  <c r="C960" i="4"/>
  <c r="C351" i="4"/>
  <c r="C987" i="4"/>
  <c r="C694" i="4"/>
  <c r="C879" i="4"/>
  <c r="C1850" i="4"/>
  <c r="C40" i="4"/>
  <c r="C263" i="4"/>
  <c r="C185" i="4"/>
  <c r="C794" i="4"/>
  <c r="C89" i="4"/>
  <c r="C1966" i="4"/>
  <c r="C1988" i="4"/>
  <c r="C893" i="4"/>
  <c r="C1180" i="4"/>
  <c r="C825" i="4"/>
  <c r="C1638" i="4"/>
  <c r="C933" i="4"/>
  <c r="C1694" i="4"/>
  <c r="C424" i="4"/>
  <c r="C1334" i="4"/>
  <c r="C762" i="4"/>
  <c r="C125" i="4"/>
  <c r="C806" i="4"/>
  <c r="C1174" i="4"/>
  <c r="C391" i="4"/>
  <c r="C1741" i="4"/>
  <c r="C404" i="4"/>
  <c r="C1653" i="4"/>
  <c r="C169" i="4"/>
  <c r="C345" i="4"/>
  <c r="C116" i="4"/>
  <c r="C1293" i="4"/>
  <c r="C734" i="4"/>
  <c r="C1714" i="4"/>
  <c r="C1987" i="4"/>
  <c r="C848" i="4"/>
  <c r="C620" i="4"/>
  <c r="C122" i="4"/>
  <c r="C1008" i="4"/>
  <c r="C1029" i="4"/>
  <c r="C1902" i="4"/>
  <c r="C736" i="4"/>
  <c r="C1609" i="4"/>
  <c r="C183" i="4"/>
  <c r="C1001" i="4"/>
  <c r="C432" i="4"/>
  <c r="C340" i="4"/>
  <c r="C1243" i="4"/>
  <c r="C1422" i="4"/>
  <c r="C1881" i="4"/>
  <c r="C413" i="4"/>
  <c r="C108" i="4"/>
  <c r="C402" i="4"/>
  <c r="C661" i="4"/>
  <c r="C477" i="4"/>
  <c r="C1202" i="4"/>
  <c r="C936" i="4"/>
  <c r="C1478" i="4"/>
  <c r="C1885" i="4"/>
  <c r="C711" i="4"/>
  <c r="C1817" i="4"/>
  <c r="C157" i="4"/>
  <c r="C1077" i="4"/>
  <c r="C1788" i="4"/>
  <c r="C1682" i="4"/>
  <c r="C561" i="4"/>
  <c r="C1964" i="4"/>
  <c r="C1162" i="4"/>
  <c r="C1071" i="4"/>
  <c r="C540" i="4"/>
  <c r="C109" i="4"/>
  <c r="C1272" i="4"/>
  <c r="C890" i="4"/>
  <c r="C1510" i="4"/>
  <c r="C1670" i="4"/>
  <c r="C123" i="4"/>
  <c r="C82" i="4"/>
  <c r="C180" i="4"/>
  <c r="C1545" i="4"/>
  <c r="C461" i="4"/>
  <c r="C272" i="4"/>
  <c r="C1745" i="4"/>
  <c r="C1226" i="4"/>
  <c r="C1750" i="4"/>
  <c r="C307" i="4"/>
  <c r="C1294" i="4"/>
  <c r="C146" i="4"/>
  <c r="C1105" i="4"/>
  <c r="C1172" i="4"/>
  <c r="C874" i="4"/>
  <c r="C264" i="4"/>
  <c r="C31" i="4"/>
  <c r="C217" i="4"/>
  <c r="C95" i="4"/>
  <c r="C1076" i="4"/>
  <c r="C1651" i="4"/>
  <c r="C2001" i="4"/>
  <c r="C234" i="4"/>
  <c r="C588" i="4"/>
  <c r="C472" i="4"/>
  <c r="C1446" i="4"/>
  <c r="C920" i="4"/>
  <c r="C1785" i="4"/>
  <c r="C508" i="4"/>
  <c r="C22" i="4"/>
  <c r="C1949" i="4"/>
  <c r="C420" i="4"/>
  <c r="C605" i="4"/>
  <c r="C828" i="4"/>
  <c r="C1685" i="4"/>
  <c r="C856" i="4"/>
  <c r="C1726" i="4"/>
  <c r="C1819" i="4"/>
  <c r="C930" i="4"/>
  <c r="C291" i="4"/>
  <c r="C1344" i="4"/>
  <c r="C1533" i="4"/>
  <c r="C34" i="4"/>
  <c r="C1043" i="4"/>
  <c r="C1362" i="4"/>
  <c r="C640" i="4"/>
  <c r="C965" i="4"/>
  <c r="C359" i="4"/>
  <c r="C1452" i="4"/>
  <c r="C1246" i="4"/>
  <c r="C1289" i="4"/>
  <c r="C1738" i="4"/>
  <c r="C1058" i="4"/>
  <c r="C1317" i="4"/>
  <c r="C500" i="4"/>
  <c r="C813" i="4"/>
  <c r="C638" i="4"/>
  <c r="C1489" i="4"/>
  <c r="C1722" i="4"/>
  <c r="C1387" i="4"/>
  <c r="C1601" i="4"/>
  <c r="C1176" i="4"/>
  <c r="C1288" i="4"/>
  <c r="C1377" i="4"/>
  <c r="C516" i="4"/>
  <c r="C285" i="4"/>
  <c r="C425" i="4"/>
  <c r="C1075" i="4"/>
  <c r="C1543" i="4"/>
  <c r="C541" i="4"/>
  <c r="C1854" i="4"/>
  <c r="C158" i="4"/>
  <c r="C191" i="4"/>
  <c r="C1224" i="4"/>
  <c r="C1877" i="4"/>
  <c r="C550" i="4"/>
  <c r="C1963" i="4"/>
  <c r="C365" i="4"/>
  <c r="C1890" i="4"/>
  <c r="C1744" i="4"/>
  <c r="C339" i="4"/>
  <c r="C1018" i="4"/>
  <c r="C1101" i="4"/>
  <c r="C822" i="4"/>
  <c r="C313" i="4"/>
  <c r="C1124" i="4"/>
  <c r="C981" i="4"/>
  <c r="C1396" i="4"/>
  <c r="C579" i="4"/>
  <c r="C1625" i="4"/>
  <c r="C103" i="4"/>
  <c r="C1089" i="4"/>
  <c r="C1898" i="4"/>
  <c r="C1730" i="4"/>
  <c r="C706" i="4"/>
  <c r="C845" i="4"/>
  <c r="C634" i="4"/>
  <c r="C14" i="4"/>
  <c r="C1794" i="4"/>
  <c r="C1024" i="4"/>
  <c r="C271" i="4"/>
  <c r="C918" i="4"/>
  <c r="C1187" i="4"/>
  <c r="C1995" i="4"/>
  <c r="C1821" i="4"/>
  <c r="C4" i="4"/>
  <c r="C211" i="4"/>
  <c r="C1315" i="4"/>
  <c r="C1562" i="4"/>
  <c r="C233" i="4"/>
  <c r="C810" i="4"/>
  <c r="C673" i="4"/>
  <c r="C256" i="4"/>
  <c r="C1473" i="4"/>
  <c r="X7" i="9"/>
  <c r="C445" i="4"/>
  <c r="C1564" i="4"/>
  <c r="C682" i="4"/>
  <c r="C1351" i="4"/>
  <c r="C1050" i="4"/>
  <c r="C1276" i="4"/>
  <c r="C1273" i="4"/>
  <c r="C801" i="4"/>
  <c r="C1450" i="4"/>
  <c r="C1912" i="4"/>
  <c r="C1761" i="4"/>
  <c r="C869" i="4"/>
  <c r="C591" i="4"/>
  <c r="C212" i="4"/>
  <c r="C1518" i="4"/>
  <c r="C450" i="4"/>
  <c r="C17" i="4"/>
  <c r="C1687" i="4"/>
  <c r="C1656" i="4"/>
  <c r="C1511" i="4"/>
  <c r="C1647" i="4"/>
  <c r="C1802" i="4"/>
  <c r="C1311" i="4"/>
  <c r="C1232" i="4"/>
  <c r="C1413" i="4"/>
  <c r="C1674" i="4"/>
  <c r="C800" i="4"/>
  <c r="C1047" i="4"/>
  <c r="C458" i="4"/>
  <c r="C279" i="4"/>
  <c r="C1159" i="4"/>
  <c r="C306" i="4"/>
  <c r="C423" i="4"/>
  <c r="C1743" i="4"/>
  <c r="C1600" i="4"/>
  <c r="C352" i="4"/>
  <c r="C1941" i="4"/>
  <c r="C732" i="4"/>
  <c r="C1306" i="4"/>
  <c r="C872" i="4"/>
  <c r="C1975" i="4"/>
  <c r="C557" i="4"/>
  <c r="C1848" i="4"/>
  <c r="C357" i="4"/>
  <c r="C202" i="4"/>
  <c r="C1416" i="4"/>
  <c r="C804" i="4"/>
  <c r="C300" i="4"/>
  <c r="C646" i="4"/>
  <c r="C1708" i="4"/>
  <c r="C1066" i="4"/>
  <c r="C1556" i="4"/>
  <c r="C483" i="4"/>
  <c r="C895" i="4"/>
  <c r="C585" i="4"/>
  <c r="C1352" i="4"/>
  <c r="C907" i="4"/>
  <c r="C11" i="4"/>
  <c r="C770" i="4"/>
  <c r="C772" i="4"/>
  <c r="C1923" i="4"/>
  <c r="C1584" i="4"/>
  <c r="C688" i="4"/>
  <c r="C1404" i="4"/>
  <c r="C1515" i="4"/>
  <c r="C798" i="4"/>
  <c r="C1972" i="4"/>
  <c r="C899" i="4"/>
  <c r="C934" i="4"/>
  <c r="C596" i="4"/>
  <c r="C1457" i="4"/>
  <c r="C1560" i="4"/>
  <c r="C1879" i="4"/>
  <c r="C1279" i="4"/>
  <c r="C1977" i="4"/>
  <c r="C1020" i="4"/>
  <c r="C53" i="4"/>
  <c r="C1418" i="4"/>
  <c r="C98" i="4"/>
  <c r="C1274" i="4"/>
  <c r="C1427" i="4"/>
  <c r="C1875" i="4"/>
  <c r="C1397" i="4"/>
  <c r="C322" i="4"/>
  <c r="C1786" i="4"/>
  <c r="C1528" i="4"/>
  <c r="C1914" i="4"/>
  <c r="C1320" i="4"/>
  <c r="C884" i="4"/>
  <c r="C1067" i="4"/>
  <c r="C857" i="4"/>
  <c r="C1526" i="4"/>
  <c r="C1368" i="4"/>
  <c r="C511" i="4"/>
  <c r="C72" i="4"/>
  <c r="C64" i="4"/>
  <c r="C1517" i="4"/>
  <c r="C310" i="4"/>
  <c r="C270" i="4"/>
  <c r="C107" i="4"/>
  <c r="C1894" i="4"/>
  <c r="C137" i="4"/>
  <c r="C606" i="4"/>
  <c r="C1629" i="4"/>
  <c r="C628" i="4"/>
  <c r="C290" i="4"/>
  <c r="C1110" i="4"/>
  <c r="C753" i="4"/>
  <c r="C1579" i="4"/>
  <c r="C1349" i="4"/>
  <c r="C465" i="4"/>
  <c r="C886" i="4"/>
  <c r="C415" i="4"/>
  <c r="C1939" i="4"/>
  <c r="C266" i="4"/>
  <c r="C1524" i="4"/>
  <c r="C167" i="4"/>
  <c r="C433" i="4"/>
  <c r="C383" i="4"/>
  <c r="C1568" i="4"/>
  <c r="C66" i="4"/>
  <c r="C1013" i="4"/>
  <c r="C269" i="4"/>
  <c r="C977" i="4"/>
  <c r="C1983" i="4"/>
  <c r="C2000" i="4"/>
  <c r="C1646" i="4"/>
  <c r="C760" i="4"/>
  <c r="C1540" i="4"/>
  <c r="C668" i="4"/>
  <c r="C1439" i="4"/>
  <c r="C1818" i="4"/>
  <c r="C1884" i="4"/>
  <c r="C1449" i="4"/>
  <c r="C1392" i="4"/>
  <c r="C1081" i="4"/>
  <c r="C1916" i="4"/>
  <c r="C608" i="4"/>
  <c r="C1109" i="4"/>
  <c r="C563" i="4"/>
  <c r="C331" i="4"/>
  <c r="C1648" i="4"/>
  <c r="C411" i="4"/>
  <c r="C416" i="4"/>
  <c r="C842" i="4"/>
  <c r="C1459" i="4"/>
  <c r="C1326" i="4"/>
  <c r="C1630" i="4"/>
  <c r="C466" i="4"/>
  <c r="C1143" i="4"/>
  <c r="C1688" i="4"/>
  <c r="C539" i="4"/>
  <c r="C542" i="4"/>
  <c r="C1938" i="4"/>
  <c r="C1946" i="4"/>
  <c r="C707" i="4"/>
  <c r="C1497" i="4"/>
  <c r="C1569" i="4"/>
  <c r="C1267" i="4"/>
  <c r="C265" i="4"/>
  <c r="C660" i="4"/>
  <c r="C414" i="4"/>
  <c r="C1004" i="4"/>
  <c r="C1635" i="4"/>
  <c r="C1918" i="4"/>
  <c r="C1454" i="4"/>
  <c r="C476" i="4"/>
  <c r="C604" i="4"/>
  <c r="C1951" i="4"/>
  <c r="C293" i="4"/>
  <c r="C484" i="4"/>
  <c r="C49" i="4"/>
  <c r="C184" i="4"/>
  <c r="C1287" i="4"/>
  <c r="C779" i="4"/>
  <c r="C1078" i="4"/>
  <c r="C564" i="4"/>
  <c r="C3" i="4"/>
  <c r="C1149" i="4"/>
  <c r="C410" i="4"/>
  <c r="C282" i="4"/>
  <c r="C268" i="4"/>
  <c r="C1725" i="4"/>
  <c r="C119" i="4"/>
  <c r="C739" i="4"/>
  <c r="C88" i="4"/>
  <c r="C1407" i="4"/>
  <c r="C1913" i="4"/>
  <c r="C841" i="4"/>
  <c r="C36" i="4"/>
  <c r="C141" i="4"/>
  <c r="C944" i="4"/>
  <c r="C1896" i="4"/>
  <c r="C1424" i="4"/>
  <c r="C1065" i="4"/>
  <c r="C1022" i="4"/>
  <c r="C1405" i="4"/>
  <c r="C131" i="4"/>
  <c r="C1070" i="4"/>
  <c r="C1631" i="4"/>
  <c r="C925" i="4"/>
  <c r="C1357" i="4"/>
  <c r="C1069" i="4"/>
  <c r="C235" i="4"/>
  <c r="C440" i="4"/>
  <c r="C304" i="4"/>
  <c r="C1185" i="4"/>
  <c r="C1475" i="4"/>
  <c r="C503" i="4"/>
  <c r="C374" i="4"/>
  <c r="C520" i="4"/>
  <c r="C356" i="4"/>
  <c r="C1012" i="4"/>
  <c r="C145" i="4"/>
  <c r="C1154" i="4"/>
  <c r="C111" i="4"/>
  <c r="C1758" i="4"/>
  <c r="C723" i="4"/>
  <c r="C1508" i="4"/>
  <c r="C286" i="4"/>
  <c r="C655" i="4"/>
  <c r="C1675" i="4"/>
  <c r="C1119" i="4"/>
  <c r="C1589" i="4"/>
  <c r="C1888" i="4"/>
  <c r="C926" i="4"/>
  <c r="C1135" i="4"/>
  <c r="C56" i="4"/>
  <c r="C240" i="4"/>
  <c r="C491" i="4"/>
  <c r="C1178" i="4"/>
  <c r="C788" i="4"/>
  <c r="C1102" i="4"/>
  <c r="C1820" i="4"/>
  <c r="C197" i="4"/>
  <c r="C1707" i="4"/>
  <c r="C317" i="4"/>
  <c r="C1358" i="4"/>
  <c r="C1256" i="4"/>
  <c r="C1258" i="4"/>
  <c r="C7" i="4"/>
  <c r="C506" i="4"/>
  <c r="C1064" i="4"/>
  <c r="C333" i="4"/>
  <c r="C1111" i="4"/>
  <c r="C80" i="4"/>
  <c r="C1566" i="4"/>
  <c r="C642" i="4"/>
  <c r="C1501" i="4"/>
  <c r="C1830" i="4"/>
  <c r="C836" i="4"/>
  <c r="C1470" i="4"/>
  <c r="C1721" i="4"/>
  <c r="C138" i="4"/>
  <c r="C1733" i="4"/>
  <c r="C1613" i="4"/>
  <c r="C1275" i="4"/>
  <c r="C1537" i="4"/>
  <c r="C1106" i="4"/>
  <c r="C113" i="4"/>
  <c r="C1156" i="4"/>
  <c r="C1684" i="4"/>
  <c r="C647" i="4"/>
  <c r="C532" i="4"/>
  <c r="C1248" i="4"/>
  <c r="C1715" i="4"/>
  <c r="C1127" i="4"/>
  <c r="C1411" i="4"/>
  <c r="C586" i="4"/>
  <c r="C632" i="4"/>
  <c r="C803" i="4"/>
  <c r="C816" i="4"/>
  <c r="C1148" i="4"/>
  <c r="C562" i="4"/>
  <c r="C1056" i="4"/>
  <c r="C262" i="4"/>
  <c r="C1864" i="4"/>
  <c r="C986" i="4"/>
  <c r="C1126" i="4"/>
  <c r="C1813" i="4"/>
  <c r="C847" i="4"/>
  <c r="C247" i="4"/>
  <c r="C1068" i="4"/>
  <c r="C957" i="4"/>
  <c r="C1236" i="4"/>
  <c r="C407" i="4"/>
  <c r="C543" i="4"/>
  <c r="C1594" i="4"/>
  <c r="C657" i="4"/>
  <c r="C998" i="4"/>
  <c r="C236" i="4"/>
  <c r="C429" i="4"/>
  <c r="C1845" i="4"/>
  <c r="C121" i="4"/>
  <c r="C362" i="4"/>
  <c r="C903" i="4"/>
  <c r="C701" i="4"/>
  <c r="C590" i="4"/>
  <c r="C1822" i="4"/>
  <c r="C1030" i="4"/>
  <c r="C160" i="4"/>
  <c r="C1924" i="4"/>
  <c r="C1216" i="4"/>
  <c r="C1045" i="4"/>
  <c r="C42" i="4"/>
  <c r="C1981" i="4"/>
  <c r="C896" i="4"/>
  <c r="C1771" i="4"/>
  <c r="C731" i="4"/>
  <c r="C515" i="4"/>
  <c r="C1866" i="4"/>
  <c r="C1948" i="4"/>
  <c r="C833" i="4"/>
  <c r="C1086" i="4"/>
  <c r="C1037" i="4"/>
  <c r="C1959" i="4"/>
  <c r="C486" i="4"/>
  <c r="C1455" i="4"/>
  <c r="C969" i="4"/>
  <c r="C1642" i="4"/>
  <c r="C1895" i="4"/>
  <c r="C612" i="4"/>
  <c r="C652" i="4"/>
  <c r="C153" i="4"/>
  <c r="C943" i="4"/>
  <c r="C1091" i="4"/>
  <c r="C1892" i="4"/>
  <c r="C862" i="4"/>
  <c r="C1336" i="4"/>
  <c r="C1640" i="4"/>
  <c r="C980" i="4"/>
  <c r="C814" i="4"/>
  <c r="C1448" i="4"/>
  <c r="C77" i="4"/>
  <c r="C1350" i="4"/>
  <c r="C1371" i="4"/>
  <c r="C448" i="4"/>
  <c r="C764" i="4"/>
  <c r="C1548" i="4"/>
  <c r="C147" i="4"/>
  <c r="C1604" i="4"/>
  <c r="C853" i="4"/>
  <c r="C73" i="4"/>
  <c r="C861" i="4"/>
  <c r="C1284" i="4"/>
  <c r="C712" i="4"/>
  <c r="C1239" i="4"/>
  <c r="C1911" i="4"/>
  <c r="C1832" i="4"/>
  <c r="C79" i="4"/>
  <c r="C808" i="4"/>
  <c r="C583" i="4"/>
  <c r="C1469" i="4"/>
  <c r="C181" i="4"/>
  <c r="C201" i="4"/>
  <c r="C1727" i="4"/>
  <c r="C363" i="4"/>
  <c r="C1523" i="4"/>
  <c r="C1897" i="4"/>
  <c r="C1039" i="4"/>
  <c r="C1356" i="4"/>
  <c r="C78" i="4"/>
  <c r="C321" i="4"/>
  <c r="C504" i="4"/>
  <c r="C1338" i="4"/>
  <c r="C767" i="4"/>
  <c r="C878" i="4"/>
  <c r="C1268" i="4"/>
  <c r="C805" i="4"/>
  <c r="C276" i="4"/>
  <c r="C717" i="4"/>
  <c r="C1781" i="4"/>
  <c r="C1184" i="4"/>
  <c r="C1425" i="4"/>
  <c r="C434" i="4"/>
  <c r="C985" i="4"/>
  <c r="C820" i="4"/>
  <c r="C1831" i="4"/>
  <c r="C1565" i="4"/>
  <c r="C481" i="4"/>
  <c r="C1122" i="4"/>
  <c r="C1249" i="4"/>
  <c r="C967" i="4"/>
  <c r="C16" i="4"/>
  <c r="C283" i="4"/>
  <c r="C1010" i="4"/>
  <c r="C648" i="4"/>
  <c r="C1003" i="4"/>
  <c r="C1967" i="4"/>
  <c r="C353" i="4"/>
  <c r="C1880" i="4"/>
  <c r="C1550" i="4"/>
  <c r="C1153" i="4"/>
  <c r="C594" i="4"/>
  <c r="C1114" i="4"/>
  <c r="C1406" i="4"/>
  <c r="C645" i="4"/>
  <c r="C1535" i="4"/>
  <c r="C1886" i="4"/>
  <c r="C76" i="4"/>
  <c r="C784" i="4"/>
  <c r="C1492" i="4"/>
  <c r="C1546" i="4"/>
  <c r="C1787" i="4"/>
  <c r="C547" i="4"/>
  <c r="C951" i="4"/>
  <c r="C1760" i="4"/>
  <c r="C1134" i="4"/>
  <c r="C1812" i="4"/>
  <c r="C101" i="4"/>
  <c r="C919" i="4"/>
  <c r="C25" i="4"/>
  <c r="C587" i="4"/>
  <c r="C245" i="4"/>
  <c r="C1301" i="4"/>
  <c r="C993" i="4"/>
  <c r="C1340" i="4"/>
  <c r="C956" i="4"/>
  <c r="C1299" i="4"/>
  <c r="C618" i="4"/>
  <c r="C1513" i="4"/>
  <c r="C1195" i="4"/>
  <c r="C880" i="4"/>
  <c r="C699" i="4"/>
  <c r="C1552" i="4"/>
  <c r="C446" i="4"/>
  <c r="C417" i="4"/>
  <c r="C968" i="4"/>
  <c r="C1754" i="4"/>
  <c r="C1503" i="4"/>
  <c r="C311" i="4"/>
  <c r="C750" i="4"/>
  <c r="C261" i="4"/>
  <c r="C30" i="4"/>
  <c r="C1704" i="4"/>
  <c r="C1170" i="4"/>
  <c r="C412" i="4"/>
  <c r="C1952" i="4"/>
  <c r="C1887" i="4"/>
  <c r="C1580" i="4"/>
  <c r="C1849" i="4"/>
  <c r="C364" i="4"/>
  <c r="C671" i="4"/>
  <c r="C1578" i="4"/>
  <c r="C1960" i="4"/>
  <c r="C316" i="4"/>
  <c r="C1681" i="4"/>
  <c r="C1144" i="4"/>
  <c r="C218" i="4"/>
  <c r="C1157" i="4"/>
  <c r="C1654" i="4"/>
  <c r="C225" i="4"/>
  <c r="C1044" i="4"/>
  <c r="C600" i="4"/>
  <c r="C649" i="4"/>
  <c r="C1862" i="4"/>
  <c r="C1991" i="4"/>
  <c r="C344" i="4"/>
  <c r="C1365" i="4"/>
  <c r="C1746" i="4"/>
  <c r="C1867" i="4"/>
  <c r="C832" i="4"/>
  <c r="C174" i="4"/>
  <c r="C248" i="4"/>
  <c r="C1700" i="4"/>
  <c r="C19" i="4"/>
  <c r="C898" i="4"/>
  <c r="C1705" i="4"/>
  <c r="C1023" i="4"/>
  <c r="C1520" i="4"/>
  <c r="C501" i="4"/>
  <c r="C1048" i="4"/>
  <c r="C1021" i="4"/>
  <c r="C1686" i="4"/>
  <c r="C1063" i="4"/>
  <c r="C422" i="4"/>
  <c r="C1582" i="4"/>
  <c r="C939" i="4"/>
  <c r="C1372" i="4"/>
  <c r="C1307" i="4"/>
  <c r="C1575" i="4"/>
  <c r="C1283" i="4"/>
  <c r="C837" i="4"/>
  <c r="C398" i="4"/>
  <c r="C1015" i="4"/>
  <c r="C1476" i="4"/>
  <c r="C922" i="4"/>
  <c r="C1926" i="4"/>
  <c r="C1389" i="4"/>
  <c r="C94" i="4"/>
  <c r="C1766" i="4"/>
  <c r="C1809" i="4"/>
  <c r="C1138" i="4"/>
  <c r="C1107" i="4"/>
  <c r="C1228" i="4"/>
  <c r="C1768" i="4"/>
  <c r="C1040" i="4"/>
  <c r="C875" i="4"/>
  <c r="C155" i="4"/>
  <c r="C1836" i="4"/>
  <c r="C914" i="4"/>
  <c r="C973" i="4"/>
  <c r="C946" i="4"/>
  <c r="C1691" i="4"/>
  <c r="C826" i="4"/>
  <c r="C1996" i="4"/>
  <c r="C1732" i="4"/>
  <c r="C1947" i="4"/>
  <c r="C1680" i="4"/>
  <c r="C1942" i="4"/>
  <c r="C496" i="4"/>
  <c r="C622" i="4"/>
  <c r="C1131" i="4"/>
  <c r="C799" i="4"/>
  <c r="C1033" i="4"/>
  <c r="C44" i="4"/>
  <c r="C441" i="4"/>
  <c r="C1227" i="4"/>
  <c r="C621" i="4"/>
  <c r="C1899" i="4"/>
  <c r="C1036" i="4"/>
  <c r="C1701" i="4"/>
  <c r="C1128" i="4"/>
  <c r="C1471" i="4"/>
  <c r="C1928" i="4"/>
  <c r="C1324" i="4"/>
  <c r="C1391" i="4"/>
  <c r="C1962" i="4"/>
  <c r="C96" i="4"/>
  <c r="C1577" i="4"/>
  <c r="C6" i="4"/>
  <c r="C156" i="4"/>
  <c r="C523" i="4"/>
  <c r="C1426" i="4"/>
  <c r="C1052" i="4"/>
  <c r="C1702" i="4"/>
  <c r="C851" i="4"/>
  <c r="C1530" i="4"/>
  <c r="C1496" i="4"/>
  <c r="C1171" i="4"/>
  <c r="C1090" i="4"/>
  <c r="C1870" i="4"/>
  <c r="C1779" i="4"/>
  <c r="C1193" i="4"/>
  <c r="C525" i="4"/>
  <c r="C769" i="4"/>
  <c r="C551" i="4"/>
  <c r="C1057" i="4"/>
  <c r="C1361" i="4"/>
  <c r="C1739" i="4"/>
  <c r="C850" i="4"/>
  <c r="C576" i="4"/>
  <c r="C130" i="4"/>
  <c r="C1319" i="4"/>
  <c r="C470" i="4"/>
  <c r="C1811" i="4"/>
  <c r="C257" i="4"/>
  <c r="C1814" i="4"/>
  <c r="C299" i="4"/>
  <c r="C942" i="4"/>
  <c r="C1080" i="4"/>
  <c r="C1408" i="4"/>
  <c r="C572" i="4"/>
  <c r="C1925" i="4"/>
  <c r="C1428" i="4"/>
  <c r="C1464" i="4"/>
  <c r="C791" i="4"/>
  <c r="C1581" i="4"/>
  <c r="C418" i="4"/>
  <c r="C1507" i="4"/>
  <c r="C1087" i="4"/>
  <c r="C727" i="4"/>
  <c r="C1218" i="4"/>
  <c r="C397" i="4"/>
  <c r="C1660" i="4"/>
  <c r="C102" i="4"/>
  <c r="C954" i="4"/>
  <c r="C319" i="4"/>
  <c r="C1626" i="4"/>
  <c r="C1049" i="4"/>
  <c r="C905" i="4"/>
  <c r="C1346" i="4"/>
  <c r="C1443" i="4"/>
  <c r="C535" i="4"/>
  <c r="C255" i="4"/>
  <c r="C1055" i="4"/>
  <c r="C1751" i="4"/>
  <c r="C1693" i="4"/>
  <c r="C1197" i="4"/>
  <c r="C110" i="4"/>
  <c r="C196" i="4"/>
  <c r="C1477" i="4"/>
  <c r="C499" i="4"/>
  <c r="C1559" i="4"/>
  <c r="C1603" i="4"/>
  <c r="C295" i="4"/>
  <c r="C75" i="4"/>
  <c r="C1436" i="4"/>
  <c r="C1053" i="4"/>
  <c r="C867" i="4"/>
  <c r="C537" i="4"/>
  <c r="C1210" i="4"/>
  <c r="C61" i="4"/>
  <c r="C9" i="4"/>
  <c r="C1079" i="4"/>
  <c r="C1982" i="4"/>
  <c r="C556" i="4"/>
  <c r="C1678" i="4"/>
  <c r="C447" i="4"/>
  <c r="C1591" i="4"/>
  <c r="C526" i="4"/>
  <c r="C41" i="4"/>
  <c r="C1759" i="4"/>
  <c r="C1046" i="4"/>
  <c r="C43" i="4"/>
  <c r="C378" i="4"/>
  <c r="C1466" i="4"/>
  <c r="C1679" i="4"/>
  <c r="C577" i="4"/>
  <c r="C873" i="4"/>
  <c r="C1840" i="4"/>
  <c r="C545" i="4"/>
  <c r="C93" i="4"/>
  <c r="C1212" i="4"/>
  <c r="C1181" i="4"/>
  <c r="C342" i="4"/>
  <c r="C1641" i="4"/>
  <c r="C1461" i="4"/>
  <c r="C996" i="4"/>
  <c r="C1961" i="4"/>
  <c r="C881" i="4"/>
  <c r="C294" i="4"/>
  <c r="C1303" i="4"/>
  <c r="C1188" i="4"/>
  <c r="C855" i="4"/>
  <c r="C1990" i="4"/>
  <c r="C23" i="4"/>
  <c r="C1872" i="4"/>
  <c r="C443" i="4"/>
  <c r="C289" i="4"/>
  <c r="C1531" i="4"/>
  <c r="C1230" i="4"/>
  <c r="C1253" i="4"/>
  <c r="C534" i="4"/>
  <c r="C1643" i="4"/>
  <c r="C908" i="4"/>
  <c r="C744" i="4"/>
  <c r="C1244" i="4"/>
  <c r="C403" i="4"/>
  <c r="C959" i="4"/>
  <c r="C785" i="4"/>
  <c r="C1521" i="4"/>
  <c r="C994" i="4"/>
  <c r="C200" i="4"/>
  <c r="C849" i="4"/>
  <c r="C631" i="4"/>
  <c r="C687" i="4"/>
  <c r="C361" i="4"/>
  <c r="C341" i="4"/>
  <c r="C1322" i="4"/>
  <c r="C1610" i="4"/>
  <c r="C1207" i="4"/>
  <c r="C1410" i="4"/>
  <c r="C393" i="4"/>
  <c r="C625" i="4"/>
  <c r="C1332" i="4"/>
  <c r="C1984" i="4"/>
  <c r="C1225" i="4"/>
  <c r="C242" i="4"/>
  <c r="C1712" i="4"/>
  <c r="C1767" i="4"/>
  <c r="C479" i="4"/>
  <c r="C677" i="4"/>
  <c r="C630" i="4"/>
  <c r="C971" i="4"/>
  <c r="C777" i="4"/>
  <c r="C1316" i="4"/>
  <c r="C950" i="4"/>
  <c r="C819" i="4"/>
  <c r="C487" i="4"/>
  <c r="C1421" i="4"/>
  <c r="C207" i="4"/>
  <c r="C1297" i="4"/>
  <c r="C254" i="4"/>
  <c r="C1557" i="4"/>
  <c r="C1183" i="4"/>
  <c r="C1116" i="4"/>
  <c r="C1561" i="4"/>
  <c r="C626" i="4"/>
  <c r="C10" i="4"/>
  <c r="C258" i="4"/>
  <c r="C1620" i="4"/>
  <c r="C1774" i="4"/>
  <c r="C733" i="4"/>
  <c r="C759" i="4"/>
  <c r="C149" i="4"/>
  <c r="C1534" i="4"/>
  <c r="C250" i="4"/>
  <c r="C1000" i="4"/>
  <c r="C755" i="4"/>
  <c r="C1009" i="4"/>
  <c r="C273" i="4"/>
  <c r="C1456" i="4"/>
  <c r="C502" i="4"/>
  <c r="C462" i="4"/>
  <c r="C421" i="4"/>
  <c r="C1123" i="4"/>
  <c r="C1950" i="4"/>
  <c r="C1861" i="4"/>
  <c r="C260" i="4"/>
  <c r="C721" i="4"/>
  <c r="C382" i="4"/>
  <c r="C380" i="4"/>
  <c r="C1833" i="4"/>
  <c r="C617" i="4"/>
  <c r="C1713" i="4"/>
  <c r="C1217" i="4"/>
  <c r="C1917" i="4"/>
  <c r="C1255" i="4"/>
  <c r="C1796" i="4"/>
  <c r="C358" i="4"/>
  <c r="C948" i="4"/>
  <c r="C708" i="4"/>
  <c r="C581" i="4"/>
  <c r="C1742" i="4"/>
  <c r="C1398" i="4"/>
  <c r="C1451" i="4"/>
  <c r="C894" i="4"/>
  <c r="C524" i="4"/>
  <c r="C607" i="4"/>
  <c r="C1937" i="4"/>
  <c r="C1716" i="4"/>
  <c r="C1314" i="4"/>
  <c r="C1585" i="4"/>
  <c r="C381" i="4"/>
  <c r="C984" i="4"/>
  <c r="C1837" i="4"/>
  <c r="C330" i="4"/>
  <c r="C528" i="4"/>
  <c r="C1649" i="4"/>
  <c r="C92" i="4"/>
  <c r="C745" i="4"/>
  <c r="C26" i="4"/>
  <c r="C206" i="4"/>
  <c r="C651" i="4"/>
  <c r="C457" i="4"/>
  <c r="C603" i="4"/>
  <c r="C490" i="4"/>
  <c r="C326" i="4"/>
  <c r="C1563" i="4"/>
  <c r="C1016" i="4"/>
  <c r="C226" i="4"/>
  <c r="C1891" i="4"/>
  <c r="C902" i="4"/>
  <c r="C1793" i="4"/>
  <c r="C1900" i="4"/>
  <c r="C669" i="4"/>
  <c r="C1145" i="4"/>
  <c r="C633" i="4"/>
  <c r="C1573" i="4"/>
  <c r="C1034" i="4"/>
  <c r="C106" i="4"/>
  <c r="C1431" i="4"/>
  <c r="C575" i="4"/>
  <c r="C1658" i="4"/>
  <c r="C296" i="4"/>
  <c r="C1989" i="4"/>
  <c r="C972" i="4"/>
  <c r="C710" i="4"/>
  <c r="C51" i="4"/>
  <c r="C24" i="4"/>
  <c r="C1331" i="4"/>
  <c r="C566" i="4"/>
  <c r="C552" i="4"/>
  <c r="C1606" i="4"/>
  <c r="C1035" i="4"/>
  <c r="C1749" i="4"/>
  <c r="C1889" i="4"/>
  <c r="C1734" i="4"/>
  <c r="C132" i="4"/>
  <c r="C1204" i="4"/>
  <c r="C152" i="4"/>
  <c r="C614" i="4"/>
  <c r="C139" i="4"/>
  <c r="C932" i="4"/>
  <c r="C758" i="4"/>
  <c r="C1690" i="4"/>
  <c r="C1666" i="4"/>
  <c r="C1313" i="4"/>
  <c r="C12" i="4"/>
  <c r="C348" i="4"/>
  <c r="C1423" i="4"/>
  <c r="C1394" i="4"/>
  <c r="C533" i="4"/>
  <c r="C324" i="4"/>
  <c r="C1200" i="4"/>
  <c r="C601" i="4"/>
  <c r="C1382" i="4"/>
  <c r="C616" i="4"/>
  <c r="C203" i="4"/>
  <c r="C232" i="4"/>
  <c r="C1763" i="4"/>
  <c r="C512" i="4"/>
  <c r="C1596" i="4"/>
  <c r="C904" i="4"/>
  <c r="C1663" i="4"/>
  <c r="C1490" i="4"/>
  <c r="C1395" i="4"/>
  <c r="C560" i="4"/>
  <c r="C336" i="4"/>
  <c r="C1855" i="4"/>
  <c r="C1747" i="4"/>
  <c r="C889" i="4"/>
  <c r="C1859" i="4"/>
  <c r="C730" i="4"/>
  <c r="C1554" i="4"/>
  <c r="C823" i="4"/>
  <c r="C463" i="4"/>
  <c r="C1129" i="4"/>
  <c r="C979" i="4"/>
  <c r="C267" i="4"/>
  <c r="C390" i="4"/>
  <c r="C1493" i="4"/>
  <c r="C1711" i="4"/>
  <c r="C1409" i="4"/>
  <c r="C32" i="4"/>
  <c r="C1468" i="4"/>
  <c r="C209" i="4"/>
  <c r="C35" i="4"/>
  <c r="C251" i="4"/>
  <c r="C1125" i="4"/>
  <c r="C1934" i="4"/>
  <c r="C1364" i="4"/>
  <c r="C1011" i="4"/>
  <c r="C751" i="4"/>
  <c r="C613" i="4"/>
  <c r="X11" i="9"/>
  <c r="C1834" i="4"/>
  <c r="C1532" i="4"/>
  <c r="C609" i="4"/>
  <c r="C877" i="4"/>
  <c r="C697" i="4"/>
  <c r="C1542" i="4"/>
  <c r="C1587" i="4"/>
  <c r="C1190" i="4"/>
  <c r="C1339" i="4"/>
  <c r="C995" i="4"/>
  <c r="C812" i="4"/>
  <c r="C1113" i="4"/>
  <c r="C1260" i="4"/>
  <c r="C1955" i="4"/>
  <c r="C368" i="4"/>
  <c r="C1985" i="4"/>
  <c r="C114" i="4"/>
  <c r="C224" i="4"/>
  <c r="C1401" i="4"/>
  <c r="C714" i="4"/>
  <c r="C991" i="4"/>
  <c r="C637" i="4"/>
  <c r="C1041" i="4"/>
  <c r="C1247" i="4"/>
  <c r="C1486" i="4"/>
  <c r="C678" i="4"/>
  <c r="C1829" i="4"/>
  <c r="C740" i="4"/>
  <c r="C1430" i="4"/>
  <c r="C1347" i="4"/>
  <c r="C435" i="4"/>
  <c r="C1281" i="4"/>
  <c r="C1905" i="4"/>
  <c r="C99" i="4"/>
  <c r="C1152" i="4"/>
  <c r="C1944" i="4"/>
  <c r="C1541" i="4"/>
  <c r="C253" i="4"/>
  <c r="C1437" i="4"/>
  <c r="C1828" i="4"/>
  <c r="C947" i="4"/>
  <c r="C1525" i="4"/>
  <c r="C589" i="4"/>
  <c r="C1386" i="4"/>
  <c r="C314" i="4"/>
  <c r="C1169" i="4"/>
  <c r="C1791" i="4"/>
  <c r="C1927" i="4"/>
  <c r="C1835" i="4"/>
  <c r="C1764" i="4"/>
  <c r="C1400" i="4"/>
  <c r="C62" i="4"/>
  <c r="C780" i="4"/>
  <c r="C692" i="4"/>
  <c r="C58" i="4"/>
  <c r="C396" i="4"/>
  <c r="C1506" i="4"/>
  <c r="C865" i="4"/>
  <c r="C569" i="4"/>
  <c r="C1433" i="4"/>
  <c r="C1724" i="4"/>
  <c r="C1235" i="4"/>
  <c r="C239" i="4"/>
  <c r="C166" i="4"/>
  <c r="C844" i="4"/>
  <c r="C1612" i="4"/>
  <c r="C55" i="4"/>
  <c r="C900" i="4"/>
  <c r="C227" i="4"/>
  <c r="C793" i="4"/>
  <c r="C473" i="4"/>
  <c r="C976" i="4"/>
  <c r="C173" i="4"/>
  <c r="C1094" i="4"/>
  <c r="C662" i="4"/>
  <c r="C1865" i="4"/>
  <c r="C1697" i="4"/>
  <c r="C1664" i="4"/>
  <c r="C126" i="4"/>
  <c r="C1415" i="4"/>
  <c r="C144" i="4"/>
  <c r="C531" i="4"/>
  <c r="C1285" i="4"/>
  <c r="C666" i="4"/>
  <c r="C1838" i="4"/>
  <c r="C911" i="4"/>
  <c r="C1783" i="4"/>
  <c r="C653" i="4"/>
  <c r="C360" i="4"/>
  <c r="C1668" i="4"/>
  <c r="C1100" i="4"/>
  <c r="C438" i="4"/>
  <c r="C28" i="4"/>
  <c r="C1438" i="4"/>
  <c r="C369" i="4"/>
  <c r="C204" i="4"/>
  <c r="C277" i="4"/>
  <c r="C376" i="4"/>
  <c r="C924" i="4"/>
  <c r="C1803" i="4"/>
  <c r="C1221" i="4"/>
  <c r="C897" i="4"/>
  <c r="C377" i="4"/>
  <c r="C797" i="4"/>
  <c r="C667" i="4"/>
  <c r="C983" i="4"/>
  <c r="C715" i="4"/>
  <c r="C517" i="4"/>
  <c r="C1839" i="4"/>
  <c r="C150" i="4"/>
  <c r="C909" i="4"/>
  <c r="C1804" i="4"/>
  <c r="C521" i="4"/>
  <c r="C1098" i="4"/>
  <c r="C1954" i="4"/>
  <c r="C1206" i="4"/>
  <c r="C1480" i="4"/>
  <c r="C325" i="4"/>
  <c r="C757" i="4"/>
  <c r="C428" i="4"/>
  <c r="C1623" i="4"/>
  <c r="C916" i="4"/>
  <c r="C399" i="4"/>
  <c r="C1259" i="4"/>
  <c r="C1444" i="4"/>
  <c r="C729" i="4"/>
  <c r="C1165" i="4"/>
  <c r="C1827" i="4"/>
  <c r="C1242" i="4"/>
  <c r="C1151" i="4"/>
  <c r="C1388" i="4"/>
  <c r="C1628" i="4"/>
  <c r="C1434" i="4"/>
  <c r="C567" i="4"/>
  <c r="C1445" i="4"/>
  <c r="C555" i="4"/>
  <c r="C1893" i="4"/>
  <c r="C231" i="4"/>
  <c r="C859" i="4"/>
  <c r="C1974" i="4"/>
  <c r="C815" i="4"/>
  <c r="C302" i="4"/>
  <c r="C1588" i="4"/>
  <c r="C1519" i="4"/>
  <c r="C700" i="4"/>
  <c r="C1484" i="4"/>
  <c r="C1166" i="4"/>
  <c r="C704" i="4"/>
  <c r="C1943" i="4"/>
  <c r="C165" i="4"/>
  <c r="C901" i="4"/>
  <c r="C912" i="4"/>
  <c r="C1980" i="4"/>
  <c r="C1873" i="4"/>
  <c r="C1186" i="4"/>
  <c r="C945" i="4"/>
  <c r="C430" i="4"/>
  <c r="C1505" i="4"/>
  <c r="C702" i="4"/>
  <c r="C931" i="4"/>
  <c r="C1978" i="4"/>
  <c r="C1182" i="4"/>
  <c r="C1622" i="4"/>
  <c r="C1158" i="4"/>
  <c r="C172" i="4"/>
  <c r="C913" i="4"/>
  <c r="C1072" i="4"/>
  <c r="C713" i="4"/>
  <c r="C1846" i="4"/>
  <c r="C1499" i="4"/>
  <c r="C1194" i="4"/>
  <c r="C882" i="4"/>
  <c r="C1878" i="4"/>
  <c r="C917" i="4"/>
  <c r="C375" i="4"/>
  <c r="C644" i="4"/>
  <c r="C334" i="4"/>
  <c r="C1992" i="4"/>
  <c r="C1093" i="4"/>
  <c r="C1014" i="4"/>
  <c r="C1709" i="4"/>
  <c r="C205" i="4"/>
  <c r="C1969" i="4"/>
  <c r="C188" i="4"/>
  <c r="C1084" i="4"/>
  <c r="C1291" i="4"/>
  <c r="C1121" i="4"/>
  <c r="C664" i="4"/>
  <c r="C763" i="4"/>
  <c r="C1800" i="4"/>
  <c r="C1220" i="4"/>
  <c r="C1633" i="4"/>
  <c r="C582" i="4"/>
  <c r="C230" i="4"/>
  <c r="C716" i="4"/>
  <c r="C1403" i="4"/>
  <c r="C1399" i="4"/>
  <c r="C592" i="4"/>
  <c r="C143" i="4"/>
  <c r="C1976" i="4"/>
  <c r="C439" i="4"/>
  <c r="C1442" i="4"/>
  <c r="C27" i="4"/>
  <c r="C593" i="4"/>
  <c r="C1083" i="4"/>
  <c r="C1203" i="4"/>
  <c r="C1441" i="4"/>
  <c r="C1215" i="4"/>
  <c r="C1027" i="4"/>
  <c r="C497" i="4"/>
  <c r="C1599" i="4"/>
  <c r="C127" i="4"/>
  <c r="C1092" i="4"/>
  <c r="C1103" i="4"/>
  <c r="C860" i="4"/>
  <c r="C1634" i="4"/>
  <c r="C952" i="4"/>
  <c r="C1481" i="4"/>
  <c r="C1921" i="4"/>
  <c r="C1420" i="4"/>
  <c r="C1108" i="4"/>
  <c r="C824" i="4"/>
  <c r="C1876" i="4"/>
  <c r="C1607" i="4"/>
  <c r="C725" i="4"/>
  <c r="C81" i="4"/>
  <c r="C611" i="4"/>
  <c r="C249" i="4"/>
  <c r="C60" i="4"/>
  <c r="C1042" i="4"/>
  <c r="C1958" i="4"/>
  <c r="C1412" i="4"/>
  <c r="C1957" i="4"/>
  <c r="C992" i="4"/>
  <c r="C1933" i="4"/>
  <c r="C955" i="4"/>
  <c r="C1645" i="4"/>
  <c r="C938" i="4"/>
  <c r="C546" i="4"/>
  <c r="C1254" i="4"/>
  <c r="C1776" i="4"/>
  <c r="C459" i="4"/>
  <c r="C74" i="4"/>
  <c r="C776" i="4"/>
  <c r="C1551" i="4"/>
  <c r="C318" i="4"/>
  <c r="C1234" i="4"/>
  <c r="C346" i="4"/>
  <c r="C1019" i="4"/>
  <c r="C275" i="4"/>
  <c r="C179" i="4"/>
  <c r="C1956" i="4"/>
  <c r="C1901" i="4"/>
  <c r="C809" i="4"/>
  <c r="C1910" i="4"/>
  <c r="C1458" i="4"/>
  <c r="C679" i="4"/>
  <c r="C610" i="4"/>
  <c r="C1616" i="4"/>
  <c r="C864" i="4"/>
  <c r="C1669" i="4"/>
  <c r="C1844" i="4"/>
  <c r="C1696" i="4"/>
  <c r="C619" i="4"/>
  <c r="C136" i="4"/>
  <c r="C518" i="4"/>
  <c r="C970" i="4"/>
  <c r="C120" i="4"/>
  <c r="C1735" i="4"/>
  <c r="C83" i="4"/>
  <c r="C765" i="4"/>
  <c r="C910" i="4"/>
  <c r="C1323" i="4"/>
  <c r="C1753" i="4"/>
  <c r="C684" i="4"/>
  <c r="C220" i="4"/>
  <c r="C379" i="4"/>
  <c r="C1740" i="4"/>
  <c r="C790" i="4"/>
  <c r="C1860" i="4"/>
  <c r="C1369" i="4"/>
  <c r="C831" i="4"/>
  <c r="C821" i="4"/>
  <c r="C941" i="4"/>
  <c r="C1017" i="4"/>
  <c r="C1770" i="4"/>
  <c r="C355" i="4"/>
  <c r="C1970" i="4"/>
  <c r="C568" i="4"/>
  <c r="C654" i="4"/>
  <c r="C718" i="4"/>
  <c r="C1936" i="4"/>
  <c r="C329" i="4"/>
  <c r="C39" i="4"/>
  <c r="C1201" i="4"/>
  <c r="C650" i="4"/>
  <c r="C1502" i="4"/>
  <c r="C394" i="4"/>
  <c r="C154" i="4"/>
  <c r="C444" i="4"/>
  <c r="C1447" i="4"/>
  <c r="C1305" i="4"/>
  <c r="C100" i="4"/>
  <c r="C964" i="4"/>
  <c r="C792" i="4"/>
  <c r="C1355" i="4"/>
  <c r="C274" i="4"/>
  <c r="C392" i="4"/>
  <c r="C474" i="4"/>
  <c r="C1082" i="4"/>
  <c r="C1953" i="4"/>
  <c r="C615" i="4"/>
  <c r="C1857" i="4"/>
  <c r="C1115" i="4"/>
  <c r="C693" i="4"/>
  <c r="C48" i="4"/>
  <c r="C1778" i="4"/>
  <c r="C636" i="4"/>
  <c r="C928" i="4"/>
  <c r="C301" i="4"/>
  <c r="C1219" i="4"/>
  <c r="C1856" i="4"/>
  <c r="C1061" i="4"/>
  <c r="C492" i="4"/>
  <c r="C795" i="4"/>
  <c r="C1512" i="4"/>
  <c r="C305" i="4"/>
  <c r="C1619" i="4"/>
  <c r="C1801" i="4"/>
  <c r="C238" i="4"/>
  <c r="C935" i="4"/>
  <c r="C431" i="4"/>
  <c r="C1479" i="4"/>
  <c r="C921" i="4"/>
  <c r="C1487" i="4"/>
  <c r="C1390" i="4"/>
  <c r="C811" i="4"/>
  <c r="C1198" i="4"/>
  <c r="C1883" i="4"/>
  <c r="C1756" i="4"/>
  <c r="C47" i="4"/>
  <c r="C1280" i="4"/>
  <c r="C829" i="4"/>
  <c r="C320" i="4"/>
  <c r="C488" i="4"/>
  <c r="C747" i="4"/>
  <c r="C168" i="4"/>
  <c r="C90" i="4"/>
  <c r="C519" i="4"/>
  <c r="C1099" i="4"/>
  <c r="C1825" i="4"/>
  <c r="C827" i="4"/>
  <c r="C384" i="4"/>
  <c r="C1460" i="4"/>
  <c r="C695" i="4"/>
  <c r="C1309" i="4"/>
  <c r="C388" i="4"/>
  <c r="C1402" i="4"/>
  <c r="C1798" i="4"/>
  <c r="C1567" i="4"/>
  <c r="C1698" i="4"/>
  <c r="C494" i="4"/>
  <c r="C989" i="4"/>
  <c r="C839" i="4"/>
  <c r="C1282" i="4"/>
  <c r="C990" i="4"/>
  <c r="C683" i="4"/>
  <c r="C735" i="4"/>
  <c r="C332" i="4"/>
  <c r="C1522" i="4"/>
  <c r="C1706" i="4"/>
  <c r="C966" i="4"/>
  <c r="C1160" i="4"/>
  <c r="C1662" i="4"/>
  <c r="C1608" i="4"/>
  <c r="C1383" i="4"/>
  <c r="C927" i="4"/>
  <c r="C498" i="4"/>
  <c r="C1586" i="4"/>
  <c r="C1222" i="4"/>
  <c r="C409" i="4"/>
  <c r="C1345" i="4"/>
  <c r="C1807" i="4"/>
  <c r="C38" i="4"/>
  <c r="C1632" i="4"/>
  <c r="C888" i="4"/>
  <c r="C1816" i="4"/>
  <c r="C513" i="4"/>
  <c r="C1906" i="4"/>
  <c r="C1139" i="4"/>
  <c r="C170" i="4"/>
  <c r="C1558" i="4"/>
  <c r="C1919" i="4"/>
  <c r="C8" i="4"/>
  <c r="C1748" i="4"/>
  <c r="C573" i="4"/>
  <c r="C1986" i="4"/>
  <c r="C1874" i="4"/>
  <c r="C1463" i="4"/>
  <c r="C1467" i="4"/>
  <c r="C1494" i="4"/>
  <c r="C386" i="4"/>
  <c r="C737" i="4"/>
  <c r="C1795" i="4"/>
  <c r="C1495" i="4"/>
  <c r="C1847" i="4"/>
  <c r="C1147" i="4"/>
  <c r="C1657" i="4"/>
  <c r="C558" i="4"/>
  <c r="C1300" i="4"/>
  <c r="C1639" i="4"/>
  <c r="C1590" i="4"/>
  <c r="C367" i="4"/>
  <c r="C1755" i="4"/>
  <c r="C1168" i="4"/>
  <c r="C1789" i="4"/>
  <c r="C1808" i="4"/>
  <c r="C327" i="4"/>
  <c r="C1968" i="4"/>
  <c r="C1728" i="4"/>
  <c r="C1544" i="4"/>
  <c r="C151" i="4"/>
  <c r="C5" i="4"/>
  <c r="C1908" i="4"/>
  <c r="C1757" i="4"/>
  <c r="C975" i="4"/>
  <c r="C722" i="4"/>
  <c r="C485" i="4"/>
  <c r="C1810" i="4"/>
  <c r="C162" i="4"/>
  <c r="C863" i="4"/>
  <c r="C229" i="4"/>
  <c r="C1826" i="4"/>
  <c r="C406" i="4"/>
  <c r="C1624" i="4"/>
  <c r="C467" i="4"/>
  <c r="C817" i="4"/>
  <c r="C1302" i="4"/>
  <c r="C1370" i="4"/>
  <c r="C1137" i="4"/>
  <c r="C507" i="4"/>
  <c r="C1718" i="4"/>
  <c r="C1117" i="4"/>
  <c r="C720" i="4"/>
  <c r="C142" i="4"/>
  <c r="C1665" i="4"/>
  <c r="C1553" i="4"/>
  <c r="C15" i="4"/>
  <c r="C1379" i="4"/>
  <c r="C1385" i="4"/>
  <c r="C1251" i="4"/>
  <c r="C337" i="4"/>
  <c r="C385" i="4"/>
  <c r="C1360" i="4"/>
  <c r="C997" i="4"/>
  <c r="C1703" i="4"/>
  <c r="C1367" i="4"/>
  <c r="C1882" i="4"/>
  <c r="C1270" i="4"/>
  <c r="C112" i="4"/>
  <c r="C442" i="4"/>
  <c r="C843" i="4"/>
  <c r="C237" i="4"/>
  <c r="C672" i="4"/>
  <c r="C1262" i="4"/>
  <c r="C1736" i="4"/>
  <c r="X15" i="9"/>
  <c r="C91" i="4"/>
  <c r="C1271" i="4"/>
  <c r="C252" i="4"/>
  <c r="C46" i="4"/>
  <c r="C818" i="4"/>
  <c r="C1765" i="4"/>
  <c r="C870" i="4"/>
  <c r="C1731" i="4"/>
  <c r="C161" i="4"/>
  <c r="C728" i="4"/>
  <c r="C530" i="4"/>
  <c r="C674" i="4"/>
  <c r="C1769" i="4"/>
  <c r="C703" i="4"/>
  <c r="C57" i="4"/>
  <c r="C1737" i="4"/>
  <c r="C1576" i="4"/>
  <c r="C287" i="4"/>
  <c r="C228" i="4"/>
  <c r="C1265" i="4"/>
  <c r="C1570" i="4"/>
  <c r="C1597" i="4"/>
  <c r="C1792" i="4"/>
  <c r="C1777" i="4"/>
  <c r="C598" i="4"/>
  <c r="C1179" i="4"/>
  <c r="C796" i="4"/>
  <c r="C1931" i="4"/>
  <c r="C641" i="4"/>
  <c r="C624" i="4"/>
  <c r="C480" i="4"/>
  <c r="C216" i="4"/>
  <c r="C338" i="4"/>
  <c r="C1491" i="4"/>
  <c r="C1095" i="4"/>
  <c r="C834" i="4"/>
  <c r="C1295" i="4"/>
  <c r="C623" i="4"/>
  <c r="C190" i="4"/>
  <c r="C595" i="4"/>
  <c r="C1717" i="4"/>
  <c r="C1211" i="4"/>
  <c r="C449" i="4"/>
  <c r="C400" i="4"/>
  <c r="C743" i="4"/>
  <c r="C1823" i="4"/>
  <c r="C186" i="4"/>
  <c r="C885" i="4"/>
  <c r="C680" i="4"/>
  <c r="C1593" i="4"/>
  <c r="C937" i="4"/>
  <c r="C1026" i="4"/>
  <c r="C1321" i="4"/>
  <c r="C1488" i="4"/>
  <c r="C1574" i="4"/>
  <c r="C1263" i="4"/>
  <c r="C1278" i="4"/>
  <c r="C1384" i="4"/>
  <c r="C1354" i="4"/>
  <c r="C1177" i="4"/>
  <c r="C781" i="4"/>
  <c r="C210" i="4"/>
  <c r="C738" i="4"/>
  <c r="C915" i="4"/>
  <c r="C178" i="4"/>
  <c r="C1038" i="4"/>
  <c r="C1214" i="4"/>
  <c r="C830" i="4"/>
  <c r="C140" i="4"/>
  <c r="C453" i="4"/>
  <c r="C194" i="4"/>
  <c r="C71" i="4"/>
  <c r="C118" i="4"/>
  <c r="C559" i="4"/>
  <c r="C1780" i="4"/>
  <c r="C1851" i="4"/>
  <c r="C787" i="4"/>
  <c r="C1130" i="4"/>
  <c r="C923" i="4"/>
  <c r="C696" i="4"/>
  <c r="C1655" i="4"/>
  <c r="C105" i="4"/>
  <c r="C1342" i="4"/>
  <c r="C1051" i="4"/>
  <c r="C1296" i="4"/>
  <c r="C1192" i="4"/>
  <c r="C1677" i="4"/>
  <c r="C495" i="4"/>
  <c r="C1617" i="4"/>
  <c r="C1304" i="4"/>
  <c r="C807" i="4"/>
  <c r="C1196" i="4"/>
  <c r="C1097" i="4"/>
  <c r="C1973" i="4"/>
  <c r="C1007" i="4"/>
  <c r="C656" i="4"/>
  <c r="C1432" i="4"/>
  <c r="C1930" i="4"/>
  <c r="C749" i="4"/>
  <c r="C1359" i="4"/>
  <c r="C529" i="4"/>
  <c r="C570" i="4"/>
  <c r="C45" i="4"/>
  <c r="C489" i="4"/>
  <c r="C1659" i="4"/>
  <c r="C33" i="4"/>
  <c r="C1028" i="4"/>
  <c r="C347" i="4"/>
  <c r="C1699" i="4"/>
  <c r="C1602" i="4"/>
  <c r="C475" i="4"/>
  <c r="C773" i="4"/>
  <c r="C1328" i="4"/>
  <c r="C1772" i="4"/>
  <c r="C148" i="4"/>
  <c r="C891" i="4"/>
  <c r="C13" i="4"/>
  <c r="C514" i="4"/>
  <c r="C1485" i="4"/>
  <c r="C1245" i="4"/>
  <c r="C309" i="4"/>
  <c r="C1692" i="4"/>
  <c r="C1627" i="4"/>
  <c r="C1266" i="4"/>
  <c r="C1375" i="4"/>
  <c r="C401" i="4"/>
  <c r="C1595" i="4"/>
  <c r="C1252" i="4"/>
  <c r="C999" i="4"/>
  <c r="C775" i="4"/>
  <c r="C1775" i="4"/>
  <c r="C281" i="4"/>
  <c r="C198" i="4"/>
  <c r="C1241" i="4"/>
  <c r="C1374" i="4"/>
  <c r="C124" i="4"/>
  <c r="C134" i="4"/>
  <c r="C1292" i="4"/>
  <c r="C789" i="4"/>
  <c r="C1843" i="4"/>
  <c r="C1264" i="4"/>
  <c r="C709" i="4"/>
  <c r="C768" i="4"/>
  <c r="C1509" i="4"/>
  <c r="C177" i="4"/>
  <c r="C63" i="4"/>
  <c r="C1863" i="4"/>
  <c r="C1208" i="4"/>
  <c r="C1841" i="4"/>
  <c r="C451" i="4"/>
  <c r="C1498" i="4"/>
  <c r="C659" i="4"/>
  <c r="C761" i="4"/>
  <c r="C1277" i="4"/>
  <c r="C1376" i="4"/>
  <c r="C213" i="4"/>
  <c r="C20" i="4"/>
  <c r="C1611" i="4"/>
  <c r="C1482" i="4"/>
  <c r="C482" i="4"/>
  <c r="C115" i="4"/>
  <c r="C1327" i="4"/>
  <c r="C1465" i="4"/>
  <c r="C278" i="4"/>
  <c r="C741" i="4"/>
  <c r="C782" i="4"/>
  <c r="C298" i="4"/>
  <c r="C1723" i="4"/>
  <c r="C1842" i="4"/>
  <c r="C748" i="4"/>
  <c r="C1652" i="4"/>
  <c r="C958" i="4"/>
  <c r="C1286" i="4"/>
  <c r="C133" i="4"/>
  <c r="C1695" i="4"/>
  <c r="C1250" i="4"/>
  <c r="C303" i="4"/>
  <c r="C602" i="4"/>
  <c r="C871" i="4"/>
  <c r="C163" i="4"/>
  <c r="C883" i="4"/>
  <c r="C690" i="4"/>
  <c r="C1146" i="4"/>
  <c r="C1598" i="4"/>
  <c r="C52" i="4"/>
  <c r="C1572" i="4"/>
  <c r="C1120" i="4"/>
  <c r="C1999" i="4"/>
  <c r="C70" i="4"/>
  <c r="C778" i="4"/>
  <c r="C676" i="4"/>
  <c r="C104" i="4"/>
  <c r="C65" i="4"/>
  <c r="C349" i="4"/>
  <c r="C1341" i="4"/>
  <c r="C1971" i="4"/>
  <c r="C1583" i="4"/>
  <c r="C1229" i="4"/>
  <c r="C1233" i="4"/>
  <c r="C297" i="4"/>
  <c r="C982" i="4"/>
  <c r="C456" i="4"/>
  <c r="C1142" i="4"/>
  <c r="C129" i="4"/>
  <c r="C1915" i="4"/>
  <c r="C1790" i="4"/>
  <c r="C852" i="4"/>
  <c r="C1650" i="4"/>
  <c r="C554" i="4"/>
  <c r="C685" i="4"/>
  <c r="C259" i="4"/>
  <c r="C171" i="4"/>
  <c r="C627" i="4"/>
  <c r="C1161" i="4"/>
  <c r="C405" i="4"/>
  <c r="C1710" i="4"/>
  <c r="C786" i="4"/>
  <c r="C1290" i="4"/>
  <c r="C571" i="4"/>
  <c r="C1333" i="4"/>
  <c r="C953" i="4"/>
  <c r="C1032" i="4"/>
  <c r="C742" i="4"/>
  <c r="C1112" i="4"/>
  <c r="C1869" i="4"/>
  <c r="C323" i="4"/>
  <c r="C1298" i="4"/>
  <c r="C366" i="4"/>
  <c r="C1419" i="4"/>
  <c r="C187" i="4"/>
  <c r="C962" i="4"/>
  <c r="C84" i="4"/>
  <c r="C370" i="4"/>
  <c r="C1002" i="4"/>
  <c r="C868" i="4"/>
  <c r="C1932" i="4"/>
  <c r="C1325" i="4"/>
  <c r="C1504" i="4"/>
  <c r="C1824" i="4"/>
  <c r="C1909" i="4"/>
  <c r="C1671" i="4"/>
  <c r="C1903" i="4"/>
  <c r="C963" i="4"/>
  <c r="C549" i="4"/>
  <c r="C1173" i="4"/>
  <c r="C464" i="4"/>
  <c r="C1088" i="4"/>
  <c r="C1237" i="4"/>
  <c r="C1380" i="4"/>
  <c r="C1945" i="4"/>
  <c r="C1189" i="4"/>
  <c r="C1073" i="4"/>
  <c r="E680" i="4"/>
  <c r="E1982" i="4"/>
  <c r="E1697" i="4"/>
  <c r="E912" i="4"/>
  <c r="E954" i="4"/>
  <c r="E1081" i="4"/>
  <c r="E1017" i="4"/>
  <c r="E788" i="4"/>
  <c r="E1116" i="4"/>
  <c r="E1087" i="4"/>
  <c r="E1254" i="4"/>
  <c r="E230" i="4"/>
  <c r="E1864" i="4"/>
  <c r="E689" i="4"/>
  <c r="E1404" i="4"/>
  <c r="E1827" i="4"/>
  <c r="E1730" i="4"/>
  <c r="E1921" i="4"/>
  <c r="E996" i="4"/>
  <c r="E1570" i="4"/>
  <c r="E1406" i="4"/>
  <c r="E778" i="4"/>
  <c r="E163" i="4"/>
  <c r="E1245" i="4"/>
  <c r="E983" i="4"/>
  <c r="E740" i="4"/>
  <c r="E1807" i="4"/>
  <c r="E1602" i="4"/>
  <c r="E1479" i="4"/>
  <c r="E1286" i="4"/>
  <c r="E157" i="4"/>
  <c r="E1701" i="4"/>
  <c r="E1128" i="4"/>
  <c r="E819" i="4"/>
  <c r="E31" i="4"/>
  <c r="E474" i="4"/>
  <c r="E1401" i="4"/>
  <c r="E313" i="4"/>
  <c r="E1220" i="4"/>
  <c r="E217" i="4"/>
  <c r="E637" i="4"/>
  <c r="E671" i="4"/>
  <c r="E772" i="4"/>
  <c r="E1914" i="4"/>
  <c r="E1027" i="4"/>
  <c r="E1741" i="4"/>
  <c r="E1248" i="4"/>
  <c r="E5" i="4"/>
  <c r="E752" i="4"/>
  <c r="E1789" i="4"/>
  <c r="E725" i="4"/>
  <c r="E1595" i="4"/>
  <c r="E76" i="4"/>
  <c r="E576" i="4"/>
  <c r="E240" i="4"/>
  <c r="E545" i="4"/>
  <c r="E1431" i="4"/>
  <c r="E342" i="4"/>
  <c r="E1663" i="4"/>
  <c r="E663" i="4"/>
  <c r="E1385" i="4"/>
  <c r="E372" i="4"/>
  <c r="E1468" i="4"/>
  <c r="E739" i="4"/>
  <c r="E75" i="4"/>
  <c r="E501" i="4"/>
  <c r="E1384" i="4"/>
  <c r="E422" i="4"/>
  <c r="E829" i="4"/>
  <c r="E413" i="4"/>
  <c r="E465" i="4"/>
  <c r="E1035" i="4"/>
  <c r="E1560" i="4"/>
  <c r="E1021" i="4"/>
  <c r="E417" i="4"/>
  <c r="E352" i="4"/>
  <c r="E186" i="4"/>
  <c r="E1475" i="4"/>
  <c r="E438" i="4"/>
  <c r="E1507" i="4"/>
  <c r="E1316" i="4"/>
  <c r="E276" i="4"/>
  <c r="E220" i="4"/>
  <c r="E1950" i="4"/>
  <c r="E615" i="4"/>
  <c r="E975" i="4"/>
  <c r="E1331" i="4"/>
  <c r="E1394" i="4"/>
  <c r="E1192" i="4"/>
  <c r="E41" i="4"/>
  <c r="E1889" i="4"/>
  <c r="E1018" i="4"/>
  <c r="E168" i="4"/>
  <c r="E1876" i="4"/>
  <c r="E830" i="4"/>
  <c r="E950" i="4"/>
  <c r="E1873" i="4"/>
  <c r="E1175" i="4"/>
  <c r="E1345" i="4"/>
  <c r="E198" i="4"/>
  <c r="E761" i="4"/>
  <c r="E1405" i="4"/>
  <c r="E903" i="4"/>
  <c r="E1136" i="4"/>
  <c r="E1473" i="4"/>
  <c r="E1460" i="4"/>
  <c r="E1933" i="4"/>
  <c r="E617" i="4"/>
  <c r="E1558" i="4"/>
  <c r="E1737" i="4"/>
  <c r="E1877" i="4"/>
  <c r="E433" i="4"/>
  <c r="E572" i="4"/>
  <c r="E873" i="4"/>
  <c r="E1645" i="4"/>
  <c r="E1259" i="4"/>
  <c r="E1221" i="4"/>
  <c r="E1609" i="4"/>
  <c r="E331" i="4"/>
  <c r="E466" i="4"/>
  <c r="E1642" i="4"/>
  <c r="E473" i="4"/>
  <c r="E1951" i="4"/>
  <c r="E1336" i="4"/>
  <c r="E1461" i="4"/>
  <c r="E580" i="4"/>
  <c r="E174" i="4"/>
  <c r="E1685" i="4"/>
  <c r="E1240" i="4"/>
  <c r="E399" i="4"/>
  <c r="E1753" i="4"/>
  <c r="E513" i="4"/>
  <c r="E209" i="4"/>
  <c r="E320" i="4"/>
  <c r="E303" i="4"/>
  <c r="E1838" i="4"/>
  <c r="E185" i="4"/>
  <c r="E798" i="4"/>
  <c r="E856" i="4"/>
  <c r="E1048" i="4"/>
  <c r="E1012" i="4"/>
  <c r="E1813" i="4"/>
  <c r="E507" i="4"/>
  <c r="E1361" i="4"/>
  <c r="E123" i="4"/>
  <c r="E1818" i="4"/>
  <c r="E518" i="4"/>
  <c r="E608" i="4"/>
  <c r="E1474" i="4"/>
  <c r="E1488" i="4"/>
  <c r="E824" i="4"/>
  <c r="E745" i="4"/>
  <c r="E1729" i="4"/>
  <c r="E432" i="4"/>
  <c r="E1281" i="4"/>
  <c r="E695" i="4"/>
  <c r="E1142" i="4"/>
  <c r="E1356" i="4"/>
  <c r="E1501" i="4"/>
  <c r="E37" i="4"/>
  <c r="E227" i="4"/>
  <c r="E24" i="4"/>
  <c r="E1692" i="4"/>
  <c r="E1584" i="4"/>
  <c r="E229" i="4"/>
  <c r="E1141" i="4"/>
  <c r="E1105" i="4"/>
  <c r="E731" i="4"/>
  <c r="E65" i="4"/>
  <c r="E1928" i="4"/>
  <c r="E1643" i="4"/>
  <c r="E1311" i="4"/>
  <c r="E1529" i="4"/>
  <c r="E688" i="4"/>
  <c r="E1243" i="4"/>
  <c r="E764" i="4"/>
  <c r="E1848" i="4"/>
  <c r="E567" i="4"/>
  <c r="E337" i="4"/>
  <c r="E1410" i="4"/>
  <c r="E1906" i="4"/>
  <c r="E1304" i="4"/>
  <c r="E1989" i="4"/>
  <c r="E85" i="4"/>
  <c r="E73" i="4"/>
  <c r="E1532" i="4"/>
  <c r="E179" i="4"/>
  <c r="E379" i="4"/>
  <c r="E237" i="4"/>
  <c r="E1957" i="4"/>
  <c r="E865" i="4"/>
  <c r="E487" i="4"/>
  <c r="E1365" i="4"/>
  <c r="E1816" i="4"/>
  <c r="E1347" i="4"/>
  <c r="E1138" i="4"/>
  <c r="E292" i="4"/>
  <c r="E907" i="4"/>
  <c r="E982" i="4"/>
  <c r="E25" i="4"/>
  <c r="E1630" i="4"/>
  <c r="E290" i="4"/>
  <c r="E1101" i="4"/>
  <c r="E1276" i="4"/>
  <c r="E241" i="4"/>
  <c r="E921" i="4"/>
  <c r="E985" i="4"/>
  <c r="E1156" i="4"/>
  <c r="E393" i="4"/>
  <c r="E88" i="4"/>
  <c r="E644" i="4"/>
  <c r="E800" i="4"/>
  <c r="E380" i="4"/>
  <c r="E898" i="4"/>
  <c r="E326" i="4"/>
  <c r="E225" i="4"/>
  <c r="E268" i="4"/>
  <c r="E17" i="4"/>
  <c r="E302" i="4"/>
  <c r="E1080" i="4"/>
  <c r="E1191" i="4"/>
  <c r="E961" i="4"/>
  <c r="E577" i="4"/>
  <c r="E633" i="4"/>
  <c r="E109" i="4"/>
  <c r="E1986" i="4"/>
  <c r="E219" i="4"/>
  <c r="E203" i="4"/>
  <c r="E1775" i="4"/>
  <c r="E935" i="4"/>
  <c r="E1334" i="4"/>
  <c r="E299" i="4"/>
  <c r="E704" i="4"/>
  <c r="E1348" i="4"/>
  <c r="E1559" i="4"/>
  <c r="E1067" i="4"/>
  <c r="E414" i="4"/>
  <c r="E1946" i="4"/>
  <c r="E928" i="4"/>
  <c r="E686" i="4"/>
  <c r="E522" i="4"/>
  <c r="E1774" i="4"/>
  <c r="E127" i="4"/>
  <c r="E857" i="4"/>
  <c r="E60" i="4"/>
  <c r="E762" i="4"/>
  <c r="E1397" i="4"/>
  <c r="E852" i="4"/>
  <c r="E1810" i="4"/>
  <c r="E607" i="4"/>
  <c r="E1616" i="4"/>
  <c r="E39" i="4"/>
  <c r="E1495" i="4"/>
  <c r="E643" i="4"/>
  <c r="E480" i="4"/>
  <c r="E1140" i="4"/>
  <c r="E155" i="4"/>
  <c r="E1942" i="4"/>
  <c r="E1005" i="4"/>
  <c r="E251" i="4"/>
  <c r="E562" i="4"/>
  <c r="E1024" i="4"/>
  <c r="E1840" i="4"/>
  <c r="E862" i="4"/>
  <c r="E1845" i="4"/>
  <c r="E746" i="4"/>
  <c r="E888" i="4"/>
  <c r="E1310" i="4"/>
  <c r="E244" i="4"/>
  <c r="E838" i="4"/>
  <c r="E367" i="4"/>
  <c r="E423" i="4"/>
  <c r="E1545" i="4"/>
  <c r="E1694" i="4"/>
  <c r="E977" i="4"/>
  <c r="E1707" i="4"/>
  <c r="E354" i="4"/>
  <c r="E766" i="4"/>
  <c r="E1218" i="4"/>
  <c r="E1589" i="4"/>
  <c r="E69" i="4"/>
  <c r="E434" i="4"/>
  <c r="E1782" i="4"/>
  <c r="E52" i="4"/>
  <c r="E986" i="4"/>
  <c r="E1518" i="4"/>
  <c r="E1993" i="4"/>
  <c r="E586" i="4"/>
  <c r="E1855" i="4"/>
  <c r="E872" i="4"/>
  <c r="E1134" i="4"/>
  <c r="E141" i="4"/>
  <c r="E635" i="4"/>
  <c r="E616" i="4"/>
  <c r="E1841" i="4"/>
  <c r="E1031" i="4"/>
  <c r="E210" i="4"/>
  <c r="E897" i="4"/>
  <c r="E530" i="4"/>
  <c r="E1801" i="4"/>
  <c r="E625" i="4"/>
  <c r="E1070" i="4"/>
  <c r="E1902" i="4"/>
  <c r="E645" i="4"/>
  <c r="E1123" i="4"/>
  <c r="E1512" i="4"/>
  <c r="E307" i="4"/>
  <c r="E139" i="4"/>
  <c r="E639" i="4"/>
  <c r="E374" i="4"/>
  <c r="E1762" i="4"/>
  <c r="E437" i="4"/>
  <c r="E699" i="4"/>
  <c r="E636" i="4"/>
  <c r="E314" i="4"/>
  <c r="E889" i="4"/>
  <c r="E346" i="4"/>
  <c r="E1878" i="4"/>
  <c r="E1057" i="4"/>
  <c r="E260" i="4"/>
  <c r="E1892" i="4"/>
  <c r="E553" i="4"/>
  <c r="E808" i="4"/>
  <c r="E1363" i="4"/>
  <c r="E1541" i="4"/>
  <c r="E1822" i="4"/>
  <c r="E931" i="4"/>
  <c r="E169" i="4"/>
  <c r="E1097" i="4"/>
  <c r="E1388" i="4"/>
  <c r="E435" i="4"/>
  <c r="E514" i="4"/>
  <c r="E418" i="4"/>
  <c r="E595" i="4"/>
  <c r="E1627" i="4"/>
  <c r="E1342" i="4"/>
  <c r="E1125" i="4"/>
  <c r="E1824" i="4"/>
  <c r="E619" i="4"/>
  <c r="E1337" i="4"/>
  <c r="E1493" i="4"/>
  <c r="E1368" i="4"/>
  <c r="E254" i="4"/>
  <c r="E1510" i="4"/>
  <c r="E1516" i="4"/>
  <c r="E130" i="4"/>
  <c r="E771" i="4"/>
  <c r="E676" i="4"/>
  <c r="E837" i="4"/>
  <c r="E221" i="4"/>
  <c r="E1111" i="4"/>
  <c r="E100" i="4"/>
  <c r="E565" i="4"/>
  <c r="E1641" i="4"/>
  <c r="E1298" i="4"/>
  <c r="E1148" i="4"/>
  <c r="E1448" i="4"/>
  <c r="E1861" i="4"/>
  <c r="E1416" i="4"/>
  <c r="E1194" i="4"/>
  <c r="E1872" i="4"/>
  <c r="E406" i="4"/>
  <c r="E1700" i="4"/>
  <c r="E1590" i="4"/>
  <c r="E1306" i="4"/>
  <c r="E1154" i="4"/>
  <c r="E1714" i="4"/>
  <c r="E1470" i="4"/>
  <c r="E1611" i="4"/>
  <c r="E1044" i="4"/>
  <c r="E1562" i="4"/>
  <c r="E1037" i="4"/>
  <c r="E895" i="4"/>
  <c r="E1171" i="4"/>
  <c r="E468" i="4"/>
  <c r="E1391" i="4"/>
  <c r="E1843" i="4"/>
  <c r="E1427" i="4"/>
  <c r="E1784" i="4"/>
  <c r="E1326" i="4"/>
  <c r="E1839" i="4"/>
  <c r="E112" i="4"/>
  <c r="E361" i="4"/>
  <c r="E101" i="4"/>
  <c r="E1280" i="4"/>
  <c r="E1219" i="4"/>
  <c r="E1617" i="4"/>
  <c r="E997" i="4"/>
  <c r="E1594" i="4"/>
  <c r="E1706" i="4"/>
  <c r="E886" i="4"/>
  <c r="E1250" i="4"/>
  <c r="E1568" i="4"/>
  <c r="E1340" i="4"/>
  <c r="E1422" i="4"/>
  <c r="E1267" i="4"/>
  <c r="E926" i="4"/>
  <c r="E880" i="4"/>
  <c r="E485" i="4"/>
  <c r="E1625" i="4"/>
  <c r="E555" i="4"/>
  <c r="E876" i="4"/>
  <c r="E668" i="4"/>
  <c r="E1325" i="4"/>
  <c r="E403" i="4"/>
  <c r="E1825" i="4"/>
  <c r="E1703" i="4"/>
  <c r="E618" i="4"/>
  <c r="E677" i="4"/>
  <c r="E796" i="4"/>
  <c r="E1974" i="4"/>
  <c r="E1484" i="4"/>
  <c r="E1177" i="4"/>
  <c r="E854" i="4"/>
  <c r="E933" i="4"/>
  <c r="E976" i="4"/>
  <c r="E756" i="4"/>
  <c r="E1607" i="4"/>
  <c r="E1466" i="4"/>
  <c r="E833" i="4"/>
  <c r="E1842" i="4"/>
  <c r="E369" i="4"/>
  <c r="E860" i="4"/>
  <c r="E1178" i="4"/>
  <c r="E496" i="4"/>
  <c r="E670" i="4"/>
  <c r="E148" i="4"/>
  <c r="E1204" i="4"/>
  <c r="E1428" i="4"/>
  <c r="E962" i="4"/>
  <c r="E196" i="4"/>
  <c r="E685" i="4"/>
  <c r="E48" i="4"/>
  <c r="E1803" i="4"/>
  <c r="E1702" i="4"/>
  <c r="E1886" i="4"/>
  <c r="E28" i="4"/>
  <c r="E1273" i="4"/>
  <c r="E707" i="4"/>
  <c r="E265" i="4"/>
  <c r="E1723" i="4"/>
  <c r="E87" i="4"/>
  <c r="E737" i="4"/>
  <c r="E604" i="4"/>
  <c r="E694" i="4"/>
  <c r="E1601" i="4"/>
  <c r="E1480" i="4"/>
  <c r="E1918" i="4"/>
  <c r="E579" i="4"/>
  <c r="E277" i="4"/>
  <c r="E1196" i="4"/>
  <c r="E1893" i="4"/>
  <c r="E1673" i="4"/>
  <c r="E119" i="4"/>
  <c r="E1449" i="4"/>
  <c r="E1332" i="4"/>
  <c r="E1208" i="4"/>
  <c r="E669" i="4"/>
  <c r="E1291" i="4"/>
  <c r="E356" i="4"/>
  <c r="E74" i="4"/>
  <c r="E1761" i="4"/>
  <c r="E1209" i="4"/>
  <c r="E1716" i="4"/>
  <c r="E1423" i="4"/>
  <c r="E826" i="4"/>
  <c r="E665" i="4"/>
  <c r="E1486" i="4"/>
  <c r="E1322" i="4"/>
  <c r="E1443" i="4"/>
  <c r="E714" i="4"/>
  <c r="E441" i="4"/>
  <c r="E1698" i="4"/>
  <c r="E970" i="4"/>
  <c r="E1656" i="4"/>
  <c r="E497" i="4"/>
  <c r="E231" i="4"/>
  <c r="E300" i="4"/>
  <c r="E1883" i="4"/>
  <c r="E1790" i="4"/>
  <c r="E722" i="4"/>
  <c r="E1930" i="4"/>
  <c r="E994" i="4"/>
  <c r="E1089" i="4"/>
  <c r="E29" i="4"/>
  <c r="E925" i="4"/>
  <c r="E650" i="4"/>
  <c r="E1981" i="4"/>
  <c r="E401" i="4"/>
  <c r="E493" i="4"/>
  <c r="E1540" i="4"/>
  <c r="E1137" i="4"/>
  <c r="E786" i="4"/>
  <c r="E259" i="4"/>
  <c r="E2000" i="4"/>
  <c r="E111" i="4"/>
  <c r="E228" i="4"/>
  <c r="E266" i="4"/>
  <c r="E527" i="4"/>
  <c r="E1159" i="4"/>
  <c r="E1453" i="4"/>
  <c r="E1868" i="4"/>
  <c r="E1764" i="4"/>
  <c r="E1377" i="4"/>
  <c r="E151" i="4"/>
  <c r="E328" i="4"/>
  <c r="E297" i="4"/>
  <c r="E1249" i="4"/>
  <c r="E153" i="4"/>
  <c r="E520" i="4"/>
  <c r="E932" i="4"/>
  <c r="E1988" i="4"/>
  <c r="E1608" i="4"/>
  <c r="E429" i="4"/>
  <c r="E734" i="4"/>
  <c r="E373" i="4"/>
  <c r="E1455" i="4"/>
  <c r="E1555" i="4"/>
  <c r="E269" i="4"/>
  <c r="E20" i="4"/>
  <c r="E23" i="4"/>
  <c r="E1740" i="4"/>
  <c r="E1290" i="4"/>
  <c r="E683" i="4"/>
  <c r="E1973" i="4"/>
  <c r="E327" i="4"/>
  <c r="E1791" i="4"/>
  <c r="E1230" i="4"/>
  <c r="E1731" i="4"/>
  <c r="E335" i="4"/>
  <c r="E609" i="4"/>
  <c r="E1747" i="4"/>
  <c r="E301" i="4"/>
  <c r="E40" i="4"/>
  <c r="E551" i="4"/>
  <c r="E733" i="4"/>
  <c r="E1008" i="4"/>
  <c r="E1238" i="4"/>
  <c r="E84" i="4"/>
  <c r="E1531" i="4"/>
  <c r="E349" i="4"/>
  <c r="E90" i="4"/>
  <c r="E749" i="4"/>
  <c r="E1748" i="4"/>
  <c r="E1659" i="4"/>
  <c r="E968" i="4"/>
  <c r="E402" i="4"/>
  <c r="E692" i="4"/>
  <c r="E144" i="4"/>
  <c r="E1802" i="4"/>
  <c r="E424" i="4"/>
  <c r="E1896" i="4"/>
  <c r="E1215" i="4"/>
  <c r="E1417" i="4"/>
  <c r="E33" i="4"/>
  <c r="E30" i="4"/>
  <c r="E890" i="4"/>
  <c r="E620" i="4"/>
  <c r="E395" i="4"/>
  <c r="E1252" i="4"/>
  <c r="E1819" i="4"/>
  <c r="E1497" i="4"/>
  <c r="E1210" i="4"/>
  <c r="E1482" i="4"/>
  <c r="E263" i="4"/>
  <c r="E1949" i="4"/>
  <c r="E952" i="4"/>
  <c r="E250" i="4"/>
  <c r="E627" i="4"/>
  <c r="E54" i="4"/>
  <c r="E1269" i="4"/>
  <c r="E538" i="4"/>
  <c r="E919" i="4"/>
  <c r="E289" i="4"/>
  <c r="E1242" i="4"/>
  <c r="E1244" i="4"/>
  <c r="E1699" i="4"/>
  <c r="E427" i="4"/>
  <c r="E1046" i="4"/>
  <c r="E674" i="4"/>
  <c r="E1118" i="4"/>
  <c r="E584" i="4"/>
  <c r="E1615" i="4"/>
  <c r="E920" i="4"/>
  <c r="E3" i="4"/>
  <c r="E239" i="4"/>
  <c r="E1435" i="4"/>
  <c r="E511" i="4"/>
  <c r="E385" i="4"/>
  <c r="E1549" i="4"/>
  <c r="E42" i="4"/>
  <c r="E419" i="4"/>
  <c r="E1564" i="4"/>
  <c r="E1972" i="4"/>
  <c r="E208" i="4"/>
  <c r="E308" i="4"/>
  <c r="E881" i="4"/>
  <c r="E600" i="4"/>
  <c r="E1308" i="4"/>
  <c r="E697" i="4"/>
  <c r="E410" i="4"/>
  <c r="E339" i="4"/>
  <c r="E1535" i="4"/>
  <c r="E8" i="4"/>
  <c r="E1042" i="4"/>
  <c r="E363" i="4"/>
  <c r="E978" i="4"/>
  <c r="E383" i="4"/>
  <c r="E1721" i="4"/>
  <c r="E253" i="4"/>
  <c r="E1852" i="4"/>
  <c r="E1793" i="4"/>
  <c r="E223" i="4"/>
  <c r="E1058" i="4"/>
  <c r="E949" i="4"/>
  <c r="E450" i="4"/>
  <c r="E387" i="4"/>
  <c r="E1373" i="4"/>
  <c r="E784" i="4"/>
  <c r="E884" i="4"/>
  <c r="E142" i="4"/>
  <c r="E1403" i="4"/>
  <c r="E442" i="4"/>
  <c r="E1399" i="4"/>
  <c r="E822" i="4"/>
  <c r="E521" i="4"/>
  <c r="E1695" i="4"/>
  <c r="E1284" i="4"/>
  <c r="E1407" i="4"/>
  <c r="E1536" i="4"/>
  <c r="E1693" i="4"/>
  <c r="E226" i="4"/>
  <c r="E1678" i="4"/>
  <c r="E1644" i="4"/>
  <c r="E1025" i="4"/>
  <c r="E1150" i="4"/>
  <c r="E775" i="4"/>
  <c r="E483" i="4"/>
  <c r="E709" i="4"/>
  <c r="E1859" i="4"/>
  <c r="E1387" i="4"/>
  <c r="E295" i="4"/>
  <c r="E245" i="4"/>
  <c r="E967" i="4"/>
  <c r="E785" i="4"/>
  <c r="E1305" i="4"/>
  <c r="E456" i="4"/>
  <c r="E502" i="4"/>
  <c r="E1778" i="4"/>
  <c r="E321" i="4"/>
  <c r="E63" i="4"/>
  <c r="E1145" i="4"/>
  <c r="E1492" i="4"/>
  <c r="E1513" i="4"/>
  <c r="E1991" i="4"/>
  <c r="E915" i="4"/>
  <c r="E1143" i="4"/>
  <c r="E1381" i="4"/>
  <c r="E156" i="4"/>
  <c r="E1719" i="4"/>
  <c r="E634" i="4"/>
  <c r="E1364" i="4"/>
  <c r="E140" i="4"/>
  <c r="E998" i="4"/>
  <c r="E789" i="4"/>
  <c r="E1439" i="4"/>
  <c r="E1758" i="4"/>
  <c r="E992" i="4"/>
  <c r="E1104" i="4"/>
  <c r="E827" i="4"/>
  <c r="E1197" i="4"/>
  <c r="E125" i="4"/>
  <c r="E728" i="4"/>
  <c r="E1329" i="4"/>
  <c r="E1742" i="4"/>
  <c r="E1800" i="4"/>
  <c r="E1964" i="4"/>
  <c r="E558" i="4"/>
  <c r="E561" i="4"/>
  <c r="E945" i="4"/>
  <c r="E1574" i="4"/>
  <c r="E1494" i="4"/>
  <c r="E1826" i="4"/>
  <c r="E817" i="4"/>
  <c r="E102" i="4"/>
  <c r="E1682" i="4"/>
  <c r="E1323" i="4"/>
  <c r="E173" i="4"/>
  <c r="E1752" i="4"/>
  <c r="E1414" i="4"/>
  <c r="E1956" i="4"/>
  <c r="E365" i="4"/>
  <c r="E338" i="4"/>
  <c r="E110" i="4"/>
  <c r="E184" i="4"/>
  <c r="E1542" i="4"/>
  <c r="E362" i="4"/>
  <c r="E1328" i="4"/>
  <c r="E1183" i="4"/>
  <c r="E336" i="4"/>
  <c r="E264" i="4"/>
  <c r="E1063" i="4"/>
  <c r="E1369" i="4"/>
  <c r="E275" i="4"/>
  <c r="E563" i="4"/>
  <c r="E1849" i="4"/>
  <c r="E1506" i="4"/>
  <c r="E1004" i="4"/>
  <c r="E1360" i="4"/>
  <c r="E1006" i="4"/>
  <c r="E108" i="4"/>
  <c r="E1257" i="4"/>
  <c r="E21" i="4"/>
  <c r="E1867" i="4"/>
  <c r="E6" i="4"/>
  <c r="E1985" i="4"/>
  <c r="E863" i="4"/>
  <c r="E773" i="4"/>
  <c r="E720" i="4"/>
  <c r="E368" i="4"/>
  <c r="E347" i="4"/>
  <c r="E594" i="4"/>
  <c r="E1084" i="4"/>
  <c r="E1548" i="4"/>
  <c r="E1668" i="4"/>
  <c r="E1770" i="4"/>
  <c r="E1263" i="4"/>
  <c r="E440" i="4"/>
  <c r="E283" i="4"/>
  <c r="E1251" i="4"/>
  <c r="E197" i="4"/>
  <c r="E1628" i="4"/>
  <c r="E1090" i="4"/>
  <c r="E517" i="4"/>
  <c r="E412" i="4"/>
  <c r="E1481" i="4"/>
  <c r="E149" i="4"/>
  <c r="E1396" i="4"/>
  <c r="E1287" i="4"/>
  <c r="E1846" i="4"/>
  <c r="E1831" i="4"/>
  <c r="E1450" i="4"/>
  <c r="E554" i="4"/>
  <c r="E18" i="4"/>
  <c r="E1948" i="4"/>
  <c r="E1082" i="4"/>
  <c r="E348" i="4"/>
  <c r="E914" i="4"/>
  <c r="E993" i="4"/>
  <c r="E596" i="4"/>
  <c r="E59" i="4"/>
  <c r="E1444" i="4"/>
  <c r="E1709" i="4"/>
  <c r="E750" i="4"/>
  <c r="E1636" i="4"/>
  <c r="E72" i="4"/>
  <c r="E859" i="4"/>
  <c r="E1132" i="4"/>
  <c r="E218" i="4"/>
  <c r="E802" i="4"/>
  <c r="E481" i="4"/>
  <c r="E1533" i="4"/>
  <c r="E582" i="4"/>
  <c r="E262" i="4"/>
  <c r="E1344" i="4"/>
  <c r="E1945" i="4"/>
  <c r="E1438" i="4"/>
  <c r="E1904" i="4"/>
  <c r="E1538" i="4"/>
  <c r="E953" i="4"/>
  <c r="E1085" i="4"/>
  <c r="E1882" i="4"/>
  <c r="E922" i="4"/>
  <c r="E1442" i="4"/>
  <c r="E1297" i="4"/>
  <c r="E941" i="4"/>
  <c r="E1526" i="4"/>
  <c r="E1937" i="4"/>
  <c r="E350" i="4"/>
  <c r="E204" i="4"/>
  <c r="E1705" i="4"/>
  <c r="E1041" i="4"/>
  <c r="E1319" i="4"/>
  <c r="E1652" i="4"/>
  <c r="E509" i="4"/>
  <c r="E927" i="4"/>
  <c r="E504" i="4"/>
  <c r="E1727" i="4"/>
  <c r="E1149" i="4"/>
  <c r="E341" i="4"/>
  <c r="E215" i="4"/>
  <c r="E27" i="4"/>
  <c r="E955" i="4"/>
  <c r="E1777" i="4"/>
  <c r="E839" i="4"/>
  <c r="E124" i="4"/>
  <c r="E351" i="4"/>
  <c r="E1278" i="4"/>
  <c r="E1420" i="4"/>
  <c r="E129" i="4"/>
  <c r="E1603" i="4"/>
  <c r="E1733" i="4"/>
  <c r="E642" i="4"/>
  <c r="E1806" i="4"/>
  <c r="E1975" i="4"/>
  <c r="E1665" i="4"/>
  <c r="E658" i="4"/>
  <c r="E621" i="4"/>
  <c r="E1353" i="4"/>
  <c r="E1409" i="4"/>
  <c r="E2001" i="4"/>
  <c r="E1275" i="4"/>
  <c r="E667" i="4"/>
  <c r="E1915" i="4"/>
  <c r="E1728" i="4"/>
  <c r="E1591" i="4"/>
  <c r="E1395" i="4"/>
  <c r="E1913" i="4"/>
  <c r="E1179" i="4"/>
  <c r="E1040" i="4"/>
  <c r="E648" i="4"/>
  <c r="E1274" i="4"/>
  <c r="E1199" i="4"/>
  <c r="E767" i="4"/>
  <c r="E1167" i="4"/>
  <c r="E249" i="4"/>
  <c r="E1780" i="4"/>
  <c r="E1567" i="4"/>
  <c r="E147" i="4"/>
  <c r="E1038" i="4"/>
  <c r="E270" i="4"/>
  <c r="E801" i="4"/>
  <c r="E1124" i="4"/>
  <c r="E1623" i="4"/>
  <c r="E1666" i="4"/>
  <c r="E1980" i="4"/>
  <c r="E1165" i="4"/>
  <c r="E529" i="4"/>
  <c r="E1330" i="4"/>
  <c r="E1511" i="4"/>
  <c r="E1411" i="4"/>
  <c r="E851" i="4"/>
  <c r="E1635" i="4"/>
  <c r="E448" i="4"/>
  <c r="E207" i="4"/>
  <c r="E1425" i="4"/>
  <c r="E1009" i="4"/>
  <c r="E1771" i="4"/>
  <c r="E1380" i="4"/>
  <c r="E1809" i="4"/>
  <c r="E1947" i="4"/>
  <c r="E1166" i="4"/>
  <c r="E849" i="4"/>
  <c r="E1571" i="4"/>
  <c r="E840" i="4"/>
  <c r="E1400" i="4"/>
  <c r="E893" i="4"/>
  <c r="E396" i="4"/>
  <c r="E1612" i="4"/>
  <c r="E1436" i="4"/>
  <c r="E1161" i="4"/>
  <c r="E710" i="4"/>
  <c r="E1459" i="4"/>
  <c r="E1452" i="4"/>
  <c r="E1857" i="4"/>
  <c r="E782" i="4"/>
  <c r="E590" i="4"/>
  <c r="E531" i="4"/>
  <c r="E845" i="4"/>
  <c r="E1253" i="4"/>
  <c r="E1472" i="4"/>
  <c r="E1327" i="4"/>
  <c r="E1820" i="4"/>
  <c r="E1910" i="4"/>
  <c r="E799" i="4"/>
  <c r="E601" i="4"/>
  <c r="E1382" i="4"/>
  <c r="E357" i="4"/>
  <c r="E1135" i="4"/>
  <c r="E1231" i="4"/>
  <c r="E234" i="4"/>
  <c r="E1900" i="4"/>
  <c r="E807" i="4"/>
  <c r="E1797" i="4"/>
  <c r="E1099" i="4"/>
  <c r="E462" i="4"/>
  <c r="E103" i="4"/>
  <c r="E1292" i="4"/>
  <c r="E1622" i="4"/>
  <c r="E575" i="4"/>
  <c r="E390" i="4"/>
  <c r="E875" i="4"/>
  <c r="E1108" i="4"/>
  <c r="E1071" i="4"/>
  <c r="E1863" i="4"/>
  <c r="E407" i="4"/>
  <c r="E257" i="4"/>
  <c r="E1205" i="4"/>
  <c r="E138" i="4"/>
  <c r="E213" i="4"/>
  <c r="E114" i="4"/>
  <c r="E1434" i="4"/>
  <c r="E902" i="4"/>
  <c r="E1749" i="4"/>
  <c r="E1359" i="4"/>
  <c r="E171" i="4"/>
  <c r="E322" i="4"/>
  <c r="E1647" i="4"/>
  <c r="E118" i="4"/>
  <c r="E202" i="4"/>
  <c r="E780" i="4"/>
  <c r="E1110" i="4"/>
  <c r="E1739" i="4"/>
  <c r="E1715" i="4"/>
  <c r="E1227" i="4"/>
  <c r="E719" i="4"/>
  <c r="E874" i="4"/>
  <c r="E1426" i="4"/>
  <c r="E1976" i="4"/>
  <c r="E1812" i="4"/>
  <c r="E1724" i="4"/>
  <c r="E718" i="4"/>
  <c r="E143" i="4"/>
  <c r="E1226" i="4"/>
  <c r="E1851" i="4"/>
  <c r="E1879" i="4"/>
  <c r="E1233" i="4"/>
  <c r="E455" i="4"/>
  <c r="E1996" i="4"/>
  <c r="E622" i="4"/>
  <c r="E400" i="4"/>
  <c r="E1320" i="4"/>
  <c r="E1905" i="4"/>
  <c r="E861" i="4"/>
  <c r="E1131" i="4"/>
  <c r="E377" i="4"/>
  <c r="E467" i="4"/>
  <c r="E546" i="4"/>
  <c r="E1624" i="4"/>
  <c r="E1314" i="4"/>
  <c r="E316" i="4"/>
  <c r="E651" i="4"/>
  <c r="E1632" i="4"/>
  <c r="E1207" i="4"/>
  <c r="E1133" i="4"/>
  <c r="E1168" i="4"/>
  <c r="E910" i="4"/>
  <c r="E1755" i="4"/>
  <c r="E1605" i="4"/>
  <c r="E1917" i="4"/>
  <c r="E1367" i="4"/>
  <c r="E1045" i="4"/>
  <c r="E408" i="4"/>
  <c r="E279" i="4"/>
  <c r="E120" i="4"/>
  <c r="E958" i="4"/>
  <c r="E1180" i="4"/>
  <c r="E1987" i="4"/>
  <c r="E679" i="4"/>
  <c r="E158" i="4"/>
  <c r="E1754" i="4"/>
  <c r="E908" i="4"/>
  <c r="E1732" i="4"/>
  <c r="E1346" i="4"/>
  <c r="E1202" i="4"/>
  <c r="E1121" i="4"/>
  <c r="E1922" i="4"/>
  <c r="E1217" i="4"/>
  <c r="E371" i="4"/>
  <c r="E329" i="4"/>
  <c r="E1185" i="4"/>
  <c r="E1580" i="4"/>
  <c r="E49" i="4"/>
  <c r="E1712" i="4"/>
  <c r="E781" i="4"/>
  <c r="E1735" i="4"/>
  <c r="E1098" i="4"/>
  <c r="E1036" i="4"/>
  <c r="E597" i="4"/>
  <c r="E1897" i="4"/>
  <c r="E1667" i="4"/>
  <c r="E1446" i="4"/>
  <c r="E1117" i="4"/>
  <c r="E814" i="4"/>
  <c r="E1370" i="4"/>
  <c r="E652" i="4"/>
  <c r="E172" i="4"/>
  <c r="E1155" i="4"/>
  <c r="E835" i="4"/>
  <c r="E298" i="4"/>
  <c r="E1408" i="4"/>
  <c r="E1352" i="4"/>
  <c r="E94" i="4"/>
  <c r="E871" i="4"/>
  <c r="E428" i="4"/>
  <c r="E790" i="4"/>
  <c r="E1798" i="4"/>
  <c r="E508" i="4"/>
  <c r="E53" i="4"/>
  <c r="E1651" i="4"/>
  <c r="E252" i="4"/>
  <c r="E470" i="4"/>
  <c r="E318" i="4"/>
  <c r="E924" i="4"/>
  <c r="E1072" i="4"/>
  <c r="E443" i="4"/>
  <c r="E1969" i="4"/>
  <c r="E1537" i="4"/>
  <c r="E1553" i="4"/>
  <c r="E1318" i="4"/>
  <c r="E1213" i="4"/>
  <c r="E1013" i="4"/>
  <c r="E1646" i="4"/>
  <c r="E1181" i="4"/>
  <c r="E1437" i="4"/>
  <c r="E1823" i="4"/>
  <c r="E1525" i="4"/>
  <c r="E1052" i="4"/>
  <c r="E459" i="4"/>
  <c r="E332" i="4"/>
  <c r="E1544" i="4"/>
  <c r="E1028" i="4"/>
  <c r="E947" i="4"/>
  <c r="E1963" i="4"/>
  <c r="E1653" i="4"/>
  <c r="E906" i="4"/>
  <c r="E1341" i="4"/>
  <c r="E1898" i="4"/>
  <c r="E543" i="4"/>
  <c r="E1112" i="4"/>
  <c r="E1120" i="4"/>
  <c r="E972" i="4"/>
  <c r="E769" i="4"/>
  <c r="E765" i="4"/>
  <c r="E751" i="4"/>
  <c r="E1463" i="4"/>
  <c r="E1056" i="4"/>
  <c r="E165" i="4"/>
  <c r="E1211" i="4"/>
  <c r="E1339" i="4"/>
  <c r="E1172" i="4"/>
  <c r="E492" i="4"/>
  <c r="E1579" i="4"/>
  <c r="E1062" i="4"/>
  <c r="E1282" i="4"/>
  <c r="E1241" i="4"/>
  <c r="E825" i="4"/>
  <c r="E464" i="4"/>
  <c r="E286" i="4"/>
  <c r="E461" i="4"/>
  <c r="E1772" i="4"/>
  <c r="E1920" i="4"/>
  <c r="E990" i="4"/>
  <c r="E1620" i="4"/>
  <c r="E50" i="4"/>
  <c r="E1412" i="4"/>
  <c r="E1502" i="4"/>
  <c r="E133" i="4"/>
  <c r="E566" i="4"/>
  <c r="E528" i="4"/>
  <c r="E1375" i="4"/>
  <c r="E1776" i="4"/>
  <c r="E966" i="4"/>
  <c r="E777" i="4"/>
  <c r="E816" i="4"/>
  <c r="E1069" i="4"/>
  <c r="E206" i="4"/>
  <c r="E1578" i="4"/>
  <c r="E1029" i="4"/>
  <c r="E180" i="4"/>
  <c r="E1033" i="4"/>
  <c r="E104" i="4"/>
  <c r="E1648" i="4"/>
  <c r="E1499" i="4"/>
  <c r="E1911" i="4"/>
  <c r="E16" i="4"/>
  <c r="E758" i="4"/>
  <c r="E853" i="4"/>
  <c r="E1756" i="4"/>
  <c r="E1926" i="4"/>
  <c r="E117" i="4"/>
  <c r="E145" i="4"/>
  <c r="E768" i="4"/>
  <c r="E242" i="4"/>
  <c r="E516" i="4"/>
  <c r="E1952" i="4"/>
  <c r="E1587" i="4"/>
  <c r="E1109" i="4"/>
  <c r="E1907" i="4"/>
  <c r="E1119" i="4"/>
  <c r="E585" i="4"/>
  <c r="E748" i="4"/>
  <c r="E630" i="4"/>
  <c r="E381" i="4"/>
  <c r="E1880" i="4"/>
  <c r="E296" i="4"/>
  <c r="E1815" i="4"/>
  <c r="E1114" i="4"/>
  <c r="E71" i="4"/>
  <c r="E384" i="4"/>
  <c r="E188" i="4"/>
  <c r="E1467" i="4"/>
  <c r="E430" i="4"/>
  <c r="E1997" i="4"/>
  <c r="E552" i="4"/>
  <c r="E411" i="4"/>
  <c r="E936" i="4"/>
  <c r="E1398" i="4"/>
  <c r="E1173" i="4"/>
  <c r="E1419" i="4"/>
  <c r="E1660" i="4"/>
  <c r="E1938" i="4"/>
  <c r="E366" i="4"/>
  <c r="E1932" i="4"/>
  <c r="E1523" i="4"/>
  <c r="E89" i="4"/>
  <c r="E653" i="4"/>
  <c r="E965" i="4"/>
  <c r="E189" i="4"/>
  <c r="E1971" i="4"/>
  <c r="E1936" i="4"/>
  <c r="E559" i="4"/>
  <c r="E211" i="4"/>
  <c r="E1743" i="4"/>
  <c r="E105" i="4"/>
  <c r="E506" i="4"/>
  <c r="E1866" i="4"/>
  <c r="E1557" i="4"/>
  <c r="E1189" i="4"/>
  <c r="E573" i="4"/>
  <c r="E1350" i="4"/>
  <c r="E943" i="4"/>
  <c r="E1618" i="4"/>
  <c r="E1424" i="4"/>
  <c r="E1998" i="4"/>
  <c r="E1146" i="4"/>
  <c r="E1113" i="4"/>
  <c r="E1967" i="4"/>
  <c r="E51" i="4"/>
  <c r="E1421" i="4"/>
  <c r="E1261" i="4"/>
  <c r="E1934" i="4"/>
  <c r="E136" i="4"/>
  <c r="E1850" i="4"/>
  <c r="E1264" i="4"/>
  <c r="E389" i="4"/>
  <c r="E1091" i="4"/>
  <c r="E1768" i="4"/>
  <c r="E984" i="4"/>
  <c r="E1490" i="4"/>
  <c r="E564" i="4"/>
  <c r="E693" i="4"/>
  <c r="E1658" i="4"/>
  <c r="E1783" i="4"/>
  <c r="E1122" i="4"/>
  <c r="E116" i="4"/>
  <c r="E542" i="4"/>
  <c r="E311" i="4"/>
  <c r="E1393" i="4"/>
  <c r="E92" i="4"/>
  <c r="E1534" i="4"/>
  <c r="E358" i="4"/>
  <c r="E281" i="4"/>
  <c r="E899" i="4"/>
  <c r="E273" i="4"/>
  <c r="E1289" i="4"/>
  <c r="E1301" i="4"/>
  <c r="E723" i="4"/>
  <c r="E1054" i="4"/>
  <c r="E568" i="4"/>
  <c r="E1592" i="4"/>
  <c r="E1086" i="4"/>
  <c r="E1043" i="4"/>
  <c r="E409" i="4"/>
  <c r="E1016" i="4"/>
  <c r="E1710" i="4"/>
  <c r="E382" i="4"/>
  <c r="E606" i="4"/>
  <c r="E1195" i="4"/>
  <c r="E700" i="4"/>
  <c r="E1614" i="4"/>
  <c r="E1047" i="4"/>
  <c r="E682" i="4"/>
  <c r="E732" i="4"/>
  <c r="E224" i="4"/>
  <c r="E1378" i="4"/>
  <c r="E1433" i="4"/>
  <c r="E1153" i="4"/>
  <c r="E760" i="4"/>
  <c r="E1598" i="4"/>
  <c r="E1561" i="4"/>
  <c r="E821" i="4"/>
  <c r="E416" i="4"/>
  <c r="E726" i="4"/>
  <c r="E154" i="4"/>
  <c r="E166" i="4"/>
  <c r="E847" i="4"/>
  <c r="E1476" i="4"/>
  <c r="E1924" i="4"/>
  <c r="E1979" i="4"/>
  <c r="E7" i="4"/>
  <c r="E1096" i="4"/>
  <c r="E1376" i="4"/>
  <c r="E235" i="4"/>
  <c r="E1720" i="4"/>
  <c r="E1068" i="4"/>
  <c r="E805" i="4"/>
  <c r="E560" i="4"/>
  <c r="E282" i="4"/>
  <c r="E815" i="4"/>
  <c r="E944" i="4"/>
  <c r="E1835" i="4"/>
  <c r="E176" i="4"/>
  <c r="E1691" i="4"/>
  <c r="E1718" i="4"/>
  <c r="E135" i="4"/>
  <c r="E364" i="4"/>
  <c r="E918" i="4"/>
  <c r="E81" i="4"/>
  <c r="E113" i="4"/>
  <c r="E1271" i="4"/>
  <c r="E836" i="4"/>
  <c r="E1055" i="4"/>
  <c r="E214" i="4"/>
  <c r="E1547" i="4"/>
  <c r="E1565" i="4"/>
  <c r="E783" i="4"/>
  <c r="E1837" i="4"/>
  <c r="E1650" i="4"/>
  <c r="E1034" i="4"/>
  <c r="E1583" i="4"/>
  <c r="E404" i="4"/>
  <c r="E1458" i="4"/>
  <c r="E1899" i="4"/>
  <c r="E905" i="4"/>
  <c r="E1390" i="4"/>
  <c r="E1198" i="4"/>
  <c r="E1260" i="4"/>
  <c r="E1386" i="4"/>
  <c r="E1679" i="4"/>
  <c r="E1958" i="4"/>
  <c r="E164" i="4"/>
  <c r="E759" i="4"/>
  <c r="E1451" i="4"/>
  <c r="E1923" i="4"/>
  <c r="E640" i="4"/>
  <c r="E1669" i="4"/>
  <c r="E787" i="4"/>
  <c r="E1539" i="4"/>
  <c r="E832" i="4"/>
  <c r="E960" i="4"/>
  <c r="E1073" i="4"/>
  <c r="E1351" i="4"/>
  <c r="E256" i="4"/>
  <c r="E398" i="4"/>
  <c r="E1833" i="4"/>
  <c r="E1483" i="4"/>
  <c r="E1629" i="4"/>
  <c r="E1059" i="4"/>
  <c r="E980" i="4"/>
  <c r="E152" i="4"/>
  <c r="E1704" i="4"/>
  <c r="E659" i="4"/>
  <c r="E1158" i="4"/>
  <c r="E66" i="4"/>
  <c r="E1201" i="4"/>
  <c r="E1832" i="4"/>
  <c r="E1285" i="4"/>
  <c r="E703" i="4"/>
  <c r="E1354" i="4"/>
  <c r="E1856" i="4"/>
  <c r="E1786" i="4"/>
  <c r="E1032" i="4"/>
  <c r="E310" i="4"/>
  <c r="E1061" i="4"/>
  <c r="E1999" i="4"/>
  <c r="E1237" i="4"/>
  <c r="E754" i="4"/>
  <c r="E35" i="4"/>
  <c r="E842" i="4"/>
  <c r="E1804" i="4"/>
  <c r="E1675" i="4"/>
  <c r="E957" i="4"/>
  <c r="E1681" i="4"/>
  <c r="E1992" i="4"/>
  <c r="E317" i="4"/>
  <c r="E1296" i="4"/>
  <c r="E684" i="4"/>
  <c r="E1268" i="4"/>
  <c r="E717" i="4"/>
  <c r="E939" i="4"/>
  <c r="E1477" i="4"/>
  <c r="E1725" i="4"/>
  <c r="E1885" i="4"/>
  <c r="E792" i="4"/>
  <c r="E178" i="4"/>
  <c r="E519" i="4"/>
  <c r="E1521" i="4"/>
  <c r="E1546" i="4"/>
  <c r="E1000" i="4"/>
  <c r="E742" i="4"/>
  <c r="E261" i="4"/>
  <c r="E655" i="4"/>
  <c r="E706" i="4"/>
  <c r="E1103" i="4"/>
  <c r="E1300" i="4"/>
  <c r="E1074" i="4"/>
  <c r="E98" i="4"/>
  <c r="E1478" i="4"/>
  <c r="E536" i="4"/>
  <c r="E1504" i="4"/>
  <c r="E1190" i="4"/>
  <c r="E107" i="4"/>
  <c r="E1515" i="4"/>
  <c r="E500" i="4"/>
  <c r="E599" i="4"/>
  <c r="E1193" i="4"/>
  <c r="E913" i="4"/>
  <c r="E638" i="4"/>
  <c r="E426" i="4"/>
  <c r="E1613" i="4"/>
  <c r="E1554" i="4"/>
  <c r="E238" i="4"/>
  <c r="E877" i="4"/>
  <c r="E1862" i="4"/>
  <c r="E1919" i="4"/>
  <c r="E170" i="4"/>
  <c r="E1941" i="4"/>
  <c r="E1225" i="4"/>
  <c r="E664" i="4"/>
  <c r="E494" i="4"/>
  <c r="E743" i="4"/>
  <c r="E1966" i="4"/>
  <c r="E776" i="4"/>
  <c r="E1687" i="4"/>
  <c r="E741" i="4"/>
  <c r="E13" i="4"/>
  <c r="E183" i="4"/>
  <c r="E797" i="4"/>
  <c r="E885" i="4"/>
  <c r="E1940" i="4"/>
  <c r="E1596" i="4"/>
  <c r="E360" i="4"/>
  <c r="E484" i="4"/>
  <c r="E589" i="4"/>
  <c r="E1637" i="4"/>
  <c r="E1078" i="4"/>
  <c r="E581" i="4"/>
  <c r="E1454" i="4"/>
  <c r="E1295" i="4"/>
  <c r="E177" i="4"/>
  <c r="E1581" i="4"/>
  <c r="E795" i="4"/>
  <c r="E1366" i="4"/>
  <c r="E205" i="4"/>
  <c r="E846" i="4"/>
  <c r="E1517" i="4"/>
  <c r="E526" i="4"/>
  <c r="E1814" i="4"/>
  <c r="E1076" i="4"/>
  <c r="E1107" i="4"/>
  <c r="E1670" i="4"/>
  <c r="E611" i="4"/>
  <c r="E1441" i="4"/>
  <c r="E1908" i="4"/>
  <c r="E146" i="4"/>
  <c r="E883" i="4"/>
  <c r="E794" i="4"/>
  <c r="E34" i="4"/>
  <c r="E1184" i="4"/>
  <c r="E662" i="4"/>
  <c r="E1270" i="4"/>
  <c r="E810" i="4"/>
  <c r="E284" i="4"/>
  <c r="E1661" i="4"/>
  <c r="E1683" i="4"/>
  <c r="E1684" i="4"/>
  <c r="E161" i="4"/>
  <c r="E1002" i="4"/>
  <c r="E1621" i="4"/>
  <c r="E1604" i="4"/>
  <c r="E1349" i="4"/>
  <c r="E1606" i="4"/>
  <c r="E525" i="4"/>
  <c r="E1853" i="4"/>
  <c r="E1362" i="4"/>
  <c r="E57" i="4"/>
  <c r="E1990" i="4"/>
  <c r="E1912" i="4"/>
  <c r="E460" i="4"/>
  <c r="E1895" i="4"/>
  <c r="E1157" i="4"/>
  <c r="E86" i="4"/>
  <c r="E391" i="4"/>
  <c r="E843" i="4"/>
  <c r="E1514" i="4"/>
  <c r="E291" i="4"/>
  <c r="E1222" i="4"/>
  <c r="E1174" i="4"/>
  <c r="E1745" i="4"/>
  <c r="E917" i="4"/>
  <c r="E1626" i="4"/>
  <c r="E738" i="4"/>
  <c r="E909" i="4"/>
  <c r="E1654" i="4"/>
  <c r="E1203" i="4"/>
  <c r="E672" i="4"/>
  <c r="E770" i="4"/>
  <c r="E431" i="4"/>
  <c r="E1530" i="4"/>
  <c r="E457" i="4"/>
  <c r="E498" i="4"/>
  <c r="E1127" i="4"/>
  <c r="E1187" i="4"/>
  <c r="E397" i="4"/>
  <c r="E989" i="4"/>
  <c r="E1232" i="4"/>
  <c r="E940" i="4"/>
  <c r="E1805" i="4"/>
  <c r="E190" i="4"/>
  <c r="E1680" i="4"/>
  <c r="E1212" i="4"/>
  <c r="E1759" i="4"/>
  <c r="E702" i="4"/>
  <c r="E1662" i="4"/>
  <c r="E1236" i="4"/>
  <c r="E490" i="4"/>
  <c r="E1527" i="4"/>
  <c r="E1767" i="4"/>
  <c r="E1169" i="4"/>
  <c r="E1020" i="4"/>
  <c r="E1139" i="4"/>
  <c r="E160" i="4"/>
  <c r="E1711" i="4"/>
  <c r="E716" i="4"/>
  <c r="E809" i="4"/>
  <c r="E83" i="4"/>
  <c r="E1508" i="4"/>
  <c r="E1302" i="4"/>
  <c r="E1115" i="4"/>
  <c r="E755" i="4"/>
  <c r="E458" i="4"/>
  <c r="E1556" i="4"/>
  <c r="E1010" i="4"/>
  <c r="E36" i="4"/>
  <c r="E248" i="4"/>
  <c r="E691" i="4"/>
  <c r="E891" i="4"/>
  <c r="E711" i="4"/>
  <c r="E1053" i="4"/>
  <c r="E1170" i="4"/>
  <c r="E1959" i="4"/>
  <c r="E654" i="4"/>
  <c r="E963" i="4"/>
  <c r="E1011" i="4"/>
  <c r="E1750" i="4"/>
  <c r="E97" i="4"/>
  <c r="E1891" i="4"/>
  <c r="E1787" i="4"/>
  <c r="E964" i="4"/>
  <c r="E900" i="4"/>
  <c r="E476" i="4"/>
  <c r="E471" i="4"/>
  <c r="E730" i="4"/>
  <c r="E1262" i="4"/>
  <c r="E1001" i="4"/>
  <c r="E1471" i="4"/>
  <c r="E58" i="4"/>
  <c r="E182" i="4"/>
  <c r="E1303" i="4"/>
  <c r="E524" i="4"/>
  <c r="E995" i="4"/>
  <c r="E868" i="4"/>
  <c r="E959" i="4"/>
  <c r="E614" i="4"/>
  <c r="E175" i="4"/>
  <c r="E1321" i="4"/>
  <c r="E1794" i="4"/>
  <c r="E453" i="4"/>
  <c r="E1734" i="4"/>
  <c r="E1026" i="4"/>
  <c r="E126" i="4"/>
  <c r="E1931" i="4"/>
  <c r="E988" i="4"/>
  <c r="E46" i="4"/>
  <c r="E1060" i="4"/>
  <c r="E1324" i="4"/>
  <c r="E1676" i="4"/>
  <c r="E222" i="4"/>
  <c r="E1736" i="4"/>
  <c r="E869" i="4"/>
  <c r="E1970" i="4"/>
  <c r="E1206" i="4"/>
  <c r="E386" i="4"/>
  <c r="E1689" i="4"/>
  <c r="E246" i="4"/>
  <c r="E128" i="4"/>
  <c r="E1088" i="4"/>
  <c r="E415" i="4"/>
  <c r="E1865" i="4"/>
  <c r="E503" i="4"/>
  <c r="E1343" i="4"/>
  <c r="E753" i="4"/>
  <c r="E463" i="4"/>
  <c r="E1572" i="4"/>
  <c r="E343" i="4"/>
  <c r="E1875" i="4"/>
  <c r="E1582" i="4"/>
  <c r="E334" i="4"/>
  <c r="E115" i="4"/>
  <c r="E56" i="4"/>
  <c r="E1788" i="4"/>
  <c r="E444" i="4"/>
  <c r="E602" i="4"/>
  <c r="E1094" i="4"/>
  <c r="E1019" i="4"/>
  <c r="E831" i="4"/>
  <c r="E866" i="4"/>
  <c r="E1925" i="4"/>
  <c r="E991" i="4"/>
  <c r="E1392" i="4"/>
  <c r="E1374" i="4"/>
  <c r="E549" i="4"/>
  <c r="E1200" i="4"/>
  <c r="E1688" i="4"/>
  <c r="E605" i="4"/>
  <c r="E1317" i="4"/>
  <c r="E698" i="4"/>
  <c r="E1779" i="4"/>
  <c r="E548" i="4"/>
  <c r="E1566" i="4"/>
  <c r="E1239" i="4"/>
  <c r="E969" i="4"/>
  <c r="E510" i="4"/>
  <c r="E1151" i="4"/>
  <c r="E946" i="4"/>
  <c r="E934" i="4"/>
  <c r="E1576" i="4"/>
  <c r="E340" i="4"/>
  <c r="E1550" i="4"/>
  <c r="E1505" i="4"/>
  <c r="E1152" i="4"/>
  <c r="E948" i="4"/>
  <c r="E294" i="4"/>
  <c r="E813" i="4"/>
  <c r="E979" i="4"/>
  <c r="E1519" i="4"/>
  <c r="E942" i="4"/>
  <c r="E818" i="4"/>
  <c r="E550" i="4"/>
  <c r="E271" i="4"/>
  <c r="E1228" i="4"/>
  <c r="E1147" i="4"/>
  <c r="E1909" i="4"/>
  <c r="E472" i="4"/>
  <c r="E1983" i="4"/>
  <c r="E1600" i="4"/>
  <c r="E715" i="4"/>
  <c r="E1163" i="4"/>
  <c r="E91" i="4"/>
  <c r="E1677" i="4"/>
  <c r="E1355" i="4"/>
  <c r="E1162" i="4"/>
  <c r="E1817" i="4"/>
  <c r="E588" i="4"/>
  <c r="E539" i="4"/>
  <c r="E1015" i="4"/>
  <c r="E333" i="4"/>
  <c r="E99" i="4"/>
  <c r="E1491" i="4"/>
  <c r="E131" i="4"/>
  <c r="E216" i="4"/>
  <c r="E454" i="4"/>
  <c r="E55" i="4"/>
  <c r="E647" i="4"/>
  <c r="E1639" i="4"/>
  <c r="E491" i="4"/>
  <c r="E1713" i="4"/>
  <c r="E1575" i="4"/>
  <c r="E1234" i="4"/>
  <c r="E1939" i="4"/>
  <c r="E901" i="4"/>
  <c r="E1307" i="4"/>
  <c r="E629" i="4"/>
  <c r="E879" i="4"/>
  <c r="E1927" i="4"/>
  <c r="E232" i="4"/>
  <c r="E1870" i="4"/>
  <c r="E70" i="4"/>
  <c r="E848" i="4"/>
  <c r="E649" i="4"/>
  <c r="E1456" i="4"/>
  <c r="E1664" i="4"/>
  <c r="E1418" i="4"/>
  <c r="E956" i="4"/>
  <c r="E675" i="4"/>
  <c r="E656" i="4"/>
  <c r="E405" i="4"/>
  <c r="E828" i="4"/>
  <c r="E923" i="4"/>
  <c r="E1593" i="4"/>
  <c r="E591" i="4"/>
  <c r="E258" i="4"/>
  <c r="E721" i="4"/>
  <c r="E1634" i="4"/>
  <c r="E1372" i="4"/>
  <c r="E569" i="4"/>
  <c r="E181" i="4"/>
  <c r="E1785" i="4"/>
  <c r="E1077" i="4"/>
  <c r="E1551" i="4"/>
  <c r="E727" i="4"/>
  <c r="E911" i="4"/>
  <c r="E1093" i="4"/>
  <c r="E1358" i="4"/>
  <c r="E708" i="4"/>
  <c r="E1869" i="4"/>
  <c r="E534" i="4"/>
  <c r="E1487" i="4"/>
  <c r="E195" i="4"/>
  <c r="E355" i="4"/>
  <c r="E1313" i="4"/>
  <c r="E556" i="4"/>
  <c r="E293" i="4"/>
  <c r="E1188" i="4"/>
  <c r="E425" i="4"/>
  <c r="E486" i="4"/>
  <c r="E673" i="4"/>
  <c r="E1962" i="4"/>
  <c r="E1808" i="4"/>
  <c r="E1811" i="4"/>
  <c r="E1489" i="4"/>
  <c r="E598" i="4"/>
  <c r="E1144" i="4"/>
  <c r="E1050" i="4"/>
  <c r="E345" i="4"/>
  <c r="E736" i="4"/>
  <c r="E793" i="4"/>
  <c r="E1766" i="4"/>
  <c r="E488" i="4"/>
  <c r="E370" i="4"/>
  <c r="E1413" i="4"/>
  <c r="E1224" i="4"/>
  <c r="E916" i="4"/>
  <c r="E330" i="4"/>
  <c r="E1738" i="4"/>
  <c r="E1844" i="4"/>
  <c r="E1757" i="4"/>
  <c r="E278" i="4"/>
  <c r="E1430" i="4"/>
  <c r="E1255" i="4"/>
  <c r="E1796" i="4"/>
  <c r="E1854" i="4"/>
  <c r="E1357" i="4"/>
  <c r="E394" i="4"/>
  <c r="E64" i="4"/>
  <c r="E325" i="4"/>
  <c r="E478" i="4"/>
  <c r="E477" i="4"/>
  <c r="E681" i="4"/>
  <c r="E1884" i="4"/>
  <c r="E1836" i="4"/>
  <c r="E1003" i="4"/>
  <c r="E1247" i="4"/>
  <c r="E1309" i="4"/>
  <c r="E1638" i="4"/>
  <c r="E1686" i="4"/>
  <c r="E804" i="4"/>
  <c r="E11" i="4"/>
  <c r="E713" i="4"/>
  <c r="E844" i="4"/>
  <c r="E315" i="4"/>
  <c r="E93" i="4"/>
  <c r="E1524" i="4"/>
  <c r="E285" i="4"/>
  <c r="E512" i="4"/>
  <c r="E280" i="4"/>
  <c r="E535" i="4"/>
  <c r="E1597" i="4"/>
  <c r="E1023" i="4"/>
  <c r="E1935" i="4"/>
  <c r="E47" i="4"/>
  <c r="E267" i="4"/>
  <c r="E515" i="4"/>
  <c r="E1079" i="4"/>
  <c r="E439" i="4"/>
  <c r="E1828" i="4"/>
  <c r="E1130" i="4"/>
  <c r="E1944" i="4"/>
  <c r="E247" i="4"/>
  <c r="E1655" i="4"/>
  <c r="E420" i="4"/>
  <c r="E1696" i="4"/>
  <c r="E1014" i="4"/>
  <c r="E1781" i="4"/>
  <c r="E1726" i="4"/>
  <c r="E1894" i="4"/>
  <c r="E834" i="4"/>
  <c r="E1765" i="4"/>
  <c r="E451" i="4"/>
  <c r="E1064" i="4"/>
  <c r="E1182" i="4"/>
  <c r="E38" i="4"/>
  <c r="E1773" i="4"/>
  <c r="E1294" i="4"/>
  <c r="E446" i="4"/>
  <c r="E628" i="4"/>
  <c r="E452" i="4"/>
  <c r="E1722" i="4"/>
  <c r="E867" i="4"/>
  <c r="E375" i="4"/>
  <c r="E199" i="4"/>
  <c r="E763" i="4"/>
  <c r="E1272" i="4"/>
  <c r="E1968" i="4"/>
  <c r="E1674" i="4"/>
  <c r="E1994" i="4"/>
  <c r="E1030" i="4"/>
  <c r="E287" i="4"/>
  <c r="E243" i="4"/>
  <c r="E974" i="4"/>
  <c r="E96" i="4"/>
  <c r="E14" i="4"/>
  <c r="E1965" i="4"/>
  <c r="E870" i="4"/>
  <c r="E436" i="4"/>
  <c r="E791" i="4"/>
  <c r="E712" i="4"/>
  <c r="E904" i="4"/>
  <c r="E1610" i="4"/>
  <c r="E159" i="4"/>
  <c r="E12" i="4"/>
  <c r="E1129" i="4"/>
  <c r="E1830" i="4"/>
  <c r="E359" i="4"/>
  <c r="E1633" i="4"/>
  <c r="E747" i="4"/>
  <c r="E841" i="4"/>
  <c r="E1860" i="4"/>
  <c r="E305" i="4"/>
  <c r="E887" i="4"/>
  <c r="E1007" i="4"/>
  <c r="E236" i="4"/>
  <c r="E1744" i="4"/>
  <c r="E255" i="4"/>
  <c r="E1829" i="4"/>
  <c r="E523" i="4"/>
  <c r="E1995" i="4"/>
  <c r="E32" i="4"/>
  <c r="E1708" i="4"/>
  <c r="E894" i="4"/>
  <c r="E26" i="4"/>
  <c r="E1022" i="4"/>
  <c r="E929" i="4"/>
  <c r="E1277" i="4"/>
  <c r="E892" i="4"/>
  <c r="E1528" i="4"/>
  <c r="E1690" i="4"/>
  <c r="E735" i="4"/>
  <c r="E1881" i="4"/>
  <c r="E2002" i="4"/>
  <c r="E1500" i="4"/>
  <c r="E505" i="4"/>
  <c r="E68" i="4"/>
  <c r="E1769" i="4"/>
  <c r="E987" i="4"/>
  <c r="E201" i="4"/>
  <c r="E19" i="4"/>
  <c r="E1379" i="4"/>
  <c r="E1335" i="4"/>
  <c r="E624" i="4"/>
  <c r="E378" i="4"/>
  <c r="E1978" i="4"/>
  <c r="E1888" i="4"/>
  <c r="E1522" i="4"/>
  <c r="E1402" i="4"/>
  <c r="E623" i="4"/>
  <c r="E376" i="4"/>
  <c r="E701" i="4"/>
  <c r="E951" i="4"/>
  <c r="E77" i="4"/>
  <c r="E1585" i="4"/>
  <c r="E95" i="4"/>
  <c r="E541" i="4"/>
  <c r="E150" i="4"/>
  <c r="E999" i="4"/>
  <c r="E1464" i="4"/>
  <c r="E1552" i="4"/>
  <c r="E1573" i="4"/>
  <c r="E1960" i="4"/>
  <c r="E882" i="4"/>
  <c r="E1871" i="4"/>
  <c r="E938" i="4"/>
  <c r="E274" i="4"/>
  <c r="E1176" i="4"/>
  <c r="E194" i="4"/>
  <c r="E421" i="4"/>
  <c r="E1763" i="4"/>
  <c r="E641" i="4"/>
  <c r="E1953" i="4"/>
  <c r="E1520" i="4"/>
  <c r="E744" i="4"/>
  <c r="E613" i="4"/>
  <c r="E1916" i="4"/>
  <c r="E1821" i="4"/>
  <c r="E820" i="4"/>
  <c r="E353" i="4"/>
  <c r="E449" i="4"/>
  <c r="E592" i="4"/>
  <c r="E1160" i="4"/>
  <c r="E547" i="4"/>
  <c r="E1288" i="4"/>
  <c r="E1799" i="4"/>
  <c r="E587" i="4"/>
  <c r="E15" i="4"/>
  <c r="E1229" i="4"/>
  <c r="E1903" i="4"/>
  <c r="E1847" i="4"/>
  <c r="E1293" i="4"/>
  <c r="E574" i="4"/>
  <c r="E1283" i="4"/>
  <c r="E1106" i="4"/>
  <c r="E1503" i="4"/>
  <c r="E583" i="4"/>
  <c r="E122" i="4"/>
  <c r="E191" i="4"/>
  <c r="E1746" i="4"/>
  <c r="E495" i="4"/>
  <c r="E578" i="4"/>
  <c r="E1901" i="4"/>
  <c r="E43" i="4"/>
  <c r="E774" i="4"/>
  <c r="E757" i="4"/>
  <c r="E930" i="4"/>
  <c r="E1457" i="4"/>
  <c r="E306" i="4"/>
  <c r="E233" i="4"/>
  <c r="E1586" i="4"/>
  <c r="E1186" i="4"/>
  <c r="E661" i="4"/>
  <c r="E1075" i="4"/>
  <c r="E10" i="4"/>
  <c r="E1984" i="4"/>
  <c r="E1462" i="4"/>
  <c r="E1083" i="4"/>
  <c r="E811" i="4"/>
  <c r="E79" i="4"/>
  <c r="E445" i="4"/>
  <c r="E1315" i="4"/>
  <c r="E537" i="4"/>
  <c r="E806" i="4"/>
  <c r="E1445" i="4"/>
  <c r="E1039" i="4"/>
  <c r="E1751" i="4"/>
  <c r="E660" i="4"/>
  <c r="E1279" i="4"/>
  <c r="E646" i="4"/>
  <c r="E1485" i="4"/>
  <c r="E9" i="4"/>
  <c r="E1312" i="4"/>
  <c r="E1095" i="4"/>
  <c r="E937" i="4"/>
  <c r="E855" i="4"/>
  <c r="E309" i="4"/>
  <c r="E1235" i="4"/>
  <c r="E388" i="4"/>
  <c r="E1954" i="4"/>
  <c r="E1657" i="4"/>
  <c r="E137" i="4"/>
  <c r="E78" i="4"/>
  <c r="E1929" i="4"/>
  <c r="E1389" i="4"/>
  <c r="E1256" i="4"/>
  <c r="E1066" i="4"/>
  <c r="E981" i="4"/>
  <c r="E1223" i="4"/>
  <c r="E106" i="4"/>
  <c r="E687" i="4"/>
  <c r="E571" i="4"/>
  <c r="E1588" i="4"/>
  <c r="E1415" i="4"/>
  <c r="E193" i="4"/>
  <c r="E447" i="4"/>
  <c r="E1447" i="4"/>
  <c r="E533" i="4"/>
  <c r="E121" i="4"/>
  <c r="E272" i="4"/>
  <c r="E312" i="4"/>
  <c r="E544" i="4"/>
  <c r="E479" i="4"/>
  <c r="E729" i="4"/>
  <c r="E1649" i="4"/>
  <c r="E690" i="4"/>
  <c r="E1977" i="4"/>
  <c r="E162" i="4"/>
  <c r="E1469" i="4"/>
  <c r="E896" i="4"/>
  <c r="E1214" i="4"/>
  <c r="E1792" i="4"/>
  <c r="E1102" i="4"/>
  <c r="E4" i="4"/>
  <c r="E779" i="4"/>
  <c r="E1371" i="4"/>
  <c r="E1338" i="4"/>
  <c r="E1383" i="4"/>
  <c r="E1955" i="4"/>
  <c r="E1834" i="4"/>
  <c r="E1465" i="4"/>
  <c r="E499" i="4"/>
  <c r="E973" i="4"/>
  <c r="E22" i="4"/>
  <c r="E1543" i="4"/>
  <c r="E1126" i="4"/>
  <c r="E1065" i="4"/>
  <c r="E1631" i="4"/>
  <c r="E557" i="4"/>
  <c r="E631" i="4"/>
  <c r="E1599" i="4"/>
  <c r="E475" i="4"/>
  <c r="E864" i="4"/>
  <c r="E1496" i="4"/>
  <c r="E603" i="4"/>
  <c r="E724" i="4"/>
  <c r="E626" i="4"/>
  <c r="E1051" i="4"/>
  <c r="E878" i="4"/>
  <c r="E696" i="4"/>
  <c r="E192" i="4"/>
  <c r="E212" i="4"/>
  <c r="E134" i="4"/>
  <c r="E850" i="4"/>
  <c r="E304" i="4"/>
  <c r="E1569" i="4"/>
  <c r="E1672" i="4"/>
  <c r="E666" i="4"/>
  <c r="E200" i="4"/>
  <c r="E1874" i="4"/>
  <c r="E1640" i="4"/>
  <c r="E167" i="4"/>
  <c r="E812" i="4"/>
  <c r="E132" i="4"/>
  <c r="E62" i="4"/>
  <c r="E1509" i="4"/>
  <c r="E344" i="4"/>
  <c r="E1049" i="4"/>
  <c r="E80" i="4"/>
  <c r="E1498" i="4"/>
  <c r="E1100" i="4"/>
  <c r="E324" i="4"/>
  <c r="E482" i="4"/>
  <c r="E319" i="4"/>
  <c r="E392" i="4"/>
  <c r="E1266" i="4"/>
  <c r="E61" i="4"/>
  <c r="E1858" i="4"/>
  <c r="E1429" i="4"/>
  <c r="E1299" i="4"/>
  <c r="E1577" i="4"/>
  <c r="E1092" i="4"/>
  <c r="E540" i="4"/>
  <c r="E1717" i="4"/>
  <c r="E803" i="4"/>
  <c r="E657" i="4"/>
  <c r="E1563" i="4"/>
  <c r="E44" i="4"/>
  <c r="E1246" i="4"/>
  <c r="E1961" i="4"/>
  <c r="E1164" i="4"/>
  <c r="E1943" i="4"/>
  <c r="E489" i="4"/>
  <c r="E1432" i="4"/>
  <c r="E971" i="4"/>
  <c r="E187" i="4"/>
  <c r="E593" i="4"/>
  <c r="E858" i="4"/>
  <c r="E67" i="4"/>
  <c r="E1760" i="4"/>
  <c r="E1440" i="4"/>
  <c r="E532" i="4"/>
  <c r="E570" i="4"/>
  <c r="E82" i="4"/>
  <c r="E705" i="4"/>
  <c r="E1258" i="4"/>
  <c r="E469" i="4"/>
  <c r="E323" i="4"/>
  <c r="E610" i="4"/>
  <c r="E1216" i="4"/>
  <c r="E678" i="4"/>
  <c r="E1795" i="4"/>
  <c r="E288" i="4"/>
  <c r="E1671" i="4"/>
  <c r="E632" i="4"/>
  <c r="E1887" i="4"/>
  <c r="E612" i="4"/>
  <c r="E823" i="4"/>
  <c r="E1890" i="4"/>
  <c r="E45" i="4"/>
  <c r="E1619" i="4"/>
  <c r="E1333" i="4"/>
  <c r="E1265" i="4"/>
  <c r="D784" i="4"/>
  <c r="D371" i="4"/>
  <c r="D747" i="4"/>
  <c r="D650" i="4"/>
  <c r="D1830" i="4"/>
  <c r="D466" i="4"/>
  <c r="D233" i="4"/>
  <c r="D1084" i="4"/>
  <c r="D992" i="4"/>
  <c r="D1073" i="4"/>
  <c r="D1597" i="4"/>
  <c r="D592" i="4"/>
  <c r="D57" i="4"/>
  <c r="D391" i="4"/>
  <c r="D238" i="4"/>
  <c r="D331" i="4"/>
  <c r="D1898" i="4"/>
  <c r="D890" i="4"/>
  <c r="D1674" i="4"/>
  <c r="D976" i="4"/>
  <c r="D35" i="4"/>
  <c r="D1753" i="4"/>
  <c r="D280" i="4"/>
  <c r="D1033" i="4"/>
  <c r="D1616" i="4"/>
  <c r="D997" i="4"/>
  <c r="D1470" i="4"/>
  <c r="D1332" i="4"/>
  <c r="D1423" i="4"/>
  <c r="D598" i="4"/>
  <c r="D61" i="4"/>
  <c r="D449" i="4"/>
  <c r="D1271" i="4"/>
  <c r="D572" i="4"/>
  <c r="D782" i="4"/>
  <c r="D309" i="4"/>
  <c r="D1365" i="4"/>
  <c r="D1969" i="4"/>
  <c r="D1926" i="4"/>
  <c r="D1846" i="4"/>
  <c r="D1763" i="4"/>
  <c r="D8" i="4"/>
  <c r="D595" i="4"/>
  <c r="D407" i="4"/>
  <c r="D1889" i="4"/>
  <c r="D1143" i="4"/>
  <c r="D1561" i="4"/>
  <c r="D1159" i="4"/>
  <c r="D260" i="4"/>
  <c r="D1676" i="4"/>
  <c r="D1861" i="4"/>
  <c r="D700" i="4"/>
  <c r="D1129" i="4"/>
  <c r="D766" i="4"/>
  <c r="D128" i="4"/>
  <c r="D861" i="4"/>
  <c r="D296" i="4"/>
  <c r="D884" i="4"/>
  <c r="D300" i="4"/>
  <c r="D859" i="4"/>
  <c r="D694" i="4"/>
  <c r="D1145" i="4"/>
  <c r="D1142" i="4"/>
  <c r="D878" i="4"/>
  <c r="D1848" i="4"/>
  <c r="D1492" i="4"/>
  <c r="D1949" i="4"/>
  <c r="D741" i="4"/>
  <c r="D1645" i="4"/>
  <c r="D403" i="4"/>
  <c r="D693" i="4"/>
  <c r="D19" i="4"/>
  <c r="D1650" i="4"/>
  <c r="D1581" i="4"/>
  <c r="D117" i="4"/>
  <c r="D582" i="4"/>
  <c r="D162" i="4"/>
  <c r="D341" i="4"/>
  <c r="D267" i="4"/>
  <c r="D1700" i="4"/>
  <c r="D1870" i="4"/>
  <c r="D1449" i="4"/>
  <c r="D907" i="4"/>
  <c r="D1010" i="4"/>
  <c r="D841" i="4"/>
  <c r="D639" i="4"/>
  <c r="D1712" i="4"/>
  <c r="D822" i="4"/>
  <c r="D995" i="4"/>
  <c r="D752" i="4"/>
  <c r="D1213" i="4"/>
  <c r="D1888" i="4"/>
  <c r="D236" i="4"/>
  <c r="D1328" i="4"/>
  <c r="D1173" i="4"/>
  <c r="D1614" i="4"/>
  <c r="D1527" i="4"/>
  <c r="D1360" i="4"/>
  <c r="D1099" i="4"/>
  <c r="D406" i="4"/>
  <c r="D926" i="4"/>
  <c r="D1130" i="4"/>
  <c r="D444" i="4"/>
  <c r="D1986" i="4"/>
  <c r="D1722" i="4"/>
  <c r="D1058" i="4"/>
  <c r="D753" i="4"/>
  <c r="D1055" i="4"/>
  <c r="D1808" i="4"/>
  <c r="D940" i="4"/>
  <c r="D473" i="4"/>
  <c r="D1977" i="4"/>
  <c r="D360" i="4"/>
  <c r="D1244" i="4"/>
  <c r="D542" i="4"/>
  <c r="D1034" i="4"/>
  <c r="D525" i="4"/>
  <c r="D411" i="4"/>
  <c r="D1460" i="4"/>
  <c r="D170" i="4"/>
  <c r="D1067" i="4"/>
  <c r="D1628" i="4"/>
  <c r="D447" i="4"/>
  <c r="D1757" i="4"/>
  <c r="D765" i="4"/>
  <c r="D1632" i="4"/>
  <c r="D285" i="4"/>
  <c r="D385" i="4"/>
  <c r="D888" i="4"/>
  <c r="D1915" i="4"/>
  <c r="D936" i="4"/>
  <c r="D380" i="4"/>
  <c r="D1569" i="4"/>
  <c r="D1966" i="4"/>
  <c r="D13" i="4"/>
  <c r="D1572" i="4"/>
  <c r="D1349" i="4"/>
  <c r="D934" i="4"/>
  <c r="D65" i="4"/>
  <c r="D140" i="4"/>
  <c r="D979" i="4"/>
  <c r="D1874" i="4"/>
  <c r="D671" i="4"/>
  <c r="D830" i="4"/>
  <c r="D172" i="4"/>
  <c r="D1197" i="4"/>
  <c r="D853" i="4"/>
  <c r="D199" i="4"/>
  <c r="D977" i="4"/>
  <c r="D327" i="4"/>
  <c r="D455" i="4"/>
  <c r="D780" i="4"/>
  <c r="D1036" i="4"/>
  <c r="D531" i="4"/>
  <c r="D1041" i="4"/>
  <c r="D1741" i="4"/>
  <c r="D1153" i="4"/>
  <c r="D1827" i="4"/>
  <c r="D1547" i="4"/>
  <c r="D1236" i="4"/>
  <c r="D146" i="4"/>
  <c r="D880" i="4"/>
  <c r="D1550" i="4"/>
  <c r="D273" i="4"/>
  <c r="D1168" i="4"/>
  <c r="D783" i="4"/>
  <c r="D342" i="4"/>
  <c r="D1461" i="4"/>
  <c r="D433" i="4"/>
  <c r="D1151" i="4"/>
  <c r="D673" i="4"/>
  <c r="D1793" i="4"/>
  <c r="D1359" i="4"/>
  <c r="D820" i="4"/>
  <c r="D1004" i="4"/>
  <c r="D708" i="4"/>
  <c r="D1709" i="4"/>
  <c r="D1409" i="4"/>
  <c r="D1282" i="4"/>
  <c r="D526" i="4"/>
  <c r="D191" i="4"/>
  <c r="D339" i="4"/>
  <c r="D1032" i="4"/>
  <c r="D1998" i="4"/>
  <c r="D310" i="4"/>
  <c r="D876" i="4"/>
  <c r="D684" i="4"/>
  <c r="D1264" i="4"/>
  <c r="D1689" i="4"/>
  <c r="D922" i="4"/>
  <c r="D942" i="4"/>
  <c r="D945" i="4"/>
  <c r="D343" i="4"/>
  <c r="D1136" i="4"/>
  <c r="D570" i="4"/>
  <c r="D1556" i="4"/>
  <c r="D545" i="4"/>
  <c r="D1813" i="4"/>
  <c r="D1216" i="4"/>
  <c r="D1507" i="4"/>
  <c r="D423" i="4"/>
  <c r="D918" i="4"/>
  <c r="D1631" i="4"/>
  <c r="D638" i="4"/>
  <c r="D501" i="4"/>
  <c r="D856" i="4"/>
  <c r="D76" i="4"/>
  <c r="D231" i="4"/>
  <c r="D290" i="4"/>
  <c r="D413" i="4"/>
  <c r="D133" i="4"/>
  <c r="D354" i="4"/>
  <c r="D305" i="4"/>
  <c r="D1639" i="4"/>
  <c r="D108" i="4"/>
  <c r="D353" i="4"/>
  <c r="D687" i="4"/>
  <c r="D1344" i="4"/>
  <c r="D187" i="4"/>
  <c r="D1319" i="4"/>
  <c r="D1148" i="4"/>
  <c r="D923" i="4"/>
  <c r="D813" i="4"/>
  <c r="D1302" i="4"/>
  <c r="D1199" i="4"/>
  <c r="D1081" i="4"/>
  <c r="D1802" i="4"/>
  <c r="D698" i="4"/>
  <c r="D811" i="4"/>
  <c r="D479" i="4"/>
  <c r="D1927" i="4"/>
  <c r="D1232" i="4"/>
  <c r="D560" i="4"/>
  <c r="D1404" i="4"/>
  <c r="D905" i="4"/>
  <c r="D1235" i="4"/>
  <c r="D975" i="4"/>
  <c r="D1800" i="4"/>
  <c r="D1486" i="4"/>
  <c r="D145" i="4"/>
  <c r="D450" i="4"/>
  <c r="D144" i="4"/>
  <c r="D1792" i="4"/>
  <c r="D1618" i="4"/>
  <c r="D596" i="4"/>
  <c r="D667" i="4"/>
  <c r="D127" i="4"/>
  <c r="D409" i="4"/>
  <c r="D1338" i="4"/>
  <c r="D1770" i="4"/>
  <c r="D271" i="4"/>
  <c r="D1369" i="4"/>
  <c r="D999" i="4"/>
  <c r="D1975" i="4"/>
  <c r="D1680" i="4"/>
  <c r="D1453" i="4"/>
  <c r="D1570" i="4"/>
  <c r="D943" i="4"/>
  <c r="D1398" i="4"/>
  <c r="D213" i="4"/>
  <c r="D7" i="4"/>
  <c r="D792" i="4"/>
  <c r="D1842" i="4"/>
  <c r="D775" i="4"/>
  <c r="D973" i="4"/>
  <c r="D573" i="4"/>
  <c r="D369" i="4"/>
  <c r="D1387" i="4"/>
  <c r="D1805" i="4"/>
  <c r="D1935" i="4"/>
  <c r="D1642" i="4"/>
  <c r="D909" i="4"/>
  <c r="D514" i="4"/>
  <c r="D1812" i="4"/>
  <c r="D1892" i="4"/>
  <c r="D1358" i="4"/>
  <c r="D1275" i="4"/>
  <c r="D1863" i="4"/>
  <c r="D1318" i="4"/>
  <c r="D1801" i="4"/>
  <c r="D762" i="4"/>
  <c r="D40" i="4"/>
  <c r="D800" i="4"/>
  <c r="D476" i="4"/>
  <c r="D195" i="4"/>
  <c r="D463" i="4"/>
  <c r="D161" i="4"/>
  <c r="D903" i="4"/>
  <c r="D314" i="4"/>
  <c r="D1250" i="4"/>
  <c r="D924" i="4"/>
  <c r="D435" i="4"/>
  <c r="D1778" i="4"/>
  <c r="D51" i="4"/>
  <c r="D1903" i="4"/>
  <c r="D4" i="4"/>
  <c r="D1364" i="4"/>
  <c r="D1469" i="4"/>
  <c r="D1444" i="4"/>
  <c r="D37" i="4"/>
  <c r="D1721" i="4"/>
  <c r="D1193" i="4"/>
  <c r="D1337" i="4"/>
  <c r="D1752" i="4"/>
  <c r="D1798" i="4"/>
  <c r="D185" i="4"/>
  <c r="D1610" i="4"/>
  <c r="D847" i="4"/>
  <c r="D131" i="4"/>
  <c r="D1455" i="4"/>
  <c r="D1030" i="4"/>
  <c r="D39" i="4"/>
  <c r="D916" i="4"/>
  <c r="D1304" i="4"/>
  <c r="D510" i="4"/>
  <c r="D301" i="4"/>
  <c r="D1246" i="4"/>
  <c r="D953" i="4"/>
  <c r="D11" i="4"/>
  <c r="D1860" i="4"/>
  <c r="D1617" i="4"/>
  <c r="D1297" i="4"/>
  <c r="D1853" i="4"/>
  <c r="D1352" i="4"/>
  <c r="D921" i="4"/>
  <c r="D156" i="4"/>
  <c r="D375" i="4"/>
  <c r="D707" i="4"/>
  <c r="D1171" i="4"/>
  <c r="D26" i="4"/>
  <c r="D1094" i="4"/>
  <c r="D91" i="4"/>
  <c r="D699" i="4"/>
  <c r="D1407" i="4"/>
  <c r="D350" i="4"/>
  <c r="D1506" i="4"/>
  <c r="D1489" i="4"/>
  <c r="D891" i="4"/>
  <c r="D1231" i="4"/>
  <c r="D1782" i="4"/>
  <c r="D1481" i="4"/>
  <c r="D1877" i="4"/>
  <c r="D1283" i="4"/>
  <c r="D1412" i="4"/>
  <c r="D1727" i="4"/>
  <c r="D1811" i="4"/>
  <c r="D1076" i="4"/>
  <c r="D1523" i="4"/>
  <c r="D437" i="4"/>
  <c r="D258" i="4"/>
  <c r="D1272" i="4"/>
  <c r="D1257" i="4"/>
  <c r="D1256" i="4"/>
  <c r="D1653" i="4"/>
  <c r="D528" i="4"/>
  <c r="D1958" i="4"/>
  <c r="D1607" i="4"/>
  <c r="D1936" i="4"/>
  <c r="D980" i="4"/>
  <c r="D24" i="4"/>
  <c r="D312" i="4"/>
  <c r="D1160" i="4"/>
  <c r="D1114" i="4"/>
  <c r="D1038" i="4"/>
  <c r="D1995" i="4"/>
  <c r="D1289" i="4"/>
  <c r="D1883" i="4"/>
  <c r="D1418" i="4"/>
  <c r="D1057" i="4"/>
  <c r="D1437" i="4"/>
  <c r="D604" i="4"/>
  <c r="D717" i="4"/>
  <c r="D1187" i="4"/>
  <c r="D204" i="4"/>
  <c r="D1408" i="4"/>
  <c r="D715" i="4"/>
  <c r="D1215" i="4"/>
  <c r="D1466" i="4"/>
  <c r="D1699" i="4"/>
  <c r="D1482" i="4"/>
  <c r="D1388" i="4"/>
  <c r="D696" i="4"/>
  <c r="D1594" i="4"/>
  <c r="D364" i="4"/>
  <c r="D602" i="4"/>
  <c r="D988" i="4"/>
  <c r="D862" i="4"/>
  <c r="D549" i="4"/>
  <c r="D1419" i="4"/>
  <c r="D1456" i="4"/>
  <c r="D1622" i="4"/>
  <c r="D1555" i="4"/>
  <c r="D1186" i="4"/>
  <c r="D275" i="4"/>
  <c r="D1252" i="4"/>
  <c r="D938" i="4"/>
  <c r="D1092" i="4"/>
  <c r="D568" i="4"/>
  <c r="D1317" i="4"/>
  <c r="D1354" i="4"/>
  <c r="D688" i="4"/>
  <c r="D728" i="4"/>
  <c r="D1309" i="4"/>
  <c r="D985" i="4"/>
  <c r="D702" i="4"/>
  <c r="D1078" i="4"/>
  <c r="D1266" i="4"/>
  <c r="D1875" i="4"/>
  <c r="D754" i="4"/>
  <c r="D362" i="4"/>
  <c r="D1934" i="4"/>
  <c r="D1528" i="4"/>
  <c r="D724" i="4"/>
  <c r="D1917" i="4"/>
  <c r="D1796" i="4"/>
  <c r="D962" i="4"/>
  <c r="D516" i="4"/>
  <c r="D1496" i="4"/>
  <c r="D562" i="4"/>
  <c r="D1744" i="4"/>
  <c r="D967" i="4"/>
  <c r="D125" i="4"/>
  <c r="D509" i="4"/>
  <c r="D1970" i="4"/>
  <c r="D1109" i="4"/>
  <c r="D512" i="4"/>
  <c r="D1900" i="4"/>
  <c r="D899" i="4"/>
  <c r="D1993" i="4"/>
  <c r="D1598" i="4"/>
  <c r="D1476" i="4"/>
  <c r="D1292" i="4"/>
  <c r="D402" i="4"/>
  <c r="D1803" i="4"/>
  <c r="D1679" i="4"/>
  <c r="D1251" i="4"/>
  <c r="D103" i="4"/>
  <c r="D1794" i="4"/>
  <c r="D1166" i="4"/>
  <c r="D1112" i="4"/>
  <c r="D1195" i="4"/>
  <c r="D469" i="4"/>
  <c r="D642" i="4"/>
  <c r="D1192" i="4"/>
  <c r="D465" i="4"/>
  <c r="D87" i="4"/>
  <c r="D1852" i="4"/>
  <c r="D1351" i="4"/>
  <c r="D1311" i="4"/>
  <c r="D1816" i="4"/>
  <c r="D1422" i="4"/>
  <c r="D1475" i="4"/>
  <c r="D1467" i="4"/>
  <c r="D20" i="4"/>
  <c r="D288" i="4"/>
  <c r="D709" i="4"/>
  <c r="D704" i="4"/>
  <c r="D1447" i="4"/>
  <c r="D767" i="4"/>
  <c r="D1577" i="4"/>
  <c r="D955" i="4"/>
  <c r="D1950" i="4"/>
  <c r="D1115" i="4"/>
  <c r="D1751" i="4"/>
  <c r="D615" i="4"/>
  <c r="D1534" i="4"/>
  <c r="D1403" i="4"/>
  <c r="D759" i="4"/>
  <c r="D1655" i="4"/>
  <c r="D22" i="4"/>
  <c r="D448" i="4"/>
  <c r="D824" i="4"/>
  <c r="D1990" i="4"/>
  <c r="D1350" i="4"/>
  <c r="D496" i="4"/>
  <c r="D1361" i="4"/>
  <c r="D755" i="4"/>
  <c r="D284" i="4"/>
  <c r="D1353" i="4"/>
  <c r="D1608" i="4"/>
  <c r="D1424" i="4"/>
  <c r="D1530" i="4"/>
  <c r="D680" i="4"/>
  <c r="D1329" i="4"/>
  <c r="D303" i="4"/>
  <c r="D154" i="4"/>
  <c r="D1886" i="4"/>
  <c r="D1029" i="4"/>
  <c r="D1138" i="4"/>
  <c r="D1065" i="4"/>
  <c r="D821" i="4"/>
  <c r="D842" i="4"/>
  <c r="D1305" i="4"/>
  <c r="D1924" i="4"/>
  <c r="D452" i="4"/>
  <c r="D1683" i="4"/>
  <c r="D134" i="4"/>
  <c r="D47" i="4"/>
  <c r="D834" i="4"/>
  <c r="D1560" i="4"/>
  <c r="D492" i="4"/>
  <c r="D1429" i="4"/>
  <c r="D1362" i="4"/>
  <c r="D1152" i="4"/>
  <c r="D1828" i="4"/>
  <c r="D488" i="4"/>
  <c r="D911" i="4"/>
  <c r="D196" i="4"/>
  <c r="D1748" i="4"/>
  <c r="D427" i="4"/>
  <c r="D1902" i="4"/>
  <c r="D554" i="4"/>
  <c r="D72" i="4"/>
  <c r="D1829" i="4"/>
  <c r="D1124" i="4"/>
  <c r="D682" i="4"/>
  <c r="D569" i="4"/>
  <c r="D454" i="4"/>
  <c r="D1510" i="4"/>
  <c r="D1951" i="4"/>
  <c r="D49" i="4"/>
  <c r="D218" i="4"/>
  <c r="D220" i="4"/>
  <c r="D1858" i="4"/>
  <c r="D993" i="4"/>
  <c r="D1377" i="4"/>
  <c r="D720" i="4"/>
  <c r="D73" i="4"/>
  <c r="D129" i="4"/>
  <c r="D727" i="4"/>
  <c r="D1760" i="4"/>
  <c r="D1255" i="4"/>
  <c r="D1177" i="4"/>
  <c r="D725" i="4"/>
  <c r="D1512" i="4"/>
  <c r="D390" i="4"/>
  <c r="D232" i="4"/>
  <c r="D486" i="4"/>
  <c r="D317" i="4"/>
  <c r="D1183" i="4"/>
  <c r="D1207" i="4"/>
  <c r="D758" i="4"/>
  <c r="D352" i="4"/>
  <c r="D157" i="4"/>
  <c r="D636" i="4"/>
  <c r="D990" i="4"/>
  <c r="D1294" i="4"/>
  <c r="D946" i="4"/>
  <c r="D672" i="4"/>
  <c r="D867" i="4"/>
  <c r="D1603" i="4"/>
  <c r="D230" i="4"/>
  <c r="D1009" i="4"/>
  <c r="D446" i="4"/>
  <c r="D978" i="4"/>
  <c r="D62" i="4"/>
  <c r="D550" i="4"/>
  <c r="D1279" i="4"/>
  <c r="D661" i="4"/>
  <c r="D52" i="4"/>
  <c r="D930" i="4"/>
  <c r="D769" i="4"/>
  <c r="D814" i="4"/>
  <c r="D1278" i="4"/>
  <c r="D1198" i="4"/>
  <c r="D1504" i="4"/>
  <c r="D460" i="4"/>
  <c r="D1378" i="4"/>
  <c r="D432" i="4"/>
  <c r="D1391" i="4"/>
  <c r="D190" i="4"/>
  <c r="D143" i="4"/>
  <c r="D804" i="4"/>
  <c r="D1356" i="4"/>
  <c r="D1879" i="4"/>
  <c r="D998" i="4"/>
  <c r="D1490" i="4"/>
  <c r="D9" i="4"/>
  <c r="D1605" i="4"/>
  <c r="D443" i="4"/>
  <c r="D1925" i="4"/>
  <c r="D691" i="4"/>
  <c r="D1247" i="4"/>
  <c r="D1326" i="4"/>
  <c r="D539" i="4"/>
  <c r="D1348" i="4"/>
  <c r="D461" i="4"/>
  <c r="D742" i="4"/>
  <c r="D1306" i="4"/>
  <c r="D544" i="4"/>
  <c r="D464" i="4"/>
  <c r="D1754" i="4"/>
  <c r="D482" i="4"/>
  <c r="D289" i="4"/>
  <c r="D910" i="4"/>
  <c r="D848" i="4"/>
  <c r="D1293" i="4"/>
  <c r="D1204" i="4"/>
  <c r="D882" i="4"/>
  <c r="D365" i="4"/>
  <c r="D1175" i="4"/>
  <c r="D652" i="4"/>
  <c r="D1562" i="4"/>
  <c r="D70" i="4"/>
  <c r="D1384" i="4"/>
  <c r="D276" i="4"/>
  <c r="D1458" i="4"/>
  <c r="D1104" i="4"/>
  <c r="D751" i="4"/>
  <c r="D1959" i="4"/>
  <c r="D500" i="4"/>
  <c r="D1578" i="4"/>
  <c r="D1494" i="4"/>
  <c r="D902" i="4"/>
  <c r="D1738" i="4"/>
  <c r="D1573" i="4"/>
  <c r="D825" i="4"/>
  <c r="D738" i="4"/>
  <c r="D6" i="4"/>
  <c r="D389" i="4"/>
  <c r="D1021" i="4"/>
  <c r="D1421" i="4"/>
  <c r="D126" i="4"/>
  <c r="D451" i="4"/>
  <c r="D272" i="4"/>
  <c r="D428" i="4"/>
  <c r="D1904" i="4"/>
  <c r="D1762" i="4"/>
  <c r="D791" i="4"/>
  <c r="D370" i="4"/>
  <c r="D318" i="4"/>
  <c r="D1511" i="4"/>
  <c r="D253" i="4"/>
  <c r="D721" i="4"/>
  <c r="D1750" i="4"/>
  <c r="D1613" i="4"/>
  <c r="D1604" i="4"/>
  <c r="D265" i="4"/>
  <c r="D716" i="4"/>
  <c r="D420" i="4"/>
  <c r="D279" i="4"/>
  <c r="D1839" i="4"/>
  <c r="D1651" i="4"/>
  <c r="D1953" i="4"/>
  <c r="D1201" i="4"/>
  <c r="D1500" i="4"/>
  <c r="D583" i="4"/>
  <c r="D18" i="4"/>
  <c r="D1441" i="4"/>
  <c r="D69" i="4"/>
  <c r="D50" i="4"/>
  <c r="D771" i="4"/>
  <c r="D1893" i="4"/>
  <c r="D1974" i="4"/>
  <c r="D809" i="4"/>
  <c r="D458" i="4"/>
  <c r="D1777" i="4"/>
  <c r="D491" i="4"/>
  <c r="D1373" i="4"/>
  <c r="D518" i="4"/>
  <c r="D561" i="4"/>
  <c r="D937" i="4"/>
  <c r="D620" i="4"/>
  <c r="D774" i="4"/>
  <c r="D211" i="4"/>
  <c r="D1920" i="4"/>
  <c r="D1837" i="4"/>
  <c r="D106" i="4"/>
  <c r="D685" i="4"/>
  <c r="D269" i="4"/>
  <c r="D1587" i="4"/>
  <c r="D777" i="4"/>
  <c r="D1238" i="4"/>
  <c r="D864" i="4"/>
  <c r="D1417" i="4"/>
  <c r="D1262" i="4"/>
  <c r="D786" i="4"/>
  <c r="D1056" i="4"/>
  <c r="D892" i="4"/>
  <c r="D548" i="4"/>
  <c r="D736" i="4"/>
  <c r="D1301" i="4"/>
  <c r="D612" i="4"/>
  <c r="D1718" i="4"/>
  <c r="D972" i="4"/>
  <c r="D1928" i="4"/>
  <c r="D1961" i="4"/>
  <c r="D374" i="4"/>
  <c r="D1141" i="4"/>
  <c r="D1896" i="4"/>
  <c r="D793" i="4"/>
  <c r="D414" i="4"/>
  <c r="D663" i="4"/>
  <c r="D59" i="4"/>
  <c r="D609" i="4"/>
  <c r="D1536" i="4"/>
  <c r="D815" i="4"/>
  <c r="D1563" i="4"/>
  <c r="D1824" i="4"/>
  <c r="D1957" i="4"/>
  <c r="D1955" i="4"/>
  <c r="D881" i="4"/>
  <c r="D1869" i="4"/>
  <c r="D1245" i="4"/>
  <c r="D1003" i="4"/>
  <c r="D1221" i="4"/>
  <c r="D1964" i="4"/>
  <c r="D86" i="4"/>
  <c r="D857" i="4"/>
  <c r="D640" i="4"/>
  <c r="D110" i="4"/>
  <c r="D1045" i="4"/>
  <c r="D843" i="4"/>
  <c r="D1638" i="4"/>
  <c r="D1976" i="4"/>
  <c r="D442" i="4"/>
  <c r="D1023" i="4"/>
  <c r="D1856" i="4"/>
  <c r="D772" i="4"/>
  <c r="D954" i="4"/>
  <c r="D441" i="4"/>
  <c r="D1788" i="4"/>
  <c r="D547" i="4"/>
  <c r="D470" i="4"/>
  <c r="D124" i="4"/>
  <c r="D580" i="4"/>
  <c r="D1919" i="4"/>
  <c r="D1462" i="4"/>
  <c r="D701" i="4"/>
  <c r="D1884" i="4"/>
  <c r="D1834" i="4"/>
  <c r="D1380" i="4"/>
  <c r="D210" i="4"/>
  <c r="D1514" i="4"/>
  <c r="D46" i="4"/>
  <c r="D367" i="4"/>
  <c r="D239" i="4"/>
  <c r="D136" i="4"/>
  <c r="D31" i="4"/>
  <c r="D1258" i="4"/>
  <c r="D1984" i="4"/>
  <c r="D1123" i="4"/>
  <c r="D733" i="4"/>
  <c r="D1820" i="4"/>
  <c r="D1968" i="4"/>
  <c r="D1243" i="4"/>
  <c r="D1393" i="4"/>
  <c r="D1268" i="4"/>
  <c r="D1008" i="4"/>
  <c r="D1548" i="4"/>
  <c r="D1673" i="4"/>
  <c r="D1690" i="4"/>
  <c r="D1818" i="4"/>
  <c r="D1701" i="4"/>
  <c r="D768" i="4"/>
  <c r="D1049" i="4"/>
  <c r="D1022" i="4"/>
  <c r="D474" i="4"/>
  <c r="D1233" i="4"/>
  <c r="D994" i="4"/>
  <c r="D424" i="4"/>
  <c r="D744" i="4"/>
  <c r="D1126" i="4"/>
  <c r="D394" i="4"/>
  <c r="D1383" i="4"/>
  <c r="D1072" i="4"/>
  <c r="D1420" i="4"/>
  <c r="D1133" i="4"/>
  <c r="D1396" i="4"/>
  <c r="D763" i="4"/>
  <c r="D1024" i="4"/>
  <c r="D1070" i="4"/>
  <c r="D823" i="4"/>
  <c r="D1962" i="4"/>
  <c r="D14" i="4"/>
  <c r="D349" i="4"/>
  <c r="D1137" i="4"/>
  <c r="D1732" i="4"/>
  <c r="D1060" i="4"/>
  <c r="D1882" i="4"/>
  <c r="D123" i="4"/>
  <c r="D490" i="4"/>
  <c r="D591" i="4"/>
  <c r="D1677" i="4"/>
  <c r="D249" i="4"/>
  <c r="D1602" i="4"/>
  <c r="D608" i="4"/>
  <c r="D181" i="4"/>
  <c r="D1694" i="4"/>
  <c r="D1524" i="4"/>
  <c r="D1200" i="4"/>
  <c r="D1716" i="4"/>
  <c r="D776" i="4"/>
  <c r="D94" i="4"/>
  <c r="D648" i="4"/>
  <c r="D1623" i="4"/>
  <c r="D1881" i="4"/>
  <c r="D1621" i="4"/>
  <c r="D1979" i="4"/>
  <c r="D1223" i="4"/>
  <c r="D761" i="4"/>
  <c r="D1568" i="4"/>
  <c r="D472" i="4"/>
  <c r="D1303" i="4"/>
  <c r="D224" i="4"/>
  <c r="D1144" i="4"/>
  <c r="D179" i="4"/>
  <c r="D1543" i="4"/>
  <c r="D255" i="4"/>
  <c r="D551" i="4"/>
  <c r="D368" i="4"/>
  <c r="D1595" i="4"/>
  <c r="D1767" i="4"/>
  <c r="D1465" i="4"/>
  <c r="D1606" i="4"/>
  <c r="D1018" i="4"/>
  <c r="D1965" i="4"/>
  <c r="D345" i="4"/>
  <c r="D34" i="4"/>
  <c r="D681" i="4"/>
  <c r="D294" i="4"/>
  <c r="D1310" i="4"/>
  <c r="D558" i="4"/>
  <c r="D1566" i="4"/>
  <c r="D1817" i="4"/>
  <c r="D2001" i="4"/>
  <c r="D1546" i="4"/>
  <c r="D415" i="4"/>
  <c r="D986" i="4"/>
  <c r="D1775" i="4"/>
  <c r="D690" i="4"/>
  <c r="D30" i="4"/>
  <c r="D970" i="4"/>
  <c r="D925" i="4"/>
  <c r="D1182" i="4"/>
  <c r="D1843" i="4"/>
  <c r="D584" i="4"/>
  <c r="D167" i="4"/>
  <c r="D1703" i="4"/>
  <c r="D806" i="4"/>
  <c r="D323" i="4"/>
  <c r="D649" i="4"/>
  <c r="D1044" i="4"/>
  <c r="D895" i="4"/>
  <c r="D1376" i="4"/>
  <c r="D1298" i="4"/>
  <c r="D225" i="4"/>
  <c r="D250" i="4"/>
  <c r="D1731" i="4"/>
  <c r="D358" i="4"/>
  <c r="D92" i="4"/>
  <c r="D319" i="4"/>
  <c r="D401" i="4"/>
  <c r="D1579" i="4"/>
  <c r="D1189" i="4"/>
  <c r="D773" i="4"/>
  <c r="D1097" i="4"/>
  <c r="D493" i="4"/>
  <c r="D1584" i="4"/>
  <c r="D234" i="4"/>
  <c r="D436" i="4"/>
  <c r="D1823" i="4"/>
  <c r="D1771" i="4"/>
  <c r="D543" i="4"/>
  <c r="D1176" i="4"/>
  <c r="D366" i="4"/>
  <c r="D675" i="4"/>
  <c r="D1088" i="4"/>
  <c r="D1685" i="4"/>
  <c r="D778" i="4"/>
  <c r="D1162" i="4"/>
  <c r="D883" i="4"/>
  <c r="D839" i="4"/>
  <c r="D710" i="4"/>
  <c r="D737" i="4"/>
  <c r="D113" i="4"/>
  <c r="D148" i="4"/>
  <c r="D119" i="4"/>
  <c r="D1484" i="4"/>
  <c r="D1390" i="4"/>
  <c r="D456" i="4"/>
  <c r="D1089" i="4"/>
  <c r="D947" i="4"/>
  <c r="D1085" i="4"/>
  <c r="D1147" i="4"/>
  <c r="D33" i="4"/>
  <c r="D1641" i="4"/>
  <c r="D147" i="4"/>
  <c r="D689" i="4"/>
  <c r="D1553" i="4"/>
  <c r="D321" i="4"/>
  <c r="D1765" i="4"/>
  <c r="D628" i="4"/>
  <c r="D1815" i="4"/>
  <c r="D1910" i="4"/>
  <c r="D1522" i="4"/>
  <c r="D802" i="4"/>
  <c r="D819" i="4"/>
  <c r="D1736" i="4"/>
  <c r="D481" i="4"/>
  <c r="D1169" i="4"/>
  <c r="D1203" i="4"/>
  <c r="D1589" i="4"/>
  <c r="D306" i="4"/>
  <c r="D66" i="4"/>
  <c r="D1059" i="4"/>
  <c r="D906" i="4"/>
  <c r="D858" i="4"/>
  <c r="D1122" i="4"/>
  <c r="D1671" i="4"/>
  <c r="D89" i="4"/>
  <c r="D363" i="4"/>
  <c r="D135" i="4"/>
  <c r="D745" i="4"/>
  <c r="D1737" i="4"/>
  <c r="D235" i="4"/>
  <c r="D1325" i="4"/>
  <c r="D120" i="4"/>
  <c r="D419" i="4"/>
  <c r="D308" i="4"/>
  <c r="D1227" i="4"/>
  <c r="D102" i="4"/>
  <c r="D1646" i="4"/>
  <c r="D1706" i="4"/>
  <c r="D478" i="4"/>
  <c r="D1956" i="4"/>
  <c r="D1773" i="4"/>
  <c r="D1357" i="4"/>
  <c r="D261" i="4"/>
  <c r="D373" i="4"/>
  <c r="D203" i="4"/>
  <c r="D1624" i="4"/>
  <c r="D150" i="4"/>
  <c r="D1542" i="4"/>
  <c r="D1894" i="4"/>
  <c r="D64" i="4"/>
  <c r="D1766" i="4"/>
  <c r="D1678" i="4"/>
  <c r="D1978" i="4"/>
  <c r="D248" i="4"/>
  <c r="D552" i="4"/>
  <c r="D5" i="4"/>
  <c r="D330" i="4"/>
  <c r="D1451" i="4"/>
  <c r="D266" i="4"/>
  <c r="D949" i="4"/>
  <c r="D1300" i="4"/>
  <c r="D1324" i="4"/>
  <c r="D1106" i="4"/>
  <c r="D1074" i="4"/>
  <c r="D1697" i="4"/>
  <c r="D497" i="4"/>
  <c r="D1531" i="4"/>
  <c r="D971" i="4"/>
  <c r="D139" i="4"/>
  <c r="D1899" i="4"/>
  <c r="D338" i="4"/>
  <c r="D1330" i="4"/>
  <c r="D85" i="4"/>
  <c r="D1948" i="4"/>
  <c r="D118" i="4"/>
  <c r="D887" i="4"/>
  <c r="D242" i="4"/>
  <c r="D1672" i="4"/>
  <c r="D1457" i="4"/>
  <c r="D104" i="4"/>
  <c r="D1983" i="4"/>
  <c r="D594" i="4"/>
  <c r="D1525" i="4"/>
  <c r="D1061" i="4"/>
  <c r="D60" i="4"/>
  <c r="D1346" i="4"/>
  <c r="D597" i="4"/>
  <c r="D637" i="4"/>
  <c r="D1973" i="4"/>
  <c r="D252" i="4"/>
  <c r="D1734" i="4"/>
  <c r="D359" i="4"/>
  <c r="D1220" i="4"/>
  <c r="D1626" i="4"/>
  <c r="D410" i="4"/>
  <c r="D644" i="4"/>
  <c r="D335" i="4"/>
  <c r="D141" i="4"/>
  <c r="D325" i="4"/>
  <c r="D79" i="4"/>
  <c r="D1206" i="4"/>
  <c r="D1960" i="4"/>
  <c r="D1836" i="4"/>
  <c r="D1226" i="4"/>
  <c r="D130" i="4"/>
  <c r="D153" i="4"/>
  <c r="D326" i="4"/>
  <c r="D679" i="4"/>
  <c r="D1427" i="4"/>
  <c r="D1707" i="4"/>
  <c r="D1343" i="4"/>
  <c r="D291" i="4"/>
  <c r="D511" i="4"/>
  <c r="D1943" i="4"/>
  <c r="D1107" i="4"/>
  <c r="D756" i="4"/>
  <c r="D795" i="4"/>
  <c r="D1459" i="4"/>
  <c r="D1564" i="4"/>
  <c r="D961" i="4"/>
  <c r="D475" i="4"/>
  <c r="D618" i="4"/>
  <c r="D1944" i="4"/>
  <c r="D25" i="4"/>
  <c r="D1125" i="4"/>
  <c r="D617" i="4"/>
  <c r="D1844" i="4"/>
  <c r="D246" i="4"/>
  <c r="D968" i="4"/>
  <c r="D578" i="4"/>
  <c r="D264" i="4"/>
  <c r="D556" i="4"/>
  <c r="D917" i="4"/>
  <c r="D713" i="4"/>
  <c r="D1020" i="4"/>
  <c r="D1202" i="4"/>
  <c r="D1692" i="4"/>
  <c r="D1178" i="4"/>
  <c r="D647" i="4"/>
  <c r="D1997" i="4"/>
  <c r="D1776" i="4"/>
  <c r="D97" i="4"/>
  <c r="D1989" i="4"/>
  <c r="D1681" i="4"/>
  <c r="D1006" i="4"/>
  <c r="D1320" i="4"/>
  <c r="D796" i="4"/>
  <c r="D524" i="4"/>
  <c r="D520" i="4"/>
  <c r="D1725" i="4"/>
  <c r="D1850" i="4"/>
  <c r="D1967" i="4"/>
  <c r="D871" i="4"/>
  <c r="D1847" i="4"/>
  <c r="D38" i="4"/>
  <c r="D107" i="4"/>
  <c r="D987" i="4"/>
  <c r="D1620" i="4"/>
  <c r="D1167" i="4"/>
  <c r="D872" i="4"/>
  <c r="D1636" i="4"/>
  <c r="D29" i="4"/>
  <c r="D355" i="4"/>
  <c r="D635" i="4"/>
  <c r="D405" i="4"/>
  <c r="D587" i="4"/>
  <c r="D1452" i="4"/>
  <c r="D189" i="4"/>
  <c r="D1000" i="4"/>
  <c r="D740" i="4"/>
  <c r="D1402" i="4"/>
  <c r="D256" i="4"/>
  <c r="D1210" i="4"/>
  <c r="D28" i="4"/>
  <c r="D506" i="4"/>
  <c r="D1263" i="4"/>
  <c r="D1552" i="4"/>
  <c r="D487" i="4"/>
  <c r="D1644" i="4"/>
  <c r="D1601" i="4"/>
  <c r="D1575" i="4"/>
  <c r="D1113" i="4"/>
  <c r="D951" i="4"/>
  <c r="D818" i="4"/>
  <c r="D1521" i="4"/>
  <c r="D659" i="4"/>
  <c r="D686" i="4"/>
  <c r="D676" i="4"/>
  <c r="D398" i="4"/>
  <c r="D919" i="4"/>
  <c r="D1747" i="4"/>
  <c r="D527" i="4"/>
  <c r="D1400" i="4"/>
  <c r="D874" i="4"/>
  <c r="D1682" i="4"/>
  <c r="D816" i="4"/>
  <c r="D41" i="4"/>
  <c r="D15" i="4"/>
  <c r="D557" i="4"/>
  <c r="D1940" i="4"/>
  <c r="D1880" i="4"/>
  <c r="D17" i="4"/>
  <c r="D262" i="4"/>
  <c r="D1873" i="4"/>
  <c r="D807" i="4"/>
  <c r="D1781" i="4"/>
  <c r="D1381" i="4"/>
  <c r="D138" i="4"/>
  <c r="D171" i="4"/>
  <c r="D788" i="4"/>
  <c r="D412" i="4"/>
  <c r="D933" i="4"/>
  <c r="D1952" i="4"/>
  <c r="D1181" i="4"/>
  <c r="D643" i="4"/>
  <c r="D1259" i="4"/>
  <c r="D1890" i="4"/>
  <c r="D1119" i="4"/>
  <c r="D1105" i="4"/>
  <c r="D1728" i="4"/>
  <c r="D1505" i="4"/>
  <c r="D1541" i="4"/>
  <c r="D1554" i="4"/>
  <c r="D1191" i="4"/>
  <c r="D1719" i="4"/>
  <c r="D116" i="4"/>
  <c r="D683" i="4"/>
  <c r="D1158" i="4"/>
  <c r="D1253" i="4"/>
  <c r="D974" i="4"/>
  <c r="D849" i="4"/>
  <c r="D1517" i="4"/>
  <c r="D1786" i="4"/>
  <c r="D789" i="4"/>
  <c r="D274" i="4"/>
  <c r="D1501" i="4"/>
  <c r="D1164" i="4"/>
  <c r="D941" i="4"/>
  <c r="D212" i="4"/>
  <c r="D209" i="4"/>
  <c r="D567" i="4"/>
  <c r="D964" i="4"/>
  <c r="D1028" i="4"/>
  <c r="D1688" i="4"/>
  <c r="D1633" i="4"/>
  <c r="D32" i="4"/>
  <c r="D912" i="4"/>
  <c r="D1726" i="4"/>
  <c r="D625" i="4"/>
  <c r="D519" i="4"/>
  <c r="D208" i="4"/>
  <c r="D969" i="4"/>
  <c r="D1121" i="4"/>
  <c r="D665" i="4"/>
  <c r="D483" i="4"/>
  <c r="D851" i="4"/>
  <c r="D607" i="4"/>
  <c r="D1291" i="4"/>
  <c r="D845" i="4"/>
  <c r="D121" i="4"/>
  <c r="D932" i="4"/>
  <c r="D16" i="4"/>
  <c r="D1366" i="4"/>
  <c r="D1866" i="4"/>
  <c r="D298" i="4"/>
  <c r="D1399" i="4"/>
  <c r="D1474" i="4"/>
  <c r="D593" i="4"/>
  <c r="D653" i="4"/>
  <c r="D1498" i="4"/>
  <c r="D614" i="4"/>
  <c r="D215" i="4"/>
  <c r="D1540" i="4"/>
  <c r="D1135" i="4"/>
  <c r="D1218" i="4"/>
  <c r="D21" i="4"/>
  <c r="D1379" i="4"/>
  <c r="D1464" i="4"/>
  <c r="D1117" i="4"/>
  <c r="D1909" i="4"/>
  <c r="D1761" i="4"/>
  <c r="D166" i="4"/>
  <c r="D1907" i="4"/>
  <c r="D396" i="4"/>
  <c r="D201" i="4"/>
  <c r="D739" i="4"/>
  <c r="D787" i="4"/>
  <c r="D1083" i="4"/>
  <c r="D307" i="4"/>
  <c r="D222" i="4"/>
  <c r="D944" i="4"/>
  <c r="D996" i="4"/>
  <c r="D1015" i="4"/>
  <c r="D1835" i="4"/>
  <c r="D159" i="4"/>
  <c r="D111" i="4"/>
  <c r="D1212" i="4"/>
  <c r="D1789" i="4"/>
  <c r="D1872" i="4"/>
  <c r="D1269" i="4"/>
  <c r="D1662" i="4"/>
  <c r="D948" i="4"/>
  <c r="D1005" i="4"/>
  <c r="D1838" i="4"/>
  <c r="D668" i="4"/>
  <c r="D1454" i="4"/>
  <c r="D1165" i="4"/>
  <c r="D750" i="4"/>
  <c r="D1237" i="4"/>
  <c r="D84" i="4"/>
  <c r="D1286" i="4"/>
  <c r="D1108" i="4"/>
  <c r="D1980" i="4"/>
  <c r="D529" i="4"/>
  <c r="D151" i="4"/>
  <c r="D1758" i="4"/>
  <c r="D730" i="4"/>
  <c r="D645" i="4"/>
  <c r="D311" i="4"/>
  <c r="D348" i="4"/>
  <c r="D1228" i="4"/>
  <c r="D1392" i="4"/>
  <c r="D1779" i="4"/>
  <c r="D1401" i="4"/>
  <c r="D1312" i="4"/>
  <c r="D1612" i="4"/>
  <c r="D1499" i="4"/>
  <c r="D1583" i="4"/>
  <c r="D1657" i="4"/>
  <c r="D82" i="4"/>
  <c r="D1535" i="4"/>
  <c r="D865" i="4"/>
  <c r="D1156" i="4"/>
  <c r="D533" i="4"/>
  <c r="D1415" i="4"/>
  <c r="D1513" i="4"/>
  <c r="D743" i="4"/>
  <c r="D1515" i="4"/>
  <c r="D711" i="4"/>
  <c r="D137" i="4"/>
  <c r="D1730" i="4"/>
  <c r="D590" i="4"/>
  <c r="D404" i="4"/>
  <c r="D68" i="4"/>
  <c r="D1868" i="4"/>
  <c r="D537" i="4"/>
  <c r="D1265" i="4"/>
  <c r="D627" i="4"/>
  <c r="D1375" i="4"/>
  <c r="D1809" i="4"/>
  <c r="D563" i="4"/>
  <c r="D1686" i="4"/>
  <c r="D1405" i="4"/>
  <c r="D1885" i="4"/>
  <c r="D530" i="4"/>
  <c r="D1947" i="4"/>
  <c r="D605" i="4"/>
  <c r="D958" i="4"/>
  <c r="D599" i="4"/>
  <c r="D1914" i="4"/>
  <c r="D1339" i="4"/>
  <c r="D1634" i="4"/>
  <c r="D1100" i="4"/>
  <c r="D1871" i="4"/>
  <c r="D1229" i="4"/>
  <c r="D540" i="4"/>
  <c r="D746" i="4"/>
  <c r="D357" i="4"/>
  <c r="D1532" i="4"/>
  <c r="D1493" i="4"/>
  <c r="D440" i="4"/>
  <c r="D1363" i="4"/>
  <c r="D805" i="4"/>
  <c r="D214" i="4"/>
  <c r="D1932" i="4"/>
  <c r="D1345" i="4"/>
  <c r="D889" i="4"/>
  <c r="D421" i="4"/>
  <c r="D1921" i="4"/>
  <c r="D1629" i="4"/>
  <c r="D1637" i="4"/>
  <c r="D1146" i="4"/>
  <c r="D735" i="4"/>
  <c r="D521" i="4"/>
  <c r="D1368" i="4"/>
  <c r="D1749" i="4"/>
  <c r="D1708" i="4"/>
  <c r="D515" i="4"/>
  <c r="D833" i="4"/>
  <c r="D1756" i="4"/>
  <c r="D1180" i="4"/>
  <c r="D1988" i="4"/>
  <c r="D585" i="4"/>
  <c r="D184" i="4"/>
  <c r="D712" i="4"/>
  <c r="D1905" i="4"/>
  <c r="D1280" i="4"/>
  <c r="D1448" i="4"/>
  <c r="D1520" i="4"/>
  <c r="D1433" i="4"/>
  <c r="D1082" i="4"/>
  <c r="D1769" i="4"/>
  <c r="D387" i="4"/>
  <c r="D621" i="4"/>
  <c r="D388" i="4"/>
  <c r="D1735" i="4"/>
  <c r="D1987" i="4"/>
  <c r="D12" i="4"/>
  <c r="D1774" i="4"/>
  <c r="D216" i="4"/>
  <c r="D372" i="4"/>
  <c r="D53" i="4"/>
  <c r="D523" i="4"/>
  <c r="D229" i="4"/>
  <c r="D1473" i="4"/>
  <c r="D1273" i="4"/>
  <c r="D901" i="4"/>
  <c r="D45" i="4"/>
  <c r="D630" i="4"/>
  <c r="D1442" i="4"/>
  <c r="D957" i="4"/>
  <c r="D257" i="4"/>
  <c r="D536" i="4"/>
  <c r="D666" i="4"/>
  <c r="D1664" i="4"/>
  <c r="D1463" i="4"/>
  <c r="D194" i="4"/>
  <c r="D1615" i="4"/>
  <c r="D1941" i="4"/>
  <c r="D657" i="4"/>
  <c r="D381" i="4"/>
  <c r="D1576" i="4"/>
  <c r="D1340" i="4"/>
  <c r="D1833" i="4"/>
  <c r="D1627" i="4"/>
  <c r="D757" i="4"/>
  <c r="D1755" i="4"/>
  <c r="D1374" i="4"/>
  <c r="D1593" i="4"/>
  <c r="D1290" i="4"/>
  <c r="D1222" i="4"/>
  <c r="D610" i="4"/>
  <c r="D48" i="4"/>
  <c r="D898" i="4"/>
  <c r="D219" i="4"/>
  <c r="D1971" i="4"/>
  <c r="D764" i="4"/>
  <c r="D1865" i="4"/>
  <c r="D286" i="4"/>
  <c r="D606" i="4"/>
  <c r="D1217" i="4"/>
  <c r="D1652" i="4"/>
  <c r="D1087" i="4"/>
  <c r="D36" i="4"/>
  <c r="D1219" i="4"/>
  <c r="D426" i="4"/>
  <c r="D1308" i="4"/>
  <c r="D1667" i="4"/>
  <c r="D1436" i="4"/>
  <c r="D1434" i="4"/>
  <c r="D1285" i="4"/>
  <c r="D1994" i="4"/>
  <c r="D507" i="4"/>
  <c r="D850" i="4"/>
  <c r="D868" i="4"/>
  <c r="D616" i="4"/>
  <c r="D1982" i="4"/>
  <c r="D1931" i="4"/>
  <c r="D927" i="4"/>
  <c r="D965" i="4"/>
  <c r="D495" i="4"/>
  <c r="D1093" i="4"/>
  <c r="D1571" i="4"/>
  <c r="D538" i="4"/>
  <c r="D1394" i="4"/>
  <c r="D1406" i="4"/>
  <c r="D132" i="4"/>
  <c r="D175" i="4"/>
  <c r="D1468" i="4"/>
  <c r="D1450" i="4"/>
  <c r="D1322" i="4"/>
  <c r="D502" i="4"/>
  <c r="D498" i="4"/>
  <c r="D155" i="4"/>
  <c r="D320" i="4"/>
  <c r="D697" i="4"/>
  <c r="D810" i="4"/>
  <c r="D1039" i="4"/>
  <c r="D1648" i="4"/>
  <c r="D1981" i="4"/>
  <c r="D100" i="4"/>
  <c r="D1878" i="4"/>
  <c r="D1428" i="4"/>
  <c r="D1048" i="4"/>
  <c r="D1149" i="4"/>
  <c r="D1711" i="4"/>
  <c r="D457" i="4"/>
  <c r="D379" i="4"/>
  <c r="D251" i="4"/>
  <c r="D838" i="4"/>
  <c r="D1386" i="4"/>
  <c r="D1174" i="4"/>
  <c r="D1933" i="4"/>
  <c r="D577" i="4"/>
  <c r="D669" i="4"/>
  <c r="D600" i="4"/>
  <c r="D1053" i="4"/>
  <c r="D105" i="4"/>
  <c r="D803" i="4"/>
  <c r="D1241" i="4"/>
  <c r="D1937" i="4"/>
  <c r="D1810" i="4"/>
  <c r="D1185" i="4"/>
  <c r="D1849" i="4"/>
  <c r="D513" i="4"/>
  <c r="D142" i="4"/>
  <c r="D633" i="4"/>
  <c r="D1013" i="4"/>
  <c r="D425" i="4"/>
  <c r="D1281" i="4"/>
  <c r="D1946" i="4"/>
  <c r="D336" i="4"/>
  <c r="D54" i="4"/>
  <c r="D417" i="4"/>
  <c r="D706" i="4"/>
  <c r="D981" i="4"/>
  <c r="D1670" i="4"/>
  <c r="D1497" i="4"/>
  <c r="D270" i="4"/>
  <c r="D632" i="4"/>
  <c r="D660" i="4"/>
  <c r="D1090" i="4"/>
  <c r="D566" i="4"/>
  <c r="D1488" i="4"/>
  <c r="D714" i="4"/>
  <c r="D1347" i="4"/>
  <c r="D1063" i="4"/>
  <c r="D177" i="4"/>
  <c r="D1172" i="4"/>
  <c r="D1740" i="4"/>
  <c r="D1327" i="4"/>
  <c r="D723" i="4"/>
  <c r="D966" i="4"/>
  <c r="D408" i="4"/>
  <c r="D1071" i="4"/>
  <c r="D734" i="4"/>
  <c r="D835" i="4"/>
  <c r="D1790" i="4"/>
  <c r="D939" i="4"/>
  <c r="D963" i="4"/>
  <c r="D1862" i="4"/>
  <c r="D1696" i="4"/>
  <c r="D1205" i="4"/>
  <c r="D1196" i="4"/>
  <c r="D268" i="4"/>
  <c r="D1315" i="4"/>
  <c r="D1999" i="4"/>
  <c r="D1110" i="4"/>
  <c r="D44" i="4"/>
  <c r="D322" i="4"/>
  <c r="D378" i="4"/>
  <c r="D384" i="4"/>
  <c r="D1248" i="4"/>
  <c r="D193" i="4"/>
  <c r="D588" i="4"/>
  <c r="D1043" i="4"/>
  <c r="D855" i="4"/>
  <c r="D1103" i="4"/>
  <c r="D1772" i="4"/>
  <c r="D879" i="4"/>
  <c r="D1016" i="4"/>
  <c r="D564" i="4"/>
  <c r="D3" i="4"/>
  <c r="D283" i="4"/>
  <c r="D98" i="4"/>
  <c r="D1545" i="4"/>
  <c r="D71" i="4"/>
  <c r="D1225" i="4"/>
  <c r="D281" i="4"/>
  <c r="D797" i="4"/>
  <c r="D522" i="4"/>
  <c r="D158" i="4"/>
  <c r="D1341" i="4"/>
  <c r="D499" i="4"/>
  <c r="D244" i="4"/>
  <c r="D1014" i="4"/>
  <c r="D1432" i="4"/>
  <c r="D399" i="4"/>
  <c r="D1224" i="4"/>
  <c r="D603" i="4"/>
  <c r="D1170" i="4"/>
  <c r="D1154" i="4"/>
  <c r="D1567" i="4"/>
  <c r="D622" i="4"/>
  <c r="D1313" i="4"/>
  <c r="D1559" i="4"/>
  <c r="D293" i="4"/>
  <c r="D1426" i="4"/>
  <c r="D221" i="4"/>
  <c r="D1549" i="4"/>
  <c r="D1276" i="4"/>
  <c r="D328" i="4"/>
  <c r="D1116" i="4"/>
  <c r="D1832" i="4"/>
  <c r="D634" i="4"/>
  <c r="D400" i="4"/>
  <c r="D1897" i="4"/>
  <c r="D1724" i="4"/>
  <c r="D1574" i="4"/>
  <c r="D844" i="4"/>
  <c r="D1913" i="4"/>
  <c r="D1214" i="4"/>
  <c r="D674" i="4"/>
  <c r="D731" i="4"/>
  <c r="D1040" i="4"/>
  <c r="D863" i="4"/>
  <c r="D662" i="4"/>
  <c r="D1665" i="4"/>
  <c r="D259" i="4"/>
  <c r="D1942" i="4"/>
  <c r="D23" i="4"/>
  <c r="D991" i="4"/>
  <c r="D1019" i="4"/>
  <c r="D837" i="4"/>
  <c r="D619" i="4"/>
  <c r="D333" i="4"/>
  <c r="D1746" i="4"/>
  <c r="D1508" i="4"/>
  <c r="D1051" i="4"/>
  <c r="D1687" i="4"/>
  <c r="D1795" i="4"/>
  <c r="D77" i="4"/>
  <c r="D192" i="4"/>
  <c r="D1516" i="4"/>
  <c r="D241" i="4"/>
  <c r="D1431" i="4"/>
  <c r="D1715" i="4"/>
  <c r="D886" i="4"/>
  <c r="D1017" i="4"/>
  <c r="D1478" i="4"/>
  <c r="D1163" i="4"/>
  <c r="D1668" i="4"/>
  <c r="D1814" i="4"/>
  <c r="D1963" i="4"/>
  <c r="D1640" i="4"/>
  <c r="D629" i="4"/>
  <c r="D1031" i="4"/>
  <c r="D95" i="4"/>
  <c r="D808" i="4"/>
  <c r="D779" i="4"/>
  <c r="D1260" i="4"/>
  <c r="D651" i="4"/>
  <c r="D1131" i="4"/>
  <c r="D1647" i="4"/>
  <c r="D1991" i="4"/>
  <c r="D1985" i="4"/>
  <c r="D1739" i="4"/>
  <c r="D169" i="4"/>
  <c r="D1592" i="4"/>
  <c r="D897" i="4"/>
  <c r="D1027" i="4"/>
  <c r="D1410" i="4"/>
  <c r="D1851" i="4"/>
  <c r="D160" i="4"/>
  <c r="D875" i="4"/>
  <c r="D245" i="4"/>
  <c r="D180" i="4"/>
  <c r="D1502" i="4"/>
  <c r="D1086" i="4"/>
  <c r="D78" i="4"/>
  <c r="D329" i="4"/>
  <c r="D149" i="4"/>
  <c r="D439" i="4"/>
  <c r="D1819" i="4"/>
  <c r="D1659" i="4"/>
  <c r="D827" i="4"/>
  <c r="D722" i="4"/>
  <c r="D418" i="4"/>
  <c r="D729" i="4"/>
  <c r="D1887" i="4"/>
  <c r="D1026" i="4"/>
  <c r="D1068" i="4"/>
  <c r="D1537" i="4"/>
  <c r="D1996" i="4"/>
  <c r="D1046" i="4"/>
  <c r="D346" i="4"/>
  <c r="D334" i="4"/>
  <c r="D1599" i="4"/>
  <c r="D877" i="4"/>
  <c r="D1382" i="4"/>
  <c r="D1128" i="4"/>
  <c r="D831" i="4"/>
  <c r="D122" i="4"/>
  <c r="D90" i="4"/>
  <c r="D1323" i="4"/>
  <c r="D174" i="4"/>
  <c r="D382" i="4"/>
  <c r="D1335" i="4"/>
  <c r="D748" i="4"/>
  <c r="D1435" i="4"/>
  <c r="D1211" i="4"/>
  <c r="D42" i="4"/>
  <c r="D1551" i="4"/>
  <c r="D1590" i="4"/>
  <c r="D1134" i="4"/>
  <c r="D866" i="4"/>
  <c r="D1529" i="4"/>
  <c r="D1591" i="4"/>
  <c r="D299" i="4"/>
  <c r="D188" i="4"/>
  <c r="D1503" i="4"/>
  <c r="D1710" i="4"/>
  <c r="D655" i="4"/>
  <c r="D1923" i="4"/>
  <c r="D1333" i="4"/>
  <c r="D790" i="4"/>
  <c r="D1911" i="4"/>
  <c r="D1179" i="4"/>
  <c r="D546" i="4"/>
  <c r="D1656" i="4"/>
  <c r="D27" i="4"/>
  <c r="D1658" i="4"/>
  <c r="D601" i="4"/>
  <c r="D1691" i="4"/>
  <c r="D555" i="4"/>
  <c r="D1582" i="4"/>
  <c r="D347" i="4"/>
  <c r="D453" i="4"/>
  <c r="D504" i="4"/>
  <c r="D1127" i="4"/>
  <c r="D1007" i="4"/>
  <c r="D1596" i="4"/>
  <c r="D1111" i="4"/>
  <c r="D812" i="4"/>
  <c r="D58" i="4"/>
  <c r="D1438" i="4"/>
  <c r="D176" i="4"/>
  <c r="D1184" i="4"/>
  <c r="D869" i="4"/>
  <c r="D1663" i="4"/>
  <c r="D1096" i="4"/>
  <c r="D670" i="4"/>
  <c r="D586" i="4"/>
  <c r="D1443" i="4"/>
  <c r="D1150" i="4"/>
  <c r="D186" i="4"/>
  <c r="D1822" i="4"/>
  <c r="D1519" i="4"/>
  <c r="D1972" i="4"/>
  <c r="D1518" i="4"/>
  <c r="D63" i="4"/>
  <c r="D480" i="4"/>
  <c r="D1385" i="4"/>
  <c r="D801" i="4"/>
  <c r="D1588" i="4"/>
  <c r="D278" i="4"/>
  <c r="D1713" i="4"/>
  <c r="D1938" i="4"/>
  <c r="D205" i="4"/>
  <c r="D282" i="4"/>
  <c r="D287" i="4"/>
  <c r="D1487" i="4"/>
  <c r="D1440" i="4"/>
  <c r="D960" i="4"/>
  <c r="D1118" i="4"/>
  <c r="D434" i="4"/>
  <c r="D337" i="4"/>
  <c r="D654" i="4"/>
  <c r="D885" i="4"/>
  <c r="D1483" i="4"/>
  <c r="D732" i="4"/>
  <c r="D206" i="4"/>
  <c r="D226" i="4"/>
  <c r="D56" i="4"/>
  <c r="D1355" i="4"/>
  <c r="D1270" i="4"/>
  <c r="D1025" i="4"/>
  <c r="D393" i="4"/>
  <c r="D1069" i="4"/>
  <c r="D1580" i="4"/>
  <c r="D182" i="4"/>
  <c r="D198" i="4"/>
  <c r="D749" i="4"/>
  <c r="D361" i="4"/>
  <c r="D832" i="4"/>
  <c r="D581" i="4"/>
  <c r="D263" i="4"/>
  <c r="D178" i="4"/>
  <c r="D1784" i="4"/>
  <c r="D431" i="4"/>
  <c r="D575" i="4"/>
  <c r="D292" i="4"/>
  <c r="D1939" i="4"/>
  <c r="D1533" i="4"/>
  <c r="D207" i="4"/>
  <c r="D1804" i="4"/>
  <c r="D1042" i="4"/>
  <c r="D1558" i="4"/>
  <c r="D1132" i="4"/>
  <c r="D1079" i="4"/>
  <c r="D1666" i="4"/>
  <c r="D718" i="4"/>
  <c r="D1050" i="4"/>
  <c r="D1287" i="4"/>
  <c r="D1239" i="4"/>
  <c r="D1230" i="4"/>
  <c r="D1064" i="4"/>
  <c r="D115" i="4"/>
  <c r="D611" i="4"/>
  <c r="D99" i="4"/>
  <c r="D534" i="4"/>
  <c r="D1371" i="4"/>
  <c r="D1526" i="4"/>
  <c r="D928" i="4"/>
  <c r="D1720" i="4"/>
  <c r="D726" i="4"/>
  <c r="D894" i="4"/>
  <c r="D982" i="4"/>
  <c r="D197" i="4"/>
  <c r="D202" i="4"/>
  <c r="D1101" i="4"/>
  <c r="D340" i="4"/>
  <c r="D1389" i="4"/>
  <c r="D613" i="4"/>
  <c r="D96" i="4"/>
  <c r="D1783" i="4"/>
  <c r="D101" i="4"/>
  <c r="D1155" i="4"/>
  <c r="D459" i="4"/>
  <c r="D1544" i="4"/>
  <c r="D1661" i="4"/>
  <c r="D1831" i="4"/>
  <c r="D1717" i="4"/>
  <c r="D422" i="4"/>
  <c r="D1733" i="4"/>
  <c r="D904" i="4"/>
  <c r="D1052" i="4"/>
  <c r="D237" i="4"/>
  <c r="D1625" i="4"/>
  <c r="D445" i="4"/>
  <c r="D1698" i="4"/>
  <c r="D462" i="4"/>
  <c r="D468" i="4"/>
  <c r="D152" i="4"/>
  <c r="D1296" i="4"/>
  <c r="D1635" i="4"/>
  <c r="D254" i="4"/>
  <c r="D1334" i="4"/>
  <c r="D1854" i="4"/>
  <c r="D1047" i="4"/>
  <c r="D1895" i="4"/>
  <c r="D1288" i="4"/>
  <c r="D695" i="4"/>
  <c r="D624" i="4"/>
  <c r="D664" i="4"/>
  <c r="D576" i="4"/>
  <c r="D658" i="4"/>
  <c r="D1714" i="4"/>
  <c r="D1188" i="4"/>
  <c r="D471" i="4"/>
  <c r="D1066" i="4"/>
  <c r="D678" i="4"/>
  <c r="D386" i="4"/>
  <c r="D247" i="4"/>
  <c r="D553" i="4"/>
  <c r="D227" i="4"/>
  <c r="D1906" i="4"/>
  <c r="D798" i="4"/>
  <c r="D1693" i="4"/>
  <c r="D913" i="4"/>
  <c r="D1586" i="4"/>
  <c r="D1654" i="4"/>
  <c r="D1825" i="4"/>
  <c r="D956" i="4"/>
  <c r="D1695" i="4"/>
  <c r="D74" i="4"/>
  <c r="D1208" i="4"/>
  <c r="D1916" i="4"/>
  <c r="D109" i="4"/>
  <c r="D931" i="4"/>
  <c r="D164" i="4"/>
  <c r="D81" i="4"/>
  <c r="D1557" i="4"/>
  <c r="D1630" i="4"/>
  <c r="D959" i="4"/>
  <c r="D836" i="4"/>
  <c r="D1314" i="4"/>
  <c r="D114" i="4"/>
  <c r="D1619" i="4"/>
  <c r="D893" i="4"/>
  <c r="D579" i="4"/>
  <c r="D781" i="4"/>
  <c r="D277" i="4"/>
  <c r="D589" i="4"/>
  <c r="D168" i="4"/>
  <c r="D1274" i="4"/>
  <c r="D703" i="4"/>
  <c r="D770" i="4"/>
  <c r="D950" i="4"/>
  <c r="D1704" i="4"/>
  <c r="D1295" i="4"/>
  <c r="D920" i="4"/>
  <c r="D477" i="4"/>
  <c r="D1908" i="4"/>
  <c r="D1876" i="4"/>
  <c r="D376" i="4"/>
  <c r="D952" i="4"/>
  <c r="D1821" i="4"/>
  <c r="D1859" i="4"/>
  <c r="D1307" i="4"/>
  <c r="D1901" i="4"/>
  <c r="D915" i="4"/>
  <c r="D1780" i="4"/>
  <c r="D896" i="4"/>
  <c r="D1299" i="4"/>
  <c r="D93" i="4"/>
  <c r="D356" i="4"/>
  <c r="D228" i="4"/>
  <c r="D1120" i="4"/>
  <c r="D83" i="4"/>
  <c r="D1509" i="4"/>
  <c r="D900" i="4"/>
  <c r="D1439" i="4"/>
  <c r="D304" i="4"/>
  <c r="D1912" i="4"/>
  <c r="D1091" i="4"/>
  <c r="D55" i="4"/>
  <c r="D1080" i="4"/>
  <c r="D1945" i="4"/>
  <c r="D1791" i="4"/>
  <c r="D1723" i="4"/>
  <c r="D324" i="4"/>
  <c r="D1425" i="4"/>
  <c r="D1764" i="4"/>
  <c r="D1430" i="4"/>
  <c r="D1729" i="4"/>
  <c r="D243" i="4"/>
  <c r="D438" i="4"/>
  <c r="D183" i="4"/>
  <c r="D860" i="4"/>
  <c r="D870" i="4"/>
  <c r="D677" i="4"/>
  <c r="D1702" i="4"/>
  <c r="D535" i="4"/>
  <c r="D1768" i="4"/>
  <c r="D1585" i="4"/>
  <c r="D1918" i="4"/>
  <c r="D1261" i="4"/>
  <c r="D1395" i="4"/>
  <c r="D1161" i="4"/>
  <c r="D1743" i="4"/>
  <c r="D623" i="4"/>
  <c r="D828" i="4"/>
  <c r="D1277" i="4"/>
  <c r="D165" i="4"/>
  <c r="D826" i="4"/>
  <c r="D240" i="4"/>
  <c r="D1660" i="4"/>
  <c r="D1841" i="4"/>
  <c r="D505" i="4"/>
  <c r="D1471" i="4"/>
  <c r="D1611" i="4"/>
  <c r="D1864" i="4"/>
  <c r="D565" i="4"/>
  <c r="D1249" i="4"/>
  <c r="D295" i="4"/>
  <c r="D1102" i="4"/>
  <c r="D559" i="4"/>
  <c r="D1992" i="4"/>
  <c r="D1397" i="4"/>
  <c r="D315" i="4"/>
  <c r="D332" i="4"/>
  <c r="D541" i="4"/>
  <c r="D1799" i="4"/>
  <c r="D1855" i="4"/>
  <c r="D1495" i="4"/>
  <c r="D1675" i="4"/>
  <c r="D852" i="4"/>
  <c r="D163" i="4"/>
  <c r="D1845" i="4"/>
  <c r="D1472" i="4"/>
  <c r="D517" i="4"/>
  <c r="D785" i="4"/>
  <c r="D10" i="4"/>
  <c r="D1479" i="4"/>
  <c r="D397" i="4"/>
  <c r="D1411" i="4"/>
  <c r="D1477" i="4"/>
  <c r="D1242" i="4"/>
  <c r="D383" i="4"/>
  <c r="D1140" i="4"/>
  <c r="D1807" i="4"/>
  <c r="D989" i="4"/>
  <c r="D313" i="4"/>
  <c r="D1037" i="4"/>
  <c r="D1891" i="4"/>
  <c r="D223" i="4"/>
  <c r="D1413" i="4"/>
  <c r="D1316" i="4"/>
  <c r="D112" i="4"/>
  <c r="D1209" i="4"/>
  <c r="D1445" i="4"/>
  <c r="D1806" i="4"/>
  <c r="D1321" i="4"/>
  <c r="D88" i="4"/>
  <c r="D1075" i="4"/>
  <c r="D1372" i="4"/>
  <c r="D297" i="4"/>
  <c r="D429" i="4"/>
  <c r="D929" i="4"/>
  <c r="D80" i="4"/>
  <c r="D43" i="4"/>
  <c r="D571" i="4"/>
  <c r="D1742" i="4"/>
  <c r="D1867" i="4"/>
  <c r="D395" i="4"/>
  <c r="D1416" i="4"/>
  <c r="D935" i="4"/>
  <c r="D692" i="4"/>
  <c r="D705" i="4"/>
  <c r="D302" i="4"/>
  <c r="D1370" i="4"/>
  <c r="D1240" i="4"/>
  <c r="D794" i="4"/>
  <c r="D1001" i="4"/>
  <c r="D1787" i="4"/>
  <c r="D1267" i="4"/>
  <c r="D1600" i="4"/>
  <c r="D1922" i="4"/>
  <c r="D377" i="4"/>
  <c r="D1095" i="4"/>
  <c r="D1929" i="4"/>
  <c r="D1284" i="4"/>
  <c r="D1954" i="4"/>
  <c r="D1190" i="4"/>
  <c r="D1797" i="4"/>
  <c r="D908" i="4"/>
  <c r="D1565" i="4"/>
  <c r="D1609" i="4"/>
  <c r="D1098" i="4"/>
  <c r="D1480" i="4"/>
  <c r="D1414" i="4"/>
  <c r="D416" i="4"/>
  <c r="D1062" i="4"/>
  <c r="D173" i="4"/>
  <c r="D1826" i="4"/>
  <c r="D1785" i="4"/>
  <c r="D1035" i="4"/>
  <c r="D1331" i="4"/>
  <c r="D914" i="4"/>
  <c r="D351" i="4"/>
  <c r="D316" i="4"/>
  <c r="D508" i="4"/>
  <c r="D1054" i="4"/>
  <c r="D873" i="4"/>
  <c r="D983" i="4"/>
  <c r="D1643" i="4"/>
  <c r="D1234" i="4"/>
  <c r="D574" i="4"/>
  <c r="D67" i="4"/>
  <c r="D626" i="4"/>
  <c r="D503" i="4"/>
  <c r="D430" i="4"/>
  <c r="D846" i="4"/>
  <c r="D1367" i="4"/>
  <c r="D2000" i="4"/>
  <c r="D1649" i="4"/>
  <c r="D1446" i="4"/>
  <c r="D1684" i="4"/>
  <c r="D484" i="4"/>
  <c r="D344" i="4"/>
  <c r="D817" i="4"/>
  <c r="D532" i="4"/>
  <c r="D1669" i="4"/>
  <c r="D1857" i="4"/>
  <c r="D467" i="4"/>
  <c r="D1002" i="4"/>
  <c r="D485" i="4"/>
  <c r="D1539" i="4"/>
  <c r="D854" i="4"/>
  <c r="D1840" i="4"/>
  <c r="D1254" i="4"/>
  <c r="D1491" i="4"/>
  <c r="D799" i="4"/>
  <c r="D1930" i="4"/>
  <c r="D646" i="4"/>
  <c r="D840" i="4"/>
  <c r="D1077" i="4"/>
  <c r="D719" i="4"/>
  <c r="D2002" i="4"/>
  <c r="D1139" i="4"/>
  <c r="D656" i="4"/>
  <c r="D200" i="4"/>
  <c r="D1538" i="4"/>
  <c r="D1485" i="4"/>
  <c r="D1705" i="4"/>
  <c r="D494" i="4"/>
  <c r="D1012" i="4"/>
  <c r="D641" i="4"/>
  <c r="D1194" i="4"/>
  <c r="D392" i="4"/>
  <c r="D631" i="4"/>
  <c r="D829" i="4"/>
  <c r="D1759" i="4"/>
  <c r="D1011" i="4"/>
  <c r="D1342" i="4"/>
  <c r="D1336" i="4"/>
  <c r="D760" i="4"/>
  <c r="D1745" i="4"/>
  <c r="D1157" i="4"/>
  <c r="D217" i="4"/>
  <c r="D75" i="4"/>
  <c r="D489" i="4"/>
  <c r="D984" i="4"/>
  <c r="G26" i="9"/>
  <c r="H26" i="9" s="1"/>
  <c r="G90" i="9"/>
  <c r="H90" i="9" s="1"/>
  <c r="G154" i="9"/>
  <c r="H154" i="9" s="1"/>
  <c r="G218" i="9"/>
  <c r="H218" i="9" s="1"/>
  <c r="G282" i="9"/>
  <c r="H282" i="9" s="1"/>
  <c r="G346" i="9"/>
  <c r="H346" i="9" s="1"/>
  <c r="G410" i="9"/>
  <c r="H410" i="9" s="1"/>
  <c r="G27" i="9"/>
  <c r="H27" i="9" s="1"/>
  <c r="G91" i="9"/>
  <c r="H91" i="9" s="1"/>
  <c r="G155" i="9"/>
  <c r="H155" i="9" s="1"/>
  <c r="G219" i="9"/>
  <c r="H219" i="9" s="1"/>
  <c r="G283" i="9"/>
  <c r="H283" i="9" s="1"/>
  <c r="G347" i="9"/>
  <c r="H347" i="9" s="1"/>
  <c r="G411" i="9"/>
  <c r="H411" i="9" s="1"/>
  <c r="G44" i="9"/>
  <c r="H44" i="9" s="1"/>
  <c r="G108" i="9"/>
  <c r="H108" i="9" s="1"/>
  <c r="G172" i="9"/>
  <c r="H172" i="9" s="1"/>
  <c r="G236" i="9"/>
  <c r="H236" i="9" s="1"/>
  <c r="G300" i="9"/>
  <c r="H300" i="9" s="1"/>
  <c r="G364" i="9"/>
  <c r="H364" i="9" s="1"/>
  <c r="G428" i="9"/>
  <c r="H428" i="9" s="1"/>
  <c r="G492" i="9"/>
  <c r="H492" i="9" s="1"/>
  <c r="G556" i="9"/>
  <c r="H556" i="9" s="1"/>
  <c r="G620" i="9"/>
  <c r="H620" i="9" s="1"/>
  <c r="G684" i="9"/>
  <c r="H684" i="9" s="1"/>
  <c r="G69" i="9"/>
  <c r="H69" i="9" s="1"/>
  <c r="G133" i="9"/>
  <c r="H133" i="9" s="1"/>
  <c r="G197" i="9"/>
  <c r="H197" i="9" s="1"/>
  <c r="G261" i="9"/>
  <c r="H261" i="9" s="1"/>
  <c r="G325" i="9"/>
  <c r="H325" i="9" s="1"/>
  <c r="G389" i="9"/>
  <c r="H389" i="9" s="1"/>
  <c r="G453" i="9"/>
  <c r="H453" i="9" s="1"/>
  <c r="G517" i="9"/>
  <c r="H517" i="9" s="1"/>
  <c r="G581" i="9"/>
  <c r="H581" i="9" s="1"/>
  <c r="G22" i="9"/>
  <c r="H22" i="9" s="1"/>
  <c r="G86" i="9"/>
  <c r="H86" i="9" s="1"/>
  <c r="G150" i="9"/>
  <c r="H150" i="9" s="1"/>
  <c r="G214" i="9"/>
  <c r="H214" i="9" s="1"/>
  <c r="G278" i="9"/>
  <c r="H278" i="9" s="1"/>
  <c r="G342" i="9"/>
  <c r="H342" i="9" s="1"/>
  <c r="G406" i="9"/>
  <c r="H406" i="9" s="1"/>
  <c r="G15" i="9"/>
  <c r="H15" i="9" s="1"/>
  <c r="G79" i="9"/>
  <c r="H79" i="9" s="1"/>
  <c r="G143" i="9"/>
  <c r="H143" i="9" s="1"/>
  <c r="G207" i="9"/>
  <c r="H207" i="9" s="1"/>
  <c r="G271" i="9"/>
  <c r="H271" i="9" s="1"/>
  <c r="G335" i="9"/>
  <c r="H335" i="9" s="1"/>
  <c r="G399" i="9"/>
  <c r="H399" i="9" s="1"/>
  <c r="G463" i="9"/>
  <c r="H463" i="9" s="1"/>
  <c r="G72" i="9"/>
  <c r="H72" i="9" s="1"/>
  <c r="G136" i="9"/>
  <c r="H136" i="9" s="1"/>
  <c r="G200" i="9"/>
  <c r="H200" i="9" s="1"/>
  <c r="G264" i="9"/>
  <c r="H264" i="9" s="1"/>
  <c r="G328" i="9"/>
  <c r="H328" i="9" s="1"/>
  <c r="G392" i="9"/>
  <c r="H392" i="9" s="1"/>
  <c r="G456" i="9"/>
  <c r="H456" i="9" s="1"/>
  <c r="G520" i="9"/>
  <c r="H520" i="9" s="1"/>
  <c r="G584" i="9"/>
  <c r="H584" i="9" s="1"/>
  <c r="G451" i="9"/>
  <c r="H451" i="9" s="1"/>
  <c r="G562" i="9"/>
  <c r="H562" i="9" s="1"/>
  <c r="G649" i="9"/>
  <c r="H649" i="9" s="1"/>
  <c r="G718" i="9"/>
  <c r="H718" i="9" s="1"/>
  <c r="G782" i="9"/>
  <c r="H782" i="9" s="1"/>
  <c r="G846" i="9"/>
  <c r="H846" i="9" s="1"/>
  <c r="G910" i="9"/>
  <c r="H910" i="9" s="1"/>
  <c r="G974" i="9"/>
  <c r="H974" i="9" s="1"/>
  <c r="G1038" i="9"/>
  <c r="H1038" i="9" s="1"/>
  <c r="G1102" i="9"/>
  <c r="H1102" i="9" s="1"/>
  <c r="G153" i="9"/>
  <c r="H153" i="9" s="1"/>
  <c r="G499" i="9"/>
  <c r="H499" i="9" s="1"/>
  <c r="G600" i="9"/>
  <c r="H600" i="9" s="1"/>
  <c r="G678" i="9"/>
  <c r="H678" i="9" s="1"/>
  <c r="G743" i="9"/>
  <c r="H743" i="9" s="1"/>
  <c r="G807" i="9"/>
  <c r="H807" i="9" s="1"/>
  <c r="G871" i="9"/>
  <c r="H871" i="9" s="1"/>
  <c r="G935" i="9"/>
  <c r="H935" i="9" s="1"/>
  <c r="G999" i="9"/>
  <c r="H999" i="9" s="1"/>
  <c r="G1063" i="9"/>
  <c r="H1063" i="9" s="1"/>
  <c r="G1127" i="9"/>
  <c r="H1127" i="9" s="1"/>
  <c r="G353" i="9"/>
  <c r="H353" i="9" s="1"/>
  <c r="G539" i="9"/>
  <c r="H539" i="9" s="1"/>
  <c r="G633" i="9"/>
  <c r="H633" i="9" s="1"/>
  <c r="G704" i="9"/>
  <c r="H704" i="9" s="1"/>
  <c r="G768" i="9"/>
  <c r="H768" i="9" s="1"/>
  <c r="G832" i="9"/>
  <c r="H832" i="9" s="1"/>
  <c r="G896" i="9"/>
  <c r="H896" i="9" s="1"/>
  <c r="G960" i="9"/>
  <c r="H960" i="9" s="1"/>
  <c r="G1024" i="9"/>
  <c r="H1024" i="9" s="1"/>
  <c r="G1088" i="9"/>
  <c r="H1088" i="9" s="1"/>
  <c r="G169" i="9"/>
  <c r="H169" i="9" s="1"/>
  <c r="G503" i="9"/>
  <c r="H503" i="9" s="1"/>
  <c r="G602" i="9"/>
  <c r="H602" i="9" s="1"/>
  <c r="G680" i="9"/>
  <c r="H680" i="9" s="1"/>
  <c r="G745" i="9"/>
  <c r="H745" i="9" s="1"/>
  <c r="G809" i="9"/>
  <c r="H809" i="9" s="1"/>
  <c r="G873" i="9"/>
  <c r="H873" i="9" s="1"/>
  <c r="G937" i="9"/>
  <c r="H937" i="9" s="1"/>
  <c r="G1001" i="9"/>
  <c r="H1001" i="9" s="1"/>
  <c r="G1065" i="9"/>
  <c r="H1065" i="9" s="1"/>
  <c r="G1129" i="9"/>
  <c r="H1129" i="9" s="1"/>
  <c r="G433" i="9"/>
  <c r="H433" i="9" s="1"/>
  <c r="G555" i="9"/>
  <c r="H555" i="9" s="1"/>
  <c r="G645" i="9"/>
  <c r="H645" i="9" s="1"/>
  <c r="G714" i="9"/>
  <c r="H714" i="9" s="1"/>
  <c r="G778" i="9"/>
  <c r="H778" i="9" s="1"/>
  <c r="G842" i="9"/>
  <c r="H842" i="9" s="1"/>
  <c r="G906" i="9"/>
  <c r="H906" i="9" s="1"/>
  <c r="G970" i="9"/>
  <c r="H970" i="9" s="1"/>
  <c r="G1034" i="9"/>
  <c r="H1034" i="9" s="1"/>
  <c r="G1098" i="9"/>
  <c r="H1098" i="9" s="1"/>
  <c r="G121" i="9"/>
  <c r="H121" i="9" s="1"/>
  <c r="G494" i="9"/>
  <c r="H494" i="9" s="1"/>
  <c r="G594" i="9"/>
  <c r="H594" i="9" s="1"/>
  <c r="G673" i="9"/>
  <c r="H673" i="9" s="1"/>
  <c r="G739" i="9"/>
  <c r="H739" i="9" s="1"/>
  <c r="G803" i="9"/>
  <c r="H803" i="9" s="1"/>
  <c r="G867" i="9"/>
  <c r="H867" i="9" s="1"/>
  <c r="G931" i="9"/>
  <c r="H931" i="9" s="1"/>
  <c r="G535" i="9"/>
  <c r="H535" i="9" s="1"/>
  <c r="G829" i="9"/>
  <c r="H829" i="9" s="1"/>
  <c r="G1045" i="9"/>
  <c r="H1045" i="9" s="1"/>
  <c r="G1171" i="9"/>
  <c r="H1171" i="9" s="1"/>
  <c r="G1235" i="9"/>
  <c r="H1235" i="9" s="1"/>
  <c r="G1299" i="9"/>
  <c r="H1299" i="9" s="1"/>
  <c r="G1363" i="9"/>
  <c r="H1363" i="9" s="1"/>
  <c r="G1427" i="9"/>
  <c r="H1427" i="9" s="1"/>
  <c r="G1491" i="9"/>
  <c r="H1491" i="9" s="1"/>
  <c r="G1555" i="9"/>
  <c r="H1555" i="9" s="1"/>
  <c r="G1619" i="9"/>
  <c r="H1619" i="9" s="1"/>
  <c r="G674" i="9"/>
  <c r="H674" i="9" s="1"/>
  <c r="G932" i="9"/>
  <c r="H932" i="9" s="1"/>
  <c r="G1115" i="9"/>
  <c r="H1115" i="9" s="1"/>
  <c r="G1196" i="9"/>
  <c r="H1196" i="9" s="1"/>
  <c r="G1260" i="9"/>
  <c r="H1260" i="9" s="1"/>
  <c r="G193" i="9"/>
  <c r="H193" i="9" s="1"/>
  <c r="G748" i="9"/>
  <c r="H748" i="9" s="1"/>
  <c r="G989" i="9"/>
  <c r="H989" i="9" s="1"/>
  <c r="G34" i="9"/>
  <c r="H34" i="9" s="1"/>
  <c r="G98" i="9"/>
  <c r="H98" i="9" s="1"/>
  <c r="G162" i="9"/>
  <c r="H162" i="9" s="1"/>
  <c r="G226" i="9"/>
  <c r="H226" i="9" s="1"/>
  <c r="G290" i="9"/>
  <c r="H290" i="9" s="1"/>
  <c r="G354" i="9"/>
  <c r="H354" i="9" s="1"/>
  <c r="G418" i="9"/>
  <c r="H418" i="9" s="1"/>
  <c r="G35" i="9"/>
  <c r="H35" i="9" s="1"/>
  <c r="G99" i="9"/>
  <c r="H99" i="9" s="1"/>
  <c r="G163" i="9"/>
  <c r="H163" i="9" s="1"/>
  <c r="G227" i="9"/>
  <c r="H227" i="9" s="1"/>
  <c r="G291" i="9"/>
  <c r="H291" i="9" s="1"/>
  <c r="G355" i="9"/>
  <c r="H355" i="9" s="1"/>
  <c r="G419" i="9"/>
  <c r="H419" i="9" s="1"/>
  <c r="G52" i="9"/>
  <c r="H52" i="9" s="1"/>
  <c r="G116" i="9"/>
  <c r="H116" i="9" s="1"/>
  <c r="G180" i="9"/>
  <c r="H180" i="9" s="1"/>
  <c r="G244" i="9"/>
  <c r="H244" i="9" s="1"/>
  <c r="G308" i="9"/>
  <c r="H308" i="9" s="1"/>
  <c r="G372" i="9"/>
  <c r="H372" i="9" s="1"/>
  <c r="G436" i="9"/>
  <c r="H436" i="9" s="1"/>
  <c r="G500" i="9"/>
  <c r="H500" i="9" s="1"/>
  <c r="G564" i="9"/>
  <c r="H564" i="9" s="1"/>
  <c r="G628" i="9"/>
  <c r="H628" i="9" s="1"/>
  <c r="G13" i="9"/>
  <c r="H13" i="9" s="1"/>
  <c r="G77" i="9"/>
  <c r="H77" i="9" s="1"/>
  <c r="G141" i="9"/>
  <c r="H141" i="9" s="1"/>
  <c r="G205" i="9"/>
  <c r="H205" i="9" s="1"/>
  <c r="G269" i="9"/>
  <c r="H269" i="9" s="1"/>
  <c r="G333" i="9"/>
  <c r="H333" i="9" s="1"/>
  <c r="G397" i="9"/>
  <c r="H397" i="9" s="1"/>
  <c r="G461" i="9"/>
  <c r="H461" i="9" s="1"/>
  <c r="G525" i="9"/>
  <c r="H525" i="9" s="1"/>
  <c r="G589" i="9"/>
  <c r="H589" i="9" s="1"/>
  <c r="G30" i="9"/>
  <c r="H30" i="9" s="1"/>
  <c r="G94" i="9"/>
  <c r="H94" i="9" s="1"/>
  <c r="G158" i="9"/>
  <c r="H158" i="9" s="1"/>
  <c r="G222" i="9"/>
  <c r="H222" i="9" s="1"/>
  <c r="G286" i="9"/>
  <c r="H286" i="9" s="1"/>
  <c r="G350" i="9"/>
  <c r="H350" i="9" s="1"/>
  <c r="G414" i="9"/>
  <c r="H414" i="9" s="1"/>
  <c r="G23" i="9"/>
  <c r="H23" i="9" s="1"/>
  <c r="G87" i="9"/>
  <c r="H87" i="9" s="1"/>
  <c r="G151" i="9"/>
  <c r="H151" i="9" s="1"/>
  <c r="G215" i="9"/>
  <c r="H215" i="9" s="1"/>
  <c r="G279" i="9"/>
  <c r="H279" i="9" s="1"/>
  <c r="G343" i="9"/>
  <c r="H343" i="9" s="1"/>
  <c r="G407" i="9"/>
  <c r="H407" i="9" s="1"/>
  <c r="G16" i="9"/>
  <c r="H16" i="9" s="1"/>
  <c r="G80" i="9"/>
  <c r="H80" i="9" s="1"/>
  <c r="G42" i="9"/>
  <c r="H42" i="9" s="1"/>
  <c r="G106" i="9"/>
  <c r="H106" i="9" s="1"/>
  <c r="G170" i="9"/>
  <c r="H170" i="9" s="1"/>
  <c r="G234" i="9"/>
  <c r="H234" i="9" s="1"/>
  <c r="G298" i="9"/>
  <c r="H298" i="9" s="1"/>
  <c r="G362" i="9"/>
  <c r="H362" i="9" s="1"/>
  <c r="G426" i="9"/>
  <c r="H426" i="9" s="1"/>
  <c r="G43" i="9"/>
  <c r="H43" i="9" s="1"/>
  <c r="G107" i="9"/>
  <c r="H107" i="9" s="1"/>
  <c r="G171" i="9"/>
  <c r="H171" i="9" s="1"/>
  <c r="G235" i="9"/>
  <c r="H235" i="9" s="1"/>
  <c r="G299" i="9"/>
  <c r="H299" i="9" s="1"/>
  <c r="G363" i="9"/>
  <c r="H363" i="9" s="1"/>
  <c r="G427" i="9"/>
  <c r="H427" i="9" s="1"/>
  <c r="G60" i="9"/>
  <c r="H60" i="9" s="1"/>
  <c r="G124" i="9"/>
  <c r="H124" i="9" s="1"/>
  <c r="G188" i="9"/>
  <c r="H188" i="9" s="1"/>
  <c r="G252" i="9"/>
  <c r="H252" i="9" s="1"/>
  <c r="G316" i="9"/>
  <c r="H316" i="9" s="1"/>
  <c r="G380" i="9"/>
  <c r="H380" i="9" s="1"/>
  <c r="G444" i="9"/>
  <c r="H444" i="9" s="1"/>
  <c r="G508" i="9"/>
  <c r="H508" i="9" s="1"/>
  <c r="G572" i="9"/>
  <c r="H572" i="9" s="1"/>
  <c r="G636" i="9"/>
  <c r="H636" i="9" s="1"/>
  <c r="G21" i="9"/>
  <c r="H21" i="9" s="1"/>
  <c r="G85" i="9"/>
  <c r="H85" i="9" s="1"/>
  <c r="G149" i="9"/>
  <c r="H149" i="9" s="1"/>
  <c r="G213" i="9"/>
  <c r="H213" i="9" s="1"/>
  <c r="G277" i="9"/>
  <c r="H277" i="9" s="1"/>
  <c r="G341" i="9"/>
  <c r="H341" i="9" s="1"/>
  <c r="G405" i="9"/>
  <c r="H405" i="9" s="1"/>
  <c r="G469" i="9"/>
  <c r="H469" i="9" s="1"/>
  <c r="G533" i="9"/>
  <c r="H533" i="9" s="1"/>
  <c r="G597" i="9"/>
  <c r="H597" i="9" s="1"/>
  <c r="G38" i="9"/>
  <c r="H38" i="9" s="1"/>
  <c r="G102" i="9"/>
  <c r="H102" i="9" s="1"/>
  <c r="G166" i="9"/>
  <c r="H166" i="9" s="1"/>
  <c r="G230" i="9"/>
  <c r="H230" i="9" s="1"/>
  <c r="G294" i="9"/>
  <c r="H294" i="9" s="1"/>
  <c r="G358" i="9"/>
  <c r="H358" i="9" s="1"/>
  <c r="G422" i="9"/>
  <c r="H422" i="9" s="1"/>
  <c r="G31" i="9"/>
  <c r="H31" i="9" s="1"/>
  <c r="G95" i="9"/>
  <c r="H95" i="9" s="1"/>
  <c r="G159" i="9"/>
  <c r="H159" i="9" s="1"/>
  <c r="G223" i="9"/>
  <c r="H223" i="9" s="1"/>
  <c r="G287" i="9"/>
  <c r="H287" i="9" s="1"/>
  <c r="G351" i="9"/>
  <c r="H351" i="9" s="1"/>
  <c r="G415" i="9"/>
  <c r="H415" i="9" s="1"/>
  <c r="G24" i="9"/>
  <c r="H24" i="9" s="1"/>
  <c r="G88" i="9"/>
  <c r="H88" i="9" s="1"/>
  <c r="G152" i="9"/>
  <c r="H152" i="9" s="1"/>
  <c r="G216" i="9"/>
  <c r="H216" i="9" s="1"/>
  <c r="G280" i="9"/>
  <c r="H280" i="9" s="1"/>
  <c r="G344" i="9"/>
  <c r="H344" i="9" s="1"/>
  <c r="G408" i="9"/>
  <c r="H408" i="9" s="1"/>
  <c r="G472" i="9"/>
  <c r="H472" i="9" s="1"/>
  <c r="G536" i="9"/>
  <c r="H536" i="9" s="1"/>
  <c r="G81" i="9"/>
  <c r="H81" i="9" s="1"/>
  <c r="G486" i="9"/>
  <c r="H486" i="9" s="1"/>
  <c r="G587" i="9"/>
  <c r="H587" i="9" s="1"/>
  <c r="G50" i="9"/>
  <c r="H50" i="9" s="1"/>
  <c r="G114" i="9"/>
  <c r="H114" i="9" s="1"/>
  <c r="G178" i="9"/>
  <c r="H178" i="9" s="1"/>
  <c r="G242" i="9"/>
  <c r="H242" i="9" s="1"/>
  <c r="G306" i="9"/>
  <c r="H306" i="9" s="1"/>
  <c r="G370" i="9"/>
  <c r="H370" i="9" s="1"/>
  <c r="G434" i="9"/>
  <c r="H434" i="9" s="1"/>
  <c r="G51" i="9"/>
  <c r="H51" i="9" s="1"/>
  <c r="G115" i="9"/>
  <c r="H115" i="9" s="1"/>
  <c r="G179" i="9"/>
  <c r="H179" i="9" s="1"/>
  <c r="G243" i="9"/>
  <c r="H243" i="9" s="1"/>
  <c r="G307" i="9"/>
  <c r="H307" i="9" s="1"/>
  <c r="G371" i="9"/>
  <c r="H371" i="9" s="1"/>
  <c r="G435" i="9"/>
  <c r="H435" i="9" s="1"/>
  <c r="G68" i="9"/>
  <c r="H68" i="9" s="1"/>
  <c r="G132" i="9"/>
  <c r="H132" i="9" s="1"/>
  <c r="G196" i="9"/>
  <c r="H196" i="9" s="1"/>
  <c r="G260" i="9"/>
  <c r="H260" i="9" s="1"/>
  <c r="G324" i="9"/>
  <c r="H324" i="9" s="1"/>
  <c r="G388" i="9"/>
  <c r="H388" i="9" s="1"/>
  <c r="G452" i="9"/>
  <c r="H452" i="9" s="1"/>
  <c r="G516" i="9"/>
  <c r="H516" i="9" s="1"/>
  <c r="G580" i="9"/>
  <c r="H580" i="9" s="1"/>
  <c r="G644" i="9"/>
  <c r="H644" i="9" s="1"/>
  <c r="G29" i="9"/>
  <c r="H29" i="9" s="1"/>
  <c r="G93" i="9"/>
  <c r="H93" i="9" s="1"/>
  <c r="G157" i="9"/>
  <c r="H157" i="9" s="1"/>
  <c r="G221" i="9"/>
  <c r="H221" i="9" s="1"/>
  <c r="G285" i="9"/>
  <c r="H285" i="9" s="1"/>
  <c r="G349" i="9"/>
  <c r="H349" i="9" s="1"/>
  <c r="G413" i="9"/>
  <c r="H413" i="9" s="1"/>
  <c r="G477" i="9"/>
  <c r="H477" i="9" s="1"/>
  <c r="G541" i="9"/>
  <c r="H541" i="9" s="1"/>
  <c r="G605" i="9"/>
  <c r="H605" i="9" s="1"/>
  <c r="G46" i="9"/>
  <c r="H46" i="9" s="1"/>
  <c r="G110" i="9"/>
  <c r="H110" i="9" s="1"/>
  <c r="G174" i="9"/>
  <c r="H174" i="9" s="1"/>
  <c r="G238" i="9"/>
  <c r="H238" i="9" s="1"/>
  <c r="G302" i="9"/>
  <c r="H302" i="9" s="1"/>
  <c r="G366" i="9"/>
  <c r="H366" i="9" s="1"/>
  <c r="G430" i="9"/>
  <c r="H430" i="9" s="1"/>
  <c r="G39" i="9"/>
  <c r="H39" i="9" s="1"/>
  <c r="G103" i="9"/>
  <c r="H103" i="9" s="1"/>
  <c r="G167" i="9"/>
  <c r="H167" i="9" s="1"/>
  <c r="G231" i="9"/>
  <c r="H231" i="9" s="1"/>
  <c r="G295" i="9"/>
  <c r="H295" i="9" s="1"/>
  <c r="G359" i="9"/>
  <c r="H359" i="9" s="1"/>
  <c r="G423" i="9"/>
  <c r="H423" i="9" s="1"/>
  <c r="G32" i="9"/>
  <c r="H32" i="9" s="1"/>
  <c r="G96" i="9"/>
  <c r="H96" i="9" s="1"/>
  <c r="G160" i="9"/>
  <c r="H160" i="9" s="1"/>
  <c r="G224" i="9"/>
  <c r="H224" i="9" s="1"/>
  <c r="G288" i="9"/>
  <c r="H288" i="9" s="1"/>
  <c r="G352" i="9"/>
  <c r="H352" i="9" s="1"/>
  <c r="G416" i="9"/>
  <c r="H416" i="9" s="1"/>
  <c r="G480" i="9"/>
  <c r="H480" i="9" s="1"/>
  <c r="G544" i="9"/>
  <c r="H544" i="9" s="1"/>
  <c r="G145" i="9"/>
  <c r="H145" i="9" s="1"/>
  <c r="G498" i="9"/>
  <c r="H498" i="9" s="1"/>
  <c r="G599" i="9"/>
  <c r="H599" i="9" s="1"/>
  <c r="G58" i="9"/>
  <c r="H58" i="9" s="1"/>
  <c r="G122" i="9"/>
  <c r="H122" i="9" s="1"/>
  <c r="G186" i="9"/>
  <c r="H186" i="9" s="1"/>
  <c r="G250" i="9"/>
  <c r="H250" i="9" s="1"/>
  <c r="G314" i="9"/>
  <c r="H314" i="9" s="1"/>
  <c r="G378" i="9"/>
  <c r="H378" i="9" s="1"/>
  <c r="G442" i="9"/>
  <c r="H442" i="9" s="1"/>
  <c r="G59" i="9"/>
  <c r="H59" i="9" s="1"/>
  <c r="G123" i="9"/>
  <c r="H123" i="9" s="1"/>
  <c r="G187" i="9"/>
  <c r="H187" i="9" s="1"/>
  <c r="G251" i="9"/>
  <c r="H251" i="9" s="1"/>
  <c r="G315" i="9"/>
  <c r="H315" i="9" s="1"/>
  <c r="G379" i="9"/>
  <c r="H379" i="9" s="1"/>
  <c r="G12" i="9"/>
  <c r="H12" i="9" s="1"/>
  <c r="G76" i="9"/>
  <c r="H76" i="9" s="1"/>
  <c r="G140" i="9"/>
  <c r="H140" i="9" s="1"/>
  <c r="G204" i="9"/>
  <c r="H204" i="9" s="1"/>
  <c r="G268" i="9"/>
  <c r="H268" i="9" s="1"/>
  <c r="G332" i="9"/>
  <c r="H332" i="9" s="1"/>
  <c r="G396" i="9"/>
  <c r="H396" i="9" s="1"/>
  <c r="G460" i="9"/>
  <c r="H460" i="9" s="1"/>
  <c r="G524" i="9"/>
  <c r="H524" i="9" s="1"/>
  <c r="G588" i="9"/>
  <c r="H588" i="9" s="1"/>
  <c r="G652" i="9"/>
  <c r="H652" i="9" s="1"/>
  <c r="G37" i="9"/>
  <c r="H37" i="9" s="1"/>
  <c r="G101" i="9"/>
  <c r="H101" i="9" s="1"/>
  <c r="G165" i="9"/>
  <c r="H165" i="9" s="1"/>
  <c r="G229" i="9"/>
  <c r="H229" i="9" s="1"/>
  <c r="G293" i="9"/>
  <c r="H293" i="9" s="1"/>
  <c r="G357" i="9"/>
  <c r="H357" i="9" s="1"/>
  <c r="G421" i="9"/>
  <c r="H421" i="9" s="1"/>
  <c r="G485" i="9"/>
  <c r="H485" i="9" s="1"/>
  <c r="G549" i="9"/>
  <c r="H549" i="9" s="1"/>
  <c r="G613" i="9"/>
  <c r="H613" i="9" s="1"/>
  <c r="G54" i="9"/>
  <c r="H54" i="9" s="1"/>
  <c r="G118" i="9"/>
  <c r="H118" i="9" s="1"/>
  <c r="G182" i="9"/>
  <c r="H182" i="9" s="1"/>
  <c r="G246" i="9"/>
  <c r="H246" i="9" s="1"/>
  <c r="G310" i="9"/>
  <c r="H310" i="9" s="1"/>
  <c r="G374" i="9"/>
  <c r="H374" i="9" s="1"/>
  <c r="G438" i="9"/>
  <c r="H438" i="9" s="1"/>
  <c r="G47" i="9"/>
  <c r="H47" i="9" s="1"/>
  <c r="G111" i="9"/>
  <c r="H111" i="9" s="1"/>
  <c r="G175" i="9"/>
  <c r="H175" i="9" s="1"/>
  <c r="G239" i="9"/>
  <c r="H239" i="9" s="1"/>
  <c r="G303" i="9"/>
  <c r="H303" i="9" s="1"/>
  <c r="G367" i="9"/>
  <c r="H367" i="9" s="1"/>
  <c r="G431" i="9"/>
  <c r="H431" i="9" s="1"/>
  <c r="G40" i="9"/>
  <c r="H40" i="9" s="1"/>
  <c r="G104" i="9"/>
  <c r="H104" i="9" s="1"/>
  <c r="G168" i="9"/>
  <c r="H168" i="9" s="1"/>
  <c r="G232" i="9"/>
  <c r="H232" i="9" s="1"/>
  <c r="G296" i="9"/>
  <c r="H296" i="9" s="1"/>
  <c r="G360" i="9"/>
  <c r="H360" i="9" s="1"/>
  <c r="G424" i="9"/>
  <c r="H424" i="9" s="1"/>
  <c r="G488" i="9"/>
  <c r="H488" i="9" s="1"/>
  <c r="G552" i="9"/>
  <c r="H552" i="9" s="1"/>
  <c r="G209" i="9"/>
  <c r="H209" i="9" s="1"/>
  <c r="G511" i="9"/>
  <c r="H511" i="9" s="1"/>
  <c r="G609" i="9"/>
  <c r="H609" i="9" s="1"/>
  <c r="G686" i="9"/>
  <c r="H686" i="9" s="1"/>
  <c r="G750" i="9"/>
  <c r="H750" i="9" s="1"/>
  <c r="G814" i="9"/>
  <c r="H814" i="9" s="1"/>
  <c r="G878" i="9"/>
  <c r="H878" i="9" s="1"/>
  <c r="G942" i="9"/>
  <c r="H942" i="9" s="1"/>
  <c r="G1006" i="9"/>
  <c r="H1006" i="9" s="1"/>
  <c r="G1070" i="9"/>
  <c r="H1070" i="9" s="1"/>
  <c r="G1134" i="9"/>
  <c r="H1134" i="9" s="1"/>
  <c r="G409" i="9"/>
  <c r="H409" i="9" s="1"/>
  <c r="G551" i="9"/>
  <c r="H551" i="9" s="1"/>
  <c r="G641" i="9"/>
  <c r="H641" i="9" s="1"/>
  <c r="G711" i="9"/>
  <c r="H711" i="9" s="1"/>
  <c r="G775" i="9"/>
  <c r="H775" i="9" s="1"/>
  <c r="G839" i="9"/>
  <c r="H839" i="9" s="1"/>
  <c r="G903" i="9"/>
  <c r="H903" i="9" s="1"/>
  <c r="G967" i="9"/>
  <c r="H967" i="9" s="1"/>
  <c r="G1031" i="9"/>
  <c r="H1031" i="9" s="1"/>
  <c r="G1095" i="9"/>
  <c r="H1095" i="9" s="1"/>
  <c r="G97" i="9"/>
  <c r="H97" i="9" s="1"/>
  <c r="G489" i="9"/>
  <c r="H489" i="9" s="1"/>
  <c r="G591" i="9"/>
  <c r="H591" i="9" s="1"/>
  <c r="G670" i="9"/>
  <c r="H670" i="9" s="1"/>
  <c r="G736" i="9"/>
  <c r="H736" i="9" s="1"/>
  <c r="G800" i="9"/>
  <c r="H800" i="9" s="1"/>
  <c r="G864" i="9"/>
  <c r="H864" i="9" s="1"/>
  <c r="G928" i="9"/>
  <c r="H928" i="9" s="1"/>
  <c r="G992" i="9"/>
  <c r="H992" i="9" s="1"/>
  <c r="G1056" i="9"/>
  <c r="H1056" i="9" s="1"/>
  <c r="G1120" i="9"/>
  <c r="H1120" i="9" s="1"/>
  <c r="G425" i="9"/>
  <c r="H425" i="9" s="1"/>
  <c r="G554" i="9"/>
  <c r="H554" i="9" s="1"/>
  <c r="G643" i="9"/>
  <c r="H643" i="9" s="1"/>
  <c r="G713" i="9"/>
  <c r="H713" i="9" s="1"/>
  <c r="G777" i="9"/>
  <c r="H777" i="9" s="1"/>
  <c r="G841" i="9"/>
  <c r="H841" i="9" s="1"/>
  <c r="G905" i="9"/>
  <c r="H905" i="9" s="1"/>
  <c r="G969" i="9"/>
  <c r="H969" i="9" s="1"/>
  <c r="G1033" i="9"/>
  <c r="H1033" i="9" s="1"/>
  <c r="G1097" i="9"/>
  <c r="H1097" i="9" s="1"/>
  <c r="G177" i="9"/>
  <c r="H177" i="9" s="1"/>
  <c r="G505" i="9"/>
  <c r="H505" i="9" s="1"/>
  <c r="G603" i="9"/>
  <c r="H603" i="9" s="1"/>
  <c r="G681" i="9"/>
  <c r="H681" i="9" s="1"/>
  <c r="G746" i="9"/>
  <c r="H746" i="9" s="1"/>
  <c r="G810" i="9"/>
  <c r="H810" i="9" s="1"/>
  <c r="G874" i="9"/>
  <c r="H874" i="9" s="1"/>
  <c r="G938" i="9"/>
  <c r="H938" i="9" s="1"/>
  <c r="G1002" i="9"/>
  <c r="H1002" i="9" s="1"/>
  <c r="G1066" i="9"/>
  <c r="H1066" i="9" s="1"/>
  <c r="G1130" i="9"/>
  <c r="H1130" i="9" s="1"/>
  <c r="G377" i="9"/>
  <c r="H377" i="9" s="1"/>
  <c r="G545" i="9"/>
  <c r="H545" i="9" s="1"/>
  <c r="G637" i="9"/>
  <c r="H637" i="9" s="1"/>
  <c r="G707" i="9"/>
  <c r="H707" i="9" s="1"/>
  <c r="G771" i="9"/>
  <c r="H771" i="9" s="1"/>
  <c r="G835" i="9"/>
  <c r="H835" i="9" s="1"/>
  <c r="G899" i="9"/>
  <c r="H899" i="9" s="1"/>
  <c r="G963" i="9"/>
  <c r="H963" i="9" s="1"/>
  <c r="G701" i="9"/>
  <c r="H701" i="9" s="1"/>
  <c r="G957" i="9"/>
  <c r="H957" i="9" s="1"/>
  <c r="G1132" i="9"/>
  <c r="H1132" i="9" s="1"/>
  <c r="G1203" i="9"/>
  <c r="H1203" i="9" s="1"/>
  <c r="G1267" i="9"/>
  <c r="H1267" i="9" s="1"/>
  <c r="G1331" i="9"/>
  <c r="H1331" i="9" s="1"/>
  <c r="G1395" i="9"/>
  <c r="H1395" i="9" s="1"/>
  <c r="G1459" i="9"/>
  <c r="H1459" i="9" s="1"/>
  <c r="G1523" i="9"/>
  <c r="H1523" i="9" s="1"/>
  <c r="G1587" i="9"/>
  <c r="H1587" i="9" s="1"/>
  <c r="G495" i="9"/>
  <c r="H495" i="9" s="1"/>
  <c r="G804" i="9"/>
  <c r="H804" i="9" s="1"/>
  <c r="G1028" i="9"/>
  <c r="H1028" i="9" s="1"/>
  <c r="G1164" i="9"/>
  <c r="H1164" i="9" s="1"/>
  <c r="G1228" i="9"/>
  <c r="H1228" i="9" s="1"/>
  <c r="G1292" i="9"/>
  <c r="H1292" i="9" s="1"/>
  <c r="G607" i="9"/>
  <c r="H607" i="9" s="1"/>
  <c r="G876" i="9"/>
  <c r="H876" i="9" s="1"/>
  <c r="G1076" i="9"/>
  <c r="H1076" i="9" s="1"/>
  <c r="G1182" i="9"/>
  <c r="H1182" i="9" s="1"/>
  <c r="G1246" i="9"/>
  <c r="H1246" i="9" s="1"/>
  <c r="G1310" i="9"/>
  <c r="H1310" i="9" s="1"/>
  <c r="G1374" i="9"/>
  <c r="H1374" i="9" s="1"/>
  <c r="G1438" i="9"/>
  <c r="H1438" i="9" s="1"/>
  <c r="G1502" i="9"/>
  <c r="H1502" i="9" s="1"/>
  <c r="G1566" i="9"/>
  <c r="H1566" i="9" s="1"/>
  <c r="G1630" i="9"/>
  <c r="H1630" i="9" s="1"/>
  <c r="G724" i="9"/>
  <c r="H724" i="9" s="1"/>
  <c r="G973" i="9"/>
  <c r="H973" i="9" s="1"/>
  <c r="G1141" i="9"/>
  <c r="H1141" i="9" s="1"/>
  <c r="G1208" i="9"/>
  <c r="H1208" i="9" s="1"/>
  <c r="G1272" i="9"/>
  <c r="H1272" i="9" s="1"/>
  <c r="G1336" i="9"/>
  <c r="H1336" i="9" s="1"/>
  <c r="G1400" i="9"/>
  <c r="H1400" i="9" s="1"/>
  <c r="G1464" i="9"/>
  <c r="H1464" i="9" s="1"/>
  <c r="G1528" i="9"/>
  <c r="H1528" i="9" s="1"/>
  <c r="G675" i="9"/>
  <c r="H675" i="9" s="1"/>
  <c r="G1116" i="9"/>
  <c r="H1116" i="9" s="1"/>
  <c r="G1261" i="9"/>
  <c r="H1261" i="9" s="1"/>
  <c r="G1375" i="9"/>
  <c r="H1375" i="9" s="1"/>
  <c r="G1477" i="9"/>
  <c r="H1477" i="9" s="1"/>
  <c r="G1577" i="9"/>
  <c r="H1577" i="9" s="1"/>
  <c r="G1655" i="9"/>
  <c r="H1655" i="9" s="1"/>
  <c r="G1719" i="9"/>
  <c r="H1719" i="9" s="1"/>
  <c r="G1783" i="9"/>
  <c r="H1783" i="9" s="1"/>
  <c r="G1847" i="9"/>
  <c r="H1847" i="9" s="1"/>
  <c r="G1911" i="9"/>
  <c r="H1911" i="9" s="1"/>
  <c r="G813" i="9"/>
  <c r="H813" i="9" s="1"/>
  <c r="G1167" i="9"/>
  <c r="H1167" i="9" s="1"/>
  <c r="G1295" i="9"/>
  <c r="H1295" i="9" s="1"/>
  <c r="G1402" i="9"/>
  <c r="H1402" i="9" s="1"/>
  <c r="G1505" i="9"/>
  <c r="H1505" i="9" s="1"/>
  <c r="G66" i="9"/>
  <c r="H66" i="9" s="1"/>
  <c r="G130" i="9"/>
  <c r="H130" i="9" s="1"/>
  <c r="G194" i="9"/>
  <c r="H194" i="9" s="1"/>
  <c r="G258" i="9"/>
  <c r="H258" i="9" s="1"/>
  <c r="G322" i="9"/>
  <c r="H322" i="9" s="1"/>
  <c r="G386" i="9"/>
  <c r="H386" i="9" s="1"/>
  <c r="G450" i="9"/>
  <c r="H450" i="9" s="1"/>
  <c r="G67" i="9"/>
  <c r="H67" i="9" s="1"/>
  <c r="G131" i="9"/>
  <c r="H131" i="9" s="1"/>
  <c r="G195" i="9"/>
  <c r="H195" i="9" s="1"/>
  <c r="G259" i="9"/>
  <c r="H259" i="9" s="1"/>
  <c r="G323" i="9"/>
  <c r="H323" i="9" s="1"/>
  <c r="G387" i="9"/>
  <c r="H387" i="9" s="1"/>
  <c r="G20" i="9"/>
  <c r="H20" i="9" s="1"/>
  <c r="G84" i="9"/>
  <c r="H84" i="9" s="1"/>
  <c r="G148" i="9"/>
  <c r="H148" i="9" s="1"/>
  <c r="G212" i="9"/>
  <c r="H212" i="9" s="1"/>
  <c r="G276" i="9"/>
  <c r="H276" i="9" s="1"/>
  <c r="G340" i="9"/>
  <c r="H340" i="9" s="1"/>
  <c r="G404" i="9"/>
  <c r="H404" i="9" s="1"/>
  <c r="G468" i="9"/>
  <c r="H468" i="9" s="1"/>
  <c r="G532" i="9"/>
  <c r="H532" i="9" s="1"/>
  <c r="G596" i="9"/>
  <c r="H596" i="9" s="1"/>
  <c r="G660" i="9"/>
  <c r="H660" i="9" s="1"/>
  <c r="G45" i="9"/>
  <c r="H45" i="9" s="1"/>
  <c r="G109" i="9"/>
  <c r="H109" i="9" s="1"/>
  <c r="G173" i="9"/>
  <c r="H173" i="9" s="1"/>
  <c r="G237" i="9"/>
  <c r="H237" i="9" s="1"/>
  <c r="G301" i="9"/>
  <c r="H301" i="9" s="1"/>
  <c r="G365" i="9"/>
  <c r="H365" i="9" s="1"/>
  <c r="G429" i="9"/>
  <c r="H429" i="9" s="1"/>
  <c r="G493" i="9"/>
  <c r="H493" i="9" s="1"/>
  <c r="G557" i="9"/>
  <c r="H557" i="9" s="1"/>
  <c r="G621" i="9"/>
  <c r="H621" i="9" s="1"/>
  <c r="G62" i="9"/>
  <c r="H62" i="9" s="1"/>
  <c r="G126" i="9"/>
  <c r="H126" i="9" s="1"/>
  <c r="G190" i="9"/>
  <c r="H190" i="9" s="1"/>
  <c r="G254" i="9"/>
  <c r="H254" i="9" s="1"/>
  <c r="G318" i="9"/>
  <c r="H318" i="9" s="1"/>
  <c r="G382" i="9"/>
  <c r="H382" i="9" s="1"/>
  <c r="G446" i="9"/>
  <c r="H446" i="9" s="1"/>
  <c r="G55" i="9"/>
  <c r="H55" i="9" s="1"/>
  <c r="G119" i="9"/>
  <c r="H119" i="9" s="1"/>
  <c r="G183" i="9"/>
  <c r="H183" i="9" s="1"/>
  <c r="G247" i="9"/>
  <c r="H247" i="9" s="1"/>
  <c r="G311" i="9"/>
  <c r="H311" i="9" s="1"/>
  <c r="G375" i="9"/>
  <c r="H375" i="9" s="1"/>
  <c r="G439" i="9"/>
  <c r="H439" i="9" s="1"/>
  <c r="G48" i="9"/>
  <c r="H48" i="9" s="1"/>
  <c r="G112" i="9"/>
  <c r="H112" i="9" s="1"/>
  <c r="G176" i="9"/>
  <c r="H176" i="9" s="1"/>
  <c r="G240" i="9"/>
  <c r="H240" i="9" s="1"/>
  <c r="G304" i="9"/>
  <c r="H304" i="9" s="1"/>
  <c r="G368" i="9"/>
  <c r="H368" i="9" s="1"/>
  <c r="G432" i="9"/>
  <c r="H432" i="9" s="1"/>
  <c r="G496" i="9"/>
  <c r="H496" i="9" s="1"/>
  <c r="G560" i="9"/>
  <c r="H560" i="9" s="1"/>
  <c r="G273" i="9"/>
  <c r="H273" i="9" s="1"/>
  <c r="G523" i="9"/>
  <c r="H523" i="9" s="1"/>
  <c r="G619" i="9"/>
  <c r="H619" i="9" s="1"/>
  <c r="G694" i="9"/>
  <c r="H694" i="9" s="1"/>
  <c r="G758" i="9"/>
  <c r="H758" i="9" s="1"/>
  <c r="G822" i="9"/>
  <c r="H822" i="9" s="1"/>
  <c r="G886" i="9"/>
  <c r="H886" i="9" s="1"/>
  <c r="G950" i="9"/>
  <c r="H950" i="9" s="1"/>
  <c r="G1014" i="9"/>
  <c r="H1014" i="9" s="1"/>
  <c r="G1078" i="9"/>
  <c r="H1078" i="9" s="1"/>
  <c r="G1142" i="9"/>
  <c r="H1142" i="9" s="1"/>
  <c r="G457" i="9"/>
  <c r="H457" i="9" s="1"/>
  <c r="G563" i="9"/>
  <c r="H563" i="9" s="1"/>
  <c r="G650" i="9"/>
  <c r="H650" i="9" s="1"/>
  <c r="G719" i="9"/>
  <c r="H719" i="9" s="1"/>
  <c r="G783" i="9"/>
  <c r="H783" i="9" s="1"/>
  <c r="G847" i="9"/>
  <c r="H847" i="9" s="1"/>
  <c r="G911" i="9"/>
  <c r="H911" i="9" s="1"/>
  <c r="G975" i="9"/>
  <c r="H975" i="9" s="1"/>
  <c r="G1039" i="9"/>
  <c r="H1039" i="9" s="1"/>
  <c r="G1103" i="9"/>
  <c r="H1103" i="9" s="1"/>
  <c r="G161" i="9"/>
  <c r="H161" i="9" s="1"/>
  <c r="G502" i="9"/>
  <c r="H502" i="9" s="1"/>
  <c r="G601" i="9"/>
  <c r="H601" i="9" s="1"/>
  <c r="G679" i="9"/>
  <c r="H679" i="9" s="1"/>
  <c r="G744" i="9"/>
  <c r="H744" i="9" s="1"/>
  <c r="G808" i="9"/>
  <c r="H808" i="9" s="1"/>
  <c r="G872" i="9"/>
  <c r="H872" i="9" s="1"/>
  <c r="G936" i="9"/>
  <c r="H936" i="9" s="1"/>
  <c r="G1000" i="9"/>
  <c r="H1000" i="9" s="1"/>
  <c r="G1064" i="9"/>
  <c r="H1064" i="9" s="1"/>
  <c r="G1128" i="9"/>
  <c r="H1128" i="9" s="1"/>
  <c r="G465" i="9"/>
  <c r="H465" i="9" s="1"/>
  <c r="G567" i="9"/>
  <c r="H567" i="9" s="1"/>
  <c r="G653" i="9"/>
  <c r="H653" i="9" s="1"/>
  <c r="G721" i="9"/>
  <c r="H721" i="9" s="1"/>
  <c r="G785" i="9"/>
  <c r="H785" i="9" s="1"/>
  <c r="G849" i="9"/>
  <c r="H849" i="9" s="1"/>
  <c r="G913" i="9"/>
  <c r="H913" i="9" s="1"/>
  <c r="G977" i="9"/>
  <c r="H977" i="9" s="1"/>
  <c r="G1041" i="9"/>
  <c r="H1041" i="9" s="1"/>
  <c r="G1105" i="9"/>
  <c r="H1105" i="9" s="1"/>
  <c r="G241" i="9"/>
  <c r="H241" i="9" s="1"/>
  <c r="G518" i="9"/>
  <c r="H518" i="9" s="1"/>
  <c r="G615" i="9"/>
  <c r="H615" i="9" s="1"/>
  <c r="G690" i="9"/>
  <c r="H690" i="9" s="1"/>
  <c r="G754" i="9"/>
  <c r="H754" i="9" s="1"/>
  <c r="G818" i="9"/>
  <c r="H818" i="9" s="1"/>
  <c r="G882" i="9"/>
  <c r="H882" i="9" s="1"/>
  <c r="G946" i="9"/>
  <c r="H946" i="9" s="1"/>
  <c r="G1010" i="9"/>
  <c r="H1010" i="9" s="1"/>
  <c r="G1074" i="9"/>
  <c r="H1074" i="9" s="1"/>
  <c r="G1138" i="9"/>
  <c r="H1138" i="9" s="1"/>
  <c r="G441" i="9"/>
  <c r="H441" i="9" s="1"/>
  <c r="G558" i="9"/>
  <c r="H558" i="9" s="1"/>
  <c r="G646" i="9"/>
  <c r="H646" i="9" s="1"/>
  <c r="G715" i="9"/>
  <c r="H715" i="9" s="1"/>
  <c r="G779" i="9"/>
  <c r="H779" i="9" s="1"/>
  <c r="G843" i="9"/>
  <c r="H843" i="9" s="1"/>
  <c r="G907" i="9"/>
  <c r="H907" i="9" s="1"/>
  <c r="G73" i="9"/>
  <c r="H73" i="9" s="1"/>
  <c r="G733" i="9"/>
  <c r="H733" i="9" s="1"/>
  <c r="G981" i="9"/>
  <c r="H981" i="9" s="1"/>
  <c r="G1147" i="9"/>
  <c r="H1147" i="9" s="1"/>
  <c r="G1211" i="9"/>
  <c r="H1211" i="9" s="1"/>
  <c r="G1275" i="9"/>
  <c r="H1275" i="9" s="1"/>
  <c r="G1339" i="9"/>
  <c r="H1339" i="9" s="1"/>
  <c r="G1403" i="9"/>
  <c r="H1403" i="9" s="1"/>
  <c r="G1467" i="9"/>
  <c r="H1467" i="9" s="1"/>
  <c r="G1531" i="9"/>
  <c r="H1531" i="9" s="1"/>
  <c r="G1595" i="9"/>
  <c r="H1595" i="9" s="1"/>
  <c r="G546" i="9"/>
  <c r="H546" i="9" s="1"/>
  <c r="G836" i="9"/>
  <c r="H836" i="9" s="1"/>
  <c r="G1051" i="9"/>
  <c r="H1051" i="9" s="1"/>
  <c r="G1172" i="9"/>
  <c r="H1172" i="9" s="1"/>
  <c r="G1236" i="9"/>
  <c r="H1236" i="9" s="1"/>
  <c r="G1300" i="9"/>
  <c r="H1300" i="9" s="1"/>
  <c r="G647" i="9"/>
  <c r="H647" i="9" s="1"/>
  <c r="G908" i="9"/>
  <c r="H908" i="9" s="1"/>
  <c r="G1099" i="9"/>
  <c r="H1099" i="9" s="1"/>
  <c r="G1190" i="9"/>
  <c r="H1190" i="9" s="1"/>
  <c r="G1254" i="9"/>
  <c r="H1254" i="9" s="1"/>
  <c r="G1318" i="9"/>
  <c r="H1318" i="9" s="1"/>
  <c r="G1382" i="9"/>
  <c r="H1382" i="9" s="1"/>
  <c r="G1446" i="9"/>
  <c r="H1446" i="9" s="1"/>
  <c r="G1510" i="9"/>
  <c r="H1510" i="9" s="1"/>
  <c r="G1574" i="9"/>
  <c r="H1574" i="9" s="1"/>
  <c r="G257" i="9"/>
  <c r="H257" i="9" s="1"/>
  <c r="G756" i="9"/>
  <c r="H756" i="9" s="1"/>
  <c r="G996" i="9"/>
  <c r="H996" i="9" s="1"/>
  <c r="G1152" i="9"/>
  <c r="H1152" i="9" s="1"/>
  <c r="G1216" i="9"/>
  <c r="H1216" i="9" s="1"/>
  <c r="G1280" i="9"/>
  <c r="H1280" i="9" s="1"/>
  <c r="G1344" i="9"/>
  <c r="H1344" i="9" s="1"/>
  <c r="G1408" i="9"/>
  <c r="H1408" i="9" s="1"/>
  <c r="G1472" i="9"/>
  <c r="H1472" i="9" s="1"/>
  <c r="G1536" i="9"/>
  <c r="H1536" i="9" s="1"/>
  <c r="G741" i="9"/>
  <c r="H741" i="9" s="1"/>
  <c r="G1149" i="9"/>
  <c r="H1149" i="9" s="1"/>
  <c r="G1277" i="9"/>
  <c r="H1277" i="9" s="1"/>
  <c r="G1388" i="9"/>
  <c r="H1388" i="9" s="1"/>
  <c r="G1490" i="9"/>
  <c r="H1490" i="9" s="1"/>
  <c r="G1588" i="9"/>
  <c r="H1588" i="9" s="1"/>
  <c r="G1663" i="9"/>
  <c r="H1663" i="9" s="1"/>
  <c r="G1727" i="9"/>
  <c r="H1727" i="9" s="1"/>
  <c r="G1791" i="9"/>
  <c r="H1791" i="9" s="1"/>
  <c r="G1855" i="9"/>
  <c r="H1855" i="9" s="1"/>
  <c r="G1919" i="9"/>
  <c r="H1919" i="9" s="1"/>
  <c r="G877" i="9"/>
  <c r="H877" i="9" s="1"/>
  <c r="G1183" i="9"/>
  <c r="H1183" i="9" s="1"/>
  <c r="G1311" i="9"/>
  <c r="H1311" i="9" s="1"/>
  <c r="G1415" i="9"/>
  <c r="H1415" i="9" s="1"/>
  <c r="G74" i="9"/>
  <c r="H74" i="9" s="1"/>
  <c r="G138" i="9"/>
  <c r="H138" i="9" s="1"/>
  <c r="G202" i="9"/>
  <c r="H202" i="9" s="1"/>
  <c r="G266" i="9"/>
  <c r="H266" i="9" s="1"/>
  <c r="G330" i="9"/>
  <c r="H330" i="9" s="1"/>
  <c r="G394" i="9"/>
  <c r="H394" i="9" s="1"/>
  <c r="G458" i="9"/>
  <c r="H458" i="9" s="1"/>
  <c r="G75" i="9"/>
  <c r="H75" i="9" s="1"/>
  <c r="G139" i="9"/>
  <c r="H139" i="9" s="1"/>
  <c r="G203" i="9"/>
  <c r="H203" i="9" s="1"/>
  <c r="G267" i="9"/>
  <c r="H267" i="9" s="1"/>
  <c r="G331" i="9"/>
  <c r="H331" i="9" s="1"/>
  <c r="G395" i="9"/>
  <c r="H395" i="9" s="1"/>
  <c r="G28" i="9"/>
  <c r="H28" i="9" s="1"/>
  <c r="G92" i="9"/>
  <c r="H92" i="9" s="1"/>
  <c r="G156" i="9"/>
  <c r="H156" i="9" s="1"/>
  <c r="G220" i="9"/>
  <c r="H220" i="9" s="1"/>
  <c r="G284" i="9"/>
  <c r="H284" i="9" s="1"/>
  <c r="G348" i="9"/>
  <c r="H348" i="9" s="1"/>
  <c r="G412" i="9"/>
  <c r="H412" i="9" s="1"/>
  <c r="G476" i="9"/>
  <c r="H476" i="9" s="1"/>
  <c r="G540" i="9"/>
  <c r="H540" i="9" s="1"/>
  <c r="G604" i="9"/>
  <c r="H604" i="9" s="1"/>
  <c r="G668" i="9"/>
  <c r="H668" i="9" s="1"/>
  <c r="G53" i="9"/>
  <c r="H53" i="9" s="1"/>
  <c r="G117" i="9"/>
  <c r="H117" i="9" s="1"/>
  <c r="G181" i="9"/>
  <c r="H181" i="9" s="1"/>
  <c r="G245" i="9"/>
  <c r="H245" i="9" s="1"/>
  <c r="G309" i="9"/>
  <c r="H309" i="9" s="1"/>
  <c r="G373" i="9"/>
  <c r="H373" i="9" s="1"/>
  <c r="G437" i="9"/>
  <c r="H437" i="9" s="1"/>
  <c r="G501" i="9"/>
  <c r="H501" i="9" s="1"/>
  <c r="G565" i="9"/>
  <c r="H565" i="9" s="1"/>
  <c r="G629" i="9"/>
  <c r="H629" i="9" s="1"/>
  <c r="G70" i="9"/>
  <c r="H70" i="9" s="1"/>
  <c r="G134" i="9"/>
  <c r="H134" i="9" s="1"/>
  <c r="G198" i="9"/>
  <c r="H198" i="9" s="1"/>
  <c r="G262" i="9"/>
  <c r="H262" i="9" s="1"/>
  <c r="G326" i="9"/>
  <c r="H326" i="9" s="1"/>
  <c r="G390" i="9"/>
  <c r="H390" i="9" s="1"/>
  <c r="G454" i="9"/>
  <c r="H454" i="9" s="1"/>
  <c r="G63" i="9"/>
  <c r="H63" i="9" s="1"/>
  <c r="G127" i="9"/>
  <c r="H127" i="9" s="1"/>
  <c r="G191" i="9"/>
  <c r="H191" i="9" s="1"/>
  <c r="G255" i="9"/>
  <c r="H255" i="9" s="1"/>
  <c r="G319" i="9"/>
  <c r="H319" i="9" s="1"/>
  <c r="G383" i="9"/>
  <c r="H383" i="9" s="1"/>
  <c r="G447" i="9"/>
  <c r="H447" i="9" s="1"/>
  <c r="G56" i="9"/>
  <c r="H56" i="9" s="1"/>
  <c r="G120" i="9"/>
  <c r="H120" i="9" s="1"/>
  <c r="G184" i="9"/>
  <c r="H184" i="9" s="1"/>
  <c r="G248" i="9"/>
  <c r="H248" i="9" s="1"/>
  <c r="G312" i="9"/>
  <c r="H312" i="9" s="1"/>
  <c r="G376" i="9"/>
  <c r="H376" i="9" s="1"/>
  <c r="G440" i="9"/>
  <c r="H440" i="9" s="1"/>
  <c r="G504" i="9"/>
  <c r="H504" i="9" s="1"/>
  <c r="G568" i="9"/>
  <c r="H568" i="9" s="1"/>
  <c r="G337" i="9"/>
  <c r="H337" i="9" s="1"/>
  <c r="G537" i="9"/>
  <c r="H537" i="9" s="1"/>
  <c r="G631" i="9"/>
  <c r="H631" i="9" s="1"/>
  <c r="G702" i="9"/>
  <c r="H702" i="9" s="1"/>
  <c r="G766" i="9"/>
  <c r="H766" i="9" s="1"/>
  <c r="G830" i="9"/>
  <c r="H830" i="9" s="1"/>
  <c r="G894" i="9"/>
  <c r="H894" i="9" s="1"/>
  <c r="G958" i="9"/>
  <c r="H958" i="9" s="1"/>
  <c r="G1022" i="9"/>
  <c r="H1022" i="9" s="1"/>
  <c r="G1086" i="9"/>
  <c r="H1086" i="9" s="1"/>
  <c r="G25" i="9"/>
  <c r="H25" i="9" s="1"/>
  <c r="G474" i="9"/>
  <c r="H474" i="9" s="1"/>
  <c r="G577" i="9"/>
  <c r="H577" i="9" s="1"/>
  <c r="G659" i="9"/>
  <c r="H659" i="9" s="1"/>
  <c r="G727" i="9"/>
  <c r="H727" i="9" s="1"/>
  <c r="G791" i="9"/>
  <c r="H791" i="9" s="1"/>
  <c r="G855" i="9"/>
  <c r="H855" i="9" s="1"/>
  <c r="G919" i="9"/>
  <c r="H919" i="9" s="1"/>
  <c r="G983" i="9"/>
  <c r="H983" i="9" s="1"/>
  <c r="G1047" i="9"/>
  <c r="H1047" i="9" s="1"/>
  <c r="G1111" i="9"/>
  <c r="H1111" i="9" s="1"/>
  <c r="G225" i="9"/>
  <c r="H225" i="9" s="1"/>
  <c r="G514" i="9"/>
  <c r="H514" i="9" s="1"/>
  <c r="G611" i="9"/>
  <c r="H611" i="9" s="1"/>
  <c r="G688" i="9"/>
  <c r="H688" i="9" s="1"/>
  <c r="G752" i="9"/>
  <c r="H752" i="9" s="1"/>
  <c r="G816" i="9"/>
  <c r="H816" i="9" s="1"/>
  <c r="G880" i="9"/>
  <c r="H880" i="9" s="1"/>
  <c r="G944" i="9"/>
  <c r="H944" i="9" s="1"/>
  <c r="G1008" i="9"/>
  <c r="H1008" i="9" s="1"/>
  <c r="G1072" i="9"/>
  <c r="H1072" i="9" s="1"/>
  <c r="G41" i="9"/>
  <c r="H41" i="9" s="1"/>
  <c r="G478" i="9"/>
  <c r="H478" i="9" s="1"/>
  <c r="G579" i="9"/>
  <c r="H579" i="9" s="1"/>
  <c r="G662" i="9"/>
  <c r="H662" i="9" s="1"/>
  <c r="G729" i="9"/>
  <c r="H729" i="9" s="1"/>
  <c r="G793" i="9"/>
  <c r="H793" i="9" s="1"/>
  <c r="G857" i="9"/>
  <c r="H857" i="9" s="1"/>
  <c r="G921" i="9"/>
  <c r="H921" i="9" s="1"/>
  <c r="G985" i="9"/>
  <c r="H985" i="9" s="1"/>
  <c r="G1049" i="9"/>
  <c r="H1049" i="9" s="1"/>
  <c r="G1113" i="9"/>
  <c r="H1113" i="9" s="1"/>
  <c r="G305" i="9"/>
  <c r="H305" i="9" s="1"/>
  <c r="G530" i="9"/>
  <c r="H530" i="9" s="1"/>
  <c r="G625" i="9"/>
  <c r="H625" i="9" s="1"/>
  <c r="G698" i="9"/>
  <c r="H698" i="9" s="1"/>
  <c r="G762" i="9"/>
  <c r="H762" i="9" s="1"/>
  <c r="G826" i="9"/>
  <c r="H826" i="9" s="1"/>
  <c r="G890" i="9"/>
  <c r="H890" i="9" s="1"/>
  <c r="G954" i="9"/>
  <c r="H954" i="9" s="1"/>
  <c r="G1018" i="9"/>
  <c r="H1018" i="9" s="1"/>
  <c r="G1082" i="9"/>
  <c r="H1082" i="9" s="1"/>
  <c r="G1146" i="9"/>
  <c r="H1146" i="9" s="1"/>
  <c r="G467" i="9"/>
  <c r="H467" i="9" s="1"/>
  <c r="G570" i="9"/>
  <c r="H570" i="9" s="1"/>
  <c r="G655" i="9"/>
  <c r="H655" i="9" s="1"/>
  <c r="G723" i="9"/>
  <c r="H723" i="9" s="1"/>
  <c r="G787" i="9"/>
  <c r="H787" i="9" s="1"/>
  <c r="G851" i="9"/>
  <c r="H851" i="9" s="1"/>
  <c r="G915" i="9"/>
  <c r="H915" i="9" s="1"/>
  <c r="G329" i="9"/>
  <c r="H329" i="9" s="1"/>
  <c r="G765" i="9"/>
  <c r="H765" i="9" s="1"/>
  <c r="G1004" i="9"/>
  <c r="H1004" i="9" s="1"/>
  <c r="G1155" i="9"/>
  <c r="H1155" i="9" s="1"/>
  <c r="G1219" i="9"/>
  <c r="H1219" i="9" s="1"/>
  <c r="G1283" i="9"/>
  <c r="H1283" i="9" s="1"/>
  <c r="G1347" i="9"/>
  <c r="H1347" i="9" s="1"/>
  <c r="G1411" i="9"/>
  <c r="H1411" i="9" s="1"/>
  <c r="G1475" i="9"/>
  <c r="H1475" i="9" s="1"/>
  <c r="G1539" i="9"/>
  <c r="H1539" i="9" s="1"/>
  <c r="G1603" i="9"/>
  <c r="H1603" i="9" s="1"/>
  <c r="G595" i="9"/>
  <c r="H595" i="9" s="1"/>
  <c r="G868" i="9"/>
  <c r="H868" i="9" s="1"/>
  <c r="G1069" i="9"/>
  <c r="H1069" i="9" s="1"/>
  <c r="G1180" i="9"/>
  <c r="H1180" i="9" s="1"/>
  <c r="G1244" i="9"/>
  <c r="H1244" i="9" s="1"/>
  <c r="G1308" i="9"/>
  <c r="H1308" i="9" s="1"/>
  <c r="G683" i="9"/>
  <c r="H683" i="9" s="1"/>
  <c r="G940" i="9"/>
  <c r="H940" i="9" s="1"/>
  <c r="G1117" i="9"/>
  <c r="H1117" i="9" s="1"/>
  <c r="G1198" i="9"/>
  <c r="H1198" i="9" s="1"/>
  <c r="G1262" i="9"/>
  <c r="H1262" i="9" s="1"/>
  <c r="G1326" i="9"/>
  <c r="H1326" i="9" s="1"/>
  <c r="G1390" i="9"/>
  <c r="H1390" i="9" s="1"/>
  <c r="G1454" i="9"/>
  <c r="H1454" i="9" s="1"/>
  <c r="G1518" i="9"/>
  <c r="H1518" i="9" s="1"/>
  <c r="G1582" i="9"/>
  <c r="H1582" i="9" s="1"/>
  <c r="G470" i="9"/>
  <c r="H470" i="9" s="1"/>
  <c r="G788" i="9"/>
  <c r="H788" i="9" s="1"/>
  <c r="G1019" i="9"/>
  <c r="H1019" i="9" s="1"/>
  <c r="G1160" i="9"/>
  <c r="H1160" i="9" s="1"/>
  <c r="G1224" i="9"/>
  <c r="H1224" i="9" s="1"/>
  <c r="G1288" i="9"/>
  <c r="H1288" i="9" s="1"/>
  <c r="G1352" i="9"/>
  <c r="H1352" i="9" s="1"/>
  <c r="G1416" i="9"/>
  <c r="H1416" i="9" s="1"/>
  <c r="G1480" i="9"/>
  <c r="H1480" i="9" s="1"/>
  <c r="G1544" i="9"/>
  <c r="H1544" i="9" s="1"/>
  <c r="G805" i="9"/>
  <c r="H805" i="9" s="1"/>
  <c r="G1165" i="9"/>
  <c r="H1165" i="9" s="1"/>
  <c r="G1293" i="9"/>
  <c r="H1293" i="9" s="1"/>
  <c r="G1401" i="9"/>
  <c r="H1401" i="9" s="1"/>
  <c r="G1503" i="9"/>
  <c r="H1503" i="9" s="1"/>
  <c r="G1599" i="9"/>
  <c r="H1599" i="9" s="1"/>
  <c r="G1671" i="9"/>
  <c r="H1671" i="9" s="1"/>
  <c r="G1735" i="9"/>
  <c r="H1735" i="9" s="1"/>
  <c r="G1799" i="9"/>
  <c r="H1799" i="9" s="1"/>
  <c r="G1863" i="9"/>
  <c r="H1863" i="9" s="1"/>
  <c r="G1927" i="9"/>
  <c r="H1927" i="9" s="1"/>
  <c r="G941" i="9"/>
  <c r="H941" i="9" s="1"/>
  <c r="G1199" i="9"/>
  <c r="H1199" i="9" s="1"/>
  <c r="G1325" i="9"/>
  <c r="H1325" i="9" s="1"/>
  <c r="G1428" i="9"/>
  <c r="H1428" i="9" s="1"/>
  <c r="G1530" i="9"/>
  <c r="H1530" i="9" s="1"/>
  <c r="G1621" i="9"/>
  <c r="H1621" i="9" s="1"/>
  <c r="G18" i="9"/>
  <c r="H18" i="9" s="1"/>
  <c r="G82" i="9"/>
  <c r="H82" i="9" s="1"/>
  <c r="G146" i="9"/>
  <c r="H146" i="9" s="1"/>
  <c r="G210" i="9"/>
  <c r="H210" i="9" s="1"/>
  <c r="G274" i="9"/>
  <c r="H274" i="9" s="1"/>
  <c r="G338" i="9"/>
  <c r="H338" i="9" s="1"/>
  <c r="G402" i="9"/>
  <c r="H402" i="9" s="1"/>
  <c r="G19" i="9"/>
  <c r="H19" i="9" s="1"/>
  <c r="G83" i="9"/>
  <c r="H83" i="9" s="1"/>
  <c r="G147" i="9"/>
  <c r="H147" i="9" s="1"/>
  <c r="G211" i="9"/>
  <c r="H211" i="9" s="1"/>
  <c r="G275" i="9"/>
  <c r="H275" i="9" s="1"/>
  <c r="G339" i="9"/>
  <c r="H339" i="9" s="1"/>
  <c r="G403" i="9"/>
  <c r="H403" i="9" s="1"/>
  <c r="G36" i="9"/>
  <c r="H36" i="9" s="1"/>
  <c r="G100" i="9"/>
  <c r="H100" i="9" s="1"/>
  <c r="G164" i="9"/>
  <c r="H164" i="9" s="1"/>
  <c r="G228" i="9"/>
  <c r="H228" i="9" s="1"/>
  <c r="G292" i="9"/>
  <c r="H292" i="9" s="1"/>
  <c r="G356" i="9"/>
  <c r="H356" i="9" s="1"/>
  <c r="G420" i="9"/>
  <c r="H420" i="9" s="1"/>
  <c r="G484" i="9"/>
  <c r="H484" i="9" s="1"/>
  <c r="G548" i="9"/>
  <c r="H548" i="9" s="1"/>
  <c r="G612" i="9"/>
  <c r="H612" i="9" s="1"/>
  <c r="G676" i="9"/>
  <c r="H676" i="9" s="1"/>
  <c r="G61" i="9"/>
  <c r="H61" i="9" s="1"/>
  <c r="G125" i="9"/>
  <c r="H125" i="9" s="1"/>
  <c r="G189" i="9"/>
  <c r="H189" i="9" s="1"/>
  <c r="G253" i="9"/>
  <c r="H253" i="9" s="1"/>
  <c r="G317" i="9"/>
  <c r="H317" i="9" s="1"/>
  <c r="G381" i="9"/>
  <c r="H381" i="9" s="1"/>
  <c r="G445" i="9"/>
  <c r="H445" i="9" s="1"/>
  <c r="G509" i="9"/>
  <c r="H509" i="9" s="1"/>
  <c r="G573" i="9"/>
  <c r="H573" i="9" s="1"/>
  <c r="G14" i="9"/>
  <c r="H14" i="9" s="1"/>
  <c r="G78" i="9"/>
  <c r="H78" i="9" s="1"/>
  <c r="G142" i="9"/>
  <c r="H142" i="9" s="1"/>
  <c r="G206" i="9"/>
  <c r="H206" i="9" s="1"/>
  <c r="G270" i="9"/>
  <c r="H270" i="9" s="1"/>
  <c r="G334" i="9"/>
  <c r="H334" i="9" s="1"/>
  <c r="G398" i="9"/>
  <c r="H398" i="9" s="1"/>
  <c r="G462" i="9"/>
  <c r="H462" i="9" s="1"/>
  <c r="G71" i="9"/>
  <c r="H71" i="9" s="1"/>
  <c r="G135" i="9"/>
  <c r="H135" i="9" s="1"/>
  <c r="G199" i="9"/>
  <c r="H199" i="9" s="1"/>
  <c r="G263" i="9"/>
  <c r="H263" i="9" s="1"/>
  <c r="G327" i="9"/>
  <c r="H327" i="9" s="1"/>
  <c r="G391" i="9"/>
  <c r="H391" i="9" s="1"/>
  <c r="G455" i="9"/>
  <c r="H455" i="9" s="1"/>
  <c r="G64" i="9"/>
  <c r="H64" i="9" s="1"/>
  <c r="G128" i="9"/>
  <c r="H128" i="9" s="1"/>
  <c r="G192" i="9"/>
  <c r="H192" i="9" s="1"/>
  <c r="G256" i="9"/>
  <c r="H256" i="9" s="1"/>
  <c r="G320" i="9"/>
  <c r="H320" i="9" s="1"/>
  <c r="G384" i="9"/>
  <c r="H384" i="9" s="1"/>
  <c r="G448" i="9"/>
  <c r="H448" i="9" s="1"/>
  <c r="G512" i="9"/>
  <c r="H512" i="9" s="1"/>
  <c r="G576" i="9"/>
  <c r="H576" i="9" s="1"/>
  <c r="G401" i="9"/>
  <c r="H401" i="9" s="1"/>
  <c r="G550" i="9"/>
  <c r="H550" i="9" s="1"/>
  <c r="G640" i="9"/>
  <c r="H640" i="9" s="1"/>
  <c r="G710" i="9"/>
  <c r="H710" i="9" s="1"/>
  <c r="G774" i="9"/>
  <c r="H774" i="9" s="1"/>
  <c r="G838" i="9"/>
  <c r="H838" i="9" s="1"/>
  <c r="G902" i="9"/>
  <c r="H902" i="9" s="1"/>
  <c r="G966" i="9"/>
  <c r="H966" i="9" s="1"/>
  <c r="G1030" i="9"/>
  <c r="H1030" i="9" s="1"/>
  <c r="G1094" i="9"/>
  <c r="H1094" i="9" s="1"/>
  <c r="G89" i="9"/>
  <c r="H89" i="9" s="1"/>
  <c r="G487" i="9"/>
  <c r="H487" i="9" s="1"/>
  <c r="G590" i="9"/>
  <c r="H590" i="9" s="1"/>
  <c r="G669" i="9"/>
  <c r="H669" i="9" s="1"/>
  <c r="G735" i="9"/>
  <c r="H735" i="9" s="1"/>
  <c r="G799" i="9"/>
  <c r="H799" i="9" s="1"/>
  <c r="G863" i="9"/>
  <c r="H863" i="9" s="1"/>
  <c r="G927" i="9"/>
  <c r="H927" i="9" s="1"/>
  <c r="G991" i="9"/>
  <c r="H991" i="9" s="1"/>
  <c r="G1055" i="9"/>
  <c r="H1055" i="9" s="1"/>
  <c r="G1119" i="9"/>
  <c r="H1119" i="9" s="1"/>
  <c r="G289" i="9"/>
  <c r="H289" i="9" s="1"/>
  <c r="G527" i="9"/>
  <c r="H527" i="9" s="1"/>
  <c r="G623" i="9"/>
  <c r="H623" i="9" s="1"/>
  <c r="G696" i="9"/>
  <c r="H696" i="9" s="1"/>
  <c r="G760" i="9"/>
  <c r="H760" i="9" s="1"/>
  <c r="G824" i="9"/>
  <c r="H824" i="9" s="1"/>
  <c r="G888" i="9"/>
  <c r="H888" i="9" s="1"/>
  <c r="G952" i="9"/>
  <c r="H952" i="9" s="1"/>
  <c r="G1016" i="9"/>
  <c r="H1016" i="9" s="1"/>
  <c r="G1080" i="9"/>
  <c r="H1080" i="9" s="1"/>
  <c r="G105" i="9"/>
  <c r="H105" i="9" s="1"/>
  <c r="G490" i="9"/>
  <c r="H490" i="9" s="1"/>
  <c r="G592" i="9"/>
  <c r="H592" i="9" s="1"/>
  <c r="G671" i="9"/>
  <c r="H671" i="9" s="1"/>
  <c r="G737" i="9"/>
  <c r="H737" i="9" s="1"/>
  <c r="G801" i="9"/>
  <c r="H801" i="9" s="1"/>
  <c r="G865" i="9"/>
  <c r="H865" i="9" s="1"/>
  <c r="G929" i="9"/>
  <c r="H929" i="9" s="1"/>
  <c r="G993" i="9"/>
  <c r="H993" i="9" s="1"/>
  <c r="G1057" i="9"/>
  <c r="H1057" i="9" s="1"/>
  <c r="G1121" i="9"/>
  <c r="H1121" i="9" s="1"/>
  <c r="G369" i="9"/>
  <c r="H369" i="9" s="1"/>
  <c r="G543" i="9"/>
  <c r="H543" i="9" s="1"/>
  <c r="G635" i="9"/>
  <c r="H635" i="9" s="1"/>
  <c r="G706" i="9"/>
  <c r="H706" i="9" s="1"/>
  <c r="G770" i="9"/>
  <c r="H770" i="9" s="1"/>
  <c r="G834" i="9"/>
  <c r="H834" i="9" s="1"/>
  <c r="G898" i="9"/>
  <c r="H898" i="9" s="1"/>
  <c r="G962" i="9"/>
  <c r="H962" i="9" s="1"/>
  <c r="G1026" i="9"/>
  <c r="H1026" i="9" s="1"/>
  <c r="G1090" i="9"/>
  <c r="H1090" i="9" s="1"/>
  <c r="G57" i="9"/>
  <c r="H57" i="9" s="1"/>
  <c r="G481" i="9"/>
  <c r="H481" i="9" s="1"/>
  <c r="G583" i="9"/>
  <c r="H583" i="9" s="1"/>
  <c r="G664" i="9"/>
  <c r="H664" i="9" s="1"/>
  <c r="G731" i="9"/>
  <c r="H731" i="9" s="1"/>
  <c r="G795" i="9"/>
  <c r="H795" i="9" s="1"/>
  <c r="G859" i="9"/>
  <c r="H859" i="9" s="1"/>
  <c r="G923" i="9"/>
  <c r="H923" i="9" s="1"/>
  <c r="G483" i="9"/>
  <c r="H483" i="9" s="1"/>
  <c r="G797" i="9"/>
  <c r="H797" i="9" s="1"/>
  <c r="G1027" i="9"/>
  <c r="H1027" i="9" s="1"/>
  <c r="G1163" i="9"/>
  <c r="H1163" i="9" s="1"/>
  <c r="G1227" i="9"/>
  <c r="H1227" i="9" s="1"/>
  <c r="G1291" i="9"/>
  <c r="H1291" i="9" s="1"/>
  <c r="G1355" i="9"/>
  <c r="H1355" i="9" s="1"/>
  <c r="G1419" i="9"/>
  <c r="H1419" i="9" s="1"/>
  <c r="G1483" i="9"/>
  <c r="H1483" i="9" s="1"/>
  <c r="G1547" i="9"/>
  <c r="H1547" i="9" s="1"/>
  <c r="G1611" i="9"/>
  <c r="H1611" i="9" s="1"/>
  <c r="G638" i="9"/>
  <c r="H638" i="9" s="1"/>
  <c r="G900" i="9"/>
  <c r="H900" i="9" s="1"/>
  <c r="G1092" i="9"/>
  <c r="H1092" i="9" s="1"/>
  <c r="G1188" i="9"/>
  <c r="H1188" i="9" s="1"/>
  <c r="G1252" i="9"/>
  <c r="H1252" i="9" s="1"/>
  <c r="G1316" i="9"/>
  <c r="H1316" i="9" s="1"/>
  <c r="G716" i="9"/>
  <c r="H716" i="9" s="1"/>
  <c r="G971" i="9"/>
  <c r="H971" i="9" s="1"/>
  <c r="G1139" i="9"/>
  <c r="H1139" i="9" s="1"/>
  <c r="G1206" i="9"/>
  <c r="H1206" i="9" s="1"/>
  <c r="G1270" i="9"/>
  <c r="H1270" i="9" s="1"/>
  <c r="G1334" i="9"/>
  <c r="H1334" i="9" s="1"/>
  <c r="G1398" i="9"/>
  <c r="H1398" i="9" s="1"/>
  <c r="G1462" i="9"/>
  <c r="H1462" i="9" s="1"/>
  <c r="G1526" i="9"/>
  <c r="H1526" i="9" s="1"/>
  <c r="G1590" i="9"/>
  <c r="H1590" i="9" s="1"/>
  <c r="G521" i="9"/>
  <c r="H521" i="9" s="1"/>
  <c r="G820" i="9"/>
  <c r="H820" i="9" s="1"/>
  <c r="G1037" i="9"/>
  <c r="H1037" i="9" s="1"/>
  <c r="G1168" i="9"/>
  <c r="H1168" i="9" s="1"/>
  <c r="G1232" i="9"/>
  <c r="H1232" i="9" s="1"/>
  <c r="G1296" i="9"/>
  <c r="H1296" i="9" s="1"/>
  <c r="G1360" i="9"/>
  <c r="H1360" i="9" s="1"/>
  <c r="G1424" i="9"/>
  <c r="H1424" i="9" s="1"/>
  <c r="G1488" i="9"/>
  <c r="H1488" i="9" s="1"/>
  <c r="G1552" i="9"/>
  <c r="H1552" i="9" s="1"/>
  <c r="G869" i="9"/>
  <c r="H869" i="9" s="1"/>
  <c r="G1181" i="9"/>
  <c r="H1181" i="9" s="1"/>
  <c r="G1309" i="9"/>
  <c r="H1309" i="9" s="1"/>
  <c r="G1413" i="9"/>
  <c r="H1413" i="9" s="1"/>
  <c r="G1516" i="9"/>
  <c r="H1516" i="9" s="1"/>
  <c r="G1609" i="9"/>
  <c r="H1609" i="9" s="1"/>
  <c r="G1679" i="9"/>
  <c r="H1679" i="9" s="1"/>
  <c r="G1743" i="9"/>
  <c r="H1743" i="9" s="1"/>
  <c r="G1807" i="9"/>
  <c r="H1807" i="9" s="1"/>
  <c r="G1871" i="9"/>
  <c r="H1871" i="9" s="1"/>
  <c r="G201" i="9"/>
  <c r="H201" i="9" s="1"/>
  <c r="G995" i="9"/>
  <c r="H995" i="9" s="1"/>
  <c r="G1215" i="9"/>
  <c r="H1215" i="9" s="1"/>
  <c r="G1338" i="9"/>
  <c r="H1338" i="9" s="1"/>
  <c r="G1441" i="9"/>
  <c r="H1441" i="9" s="1"/>
  <c r="G528" i="9"/>
  <c r="H528" i="9" s="1"/>
  <c r="G734" i="9"/>
  <c r="H734" i="9" s="1"/>
  <c r="G918" i="9"/>
  <c r="H918" i="9" s="1"/>
  <c r="G1062" i="9"/>
  <c r="H1062" i="9" s="1"/>
  <c r="G526" i="9"/>
  <c r="H526" i="9" s="1"/>
  <c r="G751" i="9"/>
  <c r="H751" i="9" s="1"/>
  <c r="G895" i="9"/>
  <c r="H895" i="9" s="1"/>
  <c r="G1079" i="9"/>
  <c r="H1079" i="9" s="1"/>
  <c r="G553" i="9"/>
  <c r="H553" i="9" s="1"/>
  <c r="G728" i="9"/>
  <c r="H728" i="9" s="1"/>
  <c r="G912" i="9"/>
  <c r="H912" i="9" s="1"/>
  <c r="G1096" i="9"/>
  <c r="H1096" i="9" s="1"/>
  <c r="G542" i="9"/>
  <c r="H542" i="9" s="1"/>
  <c r="G761" i="9"/>
  <c r="H761" i="9" s="1"/>
  <c r="G945" i="9"/>
  <c r="H945" i="9" s="1"/>
  <c r="G1089" i="9"/>
  <c r="H1089" i="9" s="1"/>
  <c r="G582" i="9"/>
  <c r="H582" i="9" s="1"/>
  <c r="G786" i="9"/>
  <c r="H786" i="9" s="1"/>
  <c r="G930" i="9"/>
  <c r="H930" i="9" s="1"/>
  <c r="G1114" i="9"/>
  <c r="H1114" i="9" s="1"/>
  <c r="G606" i="9"/>
  <c r="H606" i="9" s="1"/>
  <c r="G763" i="9"/>
  <c r="H763" i="9" s="1"/>
  <c r="G947" i="9"/>
  <c r="H947" i="9" s="1"/>
  <c r="G1068" i="9"/>
  <c r="H1068" i="9" s="1"/>
  <c r="G1259" i="9"/>
  <c r="H1259" i="9" s="1"/>
  <c r="G1443" i="9"/>
  <c r="H1443" i="9" s="1"/>
  <c r="G1627" i="9"/>
  <c r="H1627" i="9" s="1"/>
  <c r="G1005" i="9"/>
  <c r="H1005" i="9" s="1"/>
  <c r="G1276" i="9"/>
  <c r="H1276" i="9" s="1"/>
  <c r="G1012" i="9"/>
  <c r="H1012" i="9" s="1"/>
  <c r="G1222" i="9"/>
  <c r="H1222" i="9" s="1"/>
  <c r="G1350" i="9"/>
  <c r="H1350" i="9" s="1"/>
  <c r="G1478" i="9"/>
  <c r="H1478" i="9" s="1"/>
  <c r="G1606" i="9"/>
  <c r="H1606" i="9" s="1"/>
  <c r="G884" i="9"/>
  <c r="H884" i="9" s="1"/>
  <c r="G1184" i="9"/>
  <c r="H1184" i="9" s="1"/>
  <c r="G1312" i="9"/>
  <c r="H1312" i="9" s="1"/>
  <c r="G1440" i="9"/>
  <c r="H1440" i="9" s="1"/>
  <c r="G137" i="9"/>
  <c r="H137" i="9" s="1"/>
  <c r="G1213" i="9"/>
  <c r="H1213" i="9" s="1"/>
  <c r="G1439" i="9"/>
  <c r="H1439" i="9" s="1"/>
  <c r="G1631" i="9"/>
  <c r="H1631" i="9" s="1"/>
  <c r="G1759" i="9"/>
  <c r="H1759" i="9" s="1"/>
  <c r="G1887" i="9"/>
  <c r="H1887" i="9" s="1"/>
  <c r="G1077" i="9"/>
  <c r="H1077" i="9" s="1"/>
  <c r="G1364" i="9"/>
  <c r="H1364" i="9" s="1"/>
  <c r="G1543" i="9"/>
  <c r="H1543" i="9" s="1"/>
  <c r="G1640" i="9"/>
  <c r="H1640" i="9" s="1"/>
  <c r="G1704" i="9"/>
  <c r="H1704" i="9" s="1"/>
  <c r="G1768" i="9"/>
  <c r="H1768" i="9" s="1"/>
  <c r="G1832" i="9"/>
  <c r="H1832" i="9" s="1"/>
  <c r="G892" i="9"/>
  <c r="H892" i="9" s="1"/>
  <c r="G1186" i="9"/>
  <c r="H1186" i="9" s="1"/>
  <c r="G1314" i="9"/>
  <c r="H1314" i="9" s="1"/>
  <c r="G1418" i="9"/>
  <c r="H1418" i="9" s="1"/>
  <c r="G1521" i="9"/>
  <c r="H1521" i="9" s="1"/>
  <c r="G1613" i="9"/>
  <c r="H1613" i="9" s="1"/>
  <c r="G1682" i="9"/>
  <c r="H1682" i="9" s="1"/>
  <c r="G1746" i="9"/>
  <c r="H1746" i="9" s="1"/>
  <c r="G1810" i="9"/>
  <c r="H1810" i="9" s="1"/>
  <c r="G1874" i="9"/>
  <c r="H1874" i="9" s="1"/>
  <c r="G561" i="9"/>
  <c r="H561" i="9" s="1"/>
  <c r="G1059" i="9"/>
  <c r="H1059" i="9" s="1"/>
  <c r="G1239" i="9"/>
  <c r="H1239" i="9" s="1"/>
  <c r="G1357" i="9"/>
  <c r="H1357" i="9" s="1"/>
  <c r="G1460" i="9"/>
  <c r="H1460" i="9" s="1"/>
  <c r="G1562" i="9"/>
  <c r="H1562" i="9" s="1"/>
  <c r="G732" i="9"/>
  <c r="H732" i="9" s="1"/>
  <c r="G1274" i="9"/>
  <c r="H1274" i="9" s="1"/>
  <c r="G1489" i="9"/>
  <c r="H1489" i="9" s="1"/>
  <c r="G1654" i="9"/>
  <c r="H1654" i="9" s="1"/>
  <c r="G1757" i="9"/>
  <c r="H1757" i="9" s="1"/>
  <c r="G1857" i="9"/>
  <c r="H1857" i="9" s="1"/>
  <c r="G1939" i="9"/>
  <c r="H1939" i="9" s="1"/>
  <c r="G4" i="9"/>
  <c r="H4" i="9" s="1"/>
  <c r="G9" i="9"/>
  <c r="H9" i="9" s="1"/>
  <c r="G1153" i="9"/>
  <c r="H1153" i="9" s="1"/>
  <c r="G1391" i="9"/>
  <c r="H1391" i="9" s="1"/>
  <c r="G1591" i="9"/>
  <c r="H1591" i="9" s="1"/>
  <c r="G1708" i="9"/>
  <c r="H1708" i="9" s="1"/>
  <c r="G1811" i="9"/>
  <c r="H1811" i="9" s="1"/>
  <c r="G1901" i="9"/>
  <c r="H1901" i="9" s="1"/>
  <c r="G1972" i="9"/>
  <c r="H1972" i="9" s="1"/>
  <c r="G1853" i="9"/>
  <c r="H1853" i="9" s="1"/>
  <c r="G901" i="9"/>
  <c r="H901" i="9" s="1"/>
  <c r="G1317" i="9"/>
  <c r="H1317" i="9" s="1"/>
  <c r="G1522" i="9"/>
  <c r="H1522" i="9" s="1"/>
  <c r="G1670" i="9"/>
  <c r="H1670" i="9" s="1"/>
  <c r="G1773" i="9"/>
  <c r="H1773" i="9" s="1"/>
  <c r="G1870" i="9"/>
  <c r="H1870" i="9" s="1"/>
  <c r="G1949" i="9"/>
  <c r="H1949" i="9" s="1"/>
  <c r="G471" i="9"/>
  <c r="H471" i="9" s="1"/>
  <c r="G1225" i="9"/>
  <c r="H1225" i="9" s="1"/>
  <c r="G1449" i="9"/>
  <c r="H1449" i="9" s="1"/>
  <c r="G1635" i="9"/>
  <c r="H1635" i="9" s="1"/>
  <c r="G1737" i="9"/>
  <c r="H1737" i="9" s="1"/>
  <c r="G1838" i="9"/>
  <c r="H1838" i="9" s="1"/>
  <c r="G1925" i="9"/>
  <c r="H1925" i="9" s="1"/>
  <c r="G1990" i="9"/>
  <c r="H1990" i="9" s="1"/>
  <c r="G1265" i="9"/>
  <c r="H1265" i="9" s="1"/>
  <c r="G1701" i="9"/>
  <c r="H1701" i="9" s="1"/>
  <c r="G1960" i="9"/>
  <c r="H1960" i="9" s="1"/>
  <c r="G1108" i="9"/>
  <c r="H1108" i="9" s="1"/>
  <c r="G1373" i="9"/>
  <c r="H1373" i="9" s="1"/>
  <c r="G1576" i="9"/>
  <c r="H1576" i="9" s="1"/>
  <c r="G1700" i="9"/>
  <c r="H1700" i="9" s="1"/>
  <c r="G1803" i="9"/>
  <c r="H1803" i="9" s="1"/>
  <c r="G1894" i="9"/>
  <c r="H1894" i="9" s="1"/>
  <c r="G1967" i="9"/>
  <c r="H1967" i="9" s="1"/>
  <c r="G1201" i="9"/>
  <c r="H1201" i="9" s="1"/>
  <c r="G1637" i="9"/>
  <c r="H1637" i="9" s="1"/>
  <c r="G1896" i="9"/>
  <c r="H1896" i="9" s="1"/>
  <c r="G965" i="9"/>
  <c r="H965" i="9" s="1"/>
  <c r="G1330" i="9"/>
  <c r="H1330" i="9" s="1"/>
  <c r="G1535" i="9"/>
  <c r="H1535" i="9" s="1"/>
  <c r="G1677" i="9"/>
  <c r="H1677" i="9" s="1"/>
  <c r="G1780" i="9"/>
  <c r="H1780" i="9" s="1"/>
  <c r="G1876" i="9"/>
  <c r="H1876" i="9" s="1"/>
  <c r="G1953" i="9"/>
  <c r="H1953" i="9" s="1"/>
  <c r="G574" i="9"/>
  <c r="H574" i="9" s="1"/>
  <c r="G1241" i="9"/>
  <c r="H1241" i="9" s="1"/>
  <c r="G1461" i="9"/>
  <c r="H1461" i="9" s="1"/>
  <c r="G1692" i="9"/>
  <c r="H1692" i="9" s="1"/>
  <c r="G1930" i="9"/>
  <c r="H1930" i="9" s="1"/>
  <c r="G1756" i="9"/>
  <c r="H1756" i="9" s="1"/>
  <c r="G1769" i="9"/>
  <c r="H1769" i="9" s="1"/>
  <c r="G17" i="9"/>
  <c r="H17" i="9" s="1"/>
  <c r="G742" i="9"/>
  <c r="H742" i="9" s="1"/>
  <c r="G926" i="9"/>
  <c r="H926" i="9" s="1"/>
  <c r="G1110" i="9"/>
  <c r="H1110" i="9" s="1"/>
  <c r="G538" i="9"/>
  <c r="H538" i="9" s="1"/>
  <c r="G759" i="9"/>
  <c r="H759" i="9" s="1"/>
  <c r="G943" i="9"/>
  <c r="H943" i="9" s="1"/>
  <c r="G1087" i="9"/>
  <c r="H1087" i="9" s="1"/>
  <c r="G566" i="9"/>
  <c r="H566" i="9" s="1"/>
  <c r="G776" i="9"/>
  <c r="H776" i="9" s="1"/>
  <c r="G920" i="9"/>
  <c r="H920" i="9" s="1"/>
  <c r="G1104" i="9"/>
  <c r="H1104" i="9" s="1"/>
  <c r="G614" i="9"/>
  <c r="H614" i="9" s="1"/>
  <c r="G769" i="9"/>
  <c r="H769" i="9" s="1"/>
  <c r="G953" i="9"/>
  <c r="H953" i="9" s="1"/>
  <c r="G1137" i="9"/>
  <c r="H1137" i="9" s="1"/>
  <c r="G593" i="9"/>
  <c r="H593" i="9" s="1"/>
  <c r="G794" i="9"/>
  <c r="H794" i="9" s="1"/>
  <c r="G978" i="9"/>
  <c r="H978" i="9" s="1"/>
  <c r="G1122" i="9"/>
  <c r="H1122" i="9" s="1"/>
  <c r="G616" i="9"/>
  <c r="H616" i="9" s="1"/>
  <c r="G811" i="9"/>
  <c r="H811" i="9" s="1"/>
  <c r="G955" i="9"/>
  <c r="H955" i="9" s="1"/>
  <c r="G1091" i="9"/>
  <c r="H1091" i="9" s="1"/>
  <c r="G1307" i="9"/>
  <c r="H1307" i="9" s="1"/>
  <c r="G1451" i="9"/>
  <c r="H1451" i="9" s="1"/>
  <c r="G129" i="9"/>
  <c r="H129" i="9" s="1"/>
  <c r="G1133" i="9"/>
  <c r="H1133" i="9" s="1"/>
  <c r="G1284" i="9"/>
  <c r="H1284" i="9" s="1"/>
  <c r="G1035" i="9"/>
  <c r="H1035" i="9" s="1"/>
  <c r="G1230" i="9"/>
  <c r="H1230" i="9" s="1"/>
  <c r="G1358" i="9"/>
  <c r="H1358" i="9" s="1"/>
  <c r="G1486" i="9"/>
  <c r="H1486" i="9" s="1"/>
  <c r="G1614" i="9"/>
  <c r="H1614" i="9" s="1"/>
  <c r="G916" i="9"/>
  <c r="H916" i="9" s="1"/>
  <c r="G1192" i="9"/>
  <c r="H1192" i="9" s="1"/>
  <c r="G1320" i="9"/>
  <c r="H1320" i="9" s="1"/>
  <c r="G1448" i="9"/>
  <c r="H1448" i="9" s="1"/>
  <c r="G497" i="9"/>
  <c r="H497" i="9" s="1"/>
  <c r="G1229" i="9"/>
  <c r="H1229" i="9" s="1"/>
  <c r="G1452" i="9"/>
  <c r="H1452" i="9" s="1"/>
  <c r="G1639" i="9"/>
  <c r="H1639" i="9" s="1"/>
  <c r="G1767" i="9"/>
  <c r="H1767" i="9" s="1"/>
  <c r="G1895" i="9"/>
  <c r="H1895" i="9" s="1"/>
  <c r="G1123" i="9"/>
  <c r="H1123" i="9" s="1"/>
  <c r="G1377" i="9"/>
  <c r="H1377" i="9" s="1"/>
  <c r="G1556" i="9"/>
  <c r="H1556" i="9" s="1"/>
  <c r="G1648" i="9"/>
  <c r="H1648" i="9" s="1"/>
  <c r="G1712" i="9"/>
  <c r="H1712" i="9" s="1"/>
  <c r="G1776" i="9"/>
  <c r="H1776" i="9" s="1"/>
  <c r="G1840" i="9"/>
  <c r="H1840" i="9" s="1"/>
  <c r="G956" i="9"/>
  <c r="H956" i="9" s="1"/>
  <c r="G1202" i="9"/>
  <c r="H1202" i="9" s="1"/>
  <c r="G1329" i="9"/>
  <c r="H1329" i="9" s="1"/>
  <c r="G1431" i="9"/>
  <c r="H1431" i="9" s="1"/>
  <c r="G1533" i="9"/>
  <c r="H1533" i="9" s="1"/>
  <c r="G1624" i="9"/>
  <c r="H1624" i="9" s="1"/>
  <c r="G1690" i="9"/>
  <c r="H1690" i="9" s="1"/>
  <c r="G1754" i="9"/>
  <c r="H1754" i="9" s="1"/>
  <c r="G1818" i="9"/>
  <c r="H1818" i="9" s="1"/>
  <c r="G1882" i="9"/>
  <c r="H1882" i="9" s="1"/>
  <c r="G648" i="9"/>
  <c r="H648" i="9" s="1"/>
  <c r="G1100" i="9"/>
  <c r="H1100" i="9" s="1"/>
  <c r="G1255" i="9"/>
  <c r="H1255" i="9" s="1"/>
  <c r="G1370" i="9"/>
  <c r="H1370" i="9" s="1"/>
  <c r="G1473" i="9"/>
  <c r="H1473" i="9" s="1"/>
  <c r="G1573" i="9"/>
  <c r="H1573" i="9" s="1"/>
  <c r="G860" i="9"/>
  <c r="H860" i="9" s="1"/>
  <c r="G1306" i="9"/>
  <c r="H1306" i="9" s="1"/>
  <c r="G1514" i="9"/>
  <c r="H1514" i="9" s="1"/>
  <c r="G1668" i="9"/>
  <c r="H1668" i="9" s="1"/>
  <c r="G1771" i="9"/>
  <c r="H1771" i="9" s="1"/>
  <c r="G1868" i="9"/>
  <c r="H1868" i="9" s="1"/>
  <c r="G1947" i="9"/>
  <c r="H1947" i="9" s="1"/>
  <c r="G3" i="9"/>
  <c r="H3" i="9" s="1"/>
  <c r="G1653" i="9"/>
  <c r="H1653" i="9" s="1"/>
  <c r="G1185" i="9"/>
  <c r="H1185" i="9" s="1"/>
  <c r="G1417" i="9"/>
  <c r="H1417" i="9" s="1"/>
  <c r="G1612" i="9"/>
  <c r="H1612" i="9" s="1"/>
  <c r="G1721" i="9"/>
  <c r="H1721" i="9" s="1"/>
  <c r="G1822" i="9"/>
  <c r="H1822" i="9" s="1"/>
  <c r="G1912" i="9"/>
  <c r="H1912" i="9" s="1"/>
  <c r="G1980" i="9"/>
  <c r="H1980" i="9" s="1"/>
  <c r="G1917" i="9"/>
  <c r="H1917" i="9" s="1"/>
  <c r="G1011" i="9"/>
  <c r="H1011" i="9" s="1"/>
  <c r="G1343" i="9"/>
  <c r="H1343" i="9" s="1"/>
  <c r="G1548" i="9"/>
  <c r="H1548" i="9" s="1"/>
  <c r="G1684" i="9"/>
  <c r="H1684" i="9" s="1"/>
  <c r="G1787" i="9"/>
  <c r="H1787" i="9" s="1"/>
  <c r="G1881" i="9"/>
  <c r="H1881" i="9" s="1"/>
  <c r="G1957" i="9"/>
  <c r="H1957" i="9" s="1"/>
  <c r="G657" i="9"/>
  <c r="H657" i="9" s="1"/>
  <c r="G1257" i="9"/>
  <c r="H1257" i="9" s="1"/>
  <c r="G1474" i="9"/>
  <c r="H1474" i="9" s="1"/>
  <c r="G1646" i="9"/>
  <c r="H1646" i="9" s="1"/>
  <c r="G1749" i="9"/>
  <c r="H1749" i="9" s="1"/>
  <c r="G1851" i="9"/>
  <c r="H1851" i="9" s="1"/>
  <c r="G1934" i="9"/>
  <c r="H1934" i="9" s="1"/>
  <c r="G1998" i="9"/>
  <c r="H1998" i="9" s="1"/>
  <c r="G1327" i="9"/>
  <c r="H1327" i="9" s="1"/>
  <c r="G1726" i="9"/>
  <c r="H1726" i="9" s="1"/>
  <c r="G1984" i="9"/>
  <c r="H1984" i="9" s="1"/>
  <c r="G1162" i="9"/>
  <c r="H1162" i="9" s="1"/>
  <c r="G1399" i="9"/>
  <c r="H1399" i="9" s="1"/>
  <c r="G1597" i="9"/>
  <c r="H1597" i="9" s="1"/>
  <c r="G1713" i="9"/>
  <c r="H1713" i="9" s="1"/>
  <c r="G1814" i="9"/>
  <c r="H1814" i="9" s="1"/>
  <c r="G1905" i="9"/>
  <c r="H1905" i="9" s="1"/>
  <c r="G1975" i="9"/>
  <c r="H1975" i="9" s="1"/>
  <c r="G1233" i="9"/>
  <c r="H1233" i="9" s="1"/>
  <c r="G1662" i="9"/>
  <c r="H1662" i="9" s="1"/>
  <c r="G1936" i="9"/>
  <c r="H1936" i="9" s="1"/>
  <c r="G1052" i="9"/>
  <c r="H1052" i="9" s="1"/>
  <c r="G1356" i="9"/>
  <c r="H1356" i="9" s="1"/>
  <c r="G1561" i="9"/>
  <c r="H1561" i="9" s="1"/>
  <c r="G1691" i="9"/>
  <c r="H1691" i="9" s="1"/>
  <c r="G1793" i="9"/>
  <c r="H1793" i="9" s="1"/>
  <c r="G1886" i="9"/>
  <c r="H1886" i="9" s="1"/>
  <c r="G1961" i="9"/>
  <c r="H1961" i="9" s="1"/>
  <c r="G725" i="9"/>
  <c r="H725" i="9" s="1"/>
  <c r="G1273" i="9"/>
  <c r="H1273" i="9" s="1"/>
  <c r="G1487" i="9"/>
  <c r="H1487" i="9" s="1"/>
  <c r="G1717" i="9"/>
  <c r="H1717" i="9" s="1"/>
  <c r="G1994" i="9"/>
  <c r="H1994" i="9" s="1"/>
  <c r="G1856" i="9"/>
  <c r="H1856" i="9" s="1"/>
  <c r="G1867" i="9"/>
  <c r="H1867" i="9" s="1"/>
  <c r="G144" i="9"/>
  <c r="H144" i="9" s="1"/>
  <c r="G473" i="9"/>
  <c r="H473" i="9" s="1"/>
  <c r="G790" i="9"/>
  <c r="H790" i="9" s="1"/>
  <c r="G934" i="9"/>
  <c r="H934" i="9" s="1"/>
  <c r="G1118" i="9"/>
  <c r="H1118" i="9" s="1"/>
  <c r="G610" i="9"/>
  <c r="H610" i="9" s="1"/>
  <c r="G767" i="9"/>
  <c r="H767" i="9" s="1"/>
  <c r="G951" i="9"/>
  <c r="H951" i="9" s="1"/>
  <c r="G1135" i="9"/>
  <c r="H1135" i="9" s="1"/>
  <c r="G578" i="9"/>
  <c r="H578" i="9" s="1"/>
  <c r="G784" i="9"/>
  <c r="H784" i="9" s="1"/>
  <c r="G968" i="9"/>
  <c r="H968" i="9" s="1"/>
  <c r="G1112" i="9"/>
  <c r="H1112" i="9" s="1"/>
  <c r="G624" i="9"/>
  <c r="H624" i="9" s="1"/>
  <c r="G817" i="9"/>
  <c r="H817" i="9" s="1"/>
  <c r="G961" i="9"/>
  <c r="H961" i="9" s="1"/>
  <c r="G49" i="9"/>
  <c r="H49" i="9" s="1"/>
  <c r="G654" i="9"/>
  <c r="H654" i="9" s="1"/>
  <c r="G802" i="9"/>
  <c r="H802" i="9" s="1"/>
  <c r="G986" i="9"/>
  <c r="H986" i="9" s="1"/>
  <c r="G185" i="9"/>
  <c r="H185" i="9" s="1"/>
  <c r="G626" i="9"/>
  <c r="H626" i="9" s="1"/>
  <c r="G819" i="9"/>
  <c r="H819" i="9" s="1"/>
  <c r="G586" i="9"/>
  <c r="H586" i="9" s="1"/>
  <c r="G1109" i="9"/>
  <c r="H1109" i="9" s="1"/>
  <c r="G1315" i="9"/>
  <c r="H1315" i="9" s="1"/>
  <c r="G1499" i="9"/>
  <c r="H1499" i="9" s="1"/>
  <c r="G385" i="9"/>
  <c r="H385" i="9" s="1"/>
  <c r="G1148" i="9"/>
  <c r="H1148" i="9" s="1"/>
  <c r="G443" i="9"/>
  <c r="H443" i="9" s="1"/>
  <c r="G1053" i="9"/>
  <c r="H1053" i="9" s="1"/>
  <c r="G1238" i="9"/>
  <c r="H1238" i="9" s="1"/>
  <c r="G1366" i="9"/>
  <c r="H1366" i="9" s="1"/>
  <c r="G1494" i="9"/>
  <c r="H1494" i="9" s="1"/>
  <c r="G1622" i="9"/>
  <c r="H1622" i="9" s="1"/>
  <c r="G948" i="9"/>
  <c r="H948" i="9" s="1"/>
  <c r="G1200" i="9"/>
  <c r="H1200" i="9" s="1"/>
  <c r="G1328" i="9"/>
  <c r="H1328" i="9" s="1"/>
  <c r="G1456" i="9"/>
  <c r="H1456" i="9" s="1"/>
  <c r="G598" i="9"/>
  <c r="H598" i="9" s="1"/>
  <c r="G1245" i="9"/>
  <c r="H1245" i="9" s="1"/>
  <c r="G1465" i="9"/>
  <c r="H1465" i="9" s="1"/>
  <c r="G1647" i="9"/>
  <c r="H1647" i="9" s="1"/>
  <c r="G1775" i="9"/>
  <c r="H1775" i="9" s="1"/>
  <c r="G1903" i="9"/>
  <c r="H1903" i="9" s="1"/>
  <c r="G1151" i="9"/>
  <c r="H1151" i="9" s="1"/>
  <c r="G1389" i="9"/>
  <c r="H1389" i="9" s="1"/>
  <c r="G1568" i="9"/>
  <c r="H1568" i="9" s="1"/>
  <c r="G1656" i="9"/>
  <c r="H1656" i="9" s="1"/>
  <c r="G1720" i="9"/>
  <c r="H1720" i="9" s="1"/>
  <c r="G1784" i="9"/>
  <c r="H1784" i="9" s="1"/>
  <c r="G321" i="9"/>
  <c r="H321" i="9" s="1"/>
  <c r="G1003" i="9"/>
  <c r="H1003" i="9" s="1"/>
  <c r="G1218" i="9"/>
  <c r="H1218" i="9" s="1"/>
  <c r="G1341" i="9"/>
  <c r="H1341" i="9" s="1"/>
  <c r="G1444" i="9"/>
  <c r="H1444" i="9" s="1"/>
  <c r="G1546" i="9"/>
  <c r="H1546" i="9" s="1"/>
  <c r="G1634" i="9"/>
  <c r="H1634" i="9" s="1"/>
  <c r="G1698" i="9"/>
  <c r="H1698" i="9" s="1"/>
  <c r="G1762" i="9"/>
  <c r="H1762" i="9" s="1"/>
  <c r="G1826" i="9"/>
  <c r="H1826" i="9" s="1"/>
  <c r="G1890" i="9"/>
  <c r="H1890" i="9" s="1"/>
  <c r="G717" i="9"/>
  <c r="H717" i="9" s="1"/>
  <c r="G1140" i="9"/>
  <c r="H1140" i="9" s="1"/>
  <c r="G1271" i="9"/>
  <c r="H1271" i="9" s="1"/>
  <c r="G1383" i="9"/>
  <c r="H1383" i="9" s="1"/>
  <c r="G1485" i="9"/>
  <c r="H1485" i="9" s="1"/>
  <c r="G1584" i="9"/>
  <c r="H1584" i="9" s="1"/>
  <c r="G980" i="9"/>
  <c r="H980" i="9" s="1"/>
  <c r="G1335" i="9"/>
  <c r="H1335" i="9" s="1"/>
  <c r="G1540" i="9"/>
  <c r="H1540" i="9" s="1"/>
  <c r="G1681" i="9"/>
  <c r="H1681" i="9" s="1"/>
  <c r="G1782" i="9"/>
  <c r="H1782" i="9" s="1"/>
  <c r="G1878" i="9"/>
  <c r="H1878" i="9" s="1"/>
  <c r="G1955" i="9"/>
  <c r="H1955" i="9" s="1"/>
  <c r="G1532" i="9"/>
  <c r="H1532" i="9" s="1"/>
  <c r="G265" i="9"/>
  <c r="H265" i="9" s="1"/>
  <c r="G1217" i="9"/>
  <c r="H1217" i="9" s="1"/>
  <c r="G1442" i="9"/>
  <c r="H1442" i="9" s="1"/>
  <c r="G1629" i="9"/>
  <c r="H1629" i="9" s="1"/>
  <c r="G1733" i="9"/>
  <c r="H1733" i="9" s="1"/>
  <c r="G1836" i="9"/>
  <c r="H1836" i="9" s="1"/>
  <c r="G1923" i="9"/>
  <c r="H1923" i="9" s="1"/>
  <c r="G1988" i="9"/>
  <c r="H1988" i="9" s="1"/>
  <c r="G1952" i="9"/>
  <c r="H1952" i="9" s="1"/>
  <c r="G1093" i="9"/>
  <c r="H1093" i="9" s="1"/>
  <c r="G1369" i="9"/>
  <c r="H1369" i="9" s="1"/>
  <c r="G1572" i="9"/>
  <c r="H1572" i="9" s="1"/>
  <c r="G1697" i="9"/>
  <c r="H1697" i="9" s="1"/>
  <c r="G1798" i="9"/>
  <c r="H1798" i="9" s="1"/>
  <c r="G1892" i="9"/>
  <c r="H1892" i="9" s="1"/>
  <c r="G1965" i="9"/>
  <c r="H1965" i="9" s="1"/>
  <c r="G789" i="9"/>
  <c r="H789" i="9" s="1"/>
  <c r="G1289" i="9"/>
  <c r="H1289" i="9" s="1"/>
  <c r="G1500" i="9"/>
  <c r="H1500" i="9" s="1"/>
  <c r="G1660" i="9"/>
  <c r="H1660" i="9" s="1"/>
  <c r="G1763" i="9"/>
  <c r="H1763" i="9" s="1"/>
  <c r="G1861" i="9"/>
  <c r="H1861" i="9" s="1"/>
  <c r="G1942" i="9"/>
  <c r="H1942" i="9" s="1"/>
  <c r="G7" i="9"/>
  <c r="H7" i="9" s="1"/>
  <c r="G1378" i="9"/>
  <c r="H1378" i="9" s="1"/>
  <c r="G1753" i="9"/>
  <c r="H1753" i="9" s="1"/>
  <c r="G1678" i="9"/>
  <c r="H1678" i="9" s="1"/>
  <c r="G1194" i="9"/>
  <c r="H1194" i="9" s="1"/>
  <c r="G1425" i="9"/>
  <c r="H1425" i="9" s="1"/>
  <c r="G1618" i="9"/>
  <c r="H1618" i="9" s="1"/>
  <c r="G1725" i="9"/>
  <c r="H1725" i="9" s="1"/>
  <c r="G1828" i="9"/>
  <c r="H1828" i="9" s="1"/>
  <c r="G1916" i="9"/>
  <c r="H1916" i="9" s="1"/>
  <c r="G1983" i="9"/>
  <c r="H1983" i="9" s="1"/>
  <c r="G1297" i="9"/>
  <c r="H1297" i="9" s="1"/>
  <c r="G1715" i="9"/>
  <c r="H1715" i="9" s="1"/>
  <c r="G1968" i="9"/>
  <c r="H1968" i="9" s="1"/>
  <c r="G1136" i="9"/>
  <c r="H1136" i="9" s="1"/>
  <c r="G1381" i="9"/>
  <c r="H1381" i="9" s="1"/>
  <c r="G1583" i="9"/>
  <c r="H1583" i="9" s="1"/>
  <c r="G1702" i="9"/>
  <c r="H1702" i="9" s="1"/>
  <c r="G1805" i="9"/>
  <c r="H1805" i="9" s="1"/>
  <c r="G1897" i="9"/>
  <c r="H1897" i="9" s="1"/>
  <c r="G1969" i="9"/>
  <c r="H1969" i="9" s="1"/>
  <c r="G853" i="9"/>
  <c r="H853" i="9" s="1"/>
  <c r="G1305" i="9"/>
  <c r="H1305" i="9" s="1"/>
  <c r="G1513" i="9"/>
  <c r="H1513" i="9" s="1"/>
  <c r="G1731" i="9"/>
  <c r="H1731" i="9" s="1"/>
  <c r="G1946" i="9"/>
  <c r="H1946" i="9" s="1"/>
  <c r="G1938" i="9"/>
  <c r="H1938" i="9" s="1"/>
  <c r="G11" i="9"/>
  <c r="H11" i="9" s="1"/>
  <c r="G208" i="9"/>
  <c r="H208" i="9" s="1"/>
  <c r="G575" i="9"/>
  <c r="H575" i="9" s="1"/>
  <c r="G798" i="9"/>
  <c r="H798" i="9" s="1"/>
  <c r="G982" i="9"/>
  <c r="H982" i="9" s="1"/>
  <c r="G1126" i="9"/>
  <c r="H1126" i="9" s="1"/>
  <c r="G622" i="9"/>
  <c r="H622" i="9" s="1"/>
  <c r="G815" i="9"/>
  <c r="H815" i="9" s="1"/>
  <c r="G959" i="9"/>
  <c r="H959" i="9" s="1"/>
  <c r="G1143" i="9"/>
  <c r="H1143" i="9" s="1"/>
  <c r="G642" i="9"/>
  <c r="H642" i="9" s="1"/>
  <c r="G792" i="9"/>
  <c r="H792" i="9" s="1"/>
  <c r="G976" i="9"/>
  <c r="H976" i="9" s="1"/>
  <c r="G233" i="9"/>
  <c r="H233" i="9" s="1"/>
  <c r="G634" i="9"/>
  <c r="H634" i="9" s="1"/>
  <c r="G825" i="9"/>
  <c r="H825" i="9" s="1"/>
  <c r="G1009" i="9"/>
  <c r="H1009" i="9" s="1"/>
  <c r="G113" i="9"/>
  <c r="H113" i="9" s="1"/>
  <c r="G663" i="9"/>
  <c r="H663" i="9" s="1"/>
  <c r="G850" i="9"/>
  <c r="H850" i="9" s="1"/>
  <c r="G994" i="9"/>
  <c r="H994" i="9" s="1"/>
  <c r="G249" i="9"/>
  <c r="H249" i="9" s="1"/>
  <c r="G682" i="9"/>
  <c r="H682" i="9" s="1"/>
  <c r="G827" i="9"/>
  <c r="H827" i="9" s="1"/>
  <c r="G630" i="9"/>
  <c r="H630" i="9" s="1"/>
  <c r="G1179" i="9"/>
  <c r="H1179" i="9" s="1"/>
  <c r="G1323" i="9"/>
  <c r="H1323" i="9" s="1"/>
  <c r="G1507" i="9"/>
  <c r="H1507" i="9" s="1"/>
  <c r="G708" i="9"/>
  <c r="H708" i="9" s="1"/>
  <c r="G1156" i="9"/>
  <c r="H1156" i="9" s="1"/>
  <c r="G507" i="9"/>
  <c r="H507" i="9" s="1"/>
  <c r="G1150" i="9"/>
  <c r="H1150" i="9" s="1"/>
  <c r="G1278" i="9"/>
  <c r="H1278" i="9" s="1"/>
  <c r="G1406" i="9"/>
  <c r="H1406" i="9" s="1"/>
  <c r="G1534" i="9"/>
  <c r="H1534" i="9" s="1"/>
  <c r="G571" i="9"/>
  <c r="H571" i="9" s="1"/>
  <c r="G1060" i="9"/>
  <c r="H1060" i="9" s="1"/>
  <c r="G1240" i="9"/>
  <c r="H1240" i="9" s="1"/>
  <c r="G1368" i="9"/>
  <c r="H1368" i="9" s="1"/>
  <c r="G1496" i="9"/>
  <c r="H1496" i="9" s="1"/>
  <c r="G933" i="9"/>
  <c r="H933" i="9" s="1"/>
  <c r="G1324" i="9"/>
  <c r="H1324" i="9" s="1"/>
  <c r="G1529" i="9"/>
  <c r="H1529" i="9" s="1"/>
  <c r="G1687" i="9"/>
  <c r="H1687" i="9" s="1"/>
  <c r="G1815" i="9"/>
  <c r="H1815" i="9" s="1"/>
  <c r="G510" i="9"/>
  <c r="H510" i="9" s="1"/>
  <c r="G1231" i="9"/>
  <c r="H1231" i="9" s="1"/>
  <c r="G1453" i="9"/>
  <c r="H1453" i="9" s="1"/>
  <c r="G1578" i="9"/>
  <c r="H1578" i="9" s="1"/>
  <c r="G1664" i="9"/>
  <c r="H1664" i="9" s="1"/>
  <c r="G1728" i="9"/>
  <c r="H1728" i="9" s="1"/>
  <c r="G1792" i="9"/>
  <c r="H1792" i="9" s="1"/>
  <c r="G534" i="9"/>
  <c r="H534" i="9" s="1"/>
  <c r="G1044" i="9"/>
  <c r="H1044" i="9" s="1"/>
  <c r="G1234" i="9"/>
  <c r="H1234" i="9" s="1"/>
  <c r="G1354" i="9"/>
  <c r="H1354" i="9" s="1"/>
  <c r="G1457" i="9"/>
  <c r="H1457" i="9" s="1"/>
  <c r="G1559" i="9"/>
  <c r="H1559" i="9" s="1"/>
  <c r="G1642" i="9"/>
  <c r="H1642" i="9" s="1"/>
  <c r="G1706" i="9"/>
  <c r="H1706" i="9" s="1"/>
  <c r="G1770" i="9"/>
  <c r="H1770" i="9" s="1"/>
  <c r="G1834" i="9"/>
  <c r="H1834" i="9" s="1"/>
  <c r="G1898" i="9"/>
  <c r="H1898" i="9" s="1"/>
  <c r="G781" i="9"/>
  <c r="H781" i="9" s="1"/>
  <c r="G1159" i="9"/>
  <c r="H1159" i="9" s="1"/>
  <c r="G1287" i="9"/>
  <c r="H1287" i="9" s="1"/>
  <c r="G1396" i="9"/>
  <c r="H1396" i="9" s="1"/>
  <c r="G1498" i="9"/>
  <c r="H1498" i="9" s="1"/>
  <c r="G1594" i="9"/>
  <c r="H1594" i="9" s="1"/>
  <c r="G1067" i="9"/>
  <c r="H1067" i="9" s="1"/>
  <c r="G1361" i="9"/>
  <c r="H1361" i="9" s="1"/>
  <c r="G1565" i="9"/>
  <c r="H1565" i="9" s="1"/>
  <c r="G1693" i="9"/>
  <c r="H1693" i="9" s="1"/>
  <c r="G1796" i="9"/>
  <c r="H1796" i="9" s="1"/>
  <c r="G1889" i="9"/>
  <c r="H1889" i="9" s="1"/>
  <c r="G1963" i="9"/>
  <c r="H1963" i="9" s="1"/>
  <c r="G1676" i="9"/>
  <c r="H1676" i="9" s="1"/>
  <c r="G618" i="9"/>
  <c r="H618" i="9" s="1"/>
  <c r="G1249" i="9"/>
  <c r="H1249" i="9" s="1"/>
  <c r="G1468" i="9"/>
  <c r="H1468" i="9" s="1"/>
  <c r="G1644" i="9"/>
  <c r="H1644" i="9" s="1"/>
  <c r="G1747" i="9"/>
  <c r="H1747" i="9" s="1"/>
  <c r="G1848" i="9"/>
  <c r="H1848" i="9" s="1"/>
  <c r="G1932" i="9"/>
  <c r="H1932" i="9" s="1"/>
  <c r="G1996" i="9"/>
  <c r="H1996" i="9" s="1"/>
  <c r="G1992" i="9"/>
  <c r="H1992" i="9" s="1"/>
  <c r="G1157" i="9"/>
  <c r="H1157" i="9" s="1"/>
  <c r="G1394" i="9"/>
  <c r="H1394" i="9" s="1"/>
  <c r="G1593" i="9"/>
  <c r="H1593" i="9" s="1"/>
  <c r="G1709" i="9"/>
  <c r="H1709" i="9" s="1"/>
  <c r="G1812" i="9"/>
  <c r="H1812" i="9" s="1"/>
  <c r="G1902" i="9"/>
  <c r="H1902" i="9" s="1"/>
  <c r="G1973" i="9"/>
  <c r="H1973" i="9" s="1"/>
  <c r="G917" i="9"/>
  <c r="H917" i="9" s="1"/>
  <c r="G1321" i="9"/>
  <c r="H1321" i="9" s="1"/>
  <c r="G1525" i="9"/>
  <c r="H1525" i="9" s="1"/>
  <c r="G1673" i="9"/>
  <c r="H1673" i="9" s="1"/>
  <c r="G1774" i="9"/>
  <c r="H1774" i="9" s="1"/>
  <c r="G1872" i="9"/>
  <c r="H1872" i="9" s="1"/>
  <c r="G1950" i="9"/>
  <c r="H1950" i="9" s="1"/>
  <c r="G8" i="9"/>
  <c r="H8" i="9" s="1"/>
  <c r="G1429" i="9"/>
  <c r="H1429" i="9" s="1"/>
  <c r="G1804" i="9"/>
  <c r="H1804" i="9" s="1"/>
  <c r="G482" i="9"/>
  <c r="H482" i="9" s="1"/>
  <c r="G1226" i="9"/>
  <c r="H1226" i="9" s="1"/>
  <c r="G1450" i="9"/>
  <c r="H1450" i="9" s="1"/>
  <c r="G1636" i="9"/>
  <c r="H1636" i="9" s="1"/>
  <c r="G1739" i="9"/>
  <c r="H1739" i="9" s="1"/>
  <c r="G1841" i="9"/>
  <c r="H1841" i="9" s="1"/>
  <c r="G1926" i="9"/>
  <c r="H1926" i="9" s="1"/>
  <c r="G1991" i="9"/>
  <c r="H1991" i="9" s="1"/>
  <c r="G1353" i="9"/>
  <c r="H1353" i="9" s="1"/>
  <c r="G1740" i="9"/>
  <c r="H1740" i="9" s="1"/>
  <c r="G2000" i="9"/>
  <c r="H2000" i="9" s="1"/>
  <c r="G1173" i="9"/>
  <c r="H1173" i="9" s="1"/>
  <c r="G1407" i="9"/>
  <c r="H1407" i="9" s="1"/>
  <c r="G1604" i="9"/>
  <c r="H1604" i="9" s="1"/>
  <c r="G1716" i="9"/>
  <c r="H1716" i="9" s="1"/>
  <c r="G1819" i="9"/>
  <c r="H1819" i="9" s="1"/>
  <c r="G1908" i="9"/>
  <c r="H1908" i="9" s="1"/>
  <c r="G1977" i="9"/>
  <c r="H1977" i="9" s="1"/>
  <c r="G979" i="9"/>
  <c r="H979" i="9" s="1"/>
  <c r="G1333" i="9"/>
  <c r="H1333" i="9" s="1"/>
  <c r="G1538" i="9"/>
  <c r="H1538" i="9" s="1"/>
  <c r="G1833" i="9"/>
  <c r="H1833" i="9" s="1"/>
  <c r="G1781" i="9"/>
  <c r="H1781" i="9" s="1"/>
  <c r="G2002" i="9"/>
  <c r="H2002" i="9" s="1"/>
  <c r="G1795" i="9"/>
  <c r="H1795" i="9" s="1"/>
  <c r="G272" i="9"/>
  <c r="H272" i="9" s="1"/>
  <c r="G658" i="9"/>
  <c r="H658" i="9" s="1"/>
  <c r="G806" i="9"/>
  <c r="H806" i="9" s="1"/>
  <c r="G990" i="9"/>
  <c r="H990" i="9" s="1"/>
  <c r="G217" i="9"/>
  <c r="H217" i="9" s="1"/>
  <c r="G632" i="9"/>
  <c r="H632" i="9" s="1"/>
  <c r="G823" i="9"/>
  <c r="H823" i="9" s="1"/>
  <c r="G1007" i="9"/>
  <c r="H1007" i="9" s="1"/>
  <c r="G33" i="9"/>
  <c r="H33" i="9" s="1"/>
  <c r="G651" i="9"/>
  <c r="H651" i="9" s="1"/>
  <c r="G840" i="9"/>
  <c r="H840" i="9" s="1"/>
  <c r="G984" i="9"/>
  <c r="H984" i="9" s="1"/>
  <c r="G297" i="9"/>
  <c r="H297" i="9" s="1"/>
  <c r="G689" i="9"/>
  <c r="H689" i="9" s="1"/>
  <c r="G833" i="9"/>
  <c r="H833" i="9" s="1"/>
  <c r="G1017" i="9"/>
  <c r="H1017" i="9" s="1"/>
  <c r="G466" i="9"/>
  <c r="H466" i="9" s="1"/>
  <c r="G672" i="9"/>
  <c r="H672" i="9" s="1"/>
  <c r="G858" i="9"/>
  <c r="H858" i="9" s="1"/>
  <c r="G1042" i="9"/>
  <c r="H1042" i="9" s="1"/>
  <c r="G313" i="9"/>
  <c r="H313" i="9" s="1"/>
  <c r="G691" i="9"/>
  <c r="H691" i="9" s="1"/>
  <c r="G875" i="9"/>
  <c r="H875" i="9" s="1"/>
  <c r="G666" i="9"/>
  <c r="H666" i="9" s="1"/>
  <c r="G1187" i="9"/>
  <c r="H1187" i="9" s="1"/>
  <c r="G1371" i="9"/>
  <c r="H1371" i="9" s="1"/>
  <c r="G1515" i="9"/>
  <c r="H1515" i="9" s="1"/>
  <c r="G740" i="9"/>
  <c r="H740" i="9" s="1"/>
  <c r="G1204" i="9"/>
  <c r="H1204" i="9" s="1"/>
  <c r="G559" i="9"/>
  <c r="H559" i="9" s="1"/>
  <c r="G1158" i="9"/>
  <c r="H1158" i="9" s="1"/>
  <c r="G1286" i="9"/>
  <c r="H1286" i="9" s="1"/>
  <c r="G1414" i="9"/>
  <c r="H1414" i="9" s="1"/>
  <c r="G1542" i="9"/>
  <c r="H1542" i="9" s="1"/>
  <c r="G617" i="9"/>
  <c r="H617" i="9" s="1"/>
  <c r="G1083" i="9"/>
  <c r="H1083" i="9" s="1"/>
  <c r="G1248" i="9"/>
  <c r="H1248" i="9" s="1"/>
  <c r="G1376" i="9"/>
  <c r="H1376" i="9" s="1"/>
  <c r="G1504" i="9"/>
  <c r="H1504" i="9" s="1"/>
  <c r="G988" i="9"/>
  <c r="H988" i="9" s="1"/>
  <c r="G1337" i="9"/>
  <c r="H1337" i="9" s="1"/>
  <c r="G1541" i="9"/>
  <c r="H1541" i="9" s="1"/>
  <c r="G1695" i="9"/>
  <c r="H1695" i="9" s="1"/>
  <c r="G1823" i="9"/>
  <c r="H1823" i="9" s="1"/>
  <c r="G608" i="9"/>
  <c r="H608" i="9" s="1"/>
  <c r="G1247" i="9"/>
  <c r="H1247" i="9" s="1"/>
  <c r="G1466" i="9"/>
  <c r="H1466" i="9" s="1"/>
  <c r="G1589" i="9"/>
  <c r="H1589" i="9" s="1"/>
  <c r="G1672" i="9"/>
  <c r="H1672" i="9" s="1"/>
  <c r="G1736" i="9"/>
  <c r="H1736" i="9" s="1"/>
  <c r="G1800" i="9"/>
  <c r="H1800" i="9" s="1"/>
  <c r="G627" i="9"/>
  <c r="H627" i="9" s="1"/>
  <c r="G1085" i="9"/>
  <c r="H1085" i="9" s="1"/>
  <c r="G1250" i="9"/>
  <c r="H1250" i="9" s="1"/>
  <c r="G1367" i="9"/>
  <c r="H1367" i="9" s="1"/>
  <c r="G1469" i="9"/>
  <c r="H1469" i="9" s="1"/>
  <c r="G1570" i="9"/>
  <c r="H1570" i="9" s="1"/>
  <c r="G1650" i="9"/>
  <c r="H1650" i="9" s="1"/>
  <c r="G1714" i="9"/>
  <c r="H1714" i="9" s="1"/>
  <c r="G1778" i="9"/>
  <c r="H1778" i="9" s="1"/>
  <c r="G1842" i="9"/>
  <c r="H1842" i="9" s="1"/>
  <c r="G1906" i="9"/>
  <c r="H1906" i="9" s="1"/>
  <c r="G845" i="9"/>
  <c r="H845" i="9" s="1"/>
  <c r="G1175" i="9"/>
  <c r="H1175" i="9" s="1"/>
  <c r="G1303" i="9"/>
  <c r="H1303" i="9" s="1"/>
  <c r="G1409" i="9"/>
  <c r="H1409" i="9" s="1"/>
  <c r="G1511" i="9"/>
  <c r="H1511" i="9" s="1"/>
  <c r="G1605" i="9"/>
  <c r="H1605" i="9" s="1"/>
  <c r="G1145" i="9"/>
  <c r="H1145" i="9" s="1"/>
  <c r="G1386" i="9"/>
  <c r="H1386" i="9" s="1"/>
  <c r="G1586" i="9"/>
  <c r="H1586" i="9" s="1"/>
  <c r="G1707" i="9"/>
  <c r="H1707" i="9" s="1"/>
  <c r="G1809" i="9"/>
  <c r="H1809" i="9" s="1"/>
  <c r="G1900" i="9"/>
  <c r="H1900" i="9" s="1"/>
  <c r="G1971" i="9"/>
  <c r="H1971" i="9" s="1"/>
  <c r="G1790" i="9"/>
  <c r="H1790" i="9" s="1"/>
  <c r="G757" i="9"/>
  <c r="H757" i="9" s="1"/>
  <c r="G1281" i="9"/>
  <c r="H1281" i="9" s="1"/>
  <c r="G1493" i="9"/>
  <c r="H1493" i="9" s="1"/>
  <c r="G1657" i="9"/>
  <c r="H1657" i="9" s="1"/>
  <c r="G1758" i="9"/>
  <c r="H1758" i="9" s="1"/>
  <c r="G1859" i="9"/>
  <c r="H1859" i="9" s="1"/>
  <c r="G1940" i="9"/>
  <c r="H1940" i="9" s="1"/>
  <c r="G5" i="9"/>
  <c r="H5" i="9" s="1"/>
  <c r="G1641" i="9"/>
  <c r="H1641" i="9" s="1"/>
  <c r="G1189" i="9"/>
  <c r="H1189" i="9" s="1"/>
  <c r="G1420" i="9"/>
  <c r="H1420" i="9" s="1"/>
  <c r="G1615" i="9"/>
  <c r="H1615" i="9" s="1"/>
  <c r="G1723" i="9"/>
  <c r="H1723" i="9" s="1"/>
  <c r="G1825" i="9"/>
  <c r="H1825" i="9" s="1"/>
  <c r="G1913" i="9"/>
  <c r="H1913" i="9" s="1"/>
  <c r="G1981" i="9"/>
  <c r="H1981" i="9" s="1"/>
  <c r="G1020" i="9"/>
  <c r="H1020" i="9" s="1"/>
  <c r="G1346" i="9"/>
  <c r="H1346" i="9" s="1"/>
  <c r="G1551" i="9"/>
  <c r="H1551" i="9" s="1"/>
  <c r="G1685" i="9"/>
  <c r="H1685" i="9" s="1"/>
  <c r="G1788" i="9"/>
  <c r="H1788" i="9" s="1"/>
  <c r="G1883" i="9"/>
  <c r="H1883" i="9" s="1"/>
  <c r="G1958" i="9"/>
  <c r="H1958" i="9" s="1"/>
  <c r="G693" i="9"/>
  <c r="H693" i="9" s="1"/>
  <c r="G1506" i="9"/>
  <c r="H1506" i="9" s="1"/>
  <c r="G1843" i="9"/>
  <c r="H1843" i="9" s="1"/>
  <c r="G665" i="9"/>
  <c r="H665" i="9" s="1"/>
  <c r="G1258" i="9"/>
  <c r="H1258" i="9" s="1"/>
  <c r="G1476" i="9"/>
  <c r="H1476" i="9" s="1"/>
  <c r="G1649" i="9"/>
  <c r="H1649" i="9" s="1"/>
  <c r="G1750" i="9"/>
  <c r="H1750" i="9" s="1"/>
  <c r="G1852" i="9"/>
  <c r="H1852" i="9" s="1"/>
  <c r="G1935" i="9"/>
  <c r="H1935" i="9" s="1"/>
  <c r="G1999" i="9"/>
  <c r="H1999" i="9" s="1"/>
  <c r="G1404" i="9"/>
  <c r="H1404" i="9" s="1"/>
  <c r="G1765" i="9"/>
  <c r="H1765" i="9" s="1"/>
  <c r="G1667" i="9"/>
  <c r="H1667" i="9" s="1"/>
  <c r="G1205" i="9"/>
  <c r="H1205" i="9" s="1"/>
  <c r="G1433" i="9"/>
  <c r="H1433" i="9" s="1"/>
  <c r="G1625" i="9"/>
  <c r="H1625" i="9" s="1"/>
  <c r="G1729" i="9"/>
  <c r="H1729" i="9" s="1"/>
  <c r="G1830" i="9"/>
  <c r="H1830" i="9" s="1"/>
  <c r="G1918" i="9"/>
  <c r="H1918" i="9" s="1"/>
  <c r="G1985" i="9"/>
  <c r="H1985" i="9" s="1"/>
  <c r="G1061" i="9"/>
  <c r="H1061" i="9" s="1"/>
  <c r="G1359" i="9"/>
  <c r="H1359" i="9" s="1"/>
  <c r="G1564" i="9"/>
  <c r="H1564" i="9" s="1"/>
  <c r="G1920" i="9"/>
  <c r="H1920" i="9" s="1"/>
  <c r="G1877" i="9"/>
  <c r="H1877" i="9" s="1"/>
  <c r="G1954" i="9"/>
  <c r="H1954" i="9" s="1"/>
  <c r="G1806" i="9"/>
  <c r="H1806" i="9" s="1"/>
  <c r="G336" i="9"/>
  <c r="H336" i="9" s="1"/>
  <c r="G667" i="9"/>
  <c r="H667" i="9" s="1"/>
  <c r="G854" i="9"/>
  <c r="H854" i="9" s="1"/>
  <c r="G998" i="9"/>
  <c r="H998" i="9" s="1"/>
  <c r="G281" i="9"/>
  <c r="H281" i="9" s="1"/>
  <c r="G687" i="9"/>
  <c r="H687" i="9" s="1"/>
  <c r="G831" i="9"/>
  <c r="H831" i="9" s="1"/>
  <c r="G1015" i="9"/>
  <c r="H1015" i="9" s="1"/>
  <c r="G417" i="9"/>
  <c r="H417" i="9" s="1"/>
  <c r="G661" i="9"/>
  <c r="H661" i="9" s="1"/>
  <c r="G848" i="9"/>
  <c r="H848" i="9" s="1"/>
  <c r="G1032" i="9"/>
  <c r="H1032" i="9" s="1"/>
  <c r="G361" i="9"/>
  <c r="H361" i="9" s="1"/>
  <c r="G697" i="9"/>
  <c r="H697" i="9" s="1"/>
  <c r="G881" i="9"/>
  <c r="H881" i="9" s="1"/>
  <c r="G1025" i="9"/>
  <c r="H1025" i="9" s="1"/>
  <c r="G479" i="9"/>
  <c r="H479" i="9" s="1"/>
  <c r="G722" i="9"/>
  <c r="H722" i="9" s="1"/>
  <c r="G866" i="9"/>
  <c r="H866" i="9" s="1"/>
  <c r="G1050" i="9"/>
  <c r="H1050" i="9" s="1"/>
  <c r="G506" i="9"/>
  <c r="H506" i="9" s="1"/>
  <c r="G699" i="9"/>
  <c r="H699" i="9" s="1"/>
  <c r="G883" i="9"/>
  <c r="H883" i="9" s="1"/>
  <c r="G861" i="9"/>
  <c r="H861" i="9" s="1"/>
  <c r="G1195" i="9"/>
  <c r="H1195" i="9" s="1"/>
  <c r="G1379" i="9"/>
  <c r="H1379" i="9" s="1"/>
  <c r="G1563" i="9"/>
  <c r="H1563" i="9" s="1"/>
  <c r="G772" i="9"/>
  <c r="H772" i="9" s="1"/>
  <c r="G1212" i="9"/>
  <c r="H1212" i="9" s="1"/>
  <c r="G780" i="9"/>
  <c r="H780" i="9" s="1"/>
  <c r="G1166" i="9"/>
  <c r="H1166" i="9" s="1"/>
  <c r="G1294" i="9"/>
  <c r="H1294" i="9" s="1"/>
  <c r="G1422" i="9"/>
  <c r="H1422" i="9" s="1"/>
  <c r="G1550" i="9"/>
  <c r="H1550" i="9" s="1"/>
  <c r="G656" i="9"/>
  <c r="H656" i="9" s="1"/>
  <c r="G1101" i="9"/>
  <c r="H1101" i="9" s="1"/>
  <c r="G1256" i="9"/>
  <c r="H1256" i="9" s="1"/>
  <c r="G1384" i="9"/>
  <c r="H1384" i="9" s="1"/>
  <c r="G1512" i="9"/>
  <c r="H1512" i="9" s="1"/>
  <c r="G1029" i="9"/>
  <c r="H1029" i="9" s="1"/>
  <c r="G1349" i="9"/>
  <c r="H1349" i="9" s="1"/>
  <c r="G1554" i="9"/>
  <c r="H1554" i="9" s="1"/>
  <c r="G1703" i="9"/>
  <c r="H1703" i="9" s="1"/>
  <c r="G1831" i="9"/>
  <c r="H1831" i="9" s="1"/>
  <c r="G685" i="9"/>
  <c r="H685" i="9" s="1"/>
  <c r="G1263" i="9"/>
  <c r="H1263" i="9" s="1"/>
  <c r="G1479" i="9"/>
  <c r="H1479" i="9" s="1"/>
  <c r="G1600" i="9"/>
  <c r="H1600" i="9" s="1"/>
  <c r="G1680" i="9"/>
  <c r="H1680" i="9" s="1"/>
  <c r="G1744" i="9"/>
  <c r="H1744" i="9" s="1"/>
  <c r="G1808" i="9"/>
  <c r="H1808" i="9" s="1"/>
  <c r="G700" i="9"/>
  <c r="H700" i="9" s="1"/>
  <c r="G1131" i="9"/>
  <c r="H1131" i="9" s="1"/>
  <c r="G1266" i="9"/>
  <c r="H1266" i="9" s="1"/>
  <c r="G1380" i="9"/>
  <c r="H1380" i="9" s="1"/>
  <c r="G1482" i="9"/>
  <c r="H1482" i="9" s="1"/>
  <c r="G1581" i="9"/>
  <c r="H1581" i="9" s="1"/>
  <c r="G1658" i="9"/>
  <c r="H1658" i="9" s="1"/>
  <c r="G1722" i="9"/>
  <c r="H1722" i="9" s="1"/>
  <c r="G1786" i="9"/>
  <c r="H1786" i="9" s="1"/>
  <c r="G1850" i="9"/>
  <c r="H1850" i="9" s="1"/>
  <c r="G1914" i="9"/>
  <c r="H1914" i="9" s="1"/>
  <c r="G909" i="9"/>
  <c r="H909" i="9" s="1"/>
  <c r="G1191" i="9"/>
  <c r="H1191" i="9" s="1"/>
  <c r="G1319" i="9"/>
  <c r="H1319" i="9" s="1"/>
  <c r="G1421" i="9"/>
  <c r="H1421" i="9" s="1"/>
  <c r="G1524" i="9"/>
  <c r="H1524" i="9" s="1"/>
  <c r="G1616" i="9"/>
  <c r="H1616" i="9" s="1"/>
  <c r="G1178" i="9"/>
  <c r="H1178" i="9" s="1"/>
  <c r="G1412" i="9"/>
  <c r="H1412" i="9" s="1"/>
  <c r="G1608" i="9"/>
  <c r="H1608" i="9" s="1"/>
  <c r="G1718" i="9"/>
  <c r="H1718" i="9" s="1"/>
  <c r="G1821" i="9"/>
  <c r="H1821" i="9" s="1"/>
  <c r="G1910" i="9"/>
  <c r="H1910" i="9" s="1"/>
  <c r="G1979" i="9"/>
  <c r="H1979" i="9" s="1"/>
  <c r="G1864" i="9"/>
  <c r="H1864" i="9" s="1"/>
  <c r="G885" i="9"/>
  <c r="H885" i="9" s="1"/>
  <c r="G1313" i="9"/>
  <c r="H1313" i="9" s="1"/>
  <c r="G1519" i="9"/>
  <c r="H1519" i="9" s="1"/>
  <c r="G1669" i="9"/>
  <c r="H1669" i="9" s="1"/>
  <c r="G1772" i="9"/>
  <c r="H1772" i="9" s="1"/>
  <c r="G1869" i="9"/>
  <c r="H1869" i="9" s="1"/>
  <c r="G1948" i="9"/>
  <c r="H1948" i="9" s="1"/>
  <c r="G1481" i="9"/>
  <c r="H1481" i="9" s="1"/>
  <c r="G393" i="9"/>
  <c r="H393" i="9" s="1"/>
  <c r="G1221" i="9"/>
  <c r="H1221" i="9" s="1"/>
  <c r="G1445" i="9"/>
  <c r="H1445" i="9" s="1"/>
  <c r="G1633" i="9"/>
  <c r="H1633" i="9" s="1"/>
  <c r="G1734" i="9"/>
  <c r="H1734" i="9" s="1"/>
  <c r="G1837" i="9"/>
  <c r="H1837" i="9" s="1"/>
  <c r="G1924" i="9"/>
  <c r="H1924" i="9" s="1"/>
  <c r="G1989" i="9"/>
  <c r="H1989" i="9" s="1"/>
  <c r="G1107" i="9"/>
  <c r="H1107" i="9" s="1"/>
  <c r="G1372" i="9"/>
  <c r="H1372" i="9" s="1"/>
  <c r="G1575" i="9"/>
  <c r="H1575" i="9" s="1"/>
  <c r="G1699" i="9"/>
  <c r="H1699" i="9" s="1"/>
  <c r="G1801" i="9"/>
  <c r="H1801" i="9" s="1"/>
  <c r="G1893" i="9"/>
  <c r="H1893" i="9" s="1"/>
  <c r="G1966" i="9"/>
  <c r="H1966" i="9" s="1"/>
  <c r="G821" i="9"/>
  <c r="H821" i="9" s="1"/>
  <c r="G1580" i="9"/>
  <c r="H1580" i="9" s="1"/>
  <c r="G1885" i="9"/>
  <c r="H1885" i="9" s="1"/>
  <c r="G796" i="9"/>
  <c r="H796" i="9" s="1"/>
  <c r="G1290" i="9"/>
  <c r="H1290" i="9" s="1"/>
  <c r="G1501" i="9"/>
  <c r="H1501" i="9" s="1"/>
  <c r="G1661" i="9"/>
  <c r="H1661" i="9" s="1"/>
  <c r="G1764" i="9"/>
  <c r="H1764" i="9" s="1"/>
  <c r="G1862" i="9"/>
  <c r="H1862" i="9" s="1"/>
  <c r="G1943" i="9"/>
  <c r="H1943" i="9" s="1"/>
  <c r="G522" i="9"/>
  <c r="H522" i="9" s="1"/>
  <c r="G1455" i="9"/>
  <c r="H1455" i="9" s="1"/>
  <c r="G1817" i="9"/>
  <c r="H1817" i="9" s="1"/>
  <c r="G547" i="9"/>
  <c r="H547" i="9" s="1"/>
  <c r="G1237" i="9"/>
  <c r="H1237" i="9" s="1"/>
  <c r="G1458" i="9"/>
  <c r="H1458" i="9" s="1"/>
  <c r="G1638" i="9"/>
  <c r="H1638" i="9" s="1"/>
  <c r="G1741" i="9"/>
  <c r="H1741" i="9" s="1"/>
  <c r="G1844" i="9"/>
  <c r="H1844" i="9" s="1"/>
  <c r="G1929" i="9"/>
  <c r="H1929" i="9" s="1"/>
  <c r="G1993" i="9"/>
  <c r="H1993" i="9" s="1"/>
  <c r="G1144" i="9"/>
  <c r="H1144" i="9" s="1"/>
  <c r="G1385" i="9"/>
  <c r="H1385" i="9" s="1"/>
  <c r="G1585" i="9"/>
  <c r="H1585" i="9" s="1"/>
  <c r="G1986" i="9"/>
  <c r="H1986" i="9" s="1"/>
  <c r="G1888" i="9"/>
  <c r="H1888" i="9" s="1"/>
  <c r="G1962" i="9"/>
  <c r="H1962" i="9" s="1"/>
  <c r="G1705" i="9"/>
  <c r="H1705" i="9" s="1"/>
  <c r="G400" i="9"/>
  <c r="H400" i="9" s="1"/>
  <c r="G677" i="9"/>
  <c r="H677" i="9" s="1"/>
  <c r="G862" i="9"/>
  <c r="H862" i="9" s="1"/>
  <c r="G1046" i="9"/>
  <c r="H1046" i="9" s="1"/>
  <c r="G345" i="9"/>
  <c r="H345" i="9" s="1"/>
  <c r="G695" i="9"/>
  <c r="H695" i="9" s="1"/>
  <c r="G879" i="9"/>
  <c r="H879" i="9" s="1"/>
  <c r="G1023" i="9"/>
  <c r="H1023" i="9" s="1"/>
  <c r="G459" i="9"/>
  <c r="H459" i="9" s="1"/>
  <c r="G712" i="9"/>
  <c r="H712" i="9" s="1"/>
  <c r="G856" i="9"/>
  <c r="H856" i="9" s="1"/>
  <c r="G1040" i="9"/>
  <c r="H1040" i="9" s="1"/>
  <c r="G515" i="9"/>
  <c r="H515" i="9" s="1"/>
  <c r="G705" i="9"/>
  <c r="H705" i="9" s="1"/>
  <c r="G889" i="9"/>
  <c r="H889" i="9" s="1"/>
  <c r="G1073" i="9"/>
  <c r="H1073" i="9" s="1"/>
  <c r="G491" i="9"/>
  <c r="H491" i="9" s="1"/>
  <c r="G730" i="9"/>
  <c r="H730" i="9" s="1"/>
  <c r="G914" i="9"/>
  <c r="H914" i="9" s="1"/>
  <c r="G1058" i="9"/>
  <c r="H1058" i="9" s="1"/>
  <c r="G519" i="9"/>
  <c r="H519" i="9" s="1"/>
  <c r="G747" i="9"/>
  <c r="H747" i="9" s="1"/>
  <c r="G891" i="9"/>
  <c r="H891" i="9" s="1"/>
  <c r="G893" i="9"/>
  <c r="H893" i="9" s="1"/>
  <c r="G1243" i="9"/>
  <c r="H1243" i="9" s="1"/>
  <c r="G1387" i="9"/>
  <c r="H1387" i="9" s="1"/>
  <c r="G1571" i="9"/>
  <c r="H1571" i="9" s="1"/>
  <c r="G964" i="9"/>
  <c r="H964" i="9" s="1"/>
  <c r="G1220" i="9"/>
  <c r="H1220" i="9" s="1"/>
  <c r="G812" i="9"/>
  <c r="H812" i="9" s="1"/>
  <c r="G1174" i="9"/>
  <c r="H1174" i="9" s="1"/>
  <c r="G1302" i="9"/>
  <c r="H1302" i="9" s="1"/>
  <c r="G1430" i="9"/>
  <c r="H1430" i="9" s="1"/>
  <c r="G1558" i="9"/>
  <c r="H1558" i="9" s="1"/>
  <c r="G692" i="9"/>
  <c r="H692" i="9" s="1"/>
  <c r="G1124" i="9"/>
  <c r="H1124" i="9" s="1"/>
  <c r="G1264" i="9"/>
  <c r="H1264" i="9" s="1"/>
  <c r="G1392" i="9"/>
  <c r="H1392" i="9" s="1"/>
  <c r="G1520" i="9"/>
  <c r="H1520" i="9" s="1"/>
  <c r="G1075" i="9"/>
  <c r="H1075" i="9" s="1"/>
  <c r="G1362" i="9"/>
  <c r="H1362" i="9" s="1"/>
  <c r="G1567" i="9"/>
  <c r="H1567" i="9" s="1"/>
  <c r="G1711" i="9"/>
  <c r="H1711" i="9" s="1"/>
  <c r="G1839" i="9"/>
  <c r="H1839" i="9" s="1"/>
  <c r="G749" i="9"/>
  <c r="H749" i="9" s="1"/>
  <c r="G1279" i="9"/>
  <c r="H1279" i="9" s="1"/>
  <c r="G1492" i="9"/>
  <c r="H1492" i="9" s="1"/>
  <c r="G1610" i="9"/>
  <c r="H1610" i="9" s="1"/>
  <c r="G1688" i="9"/>
  <c r="H1688" i="9" s="1"/>
  <c r="G1752" i="9"/>
  <c r="H1752" i="9" s="1"/>
  <c r="G1816" i="9"/>
  <c r="H1816" i="9" s="1"/>
  <c r="G764" i="9"/>
  <c r="H764" i="9" s="1"/>
  <c r="G1154" i="9"/>
  <c r="H1154" i="9" s="1"/>
  <c r="G1282" i="9"/>
  <c r="H1282" i="9" s="1"/>
  <c r="G1393" i="9"/>
  <c r="H1393" i="9" s="1"/>
  <c r="G1495" i="9"/>
  <c r="H1495" i="9" s="1"/>
  <c r="G1592" i="9"/>
  <c r="H1592" i="9" s="1"/>
  <c r="G1666" i="9"/>
  <c r="H1666" i="9" s="1"/>
  <c r="G1730" i="9"/>
  <c r="H1730" i="9" s="1"/>
  <c r="G1794" i="9"/>
  <c r="H1794" i="9" s="1"/>
  <c r="G1858" i="9"/>
  <c r="H1858" i="9" s="1"/>
  <c r="G1922" i="9"/>
  <c r="H1922" i="9" s="1"/>
  <c r="G972" i="9"/>
  <c r="H972" i="9" s="1"/>
  <c r="G1207" i="9"/>
  <c r="H1207" i="9" s="1"/>
  <c r="G1332" i="9"/>
  <c r="H1332" i="9" s="1"/>
  <c r="G1434" i="9"/>
  <c r="H1434" i="9" s="1"/>
  <c r="G1537" i="9"/>
  <c r="H1537" i="9" s="1"/>
  <c r="G65" i="9"/>
  <c r="H65" i="9" s="1"/>
  <c r="G1210" i="9"/>
  <c r="H1210" i="9" s="1"/>
  <c r="G1437" i="9"/>
  <c r="H1437" i="9" s="1"/>
  <c r="G1628" i="9"/>
  <c r="H1628" i="9" s="1"/>
  <c r="G1732" i="9"/>
  <c r="H1732" i="9" s="1"/>
  <c r="G1835" i="9"/>
  <c r="H1835" i="9" s="1"/>
  <c r="G1921" i="9"/>
  <c r="H1921" i="9" s="1"/>
  <c r="G1987" i="9"/>
  <c r="H1987" i="9" s="1"/>
  <c r="G1928" i="9"/>
  <c r="H1928" i="9" s="1"/>
  <c r="G997" i="9"/>
  <c r="H997" i="9" s="1"/>
  <c r="G1340" i="9"/>
  <c r="H1340" i="9" s="1"/>
  <c r="G1545" i="9"/>
  <c r="H1545" i="9" s="1"/>
  <c r="G1683" i="9"/>
  <c r="H1683" i="9" s="1"/>
  <c r="G1785" i="9"/>
  <c r="H1785" i="9" s="1"/>
  <c r="G1880" i="9"/>
  <c r="H1880" i="9" s="1"/>
  <c r="G1956" i="9"/>
  <c r="H1956" i="9" s="1"/>
  <c r="G1689" i="9"/>
  <c r="H1689" i="9" s="1"/>
  <c r="G639" i="9"/>
  <c r="H639" i="9" s="1"/>
  <c r="G1253" i="9"/>
  <c r="H1253" i="9" s="1"/>
  <c r="G1471" i="9"/>
  <c r="H1471" i="9" s="1"/>
  <c r="G1645" i="9"/>
  <c r="H1645" i="9" s="1"/>
  <c r="G1748" i="9"/>
  <c r="H1748" i="9" s="1"/>
  <c r="G1849" i="9"/>
  <c r="H1849" i="9" s="1"/>
  <c r="G1933" i="9"/>
  <c r="H1933" i="9" s="1"/>
  <c r="G1997" i="9"/>
  <c r="H1997" i="9" s="1"/>
  <c r="G1161" i="9"/>
  <c r="H1161" i="9" s="1"/>
  <c r="G1397" i="9"/>
  <c r="H1397" i="9" s="1"/>
  <c r="G1596" i="9"/>
  <c r="H1596" i="9" s="1"/>
  <c r="G1710" i="9"/>
  <c r="H1710" i="9" s="1"/>
  <c r="G1813" i="9"/>
  <c r="H1813" i="9" s="1"/>
  <c r="G1904" i="9"/>
  <c r="H1904" i="9" s="1"/>
  <c r="G1974" i="9"/>
  <c r="H1974" i="9" s="1"/>
  <c r="G1043" i="9"/>
  <c r="H1043" i="9" s="1"/>
  <c r="G1623" i="9"/>
  <c r="H1623" i="9" s="1"/>
  <c r="G1907" i="9"/>
  <c r="H1907" i="9" s="1"/>
  <c r="G924" i="9"/>
  <c r="H924" i="9" s="1"/>
  <c r="G1322" i="9"/>
  <c r="H1322" i="9" s="1"/>
  <c r="G1527" i="9"/>
  <c r="H1527" i="9" s="1"/>
  <c r="G1675" i="9"/>
  <c r="H1675" i="9" s="1"/>
  <c r="G1777" i="9"/>
  <c r="H1777" i="9" s="1"/>
  <c r="G1873" i="9"/>
  <c r="H1873" i="9" s="1"/>
  <c r="G1951" i="9"/>
  <c r="H1951" i="9" s="1"/>
  <c r="G949" i="9"/>
  <c r="H949" i="9" s="1"/>
  <c r="G1557" i="9"/>
  <c r="H1557" i="9" s="1"/>
  <c r="G1829" i="9"/>
  <c r="H1829" i="9" s="1"/>
  <c r="G709" i="9"/>
  <c r="H709" i="9" s="1"/>
  <c r="G1269" i="9"/>
  <c r="H1269" i="9" s="1"/>
  <c r="G1484" i="9"/>
  <c r="H1484" i="9" s="1"/>
  <c r="G1652" i="9"/>
  <c r="H1652" i="9" s="1"/>
  <c r="G1755" i="9"/>
  <c r="H1755" i="9" s="1"/>
  <c r="G1854" i="9"/>
  <c r="H1854" i="9" s="1"/>
  <c r="G1937" i="9"/>
  <c r="H1937" i="9" s="1"/>
  <c r="G2001" i="9"/>
  <c r="H2001" i="9" s="1"/>
  <c r="G1177" i="9"/>
  <c r="H1177" i="9" s="1"/>
  <c r="G1410" i="9"/>
  <c r="H1410" i="9" s="1"/>
  <c r="G1607" i="9"/>
  <c r="H1607" i="9" s="1"/>
  <c r="G1742" i="9"/>
  <c r="H1742" i="9" s="1"/>
  <c r="G1899" i="9"/>
  <c r="H1899" i="9" s="1"/>
  <c r="G1970" i="9"/>
  <c r="H1970" i="9" s="1"/>
  <c r="G1978" i="9"/>
  <c r="H1978" i="9" s="1"/>
  <c r="G464" i="9"/>
  <c r="H464" i="9" s="1"/>
  <c r="G726" i="9"/>
  <c r="H726" i="9" s="1"/>
  <c r="G870" i="9"/>
  <c r="H870" i="9" s="1"/>
  <c r="G1054" i="9"/>
  <c r="H1054" i="9" s="1"/>
  <c r="G513" i="9"/>
  <c r="H513" i="9" s="1"/>
  <c r="G703" i="9"/>
  <c r="H703" i="9" s="1"/>
  <c r="G887" i="9"/>
  <c r="H887" i="9" s="1"/>
  <c r="G1071" i="9"/>
  <c r="H1071" i="9" s="1"/>
  <c r="G475" i="9"/>
  <c r="H475" i="9" s="1"/>
  <c r="G720" i="9"/>
  <c r="H720" i="9" s="1"/>
  <c r="G904" i="9"/>
  <c r="H904" i="9" s="1"/>
  <c r="G1048" i="9"/>
  <c r="H1048" i="9" s="1"/>
  <c r="G529" i="9"/>
  <c r="H529" i="9" s="1"/>
  <c r="G753" i="9"/>
  <c r="H753" i="9" s="1"/>
  <c r="G897" i="9"/>
  <c r="H897" i="9" s="1"/>
  <c r="G1081" i="9"/>
  <c r="H1081" i="9" s="1"/>
  <c r="G569" i="9"/>
  <c r="H569" i="9" s="1"/>
  <c r="G738" i="9"/>
  <c r="H738" i="9" s="1"/>
  <c r="G922" i="9"/>
  <c r="H922" i="9" s="1"/>
  <c r="G1106" i="9"/>
  <c r="H1106" i="9" s="1"/>
  <c r="G531" i="9"/>
  <c r="H531" i="9" s="1"/>
  <c r="G755" i="9"/>
  <c r="H755" i="9" s="1"/>
  <c r="G939" i="9"/>
  <c r="H939" i="9" s="1"/>
  <c r="G925" i="9"/>
  <c r="H925" i="9" s="1"/>
  <c r="G1251" i="9"/>
  <c r="H1251" i="9" s="1"/>
  <c r="G1435" i="9"/>
  <c r="H1435" i="9" s="1"/>
  <c r="G1579" i="9"/>
  <c r="H1579" i="9" s="1"/>
  <c r="G987" i="9"/>
  <c r="H987" i="9" s="1"/>
  <c r="G1268" i="9"/>
  <c r="H1268" i="9" s="1"/>
  <c r="G844" i="9"/>
  <c r="H844" i="9" s="1"/>
  <c r="G1214" i="9"/>
  <c r="H1214" i="9" s="1"/>
  <c r="G1342" i="9"/>
  <c r="H1342" i="9" s="1"/>
  <c r="G1470" i="9"/>
  <c r="H1470" i="9" s="1"/>
  <c r="G1598" i="9"/>
  <c r="H1598" i="9" s="1"/>
  <c r="G852" i="9"/>
  <c r="H852" i="9" s="1"/>
  <c r="G1176" i="9"/>
  <c r="H1176" i="9" s="1"/>
  <c r="G1304" i="9"/>
  <c r="H1304" i="9" s="1"/>
  <c r="G1432" i="9"/>
  <c r="H1432" i="9" s="1"/>
  <c r="G1560" i="9"/>
  <c r="H1560" i="9" s="1"/>
  <c r="G1197" i="9"/>
  <c r="H1197" i="9" s="1"/>
  <c r="G1426" i="9"/>
  <c r="H1426" i="9" s="1"/>
  <c r="G1620" i="9"/>
  <c r="H1620" i="9" s="1"/>
  <c r="G1751" i="9"/>
  <c r="H1751" i="9" s="1"/>
  <c r="G1879" i="9"/>
  <c r="H1879" i="9" s="1"/>
  <c r="G1036" i="9"/>
  <c r="H1036" i="9" s="1"/>
  <c r="G1351" i="9"/>
  <c r="H1351" i="9" s="1"/>
  <c r="G1517" i="9"/>
  <c r="H1517" i="9" s="1"/>
  <c r="G1632" i="9"/>
  <c r="H1632" i="9" s="1"/>
  <c r="G1696" i="9"/>
  <c r="H1696" i="9" s="1"/>
  <c r="G1760" i="9"/>
  <c r="H1760" i="9" s="1"/>
  <c r="G1824" i="9"/>
  <c r="H1824" i="9" s="1"/>
  <c r="G828" i="9"/>
  <c r="H828" i="9" s="1"/>
  <c r="G1170" i="9"/>
  <c r="H1170" i="9" s="1"/>
  <c r="G1298" i="9"/>
  <c r="H1298" i="9" s="1"/>
  <c r="G1405" i="9"/>
  <c r="H1405" i="9" s="1"/>
  <c r="G1508" i="9"/>
  <c r="H1508" i="9" s="1"/>
  <c r="G1602" i="9"/>
  <c r="H1602" i="9" s="1"/>
  <c r="G1674" i="9"/>
  <c r="H1674" i="9" s="1"/>
  <c r="G1738" i="9"/>
  <c r="H1738" i="9" s="1"/>
  <c r="G1802" i="9"/>
  <c r="H1802" i="9" s="1"/>
  <c r="G1866" i="9"/>
  <c r="H1866" i="9" s="1"/>
  <c r="G449" i="9"/>
  <c r="H449" i="9" s="1"/>
  <c r="G1013" i="9"/>
  <c r="H1013" i="9" s="1"/>
  <c r="G1223" i="9"/>
  <c r="H1223" i="9" s="1"/>
  <c r="G1345" i="9"/>
  <c r="H1345" i="9" s="1"/>
  <c r="G1447" i="9"/>
  <c r="H1447" i="9" s="1"/>
  <c r="G1549" i="9"/>
  <c r="H1549" i="9" s="1"/>
  <c r="G585" i="9"/>
  <c r="H585" i="9" s="1"/>
  <c r="G1242" i="9"/>
  <c r="H1242" i="9" s="1"/>
  <c r="G1463" i="9"/>
  <c r="H1463" i="9" s="1"/>
  <c r="G1643" i="9"/>
  <c r="H1643" i="9" s="1"/>
  <c r="G1745" i="9"/>
  <c r="H1745" i="9" s="1"/>
  <c r="G1846" i="9"/>
  <c r="H1846" i="9" s="1"/>
  <c r="G1931" i="9"/>
  <c r="H1931" i="9" s="1"/>
  <c r="G1995" i="9"/>
  <c r="H1995" i="9" s="1"/>
  <c r="G1976" i="9"/>
  <c r="H1976" i="9" s="1"/>
  <c r="G1084" i="9"/>
  <c r="H1084" i="9" s="1"/>
  <c r="G1365" i="9"/>
  <c r="H1365" i="9" s="1"/>
  <c r="G1569" i="9"/>
  <c r="H1569" i="9" s="1"/>
  <c r="G1694" i="9"/>
  <c r="H1694" i="9" s="1"/>
  <c r="G1797" i="9"/>
  <c r="H1797" i="9" s="1"/>
  <c r="G1891" i="9"/>
  <c r="H1891" i="9" s="1"/>
  <c r="G1964" i="9"/>
  <c r="H1964" i="9" s="1"/>
  <c r="G1779" i="9"/>
  <c r="H1779" i="9" s="1"/>
  <c r="G773" i="9"/>
  <c r="H773" i="9" s="1"/>
  <c r="G1285" i="9"/>
  <c r="H1285" i="9" s="1"/>
  <c r="G1497" i="9"/>
  <c r="H1497" i="9" s="1"/>
  <c r="G1659" i="9"/>
  <c r="H1659" i="9" s="1"/>
  <c r="G1761" i="9"/>
  <c r="H1761" i="9" s="1"/>
  <c r="G1860" i="9"/>
  <c r="H1860" i="9" s="1"/>
  <c r="G1941" i="9"/>
  <c r="H1941" i="9" s="1"/>
  <c r="G6" i="9"/>
  <c r="H6" i="9" s="1"/>
  <c r="G1193" i="9"/>
  <c r="H1193" i="9" s="1"/>
  <c r="G1423" i="9"/>
  <c r="H1423" i="9" s="1"/>
  <c r="G1617" i="9"/>
  <c r="H1617" i="9" s="1"/>
  <c r="G1724" i="9"/>
  <c r="H1724" i="9" s="1"/>
  <c r="G1827" i="9"/>
  <c r="H1827" i="9" s="1"/>
  <c r="G1915" i="9"/>
  <c r="H1915" i="9" s="1"/>
  <c r="G1982" i="9"/>
  <c r="H1982" i="9" s="1"/>
  <c r="G1169" i="9"/>
  <c r="H1169" i="9" s="1"/>
  <c r="G1651" i="9"/>
  <c r="H1651" i="9" s="1"/>
  <c r="G1944" i="9"/>
  <c r="H1944" i="9" s="1"/>
  <c r="G1021" i="9"/>
  <c r="H1021" i="9" s="1"/>
  <c r="G1348" i="9"/>
  <c r="H1348" i="9" s="1"/>
  <c r="G1553" i="9"/>
  <c r="H1553" i="9" s="1"/>
  <c r="G1686" i="9"/>
  <c r="H1686" i="9" s="1"/>
  <c r="G1789" i="9"/>
  <c r="H1789" i="9" s="1"/>
  <c r="G1884" i="9"/>
  <c r="H1884" i="9" s="1"/>
  <c r="G1959" i="9"/>
  <c r="H1959" i="9" s="1"/>
  <c r="G1125" i="9"/>
  <c r="H1125" i="9" s="1"/>
  <c r="G1601" i="9"/>
  <c r="H1601" i="9" s="1"/>
  <c r="G1875" i="9"/>
  <c r="H1875" i="9" s="1"/>
  <c r="G837" i="9"/>
  <c r="H837" i="9" s="1"/>
  <c r="G1301" i="9"/>
  <c r="H1301" i="9" s="1"/>
  <c r="G1509" i="9"/>
  <c r="H1509" i="9" s="1"/>
  <c r="G1665" i="9"/>
  <c r="H1665" i="9" s="1"/>
  <c r="G1766" i="9"/>
  <c r="H1766" i="9" s="1"/>
  <c r="G1865" i="9"/>
  <c r="H1865" i="9" s="1"/>
  <c r="G1945" i="9"/>
  <c r="H1945" i="9" s="1"/>
  <c r="G10" i="9"/>
  <c r="H10" i="9" s="1"/>
  <c r="G1209" i="9"/>
  <c r="H1209" i="9" s="1"/>
  <c r="G1436" i="9"/>
  <c r="H1436" i="9" s="1"/>
  <c r="G1626" i="9"/>
  <c r="H1626" i="9" s="1"/>
  <c r="G1845" i="9"/>
  <c r="H1845" i="9" s="1"/>
  <c r="G1820" i="9"/>
  <c r="H1820" i="9" s="1"/>
  <c r="G1909" i="9"/>
  <c r="H1909" i="9" s="1"/>
  <c r="E12" i="1"/>
  <c r="B114" i="4" l="1"/>
  <c r="B1742" i="4"/>
  <c r="B1632" i="4"/>
  <c r="B255" i="4"/>
  <c r="B1740" i="4"/>
  <c r="B1110" i="4"/>
  <c r="B1188" i="4"/>
  <c r="B282" i="4"/>
  <c r="B547" i="4"/>
  <c r="B1684" i="4"/>
  <c r="B1133" i="4"/>
  <c r="B160" i="4"/>
  <c r="B254" i="4"/>
  <c r="B1324" i="4"/>
  <c r="B1282" i="4"/>
  <c r="B566" i="4"/>
  <c r="B1949" i="4"/>
  <c r="B941" i="4"/>
  <c r="B734" i="4"/>
  <c r="B164" i="4"/>
  <c r="B120" i="4"/>
  <c r="B520" i="4"/>
  <c r="B367" i="4"/>
  <c r="B1827" i="4"/>
  <c r="B296" i="4"/>
  <c r="B1084" i="4"/>
  <c r="B1003" i="4"/>
  <c r="B793" i="4"/>
  <c r="B558" i="4"/>
  <c r="B439" i="4"/>
  <c r="B847" i="4"/>
  <c r="B1619" i="4"/>
  <c r="B285" i="4"/>
  <c r="B1127" i="4"/>
  <c r="B553" i="4"/>
  <c r="B614" i="4"/>
  <c r="B97" i="4"/>
  <c r="B684" i="4"/>
  <c r="B86" i="4"/>
  <c r="B689" i="4"/>
  <c r="B1555" i="4"/>
  <c r="B72" i="4"/>
  <c r="B865" i="4"/>
  <c r="B683" i="4"/>
  <c r="B1909" i="4"/>
  <c r="B1666" i="4"/>
  <c r="B1884" i="4"/>
  <c r="B1615" i="4"/>
  <c r="B253" i="4"/>
  <c r="B1672" i="4"/>
  <c r="B1113" i="4"/>
  <c r="B139" i="4"/>
  <c r="B77" i="4"/>
  <c r="B1275" i="4"/>
  <c r="B479" i="4"/>
  <c r="B1596" i="4"/>
  <c r="B619" i="4"/>
  <c r="B890" i="4"/>
  <c r="B461" i="4"/>
  <c r="B235" i="4"/>
  <c r="B140" i="4"/>
  <c r="B623" i="4"/>
  <c r="B640" i="4"/>
  <c r="B1174" i="4"/>
  <c r="B1292" i="4"/>
  <c r="B787" i="4"/>
  <c r="B1922" i="4"/>
  <c r="B1306" i="4"/>
  <c r="B365" i="4"/>
  <c r="B374" i="4"/>
  <c r="B1089" i="4"/>
  <c r="B1630" i="4"/>
  <c r="B1303" i="4"/>
  <c r="B1455" i="4"/>
  <c r="B538" i="4"/>
  <c r="B1114" i="4"/>
  <c r="B908" i="4"/>
  <c r="B491" i="4"/>
  <c r="B1995" i="4"/>
  <c r="B870" i="4"/>
  <c r="B1540" i="4"/>
  <c r="B810" i="4"/>
  <c r="B949" i="4"/>
  <c r="B373" i="4"/>
  <c r="B1224" i="4"/>
  <c r="B899" i="4"/>
  <c r="B1080" i="4"/>
  <c r="B1654" i="4"/>
  <c r="B641" i="4"/>
  <c r="B1929" i="4"/>
  <c r="B875" i="4"/>
  <c r="B1071" i="4"/>
  <c r="B438" i="4"/>
  <c r="B201" i="4"/>
  <c r="B1476" i="4"/>
  <c r="B1180" i="4"/>
  <c r="B912" i="4"/>
  <c r="B1109" i="4"/>
  <c r="B1730" i="4"/>
  <c r="X8" i="9"/>
  <c r="B361" i="4"/>
  <c r="B532" i="4"/>
  <c r="B1145" i="4"/>
  <c r="B893" i="4"/>
  <c r="B721" i="4"/>
  <c r="B1542" i="4"/>
  <c r="B1765" i="4"/>
  <c r="B572" i="4"/>
  <c r="B317" i="4"/>
  <c r="B751" i="4"/>
  <c r="B214" i="4"/>
  <c r="B706" i="4"/>
  <c r="B1747" i="4"/>
  <c r="B1128" i="4"/>
  <c r="B601" i="4"/>
  <c r="B50" i="4"/>
  <c r="B1810" i="4"/>
  <c r="B1960" i="4"/>
  <c r="B2000" i="4"/>
  <c r="B722" i="4"/>
  <c r="B1406" i="4"/>
  <c r="B1875" i="4"/>
  <c r="B346" i="4"/>
  <c r="B1713" i="4"/>
  <c r="B519" i="4"/>
  <c r="B1341" i="4"/>
  <c r="B815" i="4"/>
  <c r="B720" i="4"/>
  <c r="B823" i="4"/>
  <c r="B418" i="4"/>
  <c r="B215" i="4"/>
  <c r="B155" i="4"/>
  <c r="B1026" i="4"/>
  <c r="B535" i="4"/>
  <c r="B150" i="4"/>
  <c r="B1402" i="4"/>
  <c r="B1288" i="4"/>
  <c r="B1373" i="4"/>
  <c r="B1353" i="4"/>
  <c r="B801" i="4"/>
  <c r="B334" i="4"/>
  <c r="B997" i="4"/>
  <c r="B625" i="4"/>
  <c r="B1717" i="4"/>
  <c r="B1072" i="4"/>
  <c r="B562" i="4"/>
  <c r="B567" i="4"/>
  <c r="B1136" i="4"/>
  <c r="B1287" i="4"/>
  <c r="B709" i="4"/>
  <c r="B1011" i="4"/>
  <c r="B862" i="4"/>
  <c r="B1565" i="4"/>
  <c r="B1603" i="4"/>
  <c r="B1228" i="4"/>
  <c r="B973" i="4"/>
  <c r="B121" i="4"/>
  <c r="B1210" i="4"/>
  <c r="B1328" i="4"/>
  <c r="B230" i="4"/>
  <c r="B918" i="4"/>
  <c r="B1118" i="4"/>
  <c r="B979" i="4"/>
  <c r="B290" i="4"/>
  <c r="B800" i="4"/>
  <c r="B856" i="4"/>
  <c r="B1191" i="4"/>
  <c r="B469" i="4"/>
  <c r="B945" i="4"/>
  <c r="B108" i="4"/>
  <c r="B1663" i="4"/>
  <c r="B962" i="4"/>
  <c r="B1381" i="4"/>
  <c r="B740" i="4"/>
  <c r="B82" i="4"/>
  <c r="B1091" i="4"/>
  <c r="B1780" i="4"/>
  <c r="B1989" i="4"/>
  <c r="B1163" i="4"/>
  <c r="B1272" i="4"/>
  <c r="B843" i="4"/>
  <c r="B305" i="4"/>
  <c r="B210" i="4"/>
  <c r="B1245" i="4"/>
  <c r="B999" i="4"/>
  <c r="B208" i="4"/>
  <c r="B1339" i="4"/>
  <c r="B1164" i="4"/>
  <c r="B968" i="4"/>
  <c r="B1700" i="4"/>
  <c r="B1040" i="4"/>
  <c r="B1362" i="4"/>
  <c r="B386" i="4"/>
  <c r="B440" i="4"/>
  <c r="B456" i="4"/>
  <c r="B966" i="4"/>
  <c r="B451" i="4"/>
  <c r="B278" i="4"/>
  <c r="B1748" i="4"/>
  <c r="B17" i="4"/>
  <c r="B678" i="4"/>
  <c r="B1477" i="4"/>
  <c r="B1221" i="4"/>
  <c r="B449" i="4"/>
  <c r="B586" i="4"/>
  <c r="B1223" i="4"/>
  <c r="B1034" i="4"/>
  <c r="B1696" i="4"/>
  <c r="B627" i="4"/>
  <c r="B191" i="4"/>
  <c r="B742" i="4"/>
  <c r="B1676" i="4"/>
  <c r="B585" i="4"/>
  <c r="B844" i="4"/>
  <c r="B1231" i="4"/>
  <c r="B942" i="4"/>
  <c r="B1262" i="4"/>
  <c r="B1806" i="4"/>
  <c r="B1898" i="4"/>
  <c r="B1213" i="4"/>
  <c r="B1744" i="4"/>
  <c r="B1683" i="4"/>
  <c r="B1854" i="4"/>
  <c r="B1143" i="4"/>
  <c r="B860" i="4"/>
  <c r="B1934" i="4"/>
  <c r="B1179" i="4"/>
  <c r="B471" i="4"/>
  <c r="B1673" i="4"/>
  <c r="B236" i="4"/>
  <c r="B813" i="4"/>
  <c r="B1374" i="4"/>
  <c r="B1393" i="4"/>
  <c r="B1459" i="4"/>
  <c r="B910" i="4"/>
  <c r="B64" i="4"/>
  <c r="B251" i="4"/>
  <c r="B1382" i="4"/>
  <c r="B835" i="4"/>
  <c r="B1566" i="4"/>
  <c r="B1869" i="4"/>
  <c r="B263" i="4"/>
  <c r="B1818" i="4"/>
  <c r="B527" i="4"/>
  <c r="B1358" i="4"/>
  <c r="B1242" i="4"/>
  <c r="B1330" i="4"/>
  <c r="B1895" i="4"/>
  <c r="B1205" i="4"/>
  <c r="B1194" i="4"/>
  <c r="B1573" i="4"/>
  <c r="B1685" i="4"/>
  <c r="B478" i="4"/>
  <c r="B11" i="4"/>
  <c r="B1856" i="4"/>
  <c r="B1653" i="4"/>
  <c r="B1834" i="4"/>
  <c r="B239" i="4"/>
  <c r="B212" i="4"/>
  <c r="B1659" i="4"/>
  <c r="B629" i="4"/>
  <c r="B1144" i="4"/>
  <c r="B1712" i="4"/>
  <c r="B1488" i="4"/>
  <c r="B668" i="4"/>
  <c r="B6" i="4"/>
  <c r="B755" i="4"/>
  <c r="B1889" i="4"/>
  <c r="B1943" i="4"/>
  <c r="B291" i="4"/>
  <c r="B1203" i="4"/>
  <c r="B1387" i="4"/>
  <c r="B1963" i="4"/>
  <c r="B1100" i="4"/>
  <c r="B100" i="4"/>
  <c r="B1886" i="4"/>
  <c r="B1727" i="4"/>
  <c r="B591" i="4"/>
  <c r="B1106" i="4"/>
  <c r="B45" i="4"/>
  <c r="B1377" i="4"/>
  <c r="B1959" i="4"/>
  <c r="B758" i="4"/>
  <c r="B631" i="4"/>
  <c r="B1426" i="4"/>
  <c r="B1804" i="4"/>
  <c r="B1584" i="4"/>
  <c r="B1732" i="4"/>
  <c r="B757" i="4"/>
  <c r="B1356" i="4"/>
  <c r="B62" i="4"/>
  <c r="B136" i="4"/>
  <c r="B1711" i="4"/>
  <c r="B1575" i="4"/>
  <c r="B190" i="4"/>
  <c r="B1835" i="4"/>
  <c r="B1075" i="4"/>
  <c r="B804" i="4"/>
  <c r="B1820" i="4"/>
  <c r="B80" i="4"/>
  <c r="B2001" i="4"/>
  <c r="B21" i="4"/>
  <c r="B1278" i="4"/>
  <c r="B584" i="4"/>
  <c r="B1921" i="4"/>
  <c r="B398" i="4"/>
  <c r="B1655" i="4"/>
  <c r="B1302" i="4"/>
  <c r="B882" i="4"/>
  <c r="B1809" i="4"/>
  <c r="B710" i="4"/>
  <c r="B1155" i="4"/>
  <c r="B867" i="4"/>
  <c r="B1498" i="4"/>
  <c r="B1793" i="4"/>
  <c r="B943" i="4"/>
  <c r="B1580" i="4"/>
  <c r="B1590" i="4"/>
  <c r="B1715" i="4"/>
  <c r="B1932" i="4"/>
  <c r="B1222" i="4"/>
  <c r="B1160" i="4"/>
  <c r="B828" i="4"/>
  <c r="B41" i="4"/>
  <c r="B680" i="4"/>
  <c r="B1170" i="4"/>
  <c r="B1391" i="4"/>
  <c r="B1733" i="4"/>
  <c r="B1326" i="4"/>
  <c r="B1844" i="4"/>
  <c r="B657" i="4"/>
  <c r="B830" i="4"/>
  <c r="B568" i="4"/>
  <c r="B617" i="4"/>
  <c r="B446" i="4"/>
  <c r="B496" i="4"/>
  <c r="B1519" i="4"/>
  <c r="B1913" i="4"/>
  <c r="B335" i="4"/>
  <c r="B827" i="4"/>
  <c r="B1053" i="4"/>
  <c r="B1852" i="4"/>
  <c r="B644" i="4"/>
  <c r="B673" i="4"/>
  <c r="B1159" i="4"/>
  <c r="B1980" i="4"/>
  <c r="B655" i="4"/>
  <c r="B1649" i="4"/>
  <c r="B778" i="4"/>
  <c r="B1361" i="4"/>
  <c r="B841" i="4"/>
  <c r="B1520" i="4"/>
  <c r="B222" i="4"/>
  <c r="B995" i="4"/>
  <c r="B544" i="4"/>
  <c r="B67" i="4"/>
  <c r="B383" i="4"/>
  <c r="B1867" i="4"/>
  <c r="B112" i="4"/>
  <c r="B1657" i="4"/>
  <c r="B1172" i="4"/>
  <c r="B292" i="4"/>
  <c r="B497" i="4"/>
  <c r="B450" i="4"/>
  <c r="B388" i="4"/>
  <c r="B505" i="4"/>
  <c r="B162" i="4"/>
  <c r="B1085" i="4"/>
  <c r="B1933" i="4"/>
  <c r="B397" i="4"/>
  <c r="B1451" i="4"/>
  <c r="B1313" i="4"/>
  <c r="B175" i="4"/>
  <c r="B1629" i="4"/>
  <c r="B417" i="4"/>
  <c r="B1329" i="4"/>
  <c r="B697" i="4"/>
  <c r="B1940" i="4"/>
  <c r="B605" i="4"/>
  <c r="B779" i="4"/>
  <c r="B24" i="4"/>
  <c r="B837" i="4"/>
  <c r="B336" i="4"/>
  <c r="B462" i="4"/>
  <c r="B1397" i="4"/>
  <c r="B693" i="4"/>
  <c r="B996" i="4"/>
  <c r="B1296" i="4"/>
  <c r="B1440" i="4"/>
  <c r="B1987" i="4"/>
  <c r="B927" i="4"/>
  <c r="B1367" i="4"/>
  <c r="B192" i="4"/>
  <c r="B1881" i="4"/>
  <c r="B786" i="4"/>
  <c r="B529" i="4"/>
  <c r="B1445" i="4"/>
  <c r="B1062" i="4"/>
  <c r="B869" i="4"/>
  <c r="B1785" i="4"/>
  <c r="B783" i="4"/>
  <c r="B15" i="4"/>
  <c r="B628" i="4"/>
  <c r="B1020" i="4"/>
  <c r="B803" i="4"/>
  <c r="B1331" i="4"/>
  <c r="B276" i="4"/>
  <c r="B620" i="4"/>
  <c r="B1964" i="4"/>
  <c r="B1622" i="4"/>
  <c r="B1135" i="4"/>
  <c r="B7" i="4"/>
  <c r="B686" i="4"/>
  <c r="B1018" i="4"/>
  <c r="B1197" i="4"/>
  <c r="B1187" i="4"/>
  <c r="B429" i="4"/>
  <c r="B1589" i="4"/>
  <c r="B211" i="4"/>
  <c r="B1246" i="4"/>
  <c r="B1244" i="4"/>
  <c r="B1891" i="4"/>
  <c r="B1526" i="4"/>
  <c r="B1247" i="4"/>
  <c r="B592" i="4"/>
  <c r="B331" i="4"/>
  <c r="B1343" i="4"/>
  <c r="B1130" i="4"/>
  <c r="B1404" i="4"/>
  <c r="B1506" i="4"/>
  <c r="B1813" i="4"/>
  <c r="B1556" i="4"/>
  <c r="B98" i="4"/>
  <c r="B687" i="4"/>
  <c r="B1196" i="4"/>
  <c r="B1808" i="4"/>
  <c r="B1598" i="4"/>
  <c r="B1908" i="4"/>
  <c r="B1799" i="4"/>
  <c r="B1280" i="4"/>
  <c r="B1233" i="4"/>
  <c r="B1086" i="4"/>
  <c r="B1051" i="4"/>
  <c r="B838" i="4"/>
  <c r="B363" i="4"/>
  <c r="B1475" i="4"/>
  <c r="B1641" i="4"/>
  <c r="B1307" i="4"/>
  <c r="B504" i="4"/>
  <c r="B1357" i="4"/>
  <c r="B302" i="4"/>
  <c r="B1432" i="4"/>
  <c r="B432" i="4"/>
  <c r="B610" i="4"/>
  <c r="B131" i="4"/>
  <c r="B306" i="4"/>
  <c r="B1471" i="4"/>
  <c r="B1532" i="4"/>
  <c r="B1571" i="4"/>
  <c r="B1251" i="4"/>
  <c r="B1234" i="4"/>
  <c r="B550" i="4"/>
  <c r="B630" i="4"/>
  <c r="B1638" i="4"/>
  <c r="B956" i="4"/>
  <c r="B1147" i="4"/>
  <c r="B934" i="4"/>
  <c r="B822" i="4"/>
  <c r="B539" i="4"/>
  <c r="B1496" i="4"/>
  <c r="B829" i="4"/>
  <c r="B923" i="4"/>
  <c r="B1628" i="4"/>
  <c r="B582" i="4"/>
  <c r="B749" i="4"/>
  <c r="B143" i="4"/>
  <c r="B441" i="4"/>
  <c r="X3" i="9"/>
  <c r="X4" i="9" s="1"/>
  <c r="B533" i="4"/>
  <c r="B832" i="4"/>
  <c r="B284" i="4"/>
  <c r="B1544" i="4"/>
  <c r="B368" i="4"/>
  <c r="B237" i="4"/>
  <c r="B1403" i="4"/>
  <c r="B1523" i="4"/>
  <c r="B1271" i="4"/>
  <c r="B1991" i="4"/>
  <c r="B850" i="4"/>
  <c r="B63" i="4"/>
  <c r="B225" i="4"/>
  <c r="B347" i="4"/>
  <c r="B1651" i="4"/>
  <c r="B1514" i="4"/>
  <c r="B1687" i="4"/>
  <c r="B307" i="4"/>
  <c r="B1305" i="4"/>
  <c r="B953" i="4"/>
  <c r="B1363" i="4"/>
  <c r="B1375" i="4"/>
  <c r="B426" i="4"/>
  <c r="B1997" i="4"/>
  <c r="B1448" i="4"/>
  <c r="B546" i="4"/>
  <c r="B125" i="4"/>
  <c r="B89" i="4"/>
  <c r="B873" i="4"/>
  <c r="B1351" i="4"/>
  <c r="B714" i="4"/>
  <c r="B1484" i="4"/>
  <c r="B350" i="4"/>
  <c r="B1151" i="4"/>
  <c r="B1431" i="4"/>
  <c r="B1416" i="4"/>
  <c r="B410" i="4"/>
  <c r="B1201" i="4"/>
  <c r="B173" i="4"/>
  <c r="B18" i="4"/>
  <c r="B400" i="4"/>
  <c r="B199" i="4"/>
  <c r="B1928" i="4"/>
  <c r="B1024" i="4"/>
  <c r="B488" i="4"/>
  <c r="B256" i="4"/>
  <c r="B95" i="4"/>
  <c r="B872" i="4"/>
  <c r="B1323" i="4"/>
  <c r="B1386" i="4"/>
  <c r="B1430" i="4"/>
  <c r="B1610" i="4"/>
  <c r="B1518" i="4"/>
  <c r="B921" i="4"/>
  <c r="B1310" i="4"/>
  <c r="B435" i="4"/>
  <c r="B444" i="4"/>
  <c r="B596" i="4"/>
  <c r="B1061" i="4"/>
  <c r="B294" i="4"/>
  <c r="B717" i="4"/>
  <c r="B1131" i="4"/>
  <c r="B1066" i="4"/>
  <c r="B831" i="4"/>
  <c r="B707" i="4"/>
  <c r="B994" i="4"/>
  <c r="B1158" i="4"/>
  <c r="B965" i="4"/>
  <c r="B1090" i="4"/>
  <c r="B1726" i="4"/>
  <c r="B286" i="4"/>
  <c r="B777" i="4"/>
  <c r="B453" i="4"/>
  <c r="B1703" i="4"/>
  <c r="B1340" i="4"/>
  <c r="B947" i="4"/>
  <c r="B1230" i="4"/>
  <c r="B774" i="4"/>
  <c r="B588" i="4"/>
  <c r="B60" i="4"/>
  <c r="B1379" i="4"/>
  <c r="B906" i="4"/>
  <c r="B1549" i="4"/>
  <c r="B223" i="4"/>
  <c r="B992" i="4"/>
  <c r="B1260" i="4"/>
  <c r="B1055" i="4"/>
  <c r="B311" i="4"/>
  <c r="B370" i="4"/>
  <c r="B741" i="4"/>
  <c r="B884" i="4"/>
  <c r="B796" i="4"/>
  <c r="B269" i="4"/>
  <c r="B51" i="4"/>
  <c r="B503" i="4"/>
  <c r="B724" i="4"/>
  <c r="B1729" i="4"/>
  <c r="B344" i="4"/>
  <c r="B1792" i="4"/>
  <c r="B242" i="4"/>
  <c r="B600" i="4"/>
  <c r="B1202" i="4"/>
  <c r="B1533" i="4"/>
  <c r="B1067" i="4"/>
  <c r="B1293" i="4"/>
  <c r="B128" i="4"/>
  <c r="B662" i="4"/>
  <c r="B1166" i="4"/>
  <c r="B748" i="4"/>
  <c r="B1634" i="4"/>
  <c r="B871" i="4"/>
  <c r="B1574" i="4"/>
  <c r="B1200" i="4"/>
  <c r="B1658" i="4"/>
  <c r="B156" i="4"/>
  <c r="B134" i="4"/>
  <c r="B569" i="4"/>
  <c r="B176" i="4"/>
  <c r="B986" i="4"/>
  <c r="B957" i="4"/>
  <c r="B366" i="4"/>
  <c r="B1299" i="4"/>
  <c r="B181" i="4"/>
  <c r="B499" i="4"/>
  <c r="B179" i="4"/>
  <c r="B135" i="4"/>
  <c r="B228" i="4"/>
  <c r="B33" i="4"/>
  <c r="B1879" i="4"/>
  <c r="B1290" i="4"/>
  <c r="B731" i="4"/>
  <c r="B1752" i="4"/>
  <c r="B565" i="4"/>
  <c r="B1691" i="4"/>
  <c r="B1429" i="4"/>
  <c r="B54" i="4"/>
  <c r="B1192" i="4"/>
  <c r="B935" i="4"/>
  <c r="B1633" i="4"/>
  <c r="B1376" i="4"/>
  <c r="B688" i="4"/>
  <c r="B1029" i="4"/>
  <c r="B1912" i="4"/>
  <c r="B1576" i="4"/>
  <c r="B265" i="4"/>
  <c r="B1124" i="4"/>
  <c r="B1014" i="4"/>
  <c r="B170" i="4"/>
  <c r="B184" i="4"/>
  <c r="B205" i="4"/>
  <c r="B952" i="4"/>
  <c r="B1669" i="4"/>
  <c r="B974" i="4"/>
  <c r="B466" i="4"/>
  <c r="B909" i="4"/>
  <c r="B773" i="4"/>
  <c r="B385" i="4"/>
  <c r="B589" i="4"/>
  <c r="B1094" i="4"/>
  <c r="B1597" i="4"/>
  <c r="B1515" i="4"/>
  <c r="B202" i="4"/>
  <c r="B554" i="4"/>
  <c r="B1812" i="4"/>
  <c r="B728" i="4"/>
  <c r="B1103" i="4"/>
  <c r="B301" i="4"/>
  <c r="B93" i="4"/>
  <c r="B1956" i="4"/>
  <c r="B322" i="4"/>
  <c r="B1336" i="4"/>
  <c r="B9" i="4"/>
  <c r="B1123" i="4"/>
  <c r="B802" i="4"/>
  <c r="B1586" i="4"/>
  <c r="B408" i="4"/>
  <c r="B1531" i="4"/>
  <c r="B1117" i="4"/>
  <c r="B762" i="4"/>
  <c r="B472" i="4"/>
  <c r="B1204" i="4"/>
  <c r="B1332" i="4"/>
  <c r="B1380" i="4"/>
  <c r="B658" i="4"/>
  <c r="B989" i="4"/>
  <c r="B338" i="4"/>
  <c r="B264" i="4"/>
  <c r="B1923" i="4"/>
  <c r="B1099" i="4"/>
  <c r="B1738" i="4"/>
  <c r="B270" i="4"/>
  <c r="B695" i="4"/>
  <c r="B1798" i="4"/>
  <c r="B643" i="4"/>
  <c r="B1690" i="4"/>
  <c r="B238" i="4"/>
  <c r="B954" i="4"/>
  <c r="B1060" i="4"/>
  <c r="B473" i="4"/>
  <c r="B1775" i="4"/>
  <c r="B216" i="4"/>
  <c r="B1572" i="4"/>
  <c r="B1998" i="4"/>
  <c r="B1819" i="4"/>
  <c r="B1042" i="4"/>
  <c r="B1285" i="4"/>
  <c r="B513" i="4"/>
  <c r="B327" i="4"/>
  <c r="B541" i="4"/>
  <c r="B849" i="4"/>
  <c r="B1903" i="4"/>
  <c r="B612" i="4"/>
  <c r="B455" i="4"/>
  <c r="B1111" i="4"/>
  <c r="B1508" i="4"/>
  <c r="B1948" i="4"/>
  <c r="B1461" i="4"/>
  <c r="B381" i="4"/>
  <c r="B494" i="4"/>
  <c r="B1807" i="4"/>
  <c r="B1056" i="4"/>
  <c r="B1817" i="4"/>
  <c r="B273" i="4"/>
  <c r="B980" i="4"/>
  <c r="B1129" i="4"/>
  <c r="B152" i="4"/>
  <c r="B1525" i="4"/>
  <c r="B271" i="4"/>
  <c r="B1434" i="4"/>
  <c r="B1868" i="4"/>
  <c r="B1802" i="4"/>
  <c r="B1370" i="4"/>
  <c r="B607" i="4"/>
  <c r="B1407" i="4"/>
  <c r="B661" i="4"/>
  <c r="B1758" i="4"/>
  <c r="B1424" i="4"/>
  <c r="B1643" i="4"/>
  <c r="B1215" i="4"/>
  <c r="B1185" i="4"/>
  <c r="B1199" i="4"/>
  <c r="B1146" i="4"/>
  <c r="B545" i="4"/>
  <c r="B1966" i="4"/>
  <c r="B615" i="4"/>
  <c r="B525" i="4"/>
  <c r="B1878" i="4"/>
  <c r="B198" i="4"/>
  <c r="B708" i="4"/>
  <c r="B716" i="4"/>
  <c r="B1686" i="4"/>
  <c r="B842" i="4"/>
  <c r="B1760" i="4"/>
  <c r="B1394" i="4"/>
  <c r="B1850" i="4"/>
  <c r="B1743" i="4"/>
  <c r="B1395" i="4"/>
  <c r="B1452" i="4"/>
  <c r="B839" i="4"/>
  <c r="B1569" i="4"/>
  <c r="B679" i="4"/>
  <c r="B376" i="4"/>
  <c r="B1504" i="4"/>
  <c r="B339" i="4"/>
  <c r="B323" i="4"/>
  <c r="B304" i="4"/>
  <c r="B1677" i="4"/>
  <c r="B1851" i="4"/>
  <c r="B85" i="4"/>
  <c r="B859" i="4"/>
  <c r="B1348" i="4"/>
  <c r="B579" i="4"/>
  <c r="B1317" i="4"/>
  <c r="B203" i="4"/>
  <c r="B649" i="4"/>
  <c r="B1269" i="4"/>
  <c r="B1675" i="4"/>
  <c r="B881" i="4"/>
  <c r="B636" i="4"/>
  <c r="B217" i="4"/>
  <c r="B1173" i="4"/>
  <c r="B704" i="4"/>
  <c r="B467" i="4"/>
  <c r="B624" i="4"/>
  <c r="B1528" i="4"/>
  <c r="B1527" i="4"/>
  <c r="B1186" i="4"/>
  <c r="B1503" i="4"/>
  <c r="B1389" i="4"/>
  <c r="B1036" i="4"/>
  <c r="B47" i="4"/>
  <c r="B1318" i="4"/>
  <c r="B330" i="4"/>
  <c r="B1665" i="4"/>
  <c r="B1924" i="4"/>
  <c r="B897" i="4"/>
  <c r="B526" i="4"/>
  <c r="B231" i="4"/>
  <c r="B1983" i="4"/>
  <c r="B606" i="4"/>
  <c r="B1010" i="4"/>
  <c r="B428" i="4"/>
  <c r="B1468" i="4"/>
  <c r="B1028" i="4"/>
  <c r="B1454" i="4"/>
  <c r="B1309" i="4"/>
  <c r="B1563" i="4"/>
  <c r="B106" i="4"/>
  <c r="B1947" i="4"/>
  <c r="B1695" i="4"/>
  <c r="B1705" i="4"/>
  <c r="B1845" i="4"/>
  <c r="B1189" i="4"/>
  <c r="B652" i="4"/>
  <c r="B32" i="4"/>
  <c r="B313" i="4"/>
  <c r="B919" i="4"/>
  <c r="B560" i="4"/>
  <c r="B246" i="4"/>
  <c r="B78" i="4"/>
  <c r="B676" i="4"/>
  <c r="B316" i="4"/>
  <c r="B1125" i="4"/>
  <c r="B375" i="4"/>
  <c r="B1268" i="4"/>
  <c r="B1176" i="4"/>
  <c r="B928" i="4"/>
  <c r="B510" i="4"/>
  <c r="B824" i="4"/>
  <c r="B20" i="4"/>
  <c r="B465" i="4"/>
  <c r="B1537" i="4"/>
  <c r="B1990" i="4"/>
  <c r="B324" i="4"/>
  <c r="B448" i="4"/>
  <c r="B1220" i="4"/>
  <c r="B1474" i="4"/>
  <c r="B597" i="4"/>
  <c r="B853" i="4"/>
  <c r="B1870" i="4"/>
  <c r="B1082" i="4"/>
  <c r="B1791" i="4"/>
  <c r="B1257" i="4"/>
  <c r="B857" i="4"/>
  <c r="B188" i="4"/>
  <c r="B991" i="4"/>
  <c r="B1240" i="4"/>
  <c r="B1944" i="4"/>
  <c r="B1049" i="4"/>
  <c r="B1897" i="4"/>
  <c r="B1088" i="4"/>
  <c r="B1058" i="4"/>
  <c r="B988" i="4"/>
  <c r="B168" i="4"/>
  <c r="B1668" i="4"/>
  <c r="B482" i="4"/>
  <c r="B1283" i="4"/>
  <c r="B1984" i="4"/>
  <c r="B1218" i="4"/>
  <c r="B878" i="4"/>
  <c r="B1008" i="4"/>
  <c r="B232" i="4"/>
  <c r="B524" i="4"/>
  <c r="B26" i="4"/>
  <c r="B1778" i="4"/>
  <c r="B287" i="4"/>
  <c r="B1002" i="4"/>
  <c r="B1453" i="4"/>
  <c r="B1905" i="4"/>
  <c r="B522" i="4"/>
  <c r="B767" i="4"/>
  <c r="B1741" i="4"/>
  <c r="B1849" i="4"/>
  <c r="B13" i="4"/>
  <c r="B221" i="4"/>
  <c r="B1449" i="4"/>
  <c r="B896" i="4"/>
  <c r="B760" i="4"/>
  <c r="B1483" i="4"/>
  <c r="B91" i="4"/>
  <c r="B632" i="4"/>
  <c r="B670" i="4"/>
  <c r="B861" i="4"/>
  <c r="B564" i="4"/>
  <c r="B960" i="4"/>
  <c r="B341" i="4"/>
  <c r="B348" i="4"/>
  <c r="B502" i="4"/>
  <c r="B1039" i="4"/>
  <c r="B351" i="4"/>
  <c r="B1801" i="4"/>
  <c r="B1423" i="4"/>
  <c r="B1516" i="4"/>
  <c r="B1311" i="4"/>
  <c r="B666" i="4"/>
  <c r="B1478" i="4"/>
  <c r="B1138" i="4"/>
  <c r="B1349" i="4"/>
  <c r="B124" i="4"/>
  <c r="B5" i="4"/>
  <c r="B1831" i="4"/>
  <c r="B1043" i="4"/>
  <c r="B948" i="4"/>
  <c r="B1250" i="4"/>
  <c r="B788" i="4"/>
  <c r="B851" i="4"/>
  <c r="B1500" i="4"/>
  <c r="B1169" i="4"/>
  <c r="B1725" i="4"/>
  <c r="B1190" i="4"/>
  <c r="B638" i="4"/>
  <c r="B1688" i="4"/>
  <c r="B1764" i="4"/>
  <c r="B1842" i="4"/>
  <c r="B412" i="4"/>
  <c r="B249" i="4"/>
  <c r="B1824" i="4"/>
  <c r="B1209" i="4"/>
  <c r="B1052" i="4"/>
  <c r="B618" i="4"/>
  <c r="B1098" i="4"/>
  <c r="B1344" i="4"/>
  <c r="B993" i="4"/>
  <c r="B1728" i="4"/>
  <c r="B766" i="4"/>
  <c r="B1888" i="4"/>
  <c r="B1495" i="4"/>
  <c r="B1719" i="4"/>
  <c r="B1992" i="4"/>
  <c r="B1023" i="4"/>
  <c r="B521" i="4"/>
  <c r="B552" i="4"/>
  <c r="B476" i="4"/>
  <c r="B653" i="4"/>
  <c r="B1553" i="4"/>
  <c r="B556" i="4"/>
  <c r="B518" i="4"/>
  <c r="B1027" i="4"/>
  <c r="B700" i="4"/>
  <c r="B571" i="4"/>
  <c r="B416" i="4"/>
  <c r="B1499" i="4"/>
  <c r="B262" i="4"/>
  <c r="B244" i="4"/>
  <c r="B1298" i="4"/>
  <c r="B901" i="4"/>
  <c r="B738" i="4"/>
  <c r="B1731" i="4"/>
  <c r="B768" i="4"/>
  <c r="B694" i="4"/>
  <c r="B894" i="4"/>
  <c r="B1112" i="4"/>
  <c r="B913" i="4"/>
  <c r="B651" i="4"/>
  <c r="B1988" i="4"/>
  <c r="B1605" i="4"/>
  <c r="B1843" i="4"/>
  <c r="B1235" i="4"/>
  <c r="B107" i="4"/>
  <c r="B1797" i="4"/>
  <c r="B1855" i="4"/>
  <c r="B1570" i="4"/>
  <c r="B1954" i="4"/>
  <c r="B154" i="4"/>
  <c r="B1861" i="4"/>
  <c r="B1914" i="4"/>
  <c r="B1751" i="4"/>
  <c r="B1781" i="4"/>
  <c r="B166" i="4"/>
  <c r="B1679" i="4"/>
  <c r="B1414" i="4"/>
  <c r="B1996" i="4"/>
  <c r="B353" i="4"/>
  <c r="B1847" i="4"/>
  <c r="B1216" i="4"/>
  <c r="B711" i="4"/>
  <c r="B752" i="4"/>
  <c r="B1608" i="4"/>
  <c r="B1182" i="4"/>
  <c r="B1236" i="4"/>
  <c r="B49" i="4"/>
  <c r="B1901" i="4"/>
  <c r="B1157" i="4"/>
  <c r="B1350" i="4"/>
  <c r="B224" i="4"/>
  <c r="B433" i="4"/>
  <c r="B1433" i="4"/>
  <c r="B1392" i="4"/>
  <c r="B1421" i="4"/>
  <c r="B1319" i="4"/>
  <c r="B1437" i="4"/>
  <c r="B70" i="4"/>
  <c r="B581" i="4"/>
  <c r="B905" i="4"/>
  <c r="B483" i="4"/>
  <c r="B1248" i="4"/>
  <c r="B938" i="4"/>
  <c r="B343" i="4"/>
  <c r="B1524" i="4"/>
  <c r="B71" i="4"/>
  <c r="B1383" i="4"/>
  <c r="B1848" i="4"/>
  <c r="B197" i="4"/>
  <c r="B982" i="4"/>
  <c r="B1762" i="4"/>
  <c r="B458" i="4"/>
  <c r="B1689" i="4"/>
  <c r="B66" i="4"/>
  <c r="B701" i="4"/>
  <c r="B1671" i="4"/>
  <c r="B769" i="4"/>
  <c r="B508" i="4"/>
  <c r="B922" i="4"/>
  <c r="B725" i="4"/>
  <c r="B1936" i="4"/>
  <c r="B1472" i="4"/>
  <c r="B88" i="4"/>
  <c r="B812" i="4"/>
  <c r="B1535" i="4"/>
  <c r="B1327" i="4"/>
  <c r="B1892" i="4"/>
  <c r="B880" i="4"/>
  <c r="B1150" i="4"/>
  <c r="B1338" i="4"/>
  <c r="B1783" i="4"/>
  <c r="B634" i="4"/>
  <c r="B750" i="4"/>
  <c r="B1439" i="4"/>
  <c r="B1714" i="4"/>
  <c r="B1864" i="4"/>
  <c r="B1096" i="4"/>
  <c r="B1782" i="4"/>
  <c r="B53" i="4"/>
  <c r="B1422" i="4"/>
  <c r="B925" i="4"/>
  <c r="B647" i="4"/>
  <c r="B1087" i="4"/>
  <c r="B1724" i="4"/>
  <c r="B178" i="4"/>
  <c r="B328" i="4"/>
  <c r="B1723" i="4"/>
  <c r="B1457" i="4"/>
  <c r="B1930" i="4"/>
  <c r="B460" i="4"/>
  <c r="B604" i="4"/>
  <c r="B1371" i="4"/>
  <c r="B277" i="4"/>
  <c r="B756" i="4"/>
  <c r="B1122" i="4"/>
  <c r="B1481" i="4"/>
  <c r="B1557" i="4"/>
  <c r="B902" i="4"/>
  <c r="B48" i="4"/>
  <c r="B1716" i="4"/>
  <c r="B771" i="4"/>
  <c r="B411" i="4"/>
  <c r="B1953" i="4"/>
  <c r="B1255" i="4"/>
  <c r="B463" i="4"/>
  <c r="B295" i="4"/>
  <c r="B799" i="4"/>
  <c r="B1722" i="4"/>
  <c r="B1699" i="4"/>
  <c r="B129" i="4"/>
  <c r="B1462" i="4"/>
  <c r="B123" i="4"/>
  <c r="B267" i="4"/>
  <c r="B667" i="4"/>
  <c r="B1057" i="4"/>
  <c r="B1315" i="4"/>
  <c r="B38" i="4"/>
  <c r="B790" i="4"/>
  <c r="B543" i="4"/>
  <c r="B1016" i="4"/>
  <c r="B1899" i="4"/>
  <c r="B1079" i="4"/>
  <c r="B165" i="4"/>
  <c r="B821" i="4"/>
  <c r="B1487" i="4"/>
  <c r="B681" i="4"/>
  <c r="B1862" i="4"/>
  <c r="B372" i="4"/>
  <c r="B1025" i="4"/>
  <c r="B1734" i="4"/>
  <c r="B1568" i="4"/>
  <c r="B642" i="4"/>
  <c r="B1134" i="4"/>
  <c r="B1754" i="4"/>
  <c r="B1263" i="4"/>
  <c r="B951" i="4"/>
  <c r="B1832" i="4"/>
  <c r="B1768" i="4"/>
  <c r="B1830" i="4"/>
  <c r="B325" i="4"/>
  <c r="B1436" i="4"/>
  <c r="B506" i="4"/>
  <c r="B268" i="4"/>
  <c r="B1759" i="4"/>
  <c r="B874" i="4"/>
  <c r="B431" i="4"/>
  <c r="B537" i="4"/>
  <c r="B1073" i="4"/>
  <c r="B1132" i="4"/>
  <c r="B659" i="4"/>
  <c r="B1915" i="4"/>
  <c r="B1259" i="4"/>
  <c r="B1450" i="4"/>
  <c r="B144" i="4"/>
  <c r="B825" i="4"/>
  <c r="B1578" i="4"/>
  <c r="B1372" i="4"/>
  <c r="B1609" i="4"/>
  <c r="B561" i="4"/>
  <c r="B1894" i="4"/>
  <c r="B1593" i="4"/>
  <c r="B401" i="4"/>
  <c r="B1582" i="4"/>
  <c r="B1335" i="4"/>
  <c r="B593" i="4"/>
  <c r="B27" i="4"/>
  <c r="B916" i="4"/>
  <c r="B1693" i="4"/>
  <c r="B1226" i="4"/>
  <c r="B1567" i="4"/>
  <c r="B69" i="4"/>
  <c r="B1365" i="4"/>
  <c r="B1698" i="4"/>
  <c r="B229" i="4"/>
  <c r="B329" i="4"/>
  <c r="B967" i="4"/>
  <c r="B406" i="4"/>
  <c r="B840" i="4"/>
  <c r="B1601" i="4"/>
  <c r="B1708" i="4"/>
  <c r="B983" i="4"/>
  <c r="B650" i="4"/>
  <c r="B1811" i="4"/>
  <c r="B1140" i="4"/>
  <c r="B685" i="4"/>
  <c r="B1396" i="4"/>
  <c r="B903" i="4"/>
  <c r="B315" i="4"/>
  <c r="B782" i="4"/>
  <c r="B1814" i="4"/>
  <c r="B391" i="4"/>
  <c r="B1490" i="4"/>
  <c r="B44" i="4"/>
  <c r="B590" i="4"/>
  <c r="B1427" i="4"/>
  <c r="B674" i="4"/>
  <c r="B1815" i="4"/>
  <c r="B1821" i="4"/>
  <c r="B1857" i="4"/>
  <c r="B1368" i="4"/>
  <c r="B207" i="4"/>
  <c r="B404" i="4"/>
  <c r="B1466" i="4"/>
  <c r="B1635" i="4"/>
  <c r="B204" i="4"/>
  <c r="B1681" i="4"/>
  <c r="B1261" i="4"/>
  <c r="B730" i="4"/>
  <c r="B671" i="4"/>
  <c r="B1803" i="4"/>
  <c r="B1920" i="4"/>
  <c r="B103" i="4"/>
  <c r="B1441" i="4"/>
  <c r="B1511" i="4"/>
  <c r="B116" i="4"/>
  <c r="B1505" i="4"/>
  <c r="B117" i="4"/>
  <c r="B1012" i="4"/>
  <c r="B691" i="4"/>
  <c r="B696" i="4"/>
  <c r="B900" i="4"/>
  <c r="B1121" i="4"/>
  <c r="B936" i="4"/>
  <c r="B1795" i="4"/>
  <c r="B309" i="4"/>
  <c r="B459" i="4"/>
  <c r="B1464" i="4"/>
  <c r="B1866" i="4"/>
  <c r="B1664" i="4"/>
  <c r="B1952" i="4"/>
  <c r="B1325" i="4"/>
  <c r="B314" i="4"/>
  <c r="B599" i="4"/>
  <c r="B379" i="4"/>
  <c r="B326" i="4"/>
  <c r="B486" i="4"/>
  <c r="B1337" i="4"/>
  <c r="B109" i="4"/>
  <c r="B1398" i="4"/>
  <c r="B34" i="4"/>
  <c r="B1050" i="4"/>
  <c r="B1604" i="4"/>
  <c r="B637" i="4"/>
  <c r="B1644" i="4"/>
  <c r="B1041" i="4"/>
  <c r="B318" i="4"/>
  <c r="B42" i="4"/>
  <c r="B405" i="4"/>
  <c r="B1076" i="4"/>
  <c r="B447" i="4"/>
  <c r="B141" i="4"/>
  <c r="B1976" i="4"/>
  <c r="B35" i="4"/>
  <c r="B1494" i="4"/>
  <c r="B1916" i="4"/>
  <c r="B248" i="4"/>
  <c r="B1682" i="4"/>
  <c r="B1294" i="4"/>
  <c r="B1625" i="4"/>
  <c r="B1694" i="4"/>
  <c r="B102" i="4"/>
  <c r="B1277" i="4"/>
  <c r="B1616" i="4"/>
  <c r="B1219" i="4"/>
  <c r="B792" i="4"/>
  <c r="B789" i="4"/>
  <c r="B961" i="4"/>
  <c r="B452" i="4"/>
  <c r="B99" i="4"/>
  <c r="B944" i="4"/>
  <c r="B443" i="4"/>
  <c r="B970" i="4"/>
  <c r="B1126" i="4"/>
  <c r="B1767" i="4"/>
  <c r="B1648" i="4"/>
  <c r="B4" i="4"/>
  <c r="B675" i="4"/>
  <c r="B31" i="4"/>
  <c r="B515" i="4"/>
  <c r="B195" i="4"/>
  <c r="B377" i="4"/>
  <c r="B1447" i="4"/>
  <c r="B926" i="4"/>
  <c r="B1773" i="4"/>
  <c r="B764" i="4"/>
  <c r="B280" i="4"/>
  <c r="B574" i="4"/>
  <c r="B1656" i="4"/>
  <c r="B1978" i="4"/>
  <c r="B1501" i="4"/>
  <c r="B739" i="4"/>
  <c r="B233" i="4"/>
  <c r="B1971" i="4"/>
  <c r="B1904" i="4"/>
  <c r="B1097" i="4"/>
  <c r="B807" i="4"/>
  <c r="B1167" i="4"/>
  <c r="B1702" i="4"/>
  <c r="B213" i="4"/>
  <c r="B911" i="4"/>
  <c r="B1479" i="4"/>
  <c r="B480" i="4"/>
  <c r="B836" i="4"/>
  <c r="B1411" i="4"/>
  <c r="B8" i="4"/>
  <c r="B194" i="4"/>
  <c r="B1265" i="4"/>
  <c r="B929" i="4"/>
  <c r="B1562" i="4"/>
  <c r="B791" i="4"/>
  <c r="B732" i="4"/>
  <c r="B1078" i="4"/>
  <c r="B1624" i="4"/>
  <c r="B1004" i="4"/>
  <c r="B1046" i="4"/>
  <c r="B1267" i="4"/>
  <c r="B573" i="4"/>
  <c r="B12" i="4"/>
  <c r="B1756" i="4"/>
  <c r="B1077" i="4"/>
  <c r="B402" i="4"/>
  <c r="B1460" i="4"/>
  <c r="B1266" i="4"/>
  <c r="B1979" i="4"/>
  <c r="B1444" i="4"/>
  <c r="B978" i="4"/>
  <c r="B151" i="4"/>
  <c r="B1972" i="4"/>
  <c r="B319" i="4"/>
  <c r="B138" i="4"/>
  <c r="B1470" i="4"/>
  <c r="B1961" i="4"/>
  <c r="B1334" i="4"/>
  <c r="B1645" i="4"/>
  <c r="B468" i="4"/>
  <c r="B780" i="4"/>
  <c r="B1142" i="4"/>
  <c r="B36" i="4"/>
  <c r="B1207" i="4"/>
  <c r="B1652" i="4"/>
  <c r="B1491" i="4"/>
  <c r="B364" i="4"/>
  <c r="B1538" i="4"/>
  <c r="B1364" i="4"/>
  <c r="B645" i="4"/>
  <c r="B153" i="4"/>
  <c r="B169" i="4"/>
  <c r="B654" i="4"/>
  <c r="B310" i="4"/>
  <c r="B1918" i="4"/>
  <c r="B1322" i="4"/>
  <c r="B119" i="4"/>
  <c r="B1942" i="4"/>
  <c r="B258" i="4"/>
  <c r="B259" i="4"/>
  <c r="B1787" i="4"/>
  <c r="B73" i="4"/>
  <c r="B1910" i="4"/>
  <c r="B1408" i="4"/>
  <c r="B1412" i="4"/>
  <c r="B382" i="4"/>
  <c r="B798" i="4"/>
  <c r="B703" i="4"/>
  <c r="B393" i="4"/>
  <c r="B713" i="4"/>
  <c r="B1958" i="4"/>
  <c r="B84" i="4"/>
  <c r="B272" i="4"/>
  <c r="B133" i="4"/>
  <c r="B421" i="4"/>
  <c r="B245" i="4"/>
  <c r="B1670" i="4"/>
  <c r="B484" i="4"/>
  <c r="B1095" i="4"/>
  <c r="B1070" i="4"/>
  <c r="B1926" i="4"/>
  <c r="B30" i="4"/>
  <c r="B1710" i="4"/>
  <c r="B1823" i="4"/>
  <c r="B1333" i="4"/>
  <c r="B355" i="4"/>
  <c r="B555" i="4"/>
  <c r="B509" i="4"/>
  <c r="B1591" i="4"/>
  <c r="B75" i="4"/>
  <c r="B1352" i="4"/>
  <c r="B378" i="4"/>
  <c r="B1435" i="4"/>
  <c r="B1661" i="4"/>
  <c r="B1772" i="4"/>
  <c r="B1900" i="4"/>
  <c r="B1769" i="4"/>
  <c r="B1647" i="4"/>
  <c r="B737" i="4"/>
  <c r="B1048" i="4"/>
  <c r="B1059" i="4"/>
  <c r="B646" i="4"/>
  <c r="B1595" i="4"/>
  <c r="B200" i="4"/>
  <c r="B1872" i="4"/>
  <c r="B1534" i="4"/>
  <c r="B279" i="4"/>
  <c r="B1177" i="4"/>
  <c r="B930" i="4"/>
  <c r="B977" i="4"/>
  <c r="B1208" i="4"/>
  <c r="B523" i="4"/>
  <c r="B161" i="4"/>
  <c r="B846" i="4"/>
  <c r="B1846" i="4"/>
  <c r="B1536" i="4"/>
  <c r="B430" i="4"/>
  <c r="B1270" i="4"/>
  <c r="B1840" i="4"/>
  <c r="B167" i="4"/>
  <c r="B414" i="4"/>
  <c r="B806" i="4"/>
  <c r="B1304" i="4"/>
  <c r="B1442" i="4"/>
  <c r="B56" i="4"/>
  <c r="B551" i="4"/>
  <c r="B359" i="4"/>
  <c r="B1297" i="4"/>
  <c r="B1701" i="4"/>
  <c r="B548" i="4"/>
  <c r="B1745" i="4"/>
  <c r="B635" i="4"/>
  <c r="B892" i="4"/>
  <c r="B227" i="4"/>
  <c r="B735" i="4"/>
  <c r="B1249" i="4"/>
  <c r="B209" i="4"/>
  <c r="B142" i="4"/>
  <c r="B384" i="4"/>
  <c r="B998" i="4"/>
  <c r="B274" i="4"/>
  <c r="B395" i="4"/>
  <c r="B392" i="4"/>
  <c r="B1925" i="4"/>
  <c r="B976" i="4"/>
  <c r="B1796" i="4"/>
  <c r="B10" i="4"/>
  <c r="B747" i="4"/>
  <c r="B470" i="4"/>
  <c r="B1692" i="4"/>
  <c r="B110" i="4"/>
  <c r="B1243" i="4"/>
  <c r="B260" i="4"/>
  <c r="B719" i="4"/>
  <c r="B1517" i="4"/>
  <c r="B1543" i="4"/>
  <c r="B895" i="4"/>
  <c r="B288" i="4"/>
  <c r="B1968" i="4"/>
  <c r="B29" i="4"/>
  <c r="B87" i="4"/>
  <c r="B763" i="4"/>
  <c r="B1646" i="4"/>
  <c r="B587" i="4"/>
  <c r="B1104" i="4"/>
  <c r="B1212" i="4"/>
  <c r="B1554" i="4"/>
  <c r="B1281" i="4"/>
  <c r="B25" i="4"/>
  <c r="B648" i="4"/>
  <c r="B1588" i="4"/>
  <c r="B1545" i="4"/>
  <c r="B234" i="4"/>
  <c r="B226" i="4"/>
  <c r="B1115" i="4"/>
  <c r="B1345" i="4"/>
  <c r="B65" i="4"/>
  <c r="B281" i="4"/>
  <c r="B794" i="4"/>
  <c r="B1546" i="4"/>
  <c r="B81" i="4"/>
  <c r="B1031" i="4"/>
  <c r="B500" i="4"/>
  <c r="B729" i="4"/>
  <c r="B858" i="4"/>
  <c r="B1241" i="4"/>
  <c r="B1359" i="4"/>
  <c r="B1037" i="4"/>
  <c r="B1369" i="4"/>
  <c r="B1237" i="4"/>
  <c r="B1308" i="4"/>
  <c r="B984" i="4"/>
  <c r="B437" i="4"/>
  <c r="B972" i="4"/>
  <c r="B477" i="4"/>
  <c r="B1300" i="4"/>
  <c r="B1784" i="4"/>
  <c r="B1749" i="4"/>
  <c r="B1600" i="4"/>
  <c r="B1973" i="4"/>
  <c r="B1788" i="4"/>
  <c r="B940" i="4"/>
  <c r="B1507" i="4"/>
  <c r="B981" i="4"/>
  <c r="B1413" i="4"/>
  <c r="B785" i="4"/>
  <c r="B577" i="4"/>
  <c r="B514" i="4"/>
  <c r="B536" i="4"/>
  <c r="B425" i="4"/>
  <c r="B159" i="4"/>
  <c r="B1794" i="4"/>
  <c r="B955" i="4"/>
  <c r="B1252" i="4"/>
  <c r="B300" i="4"/>
  <c r="B1766" i="4"/>
  <c r="B1291" i="4"/>
  <c r="B1938" i="4"/>
  <c r="B333" i="4"/>
  <c r="B1428" i="4"/>
  <c r="B1606" i="4"/>
  <c r="B1033" i="4"/>
  <c r="B1314" i="4"/>
  <c r="B1005" i="4"/>
  <c r="B817" i="4"/>
  <c r="B299" i="4"/>
  <c r="B218" i="4"/>
  <c r="B656" i="4"/>
  <c r="B1917" i="4"/>
  <c r="B781" i="4"/>
  <c r="B481" i="4"/>
  <c r="B1660" i="4"/>
  <c r="B736" i="4"/>
  <c r="B1083" i="4"/>
  <c r="B1184" i="4"/>
  <c r="B298" i="4"/>
  <c r="B1763" i="4"/>
  <c r="B1021" i="4"/>
  <c r="B475" i="4"/>
  <c r="B1548" i="4"/>
  <c r="B312" i="4"/>
  <c r="B1667" i="4"/>
  <c r="B712" i="4"/>
  <c r="B1828" i="4"/>
  <c r="B1623" i="4"/>
  <c r="B1482" i="4"/>
  <c r="B1119" i="4"/>
  <c r="B1957" i="4"/>
  <c r="B1564" i="4"/>
  <c r="B1347" i="4"/>
  <c r="B1999" i="4"/>
  <c r="B360" i="4"/>
  <c r="B1587" i="4"/>
  <c r="B603" i="4"/>
  <c r="B1887" i="4"/>
  <c r="B90" i="4"/>
  <c r="B877" i="4"/>
  <c r="B1907" i="4"/>
  <c r="B2002" i="4"/>
  <c r="B664" i="4"/>
  <c r="B40" i="4"/>
  <c r="B1720" i="4"/>
  <c r="B321" i="4"/>
  <c r="B193" i="4"/>
  <c r="B369" i="4"/>
  <c r="B1642" i="4"/>
  <c r="B247" i="4"/>
  <c r="B1101" i="4"/>
  <c r="B559" i="4"/>
  <c r="B1030" i="4"/>
  <c r="B633" i="4"/>
  <c r="B1539" i="4"/>
  <c r="B1410" i="4"/>
  <c r="B182" i="4"/>
  <c r="B1017" i="4"/>
  <c r="B1838" i="4"/>
  <c r="B250" i="4"/>
  <c r="B61" i="4"/>
  <c r="B1581" i="4"/>
  <c r="B1264" i="4"/>
  <c r="B1162" i="4"/>
  <c r="B826" i="4"/>
  <c r="B512" i="4"/>
  <c r="B904" i="4"/>
  <c r="B866" i="4"/>
  <c r="B1704" i="4"/>
  <c r="B342" i="4"/>
  <c r="B1415" i="4"/>
  <c r="B1935" i="4"/>
  <c r="B1102" i="4"/>
  <c r="B1521" i="4"/>
  <c r="B1746" i="4"/>
  <c r="B1181" i="4"/>
  <c r="B1446" i="4"/>
  <c r="B1384" i="4"/>
  <c r="B1697" i="4"/>
  <c r="B616" i="4"/>
  <c r="B511" i="4"/>
  <c r="B1419" i="4"/>
  <c r="B241" i="4"/>
  <c r="B1735" i="4"/>
  <c r="B932" i="4"/>
  <c r="B243" i="4"/>
  <c r="B37" i="4"/>
  <c r="B189" i="4"/>
  <c r="B68" i="4"/>
  <c r="B1602" i="4"/>
  <c r="B677" i="4"/>
  <c r="B626" i="4"/>
  <c r="B1001" i="4"/>
  <c r="B1559" i="4"/>
  <c r="B699" i="4"/>
  <c r="B1721" i="4"/>
  <c r="B969" i="4"/>
  <c r="B1640" i="4"/>
  <c r="B105" i="4"/>
  <c r="B464" i="4"/>
  <c r="B1594" i="4"/>
  <c r="B1013" i="4"/>
  <c r="B1120" i="4"/>
  <c r="B1541" i="4"/>
  <c r="B1599" i="4"/>
  <c r="B1955" i="4"/>
  <c r="B1678" i="4"/>
  <c r="B1919" i="4"/>
  <c r="B22" i="4"/>
  <c r="B1473" i="4"/>
  <c r="B557" i="4"/>
  <c r="B434" i="4"/>
  <c r="B761" i="4"/>
  <c r="B1148" i="4"/>
  <c r="B252" i="4"/>
  <c r="B1346" i="4"/>
  <c r="B931" i="4"/>
  <c r="B185" i="4"/>
  <c r="B1497" i="4"/>
  <c r="B1081" i="4"/>
  <c r="B990" i="4"/>
  <c r="B744" i="4"/>
  <c r="B1074" i="4"/>
  <c r="B1312" i="4"/>
  <c r="B1962" i="4"/>
  <c r="B52" i="4"/>
  <c r="B147" i="4"/>
  <c r="B594" i="4"/>
  <c r="B698" i="4"/>
  <c r="B985" i="4"/>
  <c r="B1256" i="4"/>
  <c r="B570" i="4"/>
  <c r="B1409" i="4"/>
  <c r="B1880" i="4"/>
  <c r="B692" i="4"/>
  <c r="B1168" i="4"/>
  <c r="B1178" i="4"/>
  <c r="B759" i="4"/>
  <c r="B1860" i="4"/>
  <c r="B885" i="4"/>
  <c r="B1418" i="4"/>
  <c r="B454" i="4"/>
  <c r="B820" i="4"/>
  <c r="B531" i="4"/>
  <c r="B58" i="4"/>
  <c r="B517" i="4"/>
  <c r="B57" i="4"/>
  <c r="B580" i="4"/>
  <c r="B1154" i="4"/>
  <c r="B1009" i="4"/>
  <c r="B1044" i="4"/>
  <c r="B608" i="4"/>
  <c r="B261" i="4"/>
  <c r="B371" i="4"/>
  <c r="B833" i="4"/>
  <c r="B1583" i="4"/>
  <c r="B1502" i="4"/>
  <c r="B183" i="4"/>
  <c r="B1882" i="4"/>
  <c r="B16" i="4"/>
  <c r="B1986" i="4"/>
  <c r="B1674" i="4"/>
  <c r="B876" i="4"/>
  <c r="B474" i="4"/>
  <c r="B132" i="4"/>
  <c r="B855" i="4"/>
  <c r="B1547" i="4"/>
  <c r="B111" i="4"/>
  <c r="B819" i="4"/>
  <c r="B394" i="4"/>
  <c r="B1400" i="4"/>
  <c r="B1993" i="4"/>
  <c r="B127" i="4"/>
  <c r="B814" i="4"/>
  <c r="B726" i="4"/>
  <c r="B530" i="4"/>
  <c r="B1876" i="4"/>
  <c r="B809" i="4"/>
  <c r="B1316" i="4"/>
  <c r="B1975" i="4"/>
  <c r="B1890" i="4"/>
  <c r="B622" i="4"/>
  <c r="B177" i="4"/>
  <c r="B1015" i="4"/>
  <c r="B805" i="4"/>
  <c r="B1438" i="4"/>
  <c r="B765" i="4"/>
  <c r="B1750" i="4"/>
  <c r="B1116" i="4"/>
  <c r="B445" i="4"/>
  <c r="B1443" i="4"/>
  <c r="B257" i="4"/>
  <c r="B1355" i="4"/>
  <c r="B1063" i="4"/>
  <c r="B83" i="4"/>
  <c r="B611" i="4"/>
  <c r="B1529" i="4"/>
  <c r="B413" i="4"/>
  <c r="B1139" i="4"/>
  <c r="B126" i="4"/>
  <c r="B157" i="4"/>
  <c r="B743" i="4"/>
  <c r="B39" i="4"/>
  <c r="B1620" i="4"/>
  <c r="B1165" i="4"/>
  <c r="B1974" i="4"/>
  <c r="B939" i="4"/>
  <c r="B602" i="4"/>
  <c r="B1639" i="4"/>
  <c r="B485" i="4"/>
  <c r="B682" i="4"/>
  <c r="B148" i="4"/>
  <c r="B240" i="4"/>
  <c r="B266" i="4"/>
  <c r="B883" i="4"/>
  <c r="B1617" i="4"/>
  <c r="B563" i="4"/>
  <c r="B1279" i="4"/>
  <c r="B915" i="4"/>
  <c r="B917" i="4"/>
  <c r="B422" i="4"/>
  <c r="B1463" i="4"/>
  <c r="B1489" i="4"/>
  <c r="B387" i="4"/>
  <c r="B442" i="4"/>
  <c r="B357" i="4"/>
  <c r="B886" i="4"/>
  <c r="B898" i="4"/>
  <c r="B1458" i="4"/>
  <c r="B1839" i="4"/>
  <c r="B946" i="4"/>
  <c r="B613" i="4"/>
  <c r="B1258" i="4"/>
  <c r="B933" i="4"/>
  <c r="B1550" i="4"/>
  <c r="B1198" i="4"/>
  <c r="B1757" i="4"/>
  <c r="B94" i="4"/>
  <c r="B715" i="4"/>
  <c r="B1946" i="4"/>
  <c r="B1911" i="4"/>
  <c r="B495" i="4"/>
  <c r="B1994" i="4"/>
  <c r="B1225" i="4"/>
  <c r="B158" i="4"/>
  <c r="B1107" i="4"/>
  <c r="B770" i="4"/>
  <c r="B1227" i="4"/>
  <c r="B1175" i="4"/>
  <c r="B1931" i="4"/>
  <c r="B663" i="4"/>
  <c r="B1551" i="4"/>
  <c r="B303" i="4"/>
  <c r="B104" i="4"/>
  <c r="B96" i="4"/>
  <c r="B14" i="4"/>
  <c r="B419" i="4"/>
  <c r="B3" i="4"/>
  <c r="B723" i="4"/>
  <c r="B354" i="4"/>
  <c r="B1417" i="4"/>
  <c r="B1561" i="4"/>
  <c r="B1607" i="4"/>
  <c r="B358" i="4"/>
  <c r="B1492" i="4"/>
  <c r="B390" i="4"/>
  <c r="B639" i="4"/>
  <c r="B1871" i="4"/>
  <c r="B1937" i="4"/>
  <c r="B1614" i="4"/>
  <c r="B289" i="4"/>
  <c r="B1970" i="4"/>
  <c r="B1068" i="4"/>
  <c r="B1171" i="4"/>
  <c r="B1786" i="4"/>
  <c r="B727" i="4"/>
  <c r="B501" i="4"/>
  <c r="B1927" i="4"/>
  <c r="B1193" i="4"/>
  <c r="B320" i="4"/>
  <c r="B1276" i="4"/>
  <c r="B396" i="4"/>
  <c r="B1859" i="4"/>
  <c r="B118" i="4"/>
  <c r="B1214" i="4"/>
  <c r="B489" i="4"/>
  <c r="B797" i="4"/>
  <c r="B863" i="4"/>
  <c r="B1320" i="4"/>
  <c r="B187" i="4"/>
  <c r="B180" i="4"/>
  <c r="B746" i="4"/>
  <c r="B1019" i="4"/>
  <c r="B1739" i="4"/>
  <c r="B516" i="4"/>
  <c r="B718" i="4"/>
  <c r="B46" i="4"/>
  <c r="B1006" i="4"/>
  <c r="B1486" i="4"/>
  <c r="B196" i="4"/>
  <c r="B332" i="4"/>
  <c r="B1273" i="4"/>
  <c r="B852" i="4"/>
  <c r="B578" i="4"/>
  <c r="B1941" i="4"/>
  <c r="B1893" i="4"/>
  <c r="B206" i="4"/>
  <c r="B795" i="4"/>
  <c r="B275" i="4"/>
  <c r="B595" i="4"/>
  <c r="B492" i="4"/>
  <c r="B1378" i="4"/>
  <c r="B1790" i="4"/>
  <c r="B879" i="4"/>
  <c r="B79" i="4"/>
  <c r="B937" i="4"/>
  <c r="B424" i="4"/>
  <c r="B1035" i="4"/>
  <c r="B1885" i="4"/>
  <c r="B950" i="4"/>
  <c r="B660" i="4"/>
  <c r="B1045" i="4"/>
  <c r="B542" i="4"/>
  <c r="B487" i="4"/>
  <c r="B1837" i="4"/>
  <c r="B971" i="4"/>
  <c r="B1401" i="4"/>
  <c r="B436" i="4"/>
  <c r="B1420" i="4"/>
  <c r="B528" i="4"/>
  <c r="B59" i="4"/>
  <c r="B1618" i="4"/>
  <c r="B163" i="4"/>
  <c r="B665" i="4"/>
  <c r="B1863" i="4"/>
  <c r="B1800" i="4"/>
  <c r="B1064" i="4"/>
  <c r="B1137" i="4"/>
  <c r="B959" i="4"/>
  <c r="B868" i="4"/>
  <c r="B1032" i="4"/>
  <c r="B1558" i="4"/>
  <c r="B1342" i="4"/>
  <c r="B1552" i="4"/>
  <c r="B1065" i="4"/>
  <c r="B219" i="4"/>
  <c r="B1902" i="4"/>
  <c r="B1141" i="4"/>
  <c r="B1637" i="4"/>
  <c r="B1284" i="4"/>
  <c r="B834" i="4"/>
  <c r="B19" i="4"/>
  <c r="B753" i="4"/>
  <c r="B1000" i="4"/>
  <c r="B1274" i="4"/>
  <c r="B1229" i="4"/>
  <c r="B958" i="4"/>
  <c r="B1069" i="4"/>
  <c r="B816" i="4"/>
  <c r="B1022" i="4"/>
  <c r="B1405" i="4"/>
  <c r="B1873" i="4"/>
  <c r="B349" i="4"/>
  <c r="B1680" i="4"/>
  <c r="B1945" i="4"/>
  <c r="B1951" i="4"/>
  <c r="B1585" i="4"/>
  <c r="B907" i="4"/>
  <c r="B409" i="4"/>
  <c r="B1093" i="4"/>
  <c r="B1239" i="4"/>
  <c r="B1777" i="4"/>
  <c r="B864" i="4"/>
  <c r="B1485" i="4"/>
  <c r="B1627" i="4"/>
  <c r="B1390" i="4"/>
  <c r="B848" i="4"/>
  <c r="B507" i="4"/>
  <c r="B1770" i="4"/>
  <c r="B1108" i="4"/>
  <c r="B1761" i="4"/>
  <c r="B1816" i="4"/>
  <c r="B1776" i="4"/>
  <c r="B576" i="4"/>
  <c r="B1295" i="4"/>
  <c r="B1650" i="4"/>
  <c r="B186" i="4"/>
  <c r="B549" i="4"/>
  <c r="B1950" i="4"/>
  <c r="B92" i="4"/>
  <c r="B423" i="4"/>
  <c r="B1826" i="4"/>
  <c r="B1631" i="4"/>
  <c r="B1982" i="4"/>
  <c r="B1829" i="4"/>
  <c r="B914" i="4"/>
  <c r="B1621" i="4"/>
  <c r="B1636" i="4"/>
  <c r="B690" i="4"/>
  <c r="B55" i="4"/>
  <c r="B122" i="4"/>
  <c r="B891" i="4"/>
  <c r="B1206" i="4"/>
  <c r="B776" i="4"/>
  <c r="B575" i="4"/>
  <c r="B1577" i="4"/>
  <c r="B621" i="4"/>
  <c r="B920" i="4"/>
  <c r="B1718" i="4"/>
  <c r="B1822" i="4"/>
  <c r="B130" i="4"/>
  <c r="B1560" i="4"/>
  <c r="B493" i="4"/>
  <c r="B1805" i="4"/>
  <c r="B1736" i="4"/>
  <c r="B1510" i="4"/>
  <c r="B598" i="4"/>
  <c r="B1969" i="4"/>
  <c r="B415" i="4"/>
  <c r="B1877" i="4"/>
  <c r="B1613" i="4"/>
  <c r="B1054" i="4"/>
  <c r="B498" i="4"/>
  <c r="B283" i="4"/>
  <c r="B1149" i="4"/>
  <c r="B1981" i="4"/>
  <c r="B1774" i="4"/>
  <c r="B1522" i="4"/>
  <c r="B1825" i="4"/>
  <c r="B1254" i="4"/>
  <c r="B1183" i="4"/>
  <c r="B1253" i="4"/>
  <c r="B888" i="4"/>
  <c r="B362" i="4"/>
  <c r="B1858" i="4"/>
  <c r="B420" i="4"/>
  <c r="B775" i="4"/>
  <c r="B457" i="4"/>
  <c r="B1512" i="4"/>
  <c r="B845" i="4"/>
  <c r="B1289" i="4"/>
  <c r="B1321" i="4"/>
  <c r="B407" i="4"/>
  <c r="B1626" i="4"/>
  <c r="B1480" i="4"/>
  <c r="B74" i="4"/>
  <c r="B1047" i="4"/>
  <c r="B1789" i="4"/>
  <c r="B1301" i="4"/>
  <c r="B1152" i="4"/>
  <c r="B1841" i="4"/>
  <c r="B1939" i="4"/>
  <c r="B1286" i="4"/>
  <c r="B1354" i="4"/>
  <c r="B101" i="4"/>
  <c r="B964" i="4"/>
  <c r="B987" i="4"/>
  <c r="B1217" i="4"/>
  <c r="B1195" i="4"/>
  <c r="B854" i="4"/>
  <c r="B28" i="4"/>
  <c r="B583" i="4"/>
  <c r="B811" i="4"/>
  <c r="B490" i="4"/>
  <c r="B137" i="4"/>
  <c r="B113" i="4"/>
  <c r="B145" i="4"/>
  <c r="B1706" i="4"/>
  <c r="B220" i="4"/>
  <c r="B1530" i="4"/>
  <c r="B1456" i="4"/>
  <c r="B1105" i="4"/>
  <c r="B1038" i="4"/>
  <c r="B308" i="4"/>
  <c r="B1737" i="4"/>
  <c r="B43" i="4"/>
  <c r="B534" i="4"/>
  <c r="B1865" i="4"/>
  <c r="B1360" i="4"/>
  <c r="B293" i="4"/>
  <c r="B356" i="4"/>
  <c r="B808" i="4"/>
  <c r="B1469" i="4"/>
  <c r="B1467" i="4"/>
  <c r="B818" i="4"/>
  <c r="B389" i="4"/>
  <c r="B174" i="4"/>
  <c r="B403" i="4"/>
  <c r="B1874" i="4"/>
  <c r="B345" i="4"/>
  <c r="B1509" i="4"/>
  <c r="B297" i="4"/>
  <c r="B1612" i="4"/>
  <c r="B1755" i="4"/>
  <c r="B172" i="4"/>
  <c r="B1161" i="4"/>
  <c r="B1399" i="4"/>
  <c r="B1985" i="4"/>
  <c r="B1156" i="4"/>
  <c r="B1965" i="4"/>
  <c r="B669" i="4"/>
  <c r="B702" i="4"/>
  <c r="B1592" i="4"/>
  <c r="B1238" i="4"/>
  <c r="B1232" i="4"/>
  <c r="B399" i="4"/>
  <c r="B1836" i="4"/>
  <c r="B76" i="4"/>
  <c r="B1779" i="4"/>
  <c r="B1896" i="4"/>
  <c r="B772" i="4"/>
  <c r="B427" i="4"/>
  <c r="B1388" i="4"/>
  <c r="B733" i="4"/>
  <c r="B23" i="4"/>
  <c r="B171" i="4"/>
  <c r="B975" i="4"/>
  <c r="B889" i="4"/>
  <c r="B1833" i="4"/>
  <c r="B115" i="4"/>
  <c r="B672" i="4"/>
  <c r="B784" i="4"/>
  <c r="B963" i="4"/>
  <c r="B540" i="4"/>
  <c r="B1366" i="4"/>
  <c r="B1611" i="4"/>
  <c r="B1579" i="4"/>
  <c r="B149" i="4"/>
  <c r="B1662" i="4"/>
  <c r="B146" i="4"/>
  <c r="B924" i="4"/>
  <c r="B1493" i="4"/>
  <c r="B1883" i="4"/>
  <c r="B1385" i="4"/>
  <c r="B1513" i="4"/>
  <c r="B1707" i="4"/>
  <c r="B1092" i="4"/>
  <c r="B609" i="4"/>
  <c r="B1853" i="4"/>
  <c r="B352" i="4"/>
  <c r="B380" i="4"/>
  <c r="B340" i="4"/>
  <c r="B1709" i="4"/>
  <c r="B1967" i="4"/>
  <c r="B887" i="4"/>
  <c r="B1771" i="4"/>
  <c r="B1007" i="4"/>
  <c r="B1906" i="4"/>
  <c r="B1153" i="4"/>
  <c r="B1465" i="4"/>
  <c r="B705" i="4"/>
  <c r="B745" i="4"/>
  <c r="B1977" i="4"/>
  <c r="B1425" i="4"/>
  <c r="B337" i="4"/>
  <c r="B1753" i="4"/>
  <c r="B754" i="4"/>
  <c r="B1211" i="4"/>
</calcChain>
</file>

<file path=xl/sharedStrings.xml><?xml version="1.0" encoding="utf-8"?>
<sst xmlns="http://schemas.openxmlformats.org/spreadsheetml/2006/main" count="136" uniqueCount="106">
  <si>
    <t>Inputs</t>
  </si>
  <si>
    <t>Metric</t>
  </si>
  <si>
    <t></t>
  </si>
  <si>
    <t>LIMITATIONS</t>
  </si>
  <si>
    <t>DISCLAIMER</t>
  </si>
  <si>
    <t>COPYRIGHT/RIGHT TO PRODUCE</t>
  </si>
  <si>
    <t>Metric or Imperial</t>
  </si>
  <si>
    <t>Imperial</t>
  </si>
  <si>
    <t>Height</t>
  </si>
  <si>
    <t>Deflection</t>
  </si>
  <si>
    <t>Imperial (feet)</t>
  </si>
  <si>
    <t>Metric (meters)</t>
  </si>
  <si>
    <t>Parameters</t>
  </si>
  <si>
    <t>Angle</t>
  </si>
  <si>
    <t>Height of Object (m)</t>
  </si>
  <si>
    <t>Height of Deflection (m)</t>
  </si>
  <si>
    <t>Height Fallen (m)</t>
  </si>
  <si>
    <t>75%tile</t>
  </si>
  <si>
    <t>50%tile</t>
  </si>
  <si>
    <t>25%tile</t>
  </si>
  <si>
    <t>Position X</t>
  </si>
  <si>
    <t>Position Y</t>
  </si>
  <si>
    <t>Initial Height</t>
  </si>
  <si>
    <t>Postion X</t>
  </si>
  <si>
    <t>Deflection Height</t>
  </si>
  <si>
    <t>Height of Deflection</t>
  </si>
  <si>
    <t>Height of Object</t>
  </si>
  <si>
    <t>Height of Dropped Object</t>
  </si>
  <si>
    <t>INTENT</t>
  </si>
  <si>
    <t>y</t>
  </si>
  <si>
    <t>x</t>
  </si>
  <si>
    <t>X Interface</t>
  </si>
  <si>
    <t>Yellow</t>
  </si>
  <si>
    <t>Red</t>
  </si>
  <si>
    <t>Green</t>
  </si>
  <si>
    <t>feet</t>
  </si>
  <si>
    <t>meters</t>
  </si>
  <si>
    <t>r2</t>
  </si>
  <si>
    <t>x2</t>
  </si>
  <si>
    <t>r</t>
  </si>
  <si>
    <t>r2=x2 + y2</t>
  </si>
  <si>
    <t>X</t>
  </si>
  <si>
    <t>Y</t>
  </si>
  <si>
    <t>2XAngle</t>
  </si>
  <si>
    <t xml:space="preserve">Angle </t>
  </si>
  <si>
    <t>Imperial to metric conversion</t>
  </si>
  <si>
    <t>Xdistance</t>
  </si>
  <si>
    <t>2xCorrAngle</t>
  </si>
  <si>
    <t>max</t>
  </si>
  <si>
    <t>Line</t>
  </si>
  <si>
    <t>Circle</t>
  </si>
  <si>
    <t>X Position</t>
  </si>
  <si>
    <t>outgoing far</t>
  </si>
  <si>
    <t>outgoing near</t>
  </si>
  <si>
    <t>incoming far</t>
  </si>
  <si>
    <t>incoming near</t>
  </si>
  <si>
    <t>Percentage of X</t>
  </si>
  <si>
    <t>X Zero Line</t>
  </si>
  <si>
    <t>Y Zero Line</t>
  </si>
  <si>
    <t>Example</t>
  </si>
  <si>
    <t>2xcorrangle Formula</t>
  </si>
  <si>
    <t>Deflection Angle</t>
  </si>
  <si>
    <t>This tool is intended to be flexible in application and provide guidance to users rather than act as a prescriptive solution. Recognizing that one solution is not appropriate for all users and situations, it presents generally accepted guidelines that apply to industry situations, as well as recommended practices that may suit a company’s particular needs. While we believe that the information contained herein is reliable under the conditions and subject to the limitations set out, Energy Safety Canada does not guarantee its accuracy. The use of this tool or any information contained will be at the user’s sole risk, regardless of any fault or negligence of Energy Safety Canada.</t>
  </si>
  <si>
    <t>Approximate Outputs (Distance to strike the ground)</t>
  </si>
  <si>
    <t>Distance X</t>
  </si>
  <si>
    <t>Distance:</t>
  </si>
  <si>
    <t xml:space="preserve"> Radius Percentage:</t>
  </si>
  <si>
    <t>Deflection Angle*:</t>
  </si>
  <si>
    <t>10%tile Height for Women in USA</t>
  </si>
  <si>
    <t>8" diameter sheave, so radius of 4 inches</t>
  </si>
  <si>
    <t>(radius in meters)</t>
  </si>
  <si>
    <t>(radius in feet)</t>
  </si>
  <si>
    <t>(meters)</t>
  </si>
  <si>
    <t>(feet)</t>
  </si>
  <si>
    <r>
      <t>100</t>
    </r>
    <r>
      <rPr>
        <vertAlign val="superscript"/>
        <sz val="10"/>
        <color theme="1"/>
        <rFont val="Trebuchet MS"/>
        <family val="2"/>
      </rPr>
      <t>th</t>
    </r>
    <r>
      <rPr>
        <sz val="10"/>
        <color theme="1"/>
        <rFont val="Trebuchet MS"/>
        <family val="2"/>
      </rPr>
      <t xml:space="preserve"> Percentile Distance</t>
    </r>
  </si>
  <si>
    <t xml:space="preserve">        Height of Deflection</t>
  </si>
  <si>
    <r>
      <t>75</t>
    </r>
    <r>
      <rPr>
        <vertAlign val="superscript"/>
        <sz val="10"/>
        <color theme="1"/>
        <rFont val="Trebuchet MS"/>
        <family val="2"/>
      </rPr>
      <t>th</t>
    </r>
    <r>
      <rPr>
        <sz val="10"/>
        <color theme="1"/>
        <rFont val="Trebuchet MS"/>
        <family val="2"/>
      </rPr>
      <t xml:space="preserve"> </t>
    </r>
    <r>
      <rPr>
        <sz val="10"/>
        <color theme="0"/>
        <rFont val="Trebuchet MS"/>
        <family val="2"/>
      </rPr>
      <t>0</t>
    </r>
    <r>
      <rPr>
        <sz val="10"/>
        <color theme="1"/>
        <rFont val="Trebuchet MS"/>
        <family val="2"/>
      </rPr>
      <t>Percentile</t>
    </r>
    <r>
      <rPr>
        <vertAlign val="superscript"/>
        <sz val="10"/>
        <color theme="1"/>
        <rFont val="Trebuchet MS"/>
        <family val="2"/>
      </rPr>
      <t xml:space="preserve">  </t>
    </r>
    <r>
      <rPr>
        <sz val="10"/>
        <color theme="1"/>
        <rFont val="Trebuchet MS"/>
        <family val="2"/>
      </rPr>
      <t>Distance</t>
    </r>
  </si>
  <si>
    <r>
      <t>50</t>
    </r>
    <r>
      <rPr>
        <vertAlign val="superscript"/>
        <sz val="10"/>
        <color theme="1"/>
        <rFont val="Trebuchet MS"/>
        <family val="2"/>
      </rPr>
      <t>th</t>
    </r>
    <r>
      <rPr>
        <sz val="10"/>
        <color theme="1"/>
        <rFont val="Trebuchet MS"/>
        <family val="2"/>
      </rPr>
      <t xml:space="preserve"> </t>
    </r>
    <r>
      <rPr>
        <sz val="10"/>
        <color theme="0"/>
        <rFont val="Trebuchet MS"/>
        <family val="2"/>
      </rPr>
      <t>0</t>
    </r>
    <r>
      <rPr>
        <sz val="10"/>
        <color theme="1"/>
        <rFont val="Trebuchet MS"/>
        <family val="2"/>
      </rPr>
      <t>Percentile Distance</t>
    </r>
  </si>
  <si>
    <r>
      <t>25</t>
    </r>
    <r>
      <rPr>
        <vertAlign val="superscript"/>
        <sz val="10"/>
        <color theme="1"/>
        <rFont val="Trebuchet MS"/>
        <family val="2"/>
      </rPr>
      <t>th</t>
    </r>
    <r>
      <rPr>
        <sz val="10"/>
        <color theme="1"/>
        <rFont val="Trebuchet MS"/>
        <family val="2"/>
      </rPr>
      <t xml:space="preserve"> </t>
    </r>
    <r>
      <rPr>
        <sz val="10"/>
        <color theme="0"/>
        <rFont val="Trebuchet MS"/>
        <family val="2"/>
      </rPr>
      <t>0</t>
    </r>
    <r>
      <rPr>
        <sz val="10"/>
        <color theme="1"/>
        <rFont val="Trebuchet MS"/>
        <family val="2"/>
      </rPr>
      <t>Percentile Distance</t>
    </r>
  </si>
  <si>
    <t>Work is being planned to replace a light fixture in the ceiling. A mobile elevated work platform is needed to raise the worker to the fixture, which is located at 7.6 m (25 ft.), and the platform will be raised 6 m (20 ft.).</t>
  </si>
  <si>
    <t>As part of the planning, a variety of controls are discussed, and an exclusion zone is suggested. However, personnel are not sure what size the exclusion zone should be in case a deflection occurs.</t>
  </si>
  <si>
    <t>Copyright for this tool is held by Energy Safety Canada, 2020. All rights reserved. Energy Safety Canada encourages the copying, reproduction and distribution of this tool to promote health and safety in the workplace, provided that Energy Safety Canada is acknowledged. However, no part of this publication may be copied, reproduced or distributed for profit or other commercial enterprise, nor may any part be incorporated into any other publication, without the written permission of Energy Safety Canada.</t>
  </si>
  <si>
    <t>x position</t>
  </si>
  <si>
    <t>y positon</t>
  </si>
  <si>
    <t>STEP 1: Select Metric or Imperial</t>
  </si>
  <si>
    <t>STEP 2: Input Height of Object</t>
  </si>
  <si>
    <t>STEP 3: Input Height of Deflection</t>
  </si>
  <si>
    <t xml:space="preserve">        Slide Bar to View Trajectory Possibilities</t>
  </si>
  <si>
    <t>CorrAngle</t>
  </si>
  <si>
    <t>Speed</t>
  </si>
  <si>
    <t>Total Formula</t>
  </si>
  <si>
    <t>Derived Fall Height</t>
  </si>
  <si>
    <t>Position</t>
  </si>
  <si>
    <t>*</t>
  </si>
  <si>
    <t>This tool has four inputs: Metric or Imperial, Height of Dropped Object and Height of Deflection (both measured from the ground). The tool predicts the horizontal distance (radius) and associated probability where a steel object will strike the ground following a static drop and deflection. See "Example" sheet tab below for an example.</t>
  </si>
  <si>
    <t xml:space="preserve">They use the example of dropping a metal spacer plate that is part of the light fixture and cannot easily be secured. The plate weighs 1 kg (2.2 lb.) and is at the height of the light fixture, 7.6 m (25 ft.). First, using the DROPS Calculator, they verify that such an object dropped from that height could cause an injury and they confirm a “Major Hazard” prediction if a person were struck by it. Then they consider the object deflecting off the top rail of the elevated work platform at 7.3 m (24 ft.) and again at the base of the platform at 6 m (20 ft.). Using Energy Safety Canada’s Dropped Objects Exclusion Zone Tool, they determine possible exclusion zones. </t>
  </si>
  <si>
    <t xml:space="preserve"> *Angle in degrees relative to vertical is proportional to probability and as such all angles may not be displayed.</t>
  </si>
  <si>
    <t>This tool is based on the following assumptions: Impact at height occurs; object is non-rotating steel sphere; no initial vertical or horizontal motion in drop; one deflection only; surface is round steel, such as scaffolding tubing or hand rails; radius of deflection surface is small relative to drop height; no air resistance (negates terminal velocity impacts and any sailing effects); zero friction during impact; and, the projected distance represents impact with the ground and is not the final resting distance. In the case of impact on hard ground, surfaces such as metal or elastic materials such as rubber, the dropped object may bounce or slide beyond the predicted distance. Deflections of other objects or from other surfaces, such as angular steel in a drilling derrick, will generate different probability distributions; therefore, determining exclusion zones with this tool in such settings may not be appropriate. This tool accounts for energy loss based on a coefficient of restitution "e" value and assumes this value remains constant and does not decrease with increasing velocity or mass, which it would be expected to do. The "e" value used for this tool is 0.66.</t>
  </si>
  <si>
    <t>Diff</t>
  </si>
  <si>
    <t>Diff Ref</t>
  </si>
  <si>
    <r>
      <t>This tool has been designed to educate industry on the use and limitations of exclusion zones and the need for other preventative barriers to build capacity to fail safe. It is designed to work in concert with the DROPS Calculator from DropsOnline.org. This tool is ideally suited for applications where adequate exclusion zones can be established that are not limited by the design and layout of existing infrastructure or equipment such as elevated work platforms, construction scaffolding, etc. This tool does not determine the probability of a deflection (e.g. impact scaffolding), but rather the probability of where a steel object may initially strike the ground following a deflection off a round steel surface. For example, the 75</t>
    </r>
    <r>
      <rPr>
        <vertAlign val="superscript"/>
        <sz val="10"/>
        <color theme="1"/>
        <rFont val="Trebuchet MS"/>
        <family val="2"/>
      </rPr>
      <t>th</t>
    </r>
    <r>
      <rPr>
        <sz val="10"/>
        <color theme="1"/>
        <rFont val="Trebuchet MS"/>
        <family val="2"/>
      </rPr>
      <t xml:space="preserve"> Percentile Distance means that approximately 75% of steel objects that deflect off a round steel surface are predicted to land within this distance. </t>
    </r>
  </si>
  <si>
    <r>
      <t xml:space="preserve">               </t>
    </r>
    <r>
      <rPr>
        <b/>
        <sz val="16"/>
        <color theme="1"/>
        <rFont val="Verdana"/>
        <family val="2"/>
      </rPr>
      <t>Dropped Objects Exclusion Zone Tool (Final Draft)</t>
    </r>
    <r>
      <rPr>
        <b/>
        <sz val="20"/>
        <color theme="1"/>
        <rFont val="Verdana"/>
        <family val="2"/>
      </rPr>
      <t xml:space="preserve"> </t>
    </r>
    <r>
      <rPr>
        <sz val="8"/>
        <color theme="1"/>
        <rFont val="Verdana"/>
        <family val="2"/>
      </rPr>
      <t>Version 2.2</t>
    </r>
  </si>
  <si>
    <t>They decide that a recommended exclusion zone of either 5.9 or 5.5 m (19 or 18 ft.) is unachievable, but an exclusion zone of 3.5 m (12 ft.) is achievable. They proceed to have the inside of the mobile work platform installed with a fit for purpose mesh and barricade a 3.5 m circular perimeter from the outside edge of the platform during the work.</t>
  </si>
  <si>
    <t>Correction Factor Distance (Metric)</t>
  </si>
  <si>
    <t>Correction Factor Distance (Imperial)</t>
  </si>
  <si>
    <t>Correction Factor In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</si>
</sst>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0"/>
      <color theme="1"/>
      <name val="Trebuchet MS"/>
      <family val="2"/>
    </font>
    <font>
      <vertAlign val="superscript"/>
      <sz val="10"/>
      <color theme="1"/>
      <name val="Trebuchet MS"/>
      <family val="2"/>
    </font>
    <font>
      <b/>
      <sz val="10"/>
      <color theme="1"/>
      <name val="Trebuchet MS"/>
      <family val="2"/>
    </font>
    <font>
      <sz val="8"/>
      <color theme="1"/>
      <name val="Trebuchet MS"/>
      <family val="2"/>
    </font>
    <font>
      <sz val="10"/>
      <color theme="0"/>
      <name val="Trebuchet MS"/>
      <family val="2"/>
    </font>
    <font>
      <sz val="10"/>
      <color theme="0" tint="-0.499984740745262"/>
      <name val="Wingdings 3"/>
      <family val="1"/>
      <charset val="2"/>
    </font>
    <font>
      <b/>
      <sz val="8"/>
      <color theme="1"/>
      <name val="Trebuchet MS"/>
      <family val="2"/>
    </font>
    <font>
      <b/>
      <sz val="16"/>
      <color theme="1"/>
      <name val="Verdana"/>
      <family val="2"/>
    </font>
    <font>
      <b/>
      <sz val="10"/>
      <color theme="1"/>
      <name val="Verdana"/>
      <family val="2"/>
    </font>
    <font>
      <sz val="10"/>
      <name val="Trebuchet MS"/>
      <family val="2"/>
    </font>
    <font>
      <sz val="10"/>
      <color rgb="FF000000"/>
      <name val="Trebuchet MS"/>
      <family val="2"/>
    </font>
    <font>
      <b/>
      <sz val="20"/>
      <color theme="1"/>
      <name val="Verdana"/>
      <family val="2"/>
    </font>
    <font>
      <sz val="8"/>
      <color theme="1"/>
      <name val="Verdana"/>
      <family val="2"/>
    </font>
    <font>
      <sz val="20"/>
      <color theme="1"/>
      <name val="Verdana"/>
      <family val="2"/>
    </font>
  </fonts>
  <fills count="9">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005295"/>
        <bgColor indexed="64"/>
      </patternFill>
    </fill>
    <fill>
      <patternFill patternType="solid">
        <fgColor rgb="FFB4B7B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00">
    <xf numFmtId="0" fontId="0" fillId="0" borderId="0" xfId="0"/>
    <xf numFmtId="0" fontId="0" fillId="0" borderId="0" xfId="0" applyAlignment="1">
      <alignment horizontal="center"/>
    </xf>
    <xf numFmtId="0" fontId="0" fillId="0" borderId="0" xfId="0" applyAlignment="1">
      <alignment vertical="top" wrapText="1" shrinkToFit="1"/>
    </xf>
    <xf numFmtId="0" fontId="2" fillId="0" borderId="0" xfId="0" applyFont="1"/>
    <xf numFmtId="0" fontId="0" fillId="0" borderId="1" xfId="0" applyFont="1" applyFill="1" applyBorder="1" applyProtection="1"/>
    <xf numFmtId="0" fontId="0" fillId="0" borderId="0" xfId="0" applyAlignment="1">
      <alignment vertical="center" wrapText="1" shrinkToFit="1"/>
    </xf>
    <xf numFmtId="0" fontId="0" fillId="0" borderId="0" xfId="0" applyBorder="1" applyAlignment="1">
      <alignment vertical="top" wrapText="1" shrinkToFit="1"/>
    </xf>
    <xf numFmtId="0" fontId="0" fillId="0" borderId="0" xfId="0" applyFill="1"/>
    <xf numFmtId="0" fontId="4" fillId="6" borderId="0" xfId="0" applyFont="1" applyFill="1"/>
    <xf numFmtId="0" fontId="4" fillId="6" borderId="6" xfId="0" applyFont="1" applyFill="1" applyBorder="1"/>
    <xf numFmtId="0" fontId="0" fillId="0" borderId="5" xfId="0" applyBorder="1"/>
    <xf numFmtId="0" fontId="4" fillId="0" borderId="0" xfId="0" applyFont="1" applyFill="1" applyAlignment="1"/>
    <xf numFmtId="0" fontId="0" fillId="6" borderId="1" xfId="0" applyFont="1" applyFill="1" applyBorder="1" applyProtection="1"/>
    <xf numFmtId="10" fontId="0" fillId="0" borderId="0" xfId="0" applyNumberFormat="1"/>
    <xf numFmtId="0" fontId="4" fillId="6" borderId="0" xfId="0" applyFont="1" applyFill="1" applyAlignment="1">
      <alignment horizontal="center"/>
    </xf>
    <xf numFmtId="0" fontId="0" fillId="5" borderId="0" xfId="0" applyFill="1"/>
    <xf numFmtId="10" fontId="0" fillId="5" borderId="0" xfId="0" applyNumberFormat="1" applyFill="1"/>
    <xf numFmtId="0" fontId="0" fillId="6" borderId="0" xfId="0" applyFont="1" applyFill="1" applyBorder="1" applyProtection="1"/>
    <xf numFmtId="0" fontId="4" fillId="4" borderId="7" xfId="0" applyFont="1" applyFill="1" applyBorder="1" applyAlignment="1" applyProtection="1">
      <alignment horizontal="center"/>
      <protection locked="0"/>
    </xf>
    <xf numFmtId="9" fontId="0" fillId="0" borderId="0" xfId="0" applyNumberFormat="1"/>
    <xf numFmtId="0" fontId="0" fillId="0" borderId="0" xfId="0" applyAlignment="1">
      <alignment horizontal="center"/>
    </xf>
    <xf numFmtId="0" fontId="4" fillId="4" borderId="1" xfId="0" applyFont="1" applyFill="1" applyBorder="1"/>
    <xf numFmtId="0" fontId="0" fillId="0" borderId="1" xfId="0" applyBorder="1"/>
    <xf numFmtId="0" fontId="0" fillId="6" borderId="0" xfId="0" applyFill="1" applyBorder="1"/>
    <xf numFmtId="0" fontId="0" fillId="6" borderId="0" xfId="0" applyFill="1"/>
    <xf numFmtId="0" fontId="4" fillId="4" borderId="0" xfId="0" applyFont="1" applyFill="1"/>
    <xf numFmtId="0" fontId="4" fillId="4" borderId="0" xfId="0" applyFont="1" applyFill="1" applyAlignment="1">
      <alignment horizontal="center" vertical="top" wrapText="1" shrinkToFit="1"/>
    </xf>
    <xf numFmtId="0" fontId="0" fillId="0" borderId="0" xfId="0" applyProtection="1"/>
    <xf numFmtId="0" fontId="0" fillId="0" borderId="0" xfId="0" applyAlignment="1" applyProtection="1">
      <alignment vertical="top" wrapText="1" shrinkToFit="1"/>
    </xf>
    <xf numFmtId="0" fontId="0" fillId="0" borderId="0" xfId="0" applyBorder="1" applyAlignment="1" applyProtection="1">
      <alignment vertical="top" wrapText="1" shrinkToFit="1"/>
    </xf>
    <xf numFmtId="164" fontId="4" fillId="4" borderId="8" xfId="0" applyNumberFormat="1" applyFont="1" applyFill="1" applyBorder="1" applyAlignment="1" applyProtection="1">
      <alignment horizontal="center"/>
      <protection locked="0"/>
    </xf>
    <xf numFmtId="164" fontId="0" fillId="0" borderId="0" xfId="0" applyNumberFormat="1"/>
    <xf numFmtId="0" fontId="0" fillId="0" borderId="0" xfId="0" applyAlignment="1">
      <alignment horizontal="right"/>
    </xf>
    <xf numFmtId="0" fontId="0" fillId="0" borderId="0" xfId="0" applyAlignment="1">
      <alignment horizontal="center"/>
    </xf>
    <xf numFmtId="0" fontId="4" fillId="4" borderId="0" xfId="0" applyFont="1" applyFill="1" applyAlignment="1">
      <alignment horizontal="center"/>
    </xf>
    <xf numFmtId="0" fontId="0" fillId="8" borderId="0" xfId="0" applyFill="1"/>
    <xf numFmtId="164" fontId="0" fillId="8" borderId="0" xfId="0" applyNumberFormat="1" applyFill="1"/>
    <xf numFmtId="0" fontId="0" fillId="0" borderId="0" xfId="0" applyAlignment="1">
      <alignment horizontal="center"/>
    </xf>
    <xf numFmtId="0" fontId="4" fillId="4" borderId="0" xfId="0" applyFont="1" applyFill="1" applyAlignment="1">
      <alignment horizontal="center"/>
    </xf>
    <xf numFmtId="0" fontId="0" fillId="0" borderId="0" xfId="0" applyBorder="1"/>
    <xf numFmtId="0" fontId="4" fillId="4" borderId="0" xfId="0" applyFont="1" applyFill="1" applyBorder="1"/>
    <xf numFmtId="0" fontId="4" fillId="4" borderId="1" xfId="0" applyFont="1" applyFill="1" applyBorder="1" applyAlignment="1"/>
    <xf numFmtId="0" fontId="0" fillId="0" borderId="3" xfId="0" applyFont="1" applyFill="1" applyBorder="1" applyProtection="1">
      <protection hidden="1"/>
    </xf>
    <xf numFmtId="164" fontId="0" fillId="2" borderId="10" xfId="0" applyNumberFormat="1" applyFont="1" applyFill="1" applyBorder="1" applyAlignment="1" applyProtection="1">
      <alignment horizontal="center"/>
      <protection hidden="1"/>
    </xf>
    <xf numFmtId="164" fontId="0" fillId="3" borderId="1" xfId="0" applyNumberFormat="1" applyFont="1" applyFill="1" applyBorder="1" applyAlignment="1" applyProtection="1">
      <alignment horizontal="center"/>
      <protection hidden="1"/>
    </xf>
    <xf numFmtId="164" fontId="0" fillId="0" borderId="1" xfId="0" applyNumberFormat="1" applyFont="1" applyFill="1" applyBorder="1" applyAlignment="1" applyProtection="1">
      <alignment horizontal="center"/>
      <protection hidden="1"/>
    </xf>
    <xf numFmtId="0" fontId="0" fillId="6" borderId="3" xfId="0" applyFont="1" applyFill="1" applyBorder="1" applyProtection="1">
      <protection hidden="1"/>
    </xf>
    <xf numFmtId="165" fontId="3" fillId="0" borderId="0" xfId="0" applyNumberFormat="1" applyFont="1" applyAlignment="1" applyProtection="1">
      <alignment horizontal="left" vertical="top" wrapText="1" shrinkToFit="1"/>
      <protection hidden="1"/>
    </xf>
    <xf numFmtId="164" fontId="3" fillId="0" borderId="0" xfId="0" applyNumberFormat="1" applyFont="1" applyAlignment="1" applyProtection="1">
      <alignment horizontal="left" vertical="top" wrapText="1" shrinkToFit="1"/>
      <protection hidden="1"/>
    </xf>
    <xf numFmtId="0" fontId="0" fillId="0" borderId="0" xfId="0" applyProtection="1">
      <protection hidden="1"/>
    </xf>
    <xf numFmtId="0" fontId="3" fillId="0" borderId="0" xfId="0" applyFont="1" applyAlignment="1" applyProtection="1">
      <alignment horizontal="right" vertical="top"/>
      <protection hidden="1"/>
    </xf>
    <xf numFmtId="0" fontId="8" fillId="0" borderId="0" xfId="0" applyFont="1" applyProtection="1">
      <protection hidden="1"/>
    </xf>
    <xf numFmtId="0" fontId="0" fillId="0" borderId="0" xfId="0" applyAlignment="1" applyProtection="1">
      <alignment vertical="top" wrapText="1" shrinkToFit="1"/>
      <protection hidden="1"/>
    </xf>
    <xf numFmtId="0" fontId="0" fillId="0" borderId="0" xfId="0" applyBorder="1" applyAlignment="1" applyProtection="1">
      <alignment vertical="top" wrapText="1" shrinkToFit="1"/>
      <protection hidden="1"/>
    </xf>
    <xf numFmtId="0" fontId="0" fillId="0" borderId="0" xfId="0" applyFill="1" applyProtection="1">
      <protection hidden="1"/>
    </xf>
    <xf numFmtId="0" fontId="0" fillId="0" borderId="0" xfId="0" applyAlignment="1" applyProtection="1">
      <alignment horizontal="left" wrapText="1" shrinkToFit="1"/>
      <protection hidden="1"/>
    </xf>
    <xf numFmtId="0" fontId="2" fillId="0" borderId="0" xfId="0" applyFont="1" applyProtection="1">
      <protection hidden="1"/>
    </xf>
    <xf numFmtId="0" fontId="3" fillId="0" borderId="0" xfId="0" applyFont="1" applyAlignment="1" applyProtection="1">
      <alignment vertical="top" wrapText="1" shrinkToFit="1"/>
      <protection hidden="1"/>
    </xf>
    <xf numFmtId="0" fontId="0" fillId="0" borderId="0" xfId="0" applyFont="1" applyProtection="1">
      <protection hidden="1"/>
    </xf>
    <xf numFmtId="0" fontId="0" fillId="0" borderId="0" xfId="0" applyFont="1" applyBorder="1" applyAlignment="1" applyProtection="1">
      <alignment vertical="top" wrapText="1" shrinkToFit="1"/>
      <protection hidden="1"/>
    </xf>
    <xf numFmtId="0" fontId="0" fillId="0" borderId="0" xfId="0" applyFont="1" applyAlignment="1" applyProtection="1">
      <alignment vertical="top" wrapText="1" shrinkToFit="1"/>
      <protection hidden="1"/>
    </xf>
    <xf numFmtId="0" fontId="0" fillId="0" borderId="0" xfId="0" applyBorder="1" applyProtection="1">
      <protection hidden="1"/>
    </xf>
    <xf numFmtId="0" fontId="5" fillId="7" borderId="0" xfId="0" applyFont="1" applyFill="1" applyProtection="1">
      <protection locked="0"/>
    </xf>
    <xf numFmtId="0" fontId="0" fillId="0" borderId="0" xfId="0" applyProtection="1">
      <protection locked="0"/>
    </xf>
    <xf numFmtId="0" fontId="0" fillId="0" borderId="0" xfId="0" applyAlignment="1">
      <alignment horizontal="center"/>
    </xf>
    <xf numFmtId="0" fontId="0" fillId="0" borderId="0" xfId="0" applyBorder="1" applyAlignment="1" applyProtection="1">
      <alignment horizontal="left" vertical="top" wrapText="1" shrinkToFit="1"/>
      <protection hidden="1"/>
    </xf>
    <xf numFmtId="0" fontId="9" fillId="0" borderId="0" xfId="0" applyFont="1"/>
    <xf numFmtId="164" fontId="4" fillId="4" borderId="4" xfId="0" applyNumberFormat="1" applyFont="1" applyFill="1" applyBorder="1" applyAlignment="1" applyProtection="1">
      <alignment horizontal="center"/>
      <protection locked="0"/>
    </xf>
    <xf numFmtId="0" fontId="10" fillId="6" borderId="0" xfId="0" applyFont="1" applyFill="1" applyBorder="1" applyAlignment="1">
      <alignment horizontal="left" vertical="top" wrapText="1"/>
    </xf>
    <xf numFmtId="0" fontId="0" fillId="6" borderId="0" xfId="0" applyFont="1" applyFill="1" applyBorder="1"/>
    <xf numFmtId="0" fontId="4" fillId="0" borderId="0" xfId="0" applyFont="1" applyProtection="1">
      <protection hidden="1"/>
    </xf>
    <xf numFmtId="0" fontId="0" fillId="0" borderId="0" xfId="0" applyAlignment="1">
      <alignment horizontal="center"/>
    </xf>
    <xf numFmtId="0" fontId="0" fillId="0" borderId="1" xfId="0" applyFill="1" applyBorder="1" applyAlignment="1">
      <alignment horizontal="center"/>
    </xf>
    <xf numFmtId="0" fontId="0" fillId="5" borderId="0" xfId="0" applyFill="1" applyAlignment="1">
      <alignment horizontal="center"/>
    </xf>
    <xf numFmtId="0" fontId="0" fillId="0" borderId="1" xfId="0" applyBorder="1" applyAlignment="1">
      <alignment horizontal="center"/>
    </xf>
    <xf numFmtId="0" fontId="0" fillId="0" borderId="0" xfId="0" applyAlignment="1">
      <alignment horizontal="center"/>
    </xf>
    <xf numFmtId="0" fontId="0" fillId="6" borderId="2" xfId="0" applyFont="1" applyFill="1" applyBorder="1" applyAlignment="1" applyProtection="1">
      <alignment horizontal="center"/>
      <protection hidden="1"/>
    </xf>
    <xf numFmtId="0" fontId="0" fillId="6" borderId="11" xfId="0" applyFont="1" applyFill="1" applyBorder="1" applyAlignment="1" applyProtection="1">
      <alignment horizontal="center"/>
      <protection hidden="1"/>
    </xf>
    <xf numFmtId="0" fontId="0" fillId="0" borderId="9" xfId="0" applyFont="1" applyFill="1" applyBorder="1" applyAlignment="1" applyProtection="1">
      <alignment horizontal="center"/>
      <protection hidden="1"/>
    </xf>
    <xf numFmtId="0" fontId="0" fillId="0" borderId="10" xfId="0" applyFont="1" applyFill="1" applyBorder="1" applyAlignment="1" applyProtection="1">
      <alignment horizontal="center"/>
      <protection hidden="1"/>
    </xf>
    <xf numFmtId="0" fontId="0" fillId="6" borderId="0" xfId="0" applyFill="1" applyBorder="1" applyAlignment="1" applyProtection="1">
      <alignment horizontal="left" vertical="top" wrapText="1" shrinkToFit="1"/>
      <protection hidden="1"/>
    </xf>
    <xf numFmtId="0" fontId="0" fillId="0" borderId="0" xfId="0" applyBorder="1" applyAlignment="1" applyProtection="1">
      <alignment horizontal="left" vertical="top" wrapText="1" shrinkToFit="1"/>
      <protection hidden="1"/>
    </xf>
    <xf numFmtId="0" fontId="6" fillId="0" borderId="0" xfId="0" applyFont="1" applyAlignment="1" applyProtection="1">
      <alignment horizontal="center" vertical="top" wrapText="1" shrinkToFit="1"/>
      <protection hidden="1"/>
    </xf>
    <xf numFmtId="0" fontId="11" fillId="0" borderId="0" xfId="0" applyFont="1" applyBorder="1" applyAlignment="1" applyProtection="1">
      <alignment horizontal="left" vertical="center"/>
      <protection hidden="1"/>
    </xf>
    <xf numFmtId="0" fontId="0" fillId="0" borderId="0" xfId="0" applyAlignment="1">
      <alignment horizontal="center"/>
    </xf>
    <xf numFmtId="0" fontId="3" fillId="0" borderId="0" xfId="0" applyFont="1" applyAlignment="1" applyProtection="1">
      <alignment horizontal="center" vertical="top" wrapText="1" shrinkToFit="1"/>
      <protection hidden="1"/>
    </xf>
    <xf numFmtId="0" fontId="3" fillId="0" borderId="0" xfId="0" applyFont="1" applyAlignment="1" applyProtection="1">
      <alignment horizontal="right" vertical="top" wrapText="1" shrinkToFit="1"/>
      <protection hidden="1"/>
    </xf>
    <xf numFmtId="0" fontId="2" fillId="5" borderId="4" xfId="0" applyFont="1" applyFill="1" applyBorder="1" applyAlignment="1" applyProtection="1">
      <alignment horizontal="center"/>
      <protection hidden="1"/>
    </xf>
    <xf numFmtId="0" fontId="2" fillId="5" borderId="8"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0" fillId="0" borderId="2" xfId="0" applyBorder="1" applyAlignment="1" applyProtection="1">
      <alignment horizontal="left" vertical="top" wrapText="1" shrinkToFit="1"/>
      <protection hidden="1"/>
    </xf>
    <xf numFmtId="0" fontId="2" fillId="0" borderId="0" xfId="0" applyFont="1" applyAlignment="1">
      <alignment horizontal="center"/>
    </xf>
    <xf numFmtId="0" fontId="0" fillId="6" borderId="9" xfId="0" applyFont="1" applyFill="1" applyBorder="1" applyAlignment="1" applyProtection="1">
      <alignment horizontal="center"/>
      <protection hidden="1"/>
    </xf>
    <xf numFmtId="0" fontId="0" fillId="0" borderId="10" xfId="0" applyBorder="1" applyAlignment="1">
      <alignment horizontal="center"/>
    </xf>
    <xf numFmtId="0" fontId="13" fillId="0" borderId="0" xfId="0" applyFont="1" applyAlignment="1">
      <alignment horizontal="left"/>
    </xf>
    <xf numFmtId="0" fontId="10" fillId="6" borderId="0" xfId="0" applyFont="1" applyFill="1" applyBorder="1" applyAlignment="1">
      <alignment horizontal="left" vertical="top" wrapText="1"/>
    </xf>
    <xf numFmtId="0" fontId="4" fillId="4" borderId="1" xfId="0" applyFont="1" applyFill="1" applyBorder="1" applyAlignment="1">
      <alignment horizontal="center"/>
    </xf>
    <xf numFmtId="0" fontId="4" fillId="4" borderId="0" xfId="0" applyFont="1" applyFill="1" applyAlignment="1">
      <alignment horizontal="center"/>
    </xf>
    <xf numFmtId="164" fontId="4" fillId="4" borderId="0" xfId="0" applyNumberFormat="1" applyFont="1" applyFill="1" applyAlignment="1">
      <alignment horizontal="center"/>
    </xf>
    <xf numFmtId="0" fontId="4" fillId="4" borderId="0" xfId="0" applyFont="1" applyFill="1" applyAlignment="1">
      <alignment horizontal="left"/>
    </xf>
  </cellXfs>
  <cellStyles count="1">
    <cellStyle name="Normal" xfId="0" builtinId="0"/>
  </cellStyles>
  <dxfs count="1">
    <dxf>
      <font>
        <strike val="0"/>
        <color theme="2" tint="-0.24994659260841701"/>
      </font>
      <fill>
        <patternFill>
          <bgColor theme="2" tint="-0.24994659260841701"/>
        </patternFill>
      </fill>
    </dxf>
  </dxfs>
  <tableStyles count="0" defaultTableStyle="TableStyleMedium2" defaultPivotStyle="PivotStyleLight16"/>
  <colors>
    <mruColors>
      <color rgb="FF005295"/>
      <color rgb="FFB4B7B9"/>
      <color rgb="FF00002F"/>
      <color rgb="FF000031"/>
      <color rgb="FF72C7E7"/>
      <color rgb="FF353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charts/_rels/chart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CA" sz="1200" b="1">
                <a:solidFill>
                  <a:srgbClr val="00002F"/>
                </a:solidFill>
                <a:latin typeface="Verdana" panose="020B0604030504040204" pitchFamily="34" charset="0"/>
                <a:ea typeface="Verdana" panose="020B0604030504040204" pitchFamily="34" charset="0"/>
              </a:rPr>
              <a:t>Exclusion Zone Bullseye</a:t>
            </a:r>
          </a:p>
        </c:rich>
      </c:tx>
      <c:layout>
        <c:manualLayout>
          <c:xMode val="edge"/>
          <c:yMode val="edge"/>
          <c:x val="0.27023293172690765"/>
          <c:y val="6.1728365058634658E-3"/>
        </c:manualLayout>
      </c:layout>
      <c:overlay val="0"/>
      <c:spPr>
        <a:solidFill>
          <a:schemeClr val="bg1"/>
        </a:solidFill>
        <a:ln>
          <a:noFill/>
        </a:ln>
        <a:effectLst/>
      </c:spPr>
      <c:txPr>
        <a:bodyPr rot="0" spcFirstLastPara="1" vertOverflow="ellipsis" vert="horz" wrap="square" anchor="ctr" anchorCtr="1"/>
        <a:lstStyle/>
        <a:p>
          <a:pPr algn="ctr">
            <a:defRPr sz="12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14654833770778652"/>
          <c:y val="0.17634259259259263"/>
          <c:w val="0.46641666666666665"/>
          <c:h val="0.77736111111111106"/>
        </c:manualLayout>
      </c:layout>
      <c:radarChart>
        <c:radarStyle val="marker"/>
        <c:varyColors val="0"/>
        <c:ser>
          <c:idx val="0"/>
          <c:order val="0"/>
          <c:tx>
            <c:strRef>
              <c:f>'Heat Map'!$B$2</c:f>
              <c:strCache>
                <c:ptCount val="1"/>
                <c:pt idx="0">
                  <c:v>100th Percentile Distance</c:v>
                </c:pt>
              </c:strCache>
            </c:strRef>
          </c:tx>
          <c:spPr>
            <a:ln w="28575" cap="rnd">
              <a:solidFill>
                <a:srgbClr val="00B050"/>
              </a:solidFill>
              <a:round/>
            </a:ln>
            <a:effectLst/>
          </c:spPr>
          <c:marker>
            <c:symbol val="none"/>
          </c:marker>
          <c:val>
            <c:numRef>
              <c:f>'Heat Map'!$B$3:$B$2002</c:f>
              <c:numCache>
                <c:formatCode>General</c:formatCode>
                <c:ptCount val="2000"/>
                <c:pt idx="0">
                  <c:v>5.8960831264226528</c:v>
                </c:pt>
                <c:pt idx="1">
                  <c:v>5.8960831264226528</c:v>
                </c:pt>
                <c:pt idx="2">
                  <c:v>5.8960831264226528</c:v>
                </c:pt>
                <c:pt idx="3">
                  <c:v>5.8960831264226528</c:v>
                </c:pt>
                <c:pt idx="4">
                  <c:v>5.8960831264226528</c:v>
                </c:pt>
                <c:pt idx="5">
                  <c:v>5.8960831264226528</c:v>
                </c:pt>
                <c:pt idx="6">
                  <c:v>5.8960831264226528</c:v>
                </c:pt>
                <c:pt idx="7">
                  <c:v>5.8960831264226528</c:v>
                </c:pt>
                <c:pt idx="8">
                  <c:v>5.8960831264226528</c:v>
                </c:pt>
                <c:pt idx="9">
                  <c:v>5.8960831264226528</c:v>
                </c:pt>
                <c:pt idx="10">
                  <c:v>5.8960831264226528</c:v>
                </c:pt>
                <c:pt idx="11">
                  <c:v>5.8960831264226528</c:v>
                </c:pt>
                <c:pt idx="12">
                  <c:v>5.8960831264226528</c:v>
                </c:pt>
                <c:pt idx="13">
                  <c:v>5.8960831264226528</c:v>
                </c:pt>
                <c:pt idx="14">
                  <c:v>5.8960831264226528</c:v>
                </c:pt>
                <c:pt idx="15">
                  <c:v>5.8960831264226528</c:v>
                </c:pt>
                <c:pt idx="16">
                  <c:v>5.8960831264226528</c:v>
                </c:pt>
                <c:pt idx="17">
                  <c:v>5.8960831264226528</c:v>
                </c:pt>
                <c:pt idx="18">
                  <c:v>5.8960831264226528</c:v>
                </c:pt>
                <c:pt idx="19">
                  <c:v>5.8960831264226528</c:v>
                </c:pt>
                <c:pt idx="20">
                  <c:v>5.8960831264226528</c:v>
                </c:pt>
                <c:pt idx="21">
                  <c:v>5.8960831264226528</c:v>
                </c:pt>
                <c:pt idx="22">
                  <c:v>5.8960831264226528</c:v>
                </c:pt>
                <c:pt idx="23">
                  <c:v>5.8960831264226528</c:v>
                </c:pt>
                <c:pt idx="24">
                  <c:v>5.8960831264226528</c:v>
                </c:pt>
                <c:pt idx="25">
                  <c:v>5.8960831264226528</c:v>
                </c:pt>
                <c:pt idx="26">
                  <c:v>5.8960831264226528</c:v>
                </c:pt>
                <c:pt idx="27">
                  <c:v>5.8960831264226528</c:v>
                </c:pt>
                <c:pt idx="28">
                  <c:v>5.8960831264226528</c:v>
                </c:pt>
                <c:pt idx="29">
                  <c:v>5.8960831264226528</c:v>
                </c:pt>
                <c:pt idx="30">
                  <c:v>5.8960831264226528</c:v>
                </c:pt>
                <c:pt idx="31">
                  <c:v>5.8960831264226528</c:v>
                </c:pt>
                <c:pt idx="32">
                  <c:v>5.8960831264226528</c:v>
                </c:pt>
                <c:pt idx="33">
                  <c:v>5.8960831264226528</c:v>
                </c:pt>
                <c:pt idx="34">
                  <c:v>5.8960831264226528</c:v>
                </c:pt>
                <c:pt idx="35">
                  <c:v>5.8960831264226528</c:v>
                </c:pt>
                <c:pt idx="36">
                  <c:v>5.8960831264226528</c:v>
                </c:pt>
                <c:pt idx="37">
                  <c:v>5.8960831264226528</c:v>
                </c:pt>
                <c:pt idx="38">
                  <c:v>5.8960831264226528</c:v>
                </c:pt>
                <c:pt idx="39">
                  <c:v>5.8960831264226528</c:v>
                </c:pt>
                <c:pt idx="40">
                  <c:v>5.8960831264226528</c:v>
                </c:pt>
                <c:pt idx="41">
                  <c:v>5.8960831264226528</c:v>
                </c:pt>
                <c:pt idx="42">
                  <c:v>5.8960831264226528</c:v>
                </c:pt>
                <c:pt idx="43">
                  <c:v>5.8960831264226528</c:v>
                </c:pt>
                <c:pt idx="44">
                  <c:v>5.8960831264226528</c:v>
                </c:pt>
                <c:pt idx="45">
                  <c:v>5.8960831264226528</c:v>
                </c:pt>
                <c:pt idx="46">
                  <c:v>5.8960831264226528</c:v>
                </c:pt>
                <c:pt idx="47">
                  <c:v>5.8960831264226528</c:v>
                </c:pt>
                <c:pt idx="48">
                  <c:v>5.8960831264226528</c:v>
                </c:pt>
                <c:pt idx="49">
                  <c:v>5.8960831264226528</c:v>
                </c:pt>
                <c:pt idx="50">
                  <c:v>5.8960831264226528</c:v>
                </c:pt>
                <c:pt idx="51">
                  <c:v>5.8960831264226528</c:v>
                </c:pt>
                <c:pt idx="52">
                  <c:v>5.8960831264226528</c:v>
                </c:pt>
                <c:pt idx="53">
                  <c:v>5.8960831264226528</c:v>
                </c:pt>
                <c:pt idx="54">
                  <c:v>5.8960831264226528</c:v>
                </c:pt>
                <c:pt idx="55">
                  <c:v>5.8960831264226528</c:v>
                </c:pt>
                <c:pt idx="56">
                  <c:v>5.8960831264226528</c:v>
                </c:pt>
                <c:pt idx="57">
                  <c:v>5.8960831264226528</c:v>
                </c:pt>
                <c:pt idx="58">
                  <c:v>5.8960831264226528</c:v>
                </c:pt>
                <c:pt idx="59">
                  <c:v>5.8960831264226528</c:v>
                </c:pt>
                <c:pt idx="60">
                  <c:v>5.8960831264226528</c:v>
                </c:pt>
                <c:pt idx="61">
                  <c:v>5.8960831264226528</c:v>
                </c:pt>
                <c:pt idx="62">
                  <c:v>5.8960831264226528</c:v>
                </c:pt>
                <c:pt idx="63">
                  <c:v>5.8960831264226528</c:v>
                </c:pt>
                <c:pt idx="64">
                  <c:v>5.8960831264226528</c:v>
                </c:pt>
                <c:pt idx="65">
                  <c:v>5.8960831264226528</c:v>
                </c:pt>
                <c:pt idx="66">
                  <c:v>5.8960831264226528</c:v>
                </c:pt>
                <c:pt idx="67">
                  <c:v>5.8960831264226528</c:v>
                </c:pt>
                <c:pt idx="68">
                  <c:v>5.8960831264226528</c:v>
                </c:pt>
                <c:pt idx="69">
                  <c:v>5.8960831264226528</c:v>
                </c:pt>
                <c:pt idx="70">
                  <c:v>5.8960831264226528</c:v>
                </c:pt>
                <c:pt idx="71">
                  <c:v>5.8960831264226528</c:v>
                </c:pt>
                <c:pt idx="72">
                  <c:v>5.8960831264226528</c:v>
                </c:pt>
                <c:pt idx="73">
                  <c:v>5.8960831264226528</c:v>
                </c:pt>
                <c:pt idx="74">
                  <c:v>5.8960831264226528</c:v>
                </c:pt>
                <c:pt idx="75">
                  <c:v>5.8960831264226528</c:v>
                </c:pt>
                <c:pt idx="76">
                  <c:v>5.8960831264226528</c:v>
                </c:pt>
                <c:pt idx="77">
                  <c:v>5.8960831264226528</c:v>
                </c:pt>
                <c:pt idx="78">
                  <c:v>5.8960831264226528</c:v>
                </c:pt>
                <c:pt idx="79">
                  <c:v>5.8960831264226528</c:v>
                </c:pt>
                <c:pt idx="80">
                  <c:v>5.8960831264226528</c:v>
                </c:pt>
                <c:pt idx="81">
                  <c:v>5.8960831264226528</c:v>
                </c:pt>
                <c:pt idx="82">
                  <c:v>5.8960831264226528</c:v>
                </c:pt>
                <c:pt idx="83">
                  <c:v>5.8960831264226528</c:v>
                </c:pt>
                <c:pt idx="84">
                  <c:v>5.8960831264226528</c:v>
                </c:pt>
                <c:pt idx="85">
                  <c:v>5.8960831264226528</c:v>
                </c:pt>
                <c:pt idx="86">
                  <c:v>5.8960831264226528</c:v>
                </c:pt>
                <c:pt idx="87">
                  <c:v>5.8960831264226528</c:v>
                </c:pt>
                <c:pt idx="88">
                  <c:v>5.8960831264226528</c:v>
                </c:pt>
                <c:pt idx="89">
                  <c:v>5.8960831264226528</c:v>
                </c:pt>
                <c:pt idx="90">
                  <c:v>5.8960831264226528</c:v>
                </c:pt>
                <c:pt idx="91">
                  <c:v>5.8960831264226528</c:v>
                </c:pt>
                <c:pt idx="92">
                  <c:v>5.8960831264226528</c:v>
                </c:pt>
                <c:pt idx="93">
                  <c:v>5.8960831264226528</c:v>
                </c:pt>
                <c:pt idx="94">
                  <c:v>5.8960831264226528</c:v>
                </c:pt>
                <c:pt idx="95">
                  <c:v>5.8960831264226528</c:v>
                </c:pt>
                <c:pt idx="96">
                  <c:v>5.8960831264226528</c:v>
                </c:pt>
                <c:pt idx="97">
                  <c:v>5.8960831264226528</c:v>
                </c:pt>
                <c:pt idx="98">
                  <c:v>5.8960831264226528</c:v>
                </c:pt>
                <c:pt idx="99">
                  <c:v>5.8960831264226528</c:v>
                </c:pt>
                <c:pt idx="100">
                  <c:v>5.8960831264226528</c:v>
                </c:pt>
                <c:pt idx="101">
                  <c:v>5.8960831264226528</c:v>
                </c:pt>
                <c:pt idx="102">
                  <c:v>5.8960831264226528</c:v>
                </c:pt>
                <c:pt idx="103">
                  <c:v>5.8960831264226528</c:v>
                </c:pt>
                <c:pt idx="104">
                  <c:v>5.8960831264226528</c:v>
                </c:pt>
                <c:pt idx="105">
                  <c:v>5.8960831264226528</c:v>
                </c:pt>
                <c:pt idx="106">
                  <c:v>5.8960831264226528</c:v>
                </c:pt>
                <c:pt idx="107">
                  <c:v>5.8960831264226528</c:v>
                </c:pt>
                <c:pt idx="108">
                  <c:v>5.8960831264226528</c:v>
                </c:pt>
                <c:pt idx="109">
                  <c:v>5.8960831264226528</c:v>
                </c:pt>
                <c:pt idx="110">
                  <c:v>5.8960831264226528</c:v>
                </c:pt>
                <c:pt idx="111">
                  <c:v>5.8960831264226528</c:v>
                </c:pt>
                <c:pt idx="112">
                  <c:v>5.8960831264226528</c:v>
                </c:pt>
                <c:pt idx="113">
                  <c:v>5.8960831264226528</c:v>
                </c:pt>
                <c:pt idx="114">
                  <c:v>5.8960831264226528</c:v>
                </c:pt>
                <c:pt idx="115">
                  <c:v>5.8960831264226528</c:v>
                </c:pt>
                <c:pt idx="116">
                  <c:v>5.8960831264226528</c:v>
                </c:pt>
                <c:pt idx="117">
                  <c:v>5.8960831264226528</c:v>
                </c:pt>
                <c:pt idx="118">
                  <c:v>5.8960831264226528</c:v>
                </c:pt>
                <c:pt idx="119">
                  <c:v>5.8960831264226528</c:v>
                </c:pt>
                <c:pt idx="120">
                  <c:v>5.8960831264226528</c:v>
                </c:pt>
                <c:pt idx="121">
                  <c:v>5.8960831264226528</c:v>
                </c:pt>
                <c:pt idx="122">
                  <c:v>5.8960831264226528</c:v>
                </c:pt>
                <c:pt idx="123">
                  <c:v>5.8960831264226528</c:v>
                </c:pt>
                <c:pt idx="124">
                  <c:v>5.8960831264226528</c:v>
                </c:pt>
                <c:pt idx="125">
                  <c:v>5.8960831264226528</c:v>
                </c:pt>
                <c:pt idx="126">
                  <c:v>5.8960831264226528</c:v>
                </c:pt>
                <c:pt idx="127">
                  <c:v>5.8960831264226528</c:v>
                </c:pt>
                <c:pt idx="128">
                  <c:v>5.8960831264226528</c:v>
                </c:pt>
                <c:pt idx="129">
                  <c:v>5.8960831264226528</c:v>
                </c:pt>
                <c:pt idx="130">
                  <c:v>5.8960831264226528</c:v>
                </c:pt>
                <c:pt idx="131">
                  <c:v>5.8960831264226528</c:v>
                </c:pt>
                <c:pt idx="132">
                  <c:v>5.8960831264226528</c:v>
                </c:pt>
                <c:pt idx="133">
                  <c:v>5.8960831264226528</c:v>
                </c:pt>
                <c:pt idx="134">
                  <c:v>5.8960831264226528</c:v>
                </c:pt>
                <c:pt idx="135">
                  <c:v>5.8960831264226528</c:v>
                </c:pt>
                <c:pt idx="136">
                  <c:v>5.8960831264226528</c:v>
                </c:pt>
                <c:pt idx="137">
                  <c:v>5.8960831264226528</c:v>
                </c:pt>
                <c:pt idx="138">
                  <c:v>5.8960831264226528</c:v>
                </c:pt>
                <c:pt idx="139">
                  <c:v>5.8960831264226528</c:v>
                </c:pt>
                <c:pt idx="140">
                  <c:v>5.8960831264226528</c:v>
                </c:pt>
                <c:pt idx="141">
                  <c:v>5.8960831264226528</c:v>
                </c:pt>
                <c:pt idx="142">
                  <c:v>5.8960831264226528</c:v>
                </c:pt>
                <c:pt idx="143">
                  <c:v>5.8960831264226528</c:v>
                </c:pt>
                <c:pt idx="144">
                  <c:v>5.8960831264226528</c:v>
                </c:pt>
                <c:pt idx="145">
                  <c:v>5.8960831264226528</c:v>
                </c:pt>
                <c:pt idx="146">
                  <c:v>5.8960831264226528</c:v>
                </c:pt>
                <c:pt idx="147">
                  <c:v>5.8960831264226528</c:v>
                </c:pt>
                <c:pt idx="148">
                  <c:v>5.8960831264226528</c:v>
                </c:pt>
                <c:pt idx="149">
                  <c:v>5.8960831264226528</c:v>
                </c:pt>
                <c:pt idx="150">
                  <c:v>5.8960831264226528</c:v>
                </c:pt>
                <c:pt idx="151">
                  <c:v>5.8960831264226528</c:v>
                </c:pt>
                <c:pt idx="152">
                  <c:v>5.8960831264226528</c:v>
                </c:pt>
                <c:pt idx="153">
                  <c:v>5.8960831264226528</c:v>
                </c:pt>
                <c:pt idx="154">
                  <c:v>5.8960831264226528</c:v>
                </c:pt>
                <c:pt idx="155">
                  <c:v>5.8960831264226528</c:v>
                </c:pt>
                <c:pt idx="156">
                  <c:v>5.8960831264226528</c:v>
                </c:pt>
                <c:pt idx="157">
                  <c:v>5.8960831264226528</c:v>
                </c:pt>
                <c:pt idx="158">
                  <c:v>5.8960831264226528</c:v>
                </c:pt>
                <c:pt idx="159">
                  <c:v>5.8960831264226528</c:v>
                </c:pt>
                <c:pt idx="160">
                  <c:v>5.8960831264226528</c:v>
                </c:pt>
                <c:pt idx="161">
                  <c:v>5.8960831264226528</c:v>
                </c:pt>
                <c:pt idx="162">
                  <c:v>5.8960831264226528</c:v>
                </c:pt>
                <c:pt idx="163">
                  <c:v>5.8960831264226528</c:v>
                </c:pt>
                <c:pt idx="164">
                  <c:v>5.8960831264226528</c:v>
                </c:pt>
                <c:pt idx="165">
                  <c:v>5.8960831264226528</c:v>
                </c:pt>
                <c:pt idx="166">
                  <c:v>5.8960831264226528</c:v>
                </c:pt>
                <c:pt idx="167">
                  <c:v>5.8960831264226528</c:v>
                </c:pt>
                <c:pt idx="168">
                  <c:v>5.8960831264226528</c:v>
                </c:pt>
                <c:pt idx="169">
                  <c:v>5.8960831264226528</c:v>
                </c:pt>
                <c:pt idx="170">
                  <c:v>5.8960831264226528</c:v>
                </c:pt>
                <c:pt idx="171">
                  <c:v>5.8960831264226528</c:v>
                </c:pt>
                <c:pt idx="172">
                  <c:v>5.8960831264226528</c:v>
                </c:pt>
                <c:pt idx="173">
                  <c:v>5.8960831264226528</c:v>
                </c:pt>
                <c:pt idx="174">
                  <c:v>5.8960831264226528</c:v>
                </c:pt>
                <c:pt idx="175">
                  <c:v>5.8960831264226528</c:v>
                </c:pt>
                <c:pt idx="176">
                  <c:v>5.8960831264226528</c:v>
                </c:pt>
                <c:pt idx="177">
                  <c:v>5.8960831264226528</c:v>
                </c:pt>
                <c:pt idx="178">
                  <c:v>5.8960831264226528</c:v>
                </c:pt>
                <c:pt idx="179">
                  <c:v>5.8960831264226528</c:v>
                </c:pt>
                <c:pt idx="180">
                  <c:v>5.8960831264226528</c:v>
                </c:pt>
                <c:pt idx="181">
                  <c:v>5.8960831264226528</c:v>
                </c:pt>
                <c:pt idx="182">
                  <c:v>5.8960831264226528</c:v>
                </c:pt>
                <c:pt idx="183">
                  <c:v>5.8960831264226528</c:v>
                </c:pt>
                <c:pt idx="184">
                  <c:v>5.8960831264226528</c:v>
                </c:pt>
                <c:pt idx="185">
                  <c:v>5.8960831264226528</c:v>
                </c:pt>
                <c:pt idx="186">
                  <c:v>5.8960831264226528</c:v>
                </c:pt>
                <c:pt idx="187">
                  <c:v>5.8960831264226528</c:v>
                </c:pt>
                <c:pt idx="188">
                  <c:v>5.8960831264226528</c:v>
                </c:pt>
                <c:pt idx="189">
                  <c:v>5.8960831264226528</c:v>
                </c:pt>
                <c:pt idx="190">
                  <c:v>5.8960831264226528</c:v>
                </c:pt>
                <c:pt idx="191">
                  <c:v>5.8960831264226528</c:v>
                </c:pt>
                <c:pt idx="192">
                  <c:v>5.8960831264226528</c:v>
                </c:pt>
                <c:pt idx="193">
                  <c:v>5.8960831264226528</c:v>
                </c:pt>
                <c:pt idx="194">
                  <c:v>5.8960831264226528</c:v>
                </c:pt>
                <c:pt idx="195">
                  <c:v>5.8960831264226528</c:v>
                </c:pt>
                <c:pt idx="196">
                  <c:v>5.8960831264226528</c:v>
                </c:pt>
                <c:pt idx="197">
                  <c:v>5.8960831264226528</c:v>
                </c:pt>
                <c:pt idx="198">
                  <c:v>5.8960831264226528</c:v>
                </c:pt>
                <c:pt idx="199">
                  <c:v>5.8960831264226528</c:v>
                </c:pt>
                <c:pt idx="200">
                  <c:v>5.8960831264226528</c:v>
                </c:pt>
                <c:pt idx="201">
                  <c:v>5.8960831264226528</c:v>
                </c:pt>
                <c:pt idx="202">
                  <c:v>5.8960831264226528</c:v>
                </c:pt>
                <c:pt idx="203">
                  <c:v>5.8960831264226528</c:v>
                </c:pt>
                <c:pt idx="204">
                  <c:v>5.8960831264226528</c:v>
                </c:pt>
                <c:pt idx="205">
                  <c:v>5.8960831264226528</c:v>
                </c:pt>
                <c:pt idx="206">
                  <c:v>5.8960831264226528</c:v>
                </c:pt>
                <c:pt idx="207">
                  <c:v>5.8960831264226528</c:v>
                </c:pt>
                <c:pt idx="208">
                  <c:v>5.8960831264226528</c:v>
                </c:pt>
                <c:pt idx="209">
                  <c:v>5.8960831264226528</c:v>
                </c:pt>
                <c:pt idx="210">
                  <c:v>5.8960831264226528</c:v>
                </c:pt>
                <c:pt idx="211">
                  <c:v>5.8960831264226528</c:v>
                </c:pt>
                <c:pt idx="212">
                  <c:v>5.8960831264226528</c:v>
                </c:pt>
                <c:pt idx="213">
                  <c:v>5.8960831264226528</c:v>
                </c:pt>
                <c:pt idx="214">
                  <c:v>5.8960831264226528</c:v>
                </c:pt>
                <c:pt idx="215">
                  <c:v>5.8960831264226528</c:v>
                </c:pt>
                <c:pt idx="216">
                  <c:v>5.8960831264226528</c:v>
                </c:pt>
                <c:pt idx="217">
                  <c:v>5.8960831264226528</c:v>
                </c:pt>
                <c:pt idx="218">
                  <c:v>5.8960831264226528</c:v>
                </c:pt>
                <c:pt idx="219">
                  <c:v>5.8960831264226528</c:v>
                </c:pt>
                <c:pt idx="220">
                  <c:v>5.8960831264226528</c:v>
                </c:pt>
                <c:pt idx="221">
                  <c:v>5.8960831264226528</c:v>
                </c:pt>
                <c:pt idx="222">
                  <c:v>5.8960831264226528</c:v>
                </c:pt>
                <c:pt idx="223">
                  <c:v>5.8960831264226528</c:v>
                </c:pt>
                <c:pt idx="224">
                  <c:v>5.8960831264226528</c:v>
                </c:pt>
                <c:pt idx="225">
                  <c:v>5.8960831264226528</c:v>
                </c:pt>
                <c:pt idx="226">
                  <c:v>5.8960831264226528</c:v>
                </c:pt>
                <c:pt idx="227">
                  <c:v>5.8960831264226528</c:v>
                </c:pt>
                <c:pt idx="228">
                  <c:v>5.8960831264226528</c:v>
                </c:pt>
                <c:pt idx="229">
                  <c:v>5.8960831264226528</c:v>
                </c:pt>
                <c:pt idx="230">
                  <c:v>5.8960831264226528</c:v>
                </c:pt>
                <c:pt idx="231">
                  <c:v>5.8960831264226528</c:v>
                </c:pt>
                <c:pt idx="232">
                  <c:v>5.8960831264226528</c:v>
                </c:pt>
                <c:pt idx="233">
                  <c:v>5.8960831264226528</c:v>
                </c:pt>
                <c:pt idx="234">
                  <c:v>5.8960831264226528</c:v>
                </c:pt>
                <c:pt idx="235">
                  <c:v>5.8960831264226528</c:v>
                </c:pt>
                <c:pt idx="236">
                  <c:v>5.8960831264226528</c:v>
                </c:pt>
                <c:pt idx="237">
                  <c:v>5.8960831264226528</c:v>
                </c:pt>
                <c:pt idx="238">
                  <c:v>5.8960831264226528</c:v>
                </c:pt>
                <c:pt idx="239">
                  <c:v>5.8960831264226528</c:v>
                </c:pt>
                <c:pt idx="240">
                  <c:v>5.8960831264226528</c:v>
                </c:pt>
                <c:pt idx="241">
                  <c:v>5.8960831264226528</c:v>
                </c:pt>
                <c:pt idx="242">
                  <c:v>5.8960831264226528</c:v>
                </c:pt>
                <c:pt idx="243">
                  <c:v>5.8960831264226528</c:v>
                </c:pt>
                <c:pt idx="244">
                  <c:v>5.8960831264226528</c:v>
                </c:pt>
                <c:pt idx="245">
                  <c:v>5.8960831264226528</c:v>
                </c:pt>
                <c:pt idx="246">
                  <c:v>5.8960831264226528</c:v>
                </c:pt>
                <c:pt idx="247">
                  <c:v>5.8960831264226528</c:v>
                </c:pt>
                <c:pt idx="248">
                  <c:v>5.8960831264226528</c:v>
                </c:pt>
                <c:pt idx="249">
                  <c:v>5.8960831264226528</c:v>
                </c:pt>
                <c:pt idx="250">
                  <c:v>5.8960831264226528</c:v>
                </c:pt>
                <c:pt idx="251">
                  <c:v>5.8960831264226528</c:v>
                </c:pt>
                <c:pt idx="252">
                  <c:v>5.8960831264226528</c:v>
                </c:pt>
                <c:pt idx="253">
                  <c:v>5.8960831264226528</c:v>
                </c:pt>
                <c:pt idx="254">
                  <c:v>5.8960831264226528</c:v>
                </c:pt>
                <c:pt idx="255">
                  <c:v>5.8960831264226528</c:v>
                </c:pt>
                <c:pt idx="256">
                  <c:v>5.8960831264226528</c:v>
                </c:pt>
                <c:pt idx="257">
                  <c:v>5.8960831264226528</c:v>
                </c:pt>
                <c:pt idx="258">
                  <c:v>5.8960831264226528</c:v>
                </c:pt>
                <c:pt idx="259">
                  <c:v>5.8960831264226528</c:v>
                </c:pt>
                <c:pt idx="260">
                  <c:v>5.8960831264226528</c:v>
                </c:pt>
                <c:pt idx="261">
                  <c:v>5.8960831264226528</c:v>
                </c:pt>
                <c:pt idx="262">
                  <c:v>5.8960831264226528</c:v>
                </c:pt>
                <c:pt idx="263">
                  <c:v>5.8960831264226528</c:v>
                </c:pt>
                <c:pt idx="264">
                  <c:v>5.8960831264226528</c:v>
                </c:pt>
                <c:pt idx="265">
                  <c:v>5.8960831264226528</c:v>
                </c:pt>
                <c:pt idx="266">
                  <c:v>5.8960831264226528</c:v>
                </c:pt>
                <c:pt idx="267">
                  <c:v>5.8960831264226528</c:v>
                </c:pt>
                <c:pt idx="268">
                  <c:v>5.8960831264226528</c:v>
                </c:pt>
                <c:pt idx="269">
                  <c:v>5.8960831264226528</c:v>
                </c:pt>
                <c:pt idx="270">
                  <c:v>5.8960831264226528</c:v>
                </c:pt>
                <c:pt idx="271">
                  <c:v>5.8960831264226528</c:v>
                </c:pt>
                <c:pt idx="272">
                  <c:v>5.8960831264226528</c:v>
                </c:pt>
                <c:pt idx="273">
                  <c:v>5.8960831264226528</c:v>
                </c:pt>
                <c:pt idx="274">
                  <c:v>5.8960831264226528</c:v>
                </c:pt>
                <c:pt idx="275">
                  <c:v>5.8960831264226528</c:v>
                </c:pt>
                <c:pt idx="276">
                  <c:v>5.8960831264226528</c:v>
                </c:pt>
                <c:pt idx="277">
                  <c:v>5.8960831264226528</c:v>
                </c:pt>
                <c:pt idx="278">
                  <c:v>5.8960831264226528</c:v>
                </c:pt>
                <c:pt idx="279">
                  <c:v>5.8960831264226528</c:v>
                </c:pt>
                <c:pt idx="280">
                  <c:v>5.8960831264226528</c:v>
                </c:pt>
                <c:pt idx="281">
                  <c:v>5.8960831264226528</c:v>
                </c:pt>
                <c:pt idx="282">
                  <c:v>5.8960831264226528</c:v>
                </c:pt>
                <c:pt idx="283">
                  <c:v>5.8960831264226528</c:v>
                </c:pt>
                <c:pt idx="284">
                  <c:v>5.8960831264226528</c:v>
                </c:pt>
                <c:pt idx="285">
                  <c:v>5.8960831264226528</c:v>
                </c:pt>
                <c:pt idx="286">
                  <c:v>5.8960831264226528</c:v>
                </c:pt>
                <c:pt idx="287">
                  <c:v>5.8960831264226528</c:v>
                </c:pt>
                <c:pt idx="288">
                  <c:v>5.8960831264226528</c:v>
                </c:pt>
                <c:pt idx="289">
                  <c:v>5.8960831264226528</c:v>
                </c:pt>
                <c:pt idx="290">
                  <c:v>5.8960831264226528</c:v>
                </c:pt>
                <c:pt idx="291">
                  <c:v>5.8960831264226528</c:v>
                </c:pt>
                <c:pt idx="292">
                  <c:v>5.8960831264226528</c:v>
                </c:pt>
                <c:pt idx="293">
                  <c:v>5.8960831264226528</c:v>
                </c:pt>
                <c:pt idx="294">
                  <c:v>5.8960831264226528</c:v>
                </c:pt>
                <c:pt idx="295">
                  <c:v>5.8960831264226528</c:v>
                </c:pt>
                <c:pt idx="296">
                  <c:v>5.8960831264226528</c:v>
                </c:pt>
                <c:pt idx="297">
                  <c:v>5.8960831264226528</c:v>
                </c:pt>
                <c:pt idx="298">
                  <c:v>5.8960831264226528</c:v>
                </c:pt>
                <c:pt idx="299">
                  <c:v>5.8960831264226528</c:v>
                </c:pt>
                <c:pt idx="300">
                  <c:v>5.8960831264226528</c:v>
                </c:pt>
                <c:pt idx="301">
                  <c:v>5.8960831264226528</c:v>
                </c:pt>
                <c:pt idx="302">
                  <c:v>5.8960831264226528</c:v>
                </c:pt>
                <c:pt idx="303">
                  <c:v>5.8960831264226528</c:v>
                </c:pt>
                <c:pt idx="304">
                  <c:v>5.8960831264226528</c:v>
                </c:pt>
                <c:pt idx="305">
                  <c:v>5.8960831264226528</c:v>
                </c:pt>
                <c:pt idx="306">
                  <c:v>5.8960831264226528</c:v>
                </c:pt>
                <c:pt idx="307">
                  <c:v>5.8960831264226528</c:v>
                </c:pt>
                <c:pt idx="308">
                  <c:v>5.8960831264226528</c:v>
                </c:pt>
                <c:pt idx="309">
                  <c:v>5.8960831264226528</c:v>
                </c:pt>
                <c:pt idx="310">
                  <c:v>5.8960831264226528</c:v>
                </c:pt>
                <c:pt idx="311">
                  <c:v>5.8960831264226528</c:v>
                </c:pt>
                <c:pt idx="312">
                  <c:v>5.8960831264226528</c:v>
                </c:pt>
                <c:pt idx="313">
                  <c:v>5.8960831264226528</c:v>
                </c:pt>
                <c:pt idx="314">
                  <c:v>5.8960831264226528</c:v>
                </c:pt>
                <c:pt idx="315">
                  <c:v>5.8960831264226528</c:v>
                </c:pt>
                <c:pt idx="316">
                  <c:v>5.8960831264226528</c:v>
                </c:pt>
                <c:pt idx="317">
                  <c:v>5.8960831264226528</c:v>
                </c:pt>
                <c:pt idx="318">
                  <c:v>5.8960831264226528</c:v>
                </c:pt>
                <c:pt idx="319">
                  <c:v>5.8960831264226528</c:v>
                </c:pt>
                <c:pt idx="320">
                  <c:v>5.8960831264226528</c:v>
                </c:pt>
                <c:pt idx="321">
                  <c:v>5.8960831264226528</c:v>
                </c:pt>
                <c:pt idx="322">
                  <c:v>5.8960831264226528</c:v>
                </c:pt>
                <c:pt idx="323">
                  <c:v>5.8960831264226528</c:v>
                </c:pt>
                <c:pt idx="324">
                  <c:v>5.8960831264226528</c:v>
                </c:pt>
                <c:pt idx="325">
                  <c:v>5.8960831264226528</c:v>
                </c:pt>
                <c:pt idx="326">
                  <c:v>5.8960831264226528</c:v>
                </c:pt>
                <c:pt idx="327">
                  <c:v>5.8960831264226528</c:v>
                </c:pt>
                <c:pt idx="328">
                  <c:v>5.8960831264226528</c:v>
                </c:pt>
                <c:pt idx="329">
                  <c:v>5.8960831264226528</c:v>
                </c:pt>
                <c:pt idx="330">
                  <c:v>5.8960831264226528</c:v>
                </c:pt>
                <c:pt idx="331">
                  <c:v>5.8960831264226528</c:v>
                </c:pt>
                <c:pt idx="332">
                  <c:v>5.8960831264226528</c:v>
                </c:pt>
                <c:pt idx="333">
                  <c:v>5.8960831264226528</c:v>
                </c:pt>
                <c:pt idx="334">
                  <c:v>5.8960831264226528</c:v>
                </c:pt>
                <c:pt idx="335">
                  <c:v>5.8960831264226528</c:v>
                </c:pt>
                <c:pt idx="336">
                  <c:v>5.8960831264226528</c:v>
                </c:pt>
                <c:pt idx="337">
                  <c:v>5.8960831264226528</c:v>
                </c:pt>
                <c:pt idx="338">
                  <c:v>5.8960831264226528</c:v>
                </c:pt>
                <c:pt idx="339">
                  <c:v>5.8960831264226528</c:v>
                </c:pt>
                <c:pt idx="340">
                  <c:v>5.8960831264226528</c:v>
                </c:pt>
                <c:pt idx="341">
                  <c:v>5.8960831264226528</c:v>
                </c:pt>
                <c:pt idx="342">
                  <c:v>5.8960831264226528</c:v>
                </c:pt>
                <c:pt idx="343">
                  <c:v>5.8960831264226528</c:v>
                </c:pt>
                <c:pt idx="344">
                  <c:v>5.8960831264226528</c:v>
                </c:pt>
                <c:pt idx="345">
                  <c:v>5.8960831264226528</c:v>
                </c:pt>
                <c:pt idx="346">
                  <c:v>5.8960831264226528</c:v>
                </c:pt>
                <c:pt idx="347">
                  <c:v>5.8960831264226528</c:v>
                </c:pt>
                <c:pt idx="348">
                  <c:v>5.8960831264226528</c:v>
                </c:pt>
                <c:pt idx="349">
                  <c:v>5.8960831264226528</c:v>
                </c:pt>
                <c:pt idx="350">
                  <c:v>5.8960831264226528</c:v>
                </c:pt>
                <c:pt idx="351">
                  <c:v>5.8960831264226528</c:v>
                </c:pt>
                <c:pt idx="352">
                  <c:v>5.8960831264226528</c:v>
                </c:pt>
                <c:pt idx="353">
                  <c:v>5.8960831264226528</c:v>
                </c:pt>
                <c:pt idx="354">
                  <c:v>5.8960831264226528</c:v>
                </c:pt>
                <c:pt idx="355">
                  <c:v>5.8960831264226528</c:v>
                </c:pt>
                <c:pt idx="356">
                  <c:v>5.8960831264226528</c:v>
                </c:pt>
                <c:pt idx="357">
                  <c:v>5.8960831264226528</c:v>
                </c:pt>
                <c:pt idx="358">
                  <c:v>5.8960831264226528</c:v>
                </c:pt>
                <c:pt idx="359">
                  <c:v>5.8960831264226528</c:v>
                </c:pt>
                <c:pt idx="360">
                  <c:v>5.8960831264226528</c:v>
                </c:pt>
                <c:pt idx="361">
                  <c:v>5.8960831264226528</c:v>
                </c:pt>
                <c:pt idx="362">
                  <c:v>5.8960831264226528</c:v>
                </c:pt>
                <c:pt idx="363">
                  <c:v>5.8960831264226528</c:v>
                </c:pt>
                <c:pt idx="364">
                  <c:v>5.8960831264226528</c:v>
                </c:pt>
                <c:pt idx="365">
                  <c:v>5.8960831264226528</c:v>
                </c:pt>
                <c:pt idx="366">
                  <c:v>5.8960831264226528</c:v>
                </c:pt>
                <c:pt idx="367">
                  <c:v>5.8960831264226528</c:v>
                </c:pt>
                <c:pt idx="368">
                  <c:v>5.8960831264226528</c:v>
                </c:pt>
                <c:pt idx="369">
                  <c:v>5.8960831264226528</c:v>
                </c:pt>
                <c:pt idx="370">
                  <c:v>5.8960831264226528</c:v>
                </c:pt>
                <c:pt idx="371">
                  <c:v>5.8960831264226528</c:v>
                </c:pt>
                <c:pt idx="372">
                  <c:v>5.8960831264226528</c:v>
                </c:pt>
                <c:pt idx="373">
                  <c:v>5.8960831264226528</c:v>
                </c:pt>
                <c:pt idx="374">
                  <c:v>5.8960831264226528</c:v>
                </c:pt>
                <c:pt idx="375">
                  <c:v>5.8960831264226528</c:v>
                </c:pt>
                <c:pt idx="376">
                  <c:v>5.8960831264226528</c:v>
                </c:pt>
                <c:pt idx="377">
                  <c:v>5.8960831264226528</c:v>
                </c:pt>
                <c:pt idx="378">
                  <c:v>5.8960831264226528</c:v>
                </c:pt>
                <c:pt idx="379">
                  <c:v>5.8960831264226528</c:v>
                </c:pt>
                <c:pt idx="380">
                  <c:v>5.8960831264226528</c:v>
                </c:pt>
                <c:pt idx="381">
                  <c:v>5.8960831264226528</c:v>
                </c:pt>
                <c:pt idx="382">
                  <c:v>5.8960831264226528</c:v>
                </c:pt>
                <c:pt idx="383">
                  <c:v>5.8960831264226528</c:v>
                </c:pt>
                <c:pt idx="384">
                  <c:v>5.8960831264226528</c:v>
                </c:pt>
                <c:pt idx="385">
                  <c:v>5.8960831264226528</c:v>
                </c:pt>
                <c:pt idx="386">
                  <c:v>5.8960831264226528</c:v>
                </c:pt>
                <c:pt idx="387">
                  <c:v>5.8960831264226528</c:v>
                </c:pt>
                <c:pt idx="388">
                  <c:v>5.8960831264226528</c:v>
                </c:pt>
                <c:pt idx="389">
                  <c:v>5.8960831264226528</c:v>
                </c:pt>
                <c:pt idx="390">
                  <c:v>5.8960831264226528</c:v>
                </c:pt>
                <c:pt idx="391">
                  <c:v>5.8960831264226528</c:v>
                </c:pt>
                <c:pt idx="392">
                  <c:v>5.8960831264226528</c:v>
                </c:pt>
                <c:pt idx="393">
                  <c:v>5.8960831264226528</c:v>
                </c:pt>
                <c:pt idx="394">
                  <c:v>5.8960831264226528</c:v>
                </c:pt>
                <c:pt idx="395">
                  <c:v>5.8960831264226528</c:v>
                </c:pt>
                <c:pt idx="396">
                  <c:v>5.8960831264226528</c:v>
                </c:pt>
                <c:pt idx="397">
                  <c:v>5.8960831264226528</c:v>
                </c:pt>
                <c:pt idx="398">
                  <c:v>5.8960831264226528</c:v>
                </c:pt>
                <c:pt idx="399">
                  <c:v>5.8960831264226528</c:v>
                </c:pt>
                <c:pt idx="400">
                  <c:v>5.8960831264226528</c:v>
                </c:pt>
                <c:pt idx="401">
                  <c:v>5.8960831264226528</c:v>
                </c:pt>
                <c:pt idx="402">
                  <c:v>5.8960831264226528</c:v>
                </c:pt>
                <c:pt idx="403">
                  <c:v>5.8960831264226528</c:v>
                </c:pt>
                <c:pt idx="404">
                  <c:v>5.8960831264226528</c:v>
                </c:pt>
                <c:pt idx="405">
                  <c:v>5.8960831264226528</c:v>
                </c:pt>
                <c:pt idx="406">
                  <c:v>5.8960831264226528</c:v>
                </c:pt>
                <c:pt idx="407">
                  <c:v>5.8960831264226528</c:v>
                </c:pt>
                <c:pt idx="408">
                  <c:v>5.8960831264226528</c:v>
                </c:pt>
                <c:pt idx="409">
                  <c:v>5.8960831264226528</c:v>
                </c:pt>
                <c:pt idx="410">
                  <c:v>5.8960831264226528</c:v>
                </c:pt>
                <c:pt idx="411">
                  <c:v>5.8960831264226528</c:v>
                </c:pt>
                <c:pt idx="412">
                  <c:v>5.8960831264226528</c:v>
                </c:pt>
                <c:pt idx="413">
                  <c:v>5.8960831264226528</c:v>
                </c:pt>
                <c:pt idx="414">
                  <c:v>5.8960831264226528</c:v>
                </c:pt>
                <c:pt idx="415">
                  <c:v>5.8960831264226528</c:v>
                </c:pt>
                <c:pt idx="416">
                  <c:v>5.8960831264226528</c:v>
                </c:pt>
                <c:pt idx="417">
                  <c:v>5.8960831264226528</c:v>
                </c:pt>
                <c:pt idx="418">
                  <c:v>5.8960831264226528</c:v>
                </c:pt>
                <c:pt idx="419">
                  <c:v>5.8960831264226528</c:v>
                </c:pt>
                <c:pt idx="420">
                  <c:v>5.8960831264226528</c:v>
                </c:pt>
                <c:pt idx="421">
                  <c:v>5.8960831264226528</c:v>
                </c:pt>
                <c:pt idx="422">
                  <c:v>5.8960831264226528</c:v>
                </c:pt>
                <c:pt idx="423">
                  <c:v>5.8960831264226528</c:v>
                </c:pt>
                <c:pt idx="424">
                  <c:v>5.8960831264226528</c:v>
                </c:pt>
                <c:pt idx="425">
                  <c:v>5.8960831264226528</c:v>
                </c:pt>
                <c:pt idx="426">
                  <c:v>5.8960831264226528</c:v>
                </c:pt>
                <c:pt idx="427">
                  <c:v>5.8960831264226528</c:v>
                </c:pt>
                <c:pt idx="428">
                  <c:v>5.8960831264226528</c:v>
                </c:pt>
                <c:pt idx="429">
                  <c:v>5.8960831264226528</c:v>
                </c:pt>
                <c:pt idx="430">
                  <c:v>5.8960831264226528</c:v>
                </c:pt>
                <c:pt idx="431">
                  <c:v>5.8960831264226528</c:v>
                </c:pt>
                <c:pt idx="432">
                  <c:v>5.8960831264226528</c:v>
                </c:pt>
                <c:pt idx="433">
                  <c:v>5.8960831264226528</c:v>
                </c:pt>
                <c:pt idx="434">
                  <c:v>5.8960831264226528</c:v>
                </c:pt>
                <c:pt idx="435">
                  <c:v>5.8960831264226528</c:v>
                </c:pt>
                <c:pt idx="436">
                  <c:v>5.8960831264226528</c:v>
                </c:pt>
                <c:pt idx="437">
                  <c:v>5.8960831264226528</c:v>
                </c:pt>
                <c:pt idx="438">
                  <c:v>5.8960831264226528</c:v>
                </c:pt>
                <c:pt idx="439">
                  <c:v>5.8960831264226528</c:v>
                </c:pt>
                <c:pt idx="440">
                  <c:v>5.8960831264226528</c:v>
                </c:pt>
                <c:pt idx="441">
                  <c:v>5.8960831264226528</c:v>
                </c:pt>
                <c:pt idx="442">
                  <c:v>5.8960831264226528</c:v>
                </c:pt>
                <c:pt idx="443">
                  <c:v>5.8960831264226528</c:v>
                </c:pt>
                <c:pt idx="444">
                  <c:v>5.8960831264226528</c:v>
                </c:pt>
                <c:pt idx="445">
                  <c:v>5.8960831264226528</c:v>
                </c:pt>
                <c:pt idx="446">
                  <c:v>5.8960831264226528</c:v>
                </c:pt>
                <c:pt idx="447">
                  <c:v>5.8960831264226528</c:v>
                </c:pt>
                <c:pt idx="448">
                  <c:v>5.8960831264226528</c:v>
                </c:pt>
                <c:pt idx="449">
                  <c:v>5.8960831264226528</c:v>
                </c:pt>
                <c:pt idx="450">
                  <c:v>5.8960831264226528</c:v>
                </c:pt>
                <c:pt idx="451">
                  <c:v>5.8960831264226528</c:v>
                </c:pt>
                <c:pt idx="452">
                  <c:v>5.8960831264226528</c:v>
                </c:pt>
                <c:pt idx="453">
                  <c:v>5.8960831264226528</c:v>
                </c:pt>
                <c:pt idx="454">
                  <c:v>5.8960831264226528</c:v>
                </c:pt>
                <c:pt idx="455">
                  <c:v>5.8960831264226528</c:v>
                </c:pt>
                <c:pt idx="456">
                  <c:v>5.8960831264226528</c:v>
                </c:pt>
                <c:pt idx="457">
                  <c:v>5.8960831264226528</c:v>
                </c:pt>
                <c:pt idx="458">
                  <c:v>5.8960831264226528</c:v>
                </c:pt>
                <c:pt idx="459">
                  <c:v>5.8960831264226528</c:v>
                </c:pt>
                <c:pt idx="460">
                  <c:v>5.8960831264226528</c:v>
                </c:pt>
                <c:pt idx="461">
                  <c:v>5.8960831264226528</c:v>
                </c:pt>
                <c:pt idx="462">
                  <c:v>5.8960831264226528</c:v>
                </c:pt>
                <c:pt idx="463">
                  <c:v>5.8960831264226528</c:v>
                </c:pt>
                <c:pt idx="464">
                  <c:v>5.8960831264226528</c:v>
                </c:pt>
                <c:pt idx="465">
                  <c:v>5.8960831264226528</c:v>
                </c:pt>
                <c:pt idx="466">
                  <c:v>5.8960831264226528</c:v>
                </c:pt>
                <c:pt idx="467">
                  <c:v>5.8960831264226528</c:v>
                </c:pt>
                <c:pt idx="468">
                  <c:v>5.8960831264226528</c:v>
                </c:pt>
                <c:pt idx="469">
                  <c:v>5.8960831264226528</c:v>
                </c:pt>
                <c:pt idx="470">
                  <c:v>5.8960831264226528</c:v>
                </c:pt>
                <c:pt idx="471">
                  <c:v>5.8960831264226528</c:v>
                </c:pt>
                <c:pt idx="472">
                  <c:v>5.8960831264226528</c:v>
                </c:pt>
                <c:pt idx="473">
                  <c:v>5.8960831264226528</c:v>
                </c:pt>
                <c:pt idx="474">
                  <c:v>5.8960831264226528</c:v>
                </c:pt>
                <c:pt idx="475">
                  <c:v>5.8960831264226528</c:v>
                </c:pt>
                <c:pt idx="476">
                  <c:v>5.8960831264226528</c:v>
                </c:pt>
                <c:pt idx="477">
                  <c:v>5.8960831264226528</c:v>
                </c:pt>
                <c:pt idx="478">
                  <c:v>5.8960831264226528</c:v>
                </c:pt>
                <c:pt idx="479">
                  <c:v>5.8960831264226528</c:v>
                </c:pt>
                <c:pt idx="480">
                  <c:v>5.8960831264226528</c:v>
                </c:pt>
                <c:pt idx="481">
                  <c:v>5.8960831264226528</c:v>
                </c:pt>
                <c:pt idx="482">
                  <c:v>5.8960831264226528</c:v>
                </c:pt>
                <c:pt idx="483">
                  <c:v>5.8960831264226528</c:v>
                </c:pt>
                <c:pt idx="484">
                  <c:v>5.8960831264226528</c:v>
                </c:pt>
                <c:pt idx="485">
                  <c:v>5.8960831264226528</c:v>
                </c:pt>
                <c:pt idx="486">
                  <c:v>5.8960831264226528</c:v>
                </c:pt>
                <c:pt idx="487">
                  <c:v>5.8960831264226528</c:v>
                </c:pt>
                <c:pt idx="488">
                  <c:v>5.8960831264226528</c:v>
                </c:pt>
                <c:pt idx="489">
                  <c:v>5.8960831264226528</c:v>
                </c:pt>
                <c:pt idx="490">
                  <c:v>5.8960831264226528</c:v>
                </c:pt>
                <c:pt idx="491">
                  <c:v>5.8960831264226528</c:v>
                </c:pt>
                <c:pt idx="492">
                  <c:v>5.8960831264226528</c:v>
                </c:pt>
                <c:pt idx="493">
                  <c:v>5.8960831264226528</c:v>
                </c:pt>
                <c:pt idx="494">
                  <c:v>5.8960831264226528</c:v>
                </c:pt>
                <c:pt idx="495">
                  <c:v>5.8960831264226528</c:v>
                </c:pt>
                <c:pt idx="496">
                  <c:v>5.8960831264226528</c:v>
                </c:pt>
                <c:pt idx="497">
                  <c:v>5.8960831264226528</c:v>
                </c:pt>
                <c:pt idx="498">
                  <c:v>5.8960831264226528</c:v>
                </c:pt>
                <c:pt idx="499">
                  <c:v>5.8960831264226528</c:v>
                </c:pt>
                <c:pt idx="500">
                  <c:v>5.8960831264226528</c:v>
                </c:pt>
                <c:pt idx="501">
                  <c:v>5.8960831264226528</c:v>
                </c:pt>
                <c:pt idx="502">
                  <c:v>5.8960831264226528</c:v>
                </c:pt>
                <c:pt idx="503">
                  <c:v>5.8960831264226528</c:v>
                </c:pt>
                <c:pt idx="504">
                  <c:v>5.8960831264226528</c:v>
                </c:pt>
                <c:pt idx="505">
                  <c:v>5.8960831264226528</c:v>
                </c:pt>
                <c:pt idx="506">
                  <c:v>5.8960831264226528</c:v>
                </c:pt>
                <c:pt idx="507">
                  <c:v>5.8960831264226528</c:v>
                </c:pt>
                <c:pt idx="508">
                  <c:v>5.8960831264226528</c:v>
                </c:pt>
                <c:pt idx="509">
                  <c:v>5.8960831264226528</c:v>
                </c:pt>
                <c:pt idx="510">
                  <c:v>5.8960831264226528</c:v>
                </c:pt>
                <c:pt idx="511">
                  <c:v>5.8960831264226528</c:v>
                </c:pt>
                <c:pt idx="512">
                  <c:v>5.8960831264226528</c:v>
                </c:pt>
                <c:pt idx="513">
                  <c:v>5.8960831264226528</c:v>
                </c:pt>
                <c:pt idx="514">
                  <c:v>5.8960831264226528</c:v>
                </c:pt>
                <c:pt idx="515">
                  <c:v>5.8960831264226528</c:v>
                </c:pt>
                <c:pt idx="516">
                  <c:v>5.8960831264226528</c:v>
                </c:pt>
                <c:pt idx="517">
                  <c:v>5.8960831264226528</c:v>
                </c:pt>
                <c:pt idx="518">
                  <c:v>5.8960831264226528</c:v>
                </c:pt>
                <c:pt idx="519">
                  <c:v>5.8960831264226528</c:v>
                </c:pt>
                <c:pt idx="520">
                  <c:v>5.8960831264226528</c:v>
                </c:pt>
                <c:pt idx="521">
                  <c:v>5.8960831264226528</c:v>
                </c:pt>
                <c:pt idx="522">
                  <c:v>5.8960831264226528</c:v>
                </c:pt>
                <c:pt idx="523">
                  <c:v>5.8960831264226528</c:v>
                </c:pt>
                <c:pt idx="524">
                  <c:v>5.8960831264226528</c:v>
                </c:pt>
                <c:pt idx="525">
                  <c:v>5.8960831264226528</c:v>
                </c:pt>
                <c:pt idx="526">
                  <c:v>5.8960831264226528</c:v>
                </c:pt>
                <c:pt idx="527">
                  <c:v>5.8960831264226528</c:v>
                </c:pt>
                <c:pt idx="528">
                  <c:v>5.8960831264226528</c:v>
                </c:pt>
                <c:pt idx="529">
                  <c:v>5.8960831264226528</c:v>
                </c:pt>
                <c:pt idx="530">
                  <c:v>5.8960831264226528</c:v>
                </c:pt>
                <c:pt idx="531">
                  <c:v>5.8960831264226528</c:v>
                </c:pt>
                <c:pt idx="532">
                  <c:v>5.8960831264226528</c:v>
                </c:pt>
                <c:pt idx="533">
                  <c:v>5.8960831264226528</c:v>
                </c:pt>
                <c:pt idx="534">
                  <c:v>5.8960831264226528</c:v>
                </c:pt>
                <c:pt idx="535">
                  <c:v>5.8960831264226528</c:v>
                </c:pt>
                <c:pt idx="536">
                  <c:v>5.8960831264226528</c:v>
                </c:pt>
                <c:pt idx="537">
                  <c:v>5.8960831264226528</c:v>
                </c:pt>
                <c:pt idx="538">
                  <c:v>5.8960831264226528</c:v>
                </c:pt>
                <c:pt idx="539">
                  <c:v>5.8960831264226528</c:v>
                </c:pt>
                <c:pt idx="540">
                  <c:v>5.8960831264226528</c:v>
                </c:pt>
                <c:pt idx="541">
                  <c:v>5.8960831264226528</c:v>
                </c:pt>
                <c:pt idx="542">
                  <c:v>5.8960831264226528</c:v>
                </c:pt>
                <c:pt idx="543">
                  <c:v>5.8960831264226528</c:v>
                </c:pt>
                <c:pt idx="544">
                  <c:v>5.8960831264226528</c:v>
                </c:pt>
                <c:pt idx="545">
                  <c:v>5.8960831264226528</c:v>
                </c:pt>
                <c:pt idx="546">
                  <c:v>5.8960831264226528</c:v>
                </c:pt>
                <c:pt idx="547">
                  <c:v>5.8960831264226528</c:v>
                </c:pt>
                <c:pt idx="548">
                  <c:v>5.8960831264226528</c:v>
                </c:pt>
                <c:pt idx="549">
                  <c:v>5.8960831264226528</c:v>
                </c:pt>
                <c:pt idx="550">
                  <c:v>5.8960831264226528</c:v>
                </c:pt>
                <c:pt idx="551">
                  <c:v>5.8960831264226528</c:v>
                </c:pt>
                <c:pt idx="552">
                  <c:v>5.8960831264226528</c:v>
                </c:pt>
                <c:pt idx="553">
                  <c:v>5.8960831264226528</c:v>
                </c:pt>
                <c:pt idx="554">
                  <c:v>5.8960831264226528</c:v>
                </c:pt>
                <c:pt idx="555">
                  <c:v>5.8960831264226528</c:v>
                </c:pt>
                <c:pt idx="556">
                  <c:v>5.8960831264226528</c:v>
                </c:pt>
                <c:pt idx="557">
                  <c:v>5.8960831264226528</c:v>
                </c:pt>
                <c:pt idx="558">
                  <c:v>5.8960831264226528</c:v>
                </c:pt>
                <c:pt idx="559">
                  <c:v>5.8960831264226528</c:v>
                </c:pt>
                <c:pt idx="560">
                  <c:v>5.8960831264226528</c:v>
                </c:pt>
                <c:pt idx="561">
                  <c:v>5.8960831264226528</c:v>
                </c:pt>
                <c:pt idx="562">
                  <c:v>5.8960831264226528</c:v>
                </c:pt>
                <c:pt idx="563">
                  <c:v>5.8960831264226528</c:v>
                </c:pt>
                <c:pt idx="564">
                  <c:v>5.8960831264226528</c:v>
                </c:pt>
                <c:pt idx="565">
                  <c:v>5.8960831264226528</c:v>
                </c:pt>
                <c:pt idx="566">
                  <c:v>5.8960831264226528</c:v>
                </c:pt>
                <c:pt idx="567">
                  <c:v>5.8960831264226528</c:v>
                </c:pt>
                <c:pt idx="568">
                  <c:v>5.8960831264226528</c:v>
                </c:pt>
                <c:pt idx="569">
                  <c:v>5.8960831264226528</c:v>
                </c:pt>
                <c:pt idx="570">
                  <c:v>5.8960831264226528</c:v>
                </c:pt>
                <c:pt idx="571">
                  <c:v>5.8960831264226528</c:v>
                </c:pt>
                <c:pt idx="572">
                  <c:v>5.8960831264226528</c:v>
                </c:pt>
                <c:pt idx="573">
                  <c:v>5.8960831264226528</c:v>
                </c:pt>
                <c:pt idx="574">
                  <c:v>5.8960831264226528</c:v>
                </c:pt>
                <c:pt idx="575">
                  <c:v>5.8960831264226528</c:v>
                </c:pt>
                <c:pt idx="576">
                  <c:v>5.8960831264226528</c:v>
                </c:pt>
                <c:pt idx="577">
                  <c:v>5.8960831264226528</c:v>
                </c:pt>
                <c:pt idx="578">
                  <c:v>5.8960831264226528</c:v>
                </c:pt>
                <c:pt idx="579">
                  <c:v>5.8960831264226528</c:v>
                </c:pt>
                <c:pt idx="580">
                  <c:v>5.8960831264226528</c:v>
                </c:pt>
                <c:pt idx="581">
                  <c:v>5.8960831264226528</c:v>
                </c:pt>
                <c:pt idx="582">
                  <c:v>5.8960831264226528</c:v>
                </c:pt>
                <c:pt idx="583">
                  <c:v>5.8960831264226528</c:v>
                </c:pt>
                <c:pt idx="584">
                  <c:v>5.8960831264226528</c:v>
                </c:pt>
                <c:pt idx="585">
                  <c:v>5.8960831264226528</c:v>
                </c:pt>
                <c:pt idx="586">
                  <c:v>5.8960831264226528</c:v>
                </c:pt>
                <c:pt idx="587">
                  <c:v>5.8960831264226528</c:v>
                </c:pt>
                <c:pt idx="588">
                  <c:v>5.8960831264226528</c:v>
                </c:pt>
                <c:pt idx="589">
                  <c:v>5.8960831264226528</c:v>
                </c:pt>
                <c:pt idx="590">
                  <c:v>5.8960831264226528</c:v>
                </c:pt>
                <c:pt idx="591">
                  <c:v>5.8960831264226528</c:v>
                </c:pt>
                <c:pt idx="592">
                  <c:v>5.8960831264226528</c:v>
                </c:pt>
                <c:pt idx="593">
                  <c:v>5.8960831264226528</c:v>
                </c:pt>
                <c:pt idx="594">
                  <c:v>5.8960831264226528</c:v>
                </c:pt>
                <c:pt idx="595">
                  <c:v>5.8960831264226528</c:v>
                </c:pt>
                <c:pt idx="596">
                  <c:v>5.8960831264226528</c:v>
                </c:pt>
                <c:pt idx="597">
                  <c:v>5.8960831264226528</c:v>
                </c:pt>
                <c:pt idx="598">
                  <c:v>5.8960831264226528</c:v>
                </c:pt>
                <c:pt idx="599">
                  <c:v>5.8960831264226528</c:v>
                </c:pt>
                <c:pt idx="600">
                  <c:v>5.8960831264226528</c:v>
                </c:pt>
                <c:pt idx="601">
                  <c:v>5.8960831264226528</c:v>
                </c:pt>
                <c:pt idx="602">
                  <c:v>5.8960831264226528</c:v>
                </c:pt>
                <c:pt idx="603">
                  <c:v>5.8960831264226528</c:v>
                </c:pt>
                <c:pt idx="604">
                  <c:v>5.8960831264226528</c:v>
                </c:pt>
                <c:pt idx="605">
                  <c:v>5.8960831264226528</c:v>
                </c:pt>
                <c:pt idx="606">
                  <c:v>5.8960831264226528</c:v>
                </c:pt>
                <c:pt idx="607">
                  <c:v>5.8960831264226528</c:v>
                </c:pt>
                <c:pt idx="608">
                  <c:v>5.8960831264226528</c:v>
                </c:pt>
                <c:pt idx="609">
                  <c:v>5.8960831264226528</c:v>
                </c:pt>
                <c:pt idx="610">
                  <c:v>5.8960831264226528</c:v>
                </c:pt>
                <c:pt idx="611">
                  <c:v>5.8960831264226528</c:v>
                </c:pt>
                <c:pt idx="612">
                  <c:v>5.8960831264226528</c:v>
                </c:pt>
                <c:pt idx="613">
                  <c:v>5.8960831264226528</c:v>
                </c:pt>
                <c:pt idx="614">
                  <c:v>5.8960831264226528</c:v>
                </c:pt>
                <c:pt idx="615">
                  <c:v>5.8960831264226528</c:v>
                </c:pt>
                <c:pt idx="616">
                  <c:v>5.8960831264226528</c:v>
                </c:pt>
                <c:pt idx="617">
                  <c:v>5.8960831264226528</c:v>
                </c:pt>
                <c:pt idx="618">
                  <c:v>5.8960831264226528</c:v>
                </c:pt>
                <c:pt idx="619">
                  <c:v>5.8960831264226528</c:v>
                </c:pt>
                <c:pt idx="620">
                  <c:v>5.8960831264226528</c:v>
                </c:pt>
                <c:pt idx="621">
                  <c:v>5.8960831264226528</c:v>
                </c:pt>
                <c:pt idx="622">
                  <c:v>5.8960831264226528</c:v>
                </c:pt>
                <c:pt idx="623">
                  <c:v>5.8960831264226528</c:v>
                </c:pt>
                <c:pt idx="624">
                  <c:v>5.8960831264226528</c:v>
                </c:pt>
                <c:pt idx="625">
                  <c:v>5.8960831264226528</c:v>
                </c:pt>
                <c:pt idx="626">
                  <c:v>5.8960831264226528</c:v>
                </c:pt>
                <c:pt idx="627">
                  <c:v>5.8960831264226528</c:v>
                </c:pt>
                <c:pt idx="628">
                  <c:v>5.8960831264226528</c:v>
                </c:pt>
                <c:pt idx="629">
                  <c:v>5.8960831264226528</c:v>
                </c:pt>
                <c:pt idx="630">
                  <c:v>5.8960831264226528</c:v>
                </c:pt>
                <c:pt idx="631">
                  <c:v>5.8960831264226528</c:v>
                </c:pt>
                <c:pt idx="632">
                  <c:v>5.8960831264226528</c:v>
                </c:pt>
                <c:pt idx="633">
                  <c:v>5.8960831264226528</c:v>
                </c:pt>
                <c:pt idx="634">
                  <c:v>5.8960831264226528</c:v>
                </c:pt>
                <c:pt idx="635">
                  <c:v>5.8960831264226528</c:v>
                </c:pt>
                <c:pt idx="636">
                  <c:v>5.8960831264226528</c:v>
                </c:pt>
                <c:pt idx="637">
                  <c:v>5.8960831264226528</c:v>
                </c:pt>
                <c:pt idx="638">
                  <c:v>5.8960831264226528</c:v>
                </c:pt>
                <c:pt idx="639">
                  <c:v>5.8960831264226528</c:v>
                </c:pt>
                <c:pt idx="640">
                  <c:v>5.8960831264226528</c:v>
                </c:pt>
                <c:pt idx="641">
                  <c:v>5.8960831264226528</c:v>
                </c:pt>
                <c:pt idx="642">
                  <c:v>5.8960831264226528</c:v>
                </c:pt>
                <c:pt idx="643">
                  <c:v>5.8960831264226528</c:v>
                </c:pt>
                <c:pt idx="644">
                  <c:v>5.8960831264226528</c:v>
                </c:pt>
                <c:pt idx="645">
                  <c:v>5.8960831264226528</c:v>
                </c:pt>
                <c:pt idx="646">
                  <c:v>5.8960831264226528</c:v>
                </c:pt>
                <c:pt idx="647">
                  <c:v>5.8960831264226528</c:v>
                </c:pt>
                <c:pt idx="648">
                  <c:v>5.8960831264226528</c:v>
                </c:pt>
                <c:pt idx="649">
                  <c:v>5.8960831264226528</c:v>
                </c:pt>
                <c:pt idx="650">
                  <c:v>5.8960831264226528</c:v>
                </c:pt>
                <c:pt idx="651">
                  <c:v>5.8960831264226528</c:v>
                </c:pt>
                <c:pt idx="652">
                  <c:v>5.8960831264226528</c:v>
                </c:pt>
                <c:pt idx="653">
                  <c:v>5.8960831264226528</c:v>
                </c:pt>
                <c:pt idx="654">
                  <c:v>5.8960831264226528</c:v>
                </c:pt>
                <c:pt idx="655">
                  <c:v>5.8960831264226528</c:v>
                </c:pt>
                <c:pt idx="656">
                  <c:v>5.8960831264226528</c:v>
                </c:pt>
                <c:pt idx="657">
                  <c:v>5.8960831264226528</c:v>
                </c:pt>
                <c:pt idx="658">
                  <c:v>5.8960831264226528</c:v>
                </c:pt>
                <c:pt idx="659">
                  <c:v>5.8960831264226528</c:v>
                </c:pt>
                <c:pt idx="660">
                  <c:v>5.8960831264226528</c:v>
                </c:pt>
                <c:pt idx="661">
                  <c:v>5.8960831264226528</c:v>
                </c:pt>
                <c:pt idx="662">
                  <c:v>5.8960831264226528</c:v>
                </c:pt>
                <c:pt idx="663">
                  <c:v>5.8960831264226528</c:v>
                </c:pt>
                <c:pt idx="664">
                  <c:v>5.8960831264226528</c:v>
                </c:pt>
                <c:pt idx="665">
                  <c:v>5.8960831264226528</c:v>
                </c:pt>
                <c:pt idx="666">
                  <c:v>5.8960831264226528</c:v>
                </c:pt>
                <c:pt idx="667">
                  <c:v>5.8960831264226528</c:v>
                </c:pt>
                <c:pt idx="668">
                  <c:v>5.8960831264226528</c:v>
                </c:pt>
                <c:pt idx="669">
                  <c:v>5.8960831264226528</c:v>
                </c:pt>
                <c:pt idx="670">
                  <c:v>5.8960831264226528</c:v>
                </c:pt>
                <c:pt idx="671">
                  <c:v>5.8960831264226528</c:v>
                </c:pt>
                <c:pt idx="672">
                  <c:v>5.8960831264226528</c:v>
                </c:pt>
                <c:pt idx="673">
                  <c:v>5.8960831264226528</c:v>
                </c:pt>
                <c:pt idx="674">
                  <c:v>5.8960831264226528</c:v>
                </c:pt>
                <c:pt idx="675">
                  <c:v>5.8960831264226528</c:v>
                </c:pt>
                <c:pt idx="676">
                  <c:v>5.8960831264226528</c:v>
                </c:pt>
                <c:pt idx="677">
                  <c:v>5.8960831264226528</c:v>
                </c:pt>
                <c:pt idx="678">
                  <c:v>5.8960831264226528</c:v>
                </c:pt>
                <c:pt idx="679">
                  <c:v>5.8960831264226528</c:v>
                </c:pt>
                <c:pt idx="680">
                  <c:v>5.8960831264226528</c:v>
                </c:pt>
                <c:pt idx="681">
                  <c:v>5.8960831264226528</c:v>
                </c:pt>
                <c:pt idx="682">
                  <c:v>5.8960831264226528</c:v>
                </c:pt>
                <c:pt idx="683">
                  <c:v>5.8960831264226528</c:v>
                </c:pt>
                <c:pt idx="684">
                  <c:v>5.8960831264226528</c:v>
                </c:pt>
                <c:pt idx="685">
                  <c:v>5.8960831264226528</c:v>
                </c:pt>
                <c:pt idx="686">
                  <c:v>5.8960831264226528</c:v>
                </c:pt>
                <c:pt idx="687">
                  <c:v>5.8960831264226528</c:v>
                </c:pt>
                <c:pt idx="688">
                  <c:v>5.8960831264226528</c:v>
                </c:pt>
                <c:pt idx="689">
                  <c:v>5.8960831264226528</c:v>
                </c:pt>
                <c:pt idx="690">
                  <c:v>5.8960831264226528</c:v>
                </c:pt>
                <c:pt idx="691">
                  <c:v>5.8960831264226528</c:v>
                </c:pt>
                <c:pt idx="692">
                  <c:v>5.8960831264226528</c:v>
                </c:pt>
                <c:pt idx="693">
                  <c:v>5.8960831264226528</c:v>
                </c:pt>
                <c:pt idx="694">
                  <c:v>5.8960831264226528</c:v>
                </c:pt>
                <c:pt idx="695">
                  <c:v>5.8960831264226528</c:v>
                </c:pt>
                <c:pt idx="696">
                  <c:v>5.8960831264226528</c:v>
                </c:pt>
                <c:pt idx="697">
                  <c:v>5.8960831264226528</c:v>
                </c:pt>
                <c:pt idx="698">
                  <c:v>5.8960831264226528</c:v>
                </c:pt>
                <c:pt idx="699">
                  <c:v>5.8960831264226528</c:v>
                </c:pt>
                <c:pt idx="700">
                  <c:v>5.8960831264226528</c:v>
                </c:pt>
                <c:pt idx="701">
                  <c:v>5.8960831264226528</c:v>
                </c:pt>
                <c:pt idx="702">
                  <c:v>5.8960831264226528</c:v>
                </c:pt>
                <c:pt idx="703">
                  <c:v>5.8960831264226528</c:v>
                </c:pt>
                <c:pt idx="704">
                  <c:v>5.8960831264226528</c:v>
                </c:pt>
                <c:pt idx="705">
                  <c:v>5.8960831264226528</c:v>
                </c:pt>
                <c:pt idx="706">
                  <c:v>5.8960831264226528</c:v>
                </c:pt>
                <c:pt idx="707">
                  <c:v>5.8960831264226528</c:v>
                </c:pt>
                <c:pt idx="708">
                  <c:v>5.8960831264226528</c:v>
                </c:pt>
                <c:pt idx="709">
                  <c:v>5.8960831264226528</c:v>
                </c:pt>
                <c:pt idx="710">
                  <c:v>5.8960831264226528</c:v>
                </c:pt>
                <c:pt idx="711">
                  <c:v>5.8960831264226528</c:v>
                </c:pt>
                <c:pt idx="712">
                  <c:v>5.8960831264226528</c:v>
                </c:pt>
                <c:pt idx="713">
                  <c:v>5.8960831264226528</c:v>
                </c:pt>
                <c:pt idx="714">
                  <c:v>5.8960831264226528</c:v>
                </c:pt>
                <c:pt idx="715">
                  <c:v>5.8960831264226528</c:v>
                </c:pt>
                <c:pt idx="716">
                  <c:v>5.8960831264226528</c:v>
                </c:pt>
                <c:pt idx="717">
                  <c:v>5.8960831264226528</c:v>
                </c:pt>
                <c:pt idx="718">
                  <c:v>5.8960831264226528</c:v>
                </c:pt>
                <c:pt idx="719">
                  <c:v>5.8960831264226528</c:v>
                </c:pt>
                <c:pt idx="720">
                  <c:v>5.8960831264226528</c:v>
                </c:pt>
                <c:pt idx="721">
                  <c:v>5.8960831264226528</c:v>
                </c:pt>
                <c:pt idx="722">
                  <c:v>5.8960831264226528</c:v>
                </c:pt>
                <c:pt idx="723">
                  <c:v>5.8960831264226528</c:v>
                </c:pt>
                <c:pt idx="724">
                  <c:v>5.8960831264226528</c:v>
                </c:pt>
                <c:pt idx="725">
                  <c:v>5.8960831264226528</c:v>
                </c:pt>
                <c:pt idx="726">
                  <c:v>5.8960831264226528</c:v>
                </c:pt>
                <c:pt idx="727">
                  <c:v>5.8960831264226528</c:v>
                </c:pt>
                <c:pt idx="728">
                  <c:v>5.8960831264226528</c:v>
                </c:pt>
                <c:pt idx="729">
                  <c:v>5.8960831264226528</c:v>
                </c:pt>
                <c:pt idx="730">
                  <c:v>5.8960831264226528</c:v>
                </c:pt>
                <c:pt idx="731">
                  <c:v>5.8960831264226528</c:v>
                </c:pt>
                <c:pt idx="732">
                  <c:v>5.8960831264226528</c:v>
                </c:pt>
                <c:pt idx="733">
                  <c:v>5.8960831264226528</c:v>
                </c:pt>
                <c:pt idx="734">
                  <c:v>5.8960831264226528</c:v>
                </c:pt>
                <c:pt idx="735">
                  <c:v>5.8960831264226528</c:v>
                </c:pt>
                <c:pt idx="736">
                  <c:v>5.8960831264226528</c:v>
                </c:pt>
                <c:pt idx="737">
                  <c:v>5.8960831264226528</c:v>
                </c:pt>
                <c:pt idx="738">
                  <c:v>5.8960831264226528</c:v>
                </c:pt>
                <c:pt idx="739">
                  <c:v>5.8960831264226528</c:v>
                </c:pt>
                <c:pt idx="740">
                  <c:v>5.8960831264226528</c:v>
                </c:pt>
                <c:pt idx="741">
                  <c:v>5.8960831264226528</c:v>
                </c:pt>
                <c:pt idx="742">
                  <c:v>5.8960831264226528</c:v>
                </c:pt>
                <c:pt idx="743">
                  <c:v>5.8960831264226528</c:v>
                </c:pt>
                <c:pt idx="744">
                  <c:v>5.8960831264226528</c:v>
                </c:pt>
                <c:pt idx="745">
                  <c:v>5.8960831264226528</c:v>
                </c:pt>
                <c:pt idx="746">
                  <c:v>5.8960831264226528</c:v>
                </c:pt>
                <c:pt idx="747">
                  <c:v>5.8960831264226528</c:v>
                </c:pt>
                <c:pt idx="748">
                  <c:v>5.8960831264226528</c:v>
                </c:pt>
                <c:pt idx="749">
                  <c:v>5.8960831264226528</c:v>
                </c:pt>
                <c:pt idx="750">
                  <c:v>5.8960831264226528</c:v>
                </c:pt>
                <c:pt idx="751">
                  <c:v>5.8960831264226528</c:v>
                </c:pt>
                <c:pt idx="752">
                  <c:v>5.8960831264226528</c:v>
                </c:pt>
                <c:pt idx="753">
                  <c:v>5.8960831264226528</c:v>
                </c:pt>
                <c:pt idx="754">
                  <c:v>5.8960831264226528</c:v>
                </c:pt>
                <c:pt idx="755">
                  <c:v>5.8960831264226528</c:v>
                </c:pt>
                <c:pt idx="756">
                  <c:v>5.8960831264226528</c:v>
                </c:pt>
                <c:pt idx="757">
                  <c:v>5.8960831264226528</c:v>
                </c:pt>
                <c:pt idx="758">
                  <c:v>5.8960831264226528</c:v>
                </c:pt>
                <c:pt idx="759">
                  <c:v>5.8960831264226528</c:v>
                </c:pt>
                <c:pt idx="760">
                  <c:v>5.8960831264226528</c:v>
                </c:pt>
                <c:pt idx="761">
                  <c:v>5.8960831264226528</c:v>
                </c:pt>
                <c:pt idx="762">
                  <c:v>5.8960831264226528</c:v>
                </c:pt>
                <c:pt idx="763">
                  <c:v>5.8960831264226528</c:v>
                </c:pt>
                <c:pt idx="764">
                  <c:v>5.8960831264226528</c:v>
                </c:pt>
                <c:pt idx="765">
                  <c:v>5.8960831264226528</c:v>
                </c:pt>
                <c:pt idx="766">
                  <c:v>5.8960831264226528</c:v>
                </c:pt>
                <c:pt idx="767">
                  <c:v>5.8960831264226528</c:v>
                </c:pt>
                <c:pt idx="768">
                  <c:v>5.8960831264226528</c:v>
                </c:pt>
                <c:pt idx="769">
                  <c:v>5.8960831264226528</c:v>
                </c:pt>
                <c:pt idx="770">
                  <c:v>5.8960831264226528</c:v>
                </c:pt>
                <c:pt idx="771">
                  <c:v>5.8960831264226528</c:v>
                </c:pt>
                <c:pt idx="772">
                  <c:v>5.8960831264226528</c:v>
                </c:pt>
                <c:pt idx="773">
                  <c:v>5.8960831264226528</c:v>
                </c:pt>
                <c:pt idx="774">
                  <c:v>5.8960831264226528</c:v>
                </c:pt>
                <c:pt idx="775">
                  <c:v>5.8960831264226528</c:v>
                </c:pt>
                <c:pt idx="776">
                  <c:v>5.8960831264226528</c:v>
                </c:pt>
                <c:pt idx="777">
                  <c:v>5.8960831264226528</c:v>
                </c:pt>
                <c:pt idx="778">
                  <c:v>5.8960831264226528</c:v>
                </c:pt>
                <c:pt idx="779">
                  <c:v>5.8960831264226528</c:v>
                </c:pt>
                <c:pt idx="780">
                  <c:v>5.8960831264226528</c:v>
                </c:pt>
                <c:pt idx="781">
                  <c:v>5.8960831264226528</c:v>
                </c:pt>
                <c:pt idx="782">
                  <c:v>5.8960831264226528</c:v>
                </c:pt>
                <c:pt idx="783">
                  <c:v>5.8960831264226528</c:v>
                </c:pt>
                <c:pt idx="784">
                  <c:v>5.8960831264226528</c:v>
                </c:pt>
                <c:pt idx="785">
                  <c:v>5.8960831264226528</c:v>
                </c:pt>
                <c:pt idx="786">
                  <c:v>5.8960831264226528</c:v>
                </c:pt>
                <c:pt idx="787">
                  <c:v>5.8960831264226528</c:v>
                </c:pt>
                <c:pt idx="788">
                  <c:v>5.8960831264226528</c:v>
                </c:pt>
                <c:pt idx="789">
                  <c:v>5.8960831264226528</c:v>
                </c:pt>
                <c:pt idx="790">
                  <c:v>5.8960831264226528</c:v>
                </c:pt>
                <c:pt idx="791">
                  <c:v>5.8960831264226528</c:v>
                </c:pt>
                <c:pt idx="792">
                  <c:v>5.8960831264226528</c:v>
                </c:pt>
                <c:pt idx="793">
                  <c:v>5.8960831264226528</c:v>
                </c:pt>
                <c:pt idx="794">
                  <c:v>5.8960831264226528</c:v>
                </c:pt>
                <c:pt idx="795">
                  <c:v>5.8960831264226528</c:v>
                </c:pt>
                <c:pt idx="796">
                  <c:v>5.8960831264226528</c:v>
                </c:pt>
                <c:pt idx="797">
                  <c:v>5.8960831264226528</c:v>
                </c:pt>
                <c:pt idx="798">
                  <c:v>5.8960831264226528</c:v>
                </c:pt>
                <c:pt idx="799">
                  <c:v>5.8960831264226528</c:v>
                </c:pt>
                <c:pt idx="800">
                  <c:v>5.8960831264226528</c:v>
                </c:pt>
                <c:pt idx="801">
                  <c:v>5.8960831264226528</c:v>
                </c:pt>
                <c:pt idx="802">
                  <c:v>5.8960831264226528</c:v>
                </c:pt>
                <c:pt idx="803">
                  <c:v>5.8960831264226528</c:v>
                </c:pt>
                <c:pt idx="804">
                  <c:v>5.8960831264226528</c:v>
                </c:pt>
                <c:pt idx="805">
                  <c:v>5.8960831264226528</c:v>
                </c:pt>
                <c:pt idx="806">
                  <c:v>5.8960831264226528</c:v>
                </c:pt>
                <c:pt idx="807">
                  <c:v>5.8960831264226528</c:v>
                </c:pt>
                <c:pt idx="808">
                  <c:v>5.8960831264226528</c:v>
                </c:pt>
                <c:pt idx="809">
                  <c:v>5.8960831264226528</c:v>
                </c:pt>
                <c:pt idx="810">
                  <c:v>5.8960831264226528</c:v>
                </c:pt>
                <c:pt idx="811">
                  <c:v>5.8960831264226528</c:v>
                </c:pt>
                <c:pt idx="812">
                  <c:v>5.8960831264226528</c:v>
                </c:pt>
                <c:pt idx="813">
                  <c:v>5.8960831264226528</c:v>
                </c:pt>
                <c:pt idx="814">
                  <c:v>5.8960831264226528</c:v>
                </c:pt>
                <c:pt idx="815">
                  <c:v>5.8960831264226528</c:v>
                </c:pt>
                <c:pt idx="816">
                  <c:v>5.8960831264226528</c:v>
                </c:pt>
                <c:pt idx="817">
                  <c:v>5.8960831264226528</c:v>
                </c:pt>
                <c:pt idx="818">
                  <c:v>5.8960831264226528</c:v>
                </c:pt>
                <c:pt idx="819">
                  <c:v>5.8960831264226528</c:v>
                </c:pt>
                <c:pt idx="820">
                  <c:v>5.8960831264226528</c:v>
                </c:pt>
                <c:pt idx="821">
                  <c:v>5.8960831264226528</c:v>
                </c:pt>
                <c:pt idx="822">
                  <c:v>5.8960831264226528</c:v>
                </c:pt>
                <c:pt idx="823">
                  <c:v>5.8960831264226528</c:v>
                </c:pt>
                <c:pt idx="824">
                  <c:v>5.8960831264226528</c:v>
                </c:pt>
                <c:pt idx="825">
                  <c:v>5.8960831264226528</c:v>
                </c:pt>
                <c:pt idx="826">
                  <c:v>5.8960831264226528</c:v>
                </c:pt>
                <c:pt idx="827">
                  <c:v>5.8960831264226528</c:v>
                </c:pt>
                <c:pt idx="828">
                  <c:v>5.8960831264226528</c:v>
                </c:pt>
                <c:pt idx="829">
                  <c:v>5.8960831264226528</c:v>
                </c:pt>
                <c:pt idx="830">
                  <c:v>5.8960831264226528</c:v>
                </c:pt>
                <c:pt idx="831">
                  <c:v>5.8960831264226528</c:v>
                </c:pt>
                <c:pt idx="832">
                  <c:v>5.8960831264226528</c:v>
                </c:pt>
                <c:pt idx="833">
                  <c:v>5.8960831264226528</c:v>
                </c:pt>
                <c:pt idx="834">
                  <c:v>5.8960831264226528</c:v>
                </c:pt>
                <c:pt idx="835">
                  <c:v>5.8960831264226528</c:v>
                </c:pt>
                <c:pt idx="836">
                  <c:v>5.8960831264226528</c:v>
                </c:pt>
                <c:pt idx="837">
                  <c:v>5.8960831264226528</c:v>
                </c:pt>
                <c:pt idx="838">
                  <c:v>5.8960831264226528</c:v>
                </c:pt>
                <c:pt idx="839">
                  <c:v>5.8960831264226528</c:v>
                </c:pt>
                <c:pt idx="840">
                  <c:v>5.8960831264226528</c:v>
                </c:pt>
                <c:pt idx="841">
                  <c:v>5.8960831264226528</c:v>
                </c:pt>
                <c:pt idx="842">
                  <c:v>5.8960831264226528</c:v>
                </c:pt>
                <c:pt idx="843">
                  <c:v>5.8960831264226528</c:v>
                </c:pt>
                <c:pt idx="844">
                  <c:v>5.8960831264226528</c:v>
                </c:pt>
                <c:pt idx="845">
                  <c:v>5.8960831264226528</c:v>
                </c:pt>
                <c:pt idx="846">
                  <c:v>5.8960831264226528</c:v>
                </c:pt>
                <c:pt idx="847">
                  <c:v>5.8960831264226528</c:v>
                </c:pt>
                <c:pt idx="848">
                  <c:v>5.8960831264226528</c:v>
                </c:pt>
                <c:pt idx="849">
                  <c:v>5.8960831264226528</c:v>
                </c:pt>
                <c:pt idx="850">
                  <c:v>5.8960831264226528</c:v>
                </c:pt>
                <c:pt idx="851">
                  <c:v>5.8960831264226528</c:v>
                </c:pt>
                <c:pt idx="852">
                  <c:v>5.8960831264226528</c:v>
                </c:pt>
                <c:pt idx="853">
                  <c:v>5.8960831264226528</c:v>
                </c:pt>
                <c:pt idx="854">
                  <c:v>5.8960831264226528</c:v>
                </c:pt>
                <c:pt idx="855">
                  <c:v>5.8960831264226528</c:v>
                </c:pt>
                <c:pt idx="856">
                  <c:v>5.8960831264226528</c:v>
                </c:pt>
                <c:pt idx="857">
                  <c:v>5.8960831264226528</c:v>
                </c:pt>
                <c:pt idx="858">
                  <c:v>5.8960831264226528</c:v>
                </c:pt>
                <c:pt idx="859">
                  <c:v>5.8960831264226528</c:v>
                </c:pt>
                <c:pt idx="860">
                  <c:v>5.8960831264226528</c:v>
                </c:pt>
                <c:pt idx="861">
                  <c:v>5.8960831264226528</c:v>
                </c:pt>
                <c:pt idx="862">
                  <c:v>5.8960831264226528</c:v>
                </c:pt>
                <c:pt idx="863">
                  <c:v>5.8960831264226528</c:v>
                </c:pt>
                <c:pt idx="864">
                  <c:v>5.8960831264226528</c:v>
                </c:pt>
                <c:pt idx="865">
                  <c:v>5.8960831264226528</c:v>
                </c:pt>
                <c:pt idx="866">
                  <c:v>5.8960831264226528</c:v>
                </c:pt>
                <c:pt idx="867">
                  <c:v>5.8960831264226528</c:v>
                </c:pt>
                <c:pt idx="868">
                  <c:v>5.8960831264226528</c:v>
                </c:pt>
                <c:pt idx="869">
                  <c:v>5.8960831264226528</c:v>
                </c:pt>
                <c:pt idx="870">
                  <c:v>5.8960831264226528</c:v>
                </c:pt>
                <c:pt idx="871">
                  <c:v>5.8960831264226528</c:v>
                </c:pt>
                <c:pt idx="872">
                  <c:v>5.8960831264226528</c:v>
                </c:pt>
                <c:pt idx="873">
                  <c:v>5.8960831264226528</c:v>
                </c:pt>
                <c:pt idx="874">
                  <c:v>5.8960831264226528</c:v>
                </c:pt>
                <c:pt idx="875">
                  <c:v>5.8960831264226528</c:v>
                </c:pt>
                <c:pt idx="876">
                  <c:v>5.8960831264226528</c:v>
                </c:pt>
                <c:pt idx="877">
                  <c:v>5.8960831264226528</c:v>
                </c:pt>
                <c:pt idx="878">
                  <c:v>5.8960831264226528</c:v>
                </c:pt>
                <c:pt idx="879">
                  <c:v>5.8960831264226528</c:v>
                </c:pt>
                <c:pt idx="880">
                  <c:v>5.8960831264226528</c:v>
                </c:pt>
                <c:pt idx="881">
                  <c:v>5.8960831264226528</c:v>
                </c:pt>
                <c:pt idx="882">
                  <c:v>5.8960831264226528</c:v>
                </c:pt>
                <c:pt idx="883">
                  <c:v>5.8960831264226528</c:v>
                </c:pt>
                <c:pt idx="884">
                  <c:v>5.8960831264226528</c:v>
                </c:pt>
                <c:pt idx="885">
                  <c:v>5.8960831264226528</c:v>
                </c:pt>
                <c:pt idx="886">
                  <c:v>5.8960831264226528</c:v>
                </c:pt>
                <c:pt idx="887">
                  <c:v>5.8960831264226528</c:v>
                </c:pt>
                <c:pt idx="888">
                  <c:v>5.8960831264226528</c:v>
                </c:pt>
                <c:pt idx="889">
                  <c:v>5.8960831264226528</c:v>
                </c:pt>
                <c:pt idx="890">
                  <c:v>5.8960831264226528</c:v>
                </c:pt>
                <c:pt idx="891">
                  <c:v>5.8960831264226528</c:v>
                </c:pt>
                <c:pt idx="892">
                  <c:v>5.8960831264226528</c:v>
                </c:pt>
                <c:pt idx="893">
                  <c:v>5.8960831264226528</c:v>
                </c:pt>
                <c:pt idx="894">
                  <c:v>5.8960831264226528</c:v>
                </c:pt>
                <c:pt idx="895">
                  <c:v>5.8960831264226528</c:v>
                </c:pt>
                <c:pt idx="896">
                  <c:v>5.8960831264226528</c:v>
                </c:pt>
                <c:pt idx="897">
                  <c:v>5.8960831264226528</c:v>
                </c:pt>
                <c:pt idx="898">
                  <c:v>5.8960831264226528</c:v>
                </c:pt>
                <c:pt idx="899">
                  <c:v>5.8960831264226528</c:v>
                </c:pt>
                <c:pt idx="900">
                  <c:v>5.8960831264226528</c:v>
                </c:pt>
                <c:pt idx="901">
                  <c:v>5.8960831264226528</c:v>
                </c:pt>
                <c:pt idx="902">
                  <c:v>5.8960831264226528</c:v>
                </c:pt>
                <c:pt idx="903">
                  <c:v>5.8960831264226528</c:v>
                </c:pt>
                <c:pt idx="904">
                  <c:v>5.8960831264226528</c:v>
                </c:pt>
                <c:pt idx="905">
                  <c:v>5.8960831264226528</c:v>
                </c:pt>
                <c:pt idx="906">
                  <c:v>5.8960831264226528</c:v>
                </c:pt>
                <c:pt idx="907">
                  <c:v>5.8960831264226528</c:v>
                </c:pt>
                <c:pt idx="908">
                  <c:v>5.8960831264226528</c:v>
                </c:pt>
                <c:pt idx="909">
                  <c:v>5.8960831264226528</c:v>
                </c:pt>
                <c:pt idx="910">
                  <c:v>5.8960831264226528</c:v>
                </c:pt>
                <c:pt idx="911">
                  <c:v>5.8960831264226528</c:v>
                </c:pt>
                <c:pt idx="912">
                  <c:v>5.8960831264226528</c:v>
                </c:pt>
                <c:pt idx="913">
                  <c:v>5.8960831264226528</c:v>
                </c:pt>
                <c:pt idx="914">
                  <c:v>5.8960831264226528</c:v>
                </c:pt>
                <c:pt idx="915">
                  <c:v>5.8960831264226528</c:v>
                </c:pt>
                <c:pt idx="916">
                  <c:v>5.8960831264226528</c:v>
                </c:pt>
                <c:pt idx="917">
                  <c:v>5.8960831264226528</c:v>
                </c:pt>
                <c:pt idx="918">
                  <c:v>5.8960831264226528</c:v>
                </c:pt>
                <c:pt idx="919">
                  <c:v>5.8960831264226528</c:v>
                </c:pt>
                <c:pt idx="920">
                  <c:v>5.8960831264226528</c:v>
                </c:pt>
                <c:pt idx="921">
                  <c:v>5.8960831264226528</c:v>
                </c:pt>
                <c:pt idx="922">
                  <c:v>5.8960831264226528</c:v>
                </c:pt>
                <c:pt idx="923">
                  <c:v>5.8960831264226528</c:v>
                </c:pt>
                <c:pt idx="924">
                  <c:v>5.8960831264226528</c:v>
                </c:pt>
                <c:pt idx="925">
                  <c:v>5.8960831264226528</c:v>
                </c:pt>
                <c:pt idx="926">
                  <c:v>5.8960831264226528</c:v>
                </c:pt>
                <c:pt idx="927">
                  <c:v>5.8960831264226528</c:v>
                </c:pt>
                <c:pt idx="928">
                  <c:v>5.8960831264226528</c:v>
                </c:pt>
                <c:pt idx="929">
                  <c:v>5.8960831264226528</c:v>
                </c:pt>
                <c:pt idx="930">
                  <c:v>5.8960831264226528</c:v>
                </c:pt>
                <c:pt idx="931">
                  <c:v>5.8960831264226528</c:v>
                </c:pt>
                <c:pt idx="932">
                  <c:v>5.8960831264226528</c:v>
                </c:pt>
                <c:pt idx="933">
                  <c:v>5.8960831264226528</c:v>
                </c:pt>
                <c:pt idx="934">
                  <c:v>5.8960831264226528</c:v>
                </c:pt>
                <c:pt idx="935">
                  <c:v>5.8960831264226528</c:v>
                </c:pt>
                <c:pt idx="936">
                  <c:v>5.8960831264226528</c:v>
                </c:pt>
                <c:pt idx="937">
                  <c:v>5.8960831264226528</c:v>
                </c:pt>
                <c:pt idx="938">
                  <c:v>5.8960831264226528</c:v>
                </c:pt>
                <c:pt idx="939">
                  <c:v>5.8960831264226528</c:v>
                </c:pt>
                <c:pt idx="940">
                  <c:v>5.8960831264226528</c:v>
                </c:pt>
                <c:pt idx="941">
                  <c:v>5.8960831264226528</c:v>
                </c:pt>
                <c:pt idx="942">
                  <c:v>5.8960831264226528</c:v>
                </c:pt>
                <c:pt idx="943">
                  <c:v>5.8960831264226528</c:v>
                </c:pt>
                <c:pt idx="944">
                  <c:v>5.8960831264226528</c:v>
                </c:pt>
                <c:pt idx="945">
                  <c:v>5.8960831264226528</c:v>
                </c:pt>
                <c:pt idx="946">
                  <c:v>5.8960831264226528</c:v>
                </c:pt>
                <c:pt idx="947">
                  <c:v>5.8960831264226528</c:v>
                </c:pt>
                <c:pt idx="948">
                  <c:v>5.8960831264226528</c:v>
                </c:pt>
                <c:pt idx="949">
                  <c:v>5.8960831264226528</c:v>
                </c:pt>
                <c:pt idx="950">
                  <c:v>5.8960831264226528</c:v>
                </c:pt>
                <c:pt idx="951">
                  <c:v>5.8960831264226528</c:v>
                </c:pt>
                <c:pt idx="952">
                  <c:v>5.8960831264226528</c:v>
                </c:pt>
                <c:pt idx="953">
                  <c:v>5.8960831264226528</c:v>
                </c:pt>
                <c:pt idx="954">
                  <c:v>5.8960831264226528</c:v>
                </c:pt>
                <c:pt idx="955">
                  <c:v>5.8960831264226528</c:v>
                </c:pt>
                <c:pt idx="956">
                  <c:v>5.8960831264226528</c:v>
                </c:pt>
                <c:pt idx="957">
                  <c:v>5.8960831264226528</c:v>
                </c:pt>
                <c:pt idx="958">
                  <c:v>5.8960831264226528</c:v>
                </c:pt>
                <c:pt idx="959">
                  <c:v>5.8960831264226528</c:v>
                </c:pt>
                <c:pt idx="960">
                  <c:v>5.8960831264226528</c:v>
                </c:pt>
                <c:pt idx="961">
                  <c:v>5.8960831264226528</c:v>
                </c:pt>
                <c:pt idx="962">
                  <c:v>5.8960831264226528</c:v>
                </c:pt>
                <c:pt idx="963">
                  <c:v>5.8960831264226528</c:v>
                </c:pt>
                <c:pt idx="964">
                  <c:v>5.8960831264226528</c:v>
                </c:pt>
                <c:pt idx="965">
                  <c:v>5.8960831264226528</c:v>
                </c:pt>
                <c:pt idx="966">
                  <c:v>5.8960831264226528</c:v>
                </c:pt>
                <c:pt idx="967">
                  <c:v>5.8960831264226528</c:v>
                </c:pt>
                <c:pt idx="968">
                  <c:v>5.8960831264226528</c:v>
                </c:pt>
                <c:pt idx="969">
                  <c:v>5.8960831264226528</c:v>
                </c:pt>
                <c:pt idx="970">
                  <c:v>5.8960831264226528</c:v>
                </c:pt>
                <c:pt idx="971">
                  <c:v>5.8960831264226528</c:v>
                </c:pt>
                <c:pt idx="972">
                  <c:v>5.8960831264226528</c:v>
                </c:pt>
                <c:pt idx="973">
                  <c:v>5.8960831264226528</c:v>
                </c:pt>
                <c:pt idx="974">
                  <c:v>5.8960831264226528</c:v>
                </c:pt>
                <c:pt idx="975">
                  <c:v>5.8960831264226528</c:v>
                </c:pt>
                <c:pt idx="976">
                  <c:v>5.8960831264226528</c:v>
                </c:pt>
                <c:pt idx="977">
                  <c:v>5.8960831264226528</c:v>
                </c:pt>
                <c:pt idx="978">
                  <c:v>5.8960831264226528</c:v>
                </c:pt>
                <c:pt idx="979">
                  <c:v>5.8960831264226528</c:v>
                </c:pt>
                <c:pt idx="980">
                  <c:v>5.8960831264226528</c:v>
                </c:pt>
                <c:pt idx="981">
                  <c:v>5.8960831264226528</c:v>
                </c:pt>
                <c:pt idx="982">
                  <c:v>5.8960831264226528</c:v>
                </c:pt>
                <c:pt idx="983">
                  <c:v>5.8960831264226528</c:v>
                </c:pt>
                <c:pt idx="984">
                  <c:v>5.8960831264226528</c:v>
                </c:pt>
                <c:pt idx="985">
                  <c:v>5.8960831264226528</c:v>
                </c:pt>
                <c:pt idx="986">
                  <c:v>5.8960831264226528</c:v>
                </c:pt>
                <c:pt idx="987">
                  <c:v>5.8960831264226528</c:v>
                </c:pt>
                <c:pt idx="988">
                  <c:v>5.8960831264226528</c:v>
                </c:pt>
                <c:pt idx="989">
                  <c:v>5.8960831264226528</c:v>
                </c:pt>
                <c:pt idx="990">
                  <c:v>5.8960831264226528</c:v>
                </c:pt>
                <c:pt idx="991">
                  <c:v>5.8960831264226528</c:v>
                </c:pt>
                <c:pt idx="992">
                  <c:v>5.8960831264226528</c:v>
                </c:pt>
                <c:pt idx="993">
                  <c:v>5.8960831264226528</c:v>
                </c:pt>
                <c:pt idx="994">
                  <c:v>5.8960831264226528</c:v>
                </c:pt>
                <c:pt idx="995">
                  <c:v>5.8960831264226528</c:v>
                </c:pt>
                <c:pt idx="996">
                  <c:v>5.8960831264226528</c:v>
                </c:pt>
                <c:pt idx="997">
                  <c:v>5.8960831264226528</c:v>
                </c:pt>
                <c:pt idx="998">
                  <c:v>5.8960831264226528</c:v>
                </c:pt>
                <c:pt idx="999">
                  <c:v>5.8960831264226528</c:v>
                </c:pt>
                <c:pt idx="1000">
                  <c:v>5.8960831264226528</c:v>
                </c:pt>
                <c:pt idx="1001">
                  <c:v>5.8960831264226528</c:v>
                </c:pt>
                <c:pt idx="1002">
                  <c:v>5.8960831264226528</c:v>
                </c:pt>
                <c:pt idx="1003">
                  <c:v>5.8960831264226528</c:v>
                </c:pt>
                <c:pt idx="1004">
                  <c:v>5.8960831264226528</c:v>
                </c:pt>
                <c:pt idx="1005">
                  <c:v>5.8960831264226528</c:v>
                </c:pt>
                <c:pt idx="1006">
                  <c:v>5.8960831264226528</c:v>
                </c:pt>
                <c:pt idx="1007">
                  <c:v>5.8960831264226528</c:v>
                </c:pt>
                <c:pt idx="1008">
                  <c:v>5.8960831264226528</c:v>
                </c:pt>
                <c:pt idx="1009">
                  <c:v>5.8960831264226528</c:v>
                </c:pt>
                <c:pt idx="1010">
                  <c:v>5.8960831264226528</c:v>
                </c:pt>
                <c:pt idx="1011">
                  <c:v>5.8960831264226528</c:v>
                </c:pt>
                <c:pt idx="1012">
                  <c:v>5.8960831264226528</c:v>
                </c:pt>
                <c:pt idx="1013">
                  <c:v>5.8960831264226528</c:v>
                </c:pt>
                <c:pt idx="1014">
                  <c:v>5.8960831264226528</c:v>
                </c:pt>
                <c:pt idx="1015">
                  <c:v>5.8960831264226528</c:v>
                </c:pt>
                <c:pt idx="1016">
                  <c:v>5.8960831264226528</c:v>
                </c:pt>
                <c:pt idx="1017">
                  <c:v>5.8960831264226528</c:v>
                </c:pt>
                <c:pt idx="1018">
                  <c:v>5.8960831264226528</c:v>
                </c:pt>
                <c:pt idx="1019">
                  <c:v>5.8960831264226528</c:v>
                </c:pt>
                <c:pt idx="1020">
                  <c:v>5.8960831264226528</c:v>
                </c:pt>
                <c:pt idx="1021">
                  <c:v>5.8960831264226528</c:v>
                </c:pt>
                <c:pt idx="1022">
                  <c:v>5.8960831264226528</c:v>
                </c:pt>
                <c:pt idx="1023">
                  <c:v>5.8960831264226528</c:v>
                </c:pt>
                <c:pt idx="1024">
                  <c:v>5.8960831264226528</c:v>
                </c:pt>
                <c:pt idx="1025">
                  <c:v>5.8960831264226528</c:v>
                </c:pt>
                <c:pt idx="1026">
                  <c:v>5.8960831264226528</c:v>
                </c:pt>
                <c:pt idx="1027">
                  <c:v>5.8960831264226528</c:v>
                </c:pt>
                <c:pt idx="1028">
                  <c:v>5.8960831264226528</c:v>
                </c:pt>
                <c:pt idx="1029">
                  <c:v>5.8960831264226528</c:v>
                </c:pt>
                <c:pt idx="1030">
                  <c:v>5.8960831264226528</c:v>
                </c:pt>
                <c:pt idx="1031">
                  <c:v>5.8960831264226528</c:v>
                </c:pt>
                <c:pt idx="1032">
                  <c:v>5.8960831264226528</c:v>
                </c:pt>
                <c:pt idx="1033">
                  <c:v>5.8960831264226528</c:v>
                </c:pt>
                <c:pt idx="1034">
                  <c:v>5.8960831264226528</c:v>
                </c:pt>
                <c:pt idx="1035">
                  <c:v>5.8960831264226528</c:v>
                </c:pt>
                <c:pt idx="1036">
                  <c:v>5.8960831264226528</c:v>
                </c:pt>
                <c:pt idx="1037">
                  <c:v>5.8960831264226528</c:v>
                </c:pt>
                <c:pt idx="1038">
                  <c:v>5.8960831264226528</c:v>
                </c:pt>
                <c:pt idx="1039">
                  <c:v>5.8960831264226528</c:v>
                </c:pt>
                <c:pt idx="1040">
                  <c:v>5.8960831264226528</c:v>
                </c:pt>
                <c:pt idx="1041">
                  <c:v>5.8960831264226528</c:v>
                </c:pt>
                <c:pt idx="1042">
                  <c:v>5.8960831264226528</c:v>
                </c:pt>
                <c:pt idx="1043">
                  <c:v>5.8960831264226528</c:v>
                </c:pt>
                <c:pt idx="1044">
                  <c:v>5.8960831264226528</c:v>
                </c:pt>
                <c:pt idx="1045">
                  <c:v>5.8960831264226528</c:v>
                </c:pt>
                <c:pt idx="1046">
                  <c:v>5.8960831264226528</c:v>
                </c:pt>
                <c:pt idx="1047">
                  <c:v>5.8960831264226528</c:v>
                </c:pt>
                <c:pt idx="1048">
                  <c:v>5.8960831264226528</c:v>
                </c:pt>
                <c:pt idx="1049">
                  <c:v>5.8960831264226528</c:v>
                </c:pt>
                <c:pt idx="1050">
                  <c:v>5.8960831264226528</c:v>
                </c:pt>
                <c:pt idx="1051">
                  <c:v>5.8960831264226528</c:v>
                </c:pt>
                <c:pt idx="1052">
                  <c:v>5.8960831264226528</c:v>
                </c:pt>
                <c:pt idx="1053">
                  <c:v>5.8960831264226528</c:v>
                </c:pt>
                <c:pt idx="1054">
                  <c:v>5.8960831264226528</c:v>
                </c:pt>
                <c:pt idx="1055">
                  <c:v>5.8960831264226528</c:v>
                </c:pt>
                <c:pt idx="1056">
                  <c:v>5.8960831264226528</c:v>
                </c:pt>
                <c:pt idx="1057">
                  <c:v>5.8960831264226528</c:v>
                </c:pt>
                <c:pt idx="1058">
                  <c:v>5.8960831264226528</c:v>
                </c:pt>
                <c:pt idx="1059">
                  <c:v>5.8960831264226528</c:v>
                </c:pt>
                <c:pt idx="1060">
                  <c:v>5.8960831264226528</c:v>
                </c:pt>
                <c:pt idx="1061">
                  <c:v>5.8960831264226528</c:v>
                </c:pt>
                <c:pt idx="1062">
                  <c:v>5.8960831264226528</c:v>
                </c:pt>
                <c:pt idx="1063">
                  <c:v>5.8960831264226528</c:v>
                </c:pt>
                <c:pt idx="1064">
                  <c:v>5.8960831264226528</c:v>
                </c:pt>
                <c:pt idx="1065">
                  <c:v>5.8960831264226528</c:v>
                </c:pt>
                <c:pt idx="1066">
                  <c:v>5.8960831264226528</c:v>
                </c:pt>
                <c:pt idx="1067">
                  <c:v>5.8960831264226528</c:v>
                </c:pt>
                <c:pt idx="1068">
                  <c:v>5.8960831264226528</c:v>
                </c:pt>
                <c:pt idx="1069">
                  <c:v>5.8960831264226528</c:v>
                </c:pt>
                <c:pt idx="1070">
                  <c:v>5.8960831264226528</c:v>
                </c:pt>
                <c:pt idx="1071">
                  <c:v>5.8960831264226528</c:v>
                </c:pt>
                <c:pt idx="1072">
                  <c:v>5.8960831264226528</c:v>
                </c:pt>
                <c:pt idx="1073">
                  <c:v>5.8960831264226528</c:v>
                </c:pt>
                <c:pt idx="1074">
                  <c:v>5.8960831264226528</c:v>
                </c:pt>
                <c:pt idx="1075">
                  <c:v>5.8960831264226528</c:v>
                </c:pt>
                <c:pt idx="1076">
                  <c:v>5.8960831264226528</c:v>
                </c:pt>
                <c:pt idx="1077">
                  <c:v>5.8960831264226528</c:v>
                </c:pt>
                <c:pt idx="1078">
                  <c:v>5.8960831264226528</c:v>
                </c:pt>
                <c:pt idx="1079">
                  <c:v>5.8960831264226528</c:v>
                </c:pt>
                <c:pt idx="1080">
                  <c:v>5.8960831264226528</c:v>
                </c:pt>
                <c:pt idx="1081">
                  <c:v>5.8960831264226528</c:v>
                </c:pt>
                <c:pt idx="1082">
                  <c:v>5.8960831264226528</c:v>
                </c:pt>
                <c:pt idx="1083">
                  <c:v>5.8960831264226528</c:v>
                </c:pt>
                <c:pt idx="1084">
                  <c:v>5.8960831264226528</c:v>
                </c:pt>
                <c:pt idx="1085">
                  <c:v>5.8960831264226528</c:v>
                </c:pt>
                <c:pt idx="1086">
                  <c:v>5.8960831264226528</c:v>
                </c:pt>
                <c:pt idx="1087">
                  <c:v>5.8960831264226528</c:v>
                </c:pt>
                <c:pt idx="1088">
                  <c:v>5.8960831264226528</c:v>
                </c:pt>
                <c:pt idx="1089">
                  <c:v>5.8960831264226528</c:v>
                </c:pt>
                <c:pt idx="1090">
                  <c:v>5.8960831264226528</c:v>
                </c:pt>
                <c:pt idx="1091">
                  <c:v>5.8960831264226528</c:v>
                </c:pt>
                <c:pt idx="1092">
                  <c:v>5.8960831264226528</c:v>
                </c:pt>
                <c:pt idx="1093">
                  <c:v>5.8960831264226528</c:v>
                </c:pt>
                <c:pt idx="1094">
                  <c:v>5.8960831264226528</c:v>
                </c:pt>
                <c:pt idx="1095">
                  <c:v>5.8960831264226528</c:v>
                </c:pt>
                <c:pt idx="1096">
                  <c:v>5.8960831264226528</c:v>
                </c:pt>
                <c:pt idx="1097">
                  <c:v>5.8960831264226528</c:v>
                </c:pt>
                <c:pt idx="1098">
                  <c:v>5.8960831264226528</c:v>
                </c:pt>
                <c:pt idx="1099">
                  <c:v>5.8960831264226528</c:v>
                </c:pt>
                <c:pt idx="1100">
                  <c:v>5.8960831264226528</c:v>
                </c:pt>
                <c:pt idx="1101">
                  <c:v>5.8960831264226528</c:v>
                </c:pt>
                <c:pt idx="1102">
                  <c:v>5.8960831264226528</c:v>
                </c:pt>
                <c:pt idx="1103">
                  <c:v>5.8960831264226528</c:v>
                </c:pt>
                <c:pt idx="1104">
                  <c:v>5.8960831264226528</c:v>
                </c:pt>
                <c:pt idx="1105">
                  <c:v>5.8960831264226528</c:v>
                </c:pt>
                <c:pt idx="1106">
                  <c:v>5.8960831264226528</c:v>
                </c:pt>
                <c:pt idx="1107">
                  <c:v>5.8960831264226528</c:v>
                </c:pt>
                <c:pt idx="1108">
                  <c:v>5.8960831264226528</c:v>
                </c:pt>
                <c:pt idx="1109">
                  <c:v>5.8960831264226528</c:v>
                </c:pt>
                <c:pt idx="1110">
                  <c:v>5.8960831264226528</c:v>
                </c:pt>
                <c:pt idx="1111">
                  <c:v>5.8960831264226528</c:v>
                </c:pt>
                <c:pt idx="1112">
                  <c:v>5.8960831264226528</c:v>
                </c:pt>
                <c:pt idx="1113">
                  <c:v>5.8960831264226528</c:v>
                </c:pt>
                <c:pt idx="1114">
                  <c:v>5.8960831264226528</c:v>
                </c:pt>
                <c:pt idx="1115">
                  <c:v>5.8960831264226528</c:v>
                </c:pt>
                <c:pt idx="1116">
                  <c:v>5.8960831264226528</c:v>
                </c:pt>
                <c:pt idx="1117">
                  <c:v>5.8960831264226528</c:v>
                </c:pt>
                <c:pt idx="1118">
                  <c:v>5.8960831264226528</c:v>
                </c:pt>
                <c:pt idx="1119">
                  <c:v>5.8960831264226528</c:v>
                </c:pt>
                <c:pt idx="1120">
                  <c:v>5.8960831264226528</c:v>
                </c:pt>
                <c:pt idx="1121">
                  <c:v>5.8960831264226528</c:v>
                </c:pt>
                <c:pt idx="1122">
                  <c:v>5.8960831264226528</c:v>
                </c:pt>
                <c:pt idx="1123">
                  <c:v>5.8960831264226528</c:v>
                </c:pt>
                <c:pt idx="1124">
                  <c:v>5.8960831264226528</c:v>
                </c:pt>
                <c:pt idx="1125">
                  <c:v>5.8960831264226528</c:v>
                </c:pt>
                <c:pt idx="1126">
                  <c:v>5.8960831264226528</c:v>
                </c:pt>
                <c:pt idx="1127">
                  <c:v>5.8960831264226528</c:v>
                </c:pt>
                <c:pt idx="1128">
                  <c:v>5.8960831264226528</c:v>
                </c:pt>
                <c:pt idx="1129">
                  <c:v>5.8960831264226528</c:v>
                </c:pt>
                <c:pt idx="1130">
                  <c:v>5.8960831264226528</c:v>
                </c:pt>
                <c:pt idx="1131">
                  <c:v>5.8960831264226528</c:v>
                </c:pt>
                <c:pt idx="1132">
                  <c:v>5.8960831264226528</c:v>
                </c:pt>
                <c:pt idx="1133">
                  <c:v>5.8960831264226528</c:v>
                </c:pt>
                <c:pt idx="1134">
                  <c:v>5.8960831264226528</c:v>
                </c:pt>
                <c:pt idx="1135">
                  <c:v>5.8960831264226528</c:v>
                </c:pt>
                <c:pt idx="1136">
                  <c:v>5.8960831264226528</c:v>
                </c:pt>
                <c:pt idx="1137">
                  <c:v>5.8960831264226528</c:v>
                </c:pt>
                <c:pt idx="1138">
                  <c:v>5.8960831264226528</c:v>
                </c:pt>
                <c:pt idx="1139">
                  <c:v>5.8960831264226528</c:v>
                </c:pt>
                <c:pt idx="1140">
                  <c:v>5.8960831264226528</c:v>
                </c:pt>
                <c:pt idx="1141">
                  <c:v>5.8960831264226528</c:v>
                </c:pt>
                <c:pt idx="1142">
                  <c:v>5.8960831264226528</c:v>
                </c:pt>
                <c:pt idx="1143">
                  <c:v>5.8960831264226528</c:v>
                </c:pt>
                <c:pt idx="1144">
                  <c:v>5.8960831264226528</c:v>
                </c:pt>
                <c:pt idx="1145">
                  <c:v>5.8960831264226528</c:v>
                </c:pt>
                <c:pt idx="1146">
                  <c:v>5.8960831264226528</c:v>
                </c:pt>
                <c:pt idx="1147">
                  <c:v>5.8960831264226528</c:v>
                </c:pt>
                <c:pt idx="1148">
                  <c:v>5.8960831264226528</c:v>
                </c:pt>
                <c:pt idx="1149">
                  <c:v>5.8960831264226528</c:v>
                </c:pt>
                <c:pt idx="1150">
                  <c:v>5.8960831264226528</c:v>
                </c:pt>
                <c:pt idx="1151">
                  <c:v>5.8960831264226528</c:v>
                </c:pt>
                <c:pt idx="1152">
                  <c:v>5.8960831264226528</c:v>
                </c:pt>
                <c:pt idx="1153">
                  <c:v>5.8960831264226528</c:v>
                </c:pt>
                <c:pt idx="1154">
                  <c:v>5.8960831264226528</c:v>
                </c:pt>
                <c:pt idx="1155">
                  <c:v>5.8960831264226528</c:v>
                </c:pt>
                <c:pt idx="1156">
                  <c:v>5.8960831264226528</c:v>
                </c:pt>
                <c:pt idx="1157">
                  <c:v>5.8960831264226528</c:v>
                </c:pt>
                <c:pt idx="1158">
                  <c:v>5.8960831264226528</c:v>
                </c:pt>
                <c:pt idx="1159">
                  <c:v>5.8960831264226528</c:v>
                </c:pt>
                <c:pt idx="1160">
                  <c:v>5.8960831264226528</c:v>
                </c:pt>
                <c:pt idx="1161">
                  <c:v>5.8960831264226528</c:v>
                </c:pt>
                <c:pt idx="1162">
                  <c:v>5.8960831264226528</c:v>
                </c:pt>
                <c:pt idx="1163">
                  <c:v>5.8960831264226528</c:v>
                </c:pt>
                <c:pt idx="1164">
                  <c:v>5.8960831264226528</c:v>
                </c:pt>
                <c:pt idx="1165">
                  <c:v>5.8960831264226528</c:v>
                </c:pt>
                <c:pt idx="1166">
                  <c:v>5.8960831264226528</c:v>
                </c:pt>
                <c:pt idx="1167">
                  <c:v>5.8960831264226528</c:v>
                </c:pt>
                <c:pt idx="1168">
                  <c:v>5.8960831264226528</c:v>
                </c:pt>
                <c:pt idx="1169">
                  <c:v>5.8960831264226528</c:v>
                </c:pt>
                <c:pt idx="1170">
                  <c:v>5.8960831264226528</c:v>
                </c:pt>
                <c:pt idx="1171">
                  <c:v>5.8960831264226528</c:v>
                </c:pt>
                <c:pt idx="1172">
                  <c:v>5.8960831264226528</c:v>
                </c:pt>
                <c:pt idx="1173">
                  <c:v>5.8960831264226528</c:v>
                </c:pt>
                <c:pt idx="1174">
                  <c:v>5.8960831264226528</c:v>
                </c:pt>
                <c:pt idx="1175">
                  <c:v>5.8960831264226528</c:v>
                </c:pt>
                <c:pt idx="1176">
                  <c:v>5.8960831264226528</c:v>
                </c:pt>
                <c:pt idx="1177">
                  <c:v>5.8960831264226528</c:v>
                </c:pt>
                <c:pt idx="1178">
                  <c:v>5.8960831264226528</c:v>
                </c:pt>
                <c:pt idx="1179">
                  <c:v>5.8960831264226528</c:v>
                </c:pt>
                <c:pt idx="1180">
                  <c:v>5.8960831264226528</c:v>
                </c:pt>
                <c:pt idx="1181">
                  <c:v>5.8960831264226528</c:v>
                </c:pt>
                <c:pt idx="1182">
                  <c:v>5.8960831264226528</c:v>
                </c:pt>
                <c:pt idx="1183">
                  <c:v>5.8960831264226528</c:v>
                </c:pt>
                <c:pt idx="1184">
                  <c:v>5.8960831264226528</c:v>
                </c:pt>
                <c:pt idx="1185">
                  <c:v>5.8960831264226528</c:v>
                </c:pt>
                <c:pt idx="1186">
                  <c:v>5.8960831264226528</c:v>
                </c:pt>
                <c:pt idx="1187">
                  <c:v>5.8960831264226528</c:v>
                </c:pt>
                <c:pt idx="1188">
                  <c:v>5.8960831264226528</c:v>
                </c:pt>
                <c:pt idx="1189">
                  <c:v>5.8960831264226528</c:v>
                </c:pt>
                <c:pt idx="1190">
                  <c:v>5.8960831264226528</c:v>
                </c:pt>
                <c:pt idx="1191">
                  <c:v>5.8960831264226528</c:v>
                </c:pt>
                <c:pt idx="1192">
                  <c:v>5.8960831264226528</c:v>
                </c:pt>
                <c:pt idx="1193">
                  <c:v>5.8960831264226528</c:v>
                </c:pt>
                <c:pt idx="1194">
                  <c:v>5.8960831264226528</c:v>
                </c:pt>
                <c:pt idx="1195">
                  <c:v>5.8960831264226528</c:v>
                </c:pt>
                <c:pt idx="1196">
                  <c:v>5.8960831264226528</c:v>
                </c:pt>
                <c:pt idx="1197">
                  <c:v>5.8960831264226528</c:v>
                </c:pt>
                <c:pt idx="1198">
                  <c:v>5.8960831264226528</c:v>
                </c:pt>
                <c:pt idx="1199">
                  <c:v>5.8960831264226528</c:v>
                </c:pt>
                <c:pt idx="1200">
                  <c:v>5.8960831264226528</c:v>
                </c:pt>
                <c:pt idx="1201">
                  <c:v>5.8960831264226528</c:v>
                </c:pt>
                <c:pt idx="1202">
                  <c:v>5.8960831264226528</c:v>
                </c:pt>
                <c:pt idx="1203">
                  <c:v>5.8960831264226528</c:v>
                </c:pt>
                <c:pt idx="1204">
                  <c:v>5.8960831264226528</c:v>
                </c:pt>
                <c:pt idx="1205">
                  <c:v>5.8960831264226528</c:v>
                </c:pt>
                <c:pt idx="1206">
                  <c:v>5.8960831264226528</c:v>
                </c:pt>
                <c:pt idx="1207">
                  <c:v>5.8960831264226528</c:v>
                </c:pt>
                <c:pt idx="1208">
                  <c:v>5.8960831264226528</c:v>
                </c:pt>
                <c:pt idx="1209">
                  <c:v>5.8960831264226528</c:v>
                </c:pt>
                <c:pt idx="1210">
                  <c:v>5.8960831264226528</c:v>
                </c:pt>
                <c:pt idx="1211">
                  <c:v>5.8960831264226528</c:v>
                </c:pt>
                <c:pt idx="1212">
                  <c:v>5.8960831264226528</c:v>
                </c:pt>
                <c:pt idx="1213">
                  <c:v>5.8960831264226528</c:v>
                </c:pt>
                <c:pt idx="1214">
                  <c:v>5.8960831264226528</c:v>
                </c:pt>
                <c:pt idx="1215">
                  <c:v>5.8960831264226528</c:v>
                </c:pt>
                <c:pt idx="1216">
                  <c:v>5.8960831264226528</c:v>
                </c:pt>
                <c:pt idx="1217">
                  <c:v>5.8960831264226528</c:v>
                </c:pt>
                <c:pt idx="1218">
                  <c:v>5.8960831264226528</c:v>
                </c:pt>
                <c:pt idx="1219">
                  <c:v>5.8960831264226528</c:v>
                </c:pt>
                <c:pt idx="1220">
                  <c:v>5.8960831264226528</c:v>
                </c:pt>
                <c:pt idx="1221">
                  <c:v>5.8960831264226528</c:v>
                </c:pt>
                <c:pt idx="1222">
                  <c:v>5.8960831264226528</c:v>
                </c:pt>
                <c:pt idx="1223">
                  <c:v>5.8960831264226528</c:v>
                </c:pt>
                <c:pt idx="1224">
                  <c:v>5.8960831264226528</c:v>
                </c:pt>
                <c:pt idx="1225">
                  <c:v>5.8960831264226528</c:v>
                </c:pt>
                <c:pt idx="1226">
                  <c:v>5.8960831264226528</c:v>
                </c:pt>
                <c:pt idx="1227">
                  <c:v>5.8960831264226528</c:v>
                </c:pt>
                <c:pt idx="1228">
                  <c:v>5.8960831264226528</c:v>
                </c:pt>
                <c:pt idx="1229">
                  <c:v>5.8960831264226528</c:v>
                </c:pt>
                <c:pt idx="1230">
                  <c:v>5.8960831264226528</c:v>
                </c:pt>
                <c:pt idx="1231">
                  <c:v>5.8960831264226528</c:v>
                </c:pt>
                <c:pt idx="1232">
                  <c:v>5.8960831264226528</c:v>
                </c:pt>
                <c:pt idx="1233">
                  <c:v>5.8960831264226528</c:v>
                </c:pt>
                <c:pt idx="1234">
                  <c:v>5.8960831264226528</c:v>
                </c:pt>
                <c:pt idx="1235">
                  <c:v>5.8960831264226528</c:v>
                </c:pt>
                <c:pt idx="1236">
                  <c:v>5.8960831264226528</c:v>
                </c:pt>
                <c:pt idx="1237">
                  <c:v>5.8960831264226528</c:v>
                </c:pt>
                <c:pt idx="1238">
                  <c:v>5.8960831264226528</c:v>
                </c:pt>
                <c:pt idx="1239">
                  <c:v>5.8960831264226528</c:v>
                </c:pt>
                <c:pt idx="1240">
                  <c:v>5.8960831264226528</c:v>
                </c:pt>
                <c:pt idx="1241">
                  <c:v>5.8960831264226528</c:v>
                </c:pt>
                <c:pt idx="1242">
                  <c:v>5.8960831264226528</c:v>
                </c:pt>
                <c:pt idx="1243">
                  <c:v>5.8960831264226528</c:v>
                </c:pt>
                <c:pt idx="1244">
                  <c:v>5.8960831264226528</c:v>
                </c:pt>
                <c:pt idx="1245">
                  <c:v>5.8960831264226528</c:v>
                </c:pt>
                <c:pt idx="1246">
                  <c:v>5.8960831264226528</c:v>
                </c:pt>
                <c:pt idx="1247">
                  <c:v>5.8960831264226528</c:v>
                </c:pt>
                <c:pt idx="1248">
                  <c:v>5.8960831264226528</c:v>
                </c:pt>
                <c:pt idx="1249">
                  <c:v>5.8960831264226528</c:v>
                </c:pt>
                <c:pt idx="1250">
                  <c:v>5.8960831264226528</c:v>
                </c:pt>
                <c:pt idx="1251">
                  <c:v>5.8960831264226528</c:v>
                </c:pt>
                <c:pt idx="1252">
                  <c:v>5.8960831264226528</c:v>
                </c:pt>
                <c:pt idx="1253">
                  <c:v>5.8960831264226528</c:v>
                </c:pt>
                <c:pt idx="1254">
                  <c:v>5.8960831264226528</c:v>
                </c:pt>
                <c:pt idx="1255">
                  <c:v>5.8960831264226528</c:v>
                </c:pt>
                <c:pt idx="1256">
                  <c:v>5.8960831264226528</c:v>
                </c:pt>
                <c:pt idx="1257">
                  <c:v>5.8960831264226528</c:v>
                </c:pt>
                <c:pt idx="1258">
                  <c:v>5.8960831264226528</c:v>
                </c:pt>
                <c:pt idx="1259">
                  <c:v>5.8960831264226528</c:v>
                </c:pt>
                <c:pt idx="1260">
                  <c:v>5.8960831264226528</c:v>
                </c:pt>
                <c:pt idx="1261">
                  <c:v>5.8960831264226528</c:v>
                </c:pt>
                <c:pt idx="1262">
                  <c:v>5.8960831264226528</c:v>
                </c:pt>
                <c:pt idx="1263">
                  <c:v>5.8960831264226528</c:v>
                </c:pt>
                <c:pt idx="1264">
                  <c:v>5.8960831264226528</c:v>
                </c:pt>
                <c:pt idx="1265">
                  <c:v>5.8960831264226528</c:v>
                </c:pt>
                <c:pt idx="1266">
                  <c:v>5.8960831264226528</c:v>
                </c:pt>
                <c:pt idx="1267">
                  <c:v>5.8960831264226528</c:v>
                </c:pt>
                <c:pt idx="1268">
                  <c:v>5.8960831264226528</c:v>
                </c:pt>
                <c:pt idx="1269">
                  <c:v>5.8960831264226528</c:v>
                </c:pt>
                <c:pt idx="1270">
                  <c:v>5.8960831264226528</c:v>
                </c:pt>
                <c:pt idx="1271">
                  <c:v>5.8960831264226528</c:v>
                </c:pt>
                <c:pt idx="1272">
                  <c:v>5.8960831264226528</c:v>
                </c:pt>
                <c:pt idx="1273">
                  <c:v>5.8960831264226528</c:v>
                </c:pt>
                <c:pt idx="1274">
                  <c:v>5.8960831264226528</c:v>
                </c:pt>
                <c:pt idx="1275">
                  <c:v>5.8960831264226528</c:v>
                </c:pt>
                <c:pt idx="1276">
                  <c:v>5.8960831264226528</c:v>
                </c:pt>
                <c:pt idx="1277">
                  <c:v>5.8960831264226528</c:v>
                </c:pt>
                <c:pt idx="1278">
                  <c:v>5.8960831264226528</c:v>
                </c:pt>
                <c:pt idx="1279">
                  <c:v>5.8960831264226528</c:v>
                </c:pt>
                <c:pt idx="1280">
                  <c:v>5.8960831264226528</c:v>
                </c:pt>
                <c:pt idx="1281">
                  <c:v>5.8960831264226528</c:v>
                </c:pt>
                <c:pt idx="1282">
                  <c:v>5.8960831264226528</c:v>
                </c:pt>
                <c:pt idx="1283">
                  <c:v>5.8960831264226528</c:v>
                </c:pt>
                <c:pt idx="1284">
                  <c:v>5.8960831264226528</c:v>
                </c:pt>
                <c:pt idx="1285">
                  <c:v>5.8960831264226528</c:v>
                </c:pt>
                <c:pt idx="1286">
                  <c:v>5.8960831264226528</c:v>
                </c:pt>
                <c:pt idx="1287">
                  <c:v>5.8960831264226528</c:v>
                </c:pt>
                <c:pt idx="1288">
                  <c:v>5.8960831264226528</c:v>
                </c:pt>
                <c:pt idx="1289">
                  <c:v>5.8960831264226528</c:v>
                </c:pt>
                <c:pt idx="1290">
                  <c:v>5.8960831264226528</c:v>
                </c:pt>
                <c:pt idx="1291">
                  <c:v>5.8960831264226528</c:v>
                </c:pt>
                <c:pt idx="1292">
                  <c:v>5.8960831264226528</c:v>
                </c:pt>
                <c:pt idx="1293">
                  <c:v>5.8960831264226528</c:v>
                </c:pt>
                <c:pt idx="1294">
                  <c:v>5.8960831264226528</c:v>
                </c:pt>
                <c:pt idx="1295">
                  <c:v>5.8960831264226528</c:v>
                </c:pt>
                <c:pt idx="1296">
                  <c:v>5.8960831264226528</c:v>
                </c:pt>
                <c:pt idx="1297">
                  <c:v>5.8960831264226528</c:v>
                </c:pt>
                <c:pt idx="1298">
                  <c:v>5.8960831264226528</c:v>
                </c:pt>
                <c:pt idx="1299">
                  <c:v>5.8960831264226528</c:v>
                </c:pt>
                <c:pt idx="1300">
                  <c:v>5.8960831264226528</c:v>
                </c:pt>
                <c:pt idx="1301">
                  <c:v>5.8960831264226528</c:v>
                </c:pt>
                <c:pt idx="1302">
                  <c:v>5.8960831264226528</c:v>
                </c:pt>
                <c:pt idx="1303">
                  <c:v>5.8960831264226528</c:v>
                </c:pt>
                <c:pt idx="1304">
                  <c:v>5.8960831264226528</c:v>
                </c:pt>
                <c:pt idx="1305">
                  <c:v>5.8960831264226528</c:v>
                </c:pt>
                <c:pt idx="1306">
                  <c:v>5.8960831264226528</c:v>
                </c:pt>
                <c:pt idx="1307">
                  <c:v>5.8960831264226528</c:v>
                </c:pt>
                <c:pt idx="1308">
                  <c:v>5.8960831264226528</c:v>
                </c:pt>
                <c:pt idx="1309">
                  <c:v>5.8960831264226528</c:v>
                </c:pt>
                <c:pt idx="1310">
                  <c:v>5.8960831264226528</c:v>
                </c:pt>
                <c:pt idx="1311">
                  <c:v>5.8960831264226528</c:v>
                </c:pt>
                <c:pt idx="1312">
                  <c:v>5.8960831264226528</c:v>
                </c:pt>
                <c:pt idx="1313">
                  <c:v>5.8960831264226528</c:v>
                </c:pt>
                <c:pt idx="1314">
                  <c:v>5.8960831264226528</c:v>
                </c:pt>
                <c:pt idx="1315">
                  <c:v>5.8960831264226528</c:v>
                </c:pt>
                <c:pt idx="1316">
                  <c:v>5.8960831264226528</c:v>
                </c:pt>
                <c:pt idx="1317">
                  <c:v>5.8960831264226528</c:v>
                </c:pt>
                <c:pt idx="1318">
                  <c:v>5.8960831264226528</c:v>
                </c:pt>
                <c:pt idx="1319">
                  <c:v>5.8960831264226528</c:v>
                </c:pt>
                <c:pt idx="1320">
                  <c:v>5.8960831264226528</c:v>
                </c:pt>
                <c:pt idx="1321">
                  <c:v>5.8960831264226528</c:v>
                </c:pt>
                <c:pt idx="1322">
                  <c:v>5.8960831264226528</c:v>
                </c:pt>
                <c:pt idx="1323">
                  <c:v>5.8960831264226528</c:v>
                </c:pt>
                <c:pt idx="1324">
                  <c:v>5.8960831264226528</c:v>
                </c:pt>
                <c:pt idx="1325">
                  <c:v>5.8960831264226528</c:v>
                </c:pt>
                <c:pt idx="1326">
                  <c:v>5.8960831264226528</c:v>
                </c:pt>
                <c:pt idx="1327">
                  <c:v>5.8960831264226528</c:v>
                </c:pt>
                <c:pt idx="1328">
                  <c:v>5.8960831264226528</c:v>
                </c:pt>
                <c:pt idx="1329">
                  <c:v>5.8960831264226528</c:v>
                </c:pt>
                <c:pt idx="1330">
                  <c:v>5.8960831264226528</c:v>
                </c:pt>
                <c:pt idx="1331">
                  <c:v>5.8960831264226528</c:v>
                </c:pt>
                <c:pt idx="1332">
                  <c:v>5.8960831264226528</c:v>
                </c:pt>
                <c:pt idx="1333">
                  <c:v>5.8960831264226528</c:v>
                </c:pt>
                <c:pt idx="1334">
                  <c:v>5.8960831264226528</c:v>
                </c:pt>
                <c:pt idx="1335">
                  <c:v>5.8960831264226528</c:v>
                </c:pt>
                <c:pt idx="1336">
                  <c:v>5.8960831264226528</c:v>
                </c:pt>
                <c:pt idx="1337">
                  <c:v>5.8960831264226528</c:v>
                </c:pt>
                <c:pt idx="1338">
                  <c:v>5.8960831264226528</c:v>
                </c:pt>
                <c:pt idx="1339">
                  <c:v>5.8960831264226528</c:v>
                </c:pt>
                <c:pt idx="1340">
                  <c:v>5.8960831264226528</c:v>
                </c:pt>
                <c:pt idx="1341">
                  <c:v>5.8960831264226528</c:v>
                </c:pt>
                <c:pt idx="1342">
                  <c:v>5.8960831264226528</c:v>
                </c:pt>
                <c:pt idx="1343">
                  <c:v>5.8960831264226528</c:v>
                </c:pt>
                <c:pt idx="1344">
                  <c:v>5.8960831264226528</c:v>
                </c:pt>
                <c:pt idx="1345">
                  <c:v>5.8960831264226528</c:v>
                </c:pt>
                <c:pt idx="1346">
                  <c:v>5.8960831264226528</c:v>
                </c:pt>
                <c:pt idx="1347">
                  <c:v>5.8960831264226528</c:v>
                </c:pt>
                <c:pt idx="1348">
                  <c:v>5.8960831264226528</c:v>
                </c:pt>
                <c:pt idx="1349">
                  <c:v>5.8960831264226528</c:v>
                </c:pt>
                <c:pt idx="1350">
                  <c:v>5.8960831264226528</c:v>
                </c:pt>
                <c:pt idx="1351">
                  <c:v>5.8960831264226528</c:v>
                </c:pt>
                <c:pt idx="1352">
                  <c:v>5.8960831264226528</c:v>
                </c:pt>
                <c:pt idx="1353">
                  <c:v>5.8960831264226528</c:v>
                </c:pt>
                <c:pt idx="1354">
                  <c:v>5.8960831264226528</c:v>
                </c:pt>
                <c:pt idx="1355">
                  <c:v>5.8960831264226528</c:v>
                </c:pt>
                <c:pt idx="1356">
                  <c:v>5.8960831264226528</c:v>
                </c:pt>
                <c:pt idx="1357">
                  <c:v>5.8960831264226528</c:v>
                </c:pt>
                <c:pt idx="1358">
                  <c:v>5.8960831264226528</c:v>
                </c:pt>
                <c:pt idx="1359">
                  <c:v>5.8960831264226528</c:v>
                </c:pt>
                <c:pt idx="1360">
                  <c:v>5.8960831264226528</c:v>
                </c:pt>
                <c:pt idx="1361">
                  <c:v>5.8960831264226528</c:v>
                </c:pt>
                <c:pt idx="1362">
                  <c:v>5.8960831264226528</c:v>
                </c:pt>
                <c:pt idx="1363">
                  <c:v>5.8960831264226528</c:v>
                </c:pt>
                <c:pt idx="1364">
                  <c:v>5.8960831264226528</c:v>
                </c:pt>
                <c:pt idx="1365">
                  <c:v>5.8960831264226528</c:v>
                </c:pt>
                <c:pt idx="1366">
                  <c:v>5.8960831264226528</c:v>
                </c:pt>
                <c:pt idx="1367">
                  <c:v>5.8960831264226528</c:v>
                </c:pt>
                <c:pt idx="1368">
                  <c:v>5.8960831264226528</c:v>
                </c:pt>
                <c:pt idx="1369">
                  <c:v>5.8960831264226528</c:v>
                </c:pt>
                <c:pt idx="1370">
                  <c:v>5.8960831264226528</c:v>
                </c:pt>
                <c:pt idx="1371">
                  <c:v>5.8960831264226528</c:v>
                </c:pt>
                <c:pt idx="1372">
                  <c:v>5.8960831264226528</c:v>
                </c:pt>
                <c:pt idx="1373">
                  <c:v>5.8960831264226528</c:v>
                </c:pt>
                <c:pt idx="1374">
                  <c:v>5.8960831264226528</c:v>
                </c:pt>
                <c:pt idx="1375">
                  <c:v>5.8960831264226528</c:v>
                </c:pt>
                <c:pt idx="1376">
                  <c:v>5.8960831264226528</c:v>
                </c:pt>
                <c:pt idx="1377">
                  <c:v>5.8960831264226528</c:v>
                </c:pt>
                <c:pt idx="1378">
                  <c:v>5.8960831264226528</c:v>
                </c:pt>
                <c:pt idx="1379">
                  <c:v>5.8960831264226528</c:v>
                </c:pt>
                <c:pt idx="1380">
                  <c:v>5.8960831264226528</c:v>
                </c:pt>
                <c:pt idx="1381">
                  <c:v>5.8960831264226528</c:v>
                </c:pt>
                <c:pt idx="1382">
                  <c:v>5.8960831264226528</c:v>
                </c:pt>
                <c:pt idx="1383">
                  <c:v>5.8960831264226528</c:v>
                </c:pt>
                <c:pt idx="1384">
                  <c:v>5.8960831264226528</c:v>
                </c:pt>
                <c:pt idx="1385">
                  <c:v>5.8960831264226528</c:v>
                </c:pt>
                <c:pt idx="1386">
                  <c:v>5.8960831264226528</c:v>
                </c:pt>
                <c:pt idx="1387">
                  <c:v>5.8960831264226528</c:v>
                </c:pt>
                <c:pt idx="1388">
                  <c:v>5.8960831264226528</c:v>
                </c:pt>
                <c:pt idx="1389">
                  <c:v>5.8960831264226528</c:v>
                </c:pt>
                <c:pt idx="1390">
                  <c:v>5.8960831264226528</c:v>
                </c:pt>
                <c:pt idx="1391">
                  <c:v>5.8960831264226528</c:v>
                </c:pt>
                <c:pt idx="1392">
                  <c:v>5.8960831264226528</c:v>
                </c:pt>
                <c:pt idx="1393">
                  <c:v>5.8960831264226528</c:v>
                </c:pt>
                <c:pt idx="1394">
                  <c:v>5.8960831264226528</c:v>
                </c:pt>
                <c:pt idx="1395">
                  <c:v>5.8960831264226528</c:v>
                </c:pt>
                <c:pt idx="1396">
                  <c:v>5.8960831264226528</c:v>
                </c:pt>
                <c:pt idx="1397">
                  <c:v>5.8960831264226528</c:v>
                </c:pt>
                <c:pt idx="1398">
                  <c:v>5.8960831264226528</c:v>
                </c:pt>
                <c:pt idx="1399">
                  <c:v>5.8960831264226528</c:v>
                </c:pt>
                <c:pt idx="1400">
                  <c:v>5.8960831264226528</c:v>
                </c:pt>
                <c:pt idx="1401">
                  <c:v>5.8960831264226528</c:v>
                </c:pt>
                <c:pt idx="1402">
                  <c:v>5.8960831264226528</c:v>
                </c:pt>
                <c:pt idx="1403">
                  <c:v>5.8960831264226528</c:v>
                </c:pt>
                <c:pt idx="1404">
                  <c:v>5.8960831264226528</c:v>
                </c:pt>
                <c:pt idx="1405">
                  <c:v>5.8960831264226528</c:v>
                </c:pt>
                <c:pt idx="1406">
                  <c:v>5.8960831264226528</c:v>
                </c:pt>
                <c:pt idx="1407">
                  <c:v>5.8960831264226528</c:v>
                </c:pt>
                <c:pt idx="1408">
                  <c:v>5.8960831264226528</c:v>
                </c:pt>
                <c:pt idx="1409">
                  <c:v>5.8960831264226528</c:v>
                </c:pt>
                <c:pt idx="1410">
                  <c:v>5.8960831264226528</c:v>
                </c:pt>
                <c:pt idx="1411">
                  <c:v>5.8960831264226528</c:v>
                </c:pt>
                <c:pt idx="1412">
                  <c:v>5.8960831264226528</c:v>
                </c:pt>
                <c:pt idx="1413">
                  <c:v>5.8960831264226528</c:v>
                </c:pt>
                <c:pt idx="1414">
                  <c:v>5.8960831264226528</c:v>
                </c:pt>
                <c:pt idx="1415">
                  <c:v>5.8960831264226528</c:v>
                </c:pt>
                <c:pt idx="1416">
                  <c:v>5.8960831264226528</c:v>
                </c:pt>
                <c:pt idx="1417">
                  <c:v>5.8960831264226528</c:v>
                </c:pt>
                <c:pt idx="1418">
                  <c:v>5.8960831264226528</c:v>
                </c:pt>
                <c:pt idx="1419">
                  <c:v>5.8960831264226528</c:v>
                </c:pt>
                <c:pt idx="1420">
                  <c:v>5.8960831264226528</c:v>
                </c:pt>
                <c:pt idx="1421">
                  <c:v>5.8960831264226528</c:v>
                </c:pt>
                <c:pt idx="1422">
                  <c:v>5.8960831264226528</c:v>
                </c:pt>
                <c:pt idx="1423">
                  <c:v>5.8960831264226528</c:v>
                </c:pt>
                <c:pt idx="1424">
                  <c:v>5.8960831264226528</c:v>
                </c:pt>
                <c:pt idx="1425">
                  <c:v>5.8960831264226528</c:v>
                </c:pt>
                <c:pt idx="1426">
                  <c:v>5.8960831264226528</c:v>
                </c:pt>
                <c:pt idx="1427">
                  <c:v>5.8960831264226528</c:v>
                </c:pt>
                <c:pt idx="1428">
                  <c:v>5.8960831264226528</c:v>
                </c:pt>
                <c:pt idx="1429">
                  <c:v>5.8960831264226528</c:v>
                </c:pt>
                <c:pt idx="1430">
                  <c:v>5.8960831264226528</c:v>
                </c:pt>
                <c:pt idx="1431">
                  <c:v>5.8960831264226528</c:v>
                </c:pt>
                <c:pt idx="1432">
                  <c:v>5.8960831264226528</c:v>
                </c:pt>
                <c:pt idx="1433">
                  <c:v>5.8960831264226528</c:v>
                </c:pt>
                <c:pt idx="1434">
                  <c:v>5.8960831264226528</c:v>
                </c:pt>
                <c:pt idx="1435">
                  <c:v>5.8960831264226528</c:v>
                </c:pt>
                <c:pt idx="1436">
                  <c:v>5.8960831264226528</c:v>
                </c:pt>
                <c:pt idx="1437">
                  <c:v>5.8960831264226528</c:v>
                </c:pt>
                <c:pt idx="1438">
                  <c:v>5.8960831264226528</c:v>
                </c:pt>
                <c:pt idx="1439">
                  <c:v>5.8960831264226528</c:v>
                </c:pt>
                <c:pt idx="1440">
                  <c:v>5.8960831264226528</c:v>
                </c:pt>
                <c:pt idx="1441">
                  <c:v>5.8960831264226528</c:v>
                </c:pt>
                <c:pt idx="1442">
                  <c:v>5.8960831264226528</c:v>
                </c:pt>
                <c:pt idx="1443">
                  <c:v>5.8960831264226528</c:v>
                </c:pt>
                <c:pt idx="1444">
                  <c:v>5.8960831264226528</c:v>
                </c:pt>
                <c:pt idx="1445">
                  <c:v>5.8960831264226528</c:v>
                </c:pt>
                <c:pt idx="1446">
                  <c:v>5.8960831264226528</c:v>
                </c:pt>
                <c:pt idx="1447">
                  <c:v>5.8960831264226528</c:v>
                </c:pt>
                <c:pt idx="1448">
                  <c:v>5.8960831264226528</c:v>
                </c:pt>
                <c:pt idx="1449">
                  <c:v>5.8960831264226528</c:v>
                </c:pt>
                <c:pt idx="1450">
                  <c:v>5.8960831264226528</c:v>
                </c:pt>
                <c:pt idx="1451">
                  <c:v>5.8960831264226528</c:v>
                </c:pt>
                <c:pt idx="1452">
                  <c:v>5.8960831264226528</c:v>
                </c:pt>
                <c:pt idx="1453">
                  <c:v>5.8960831264226528</c:v>
                </c:pt>
                <c:pt idx="1454">
                  <c:v>5.8960831264226528</c:v>
                </c:pt>
                <c:pt idx="1455">
                  <c:v>5.8960831264226528</c:v>
                </c:pt>
                <c:pt idx="1456">
                  <c:v>5.8960831264226528</c:v>
                </c:pt>
                <c:pt idx="1457">
                  <c:v>5.8960831264226528</c:v>
                </c:pt>
                <c:pt idx="1458">
                  <c:v>5.8960831264226528</c:v>
                </c:pt>
                <c:pt idx="1459">
                  <c:v>5.8960831264226528</c:v>
                </c:pt>
                <c:pt idx="1460">
                  <c:v>5.8960831264226528</c:v>
                </c:pt>
                <c:pt idx="1461">
                  <c:v>5.8960831264226528</c:v>
                </c:pt>
                <c:pt idx="1462">
                  <c:v>5.8960831264226528</c:v>
                </c:pt>
                <c:pt idx="1463">
                  <c:v>5.8960831264226528</c:v>
                </c:pt>
                <c:pt idx="1464">
                  <c:v>5.8960831264226528</c:v>
                </c:pt>
                <c:pt idx="1465">
                  <c:v>5.8960831264226528</c:v>
                </c:pt>
                <c:pt idx="1466">
                  <c:v>5.8960831264226528</c:v>
                </c:pt>
                <c:pt idx="1467">
                  <c:v>5.8960831264226528</c:v>
                </c:pt>
                <c:pt idx="1468">
                  <c:v>5.8960831264226528</c:v>
                </c:pt>
                <c:pt idx="1469">
                  <c:v>5.8960831264226528</c:v>
                </c:pt>
                <c:pt idx="1470">
                  <c:v>5.8960831264226528</c:v>
                </c:pt>
                <c:pt idx="1471">
                  <c:v>5.8960831264226528</c:v>
                </c:pt>
                <c:pt idx="1472">
                  <c:v>5.8960831264226528</c:v>
                </c:pt>
                <c:pt idx="1473">
                  <c:v>5.8960831264226528</c:v>
                </c:pt>
                <c:pt idx="1474">
                  <c:v>5.8960831264226528</c:v>
                </c:pt>
                <c:pt idx="1475">
                  <c:v>5.8960831264226528</c:v>
                </c:pt>
                <c:pt idx="1476">
                  <c:v>5.8960831264226528</c:v>
                </c:pt>
                <c:pt idx="1477">
                  <c:v>5.8960831264226528</c:v>
                </c:pt>
                <c:pt idx="1478">
                  <c:v>5.8960831264226528</c:v>
                </c:pt>
                <c:pt idx="1479">
                  <c:v>5.8960831264226528</c:v>
                </c:pt>
                <c:pt idx="1480">
                  <c:v>5.8960831264226528</c:v>
                </c:pt>
                <c:pt idx="1481">
                  <c:v>5.8960831264226528</c:v>
                </c:pt>
                <c:pt idx="1482">
                  <c:v>5.8960831264226528</c:v>
                </c:pt>
                <c:pt idx="1483">
                  <c:v>5.8960831264226528</c:v>
                </c:pt>
                <c:pt idx="1484">
                  <c:v>5.8960831264226528</c:v>
                </c:pt>
                <c:pt idx="1485">
                  <c:v>5.8960831264226528</c:v>
                </c:pt>
                <c:pt idx="1486">
                  <c:v>5.8960831264226528</c:v>
                </c:pt>
                <c:pt idx="1487">
                  <c:v>5.8960831264226528</c:v>
                </c:pt>
                <c:pt idx="1488">
                  <c:v>5.8960831264226528</c:v>
                </c:pt>
                <c:pt idx="1489">
                  <c:v>5.8960831264226528</c:v>
                </c:pt>
                <c:pt idx="1490">
                  <c:v>5.8960831264226528</c:v>
                </c:pt>
                <c:pt idx="1491">
                  <c:v>5.8960831264226528</c:v>
                </c:pt>
                <c:pt idx="1492">
                  <c:v>5.8960831264226528</c:v>
                </c:pt>
                <c:pt idx="1493">
                  <c:v>5.8960831264226528</c:v>
                </c:pt>
                <c:pt idx="1494">
                  <c:v>5.8960831264226528</c:v>
                </c:pt>
                <c:pt idx="1495">
                  <c:v>5.8960831264226528</c:v>
                </c:pt>
                <c:pt idx="1496">
                  <c:v>5.8960831264226528</c:v>
                </c:pt>
                <c:pt idx="1497">
                  <c:v>5.8960831264226528</c:v>
                </c:pt>
                <c:pt idx="1498">
                  <c:v>5.8960831264226528</c:v>
                </c:pt>
                <c:pt idx="1499">
                  <c:v>5.8960831264226528</c:v>
                </c:pt>
                <c:pt idx="1500">
                  <c:v>5.8960831264226528</c:v>
                </c:pt>
                <c:pt idx="1501">
                  <c:v>5.8960831264226528</c:v>
                </c:pt>
                <c:pt idx="1502">
                  <c:v>5.8960831264226528</c:v>
                </c:pt>
                <c:pt idx="1503">
                  <c:v>5.8960831264226528</c:v>
                </c:pt>
                <c:pt idx="1504">
                  <c:v>5.8960831264226528</c:v>
                </c:pt>
                <c:pt idx="1505">
                  <c:v>5.8960831264226528</c:v>
                </c:pt>
                <c:pt idx="1506">
                  <c:v>5.8960831264226528</c:v>
                </c:pt>
                <c:pt idx="1507">
                  <c:v>5.8960831264226528</c:v>
                </c:pt>
                <c:pt idx="1508">
                  <c:v>5.8960831264226528</c:v>
                </c:pt>
                <c:pt idx="1509">
                  <c:v>5.8960831264226528</c:v>
                </c:pt>
                <c:pt idx="1510">
                  <c:v>5.8960831264226528</c:v>
                </c:pt>
                <c:pt idx="1511">
                  <c:v>5.8960831264226528</c:v>
                </c:pt>
                <c:pt idx="1512">
                  <c:v>5.8960831264226528</c:v>
                </c:pt>
                <c:pt idx="1513">
                  <c:v>5.8960831264226528</c:v>
                </c:pt>
                <c:pt idx="1514">
                  <c:v>5.8960831264226528</c:v>
                </c:pt>
                <c:pt idx="1515">
                  <c:v>5.8960831264226528</c:v>
                </c:pt>
                <c:pt idx="1516">
                  <c:v>5.8960831264226528</c:v>
                </c:pt>
                <c:pt idx="1517">
                  <c:v>5.8960831264226528</c:v>
                </c:pt>
                <c:pt idx="1518">
                  <c:v>5.8960831264226528</c:v>
                </c:pt>
                <c:pt idx="1519">
                  <c:v>5.8960831264226528</c:v>
                </c:pt>
                <c:pt idx="1520">
                  <c:v>5.8960831264226528</c:v>
                </c:pt>
                <c:pt idx="1521">
                  <c:v>5.8960831264226528</c:v>
                </c:pt>
                <c:pt idx="1522">
                  <c:v>5.8960831264226528</c:v>
                </c:pt>
                <c:pt idx="1523">
                  <c:v>5.8960831264226528</c:v>
                </c:pt>
                <c:pt idx="1524">
                  <c:v>5.8960831264226528</c:v>
                </c:pt>
                <c:pt idx="1525">
                  <c:v>5.8960831264226528</c:v>
                </c:pt>
                <c:pt idx="1526">
                  <c:v>5.8960831264226528</c:v>
                </c:pt>
                <c:pt idx="1527">
                  <c:v>5.8960831264226528</c:v>
                </c:pt>
                <c:pt idx="1528">
                  <c:v>5.8960831264226528</c:v>
                </c:pt>
                <c:pt idx="1529">
                  <c:v>5.8960831264226528</c:v>
                </c:pt>
                <c:pt idx="1530">
                  <c:v>5.8960831264226528</c:v>
                </c:pt>
                <c:pt idx="1531">
                  <c:v>5.8960831264226528</c:v>
                </c:pt>
                <c:pt idx="1532">
                  <c:v>5.8960831264226528</c:v>
                </c:pt>
                <c:pt idx="1533">
                  <c:v>5.8960831264226528</c:v>
                </c:pt>
                <c:pt idx="1534">
                  <c:v>5.8960831264226528</c:v>
                </c:pt>
                <c:pt idx="1535">
                  <c:v>5.8960831264226528</c:v>
                </c:pt>
                <c:pt idx="1536">
                  <c:v>5.8960831264226528</c:v>
                </c:pt>
                <c:pt idx="1537">
                  <c:v>5.8960831264226528</c:v>
                </c:pt>
                <c:pt idx="1538">
                  <c:v>5.8960831264226528</c:v>
                </c:pt>
                <c:pt idx="1539">
                  <c:v>5.8960831264226528</c:v>
                </c:pt>
                <c:pt idx="1540">
                  <c:v>5.8960831264226528</c:v>
                </c:pt>
                <c:pt idx="1541">
                  <c:v>5.8960831264226528</c:v>
                </c:pt>
                <c:pt idx="1542">
                  <c:v>5.8960831264226528</c:v>
                </c:pt>
                <c:pt idx="1543">
                  <c:v>5.8960831264226528</c:v>
                </c:pt>
                <c:pt idx="1544">
                  <c:v>5.8960831264226528</c:v>
                </c:pt>
                <c:pt idx="1545">
                  <c:v>5.8960831264226528</c:v>
                </c:pt>
                <c:pt idx="1546">
                  <c:v>5.8960831264226528</c:v>
                </c:pt>
                <c:pt idx="1547">
                  <c:v>5.8960831264226528</c:v>
                </c:pt>
                <c:pt idx="1548">
                  <c:v>5.8960831264226528</c:v>
                </c:pt>
                <c:pt idx="1549">
                  <c:v>5.8960831264226528</c:v>
                </c:pt>
                <c:pt idx="1550">
                  <c:v>5.8960831264226528</c:v>
                </c:pt>
                <c:pt idx="1551">
                  <c:v>5.8960831264226528</c:v>
                </c:pt>
                <c:pt idx="1552">
                  <c:v>5.8960831264226528</c:v>
                </c:pt>
                <c:pt idx="1553">
                  <c:v>5.8960831264226528</c:v>
                </c:pt>
                <c:pt idx="1554">
                  <c:v>5.8960831264226528</c:v>
                </c:pt>
                <c:pt idx="1555">
                  <c:v>5.8960831264226528</c:v>
                </c:pt>
                <c:pt idx="1556">
                  <c:v>5.8960831264226528</c:v>
                </c:pt>
                <c:pt idx="1557">
                  <c:v>5.8960831264226528</c:v>
                </c:pt>
                <c:pt idx="1558">
                  <c:v>5.8960831264226528</c:v>
                </c:pt>
                <c:pt idx="1559">
                  <c:v>5.8960831264226528</c:v>
                </c:pt>
                <c:pt idx="1560">
                  <c:v>5.8960831264226528</c:v>
                </c:pt>
                <c:pt idx="1561">
                  <c:v>5.8960831264226528</c:v>
                </c:pt>
                <c:pt idx="1562">
                  <c:v>5.8960831264226528</c:v>
                </c:pt>
                <c:pt idx="1563">
                  <c:v>5.8960831264226528</c:v>
                </c:pt>
                <c:pt idx="1564">
                  <c:v>5.8960831264226528</c:v>
                </c:pt>
                <c:pt idx="1565">
                  <c:v>5.8960831264226528</c:v>
                </c:pt>
                <c:pt idx="1566">
                  <c:v>5.8960831264226528</c:v>
                </c:pt>
                <c:pt idx="1567">
                  <c:v>5.8960831264226528</c:v>
                </c:pt>
                <c:pt idx="1568">
                  <c:v>5.8960831264226528</c:v>
                </c:pt>
                <c:pt idx="1569">
                  <c:v>5.8960831264226528</c:v>
                </c:pt>
                <c:pt idx="1570">
                  <c:v>5.8960831264226528</c:v>
                </c:pt>
                <c:pt idx="1571">
                  <c:v>5.8960831264226528</c:v>
                </c:pt>
                <c:pt idx="1572">
                  <c:v>5.8960831264226528</c:v>
                </c:pt>
                <c:pt idx="1573">
                  <c:v>5.8960831264226528</c:v>
                </c:pt>
                <c:pt idx="1574">
                  <c:v>5.8960831264226528</c:v>
                </c:pt>
                <c:pt idx="1575">
                  <c:v>5.8960831264226528</c:v>
                </c:pt>
                <c:pt idx="1576">
                  <c:v>5.8960831264226528</c:v>
                </c:pt>
                <c:pt idx="1577">
                  <c:v>5.8960831264226528</c:v>
                </c:pt>
                <c:pt idx="1578">
                  <c:v>5.8960831264226528</c:v>
                </c:pt>
                <c:pt idx="1579">
                  <c:v>5.8960831264226528</c:v>
                </c:pt>
                <c:pt idx="1580">
                  <c:v>5.8960831264226528</c:v>
                </c:pt>
                <c:pt idx="1581">
                  <c:v>5.8960831264226528</c:v>
                </c:pt>
                <c:pt idx="1582">
                  <c:v>5.8960831264226528</c:v>
                </c:pt>
                <c:pt idx="1583">
                  <c:v>5.8960831264226528</c:v>
                </c:pt>
                <c:pt idx="1584">
                  <c:v>5.8960831264226528</c:v>
                </c:pt>
                <c:pt idx="1585">
                  <c:v>5.8960831264226528</c:v>
                </c:pt>
                <c:pt idx="1586">
                  <c:v>5.8960831264226528</c:v>
                </c:pt>
                <c:pt idx="1587">
                  <c:v>5.8960831264226528</c:v>
                </c:pt>
                <c:pt idx="1588">
                  <c:v>5.8960831264226528</c:v>
                </c:pt>
                <c:pt idx="1589">
                  <c:v>5.8960831264226528</c:v>
                </c:pt>
                <c:pt idx="1590">
                  <c:v>5.8960831264226528</c:v>
                </c:pt>
                <c:pt idx="1591">
                  <c:v>5.8960831264226528</c:v>
                </c:pt>
                <c:pt idx="1592">
                  <c:v>5.8960831264226528</c:v>
                </c:pt>
                <c:pt idx="1593">
                  <c:v>5.8960831264226528</c:v>
                </c:pt>
                <c:pt idx="1594">
                  <c:v>5.8960831264226528</c:v>
                </c:pt>
                <c:pt idx="1595">
                  <c:v>5.8960831264226528</c:v>
                </c:pt>
                <c:pt idx="1596">
                  <c:v>5.8960831264226528</c:v>
                </c:pt>
                <c:pt idx="1597">
                  <c:v>5.8960831264226528</c:v>
                </c:pt>
                <c:pt idx="1598">
                  <c:v>5.8960831264226528</c:v>
                </c:pt>
                <c:pt idx="1599">
                  <c:v>5.8960831264226528</c:v>
                </c:pt>
                <c:pt idx="1600">
                  <c:v>5.8960831264226528</c:v>
                </c:pt>
                <c:pt idx="1601">
                  <c:v>5.8960831264226528</c:v>
                </c:pt>
                <c:pt idx="1602">
                  <c:v>5.8960831264226528</c:v>
                </c:pt>
                <c:pt idx="1603">
                  <c:v>5.8960831264226528</c:v>
                </c:pt>
                <c:pt idx="1604">
                  <c:v>5.8960831264226528</c:v>
                </c:pt>
                <c:pt idx="1605">
                  <c:v>5.8960831264226528</c:v>
                </c:pt>
                <c:pt idx="1606">
                  <c:v>5.8960831264226528</c:v>
                </c:pt>
                <c:pt idx="1607">
                  <c:v>5.8960831264226528</c:v>
                </c:pt>
                <c:pt idx="1608">
                  <c:v>5.8960831264226528</c:v>
                </c:pt>
                <c:pt idx="1609">
                  <c:v>5.8960831264226528</c:v>
                </c:pt>
                <c:pt idx="1610">
                  <c:v>5.8960831264226528</c:v>
                </c:pt>
                <c:pt idx="1611">
                  <c:v>5.8960831264226528</c:v>
                </c:pt>
                <c:pt idx="1612">
                  <c:v>5.8960831264226528</c:v>
                </c:pt>
                <c:pt idx="1613">
                  <c:v>5.8960831264226528</c:v>
                </c:pt>
                <c:pt idx="1614">
                  <c:v>5.8960831264226528</c:v>
                </c:pt>
                <c:pt idx="1615">
                  <c:v>5.8960831264226528</c:v>
                </c:pt>
                <c:pt idx="1616">
                  <c:v>5.8960831264226528</c:v>
                </c:pt>
                <c:pt idx="1617">
                  <c:v>5.8960831264226528</c:v>
                </c:pt>
                <c:pt idx="1618">
                  <c:v>5.8960831264226528</c:v>
                </c:pt>
                <c:pt idx="1619">
                  <c:v>5.8960831264226528</c:v>
                </c:pt>
                <c:pt idx="1620">
                  <c:v>5.8960831264226528</c:v>
                </c:pt>
                <c:pt idx="1621">
                  <c:v>5.8960831264226528</c:v>
                </c:pt>
                <c:pt idx="1622">
                  <c:v>5.8960831264226528</c:v>
                </c:pt>
                <c:pt idx="1623">
                  <c:v>5.8960831264226528</c:v>
                </c:pt>
                <c:pt idx="1624">
                  <c:v>5.8960831264226528</c:v>
                </c:pt>
                <c:pt idx="1625">
                  <c:v>5.8960831264226528</c:v>
                </c:pt>
                <c:pt idx="1626">
                  <c:v>5.8960831264226528</c:v>
                </c:pt>
                <c:pt idx="1627">
                  <c:v>5.8960831264226528</c:v>
                </c:pt>
                <c:pt idx="1628">
                  <c:v>5.8960831264226528</c:v>
                </c:pt>
                <c:pt idx="1629">
                  <c:v>5.8960831264226528</c:v>
                </c:pt>
                <c:pt idx="1630">
                  <c:v>5.8960831264226528</c:v>
                </c:pt>
                <c:pt idx="1631">
                  <c:v>5.8960831264226528</c:v>
                </c:pt>
                <c:pt idx="1632">
                  <c:v>5.8960831264226528</c:v>
                </c:pt>
                <c:pt idx="1633">
                  <c:v>5.8960831264226528</c:v>
                </c:pt>
                <c:pt idx="1634">
                  <c:v>5.8960831264226528</c:v>
                </c:pt>
                <c:pt idx="1635">
                  <c:v>5.8960831264226528</c:v>
                </c:pt>
                <c:pt idx="1636">
                  <c:v>5.8960831264226528</c:v>
                </c:pt>
                <c:pt idx="1637">
                  <c:v>5.8960831264226528</c:v>
                </c:pt>
                <c:pt idx="1638">
                  <c:v>5.8960831264226528</c:v>
                </c:pt>
                <c:pt idx="1639">
                  <c:v>5.8960831264226528</c:v>
                </c:pt>
                <c:pt idx="1640">
                  <c:v>5.8960831264226528</c:v>
                </c:pt>
                <c:pt idx="1641">
                  <c:v>5.8960831264226528</c:v>
                </c:pt>
                <c:pt idx="1642">
                  <c:v>5.8960831264226528</c:v>
                </c:pt>
                <c:pt idx="1643">
                  <c:v>5.8960831264226528</c:v>
                </c:pt>
                <c:pt idx="1644">
                  <c:v>5.8960831264226528</c:v>
                </c:pt>
                <c:pt idx="1645">
                  <c:v>5.8960831264226528</c:v>
                </c:pt>
                <c:pt idx="1646">
                  <c:v>5.8960831264226528</c:v>
                </c:pt>
                <c:pt idx="1647">
                  <c:v>5.8960831264226528</c:v>
                </c:pt>
                <c:pt idx="1648">
                  <c:v>5.8960831264226528</c:v>
                </c:pt>
                <c:pt idx="1649">
                  <c:v>5.8960831264226528</c:v>
                </c:pt>
                <c:pt idx="1650">
                  <c:v>5.8960831264226528</c:v>
                </c:pt>
                <c:pt idx="1651">
                  <c:v>5.8960831264226528</c:v>
                </c:pt>
                <c:pt idx="1652">
                  <c:v>5.8960831264226528</c:v>
                </c:pt>
                <c:pt idx="1653">
                  <c:v>5.8960831264226528</c:v>
                </c:pt>
                <c:pt idx="1654">
                  <c:v>5.8960831264226528</c:v>
                </c:pt>
                <c:pt idx="1655">
                  <c:v>5.8960831264226528</c:v>
                </c:pt>
                <c:pt idx="1656">
                  <c:v>5.8960831264226528</c:v>
                </c:pt>
                <c:pt idx="1657">
                  <c:v>5.8960831264226528</c:v>
                </c:pt>
                <c:pt idx="1658">
                  <c:v>5.8960831264226528</c:v>
                </c:pt>
                <c:pt idx="1659">
                  <c:v>5.8960831264226528</c:v>
                </c:pt>
                <c:pt idx="1660">
                  <c:v>5.8960831264226528</c:v>
                </c:pt>
                <c:pt idx="1661">
                  <c:v>5.8960831264226528</c:v>
                </c:pt>
                <c:pt idx="1662">
                  <c:v>5.8960831264226528</c:v>
                </c:pt>
                <c:pt idx="1663">
                  <c:v>5.8960831264226528</c:v>
                </c:pt>
                <c:pt idx="1664">
                  <c:v>5.8960831264226528</c:v>
                </c:pt>
                <c:pt idx="1665">
                  <c:v>5.8960831264226528</c:v>
                </c:pt>
                <c:pt idx="1666">
                  <c:v>5.8960831264226528</c:v>
                </c:pt>
                <c:pt idx="1667">
                  <c:v>5.8960831264226528</c:v>
                </c:pt>
                <c:pt idx="1668">
                  <c:v>5.8960831264226528</c:v>
                </c:pt>
                <c:pt idx="1669">
                  <c:v>5.8960831264226528</c:v>
                </c:pt>
                <c:pt idx="1670">
                  <c:v>5.8960831264226528</c:v>
                </c:pt>
                <c:pt idx="1671">
                  <c:v>5.8960831264226528</c:v>
                </c:pt>
                <c:pt idx="1672">
                  <c:v>5.8960831264226528</c:v>
                </c:pt>
                <c:pt idx="1673">
                  <c:v>5.8960831264226528</c:v>
                </c:pt>
                <c:pt idx="1674">
                  <c:v>5.8960831264226528</c:v>
                </c:pt>
                <c:pt idx="1675">
                  <c:v>5.8960831264226528</c:v>
                </c:pt>
                <c:pt idx="1676">
                  <c:v>5.8960831264226528</c:v>
                </c:pt>
                <c:pt idx="1677">
                  <c:v>5.8960831264226528</c:v>
                </c:pt>
                <c:pt idx="1678">
                  <c:v>5.8960831264226528</c:v>
                </c:pt>
                <c:pt idx="1679">
                  <c:v>5.8960831264226528</c:v>
                </c:pt>
                <c:pt idx="1680">
                  <c:v>5.8960831264226528</c:v>
                </c:pt>
                <c:pt idx="1681">
                  <c:v>5.8960831264226528</c:v>
                </c:pt>
                <c:pt idx="1682">
                  <c:v>5.8960831264226528</c:v>
                </c:pt>
                <c:pt idx="1683">
                  <c:v>5.8960831264226528</c:v>
                </c:pt>
                <c:pt idx="1684">
                  <c:v>5.8960831264226528</c:v>
                </c:pt>
                <c:pt idx="1685">
                  <c:v>5.8960831264226528</c:v>
                </c:pt>
                <c:pt idx="1686">
                  <c:v>5.8960831264226528</c:v>
                </c:pt>
                <c:pt idx="1687">
                  <c:v>5.8960831264226528</c:v>
                </c:pt>
                <c:pt idx="1688">
                  <c:v>5.8960831264226528</c:v>
                </c:pt>
                <c:pt idx="1689">
                  <c:v>5.8960831264226528</c:v>
                </c:pt>
                <c:pt idx="1690">
                  <c:v>5.8960831264226528</c:v>
                </c:pt>
                <c:pt idx="1691">
                  <c:v>5.8960831264226528</c:v>
                </c:pt>
                <c:pt idx="1692">
                  <c:v>5.8960831264226528</c:v>
                </c:pt>
                <c:pt idx="1693">
                  <c:v>5.8960831264226528</c:v>
                </c:pt>
                <c:pt idx="1694">
                  <c:v>5.8960831264226528</c:v>
                </c:pt>
                <c:pt idx="1695">
                  <c:v>5.8960831264226528</c:v>
                </c:pt>
                <c:pt idx="1696">
                  <c:v>5.8960831264226528</c:v>
                </c:pt>
                <c:pt idx="1697">
                  <c:v>5.8960831264226528</c:v>
                </c:pt>
                <c:pt idx="1698">
                  <c:v>5.8960831264226528</c:v>
                </c:pt>
                <c:pt idx="1699">
                  <c:v>5.8960831264226528</c:v>
                </c:pt>
                <c:pt idx="1700">
                  <c:v>5.8960831264226528</c:v>
                </c:pt>
                <c:pt idx="1701">
                  <c:v>5.8960831264226528</c:v>
                </c:pt>
                <c:pt idx="1702">
                  <c:v>5.8960831264226528</c:v>
                </c:pt>
                <c:pt idx="1703">
                  <c:v>5.8960831264226528</c:v>
                </c:pt>
                <c:pt idx="1704">
                  <c:v>5.8960831264226528</c:v>
                </c:pt>
                <c:pt idx="1705">
                  <c:v>5.8960831264226528</c:v>
                </c:pt>
                <c:pt idx="1706">
                  <c:v>5.8960831264226528</c:v>
                </c:pt>
                <c:pt idx="1707">
                  <c:v>5.8960831264226528</c:v>
                </c:pt>
                <c:pt idx="1708">
                  <c:v>5.8960831264226528</c:v>
                </c:pt>
                <c:pt idx="1709">
                  <c:v>5.8960831264226528</c:v>
                </c:pt>
                <c:pt idx="1710">
                  <c:v>5.8960831264226528</c:v>
                </c:pt>
                <c:pt idx="1711">
                  <c:v>5.8960831264226528</c:v>
                </c:pt>
                <c:pt idx="1712">
                  <c:v>5.8960831264226528</c:v>
                </c:pt>
                <c:pt idx="1713">
                  <c:v>5.8960831264226528</c:v>
                </c:pt>
                <c:pt idx="1714">
                  <c:v>5.8960831264226528</c:v>
                </c:pt>
                <c:pt idx="1715">
                  <c:v>5.8960831264226528</c:v>
                </c:pt>
                <c:pt idx="1716">
                  <c:v>5.8960831264226528</c:v>
                </c:pt>
                <c:pt idx="1717">
                  <c:v>5.8960831264226528</c:v>
                </c:pt>
                <c:pt idx="1718">
                  <c:v>5.8960831264226528</c:v>
                </c:pt>
                <c:pt idx="1719">
                  <c:v>5.8960831264226528</c:v>
                </c:pt>
                <c:pt idx="1720">
                  <c:v>5.8960831264226528</c:v>
                </c:pt>
                <c:pt idx="1721">
                  <c:v>5.8960831264226528</c:v>
                </c:pt>
                <c:pt idx="1722">
                  <c:v>5.8960831264226528</c:v>
                </c:pt>
                <c:pt idx="1723">
                  <c:v>5.8960831264226528</c:v>
                </c:pt>
                <c:pt idx="1724">
                  <c:v>5.8960831264226528</c:v>
                </c:pt>
                <c:pt idx="1725">
                  <c:v>5.8960831264226528</c:v>
                </c:pt>
                <c:pt idx="1726">
                  <c:v>5.8960831264226528</c:v>
                </c:pt>
                <c:pt idx="1727">
                  <c:v>5.8960831264226528</c:v>
                </c:pt>
                <c:pt idx="1728">
                  <c:v>5.8960831264226528</c:v>
                </c:pt>
                <c:pt idx="1729">
                  <c:v>5.8960831264226528</c:v>
                </c:pt>
                <c:pt idx="1730">
                  <c:v>5.8960831264226528</c:v>
                </c:pt>
                <c:pt idx="1731">
                  <c:v>5.8960831264226528</c:v>
                </c:pt>
                <c:pt idx="1732">
                  <c:v>5.8960831264226528</c:v>
                </c:pt>
                <c:pt idx="1733">
                  <c:v>5.8960831264226528</c:v>
                </c:pt>
                <c:pt idx="1734">
                  <c:v>5.8960831264226528</c:v>
                </c:pt>
                <c:pt idx="1735">
                  <c:v>5.8960831264226528</c:v>
                </c:pt>
                <c:pt idx="1736">
                  <c:v>5.8960831264226528</c:v>
                </c:pt>
                <c:pt idx="1737">
                  <c:v>5.8960831264226528</c:v>
                </c:pt>
                <c:pt idx="1738">
                  <c:v>5.8960831264226528</c:v>
                </c:pt>
                <c:pt idx="1739">
                  <c:v>5.8960831264226528</c:v>
                </c:pt>
                <c:pt idx="1740">
                  <c:v>5.8960831264226528</c:v>
                </c:pt>
                <c:pt idx="1741">
                  <c:v>5.8960831264226528</c:v>
                </c:pt>
                <c:pt idx="1742">
                  <c:v>5.8960831264226528</c:v>
                </c:pt>
                <c:pt idx="1743">
                  <c:v>5.8960831264226528</c:v>
                </c:pt>
                <c:pt idx="1744">
                  <c:v>5.8960831264226528</c:v>
                </c:pt>
                <c:pt idx="1745">
                  <c:v>5.8960831264226528</c:v>
                </c:pt>
                <c:pt idx="1746">
                  <c:v>5.8960831264226528</c:v>
                </c:pt>
                <c:pt idx="1747">
                  <c:v>5.8960831264226528</c:v>
                </c:pt>
                <c:pt idx="1748">
                  <c:v>5.8960831264226528</c:v>
                </c:pt>
                <c:pt idx="1749">
                  <c:v>5.8960831264226528</c:v>
                </c:pt>
                <c:pt idx="1750">
                  <c:v>5.8960831264226528</c:v>
                </c:pt>
                <c:pt idx="1751">
                  <c:v>5.8960831264226528</c:v>
                </c:pt>
                <c:pt idx="1752">
                  <c:v>5.8960831264226528</c:v>
                </c:pt>
                <c:pt idx="1753">
                  <c:v>5.8960831264226528</c:v>
                </c:pt>
                <c:pt idx="1754">
                  <c:v>5.8960831264226528</c:v>
                </c:pt>
                <c:pt idx="1755">
                  <c:v>5.8960831264226528</c:v>
                </c:pt>
                <c:pt idx="1756">
                  <c:v>5.8960831264226528</c:v>
                </c:pt>
                <c:pt idx="1757">
                  <c:v>5.8960831264226528</c:v>
                </c:pt>
                <c:pt idx="1758">
                  <c:v>5.8960831264226528</c:v>
                </c:pt>
                <c:pt idx="1759">
                  <c:v>5.8960831264226528</c:v>
                </c:pt>
                <c:pt idx="1760">
                  <c:v>5.8960831264226528</c:v>
                </c:pt>
                <c:pt idx="1761">
                  <c:v>5.8960831264226528</c:v>
                </c:pt>
                <c:pt idx="1762">
                  <c:v>5.8960831264226528</c:v>
                </c:pt>
                <c:pt idx="1763">
                  <c:v>5.8960831264226528</c:v>
                </c:pt>
                <c:pt idx="1764">
                  <c:v>5.8960831264226528</c:v>
                </c:pt>
                <c:pt idx="1765">
                  <c:v>5.8960831264226528</c:v>
                </c:pt>
                <c:pt idx="1766">
                  <c:v>5.8960831264226528</c:v>
                </c:pt>
                <c:pt idx="1767">
                  <c:v>5.8960831264226528</c:v>
                </c:pt>
                <c:pt idx="1768">
                  <c:v>5.8960831264226528</c:v>
                </c:pt>
                <c:pt idx="1769">
                  <c:v>5.8960831264226528</c:v>
                </c:pt>
                <c:pt idx="1770">
                  <c:v>5.8960831264226528</c:v>
                </c:pt>
                <c:pt idx="1771">
                  <c:v>5.8960831264226528</c:v>
                </c:pt>
                <c:pt idx="1772">
                  <c:v>5.8960831264226528</c:v>
                </c:pt>
                <c:pt idx="1773">
                  <c:v>5.8960831264226528</c:v>
                </c:pt>
                <c:pt idx="1774">
                  <c:v>5.8960831264226528</c:v>
                </c:pt>
                <c:pt idx="1775">
                  <c:v>5.8960831264226528</c:v>
                </c:pt>
                <c:pt idx="1776">
                  <c:v>5.8960831264226528</c:v>
                </c:pt>
                <c:pt idx="1777">
                  <c:v>5.8960831264226528</c:v>
                </c:pt>
                <c:pt idx="1778">
                  <c:v>5.8960831264226528</c:v>
                </c:pt>
                <c:pt idx="1779">
                  <c:v>5.8960831264226528</c:v>
                </c:pt>
                <c:pt idx="1780">
                  <c:v>5.8960831264226528</c:v>
                </c:pt>
                <c:pt idx="1781">
                  <c:v>5.8960831264226528</c:v>
                </c:pt>
                <c:pt idx="1782">
                  <c:v>5.8960831264226528</c:v>
                </c:pt>
                <c:pt idx="1783">
                  <c:v>5.8960831264226528</c:v>
                </c:pt>
                <c:pt idx="1784">
                  <c:v>5.8960831264226528</c:v>
                </c:pt>
                <c:pt idx="1785">
                  <c:v>5.8960831264226528</c:v>
                </c:pt>
                <c:pt idx="1786">
                  <c:v>5.8960831264226528</c:v>
                </c:pt>
                <c:pt idx="1787">
                  <c:v>5.8960831264226528</c:v>
                </c:pt>
                <c:pt idx="1788">
                  <c:v>5.8960831264226528</c:v>
                </c:pt>
                <c:pt idx="1789">
                  <c:v>5.8960831264226528</c:v>
                </c:pt>
                <c:pt idx="1790">
                  <c:v>5.8960831264226528</c:v>
                </c:pt>
                <c:pt idx="1791">
                  <c:v>5.8960831264226528</c:v>
                </c:pt>
                <c:pt idx="1792">
                  <c:v>5.8960831264226528</c:v>
                </c:pt>
                <c:pt idx="1793">
                  <c:v>5.8960831264226528</c:v>
                </c:pt>
                <c:pt idx="1794">
                  <c:v>5.8960831264226528</c:v>
                </c:pt>
                <c:pt idx="1795">
                  <c:v>5.8960831264226528</c:v>
                </c:pt>
                <c:pt idx="1796">
                  <c:v>5.8960831264226528</c:v>
                </c:pt>
                <c:pt idx="1797">
                  <c:v>5.8960831264226528</c:v>
                </c:pt>
                <c:pt idx="1798">
                  <c:v>5.8960831264226528</c:v>
                </c:pt>
                <c:pt idx="1799">
                  <c:v>5.8960831264226528</c:v>
                </c:pt>
                <c:pt idx="1800">
                  <c:v>5.8960831264226528</c:v>
                </c:pt>
                <c:pt idx="1801">
                  <c:v>5.8960831264226528</c:v>
                </c:pt>
                <c:pt idx="1802">
                  <c:v>5.8960831264226528</c:v>
                </c:pt>
                <c:pt idx="1803">
                  <c:v>5.8960831264226528</c:v>
                </c:pt>
                <c:pt idx="1804">
                  <c:v>5.8960831264226528</c:v>
                </c:pt>
                <c:pt idx="1805">
                  <c:v>5.8960831264226528</c:v>
                </c:pt>
                <c:pt idx="1806">
                  <c:v>5.8960831264226528</c:v>
                </c:pt>
                <c:pt idx="1807">
                  <c:v>5.8960831264226528</c:v>
                </c:pt>
                <c:pt idx="1808">
                  <c:v>5.8960831264226528</c:v>
                </c:pt>
                <c:pt idx="1809">
                  <c:v>5.8960831264226528</c:v>
                </c:pt>
                <c:pt idx="1810">
                  <c:v>5.8960831264226528</c:v>
                </c:pt>
                <c:pt idx="1811">
                  <c:v>5.8960831264226528</c:v>
                </c:pt>
                <c:pt idx="1812">
                  <c:v>5.8960831264226528</c:v>
                </c:pt>
                <c:pt idx="1813">
                  <c:v>5.8960831264226528</c:v>
                </c:pt>
                <c:pt idx="1814">
                  <c:v>5.8960831264226528</c:v>
                </c:pt>
                <c:pt idx="1815">
                  <c:v>5.8960831264226528</c:v>
                </c:pt>
                <c:pt idx="1816">
                  <c:v>5.8960831264226528</c:v>
                </c:pt>
                <c:pt idx="1817">
                  <c:v>5.8960831264226528</c:v>
                </c:pt>
                <c:pt idx="1818">
                  <c:v>5.8960831264226528</c:v>
                </c:pt>
                <c:pt idx="1819">
                  <c:v>5.8960831264226528</c:v>
                </c:pt>
                <c:pt idx="1820">
                  <c:v>5.8960831264226528</c:v>
                </c:pt>
                <c:pt idx="1821">
                  <c:v>5.8960831264226528</c:v>
                </c:pt>
                <c:pt idx="1822">
                  <c:v>5.8960831264226528</c:v>
                </c:pt>
                <c:pt idx="1823">
                  <c:v>5.8960831264226528</c:v>
                </c:pt>
                <c:pt idx="1824">
                  <c:v>5.8960831264226528</c:v>
                </c:pt>
                <c:pt idx="1825">
                  <c:v>5.8960831264226528</c:v>
                </c:pt>
                <c:pt idx="1826">
                  <c:v>5.8960831264226528</c:v>
                </c:pt>
                <c:pt idx="1827">
                  <c:v>5.8960831264226528</c:v>
                </c:pt>
                <c:pt idx="1828">
                  <c:v>5.8960831264226528</c:v>
                </c:pt>
                <c:pt idx="1829">
                  <c:v>5.8960831264226528</c:v>
                </c:pt>
                <c:pt idx="1830">
                  <c:v>5.8960831264226528</c:v>
                </c:pt>
                <c:pt idx="1831">
                  <c:v>5.8960831264226528</c:v>
                </c:pt>
                <c:pt idx="1832">
                  <c:v>5.8960831264226528</c:v>
                </c:pt>
                <c:pt idx="1833">
                  <c:v>5.8960831264226528</c:v>
                </c:pt>
                <c:pt idx="1834">
                  <c:v>5.8960831264226528</c:v>
                </c:pt>
                <c:pt idx="1835">
                  <c:v>5.8960831264226528</c:v>
                </c:pt>
                <c:pt idx="1836">
                  <c:v>5.8960831264226528</c:v>
                </c:pt>
                <c:pt idx="1837">
                  <c:v>5.8960831264226528</c:v>
                </c:pt>
                <c:pt idx="1838">
                  <c:v>5.8960831264226528</c:v>
                </c:pt>
                <c:pt idx="1839">
                  <c:v>5.8960831264226528</c:v>
                </c:pt>
                <c:pt idx="1840">
                  <c:v>5.8960831264226528</c:v>
                </c:pt>
                <c:pt idx="1841">
                  <c:v>5.8960831264226528</c:v>
                </c:pt>
                <c:pt idx="1842">
                  <c:v>5.8960831264226528</c:v>
                </c:pt>
                <c:pt idx="1843">
                  <c:v>5.8960831264226528</c:v>
                </c:pt>
                <c:pt idx="1844">
                  <c:v>5.8960831264226528</c:v>
                </c:pt>
                <c:pt idx="1845">
                  <c:v>5.8960831264226528</c:v>
                </c:pt>
                <c:pt idx="1846">
                  <c:v>5.8960831264226528</c:v>
                </c:pt>
                <c:pt idx="1847">
                  <c:v>5.8960831264226528</c:v>
                </c:pt>
                <c:pt idx="1848">
                  <c:v>5.8960831264226528</c:v>
                </c:pt>
                <c:pt idx="1849">
                  <c:v>5.8960831264226528</c:v>
                </c:pt>
                <c:pt idx="1850">
                  <c:v>5.8960831264226528</c:v>
                </c:pt>
                <c:pt idx="1851">
                  <c:v>5.8960831264226528</c:v>
                </c:pt>
                <c:pt idx="1852">
                  <c:v>5.8960831264226528</c:v>
                </c:pt>
                <c:pt idx="1853">
                  <c:v>5.8960831264226528</c:v>
                </c:pt>
                <c:pt idx="1854">
                  <c:v>5.8960831264226528</c:v>
                </c:pt>
                <c:pt idx="1855">
                  <c:v>5.8960831264226528</c:v>
                </c:pt>
                <c:pt idx="1856">
                  <c:v>5.8960831264226528</c:v>
                </c:pt>
                <c:pt idx="1857">
                  <c:v>5.8960831264226528</c:v>
                </c:pt>
                <c:pt idx="1858">
                  <c:v>5.8960831264226528</c:v>
                </c:pt>
                <c:pt idx="1859">
                  <c:v>5.8960831264226528</c:v>
                </c:pt>
                <c:pt idx="1860">
                  <c:v>5.8960831264226528</c:v>
                </c:pt>
                <c:pt idx="1861">
                  <c:v>5.8960831264226528</c:v>
                </c:pt>
                <c:pt idx="1862">
                  <c:v>5.8960831264226528</c:v>
                </c:pt>
                <c:pt idx="1863">
                  <c:v>5.8960831264226528</c:v>
                </c:pt>
                <c:pt idx="1864">
                  <c:v>5.8960831264226528</c:v>
                </c:pt>
                <c:pt idx="1865">
                  <c:v>5.8960831264226528</c:v>
                </c:pt>
                <c:pt idx="1866">
                  <c:v>5.8960831264226528</c:v>
                </c:pt>
                <c:pt idx="1867">
                  <c:v>5.8960831264226528</c:v>
                </c:pt>
                <c:pt idx="1868">
                  <c:v>5.8960831264226528</c:v>
                </c:pt>
                <c:pt idx="1869">
                  <c:v>5.8960831264226528</c:v>
                </c:pt>
                <c:pt idx="1870">
                  <c:v>5.8960831264226528</c:v>
                </c:pt>
                <c:pt idx="1871">
                  <c:v>5.8960831264226528</c:v>
                </c:pt>
                <c:pt idx="1872">
                  <c:v>5.8960831264226528</c:v>
                </c:pt>
                <c:pt idx="1873">
                  <c:v>5.8960831264226528</c:v>
                </c:pt>
                <c:pt idx="1874">
                  <c:v>5.8960831264226528</c:v>
                </c:pt>
                <c:pt idx="1875">
                  <c:v>5.8960831264226528</c:v>
                </c:pt>
                <c:pt idx="1876">
                  <c:v>5.8960831264226528</c:v>
                </c:pt>
                <c:pt idx="1877">
                  <c:v>5.8960831264226528</c:v>
                </c:pt>
                <c:pt idx="1878">
                  <c:v>5.8960831264226528</c:v>
                </c:pt>
                <c:pt idx="1879">
                  <c:v>5.8960831264226528</c:v>
                </c:pt>
                <c:pt idx="1880">
                  <c:v>5.8960831264226528</c:v>
                </c:pt>
                <c:pt idx="1881">
                  <c:v>5.8960831264226528</c:v>
                </c:pt>
                <c:pt idx="1882">
                  <c:v>5.8960831264226528</c:v>
                </c:pt>
                <c:pt idx="1883">
                  <c:v>5.8960831264226528</c:v>
                </c:pt>
                <c:pt idx="1884">
                  <c:v>5.8960831264226528</c:v>
                </c:pt>
                <c:pt idx="1885">
                  <c:v>5.8960831264226528</c:v>
                </c:pt>
                <c:pt idx="1886">
                  <c:v>5.8960831264226528</c:v>
                </c:pt>
                <c:pt idx="1887">
                  <c:v>5.8960831264226528</c:v>
                </c:pt>
                <c:pt idx="1888">
                  <c:v>5.8960831264226528</c:v>
                </c:pt>
                <c:pt idx="1889">
                  <c:v>5.8960831264226528</c:v>
                </c:pt>
                <c:pt idx="1890">
                  <c:v>5.8960831264226528</c:v>
                </c:pt>
                <c:pt idx="1891">
                  <c:v>5.8960831264226528</c:v>
                </c:pt>
                <c:pt idx="1892">
                  <c:v>5.8960831264226528</c:v>
                </c:pt>
                <c:pt idx="1893">
                  <c:v>5.8960831264226528</c:v>
                </c:pt>
                <c:pt idx="1894">
                  <c:v>5.8960831264226528</c:v>
                </c:pt>
                <c:pt idx="1895">
                  <c:v>5.8960831264226528</c:v>
                </c:pt>
                <c:pt idx="1896">
                  <c:v>5.8960831264226528</c:v>
                </c:pt>
                <c:pt idx="1897">
                  <c:v>5.8960831264226528</c:v>
                </c:pt>
                <c:pt idx="1898">
                  <c:v>5.8960831264226528</c:v>
                </c:pt>
                <c:pt idx="1899">
                  <c:v>5.8960831264226528</c:v>
                </c:pt>
                <c:pt idx="1900">
                  <c:v>5.8960831264226528</c:v>
                </c:pt>
                <c:pt idx="1901">
                  <c:v>5.8960831264226528</c:v>
                </c:pt>
                <c:pt idx="1902">
                  <c:v>5.8960831264226528</c:v>
                </c:pt>
                <c:pt idx="1903">
                  <c:v>5.8960831264226528</c:v>
                </c:pt>
                <c:pt idx="1904">
                  <c:v>5.8960831264226528</c:v>
                </c:pt>
                <c:pt idx="1905">
                  <c:v>5.8960831264226528</c:v>
                </c:pt>
                <c:pt idx="1906">
                  <c:v>5.8960831264226528</c:v>
                </c:pt>
                <c:pt idx="1907">
                  <c:v>5.8960831264226528</c:v>
                </c:pt>
                <c:pt idx="1908">
                  <c:v>5.8960831264226528</c:v>
                </c:pt>
                <c:pt idx="1909">
                  <c:v>5.8960831264226528</c:v>
                </c:pt>
                <c:pt idx="1910">
                  <c:v>5.8960831264226528</c:v>
                </c:pt>
                <c:pt idx="1911">
                  <c:v>5.8960831264226528</c:v>
                </c:pt>
                <c:pt idx="1912">
                  <c:v>5.8960831264226528</c:v>
                </c:pt>
                <c:pt idx="1913">
                  <c:v>5.8960831264226528</c:v>
                </c:pt>
                <c:pt idx="1914">
                  <c:v>5.8960831264226528</c:v>
                </c:pt>
                <c:pt idx="1915">
                  <c:v>5.8960831264226528</c:v>
                </c:pt>
                <c:pt idx="1916">
                  <c:v>5.8960831264226528</c:v>
                </c:pt>
                <c:pt idx="1917">
                  <c:v>5.8960831264226528</c:v>
                </c:pt>
                <c:pt idx="1918">
                  <c:v>5.8960831264226528</c:v>
                </c:pt>
                <c:pt idx="1919">
                  <c:v>5.8960831264226528</c:v>
                </c:pt>
                <c:pt idx="1920">
                  <c:v>5.8960831264226528</c:v>
                </c:pt>
                <c:pt idx="1921">
                  <c:v>5.8960831264226528</c:v>
                </c:pt>
                <c:pt idx="1922">
                  <c:v>5.8960831264226528</c:v>
                </c:pt>
                <c:pt idx="1923">
                  <c:v>5.8960831264226528</c:v>
                </c:pt>
                <c:pt idx="1924">
                  <c:v>5.8960831264226528</c:v>
                </c:pt>
                <c:pt idx="1925">
                  <c:v>5.8960831264226528</c:v>
                </c:pt>
                <c:pt idx="1926">
                  <c:v>5.8960831264226528</c:v>
                </c:pt>
                <c:pt idx="1927">
                  <c:v>5.8960831264226528</c:v>
                </c:pt>
                <c:pt idx="1928">
                  <c:v>5.8960831264226528</c:v>
                </c:pt>
                <c:pt idx="1929">
                  <c:v>5.8960831264226528</c:v>
                </c:pt>
                <c:pt idx="1930">
                  <c:v>5.8960831264226528</c:v>
                </c:pt>
                <c:pt idx="1931">
                  <c:v>5.8960831264226528</c:v>
                </c:pt>
                <c:pt idx="1932">
                  <c:v>5.8960831264226528</c:v>
                </c:pt>
                <c:pt idx="1933">
                  <c:v>5.8960831264226528</c:v>
                </c:pt>
                <c:pt idx="1934">
                  <c:v>5.8960831264226528</c:v>
                </c:pt>
                <c:pt idx="1935">
                  <c:v>5.8960831264226528</c:v>
                </c:pt>
                <c:pt idx="1936">
                  <c:v>5.8960831264226528</c:v>
                </c:pt>
                <c:pt idx="1937">
                  <c:v>5.8960831264226528</c:v>
                </c:pt>
                <c:pt idx="1938">
                  <c:v>5.8960831264226528</c:v>
                </c:pt>
                <c:pt idx="1939">
                  <c:v>5.8960831264226528</c:v>
                </c:pt>
                <c:pt idx="1940">
                  <c:v>5.8960831264226528</c:v>
                </c:pt>
                <c:pt idx="1941">
                  <c:v>5.8960831264226528</c:v>
                </c:pt>
                <c:pt idx="1942">
                  <c:v>5.8960831264226528</c:v>
                </c:pt>
                <c:pt idx="1943">
                  <c:v>5.8960831264226528</c:v>
                </c:pt>
                <c:pt idx="1944">
                  <c:v>5.8960831264226528</c:v>
                </c:pt>
                <c:pt idx="1945">
                  <c:v>5.8960831264226528</c:v>
                </c:pt>
                <c:pt idx="1946">
                  <c:v>5.8960831264226528</c:v>
                </c:pt>
                <c:pt idx="1947">
                  <c:v>5.8960831264226528</c:v>
                </c:pt>
                <c:pt idx="1948">
                  <c:v>5.8960831264226528</c:v>
                </c:pt>
                <c:pt idx="1949">
                  <c:v>5.8960831264226528</c:v>
                </c:pt>
                <c:pt idx="1950">
                  <c:v>5.8960831264226528</c:v>
                </c:pt>
                <c:pt idx="1951">
                  <c:v>5.8960831264226528</c:v>
                </c:pt>
                <c:pt idx="1952">
                  <c:v>5.8960831264226528</c:v>
                </c:pt>
                <c:pt idx="1953">
                  <c:v>5.8960831264226528</c:v>
                </c:pt>
                <c:pt idx="1954">
                  <c:v>5.8960831264226528</c:v>
                </c:pt>
                <c:pt idx="1955">
                  <c:v>5.8960831264226528</c:v>
                </c:pt>
                <c:pt idx="1956">
                  <c:v>5.8960831264226528</c:v>
                </c:pt>
                <c:pt idx="1957">
                  <c:v>5.8960831264226528</c:v>
                </c:pt>
                <c:pt idx="1958">
                  <c:v>5.8960831264226528</c:v>
                </c:pt>
                <c:pt idx="1959">
                  <c:v>5.8960831264226528</c:v>
                </c:pt>
                <c:pt idx="1960">
                  <c:v>5.8960831264226528</c:v>
                </c:pt>
                <c:pt idx="1961">
                  <c:v>5.8960831264226528</c:v>
                </c:pt>
                <c:pt idx="1962">
                  <c:v>5.8960831264226528</c:v>
                </c:pt>
                <c:pt idx="1963">
                  <c:v>5.8960831264226528</c:v>
                </c:pt>
                <c:pt idx="1964">
                  <c:v>5.8960831264226528</c:v>
                </c:pt>
                <c:pt idx="1965">
                  <c:v>5.8960831264226528</c:v>
                </c:pt>
                <c:pt idx="1966">
                  <c:v>5.8960831264226528</c:v>
                </c:pt>
                <c:pt idx="1967">
                  <c:v>5.8960831264226528</c:v>
                </c:pt>
                <c:pt idx="1968">
                  <c:v>5.8960831264226528</c:v>
                </c:pt>
                <c:pt idx="1969">
                  <c:v>5.8960831264226528</c:v>
                </c:pt>
                <c:pt idx="1970">
                  <c:v>5.8960831264226528</c:v>
                </c:pt>
                <c:pt idx="1971">
                  <c:v>5.8960831264226528</c:v>
                </c:pt>
                <c:pt idx="1972">
                  <c:v>5.8960831264226528</c:v>
                </c:pt>
                <c:pt idx="1973">
                  <c:v>5.8960831264226528</c:v>
                </c:pt>
                <c:pt idx="1974">
                  <c:v>5.8960831264226528</c:v>
                </c:pt>
                <c:pt idx="1975">
                  <c:v>5.8960831264226528</c:v>
                </c:pt>
                <c:pt idx="1976">
                  <c:v>5.8960831264226528</c:v>
                </c:pt>
                <c:pt idx="1977">
                  <c:v>5.8960831264226528</c:v>
                </c:pt>
                <c:pt idx="1978">
                  <c:v>5.8960831264226528</c:v>
                </c:pt>
                <c:pt idx="1979">
                  <c:v>5.8960831264226528</c:v>
                </c:pt>
                <c:pt idx="1980">
                  <c:v>5.8960831264226528</c:v>
                </c:pt>
                <c:pt idx="1981">
                  <c:v>5.8960831264226528</c:v>
                </c:pt>
                <c:pt idx="1982">
                  <c:v>5.8960831264226528</c:v>
                </c:pt>
                <c:pt idx="1983">
                  <c:v>5.8960831264226528</c:v>
                </c:pt>
                <c:pt idx="1984">
                  <c:v>5.8960831264226528</c:v>
                </c:pt>
                <c:pt idx="1985">
                  <c:v>5.8960831264226528</c:v>
                </c:pt>
                <c:pt idx="1986">
                  <c:v>5.8960831264226528</c:v>
                </c:pt>
                <c:pt idx="1987">
                  <c:v>5.8960831264226528</c:v>
                </c:pt>
                <c:pt idx="1988">
                  <c:v>5.8960831264226528</c:v>
                </c:pt>
                <c:pt idx="1989">
                  <c:v>5.8960831264226528</c:v>
                </c:pt>
                <c:pt idx="1990">
                  <c:v>5.8960831264226528</c:v>
                </c:pt>
                <c:pt idx="1991">
                  <c:v>5.8960831264226528</c:v>
                </c:pt>
                <c:pt idx="1992">
                  <c:v>5.8960831264226528</c:v>
                </c:pt>
                <c:pt idx="1993">
                  <c:v>5.8960831264226528</c:v>
                </c:pt>
                <c:pt idx="1994">
                  <c:v>5.8960831264226528</c:v>
                </c:pt>
                <c:pt idx="1995">
                  <c:v>5.8960831264226528</c:v>
                </c:pt>
                <c:pt idx="1996">
                  <c:v>5.8960831264226528</c:v>
                </c:pt>
                <c:pt idx="1997">
                  <c:v>5.8960831264226528</c:v>
                </c:pt>
                <c:pt idx="1998">
                  <c:v>5.8960831264226528</c:v>
                </c:pt>
                <c:pt idx="1999">
                  <c:v>5.8960831264226528</c:v>
                </c:pt>
              </c:numCache>
            </c:numRef>
          </c:val>
          <c:extLst>
            <c:ext xmlns:c16="http://schemas.microsoft.com/office/drawing/2014/chart" uri="{C3380CC4-5D6E-409C-BE32-E72D297353CC}">
              <c16:uniqueId val="{00000000-3B23-44E2-84E2-974C28E28AF2}"/>
            </c:ext>
          </c:extLst>
        </c:ser>
        <c:ser>
          <c:idx val="2"/>
          <c:order val="1"/>
          <c:tx>
            <c:strRef>
              <c:f>'Heat Map'!$C$2</c:f>
              <c:strCache>
                <c:ptCount val="1"/>
                <c:pt idx="0">
                  <c:v>75th 0Percentile  Distance</c:v>
                </c:pt>
              </c:strCache>
            </c:strRef>
          </c:tx>
          <c:spPr>
            <a:ln w="28575" cap="rnd">
              <a:solidFill>
                <a:srgbClr val="FF0000"/>
              </a:solidFill>
              <a:round/>
            </a:ln>
            <a:effectLst/>
          </c:spPr>
          <c:marker>
            <c:symbol val="none"/>
          </c:marker>
          <c:val>
            <c:numRef>
              <c:f>'Heat Map'!$C$3:$C$2002</c:f>
              <c:numCache>
                <c:formatCode>General</c:formatCode>
                <c:ptCount val="2000"/>
                <c:pt idx="0">
                  <c:v>5.4808572546400471</c:v>
                </c:pt>
                <c:pt idx="1">
                  <c:v>5.4808572546400471</c:v>
                </c:pt>
                <c:pt idx="2">
                  <c:v>5.4808572546400471</c:v>
                </c:pt>
                <c:pt idx="3">
                  <c:v>5.4808572546400471</c:v>
                </c:pt>
                <c:pt idx="4">
                  <c:v>5.4808572546400471</c:v>
                </c:pt>
                <c:pt idx="5">
                  <c:v>5.4808572546400471</c:v>
                </c:pt>
                <c:pt idx="6">
                  <c:v>5.4808572546400471</c:v>
                </c:pt>
                <c:pt idx="7">
                  <c:v>5.4808572546400471</c:v>
                </c:pt>
                <c:pt idx="8">
                  <c:v>5.4808572546400471</c:v>
                </c:pt>
                <c:pt idx="9">
                  <c:v>5.4808572546400471</c:v>
                </c:pt>
                <c:pt idx="10">
                  <c:v>5.4808572546400471</c:v>
                </c:pt>
                <c:pt idx="11">
                  <c:v>5.4808572546400471</c:v>
                </c:pt>
                <c:pt idx="12">
                  <c:v>5.4808572546400471</c:v>
                </c:pt>
                <c:pt idx="13">
                  <c:v>5.4808572546400471</c:v>
                </c:pt>
                <c:pt idx="14">
                  <c:v>5.4808572546400471</c:v>
                </c:pt>
                <c:pt idx="15">
                  <c:v>5.4808572546400471</c:v>
                </c:pt>
                <c:pt idx="16">
                  <c:v>5.4808572546400471</c:v>
                </c:pt>
                <c:pt idx="17">
                  <c:v>5.4808572546400471</c:v>
                </c:pt>
                <c:pt idx="18">
                  <c:v>5.4808572546400471</c:v>
                </c:pt>
                <c:pt idx="19">
                  <c:v>5.4808572546400471</c:v>
                </c:pt>
                <c:pt idx="20">
                  <c:v>5.4808572546400471</c:v>
                </c:pt>
                <c:pt idx="21">
                  <c:v>5.4808572546400471</c:v>
                </c:pt>
                <c:pt idx="22">
                  <c:v>5.4808572546400471</c:v>
                </c:pt>
                <c:pt idx="23">
                  <c:v>5.4808572546400471</c:v>
                </c:pt>
                <c:pt idx="24">
                  <c:v>5.4808572546400471</c:v>
                </c:pt>
                <c:pt idx="25">
                  <c:v>5.4808572546400471</c:v>
                </c:pt>
                <c:pt idx="26">
                  <c:v>5.4808572546400471</c:v>
                </c:pt>
                <c:pt idx="27">
                  <c:v>5.4808572546400471</c:v>
                </c:pt>
                <c:pt idx="28">
                  <c:v>5.4808572546400471</c:v>
                </c:pt>
                <c:pt idx="29">
                  <c:v>5.4808572546400471</c:v>
                </c:pt>
                <c:pt idx="30">
                  <c:v>5.4808572546400471</c:v>
                </c:pt>
                <c:pt idx="31">
                  <c:v>5.4808572546400471</c:v>
                </c:pt>
                <c:pt idx="32">
                  <c:v>5.4808572546400471</c:v>
                </c:pt>
                <c:pt idx="33">
                  <c:v>5.4808572546400471</c:v>
                </c:pt>
                <c:pt idx="34">
                  <c:v>5.4808572546400471</c:v>
                </c:pt>
                <c:pt idx="35">
                  <c:v>5.4808572546400471</c:v>
                </c:pt>
                <c:pt idx="36">
                  <c:v>5.4808572546400471</c:v>
                </c:pt>
                <c:pt idx="37">
                  <c:v>5.4808572546400471</c:v>
                </c:pt>
                <c:pt idx="38">
                  <c:v>5.4808572546400471</c:v>
                </c:pt>
                <c:pt idx="39">
                  <c:v>5.4808572546400471</c:v>
                </c:pt>
                <c:pt idx="40">
                  <c:v>5.4808572546400471</c:v>
                </c:pt>
                <c:pt idx="41">
                  <c:v>5.4808572546400471</c:v>
                </c:pt>
                <c:pt idx="42">
                  <c:v>5.4808572546400471</c:v>
                </c:pt>
                <c:pt idx="43">
                  <c:v>5.4808572546400471</c:v>
                </c:pt>
                <c:pt idx="44">
                  <c:v>5.4808572546400471</c:v>
                </c:pt>
                <c:pt idx="45">
                  <c:v>5.4808572546400471</c:v>
                </c:pt>
                <c:pt idx="46">
                  <c:v>5.4808572546400471</c:v>
                </c:pt>
                <c:pt idx="47">
                  <c:v>5.4808572546400471</c:v>
                </c:pt>
                <c:pt idx="48">
                  <c:v>5.4808572546400471</c:v>
                </c:pt>
                <c:pt idx="49">
                  <c:v>5.4808572546400471</c:v>
                </c:pt>
                <c:pt idx="50">
                  <c:v>5.4808572546400471</c:v>
                </c:pt>
                <c:pt idx="51">
                  <c:v>5.4808572546400471</c:v>
                </c:pt>
                <c:pt idx="52">
                  <c:v>5.4808572546400471</c:v>
                </c:pt>
                <c:pt idx="53">
                  <c:v>5.4808572546400471</c:v>
                </c:pt>
                <c:pt idx="54">
                  <c:v>5.4808572546400471</c:v>
                </c:pt>
                <c:pt idx="55">
                  <c:v>5.4808572546400471</c:v>
                </c:pt>
                <c:pt idx="56">
                  <c:v>5.4808572546400471</c:v>
                </c:pt>
                <c:pt idx="57">
                  <c:v>5.4808572546400471</c:v>
                </c:pt>
                <c:pt idx="58">
                  <c:v>5.4808572546400471</c:v>
                </c:pt>
                <c:pt idx="59">
                  <c:v>5.4808572546400471</c:v>
                </c:pt>
                <c:pt idx="60">
                  <c:v>5.4808572546400471</c:v>
                </c:pt>
                <c:pt idx="61">
                  <c:v>5.4808572546400471</c:v>
                </c:pt>
                <c:pt idx="62">
                  <c:v>5.4808572546400471</c:v>
                </c:pt>
                <c:pt idx="63">
                  <c:v>5.4808572546400471</c:v>
                </c:pt>
                <c:pt idx="64">
                  <c:v>5.4808572546400471</c:v>
                </c:pt>
                <c:pt idx="65">
                  <c:v>5.4808572546400471</c:v>
                </c:pt>
                <c:pt idx="66">
                  <c:v>5.4808572546400471</c:v>
                </c:pt>
                <c:pt idx="67">
                  <c:v>5.4808572546400471</c:v>
                </c:pt>
                <c:pt idx="68">
                  <c:v>5.4808572546400471</c:v>
                </c:pt>
                <c:pt idx="69">
                  <c:v>5.4808572546400471</c:v>
                </c:pt>
                <c:pt idx="70">
                  <c:v>5.4808572546400471</c:v>
                </c:pt>
                <c:pt idx="71">
                  <c:v>5.4808572546400471</c:v>
                </c:pt>
                <c:pt idx="72">
                  <c:v>5.4808572546400471</c:v>
                </c:pt>
                <c:pt idx="73">
                  <c:v>5.4808572546400471</c:v>
                </c:pt>
                <c:pt idx="74">
                  <c:v>5.4808572546400471</c:v>
                </c:pt>
                <c:pt idx="75">
                  <c:v>5.4808572546400471</c:v>
                </c:pt>
                <c:pt idx="76">
                  <c:v>5.4808572546400471</c:v>
                </c:pt>
                <c:pt idx="77">
                  <c:v>5.4808572546400471</c:v>
                </c:pt>
                <c:pt idx="78">
                  <c:v>5.4808572546400471</c:v>
                </c:pt>
                <c:pt idx="79">
                  <c:v>5.4808572546400471</c:v>
                </c:pt>
                <c:pt idx="80">
                  <c:v>5.4808572546400471</c:v>
                </c:pt>
                <c:pt idx="81">
                  <c:v>5.4808572546400471</c:v>
                </c:pt>
                <c:pt idx="82">
                  <c:v>5.4808572546400471</c:v>
                </c:pt>
                <c:pt idx="83">
                  <c:v>5.4808572546400471</c:v>
                </c:pt>
                <c:pt idx="84">
                  <c:v>5.4808572546400471</c:v>
                </c:pt>
                <c:pt idx="85">
                  <c:v>5.4808572546400471</c:v>
                </c:pt>
                <c:pt idx="86">
                  <c:v>5.4808572546400471</c:v>
                </c:pt>
                <c:pt idx="87">
                  <c:v>5.4808572546400471</c:v>
                </c:pt>
                <c:pt idx="88">
                  <c:v>5.4808572546400471</c:v>
                </c:pt>
                <c:pt idx="89">
                  <c:v>5.4808572546400471</c:v>
                </c:pt>
                <c:pt idx="90">
                  <c:v>5.4808572546400471</c:v>
                </c:pt>
                <c:pt idx="91">
                  <c:v>5.4808572546400471</c:v>
                </c:pt>
                <c:pt idx="92">
                  <c:v>5.4808572546400471</c:v>
                </c:pt>
                <c:pt idx="93">
                  <c:v>5.4808572546400471</c:v>
                </c:pt>
                <c:pt idx="94">
                  <c:v>5.4808572546400471</c:v>
                </c:pt>
                <c:pt idx="95">
                  <c:v>5.4808572546400471</c:v>
                </c:pt>
                <c:pt idx="96">
                  <c:v>5.4808572546400471</c:v>
                </c:pt>
                <c:pt idx="97">
                  <c:v>5.4808572546400471</c:v>
                </c:pt>
                <c:pt idx="98">
                  <c:v>5.4808572546400471</c:v>
                </c:pt>
                <c:pt idx="99">
                  <c:v>5.4808572546400471</c:v>
                </c:pt>
                <c:pt idx="100">
                  <c:v>5.4808572546400471</c:v>
                </c:pt>
                <c:pt idx="101">
                  <c:v>5.4808572546400471</c:v>
                </c:pt>
                <c:pt idx="102">
                  <c:v>5.4808572546400471</c:v>
                </c:pt>
                <c:pt idx="103">
                  <c:v>5.4808572546400471</c:v>
                </c:pt>
                <c:pt idx="104">
                  <c:v>5.4808572546400471</c:v>
                </c:pt>
                <c:pt idx="105">
                  <c:v>5.4808572546400471</c:v>
                </c:pt>
                <c:pt idx="106">
                  <c:v>5.4808572546400471</c:v>
                </c:pt>
                <c:pt idx="107">
                  <c:v>5.4808572546400471</c:v>
                </c:pt>
                <c:pt idx="108">
                  <c:v>5.4808572546400471</c:v>
                </c:pt>
                <c:pt idx="109">
                  <c:v>5.4808572546400471</c:v>
                </c:pt>
                <c:pt idx="110">
                  <c:v>5.4808572546400471</c:v>
                </c:pt>
                <c:pt idx="111">
                  <c:v>5.4808572546400471</c:v>
                </c:pt>
                <c:pt idx="112">
                  <c:v>5.4808572546400471</c:v>
                </c:pt>
                <c:pt idx="113">
                  <c:v>5.4808572546400471</c:v>
                </c:pt>
                <c:pt idx="114">
                  <c:v>5.4808572546400471</c:v>
                </c:pt>
                <c:pt idx="115">
                  <c:v>5.4808572546400471</c:v>
                </c:pt>
                <c:pt idx="116">
                  <c:v>5.4808572546400471</c:v>
                </c:pt>
                <c:pt idx="117">
                  <c:v>5.4808572546400471</c:v>
                </c:pt>
                <c:pt idx="118">
                  <c:v>5.4808572546400471</c:v>
                </c:pt>
                <c:pt idx="119">
                  <c:v>5.4808572546400471</c:v>
                </c:pt>
                <c:pt idx="120">
                  <c:v>5.4808572546400471</c:v>
                </c:pt>
                <c:pt idx="121">
                  <c:v>5.4808572546400471</c:v>
                </c:pt>
                <c:pt idx="122">
                  <c:v>5.4808572546400471</c:v>
                </c:pt>
                <c:pt idx="123">
                  <c:v>5.4808572546400471</c:v>
                </c:pt>
                <c:pt idx="124">
                  <c:v>5.4808572546400471</c:v>
                </c:pt>
                <c:pt idx="125">
                  <c:v>5.4808572546400471</c:v>
                </c:pt>
                <c:pt idx="126">
                  <c:v>5.4808572546400471</c:v>
                </c:pt>
                <c:pt idx="127">
                  <c:v>5.4808572546400471</c:v>
                </c:pt>
                <c:pt idx="128">
                  <c:v>5.4808572546400471</c:v>
                </c:pt>
                <c:pt idx="129">
                  <c:v>5.4808572546400471</c:v>
                </c:pt>
                <c:pt idx="130">
                  <c:v>5.4808572546400471</c:v>
                </c:pt>
                <c:pt idx="131">
                  <c:v>5.4808572546400471</c:v>
                </c:pt>
                <c:pt idx="132">
                  <c:v>5.4808572546400471</c:v>
                </c:pt>
                <c:pt idx="133">
                  <c:v>5.4808572546400471</c:v>
                </c:pt>
                <c:pt idx="134">
                  <c:v>5.4808572546400471</c:v>
                </c:pt>
                <c:pt idx="135">
                  <c:v>5.4808572546400471</c:v>
                </c:pt>
                <c:pt idx="136">
                  <c:v>5.4808572546400471</c:v>
                </c:pt>
                <c:pt idx="137">
                  <c:v>5.4808572546400471</c:v>
                </c:pt>
                <c:pt idx="138">
                  <c:v>5.4808572546400471</c:v>
                </c:pt>
                <c:pt idx="139">
                  <c:v>5.4808572546400471</c:v>
                </c:pt>
                <c:pt idx="140">
                  <c:v>5.4808572546400471</c:v>
                </c:pt>
                <c:pt idx="141">
                  <c:v>5.4808572546400471</c:v>
                </c:pt>
                <c:pt idx="142">
                  <c:v>5.4808572546400471</c:v>
                </c:pt>
                <c:pt idx="143">
                  <c:v>5.4808572546400471</c:v>
                </c:pt>
                <c:pt idx="144">
                  <c:v>5.4808572546400471</c:v>
                </c:pt>
                <c:pt idx="145">
                  <c:v>5.4808572546400471</c:v>
                </c:pt>
                <c:pt idx="146">
                  <c:v>5.4808572546400471</c:v>
                </c:pt>
                <c:pt idx="147">
                  <c:v>5.4808572546400471</c:v>
                </c:pt>
                <c:pt idx="148">
                  <c:v>5.4808572546400471</c:v>
                </c:pt>
                <c:pt idx="149">
                  <c:v>5.4808572546400471</c:v>
                </c:pt>
                <c:pt idx="150">
                  <c:v>5.4808572546400471</c:v>
                </c:pt>
                <c:pt idx="151">
                  <c:v>5.4808572546400471</c:v>
                </c:pt>
                <c:pt idx="152">
                  <c:v>5.4808572546400471</c:v>
                </c:pt>
                <c:pt idx="153">
                  <c:v>5.4808572546400471</c:v>
                </c:pt>
                <c:pt idx="154">
                  <c:v>5.4808572546400471</c:v>
                </c:pt>
                <c:pt idx="155">
                  <c:v>5.4808572546400471</c:v>
                </c:pt>
                <c:pt idx="156">
                  <c:v>5.4808572546400471</c:v>
                </c:pt>
                <c:pt idx="157">
                  <c:v>5.4808572546400471</c:v>
                </c:pt>
                <c:pt idx="158">
                  <c:v>5.4808572546400471</c:v>
                </c:pt>
                <c:pt idx="159">
                  <c:v>5.4808572546400471</c:v>
                </c:pt>
                <c:pt idx="160">
                  <c:v>5.4808572546400471</c:v>
                </c:pt>
                <c:pt idx="161">
                  <c:v>5.4808572546400471</c:v>
                </c:pt>
                <c:pt idx="162">
                  <c:v>5.4808572546400471</c:v>
                </c:pt>
                <c:pt idx="163">
                  <c:v>5.4808572546400471</c:v>
                </c:pt>
                <c:pt idx="164">
                  <c:v>5.4808572546400471</c:v>
                </c:pt>
                <c:pt idx="165">
                  <c:v>5.4808572546400471</c:v>
                </c:pt>
                <c:pt idx="166">
                  <c:v>5.4808572546400471</c:v>
                </c:pt>
                <c:pt idx="167">
                  <c:v>5.4808572546400471</c:v>
                </c:pt>
                <c:pt idx="168">
                  <c:v>5.4808572546400471</c:v>
                </c:pt>
                <c:pt idx="169">
                  <c:v>5.4808572546400471</c:v>
                </c:pt>
                <c:pt idx="170">
                  <c:v>5.4808572546400471</c:v>
                </c:pt>
                <c:pt idx="171">
                  <c:v>5.4808572546400471</c:v>
                </c:pt>
                <c:pt idx="172">
                  <c:v>5.4808572546400471</c:v>
                </c:pt>
                <c:pt idx="173">
                  <c:v>5.4808572546400471</c:v>
                </c:pt>
                <c:pt idx="174">
                  <c:v>5.4808572546400471</c:v>
                </c:pt>
                <c:pt idx="175">
                  <c:v>5.4808572546400471</c:v>
                </c:pt>
                <c:pt idx="176">
                  <c:v>5.4808572546400471</c:v>
                </c:pt>
                <c:pt idx="177">
                  <c:v>5.4808572546400471</c:v>
                </c:pt>
                <c:pt idx="178">
                  <c:v>5.4808572546400471</c:v>
                </c:pt>
                <c:pt idx="179">
                  <c:v>5.4808572546400471</c:v>
                </c:pt>
                <c:pt idx="180">
                  <c:v>5.4808572546400471</c:v>
                </c:pt>
                <c:pt idx="181">
                  <c:v>5.4808572546400471</c:v>
                </c:pt>
                <c:pt idx="182">
                  <c:v>5.4808572546400471</c:v>
                </c:pt>
                <c:pt idx="183">
                  <c:v>5.4808572546400471</c:v>
                </c:pt>
                <c:pt idx="184">
                  <c:v>5.4808572546400471</c:v>
                </c:pt>
                <c:pt idx="185">
                  <c:v>5.4808572546400471</c:v>
                </c:pt>
                <c:pt idx="186">
                  <c:v>5.4808572546400471</c:v>
                </c:pt>
                <c:pt idx="187">
                  <c:v>5.4808572546400471</c:v>
                </c:pt>
                <c:pt idx="188">
                  <c:v>5.4808572546400471</c:v>
                </c:pt>
                <c:pt idx="189">
                  <c:v>5.4808572546400471</c:v>
                </c:pt>
                <c:pt idx="190">
                  <c:v>5.4808572546400471</c:v>
                </c:pt>
                <c:pt idx="191">
                  <c:v>5.4808572546400471</c:v>
                </c:pt>
                <c:pt idx="192">
                  <c:v>5.4808572546400471</c:v>
                </c:pt>
                <c:pt idx="193">
                  <c:v>5.4808572546400471</c:v>
                </c:pt>
                <c:pt idx="194">
                  <c:v>5.4808572546400471</c:v>
                </c:pt>
                <c:pt idx="195">
                  <c:v>5.4808572546400471</c:v>
                </c:pt>
                <c:pt idx="196">
                  <c:v>5.4808572546400471</c:v>
                </c:pt>
                <c:pt idx="197">
                  <c:v>5.4808572546400471</c:v>
                </c:pt>
                <c:pt idx="198">
                  <c:v>5.4808572546400471</c:v>
                </c:pt>
                <c:pt idx="199">
                  <c:v>5.4808572546400471</c:v>
                </c:pt>
                <c:pt idx="200">
                  <c:v>5.4808572546400471</c:v>
                </c:pt>
                <c:pt idx="201">
                  <c:v>5.4808572546400471</c:v>
                </c:pt>
                <c:pt idx="202">
                  <c:v>5.4808572546400471</c:v>
                </c:pt>
                <c:pt idx="203">
                  <c:v>5.4808572546400471</c:v>
                </c:pt>
                <c:pt idx="204">
                  <c:v>5.4808572546400471</c:v>
                </c:pt>
                <c:pt idx="205">
                  <c:v>5.4808572546400471</c:v>
                </c:pt>
                <c:pt idx="206">
                  <c:v>5.4808572546400471</c:v>
                </c:pt>
                <c:pt idx="207">
                  <c:v>5.4808572546400471</c:v>
                </c:pt>
                <c:pt idx="208">
                  <c:v>5.4808572546400471</c:v>
                </c:pt>
                <c:pt idx="209">
                  <c:v>5.4808572546400471</c:v>
                </c:pt>
                <c:pt idx="210">
                  <c:v>5.4808572546400471</c:v>
                </c:pt>
                <c:pt idx="211">
                  <c:v>5.4808572546400471</c:v>
                </c:pt>
                <c:pt idx="212">
                  <c:v>5.4808572546400471</c:v>
                </c:pt>
                <c:pt idx="213">
                  <c:v>5.4808572546400471</c:v>
                </c:pt>
                <c:pt idx="214">
                  <c:v>5.4808572546400471</c:v>
                </c:pt>
                <c:pt idx="215">
                  <c:v>5.4808572546400471</c:v>
                </c:pt>
                <c:pt idx="216">
                  <c:v>5.4808572546400471</c:v>
                </c:pt>
                <c:pt idx="217">
                  <c:v>5.4808572546400471</c:v>
                </c:pt>
                <c:pt idx="218">
                  <c:v>5.4808572546400471</c:v>
                </c:pt>
                <c:pt idx="219">
                  <c:v>5.4808572546400471</c:v>
                </c:pt>
                <c:pt idx="220">
                  <c:v>5.4808572546400471</c:v>
                </c:pt>
                <c:pt idx="221">
                  <c:v>5.4808572546400471</c:v>
                </c:pt>
                <c:pt idx="222">
                  <c:v>5.4808572546400471</c:v>
                </c:pt>
                <c:pt idx="223">
                  <c:v>5.4808572546400471</c:v>
                </c:pt>
                <c:pt idx="224">
                  <c:v>5.4808572546400471</c:v>
                </c:pt>
                <c:pt idx="225">
                  <c:v>5.4808572546400471</c:v>
                </c:pt>
                <c:pt idx="226">
                  <c:v>5.4808572546400471</c:v>
                </c:pt>
                <c:pt idx="227">
                  <c:v>5.4808572546400471</c:v>
                </c:pt>
                <c:pt idx="228">
                  <c:v>5.4808572546400471</c:v>
                </c:pt>
                <c:pt idx="229">
                  <c:v>5.4808572546400471</c:v>
                </c:pt>
                <c:pt idx="230">
                  <c:v>5.4808572546400471</c:v>
                </c:pt>
                <c:pt idx="231">
                  <c:v>5.4808572546400471</c:v>
                </c:pt>
                <c:pt idx="232">
                  <c:v>5.4808572546400471</c:v>
                </c:pt>
                <c:pt idx="233">
                  <c:v>5.4808572546400471</c:v>
                </c:pt>
                <c:pt idx="234">
                  <c:v>5.4808572546400471</c:v>
                </c:pt>
                <c:pt idx="235">
                  <c:v>5.4808572546400471</c:v>
                </c:pt>
                <c:pt idx="236">
                  <c:v>5.4808572546400471</c:v>
                </c:pt>
                <c:pt idx="237">
                  <c:v>5.4808572546400471</c:v>
                </c:pt>
                <c:pt idx="238">
                  <c:v>5.4808572546400471</c:v>
                </c:pt>
                <c:pt idx="239">
                  <c:v>5.4808572546400471</c:v>
                </c:pt>
                <c:pt idx="240">
                  <c:v>5.4808572546400471</c:v>
                </c:pt>
                <c:pt idx="241">
                  <c:v>5.4808572546400471</c:v>
                </c:pt>
                <c:pt idx="242">
                  <c:v>5.4808572546400471</c:v>
                </c:pt>
                <c:pt idx="243">
                  <c:v>5.4808572546400471</c:v>
                </c:pt>
                <c:pt idx="244">
                  <c:v>5.4808572546400471</c:v>
                </c:pt>
                <c:pt idx="245">
                  <c:v>5.4808572546400471</c:v>
                </c:pt>
                <c:pt idx="246">
                  <c:v>5.4808572546400471</c:v>
                </c:pt>
                <c:pt idx="247">
                  <c:v>5.4808572546400471</c:v>
                </c:pt>
                <c:pt idx="248">
                  <c:v>5.4808572546400471</c:v>
                </c:pt>
                <c:pt idx="249">
                  <c:v>5.4808572546400471</c:v>
                </c:pt>
                <c:pt idx="250">
                  <c:v>5.4808572546400471</c:v>
                </c:pt>
                <c:pt idx="251">
                  <c:v>5.4808572546400471</c:v>
                </c:pt>
                <c:pt idx="252">
                  <c:v>5.4808572546400471</c:v>
                </c:pt>
                <c:pt idx="253">
                  <c:v>5.4808572546400471</c:v>
                </c:pt>
                <c:pt idx="254">
                  <c:v>5.4808572546400471</c:v>
                </c:pt>
                <c:pt idx="255">
                  <c:v>5.4808572546400471</c:v>
                </c:pt>
                <c:pt idx="256">
                  <c:v>5.4808572546400471</c:v>
                </c:pt>
                <c:pt idx="257">
                  <c:v>5.4808572546400471</c:v>
                </c:pt>
                <c:pt idx="258">
                  <c:v>5.4808572546400471</c:v>
                </c:pt>
                <c:pt idx="259">
                  <c:v>5.4808572546400471</c:v>
                </c:pt>
                <c:pt idx="260">
                  <c:v>5.4808572546400471</c:v>
                </c:pt>
                <c:pt idx="261">
                  <c:v>5.4808572546400471</c:v>
                </c:pt>
                <c:pt idx="262">
                  <c:v>5.4808572546400471</c:v>
                </c:pt>
                <c:pt idx="263">
                  <c:v>5.4808572546400471</c:v>
                </c:pt>
                <c:pt idx="264">
                  <c:v>5.4808572546400471</c:v>
                </c:pt>
                <c:pt idx="265">
                  <c:v>5.4808572546400471</c:v>
                </c:pt>
                <c:pt idx="266">
                  <c:v>5.4808572546400471</c:v>
                </c:pt>
                <c:pt idx="267">
                  <c:v>5.4808572546400471</c:v>
                </c:pt>
                <c:pt idx="268">
                  <c:v>5.4808572546400471</c:v>
                </c:pt>
                <c:pt idx="269">
                  <c:v>5.4808572546400471</c:v>
                </c:pt>
                <c:pt idx="270">
                  <c:v>5.4808572546400471</c:v>
                </c:pt>
                <c:pt idx="271">
                  <c:v>5.4808572546400471</c:v>
                </c:pt>
                <c:pt idx="272">
                  <c:v>5.4808572546400471</c:v>
                </c:pt>
                <c:pt idx="273">
                  <c:v>5.4808572546400471</c:v>
                </c:pt>
                <c:pt idx="274">
                  <c:v>5.4808572546400471</c:v>
                </c:pt>
                <c:pt idx="275">
                  <c:v>5.4808572546400471</c:v>
                </c:pt>
                <c:pt idx="276">
                  <c:v>5.4808572546400471</c:v>
                </c:pt>
                <c:pt idx="277">
                  <c:v>5.4808572546400471</c:v>
                </c:pt>
                <c:pt idx="278">
                  <c:v>5.4808572546400471</c:v>
                </c:pt>
                <c:pt idx="279">
                  <c:v>5.4808572546400471</c:v>
                </c:pt>
                <c:pt idx="280">
                  <c:v>5.4808572546400471</c:v>
                </c:pt>
                <c:pt idx="281">
                  <c:v>5.4808572546400471</c:v>
                </c:pt>
                <c:pt idx="282">
                  <c:v>5.4808572546400471</c:v>
                </c:pt>
                <c:pt idx="283">
                  <c:v>5.4808572546400471</c:v>
                </c:pt>
                <c:pt idx="284">
                  <c:v>5.4808572546400471</c:v>
                </c:pt>
                <c:pt idx="285">
                  <c:v>5.4808572546400471</c:v>
                </c:pt>
                <c:pt idx="286">
                  <c:v>5.4808572546400471</c:v>
                </c:pt>
                <c:pt idx="287">
                  <c:v>5.4808572546400471</c:v>
                </c:pt>
                <c:pt idx="288">
                  <c:v>5.4808572546400471</c:v>
                </c:pt>
                <c:pt idx="289">
                  <c:v>5.4808572546400471</c:v>
                </c:pt>
                <c:pt idx="290">
                  <c:v>5.4808572546400471</c:v>
                </c:pt>
                <c:pt idx="291">
                  <c:v>5.4808572546400471</c:v>
                </c:pt>
                <c:pt idx="292">
                  <c:v>5.4808572546400471</c:v>
                </c:pt>
                <c:pt idx="293">
                  <c:v>5.4808572546400471</c:v>
                </c:pt>
                <c:pt idx="294">
                  <c:v>5.4808572546400471</c:v>
                </c:pt>
                <c:pt idx="295">
                  <c:v>5.4808572546400471</c:v>
                </c:pt>
                <c:pt idx="296">
                  <c:v>5.4808572546400471</c:v>
                </c:pt>
                <c:pt idx="297">
                  <c:v>5.4808572546400471</c:v>
                </c:pt>
                <c:pt idx="298">
                  <c:v>5.4808572546400471</c:v>
                </c:pt>
                <c:pt idx="299">
                  <c:v>5.4808572546400471</c:v>
                </c:pt>
                <c:pt idx="300">
                  <c:v>5.4808572546400471</c:v>
                </c:pt>
                <c:pt idx="301">
                  <c:v>5.4808572546400471</c:v>
                </c:pt>
                <c:pt idx="302">
                  <c:v>5.4808572546400471</c:v>
                </c:pt>
                <c:pt idx="303">
                  <c:v>5.4808572546400471</c:v>
                </c:pt>
                <c:pt idx="304">
                  <c:v>5.4808572546400471</c:v>
                </c:pt>
                <c:pt idx="305">
                  <c:v>5.4808572546400471</c:v>
                </c:pt>
                <c:pt idx="306">
                  <c:v>5.4808572546400471</c:v>
                </c:pt>
                <c:pt idx="307">
                  <c:v>5.4808572546400471</c:v>
                </c:pt>
                <c:pt idx="308">
                  <c:v>5.4808572546400471</c:v>
                </c:pt>
                <c:pt idx="309">
                  <c:v>5.4808572546400471</c:v>
                </c:pt>
                <c:pt idx="310">
                  <c:v>5.4808572546400471</c:v>
                </c:pt>
                <c:pt idx="311">
                  <c:v>5.4808572546400471</c:v>
                </c:pt>
                <c:pt idx="312">
                  <c:v>5.4808572546400471</c:v>
                </c:pt>
                <c:pt idx="313">
                  <c:v>5.4808572546400471</c:v>
                </c:pt>
                <c:pt idx="314">
                  <c:v>5.4808572546400471</c:v>
                </c:pt>
                <c:pt idx="315">
                  <c:v>5.4808572546400471</c:v>
                </c:pt>
                <c:pt idx="316">
                  <c:v>5.4808572546400471</c:v>
                </c:pt>
                <c:pt idx="317">
                  <c:v>5.4808572546400471</c:v>
                </c:pt>
                <c:pt idx="318">
                  <c:v>5.4808572546400471</c:v>
                </c:pt>
                <c:pt idx="319">
                  <c:v>5.4808572546400471</c:v>
                </c:pt>
                <c:pt idx="320">
                  <c:v>5.4808572546400471</c:v>
                </c:pt>
                <c:pt idx="321">
                  <c:v>5.4808572546400471</c:v>
                </c:pt>
                <c:pt idx="322">
                  <c:v>5.4808572546400471</c:v>
                </c:pt>
                <c:pt idx="323">
                  <c:v>5.4808572546400471</c:v>
                </c:pt>
                <c:pt idx="324">
                  <c:v>5.4808572546400471</c:v>
                </c:pt>
                <c:pt idx="325">
                  <c:v>5.4808572546400471</c:v>
                </c:pt>
                <c:pt idx="326">
                  <c:v>5.4808572546400471</c:v>
                </c:pt>
                <c:pt idx="327">
                  <c:v>5.4808572546400471</c:v>
                </c:pt>
                <c:pt idx="328">
                  <c:v>5.4808572546400471</c:v>
                </c:pt>
                <c:pt idx="329">
                  <c:v>5.4808572546400471</c:v>
                </c:pt>
                <c:pt idx="330">
                  <c:v>5.4808572546400471</c:v>
                </c:pt>
                <c:pt idx="331">
                  <c:v>5.4808572546400471</c:v>
                </c:pt>
                <c:pt idx="332">
                  <c:v>5.4808572546400471</c:v>
                </c:pt>
                <c:pt idx="333">
                  <c:v>5.4808572546400471</c:v>
                </c:pt>
                <c:pt idx="334">
                  <c:v>5.4808572546400471</c:v>
                </c:pt>
                <c:pt idx="335">
                  <c:v>5.4808572546400471</c:v>
                </c:pt>
                <c:pt idx="336">
                  <c:v>5.4808572546400471</c:v>
                </c:pt>
                <c:pt idx="337">
                  <c:v>5.4808572546400471</c:v>
                </c:pt>
                <c:pt idx="338">
                  <c:v>5.4808572546400471</c:v>
                </c:pt>
                <c:pt idx="339">
                  <c:v>5.4808572546400471</c:v>
                </c:pt>
                <c:pt idx="340">
                  <c:v>5.4808572546400471</c:v>
                </c:pt>
                <c:pt idx="341">
                  <c:v>5.4808572546400471</c:v>
                </c:pt>
                <c:pt idx="342">
                  <c:v>5.4808572546400471</c:v>
                </c:pt>
                <c:pt idx="343">
                  <c:v>5.4808572546400471</c:v>
                </c:pt>
                <c:pt idx="344">
                  <c:v>5.4808572546400471</c:v>
                </c:pt>
                <c:pt idx="345">
                  <c:v>5.4808572546400471</c:v>
                </c:pt>
                <c:pt idx="346">
                  <c:v>5.4808572546400471</c:v>
                </c:pt>
                <c:pt idx="347">
                  <c:v>5.4808572546400471</c:v>
                </c:pt>
                <c:pt idx="348">
                  <c:v>5.4808572546400471</c:v>
                </c:pt>
                <c:pt idx="349">
                  <c:v>5.4808572546400471</c:v>
                </c:pt>
                <c:pt idx="350">
                  <c:v>5.4808572546400471</c:v>
                </c:pt>
                <c:pt idx="351">
                  <c:v>5.4808572546400471</c:v>
                </c:pt>
                <c:pt idx="352">
                  <c:v>5.4808572546400471</c:v>
                </c:pt>
                <c:pt idx="353">
                  <c:v>5.4808572546400471</c:v>
                </c:pt>
                <c:pt idx="354">
                  <c:v>5.4808572546400471</c:v>
                </c:pt>
                <c:pt idx="355">
                  <c:v>5.4808572546400471</c:v>
                </c:pt>
                <c:pt idx="356">
                  <c:v>5.4808572546400471</c:v>
                </c:pt>
                <c:pt idx="357">
                  <c:v>5.4808572546400471</c:v>
                </c:pt>
                <c:pt idx="358">
                  <c:v>5.4808572546400471</c:v>
                </c:pt>
                <c:pt idx="359">
                  <c:v>5.4808572546400471</c:v>
                </c:pt>
                <c:pt idx="360">
                  <c:v>5.4808572546400471</c:v>
                </c:pt>
                <c:pt idx="361">
                  <c:v>5.4808572546400471</c:v>
                </c:pt>
                <c:pt idx="362">
                  <c:v>5.4808572546400471</c:v>
                </c:pt>
                <c:pt idx="363">
                  <c:v>5.4808572546400471</c:v>
                </c:pt>
                <c:pt idx="364">
                  <c:v>5.4808572546400471</c:v>
                </c:pt>
                <c:pt idx="365">
                  <c:v>5.4808572546400471</c:v>
                </c:pt>
                <c:pt idx="366">
                  <c:v>5.4808572546400471</c:v>
                </c:pt>
                <c:pt idx="367">
                  <c:v>5.4808572546400471</c:v>
                </c:pt>
                <c:pt idx="368">
                  <c:v>5.4808572546400471</c:v>
                </c:pt>
                <c:pt idx="369">
                  <c:v>5.4808572546400471</c:v>
                </c:pt>
                <c:pt idx="370">
                  <c:v>5.4808572546400471</c:v>
                </c:pt>
                <c:pt idx="371">
                  <c:v>5.4808572546400471</c:v>
                </c:pt>
                <c:pt idx="372">
                  <c:v>5.4808572546400471</c:v>
                </c:pt>
                <c:pt idx="373">
                  <c:v>5.4808572546400471</c:v>
                </c:pt>
                <c:pt idx="374">
                  <c:v>5.4808572546400471</c:v>
                </c:pt>
                <c:pt idx="375">
                  <c:v>5.4808572546400471</c:v>
                </c:pt>
                <c:pt idx="376">
                  <c:v>5.4808572546400471</c:v>
                </c:pt>
                <c:pt idx="377">
                  <c:v>5.4808572546400471</c:v>
                </c:pt>
                <c:pt idx="378">
                  <c:v>5.4808572546400471</c:v>
                </c:pt>
                <c:pt idx="379">
                  <c:v>5.4808572546400471</c:v>
                </c:pt>
                <c:pt idx="380">
                  <c:v>5.4808572546400471</c:v>
                </c:pt>
                <c:pt idx="381">
                  <c:v>5.4808572546400471</c:v>
                </c:pt>
                <c:pt idx="382">
                  <c:v>5.4808572546400471</c:v>
                </c:pt>
                <c:pt idx="383">
                  <c:v>5.4808572546400471</c:v>
                </c:pt>
                <c:pt idx="384">
                  <c:v>5.4808572546400471</c:v>
                </c:pt>
                <c:pt idx="385">
                  <c:v>5.4808572546400471</c:v>
                </c:pt>
                <c:pt idx="386">
                  <c:v>5.4808572546400471</c:v>
                </c:pt>
                <c:pt idx="387">
                  <c:v>5.4808572546400471</c:v>
                </c:pt>
                <c:pt idx="388">
                  <c:v>5.4808572546400471</c:v>
                </c:pt>
                <c:pt idx="389">
                  <c:v>5.4808572546400471</c:v>
                </c:pt>
                <c:pt idx="390">
                  <c:v>5.4808572546400471</c:v>
                </c:pt>
                <c:pt idx="391">
                  <c:v>5.4808572546400471</c:v>
                </c:pt>
                <c:pt idx="392">
                  <c:v>5.4808572546400471</c:v>
                </c:pt>
                <c:pt idx="393">
                  <c:v>5.4808572546400471</c:v>
                </c:pt>
                <c:pt idx="394">
                  <c:v>5.4808572546400471</c:v>
                </c:pt>
                <c:pt idx="395">
                  <c:v>5.4808572546400471</c:v>
                </c:pt>
                <c:pt idx="396">
                  <c:v>5.4808572546400471</c:v>
                </c:pt>
                <c:pt idx="397">
                  <c:v>5.4808572546400471</c:v>
                </c:pt>
                <c:pt idx="398">
                  <c:v>5.4808572546400471</c:v>
                </c:pt>
                <c:pt idx="399">
                  <c:v>5.4808572546400471</c:v>
                </c:pt>
                <c:pt idx="400">
                  <c:v>5.4808572546400471</c:v>
                </c:pt>
                <c:pt idx="401">
                  <c:v>5.4808572546400471</c:v>
                </c:pt>
                <c:pt idx="402">
                  <c:v>5.4808572546400471</c:v>
                </c:pt>
                <c:pt idx="403">
                  <c:v>5.4808572546400471</c:v>
                </c:pt>
                <c:pt idx="404">
                  <c:v>5.4808572546400471</c:v>
                </c:pt>
                <c:pt idx="405">
                  <c:v>5.4808572546400471</c:v>
                </c:pt>
                <c:pt idx="406">
                  <c:v>5.4808572546400471</c:v>
                </c:pt>
                <c:pt idx="407">
                  <c:v>5.4808572546400471</c:v>
                </c:pt>
                <c:pt idx="408">
                  <c:v>5.4808572546400471</c:v>
                </c:pt>
                <c:pt idx="409">
                  <c:v>5.4808572546400471</c:v>
                </c:pt>
                <c:pt idx="410">
                  <c:v>5.4808572546400471</c:v>
                </c:pt>
                <c:pt idx="411">
                  <c:v>5.4808572546400471</c:v>
                </c:pt>
                <c:pt idx="412">
                  <c:v>5.4808572546400471</c:v>
                </c:pt>
                <c:pt idx="413">
                  <c:v>5.4808572546400471</c:v>
                </c:pt>
                <c:pt idx="414">
                  <c:v>5.4808572546400471</c:v>
                </c:pt>
                <c:pt idx="415">
                  <c:v>5.4808572546400471</c:v>
                </c:pt>
                <c:pt idx="416">
                  <c:v>5.4808572546400471</c:v>
                </c:pt>
                <c:pt idx="417">
                  <c:v>5.4808572546400471</c:v>
                </c:pt>
                <c:pt idx="418">
                  <c:v>5.4808572546400471</c:v>
                </c:pt>
                <c:pt idx="419">
                  <c:v>5.4808572546400471</c:v>
                </c:pt>
                <c:pt idx="420">
                  <c:v>5.4808572546400471</c:v>
                </c:pt>
                <c:pt idx="421">
                  <c:v>5.4808572546400471</c:v>
                </c:pt>
                <c:pt idx="422">
                  <c:v>5.4808572546400471</c:v>
                </c:pt>
                <c:pt idx="423">
                  <c:v>5.4808572546400471</c:v>
                </c:pt>
                <c:pt idx="424">
                  <c:v>5.4808572546400471</c:v>
                </c:pt>
                <c:pt idx="425">
                  <c:v>5.4808572546400471</c:v>
                </c:pt>
                <c:pt idx="426">
                  <c:v>5.4808572546400471</c:v>
                </c:pt>
                <c:pt idx="427">
                  <c:v>5.4808572546400471</c:v>
                </c:pt>
                <c:pt idx="428">
                  <c:v>5.4808572546400471</c:v>
                </c:pt>
                <c:pt idx="429">
                  <c:v>5.4808572546400471</c:v>
                </c:pt>
                <c:pt idx="430">
                  <c:v>5.4808572546400471</c:v>
                </c:pt>
                <c:pt idx="431">
                  <c:v>5.4808572546400471</c:v>
                </c:pt>
                <c:pt idx="432">
                  <c:v>5.4808572546400471</c:v>
                </c:pt>
                <c:pt idx="433">
                  <c:v>5.4808572546400471</c:v>
                </c:pt>
                <c:pt idx="434">
                  <c:v>5.4808572546400471</c:v>
                </c:pt>
                <c:pt idx="435">
                  <c:v>5.4808572546400471</c:v>
                </c:pt>
                <c:pt idx="436">
                  <c:v>5.4808572546400471</c:v>
                </c:pt>
                <c:pt idx="437">
                  <c:v>5.4808572546400471</c:v>
                </c:pt>
                <c:pt idx="438">
                  <c:v>5.4808572546400471</c:v>
                </c:pt>
                <c:pt idx="439">
                  <c:v>5.4808572546400471</c:v>
                </c:pt>
                <c:pt idx="440">
                  <c:v>5.4808572546400471</c:v>
                </c:pt>
                <c:pt idx="441">
                  <c:v>5.4808572546400471</c:v>
                </c:pt>
                <c:pt idx="442">
                  <c:v>5.4808572546400471</c:v>
                </c:pt>
                <c:pt idx="443">
                  <c:v>5.4808572546400471</c:v>
                </c:pt>
                <c:pt idx="444">
                  <c:v>5.4808572546400471</c:v>
                </c:pt>
                <c:pt idx="445">
                  <c:v>5.4808572546400471</c:v>
                </c:pt>
                <c:pt idx="446">
                  <c:v>5.4808572546400471</c:v>
                </c:pt>
                <c:pt idx="447">
                  <c:v>5.4808572546400471</c:v>
                </c:pt>
                <c:pt idx="448">
                  <c:v>5.4808572546400471</c:v>
                </c:pt>
                <c:pt idx="449">
                  <c:v>5.4808572546400471</c:v>
                </c:pt>
                <c:pt idx="450">
                  <c:v>5.4808572546400471</c:v>
                </c:pt>
                <c:pt idx="451">
                  <c:v>5.4808572546400471</c:v>
                </c:pt>
                <c:pt idx="452">
                  <c:v>5.4808572546400471</c:v>
                </c:pt>
                <c:pt idx="453">
                  <c:v>5.4808572546400471</c:v>
                </c:pt>
                <c:pt idx="454">
                  <c:v>5.4808572546400471</c:v>
                </c:pt>
                <c:pt idx="455">
                  <c:v>5.4808572546400471</c:v>
                </c:pt>
                <c:pt idx="456">
                  <c:v>5.4808572546400471</c:v>
                </c:pt>
                <c:pt idx="457">
                  <c:v>5.4808572546400471</c:v>
                </c:pt>
                <c:pt idx="458">
                  <c:v>5.4808572546400471</c:v>
                </c:pt>
                <c:pt idx="459">
                  <c:v>5.4808572546400471</c:v>
                </c:pt>
                <c:pt idx="460">
                  <c:v>5.4808572546400471</c:v>
                </c:pt>
                <c:pt idx="461">
                  <c:v>5.4808572546400471</c:v>
                </c:pt>
                <c:pt idx="462">
                  <c:v>5.4808572546400471</c:v>
                </c:pt>
                <c:pt idx="463">
                  <c:v>5.4808572546400471</c:v>
                </c:pt>
                <c:pt idx="464">
                  <c:v>5.4808572546400471</c:v>
                </c:pt>
                <c:pt idx="465">
                  <c:v>5.4808572546400471</c:v>
                </c:pt>
                <c:pt idx="466">
                  <c:v>5.4808572546400471</c:v>
                </c:pt>
                <c:pt idx="467">
                  <c:v>5.4808572546400471</c:v>
                </c:pt>
                <c:pt idx="468">
                  <c:v>5.4808572546400471</c:v>
                </c:pt>
                <c:pt idx="469">
                  <c:v>5.4808572546400471</c:v>
                </c:pt>
                <c:pt idx="470">
                  <c:v>5.4808572546400471</c:v>
                </c:pt>
                <c:pt idx="471">
                  <c:v>5.4808572546400471</c:v>
                </c:pt>
                <c:pt idx="472">
                  <c:v>5.4808572546400471</c:v>
                </c:pt>
                <c:pt idx="473">
                  <c:v>5.4808572546400471</c:v>
                </c:pt>
                <c:pt idx="474">
                  <c:v>5.4808572546400471</c:v>
                </c:pt>
                <c:pt idx="475">
                  <c:v>5.4808572546400471</c:v>
                </c:pt>
                <c:pt idx="476">
                  <c:v>5.4808572546400471</c:v>
                </c:pt>
                <c:pt idx="477">
                  <c:v>5.4808572546400471</c:v>
                </c:pt>
                <c:pt idx="478">
                  <c:v>5.4808572546400471</c:v>
                </c:pt>
                <c:pt idx="479">
                  <c:v>5.4808572546400471</c:v>
                </c:pt>
                <c:pt idx="480">
                  <c:v>5.4808572546400471</c:v>
                </c:pt>
                <c:pt idx="481">
                  <c:v>5.4808572546400471</c:v>
                </c:pt>
                <c:pt idx="482">
                  <c:v>5.4808572546400471</c:v>
                </c:pt>
                <c:pt idx="483">
                  <c:v>5.4808572546400471</c:v>
                </c:pt>
                <c:pt idx="484">
                  <c:v>5.4808572546400471</c:v>
                </c:pt>
                <c:pt idx="485">
                  <c:v>5.4808572546400471</c:v>
                </c:pt>
                <c:pt idx="486">
                  <c:v>5.4808572546400471</c:v>
                </c:pt>
                <c:pt idx="487">
                  <c:v>5.4808572546400471</c:v>
                </c:pt>
                <c:pt idx="488">
                  <c:v>5.4808572546400471</c:v>
                </c:pt>
                <c:pt idx="489">
                  <c:v>5.4808572546400471</c:v>
                </c:pt>
                <c:pt idx="490">
                  <c:v>5.4808572546400471</c:v>
                </c:pt>
                <c:pt idx="491">
                  <c:v>5.4808572546400471</c:v>
                </c:pt>
                <c:pt idx="492">
                  <c:v>5.4808572546400471</c:v>
                </c:pt>
                <c:pt idx="493">
                  <c:v>5.4808572546400471</c:v>
                </c:pt>
                <c:pt idx="494">
                  <c:v>5.4808572546400471</c:v>
                </c:pt>
                <c:pt idx="495">
                  <c:v>5.4808572546400471</c:v>
                </c:pt>
                <c:pt idx="496">
                  <c:v>5.4808572546400471</c:v>
                </c:pt>
                <c:pt idx="497">
                  <c:v>5.4808572546400471</c:v>
                </c:pt>
                <c:pt idx="498">
                  <c:v>5.4808572546400471</c:v>
                </c:pt>
                <c:pt idx="499">
                  <c:v>5.4808572546400471</c:v>
                </c:pt>
                <c:pt idx="500">
                  <c:v>5.4808572546400471</c:v>
                </c:pt>
                <c:pt idx="501">
                  <c:v>5.4808572546400471</c:v>
                </c:pt>
                <c:pt idx="502">
                  <c:v>5.4808572546400471</c:v>
                </c:pt>
                <c:pt idx="503">
                  <c:v>5.4808572546400471</c:v>
                </c:pt>
                <c:pt idx="504">
                  <c:v>5.4808572546400471</c:v>
                </c:pt>
                <c:pt idx="505">
                  <c:v>5.4808572546400471</c:v>
                </c:pt>
                <c:pt idx="506">
                  <c:v>5.4808572546400471</c:v>
                </c:pt>
                <c:pt idx="507">
                  <c:v>5.4808572546400471</c:v>
                </c:pt>
                <c:pt idx="508">
                  <c:v>5.4808572546400471</c:v>
                </c:pt>
                <c:pt idx="509">
                  <c:v>5.4808572546400471</c:v>
                </c:pt>
                <c:pt idx="510">
                  <c:v>5.4808572546400471</c:v>
                </c:pt>
                <c:pt idx="511">
                  <c:v>5.4808572546400471</c:v>
                </c:pt>
                <c:pt idx="512">
                  <c:v>5.4808572546400471</c:v>
                </c:pt>
                <c:pt idx="513">
                  <c:v>5.4808572546400471</c:v>
                </c:pt>
                <c:pt idx="514">
                  <c:v>5.4808572546400471</c:v>
                </c:pt>
                <c:pt idx="515">
                  <c:v>5.4808572546400471</c:v>
                </c:pt>
                <c:pt idx="516">
                  <c:v>5.4808572546400471</c:v>
                </c:pt>
                <c:pt idx="517">
                  <c:v>5.4808572546400471</c:v>
                </c:pt>
                <c:pt idx="518">
                  <c:v>5.4808572546400471</c:v>
                </c:pt>
                <c:pt idx="519">
                  <c:v>5.4808572546400471</c:v>
                </c:pt>
                <c:pt idx="520">
                  <c:v>5.4808572546400471</c:v>
                </c:pt>
                <c:pt idx="521">
                  <c:v>5.4808572546400471</c:v>
                </c:pt>
                <c:pt idx="522">
                  <c:v>5.4808572546400471</c:v>
                </c:pt>
                <c:pt idx="523">
                  <c:v>5.4808572546400471</c:v>
                </c:pt>
                <c:pt idx="524">
                  <c:v>5.4808572546400471</c:v>
                </c:pt>
                <c:pt idx="525">
                  <c:v>5.4808572546400471</c:v>
                </c:pt>
                <c:pt idx="526">
                  <c:v>5.4808572546400471</c:v>
                </c:pt>
                <c:pt idx="527">
                  <c:v>5.4808572546400471</c:v>
                </c:pt>
                <c:pt idx="528">
                  <c:v>5.4808572546400471</c:v>
                </c:pt>
                <c:pt idx="529">
                  <c:v>5.4808572546400471</c:v>
                </c:pt>
                <c:pt idx="530">
                  <c:v>5.4808572546400471</c:v>
                </c:pt>
                <c:pt idx="531">
                  <c:v>5.4808572546400471</c:v>
                </c:pt>
                <c:pt idx="532">
                  <c:v>5.4808572546400471</c:v>
                </c:pt>
                <c:pt idx="533">
                  <c:v>5.4808572546400471</c:v>
                </c:pt>
                <c:pt idx="534">
                  <c:v>5.4808572546400471</c:v>
                </c:pt>
                <c:pt idx="535">
                  <c:v>5.4808572546400471</c:v>
                </c:pt>
                <c:pt idx="536">
                  <c:v>5.4808572546400471</c:v>
                </c:pt>
                <c:pt idx="537">
                  <c:v>5.4808572546400471</c:v>
                </c:pt>
                <c:pt idx="538">
                  <c:v>5.4808572546400471</c:v>
                </c:pt>
                <c:pt idx="539">
                  <c:v>5.4808572546400471</c:v>
                </c:pt>
                <c:pt idx="540">
                  <c:v>5.4808572546400471</c:v>
                </c:pt>
                <c:pt idx="541">
                  <c:v>5.4808572546400471</c:v>
                </c:pt>
                <c:pt idx="542">
                  <c:v>5.4808572546400471</c:v>
                </c:pt>
                <c:pt idx="543">
                  <c:v>5.4808572546400471</c:v>
                </c:pt>
                <c:pt idx="544">
                  <c:v>5.4808572546400471</c:v>
                </c:pt>
                <c:pt idx="545">
                  <c:v>5.4808572546400471</c:v>
                </c:pt>
                <c:pt idx="546">
                  <c:v>5.4808572546400471</c:v>
                </c:pt>
                <c:pt idx="547">
                  <c:v>5.4808572546400471</c:v>
                </c:pt>
                <c:pt idx="548">
                  <c:v>5.4808572546400471</c:v>
                </c:pt>
                <c:pt idx="549">
                  <c:v>5.4808572546400471</c:v>
                </c:pt>
                <c:pt idx="550">
                  <c:v>5.4808572546400471</c:v>
                </c:pt>
                <c:pt idx="551">
                  <c:v>5.4808572546400471</c:v>
                </c:pt>
                <c:pt idx="552">
                  <c:v>5.4808572546400471</c:v>
                </c:pt>
                <c:pt idx="553">
                  <c:v>5.4808572546400471</c:v>
                </c:pt>
                <c:pt idx="554">
                  <c:v>5.4808572546400471</c:v>
                </c:pt>
                <c:pt idx="555">
                  <c:v>5.4808572546400471</c:v>
                </c:pt>
                <c:pt idx="556">
                  <c:v>5.4808572546400471</c:v>
                </c:pt>
                <c:pt idx="557">
                  <c:v>5.4808572546400471</c:v>
                </c:pt>
                <c:pt idx="558">
                  <c:v>5.4808572546400471</c:v>
                </c:pt>
                <c:pt idx="559">
                  <c:v>5.4808572546400471</c:v>
                </c:pt>
                <c:pt idx="560">
                  <c:v>5.4808572546400471</c:v>
                </c:pt>
                <c:pt idx="561">
                  <c:v>5.4808572546400471</c:v>
                </c:pt>
                <c:pt idx="562">
                  <c:v>5.4808572546400471</c:v>
                </c:pt>
                <c:pt idx="563">
                  <c:v>5.4808572546400471</c:v>
                </c:pt>
                <c:pt idx="564">
                  <c:v>5.4808572546400471</c:v>
                </c:pt>
                <c:pt idx="565">
                  <c:v>5.4808572546400471</c:v>
                </c:pt>
                <c:pt idx="566">
                  <c:v>5.4808572546400471</c:v>
                </c:pt>
                <c:pt idx="567">
                  <c:v>5.4808572546400471</c:v>
                </c:pt>
                <c:pt idx="568">
                  <c:v>5.4808572546400471</c:v>
                </c:pt>
                <c:pt idx="569">
                  <c:v>5.4808572546400471</c:v>
                </c:pt>
                <c:pt idx="570">
                  <c:v>5.4808572546400471</c:v>
                </c:pt>
                <c:pt idx="571">
                  <c:v>5.4808572546400471</c:v>
                </c:pt>
                <c:pt idx="572">
                  <c:v>5.4808572546400471</c:v>
                </c:pt>
                <c:pt idx="573">
                  <c:v>5.4808572546400471</c:v>
                </c:pt>
                <c:pt idx="574">
                  <c:v>5.4808572546400471</c:v>
                </c:pt>
                <c:pt idx="575">
                  <c:v>5.4808572546400471</c:v>
                </c:pt>
                <c:pt idx="576">
                  <c:v>5.4808572546400471</c:v>
                </c:pt>
                <c:pt idx="577">
                  <c:v>5.4808572546400471</c:v>
                </c:pt>
                <c:pt idx="578">
                  <c:v>5.4808572546400471</c:v>
                </c:pt>
                <c:pt idx="579">
                  <c:v>5.4808572546400471</c:v>
                </c:pt>
                <c:pt idx="580">
                  <c:v>5.4808572546400471</c:v>
                </c:pt>
                <c:pt idx="581">
                  <c:v>5.4808572546400471</c:v>
                </c:pt>
                <c:pt idx="582">
                  <c:v>5.4808572546400471</c:v>
                </c:pt>
                <c:pt idx="583">
                  <c:v>5.4808572546400471</c:v>
                </c:pt>
                <c:pt idx="584">
                  <c:v>5.4808572546400471</c:v>
                </c:pt>
                <c:pt idx="585">
                  <c:v>5.4808572546400471</c:v>
                </c:pt>
                <c:pt idx="586">
                  <c:v>5.4808572546400471</c:v>
                </c:pt>
                <c:pt idx="587">
                  <c:v>5.4808572546400471</c:v>
                </c:pt>
                <c:pt idx="588">
                  <c:v>5.4808572546400471</c:v>
                </c:pt>
                <c:pt idx="589">
                  <c:v>5.4808572546400471</c:v>
                </c:pt>
                <c:pt idx="590">
                  <c:v>5.4808572546400471</c:v>
                </c:pt>
                <c:pt idx="591">
                  <c:v>5.4808572546400471</c:v>
                </c:pt>
                <c:pt idx="592">
                  <c:v>5.4808572546400471</c:v>
                </c:pt>
                <c:pt idx="593">
                  <c:v>5.4808572546400471</c:v>
                </c:pt>
                <c:pt idx="594">
                  <c:v>5.4808572546400471</c:v>
                </c:pt>
                <c:pt idx="595">
                  <c:v>5.4808572546400471</c:v>
                </c:pt>
                <c:pt idx="596">
                  <c:v>5.4808572546400471</c:v>
                </c:pt>
                <c:pt idx="597">
                  <c:v>5.4808572546400471</c:v>
                </c:pt>
                <c:pt idx="598">
                  <c:v>5.4808572546400471</c:v>
                </c:pt>
                <c:pt idx="599">
                  <c:v>5.4808572546400471</c:v>
                </c:pt>
                <c:pt idx="600">
                  <c:v>5.4808572546400471</c:v>
                </c:pt>
                <c:pt idx="601">
                  <c:v>5.4808572546400471</c:v>
                </c:pt>
                <c:pt idx="602">
                  <c:v>5.4808572546400471</c:v>
                </c:pt>
                <c:pt idx="603">
                  <c:v>5.4808572546400471</c:v>
                </c:pt>
                <c:pt idx="604">
                  <c:v>5.4808572546400471</c:v>
                </c:pt>
                <c:pt idx="605">
                  <c:v>5.4808572546400471</c:v>
                </c:pt>
                <c:pt idx="606">
                  <c:v>5.4808572546400471</c:v>
                </c:pt>
                <c:pt idx="607">
                  <c:v>5.4808572546400471</c:v>
                </c:pt>
                <c:pt idx="608">
                  <c:v>5.4808572546400471</c:v>
                </c:pt>
                <c:pt idx="609">
                  <c:v>5.4808572546400471</c:v>
                </c:pt>
                <c:pt idx="610">
                  <c:v>5.4808572546400471</c:v>
                </c:pt>
                <c:pt idx="611">
                  <c:v>5.4808572546400471</c:v>
                </c:pt>
                <c:pt idx="612">
                  <c:v>5.4808572546400471</c:v>
                </c:pt>
                <c:pt idx="613">
                  <c:v>5.4808572546400471</c:v>
                </c:pt>
                <c:pt idx="614">
                  <c:v>5.4808572546400471</c:v>
                </c:pt>
                <c:pt idx="615">
                  <c:v>5.4808572546400471</c:v>
                </c:pt>
                <c:pt idx="616">
                  <c:v>5.4808572546400471</c:v>
                </c:pt>
                <c:pt idx="617">
                  <c:v>5.4808572546400471</c:v>
                </c:pt>
                <c:pt idx="618">
                  <c:v>5.4808572546400471</c:v>
                </c:pt>
                <c:pt idx="619">
                  <c:v>5.4808572546400471</c:v>
                </c:pt>
                <c:pt idx="620">
                  <c:v>5.4808572546400471</c:v>
                </c:pt>
                <c:pt idx="621">
                  <c:v>5.4808572546400471</c:v>
                </c:pt>
                <c:pt idx="622">
                  <c:v>5.4808572546400471</c:v>
                </c:pt>
                <c:pt idx="623">
                  <c:v>5.4808572546400471</c:v>
                </c:pt>
                <c:pt idx="624">
                  <c:v>5.4808572546400471</c:v>
                </c:pt>
                <c:pt idx="625">
                  <c:v>5.4808572546400471</c:v>
                </c:pt>
                <c:pt idx="626">
                  <c:v>5.4808572546400471</c:v>
                </c:pt>
                <c:pt idx="627">
                  <c:v>5.4808572546400471</c:v>
                </c:pt>
                <c:pt idx="628">
                  <c:v>5.4808572546400471</c:v>
                </c:pt>
                <c:pt idx="629">
                  <c:v>5.4808572546400471</c:v>
                </c:pt>
                <c:pt idx="630">
                  <c:v>5.4808572546400471</c:v>
                </c:pt>
                <c:pt idx="631">
                  <c:v>5.4808572546400471</c:v>
                </c:pt>
                <c:pt idx="632">
                  <c:v>5.4808572546400471</c:v>
                </c:pt>
                <c:pt idx="633">
                  <c:v>5.4808572546400471</c:v>
                </c:pt>
                <c:pt idx="634">
                  <c:v>5.4808572546400471</c:v>
                </c:pt>
                <c:pt idx="635">
                  <c:v>5.4808572546400471</c:v>
                </c:pt>
                <c:pt idx="636">
                  <c:v>5.4808572546400471</c:v>
                </c:pt>
                <c:pt idx="637">
                  <c:v>5.4808572546400471</c:v>
                </c:pt>
                <c:pt idx="638">
                  <c:v>5.4808572546400471</c:v>
                </c:pt>
                <c:pt idx="639">
                  <c:v>5.4808572546400471</c:v>
                </c:pt>
                <c:pt idx="640">
                  <c:v>5.4808572546400471</c:v>
                </c:pt>
                <c:pt idx="641">
                  <c:v>5.4808572546400471</c:v>
                </c:pt>
                <c:pt idx="642">
                  <c:v>5.4808572546400471</c:v>
                </c:pt>
                <c:pt idx="643">
                  <c:v>5.4808572546400471</c:v>
                </c:pt>
                <c:pt idx="644">
                  <c:v>5.4808572546400471</c:v>
                </c:pt>
                <c:pt idx="645">
                  <c:v>5.4808572546400471</c:v>
                </c:pt>
                <c:pt idx="646">
                  <c:v>5.4808572546400471</c:v>
                </c:pt>
                <c:pt idx="647">
                  <c:v>5.4808572546400471</c:v>
                </c:pt>
                <c:pt idx="648">
                  <c:v>5.4808572546400471</c:v>
                </c:pt>
                <c:pt idx="649">
                  <c:v>5.4808572546400471</c:v>
                </c:pt>
                <c:pt idx="650">
                  <c:v>5.4808572546400471</c:v>
                </c:pt>
                <c:pt idx="651">
                  <c:v>5.4808572546400471</c:v>
                </c:pt>
                <c:pt idx="652">
                  <c:v>5.4808572546400471</c:v>
                </c:pt>
                <c:pt idx="653">
                  <c:v>5.4808572546400471</c:v>
                </c:pt>
                <c:pt idx="654">
                  <c:v>5.4808572546400471</c:v>
                </c:pt>
                <c:pt idx="655">
                  <c:v>5.4808572546400471</c:v>
                </c:pt>
                <c:pt idx="656">
                  <c:v>5.4808572546400471</c:v>
                </c:pt>
                <c:pt idx="657">
                  <c:v>5.4808572546400471</c:v>
                </c:pt>
                <c:pt idx="658">
                  <c:v>5.4808572546400471</c:v>
                </c:pt>
                <c:pt idx="659">
                  <c:v>5.4808572546400471</c:v>
                </c:pt>
                <c:pt idx="660">
                  <c:v>5.4808572546400471</c:v>
                </c:pt>
                <c:pt idx="661">
                  <c:v>5.4808572546400471</c:v>
                </c:pt>
                <c:pt idx="662">
                  <c:v>5.4808572546400471</c:v>
                </c:pt>
                <c:pt idx="663">
                  <c:v>5.4808572546400471</c:v>
                </c:pt>
                <c:pt idx="664">
                  <c:v>5.4808572546400471</c:v>
                </c:pt>
                <c:pt idx="665">
                  <c:v>5.4808572546400471</c:v>
                </c:pt>
                <c:pt idx="666">
                  <c:v>5.4808572546400471</c:v>
                </c:pt>
                <c:pt idx="667">
                  <c:v>5.4808572546400471</c:v>
                </c:pt>
                <c:pt idx="668">
                  <c:v>5.4808572546400471</c:v>
                </c:pt>
                <c:pt idx="669">
                  <c:v>5.4808572546400471</c:v>
                </c:pt>
                <c:pt idx="670">
                  <c:v>5.4808572546400471</c:v>
                </c:pt>
                <c:pt idx="671">
                  <c:v>5.4808572546400471</c:v>
                </c:pt>
                <c:pt idx="672">
                  <c:v>5.4808572546400471</c:v>
                </c:pt>
                <c:pt idx="673">
                  <c:v>5.4808572546400471</c:v>
                </c:pt>
                <c:pt idx="674">
                  <c:v>5.4808572546400471</c:v>
                </c:pt>
                <c:pt idx="675">
                  <c:v>5.4808572546400471</c:v>
                </c:pt>
                <c:pt idx="676">
                  <c:v>5.4808572546400471</c:v>
                </c:pt>
                <c:pt idx="677">
                  <c:v>5.4808572546400471</c:v>
                </c:pt>
                <c:pt idx="678">
                  <c:v>5.4808572546400471</c:v>
                </c:pt>
                <c:pt idx="679">
                  <c:v>5.4808572546400471</c:v>
                </c:pt>
                <c:pt idx="680">
                  <c:v>5.4808572546400471</c:v>
                </c:pt>
                <c:pt idx="681">
                  <c:v>5.4808572546400471</c:v>
                </c:pt>
                <c:pt idx="682">
                  <c:v>5.4808572546400471</c:v>
                </c:pt>
                <c:pt idx="683">
                  <c:v>5.4808572546400471</c:v>
                </c:pt>
                <c:pt idx="684">
                  <c:v>5.4808572546400471</c:v>
                </c:pt>
                <c:pt idx="685">
                  <c:v>5.4808572546400471</c:v>
                </c:pt>
                <c:pt idx="686">
                  <c:v>5.4808572546400471</c:v>
                </c:pt>
                <c:pt idx="687">
                  <c:v>5.4808572546400471</c:v>
                </c:pt>
                <c:pt idx="688">
                  <c:v>5.4808572546400471</c:v>
                </c:pt>
                <c:pt idx="689">
                  <c:v>5.4808572546400471</c:v>
                </c:pt>
                <c:pt idx="690">
                  <c:v>5.4808572546400471</c:v>
                </c:pt>
                <c:pt idx="691">
                  <c:v>5.4808572546400471</c:v>
                </c:pt>
                <c:pt idx="692">
                  <c:v>5.4808572546400471</c:v>
                </c:pt>
                <c:pt idx="693">
                  <c:v>5.4808572546400471</c:v>
                </c:pt>
                <c:pt idx="694">
                  <c:v>5.4808572546400471</c:v>
                </c:pt>
                <c:pt idx="695">
                  <c:v>5.4808572546400471</c:v>
                </c:pt>
                <c:pt idx="696">
                  <c:v>5.4808572546400471</c:v>
                </c:pt>
                <c:pt idx="697">
                  <c:v>5.4808572546400471</c:v>
                </c:pt>
                <c:pt idx="698">
                  <c:v>5.4808572546400471</c:v>
                </c:pt>
                <c:pt idx="699">
                  <c:v>5.4808572546400471</c:v>
                </c:pt>
                <c:pt idx="700">
                  <c:v>5.4808572546400471</c:v>
                </c:pt>
                <c:pt idx="701">
                  <c:v>5.4808572546400471</c:v>
                </c:pt>
                <c:pt idx="702">
                  <c:v>5.4808572546400471</c:v>
                </c:pt>
                <c:pt idx="703">
                  <c:v>5.4808572546400471</c:v>
                </c:pt>
                <c:pt idx="704">
                  <c:v>5.4808572546400471</c:v>
                </c:pt>
                <c:pt idx="705">
                  <c:v>5.4808572546400471</c:v>
                </c:pt>
                <c:pt idx="706">
                  <c:v>5.4808572546400471</c:v>
                </c:pt>
                <c:pt idx="707">
                  <c:v>5.4808572546400471</c:v>
                </c:pt>
                <c:pt idx="708">
                  <c:v>5.4808572546400471</c:v>
                </c:pt>
                <c:pt idx="709">
                  <c:v>5.4808572546400471</c:v>
                </c:pt>
                <c:pt idx="710">
                  <c:v>5.4808572546400471</c:v>
                </c:pt>
                <c:pt idx="711">
                  <c:v>5.4808572546400471</c:v>
                </c:pt>
                <c:pt idx="712">
                  <c:v>5.4808572546400471</c:v>
                </c:pt>
                <c:pt idx="713">
                  <c:v>5.4808572546400471</c:v>
                </c:pt>
                <c:pt idx="714">
                  <c:v>5.4808572546400471</c:v>
                </c:pt>
                <c:pt idx="715">
                  <c:v>5.4808572546400471</c:v>
                </c:pt>
                <c:pt idx="716">
                  <c:v>5.4808572546400471</c:v>
                </c:pt>
                <c:pt idx="717">
                  <c:v>5.4808572546400471</c:v>
                </c:pt>
                <c:pt idx="718">
                  <c:v>5.4808572546400471</c:v>
                </c:pt>
                <c:pt idx="719">
                  <c:v>5.4808572546400471</c:v>
                </c:pt>
                <c:pt idx="720">
                  <c:v>5.4808572546400471</c:v>
                </c:pt>
                <c:pt idx="721">
                  <c:v>5.4808572546400471</c:v>
                </c:pt>
                <c:pt idx="722">
                  <c:v>5.4808572546400471</c:v>
                </c:pt>
                <c:pt idx="723">
                  <c:v>5.4808572546400471</c:v>
                </c:pt>
                <c:pt idx="724">
                  <c:v>5.4808572546400471</c:v>
                </c:pt>
                <c:pt idx="725">
                  <c:v>5.4808572546400471</c:v>
                </c:pt>
                <c:pt idx="726">
                  <c:v>5.4808572546400471</c:v>
                </c:pt>
                <c:pt idx="727">
                  <c:v>5.4808572546400471</c:v>
                </c:pt>
                <c:pt idx="728">
                  <c:v>5.4808572546400471</c:v>
                </c:pt>
                <c:pt idx="729">
                  <c:v>5.4808572546400471</c:v>
                </c:pt>
                <c:pt idx="730">
                  <c:v>5.4808572546400471</c:v>
                </c:pt>
                <c:pt idx="731">
                  <c:v>5.4808572546400471</c:v>
                </c:pt>
                <c:pt idx="732">
                  <c:v>5.4808572546400471</c:v>
                </c:pt>
                <c:pt idx="733">
                  <c:v>5.4808572546400471</c:v>
                </c:pt>
                <c:pt idx="734">
                  <c:v>5.4808572546400471</c:v>
                </c:pt>
                <c:pt idx="735">
                  <c:v>5.4808572546400471</c:v>
                </c:pt>
                <c:pt idx="736">
                  <c:v>5.4808572546400471</c:v>
                </c:pt>
                <c:pt idx="737">
                  <c:v>5.4808572546400471</c:v>
                </c:pt>
                <c:pt idx="738">
                  <c:v>5.4808572546400471</c:v>
                </c:pt>
                <c:pt idx="739">
                  <c:v>5.4808572546400471</c:v>
                </c:pt>
                <c:pt idx="740">
                  <c:v>5.4808572546400471</c:v>
                </c:pt>
                <c:pt idx="741">
                  <c:v>5.4808572546400471</c:v>
                </c:pt>
                <c:pt idx="742">
                  <c:v>5.4808572546400471</c:v>
                </c:pt>
                <c:pt idx="743">
                  <c:v>5.4808572546400471</c:v>
                </c:pt>
                <c:pt idx="744">
                  <c:v>5.4808572546400471</c:v>
                </c:pt>
                <c:pt idx="745">
                  <c:v>5.4808572546400471</c:v>
                </c:pt>
                <c:pt idx="746">
                  <c:v>5.4808572546400471</c:v>
                </c:pt>
                <c:pt idx="747">
                  <c:v>5.4808572546400471</c:v>
                </c:pt>
                <c:pt idx="748">
                  <c:v>5.4808572546400471</c:v>
                </c:pt>
                <c:pt idx="749">
                  <c:v>5.4808572546400471</c:v>
                </c:pt>
                <c:pt idx="750">
                  <c:v>5.4808572546400471</c:v>
                </c:pt>
                <c:pt idx="751">
                  <c:v>5.4808572546400471</c:v>
                </c:pt>
                <c:pt idx="752">
                  <c:v>5.4808572546400471</c:v>
                </c:pt>
                <c:pt idx="753">
                  <c:v>5.4808572546400471</c:v>
                </c:pt>
                <c:pt idx="754">
                  <c:v>5.4808572546400471</c:v>
                </c:pt>
                <c:pt idx="755">
                  <c:v>5.4808572546400471</c:v>
                </c:pt>
                <c:pt idx="756">
                  <c:v>5.4808572546400471</c:v>
                </c:pt>
                <c:pt idx="757">
                  <c:v>5.4808572546400471</c:v>
                </c:pt>
                <c:pt idx="758">
                  <c:v>5.4808572546400471</c:v>
                </c:pt>
                <c:pt idx="759">
                  <c:v>5.4808572546400471</c:v>
                </c:pt>
                <c:pt idx="760">
                  <c:v>5.4808572546400471</c:v>
                </c:pt>
                <c:pt idx="761">
                  <c:v>5.4808572546400471</c:v>
                </c:pt>
                <c:pt idx="762">
                  <c:v>5.4808572546400471</c:v>
                </c:pt>
                <c:pt idx="763">
                  <c:v>5.4808572546400471</c:v>
                </c:pt>
                <c:pt idx="764">
                  <c:v>5.4808572546400471</c:v>
                </c:pt>
                <c:pt idx="765">
                  <c:v>5.4808572546400471</c:v>
                </c:pt>
                <c:pt idx="766">
                  <c:v>5.4808572546400471</c:v>
                </c:pt>
                <c:pt idx="767">
                  <c:v>5.4808572546400471</c:v>
                </c:pt>
                <c:pt idx="768">
                  <c:v>5.4808572546400471</c:v>
                </c:pt>
                <c:pt idx="769">
                  <c:v>5.4808572546400471</c:v>
                </c:pt>
                <c:pt idx="770">
                  <c:v>5.4808572546400471</c:v>
                </c:pt>
                <c:pt idx="771">
                  <c:v>5.4808572546400471</c:v>
                </c:pt>
                <c:pt idx="772">
                  <c:v>5.4808572546400471</c:v>
                </c:pt>
                <c:pt idx="773">
                  <c:v>5.4808572546400471</c:v>
                </c:pt>
                <c:pt idx="774">
                  <c:v>5.4808572546400471</c:v>
                </c:pt>
                <c:pt idx="775">
                  <c:v>5.4808572546400471</c:v>
                </c:pt>
                <c:pt idx="776">
                  <c:v>5.4808572546400471</c:v>
                </c:pt>
                <c:pt idx="777">
                  <c:v>5.4808572546400471</c:v>
                </c:pt>
                <c:pt idx="778">
                  <c:v>5.4808572546400471</c:v>
                </c:pt>
                <c:pt idx="779">
                  <c:v>5.4808572546400471</c:v>
                </c:pt>
                <c:pt idx="780">
                  <c:v>5.4808572546400471</c:v>
                </c:pt>
                <c:pt idx="781">
                  <c:v>5.4808572546400471</c:v>
                </c:pt>
                <c:pt idx="782">
                  <c:v>5.4808572546400471</c:v>
                </c:pt>
                <c:pt idx="783">
                  <c:v>5.4808572546400471</c:v>
                </c:pt>
                <c:pt idx="784">
                  <c:v>5.4808572546400471</c:v>
                </c:pt>
                <c:pt idx="785">
                  <c:v>5.4808572546400471</c:v>
                </c:pt>
                <c:pt idx="786">
                  <c:v>5.4808572546400471</c:v>
                </c:pt>
                <c:pt idx="787">
                  <c:v>5.4808572546400471</c:v>
                </c:pt>
                <c:pt idx="788">
                  <c:v>5.4808572546400471</c:v>
                </c:pt>
                <c:pt idx="789">
                  <c:v>5.4808572546400471</c:v>
                </c:pt>
                <c:pt idx="790">
                  <c:v>5.4808572546400471</c:v>
                </c:pt>
                <c:pt idx="791">
                  <c:v>5.4808572546400471</c:v>
                </c:pt>
                <c:pt idx="792">
                  <c:v>5.4808572546400471</c:v>
                </c:pt>
                <c:pt idx="793">
                  <c:v>5.4808572546400471</c:v>
                </c:pt>
                <c:pt idx="794">
                  <c:v>5.4808572546400471</c:v>
                </c:pt>
                <c:pt idx="795">
                  <c:v>5.4808572546400471</c:v>
                </c:pt>
                <c:pt idx="796">
                  <c:v>5.4808572546400471</c:v>
                </c:pt>
                <c:pt idx="797">
                  <c:v>5.4808572546400471</c:v>
                </c:pt>
                <c:pt idx="798">
                  <c:v>5.4808572546400471</c:v>
                </c:pt>
                <c:pt idx="799">
                  <c:v>5.4808572546400471</c:v>
                </c:pt>
                <c:pt idx="800">
                  <c:v>5.4808572546400471</c:v>
                </c:pt>
                <c:pt idx="801">
                  <c:v>5.4808572546400471</c:v>
                </c:pt>
                <c:pt idx="802">
                  <c:v>5.4808572546400471</c:v>
                </c:pt>
                <c:pt idx="803">
                  <c:v>5.4808572546400471</c:v>
                </c:pt>
                <c:pt idx="804">
                  <c:v>5.4808572546400471</c:v>
                </c:pt>
                <c:pt idx="805">
                  <c:v>5.4808572546400471</c:v>
                </c:pt>
                <c:pt idx="806">
                  <c:v>5.4808572546400471</c:v>
                </c:pt>
                <c:pt idx="807">
                  <c:v>5.4808572546400471</c:v>
                </c:pt>
                <c:pt idx="808">
                  <c:v>5.4808572546400471</c:v>
                </c:pt>
                <c:pt idx="809">
                  <c:v>5.4808572546400471</c:v>
                </c:pt>
                <c:pt idx="810">
                  <c:v>5.4808572546400471</c:v>
                </c:pt>
                <c:pt idx="811">
                  <c:v>5.4808572546400471</c:v>
                </c:pt>
                <c:pt idx="812">
                  <c:v>5.4808572546400471</c:v>
                </c:pt>
                <c:pt idx="813">
                  <c:v>5.4808572546400471</c:v>
                </c:pt>
                <c:pt idx="814">
                  <c:v>5.4808572546400471</c:v>
                </c:pt>
                <c:pt idx="815">
                  <c:v>5.4808572546400471</c:v>
                </c:pt>
                <c:pt idx="816">
                  <c:v>5.4808572546400471</c:v>
                </c:pt>
                <c:pt idx="817">
                  <c:v>5.4808572546400471</c:v>
                </c:pt>
                <c:pt idx="818">
                  <c:v>5.4808572546400471</c:v>
                </c:pt>
                <c:pt idx="819">
                  <c:v>5.4808572546400471</c:v>
                </c:pt>
                <c:pt idx="820">
                  <c:v>5.4808572546400471</c:v>
                </c:pt>
                <c:pt idx="821">
                  <c:v>5.4808572546400471</c:v>
                </c:pt>
                <c:pt idx="822">
                  <c:v>5.4808572546400471</c:v>
                </c:pt>
                <c:pt idx="823">
                  <c:v>5.4808572546400471</c:v>
                </c:pt>
                <c:pt idx="824">
                  <c:v>5.4808572546400471</c:v>
                </c:pt>
                <c:pt idx="825">
                  <c:v>5.4808572546400471</c:v>
                </c:pt>
                <c:pt idx="826">
                  <c:v>5.4808572546400471</c:v>
                </c:pt>
                <c:pt idx="827">
                  <c:v>5.4808572546400471</c:v>
                </c:pt>
                <c:pt idx="828">
                  <c:v>5.4808572546400471</c:v>
                </c:pt>
                <c:pt idx="829">
                  <c:v>5.4808572546400471</c:v>
                </c:pt>
                <c:pt idx="830">
                  <c:v>5.4808572546400471</c:v>
                </c:pt>
                <c:pt idx="831">
                  <c:v>5.4808572546400471</c:v>
                </c:pt>
                <c:pt idx="832">
                  <c:v>5.4808572546400471</c:v>
                </c:pt>
                <c:pt idx="833">
                  <c:v>5.4808572546400471</c:v>
                </c:pt>
                <c:pt idx="834">
                  <c:v>5.4808572546400471</c:v>
                </c:pt>
                <c:pt idx="835">
                  <c:v>5.4808572546400471</c:v>
                </c:pt>
                <c:pt idx="836">
                  <c:v>5.4808572546400471</c:v>
                </c:pt>
                <c:pt idx="837">
                  <c:v>5.4808572546400471</c:v>
                </c:pt>
                <c:pt idx="838">
                  <c:v>5.4808572546400471</c:v>
                </c:pt>
                <c:pt idx="839">
                  <c:v>5.4808572546400471</c:v>
                </c:pt>
                <c:pt idx="840">
                  <c:v>5.4808572546400471</c:v>
                </c:pt>
                <c:pt idx="841">
                  <c:v>5.4808572546400471</c:v>
                </c:pt>
                <c:pt idx="842">
                  <c:v>5.4808572546400471</c:v>
                </c:pt>
                <c:pt idx="843">
                  <c:v>5.4808572546400471</c:v>
                </c:pt>
                <c:pt idx="844">
                  <c:v>5.4808572546400471</c:v>
                </c:pt>
                <c:pt idx="845">
                  <c:v>5.4808572546400471</c:v>
                </c:pt>
                <c:pt idx="846">
                  <c:v>5.4808572546400471</c:v>
                </c:pt>
                <c:pt idx="847">
                  <c:v>5.4808572546400471</c:v>
                </c:pt>
                <c:pt idx="848">
                  <c:v>5.4808572546400471</c:v>
                </c:pt>
                <c:pt idx="849">
                  <c:v>5.4808572546400471</c:v>
                </c:pt>
                <c:pt idx="850">
                  <c:v>5.4808572546400471</c:v>
                </c:pt>
                <c:pt idx="851">
                  <c:v>5.4808572546400471</c:v>
                </c:pt>
                <c:pt idx="852">
                  <c:v>5.4808572546400471</c:v>
                </c:pt>
                <c:pt idx="853">
                  <c:v>5.4808572546400471</c:v>
                </c:pt>
                <c:pt idx="854">
                  <c:v>5.4808572546400471</c:v>
                </c:pt>
                <c:pt idx="855">
                  <c:v>5.4808572546400471</c:v>
                </c:pt>
                <c:pt idx="856">
                  <c:v>5.4808572546400471</c:v>
                </c:pt>
                <c:pt idx="857">
                  <c:v>5.4808572546400471</c:v>
                </c:pt>
                <c:pt idx="858">
                  <c:v>5.4808572546400471</c:v>
                </c:pt>
                <c:pt idx="859">
                  <c:v>5.4808572546400471</c:v>
                </c:pt>
                <c:pt idx="860">
                  <c:v>5.4808572546400471</c:v>
                </c:pt>
                <c:pt idx="861">
                  <c:v>5.4808572546400471</c:v>
                </c:pt>
                <c:pt idx="862">
                  <c:v>5.4808572546400471</c:v>
                </c:pt>
                <c:pt idx="863">
                  <c:v>5.4808572546400471</c:v>
                </c:pt>
                <c:pt idx="864">
                  <c:v>5.4808572546400471</c:v>
                </c:pt>
                <c:pt idx="865">
                  <c:v>5.4808572546400471</c:v>
                </c:pt>
                <c:pt idx="866">
                  <c:v>5.4808572546400471</c:v>
                </c:pt>
                <c:pt idx="867">
                  <c:v>5.4808572546400471</c:v>
                </c:pt>
                <c:pt idx="868">
                  <c:v>5.4808572546400471</c:v>
                </c:pt>
                <c:pt idx="869">
                  <c:v>5.4808572546400471</c:v>
                </c:pt>
                <c:pt idx="870">
                  <c:v>5.4808572546400471</c:v>
                </c:pt>
                <c:pt idx="871">
                  <c:v>5.4808572546400471</c:v>
                </c:pt>
                <c:pt idx="872">
                  <c:v>5.4808572546400471</c:v>
                </c:pt>
                <c:pt idx="873">
                  <c:v>5.4808572546400471</c:v>
                </c:pt>
                <c:pt idx="874">
                  <c:v>5.4808572546400471</c:v>
                </c:pt>
                <c:pt idx="875">
                  <c:v>5.4808572546400471</c:v>
                </c:pt>
                <c:pt idx="876">
                  <c:v>5.4808572546400471</c:v>
                </c:pt>
                <c:pt idx="877">
                  <c:v>5.4808572546400471</c:v>
                </c:pt>
                <c:pt idx="878">
                  <c:v>5.4808572546400471</c:v>
                </c:pt>
                <c:pt idx="879">
                  <c:v>5.4808572546400471</c:v>
                </c:pt>
                <c:pt idx="880">
                  <c:v>5.4808572546400471</c:v>
                </c:pt>
                <c:pt idx="881">
                  <c:v>5.4808572546400471</c:v>
                </c:pt>
                <c:pt idx="882">
                  <c:v>5.4808572546400471</c:v>
                </c:pt>
                <c:pt idx="883">
                  <c:v>5.4808572546400471</c:v>
                </c:pt>
                <c:pt idx="884">
                  <c:v>5.4808572546400471</c:v>
                </c:pt>
                <c:pt idx="885">
                  <c:v>5.4808572546400471</c:v>
                </c:pt>
                <c:pt idx="886">
                  <c:v>5.4808572546400471</c:v>
                </c:pt>
                <c:pt idx="887">
                  <c:v>5.4808572546400471</c:v>
                </c:pt>
                <c:pt idx="888">
                  <c:v>5.4808572546400471</c:v>
                </c:pt>
                <c:pt idx="889">
                  <c:v>5.4808572546400471</c:v>
                </c:pt>
                <c:pt idx="890">
                  <c:v>5.4808572546400471</c:v>
                </c:pt>
                <c:pt idx="891">
                  <c:v>5.4808572546400471</c:v>
                </c:pt>
                <c:pt idx="892">
                  <c:v>5.4808572546400471</c:v>
                </c:pt>
                <c:pt idx="893">
                  <c:v>5.4808572546400471</c:v>
                </c:pt>
                <c:pt idx="894">
                  <c:v>5.4808572546400471</c:v>
                </c:pt>
                <c:pt idx="895">
                  <c:v>5.4808572546400471</c:v>
                </c:pt>
                <c:pt idx="896">
                  <c:v>5.4808572546400471</c:v>
                </c:pt>
                <c:pt idx="897">
                  <c:v>5.4808572546400471</c:v>
                </c:pt>
                <c:pt idx="898">
                  <c:v>5.4808572546400471</c:v>
                </c:pt>
                <c:pt idx="899">
                  <c:v>5.4808572546400471</c:v>
                </c:pt>
                <c:pt idx="900">
                  <c:v>5.4808572546400471</c:v>
                </c:pt>
                <c:pt idx="901">
                  <c:v>5.4808572546400471</c:v>
                </c:pt>
                <c:pt idx="902">
                  <c:v>5.4808572546400471</c:v>
                </c:pt>
                <c:pt idx="903">
                  <c:v>5.4808572546400471</c:v>
                </c:pt>
                <c:pt idx="904">
                  <c:v>5.4808572546400471</c:v>
                </c:pt>
                <c:pt idx="905">
                  <c:v>5.4808572546400471</c:v>
                </c:pt>
                <c:pt idx="906">
                  <c:v>5.4808572546400471</c:v>
                </c:pt>
                <c:pt idx="907">
                  <c:v>5.4808572546400471</c:v>
                </c:pt>
                <c:pt idx="908">
                  <c:v>5.4808572546400471</c:v>
                </c:pt>
                <c:pt idx="909">
                  <c:v>5.4808572546400471</c:v>
                </c:pt>
                <c:pt idx="910">
                  <c:v>5.4808572546400471</c:v>
                </c:pt>
                <c:pt idx="911">
                  <c:v>5.4808572546400471</c:v>
                </c:pt>
                <c:pt idx="912">
                  <c:v>5.4808572546400471</c:v>
                </c:pt>
                <c:pt idx="913">
                  <c:v>5.4808572546400471</c:v>
                </c:pt>
                <c:pt idx="914">
                  <c:v>5.4808572546400471</c:v>
                </c:pt>
                <c:pt idx="915">
                  <c:v>5.4808572546400471</c:v>
                </c:pt>
                <c:pt idx="916">
                  <c:v>5.4808572546400471</c:v>
                </c:pt>
                <c:pt idx="917">
                  <c:v>5.4808572546400471</c:v>
                </c:pt>
                <c:pt idx="918">
                  <c:v>5.4808572546400471</c:v>
                </c:pt>
                <c:pt idx="919">
                  <c:v>5.4808572546400471</c:v>
                </c:pt>
                <c:pt idx="920">
                  <c:v>5.4808572546400471</c:v>
                </c:pt>
                <c:pt idx="921">
                  <c:v>5.4808572546400471</c:v>
                </c:pt>
                <c:pt idx="922">
                  <c:v>5.4808572546400471</c:v>
                </c:pt>
                <c:pt idx="923">
                  <c:v>5.4808572546400471</c:v>
                </c:pt>
                <c:pt idx="924">
                  <c:v>5.4808572546400471</c:v>
                </c:pt>
                <c:pt idx="925">
                  <c:v>5.4808572546400471</c:v>
                </c:pt>
                <c:pt idx="926">
                  <c:v>5.4808572546400471</c:v>
                </c:pt>
                <c:pt idx="927">
                  <c:v>5.4808572546400471</c:v>
                </c:pt>
                <c:pt idx="928">
                  <c:v>5.4808572546400471</c:v>
                </c:pt>
                <c:pt idx="929">
                  <c:v>5.4808572546400471</c:v>
                </c:pt>
                <c:pt idx="930">
                  <c:v>5.4808572546400471</c:v>
                </c:pt>
                <c:pt idx="931">
                  <c:v>5.4808572546400471</c:v>
                </c:pt>
                <c:pt idx="932">
                  <c:v>5.4808572546400471</c:v>
                </c:pt>
                <c:pt idx="933">
                  <c:v>5.4808572546400471</c:v>
                </c:pt>
                <c:pt idx="934">
                  <c:v>5.4808572546400471</c:v>
                </c:pt>
                <c:pt idx="935">
                  <c:v>5.4808572546400471</c:v>
                </c:pt>
                <c:pt idx="936">
                  <c:v>5.4808572546400471</c:v>
                </c:pt>
                <c:pt idx="937">
                  <c:v>5.4808572546400471</c:v>
                </c:pt>
                <c:pt idx="938">
                  <c:v>5.4808572546400471</c:v>
                </c:pt>
                <c:pt idx="939">
                  <c:v>5.4808572546400471</c:v>
                </c:pt>
                <c:pt idx="940">
                  <c:v>5.4808572546400471</c:v>
                </c:pt>
                <c:pt idx="941">
                  <c:v>5.4808572546400471</c:v>
                </c:pt>
                <c:pt idx="942">
                  <c:v>5.4808572546400471</c:v>
                </c:pt>
                <c:pt idx="943">
                  <c:v>5.4808572546400471</c:v>
                </c:pt>
                <c:pt idx="944">
                  <c:v>5.4808572546400471</c:v>
                </c:pt>
                <c:pt idx="945">
                  <c:v>5.4808572546400471</c:v>
                </c:pt>
                <c:pt idx="946">
                  <c:v>5.4808572546400471</c:v>
                </c:pt>
                <c:pt idx="947">
                  <c:v>5.4808572546400471</c:v>
                </c:pt>
                <c:pt idx="948">
                  <c:v>5.4808572546400471</c:v>
                </c:pt>
                <c:pt idx="949">
                  <c:v>5.4808572546400471</c:v>
                </c:pt>
                <c:pt idx="950">
                  <c:v>5.4808572546400471</c:v>
                </c:pt>
                <c:pt idx="951">
                  <c:v>5.4808572546400471</c:v>
                </c:pt>
                <c:pt idx="952">
                  <c:v>5.4808572546400471</c:v>
                </c:pt>
                <c:pt idx="953">
                  <c:v>5.4808572546400471</c:v>
                </c:pt>
                <c:pt idx="954">
                  <c:v>5.4808572546400471</c:v>
                </c:pt>
                <c:pt idx="955">
                  <c:v>5.4808572546400471</c:v>
                </c:pt>
                <c:pt idx="956">
                  <c:v>5.4808572546400471</c:v>
                </c:pt>
                <c:pt idx="957">
                  <c:v>5.4808572546400471</c:v>
                </c:pt>
                <c:pt idx="958">
                  <c:v>5.4808572546400471</c:v>
                </c:pt>
                <c:pt idx="959">
                  <c:v>5.4808572546400471</c:v>
                </c:pt>
                <c:pt idx="960">
                  <c:v>5.4808572546400471</c:v>
                </c:pt>
                <c:pt idx="961">
                  <c:v>5.4808572546400471</c:v>
                </c:pt>
                <c:pt idx="962">
                  <c:v>5.4808572546400471</c:v>
                </c:pt>
                <c:pt idx="963">
                  <c:v>5.4808572546400471</c:v>
                </c:pt>
                <c:pt idx="964">
                  <c:v>5.4808572546400471</c:v>
                </c:pt>
                <c:pt idx="965">
                  <c:v>5.4808572546400471</c:v>
                </c:pt>
                <c:pt idx="966">
                  <c:v>5.4808572546400471</c:v>
                </c:pt>
                <c:pt idx="967">
                  <c:v>5.4808572546400471</c:v>
                </c:pt>
                <c:pt idx="968">
                  <c:v>5.4808572546400471</c:v>
                </c:pt>
                <c:pt idx="969">
                  <c:v>5.4808572546400471</c:v>
                </c:pt>
                <c:pt idx="970">
                  <c:v>5.4808572546400471</c:v>
                </c:pt>
                <c:pt idx="971">
                  <c:v>5.4808572546400471</c:v>
                </c:pt>
                <c:pt idx="972">
                  <c:v>5.4808572546400471</c:v>
                </c:pt>
                <c:pt idx="973">
                  <c:v>5.4808572546400471</c:v>
                </c:pt>
                <c:pt idx="974">
                  <c:v>5.4808572546400471</c:v>
                </c:pt>
                <c:pt idx="975">
                  <c:v>5.4808572546400471</c:v>
                </c:pt>
                <c:pt idx="976">
                  <c:v>5.4808572546400471</c:v>
                </c:pt>
                <c:pt idx="977">
                  <c:v>5.4808572546400471</c:v>
                </c:pt>
                <c:pt idx="978">
                  <c:v>5.4808572546400471</c:v>
                </c:pt>
                <c:pt idx="979">
                  <c:v>5.4808572546400471</c:v>
                </c:pt>
                <c:pt idx="980">
                  <c:v>5.4808572546400471</c:v>
                </c:pt>
                <c:pt idx="981">
                  <c:v>5.4808572546400471</c:v>
                </c:pt>
                <c:pt idx="982">
                  <c:v>5.4808572546400471</c:v>
                </c:pt>
                <c:pt idx="983">
                  <c:v>5.4808572546400471</c:v>
                </c:pt>
                <c:pt idx="984">
                  <c:v>5.4808572546400471</c:v>
                </c:pt>
                <c:pt idx="985">
                  <c:v>5.4808572546400471</c:v>
                </c:pt>
                <c:pt idx="986">
                  <c:v>5.4808572546400471</c:v>
                </c:pt>
                <c:pt idx="987">
                  <c:v>5.4808572546400471</c:v>
                </c:pt>
                <c:pt idx="988">
                  <c:v>5.4808572546400471</c:v>
                </c:pt>
                <c:pt idx="989">
                  <c:v>5.4808572546400471</c:v>
                </c:pt>
                <c:pt idx="990">
                  <c:v>5.4808572546400471</c:v>
                </c:pt>
                <c:pt idx="991">
                  <c:v>5.4808572546400471</c:v>
                </c:pt>
                <c:pt idx="992">
                  <c:v>5.4808572546400471</c:v>
                </c:pt>
                <c:pt idx="993">
                  <c:v>5.4808572546400471</c:v>
                </c:pt>
                <c:pt idx="994">
                  <c:v>5.4808572546400471</c:v>
                </c:pt>
                <c:pt idx="995">
                  <c:v>5.4808572546400471</c:v>
                </c:pt>
                <c:pt idx="996">
                  <c:v>5.4808572546400471</c:v>
                </c:pt>
                <c:pt idx="997">
                  <c:v>5.4808572546400471</c:v>
                </c:pt>
                <c:pt idx="998">
                  <c:v>5.4808572546400471</c:v>
                </c:pt>
                <c:pt idx="999">
                  <c:v>5.4808572546400471</c:v>
                </c:pt>
                <c:pt idx="1000">
                  <c:v>5.4808572546400471</c:v>
                </c:pt>
                <c:pt idx="1001">
                  <c:v>5.4808572546400471</c:v>
                </c:pt>
                <c:pt idx="1002">
                  <c:v>5.4808572546400471</c:v>
                </c:pt>
                <c:pt idx="1003">
                  <c:v>5.4808572546400471</c:v>
                </c:pt>
                <c:pt idx="1004">
                  <c:v>5.4808572546400471</c:v>
                </c:pt>
                <c:pt idx="1005">
                  <c:v>5.4808572546400471</c:v>
                </c:pt>
                <c:pt idx="1006">
                  <c:v>5.4808572546400471</c:v>
                </c:pt>
                <c:pt idx="1007">
                  <c:v>5.4808572546400471</c:v>
                </c:pt>
                <c:pt idx="1008">
                  <c:v>5.4808572546400471</c:v>
                </c:pt>
                <c:pt idx="1009">
                  <c:v>5.4808572546400471</c:v>
                </c:pt>
                <c:pt idx="1010">
                  <c:v>5.4808572546400471</c:v>
                </c:pt>
                <c:pt idx="1011">
                  <c:v>5.4808572546400471</c:v>
                </c:pt>
                <c:pt idx="1012">
                  <c:v>5.4808572546400471</c:v>
                </c:pt>
                <c:pt idx="1013">
                  <c:v>5.4808572546400471</c:v>
                </c:pt>
                <c:pt idx="1014">
                  <c:v>5.4808572546400471</c:v>
                </c:pt>
                <c:pt idx="1015">
                  <c:v>5.4808572546400471</c:v>
                </c:pt>
                <c:pt idx="1016">
                  <c:v>5.4808572546400471</c:v>
                </c:pt>
                <c:pt idx="1017">
                  <c:v>5.4808572546400471</c:v>
                </c:pt>
                <c:pt idx="1018">
                  <c:v>5.4808572546400471</c:v>
                </c:pt>
                <c:pt idx="1019">
                  <c:v>5.4808572546400471</c:v>
                </c:pt>
                <c:pt idx="1020">
                  <c:v>5.4808572546400471</c:v>
                </c:pt>
                <c:pt idx="1021">
                  <c:v>5.4808572546400471</c:v>
                </c:pt>
                <c:pt idx="1022">
                  <c:v>5.4808572546400471</c:v>
                </c:pt>
                <c:pt idx="1023">
                  <c:v>5.4808572546400471</c:v>
                </c:pt>
                <c:pt idx="1024">
                  <c:v>5.4808572546400471</c:v>
                </c:pt>
                <c:pt idx="1025">
                  <c:v>5.4808572546400471</c:v>
                </c:pt>
                <c:pt idx="1026">
                  <c:v>5.4808572546400471</c:v>
                </c:pt>
                <c:pt idx="1027">
                  <c:v>5.4808572546400471</c:v>
                </c:pt>
                <c:pt idx="1028">
                  <c:v>5.4808572546400471</c:v>
                </c:pt>
                <c:pt idx="1029">
                  <c:v>5.4808572546400471</c:v>
                </c:pt>
                <c:pt idx="1030">
                  <c:v>5.4808572546400471</c:v>
                </c:pt>
                <c:pt idx="1031">
                  <c:v>5.4808572546400471</c:v>
                </c:pt>
                <c:pt idx="1032">
                  <c:v>5.4808572546400471</c:v>
                </c:pt>
                <c:pt idx="1033">
                  <c:v>5.4808572546400471</c:v>
                </c:pt>
                <c:pt idx="1034">
                  <c:v>5.4808572546400471</c:v>
                </c:pt>
                <c:pt idx="1035">
                  <c:v>5.4808572546400471</c:v>
                </c:pt>
                <c:pt idx="1036">
                  <c:v>5.4808572546400471</c:v>
                </c:pt>
                <c:pt idx="1037">
                  <c:v>5.4808572546400471</c:v>
                </c:pt>
                <c:pt idx="1038">
                  <c:v>5.4808572546400471</c:v>
                </c:pt>
                <c:pt idx="1039">
                  <c:v>5.4808572546400471</c:v>
                </c:pt>
                <c:pt idx="1040">
                  <c:v>5.4808572546400471</c:v>
                </c:pt>
                <c:pt idx="1041">
                  <c:v>5.4808572546400471</c:v>
                </c:pt>
                <c:pt idx="1042">
                  <c:v>5.4808572546400471</c:v>
                </c:pt>
                <c:pt idx="1043">
                  <c:v>5.4808572546400471</c:v>
                </c:pt>
                <c:pt idx="1044">
                  <c:v>5.4808572546400471</c:v>
                </c:pt>
                <c:pt idx="1045">
                  <c:v>5.4808572546400471</c:v>
                </c:pt>
                <c:pt idx="1046">
                  <c:v>5.4808572546400471</c:v>
                </c:pt>
                <c:pt idx="1047">
                  <c:v>5.4808572546400471</c:v>
                </c:pt>
                <c:pt idx="1048">
                  <c:v>5.4808572546400471</c:v>
                </c:pt>
                <c:pt idx="1049">
                  <c:v>5.4808572546400471</c:v>
                </c:pt>
                <c:pt idx="1050">
                  <c:v>5.4808572546400471</c:v>
                </c:pt>
                <c:pt idx="1051">
                  <c:v>5.4808572546400471</c:v>
                </c:pt>
                <c:pt idx="1052">
                  <c:v>5.4808572546400471</c:v>
                </c:pt>
                <c:pt idx="1053">
                  <c:v>5.4808572546400471</c:v>
                </c:pt>
                <c:pt idx="1054">
                  <c:v>5.4808572546400471</c:v>
                </c:pt>
                <c:pt idx="1055">
                  <c:v>5.4808572546400471</c:v>
                </c:pt>
                <c:pt idx="1056">
                  <c:v>5.4808572546400471</c:v>
                </c:pt>
                <c:pt idx="1057">
                  <c:v>5.4808572546400471</c:v>
                </c:pt>
                <c:pt idx="1058">
                  <c:v>5.4808572546400471</c:v>
                </c:pt>
                <c:pt idx="1059">
                  <c:v>5.4808572546400471</c:v>
                </c:pt>
                <c:pt idx="1060">
                  <c:v>5.4808572546400471</c:v>
                </c:pt>
                <c:pt idx="1061">
                  <c:v>5.4808572546400471</c:v>
                </c:pt>
                <c:pt idx="1062">
                  <c:v>5.4808572546400471</c:v>
                </c:pt>
                <c:pt idx="1063">
                  <c:v>5.4808572546400471</c:v>
                </c:pt>
                <c:pt idx="1064">
                  <c:v>5.4808572546400471</c:v>
                </c:pt>
                <c:pt idx="1065">
                  <c:v>5.4808572546400471</c:v>
                </c:pt>
                <c:pt idx="1066">
                  <c:v>5.4808572546400471</c:v>
                </c:pt>
                <c:pt idx="1067">
                  <c:v>5.4808572546400471</c:v>
                </c:pt>
                <c:pt idx="1068">
                  <c:v>5.4808572546400471</c:v>
                </c:pt>
                <c:pt idx="1069">
                  <c:v>5.4808572546400471</c:v>
                </c:pt>
                <c:pt idx="1070">
                  <c:v>5.4808572546400471</c:v>
                </c:pt>
                <c:pt idx="1071">
                  <c:v>5.4808572546400471</c:v>
                </c:pt>
                <c:pt idx="1072">
                  <c:v>5.4808572546400471</c:v>
                </c:pt>
                <c:pt idx="1073">
                  <c:v>5.4808572546400471</c:v>
                </c:pt>
                <c:pt idx="1074">
                  <c:v>5.4808572546400471</c:v>
                </c:pt>
                <c:pt idx="1075">
                  <c:v>5.4808572546400471</c:v>
                </c:pt>
                <c:pt idx="1076">
                  <c:v>5.4808572546400471</c:v>
                </c:pt>
                <c:pt idx="1077">
                  <c:v>5.4808572546400471</c:v>
                </c:pt>
                <c:pt idx="1078">
                  <c:v>5.4808572546400471</c:v>
                </c:pt>
                <c:pt idx="1079">
                  <c:v>5.4808572546400471</c:v>
                </c:pt>
                <c:pt idx="1080">
                  <c:v>5.4808572546400471</c:v>
                </c:pt>
                <c:pt idx="1081">
                  <c:v>5.4808572546400471</c:v>
                </c:pt>
                <c:pt idx="1082">
                  <c:v>5.4808572546400471</c:v>
                </c:pt>
                <c:pt idx="1083">
                  <c:v>5.4808572546400471</c:v>
                </c:pt>
                <c:pt idx="1084">
                  <c:v>5.4808572546400471</c:v>
                </c:pt>
                <c:pt idx="1085">
                  <c:v>5.4808572546400471</c:v>
                </c:pt>
                <c:pt idx="1086">
                  <c:v>5.4808572546400471</c:v>
                </c:pt>
                <c:pt idx="1087">
                  <c:v>5.4808572546400471</c:v>
                </c:pt>
                <c:pt idx="1088">
                  <c:v>5.4808572546400471</c:v>
                </c:pt>
                <c:pt idx="1089">
                  <c:v>5.4808572546400471</c:v>
                </c:pt>
                <c:pt idx="1090">
                  <c:v>5.4808572546400471</c:v>
                </c:pt>
                <c:pt idx="1091">
                  <c:v>5.4808572546400471</c:v>
                </c:pt>
                <c:pt idx="1092">
                  <c:v>5.4808572546400471</c:v>
                </c:pt>
                <c:pt idx="1093">
                  <c:v>5.4808572546400471</c:v>
                </c:pt>
                <c:pt idx="1094">
                  <c:v>5.4808572546400471</c:v>
                </c:pt>
                <c:pt idx="1095">
                  <c:v>5.4808572546400471</c:v>
                </c:pt>
                <c:pt idx="1096">
                  <c:v>5.4808572546400471</c:v>
                </c:pt>
                <c:pt idx="1097">
                  <c:v>5.4808572546400471</c:v>
                </c:pt>
                <c:pt idx="1098">
                  <c:v>5.4808572546400471</c:v>
                </c:pt>
                <c:pt idx="1099">
                  <c:v>5.4808572546400471</c:v>
                </c:pt>
                <c:pt idx="1100">
                  <c:v>5.4808572546400471</c:v>
                </c:pt>
                <c:pt idx="1101">
                  <c:v>5.4808572546400471</c:v>
                </c:pt>
                <c:pt idx="1102">
                  <c:v>5.4808572546400471</c:v>
                </c:pt>
                <c:pt idx="1103">
                  <c:v>5.4808572546400471</c:v>
                </c:pt>
                <c:pt idx="1104">
                  <c:v>5.4808572546400471</c:v>
                </c:pt>
                <c:pt idx="1105">
                  <c:v>5.4808572546400471</c:v>
                </c:pt>
                <c:pt idx="1106">
                  <c:v>5.4808572546400471</c:v>
                </c:pt>
                <c:pt idx="1107">
                  <c:v>5.4808572546400471</c:v>
                </c:pt>
                <c:pt idx="1108">
                  <c:v>5.4808572546400471</c:v>
                </c:pt>
                <c:pt idx="1109">
                  <c:v>5.4808572546400471</c:v>
                </c:pt>
                <c:pt idx="1110">
                  <c:v>5.4808572546400471</c:v>
                </c:pt>
                <c:pt idx="1111">
                  <c:v>5.4808572546400471</c:v>
                </c:pt>
                <c:pt idx="1112">
                  <c:v>5.4808572546400471</c:v>
                </c:pt>
                <c:pt idx="1113">
                  <c:v>5.4808572546400471</c:v>
                </c:pt>
                <c:pt idx="1114">
                  <c:v>5.4808572546400471</c:v>
                </c:pt>
                <c:pt idx="1115">
                  <c:v>5.4808572546400471</c:v>
                </c:pt>
                <c:pt idx="1116">
                  <c:v>5.4808572546400471</c:v>
                </c:pt>
                <c:pt idx="1117">
                  <c:v>5.4808572546400471</c:v>
                </c:pt>
                <c:pt idx="1118">
                  <c:v>5.4808572546400471</c:v>
                </c:pt>
                <c:pt idx="1119">
                  <c:v>5.4808572546400471</c:v>
                </c:pt>
                <c:pt idx="1120">
                  <c:v>5.4808572546400471</c:v>
                </c:pt>
                <c:pt idx="1121">
                  <c:v>5.4808572546400471</c:v>
                </c:pt>
                <c:pt idx="1122">
                  <c:v>5.4808572546400471</c:v>
                </c:pt>
                <c:pt idx="1123">
                  <c:v>5.4808572546400471</c:v>
                </c:pt>
                <c:pt idx="1124">
                  <c:v>5.4808572546400471</c:v>
                </c:pt>
                <c:pt idx="1125">
                  <c:v>5.4808572546400471</c:v>
                </c:pt>
                <c:pt idx="1126">
                  <c:v>5.4808572546400471</c:v>
                </c:pt>
                <c:pt idx="1127">
                  <c:v>5.4808572546400471</c:v>
                </c:pt>
                <c:pt idx="1128">
                  <c:v>5.4808572546400471</c:v>
                </c:pt>
                <c:pt idx="1129">
                  <c:v>5.4808572546400471</c:v>
                </c:pt>
                <c:pt idx="1130">
                  <c:v>5.4808572546400471</c:v>
                </c:pt>
                <c:pt idx="1131">
                  <c:v>5.4808572546400471</c:v>
                </c:pt>
                <c:pt idx="1132">
                  <c:v>5.4808572546400471</c:v>
                </c:pt>
                <c:pt idx="1133">
                  <c:v>5.4808572546400471</c:v>
                </c:pt>
                <c:pt idx="1134">
                  <c:v>5.4808572546400471</c:v>
                </c:pt>
                <c:pt idx="1135">
                  <c:v>5.4808572546400471</c:v>
                </c:pt>
                <c:pt idx="1136">
                  <c:v>5.4808572546400471</c:v>
                </c:pt>
                <c:pt idx="1137">
                  <c:v>5.4808572546400471</c:v>
                </c:pt>
                <c:pt idx="1138">
                  <c:v>5.4808572546400471</c:v>
                </c:pt>
                <c:pt idx="1139">
                  <c:v>5.4808572546400471</c:v>
                </c:pt>
                <c:pt idx="1140">
                  <c:v>5.4808572546400471</c:v>
                </c:pt>
                <c:pt idx="1141">
                  <c:v>5.4808572546400471</c:v>
                </c:pt>
                <c:pt idx="1142">
                  <c:v>5.4808572546400471</c:v>
                </c:pt>
                <c:pt idx="1143">
                  <c:v>5.4808572546400471</c:v>
                </c:pt>
                <c:pt idx="1144">
                  <c:v>5.4808572546400471</c:v>
                </c:pt>
                <c:pt idx="1145">
                  <c:v>5.4808572546400471</c:v>
                </c:pt>
                <c:pt idx="1146">
                  <c:v>5.4808572546400471</c:v>
                </c:pt>
                <c:pt idx="1147">
                  <c:v>5.4808572546400471</c:v>
                </c:pt>
                <c:pt idx="1148">
                  <c:v>5.4808572546400471</c:v>
                </c:pt>
                <c:pt idx="1149">
                  <c:v>5.4808572546400471</c:v>
                </c:pt>
                <c:pt idx="1150">
                  <c:v>5.4808572546400471</c:v>
                </c:pt>
                <c:pt idx="1151">
                  <c:v>5.4808572546400471</c:v>
                </c:pt>
                <c:pt idx="1152">
                  <c:v>5.4808572546400471</c:v>
                </c:pt>
                <c:pt idx="1153">
                  <c:v>5.4808572546400471</c:v>
                </c:pt>
                <c:pt idx="1154">
                  <c:v>5.4808572546400471</c:v>
                </c:pt>
                <c:pt idx="1155">
                  <c:v>5.4808572546400471</c:v>
                </c:pt>
                <c:pt idx="1156">
                  <c:v>5.4808572546400471</c:v>
                </c:pt>
                <c:pt idx="1157">
                  <c:v>5.4808572546400471</c:v>
                </c:pt>
                <c:pt idx="1158">
                  <c:v>5.4808572546400471</c:v>
                </c:pt>
                <c:pt idx="1159">
                  <c:v>5.4808572546400471</c:v>
                </c:pt>
                <c:pt idx="1160">
                  <c:v>5.4808572546400471</c:v>
                </c:pt>
                <c:pt idx="1161">
                  <c:v>5.4808572546400471</c:v>
                </c:pt>
                <c:pt idx="1162">
                  <c:v>5.4808572546400471</c:v>
                </c:pt>
                <c:pt idx="1163">
                  <c:v>5.4808572546400471</c:v>
                </c:pt>
                <c:pt idx="1164">
                  <c:v>5.4808572546400471</c:v>
                </c:pt>
                <c:pt idx="1165">
                  <c:v>5.4808572546400471</c:v>
                </c:pt>
                <c:pt idx="1166">
                  <c:v>5.4808572546400471</c:v>
                </c:pt>
                <c:pt idx="1167">
                  <c:v>5.4808572546400471</c:v>
                </c:pt>
                <c:pt idx="1168">
                  <c:v>5.4808572546400471</c:v>
                </c:pt>
                <c:pt idx="1169">
                  <c:v>5.4808572546400471</c:v>
                </c:pt>
                <c:pt idx="1170">
                  <c:v>5.4808572546400471</c:v>
                </c:pt>
                <c:pt idx="1171">
                  <c:v>5.4808572546400471</c:v>
                </c:pt>
                <c:pt idx="1172">
                  <c:v>5.4808572546400471</c:v>
                </c:pt>
                <c:pt idx="1173">
                  <c:v>5.4808572546400471</c:v>
                </c:pt>
                <c:pt idx="1174">
                  <c:v>5.4808572546400471</c:v>
                </c:pt>
                <c:pt idx="1175">
                  <c:v>5.4808572546400471</c:v>
                </c:pt>
                <c:pt idx="1176">
                  <c:v>5.4808572546400471</c:v>
                </c:pt>
                <c:pt idx="1177">
                  <c:v>5.4808572546400471</c:v>
                </c:pt>
                <c:pt idx="1178">
                  <c:v>5.4808572546400471</c:v>
                </c:pt>
                <c:pt idx="1179">
                  <c:v>5.4808572546400471</c:v>
                </c:pt>
                <c:pt idx="1180">
                  <c:v>5.4808572546400471</c:v>
                </c:pt>
                <c:pt idx="1181">
                  <c:v>5.4808572546400471</c:v>
                </c:pt>
                <c:pt idx="1182">
                  <c:v>5.4808572546400471</c:v>
                </c:pt>
                <c:pt idx="1183">
                  <c:v>5.4808572546400471</c:v>
                </c:pt>
                <c:pt idx="1184">
                  <c:v>5.4808572546400471</c:v>
                </c:pt>
                <c:pt idx="1185">
                  <c:v>5.4808572546400471</c:v>
                </c:pt>
                <c:pt idx="1186">
                  <c:v>5.4808572546400471</c:v>
                </c:pt>
                <c:pt idx="1187">
                  <c:v>5.4808572546400471</c:v>
                </c:pt>
                <c:pt idx="1188">
                  <c:v>5.4808572546400471</c:v>
                </c:pt>
                <c:pt idx="1189">
                  <c:v>5.4808572546400471</c:v>
                </c:pt>
                <c:pt idx="1190">
                  <c:v>5.4808572546400471</c:v>
                </c:pt>
                <c:pt idx="1191">
                  <c:v>5.4808572546400471</c:v>
                </c:pt>
                <c:pt idx="1192">
                  <c:v>5.4808572546400471</c:v>
                </c:pt>
                <c:pt idx="1193">
                  <c:v>5.4808572546400471</c:v>
                </c:pt>
                <c:pt idx="1194">
                  <c:v>5.4808572546400471</c:v>
                </c:pt>
                <c:pt idx="1195">
                  <c:v>5.4808572546400471</c:v>
                </c:pt>
                <c:pt idx="1196">
                  <c:v>5.4808572546400471</c:v>
                </c:pt>
                <c:pt idx="1197">
                  <c:v>5.4808572546400471</c:v>
                </c:pt>
                <c:pt idx="1198">
                  <c:v>5.4808572546400471</c:v>
                </c:pt>
                <c:pt idx="1199">
                  <c:v>5.4808572546400471</c:v>
                </c:pt>
                <c:pt idx="1200">
                  <c:v>5.4808572546400471</c:v>
                </c:pt>
                <c:pt idx="1201">
                  <c:v>5.4808572546400471</c:v>
                </c:pt>
                <c:pt idx="1202">
                  <c:v>5.4808572546400471</c:v>
                </c:pt>
                <c:pt idx="1203">
                  <c:v>5.4808572546400471</c:v>
                </c:pt>
                <c:pt idx="1204">
                  <c:v>5.4808572546400471</c:v>
                </c:pt>
                <c:pt idx="1205">
                  <c:v>5.4808572546400471</c:v>
                </c:pt>
                <c:pt idx="1206">
                  <c:v>5.4808572546400471</c:v>
                </c:pt>
                <c:pt idx="1207">
                  <c:v>5.4808572546400471</c:v>
                </c:pt>
                <c:pt idx="1208">
                  <c:v>5.4808572546400471</c:v>
                </c:pt>
                <c:pt idx="1209">
                  <c:v>5.4808572546400471</c:v>
                </c:pt>
                <c:pt idx="1210">
                  <c:v>5.4808572546400471</c:v>
                </c:pt>
                <c:pt idx="1211">
                  <c:v>5.4808572546400471</c:v>
                </c:pt>
                <c:pt idx="1212">
                  <c:v>5.4808572546400471</c:v>
                </c:pt>
                <c:pt idx="1213">
                  <c:v>5.4808572546400471</c:v>
                </c:pt>
                <c:pt idx="1214">
                  <c:v>5.4808572546400471</c:v>
                </c:pt>
                <c:pt idx="1215">
                  <c:v>5.4808572546400471</c:v>
                </c:pt>
                <c:pt idx="1216">
                  <c:v>5.4808572546400471</c:v>
                </c:pt>
                <c:pt idx="1217">
                  <c:v>5.4808572546400471</c:v>
                </c:pt>
                <c:pt idx="1218">
                  <c:v>5.4808572546400471</c:v>
                </c:pt>
                <c:pt idx="1219">
                  <c:v>5.4808572546400471</c:v>
                </c:pt>
                <c:pt idx="1220">
                  <c:v>5.4808572546400471</c:v>
                </c:pt>
                <c:pt idx="1221">
                  <c:v>5.4808572546400471</c:v>
                </c:pt>
                <c:pt idx="1222">
                  <c:v>5.4808572546400471</c:v>
                </c:pt>
                <c:pt idx="1223">
                  <c:v>5.4808572546400471</c:v>
                </c:pt>
                <c:pt idx="1224">
                  <c:v>5.4808572546400471</c:v>
                </c:pt>
                <c:pt idx="1225">
                  <c:v>5.4808572546400471</c:v>
                </c:pt>
                <c:pt idx="1226">
                  <c:v>5.4808572546400471</c:v>
                </c:pt>
                <c:pt idx="1227">
                  <c:v>5.4808572546400471</c:v>
                </c:pt>
                <c:pt idx="1228">
                  <c:v>5.4808572546400471</c:v>
                </c:pt>
                <c:pt idx="1229">
                  <c:v>5.4808572546400471</c:v>
                </c:pt>
                <c:pt idx="1230">
                  <c:v>5.4808572546400471</c:v>
                </c:pt>
                <c:pt idx="1231">
                  <c:v>5.4808572546400471</c:v>
                </c:pt>
                <c:pt idx="1232">
                  <c:v>5.4808572546400471</c:v>
                </c:pt>
                <c:pt idx="1233">
                  <c:v>5.4808572546400471</c:v>
                </c:pt>
                <c:pt idx="1234">
                  <c:v>5.4808572546400471</c:v>
                </c:pt>
                <c:pt idx="1235">
                  <c:v>5.4808572546400471</c:v>
                </c:pt>
                <c:pt idx="1236">
                  <c:v>5.4808572546400471</c:v>
                </c:pt>
                <c:pt idx="1237">
                  <c:v>5.4808572546400471</c:v>
                </c:pt>
                <c:pt idx="1238">
                  <c:v>5.4808572546400471</c:v>
                </c:pt>
                <c:pt idx="1239">
                  <c:v>5.4808572546400471</c:v>
                </c:pt>
                <c:pt idx="1240">
                  <c:v>5.4808572546400471</c:v>
                </c:pt>
                <c:pt idx="1241">
                  <c:v>5.4808572546400471</c:v>
                </c:pt>
                <c:pt idx="1242">
                  <c:v>5.4808572546400471</c:v>
                </c:pt>
                <c:pt idx="1243">
                  <c:v>5.4808572546400471</c:v>
                </c:pt>
                <c:pt idx="1244">
                  <c:v>5.4808572546400471</c:v>
                </c:pt>
                <c:pt idx="1245">
                  <c:v>5.4808572546400471</c:v>
                </c:pt>
                <c:pt idx="1246">
                  <c:v>5.4808572546400471</c:v>
                </c:pt>
                <c:pt idx="1247">
                  <c:v>5.4808572546400471</c:v>
                </c:pt>
                <c:pt idx="1248">
                  <c:v>5.4808572546400471</c:v>
                </c:pt>
                <c:pt idx="1249">
                  <c:v>5.4808572546400471</c:v>
                </c:pt>
                <c:pt idx="1250">
                  <c:v>5.4808572546400471</c:v>
                </c:pt>
                <c:pt idx="1251">
                  <c:v>5.4808572546400471</c:v>
                </c:pt>
                <c:pt idx="1252">
                  <c:v>5.4808572546400471</c:v>
                </c:pt>
                <c:pt idx="1253">
                  <c:v>5.4808572546400471</c:v>
                </c:pt>
                <c:pt idx="1254">
                  <c:v>5.4808572546400471</c:v>
                </c:pt>
                <c:pt idx="1255">
                  <c:v>5.4808572546400471</c:v>
                </c:pt>
                <c:pt idx="1256">
                  <c:v>5.4808572546400471</c:v>
                </c:pt>
                <c:pt idx="1257">
                  <c:v>5.4808572546400471</c:v>
                </c:pt>
                <c:pt idx="1258">
                  <c:v>5.4808572546400471</c:v>
                </c:pt>
                <c:pt idx="1259">
                  <c:v>5.4808572546400471</c:v>
                </c:pt>
                <c:pt idx="1260">
                  <c:v>5.4808572546400471</c:v>
                </c:pt>
                <c:pt idx="1261">
                  <c:v>5.4808572546400471</c:v>
                </c:pt>
                <c:pt idx="1262">
                  <c:v>5.4808572546400471</c:v>
                </c:pt>
                <c:pt idx="1263">
                  <c:v>5.4808572546400471</c:v>
                </c:pt>
                <c:pt idx="1264">
                  <c:v>5.4808572546400471</c:v>
                </c:pt>
                <c:pt idx="1265">
                  <c:v>5.4808572546400471</c:v>
                </c:pt>
                <c:pt idx="1266">
                  <c:v>5.4808572546400471</c:v>
                </c:pt>
                <c:pt idx="1267">
                  <c:v>5.4808572546400471</c:v>
                </c:pt>
                <c:pt idx="1268">
                  <c:v>5.4808572546400471</c:v>
                </c:pt>
                <c:pt idx="1269">
                  <c:v>5.4808572546400471</c:v>
                </c:pt>
                <c:pt idx="1270">
                  <c:v>5.4808572546400471</c:v>
                </c:pt>
                <c:pt idx="1271">
                  <c:v>5.4808572546400471</c:v>
                </c:pt>
                <c:pt idx="1272">
                  <c:v>5.4808572546400471</c:v>
                </c:pt>
                <c:pt idx="1273">
                  <c:v>5.4808572546400471</c:v>
                </c:pt>
                <c:pt idx="1274">
                  <c:v>5.4808572546400471</c:v>
                </c:pt>
                <c:pt idx="1275">
                  <c:v>5.4808572546400471</c:v>
                </c:pt>
                <c:pt idx="1276">
                  <c:v>5.4808572546400471</c:v>
                </c:pt>
                <c:pt idx="1277">
                  <c:v>5.4808572546400471</c:v>
                </c:pt>
                <c:pt idx="1278">
                  <c:v>5.4808572546400471</c:v>
                </c:pt>
                <c:pt idx="1279">
                  <c:v>5.4808572546400471</c:v>
                </c:pt>
                <c:pt idx="1280">
                  <c:v>5.4808572546400471</c:v>
                </c:pt>
                <c:pt idx="1281">
                  <c:v>5.4808572546400471</c:v>
                </c:pt>
                <c:pt idx="1282">
                  <c:v>5.4808572546400471</c:v>
                </c:pt>
                <c:pt idx="1283">
                  <c:v>5.4808572546400471</c:v>
                </c:pt>
                <c:pt idx="1284">
                  <c:v>5.4808572546400471</c:v>
                </c:pt>
                <c:pt idx="1285">
                  <c:v>5.4808572546400471</c:v>
                </c:pt>
                <c:pt idx="1286">
                  <c:v>5.4808572546400471</c:v>
                </c:pt>
                <c:pt idx="1287">
                  <c:v>5.4808572546400471</c:v>
                </c:pt>
                <c:pt idx="1288">
                  <c:v>5.4808572546400471</c:v>
                </c:pt>
                <c:pt idx="1289">
                  <c:v>5.4808572546400471</c:v>
                </c:pt>
                <c:pt idx="1290">
                  <c:v>5.4808572546400471</c:v>
                </c:pt>
                <c:pt idx="1291">
                  <c:v>5.4808572546400471</c:v>
                </c:pt>
                <c:pt idx="1292">
                  <c:v>5.4808572546400471</c:v>
                </c:pt>
                <c:pt idx="1293">
                  <c:v>5.4808572546400471</c:v>
                </c:pt>
                <c:pt idx="1294">
                  <c:v>5.4808572546400471</c:v>
                </c:pt>
                <c:pt idx="1295">
                  <c:v>5.4808572546400471</c:v>
                </c:pt>
                <c:pt idx="1296">
                  <c:v>5.4808572546400471</c:v>
                </c:pt>
                <c:pt idx="1297">
                  <c:v>5.4808572546400471</c:v>
                </c:pt>
                <c:pt idx="1298">
                  <c:v>5.4808572546400471</c:v>
                </c:pt>
                <c:pt idx="1299">
                  <c:v>5.4808572546400471</c:v>
                </c:pt>
                <c:pt idx="1300">
                  <c:v>5.4808572546400471</c:v>
                </c:pt>
                <c:pt idx="1301">
                  <c:v>5.4808572546400471</c:v>
                </c:pt>
                <c:pt idx="1302">
                  <c:v>5.4808572546400471</c:v>
                </c:pt>
                <c:pt idx="1303">
                  <c:v>5.4808572546400471</c:v>
                </c:pt>
                <c:pt idx="1304">
                  <c:v>5.4808572546400471</c:v>
                </c:pt>
                <c:pt idx="1305">
                  <c:v>5.4808572546400471</c:v>
                </c:pt>
                <c:pt idx="1306">
                  <c:v>5.4808572546400471</c:v>
                </c:pt>
                <c:pt idx="1307">
                  <c:v>5.4808572546400471</c:v>
                </c:pt>
                <c:pt idx="1308">
                  <c:v>5.4808572546400471</c:v>
                </c:pt>
                <c:pt idx="1309">
                  <c:v>5.4808572546400471</c:v>
                </c:pt>
                <c:pt idx="1310">
                  <c:v>5.4808572546400471</c:v>
                </c:pt>
                <c:pt idx="1311">
                  <c:v>5.4808572546400471</c:v>
                </c:pt>
                <c:pt idx="1312">
                  <c:v>5.4808572546400471</c:v>
                </c:pt>
                <c:pt idx="1313">
                  <c:v>5.4808572546400471</c:v>
                </c:pt>
                <c:pt idx="1314">
                  <c:v>5.4808572546400471</c:v>
                </c:pt>
                <c:pt idx="1315">
                  <c:v>5.4808572546400471</c:v>
                </c:pt>
                <c:pt idx="1316">
                  <c:v>5.4808572546400471</c:v>
                </c:pt>
                <c:pt idx="1317">
                  <c:v>5.4808572546400471</c:v>
                </c:pt>
                <c:pt idx="1318">
                  <c:v>5.4808572546400471</c:v>
                </c:pt>
                <c:pt idx="1319">
                  <c:v>5.4808572546400471</c:v>
                </c:pt>
                <c:pt idx="1320">
                  <c:v>5.4808572546400471</c:v>
                </c:pt>
                <c:pt idx="1321">
                  <c:v>5.4808572546400471</c:v>
                </c:pt>
                <c:pt idx="1322">
                  <c:v>5.4808572546400471</c:v>
                </c:pt>
                <c:pt idx="1323">
                  <c:v>5.4808572546400471</c:v>
                </c:pt>
                <c:pt idx="1324">
                  <c:v>5.4808572546400471</c:v>
                </c:pt>
                <c:pt idx="1325">
                  <c:v>5.4808572546400471</c:v>
                </c:pt>
                <c:pt idx="1326">
                  <c:v>5.4808572546400471</c:v>
                </c:pt>
                <c:pt idx="1327">
                  <c:v>5.4808572546400471</c:v>
                </c:pt>
                <c:pt idx="1328">
                  <c:v>5.4808572546400471</c:v>
                </c:pt>
                <c:pt idx="1329">
                  <c:v>5.4808572546400471</c:v>
                </c:pt>
                <c:pt idx="1330">
                  <c:v>5.4808572546400471</c:v>
                </c:pt>
                <c:pt idx="1331">
                  <c:v>5.4808572546400471</c:v>
                </c:pt>
                <c:pt idx="1332">
                  <c:v>5.4808572546400471</c:v>
                </c:pt>
                <c:pt idx="1333">
                  <c:v>5.4808572546400471</c:v>
                </c:pt>
                <c:pt idx="1334">
                  <c:v>5.4808572546400471</c:v>
                </c:pt>
                <c:pt idx="1335">
                  <c:v>5.4808572546400471</c:v>
                </c:pt>
                <c:pt idx="1336">
                  <c:v>5.4808572546400471</c:v>
                </c:pt>
                <c:pt idx="1337">
                  <c:v>5.4808572546400471</c:v>
                </c:pt>
                <c:pt idx="1338">
                  <c:v>5.4808572546400471</c:v>
                </c:pt>
                <c:pt idx="1339">
                  <c:v>5.4808572546400471</c:v>
                </c:pt>
                <c:pt idx="1340">
                  <c:v>5.4808572546400471</c:v>
                </c:pt>
                <c:pt idx="1341">
                  <c:v>5.4808572546400471</c:v>
                </c:pt>
                <c:pt idx="1342">
                  <c:v>5.4808572546400471</c:v>
                </c:pt>
                <c:pt idx="1343">
                  <c:v>5.4808572546400471</c:v>
                </c:pt>
                <c:pt idx="1344">
                  <c:v>5.4808572546400471</c:v>
                </c:pt>
                <c:pt idx="1345">
                  <c:v>5.4808572546400471</c:v>
                </c:pt>
                <c:pt idx="1346">
                  <c:v>5.4808572546400471</c:v>
                </c:pt>
                <c:pt idx="1347">
                  <c:v>5.4808572546400471</c:v>
                </c:pt>
                <c:pt idx="1348">
                  <c:v>5.4808572546400471</c:v>
                </c:pt>
                <c:pt idx="1349">
                  <c:v>5.4808572546400471</c:v>
                </c:pt>
                <c:pt idx="1350">
                  <c:v>5.4808572546400471</c:v>
                </c:pt>
                <c:pt idx="1351">
                  <c:v>5.4808572546400471</c:v>
                </c:pt>
                <c:pt idx="1352">
                  <c:v>5.4808572546400471</c:v>
                </c:pt>
                <c:pt idx="1353">
                  <c:v>5.4808572546400471</c:v>
                </c:pt>
                <c:pt idx="1354">
                  <c:v>5.4808572546400471</c:v>
                </c:pt>
                <c:pt idx="1355">
                  <c:v>5.4808572546400471</c:v>
                </c:pt>
                <c:pt idx="1356">
                  <c:v>5.4808572546400471</c:v>
                </c:pt>
                <c:pt idx="1357">
                  <c:v>5.4808572546400471</c:v>
                </c:pt>
                <c:pt idx="1358">
                  <c:v>5.4808572546400471</c:v>
                </c:pt>
                <c:pt idx="1359">
                  <c:v>5.4808572546400471</c:v>
                </c:pt>
                <c:pt idx="1360">
                  <c:v>5.4808572546400471</c:v>
                </c:pt>
                <c:pt idx="1361">
                  <c:v>5.4808572546400471</c:v>
                </c:pt>
                <c:pt idx="1362">
                  <c:v>5.4808572546400471</c:v>
                </c:pt>
                <c:pt idx="1363">
                  <c:v>5.4808572546400471</c:v>
                </c:pt>
                <c:pt idx="1364">
                  <c:v>5.4808572546400471</c:v>
                </c:pt>
                <c:pt idx="1365">
                  <c:v>5.4808572546400471</c:v>
                </c:pt>
                <c:pt idx="1366">
                  <c:v>5.4808572546400471</c:v>
                </c:pt>
                <c:pt idx="1367">
                  <c:v>5.4808572546400471</c:v>
                </c:pt>
                <c:pt idx="1368">
                  <c:v>5.4808572546400471</c:v>
                </c:pt>
                <c:pt idx="1369">
                  <c:v>5.4808572546400471</c:v>
                </c:pt>
                <c:pt idx="1370">
                  <c:v>5.4808572546400471</c:v>
                </c:pt>
                <c:pt idx="1371">
                  <c:v>5.4808572546400471</c:v>
                </c:pt>
                <c:pt idx="1372">
                  <c:v>5.4808572546400471</c:v>
                </c:pt>
                <c:pt idx="1373">
                  <c:v>5.4808572546400471</c:v>
                </c:pt>
                <c:pt idx="1374">
                  <c:v>5.4808572546400471</c:v>
                </c:pt>
                <c:pt idx="1375">
                  <c:v>5.4808572546400471</c:v>
                </c:pt>
                <c:pt idx="1376">
                  <c:v>5.4808572546400471</c:v>
                </c:pt>
                <c:pt idx="1377">
                  <c:v>5.4808572546400471</c:v>
                </c:pt>
                <c:pt idx="1378">
                  <c:v>5.4808572546400471</c:v>
                </c:pt>
                <c:pt idx="1379">
                  <c:v>5.4808572546400471</c:v>
                </c:pt>
                <c:pt idx="1380">
                  <c:v>5.4808572546400471</c:v>
                </c:pt>
                <c:pt idx="1381">
                  <c:v>5.4808572546400471</c:v>
                </c:pt>
                <c:pt idx="1382">
                  <c:v>5.4808572546400471</c:v>
                </c:pt>
                <c:pt idx="1383">
                  <c:v>5.4808572546400471</c:v>
                </c:pt>
                <c:pt idx="1384">
                  <c:v>5.4808572546400471</c:v>
                </c:pt>
                <c:pt idx="1385">
                  <c:v>5.4808572546400471</c:v>
                </c:pt>
                <c:pt idx="1386">
                  <c:v>5.4808572546400471</c:v>
                </c:pt>
                <c:pt idx="1387">
                  <c:v>5.4808572546400471</c:v>
                </c:pt>
                <c:pt idx="1388">
                  <c:v>5.4808572546400471</c:v>
                </c:pt>
                <c:pt idx="1389">
                  <c:v>5.4808572546400471</c:v>
                </c:pt>
                <c:pt idx="1390">
                  <c:v>5.4808572546400471</c:v>
                </c:pt>
                <c:pt idx="1391">
                  <c:v>5.4808572546400471</c:v>
                </c:pt>
                <c:pt idx="1392">
                  <c:v>5.4808572546400471</c:v>
                </c:pt>
                <c:pt idx="1393">
                  <c:v>5.4808572546400471</c:v>
                </c:pt>
                <c:pt idx="1394">
                  <c:v>5.4808572546400471</c:v>
                </c:pt>
                <c:pt idx="1395">
                  <c:v>5.4808572546400471</c:v>
                </c:pt>
                <c:pt idx="1396">
                  <c:v>5.4808572546400471</c:v>
                </c:pt>
                <c:pt idx="1397">
                  <c:v>5.4808572546400471</c:v>
                </c:pt>
                <c:pt idx="1398">
                  <c:v>5.4808572546400471</c:v>
                </c:pt>
                <c:pt idx="1399">
                  <c:v>5.4808572546400471</c:v>
                </c:pt>
                <c:pt idx="1400">
                  <c:v>5.4808572546400471</c:v>
                </c:pt>
                <c:pt idx="1401">
                  <c:v>5.4808572546400471</c:v>
                </c:pt>
                <c:pt idx="1402">
                  <c:v>5.4808572546400471</c:v>
                </c:pt>
                <c:pt idx="1403">
                  <c:v>5.4808572546400471</c:v>
                </c:pt>
                <c:pt idx="1404">
                  <c:v>5.4808572546400471</c:v>
                </c:pt>
                <c:pt idx="1405">
                  <c:v>5.4808572546400471</c:v>
                </c:pt>
                <c:pt idx="1406">
                  <c:v>5.4808572546400471</c:v>
                </c:pt>
                <c:pt idx="1407">
                  <c:v>5.4808572546400471</c:v>
                </c:pt>
                <c:pt idx="1408">
                  <c:v>5.4808572546400471</c:v>
                </c:pt>
                <c:pt idx="1409">
                  <c:v>5.4808572546400471</c:v>
                </c:pt>
                <c:pt idx="1410">
                  <c:v>5.4808572546400471</c:v>
                </c:pt>
                <c:pt idx="1411">
                  <c:v>5.4808572546400471</c:v>
                </c:pt>
                <c:pt idx="1412">
                  <c:v>5.4808572546400471</c:v>
                </c:pt>
                <c:pt idx="1413">
                  <c:v>5.4808572546400471</c:v>
                </c:pt>
                <c:pt idx="1414">
                  <c:v>5.4808572546400471</c:v>
                </c:pt>
                <c:pt idx="1415">
                  <c:v>5.4808572546400471</c:v>
                </c:pt>
                <c:pt idx="1416">
                  <c:v>5.4808572546400471</c:v>
                </c:pt>
                <c:pt idx="1417">
                  <c:v>5.4808572546400471</c:v>
                </c:pt>
                <c:pt idx="1418">
                  <c:v>5.4808572546400471</c:v>
                </c:pt>
                <c:pt idx="1419">
                  <c:v>5.4808572546400471</c:v>
                </c:pt>
                <c:pt idx="1420">
                  <c:v>5.4808572546400471</c:v>
                </c:pt>
                <c:pt idx="1421">
                  <c:v>5.4808572546400471</c:v>
                </c:pt>
                <c:pt idx="1422">
                  <c:v>5.4808572546400471</c:v>
                </c:pt>
                <c:pt idx="1423">
                  <c:v>5.4808572546400471</c:v>
                </c:pt>
                <c:pt idx="1424">
                  <c:v>5.4808572546400471</c:v>
                </c:pt>
                <c:pt idx="1425">
                  <c:v>5.4808572546400471</c:v>
                </c:pt>
                <c:pt idx="1426">
                  <c:v>5.4808572546400471</c:v>
                </c:pt>
                <c:pt idx="1427">
                  <c:v>5.4808572546400471</c:v>
                </c:pt>
                <c:pt idx="1428">
                  <c:v>5.4808572546400471</c:v>
                </c:pt>
                <c:pt idx="1429">
                  <c:v>5.4808572546400471</c:v>
                </c:pt>
                <c:pt idx="1430">
                  <c:v>5.4808572546400471</c:v>
                </c:pt>
                <c:pt idx="1431">
                  <c:v>5.4808572546400471</c:v>
                </c:pt>
                <c:pt idx="1432">
                  <c:v>5.4808572546400471</c:v>
                </c:pt>
                <c:pt idx="1433">
                  <c:v>5.4808572546400471</c:v>
                </c:pt>
                <c:pt idx="1434">
                  <c:v>5.4808572546400471</c:v>
                </c:pt>
                <c:pt idx="1435">
                  <c:v>5.4808572546400471</c:v>
                </c:pt>
                <c:pt idx="1436">
                  <c:v>5.4808572546400471</c:v>
                </c:pt>
                <c:pt idx="1437">
                  <c:v>5.4808572546400471</c:v>
                </c:pt>
                <c:pt idx="1438">
                  <c:v>5.4808572546400471</c:v>
                </c:pt>
                <c:pt idx="1439">
                  <c:v>5.4808572546400471</c:v>
                </c:pt>
                <c:pt idx="1440">
                  <c:v>5.4808572546400471</c:v>
                </c:pt>
                <c:pt idx="1441">
                  <c:v>5.4808572546400471</c:v>
                </c:pt>
                <c:pt idx="1442">
                  <c:v>5.4808572546400471</c:v>
                </c:pt>
                <c:pt idx="1443">
                  <c:v>5.4808572546400471</c:v>
                </c:pt>
                <c:pt idx="1444">
                  <c:v>5.4808572546400471</c:v>
                </c:pt>
                <c:pt idx="1445">
                  <c:v>5.4808572546400471</c:v>
                </c:pt>
                <c:pt idx="1446">
                  <c:v>5.4808572546400471</c:v>
                </c:pt>
                <c:pt idx="1447">
                  <c:v>5.4808572546400471</c:v>
                </c:pt>
                <c:pt idx="1448">
                  <c:v>5.4808572546400471</c:v>
                </c:pt>
                <c:pt idx="1449">
                  <c:v>5.4808572546400471</c:v>
                </c:pt>
                <c:pt idx="1450">
                  <c:v>5.4808572546400471</c:v>
                </c:pt>
                <c:pt idx="1451">
                  <c:v>5.4808572546400471</c:v>
                </c:pt>
                <c:pt idx="1452">
                  <c:v>5.4808572546400471</c:v>
                </c:pt>
                <c:pt idx="1453">
                  <c:v>5.4808572546400471</c:v>
                </c:pt>
                <c:pt idx="1454">
                  <c:v>5.4808572546400471</c:v>
                </c:pt>
                <c:pt idx="1455">
                  <c:v>5.4808572546400471</c:v>
                </c:pt>
                <c:pt idx="1456">
                  <c:v>5.4808572546400471</c:v>
                </c:pt>
                <c:pt idx="1457">
                  <c:v>5.4808572546400471</c:v>
                </c:pt>
                <c:pt idx="1458">
                  <c:v>5.4808572546400471</c:v>
                </c:pt>
                <c:pt idx="1459">
                  <c:v>5.4808572546400471</c:v>
                </c:pt>
                <c:pt idx="1460">
                  <c:v>5.4808572546400471</c:v>
                </c:pt>
                <c:pt idx="1461">
                  <c:v>5.4808572546400471</c:v>
                </c:pt>
                <c:pt idx="1462">
                  <c:v>5.4808572546400471</c:v>
                </c:pt>
                <c:pt idx="1463">
                  <c:v>5.4808572546400471</c:v>
                </c:pt>
                <c:pt idx="1464">
                  <c:v>5.4808572546400471</c:v>
                </c:pt>
                <c:pt idx="1465">
                  <c:v>5.4808572546400471</c:v>
                </c:pt>
                <c:pt idx="1466">
                  <c:v>5.4808572546400471</c:v>
                </c:pt>
                <c:pt idx="1467">
                  <c:v>5.4808572546400471</c:v>
                </c:pt>
                <c:pt idx="1468">
                  <c:v>5.4808572546400471</c:v>
                </c:pt>
                <c:pt idx="1469">
                  <c:v>5.4808572546400471</c:v>
                </c:pt>
                <c:pt idx="1470">
                  <c:v>5.4808572546400471</c:v>
                </c:pt>
                <c:pt idx="1471">
                  <c:v>5.4808572546400471</c:v>
                </c:pt>
                <c:pt idx="1472">
                  <c:v>5.4808572546400471</c:v>
                </c:pt>
                <c:pt idx="1473">
                  <c:v>5.4808572546400471</c:v>
                </c:pt>
                <c:pt idx="1474">
                  <c:v>5.4808572546400471</c:v>
                </c:pt>
                <c:pt idx="1475">
                  <c:v>5.4808572546400471</c:v>
                </c:pt>
                <c:pt idx="1476">
                  <c:v>5.4808572546400471</c:v>
                </c:pt>
                <c:pt idx="1477">
                  <c:v>5.4808572546400471</c:v>
                </c:pt>
                <c:pt idx="1478">
                  <c:v>5.4808572546400471</c:v>
                </c:pt>
                <c:pt idx="1479">
                  <c:v>5.4808572546400471</c:v>
                </c:pt>
                <c:pt idx="1480">
                  <c:v>5.4808572546400471</c:v>
                </c:pt>
                <c:pt idx="1481">
                  <c:v>5.4808572546400471</c:v>
                </c:pt>
                <c:pt idx="1482">
                  <c:v>5.4808572546400471</c:v>
                </c:pt>
                <c:pt idx="1483">
                  <c:v>5.4808572546400471</c:v>
                </c:pt>
                <c:pt idx="1484">
                  <c:v>5.4808572546400471</c:v>
                </c:pt>
                <c:pt idx="1485">
                  <c:v>5.4808572546400471</c:v>
                </c:pt>
                <c:pt idx="1486">
                  <c:v>5.4808572546400471</c:v>
                </c:pt>
                <c:pt idx="1487">
                  <c:v>5.4808572546400471</c:v>
                </c:pt>
                <c:pt idx="1488">
                  <c:v>5.4808572546400471</c:v>
                </c:pt>
                <c:pt idx="1489">
                  <c:v>5.4808572546400471</c:v>
                </c:pt>
                <c:pt idx="1490">
                  <c:v>5.4808572546400471</c:v>
                </c:pt>
                <c:pt idx="1491">
                  <c:v>5.4808572546400471</c:v>
                </c:pt>
                <c:pt idx="1492">
                  <c:v>5.4808572546400471</c:v>
                </c:pt>
                <c:pt idx="1493">
                  <c:v>5.4808572546400471</c:v>
                </c:pt>
                <c:pt idx="1494">
                  <c:v>5.4808572546400471</c:v>
                </c:pt>
                <c:pt idx="1495">
                  <c:v>5.4808572546400471</c:v>
                </c:pt>
                <c:pt idx="1496">
                  <c:v>5.4808572546400471</c:v>
                </c:pt>
                <c:pt idx="1497">
                  <c:v>5.4808572546400471</c:v>
                </c:pt>
                <c:pt idx="1498">
                  <c:v>5.4808572546400471</c:v>
                </c:pt>
                <c:pt idx="1499">
                  <c:v>5.4808572546400471</c:v>
                </c:pt>
                <c:pt idx="1500">
                  <c:v>5.4808572546400471</c:v>
                </c:pt>
                <c:pt idx="1501">
                  <c:v>5.4808572546400471</c:v>
                </c:pt>
                <c:pt idx="1502">
                  <c:v>5.4808572546400471</c:v>
                </c:pt>
                <c:pt idx="1503">
                  <c:v>5.4808572546400471</c:v>
                </c:pt>
                <c:pt idx="1504">
                  <c:v>5.4808572546400471</c:v>
                </c:pt>
                <c:pt idx="1505">
                  <c:v>5.4808572546400471</c:v>
                </c:pt>
                <c:pt idx="1506">
                  <c:v>5.4808572546400471</c:v>
                </c:pt>
                <c:pt idx="1507">
                  <c:v>5.4808572546400471</c:v>
                </c:pt>
                <c:pt idx="1508">
                  <c:v>5.4808572546400471</c:v>
                </c:pt>
                <c:pt idx="1509">
                  <c:v>5.4808572546400471</c:v>
                </c:pt>
                <c:pt idx="1510">
                  <c:v>5.4808572546400471</c:v>
                </c:pt>
                <c:pt idx="1511">
                  <c:v>5.4808572546400471</c:v>
                </c:pt>
                <c:pt idx="1512">
                  <c:v>5.4808572546400471</c:v>
                </c:pt>
                <c:pt idx="1513">
                  <c:v>5.4808572546400471</c:v>
                </c:pt>
                <c:pt idx="1514">
                  <c:v>5.4808572546400471</c:v>
                </c:pt>
                <c:pt idx="1515">
                  <c:v>5.4808572546400471</c:v>
                </c:pt>
                <c:pt idx="1516">
                  <c:v>5.4808572546400471</c:v>
                </c:pt>
                <c:pt idx="1517">
                  <c:v>5.4808572546400471</c:v>
                </c:pt>
                <c:pt idx="1518">
                  <c:v>5.4808572546400471</c:v>
                </c:pt>
                <c:pt idx="1519">
                  <c:v>5.4808572546400471</c:v>
                </c:pt>
                <c:pt idx="1520">
                  <c:v>5.4808572546400471</c:v>
                </c:pt>
                <c:pt idx="1521">
                  <c:v>5.4808572546400471</c:v>
                </c:pt>
                <c:pt idx="1522">
                  <c:v>5.4808572546400471</c:v>
                </c:pt>
                <c:pt idx="1523">
                  <c:v>5.4808572546400471</c:v>
                </c:pt>
                <c:pt idx="1524">
                  <c:v>5.4808572546400471</c:v>
                </c:pt>
                <c:pt idx="1525">
                  <c:v>5.4808572546400471</c:v>
                </c:pt>
                <c:pt idx="1526">
                  <c:v>5.4808572546400471</c:v>
                </c:pt>
                <c:pt idx="1527">
                  <c:v>5.4808572546400471</c:v>
                </c:pt>
                <c:pt idx="1528">
                  <c:v>5.4808572546400471</c:v>
                </c:pt>
                <c:pt idx="1529">
                  <c:v>5.4808572546400471</c:v>
                </c:pt>
                <c:pt idx="1530">
                  <c:v>5.4808572546400471</c:v>
                </c:pt>
                <c:pt idx="1531">
                  <c:v>5.4808572546400471</c:v>
                </c:pt>
                <c:pt idx="1532">
                  <c:v>5.4808572546400471</c:v>
                </c:pt>
                <c:pt idx="1533">
                  <c:v>5.4808572546400471</c:v>
                </c:pt>
                <c:pt idx="1534">
                  <c:v>5.4808572546400471</c:v>
                </c:pt>
                <c:pt idx="1535">
                  <c:v>5.4808572546400471</c:v>
                </c:pt>
                <c:pt idx="1536">
                  <c:v>5.4808572546400471</c:v>
                </c:pt>
                <c:pt idx="1537">
                  <c:v>5.4808572546400471</c:v>
                </c:pt>
                <c:pt idx="1538">
                  <c:v>5.4808572546400471</c:v>
                </c:pt>
                <c:pt idx="1539">
                  <c:v>5.4808572546400471</c:v>
                </c:pt>
                <c:pt idx="1540">
                  <c:v>5.4808572546400471</c:v>
                </c:pt>
                <c:pt idx="1541">
                  <c:v>5.4808572546400471</c:v>
                </c:pt>
                <c:pt idx="1542">
                  <c:v>5.4808572546400471</c:v>
                </c:pt>
                <c:pt idx="1543">
                  <c:v>5.4808572546400471</c:v>
                </c:pt>
                <c:pt idx="1544">
                  <c:v>5.4808572546400471</c:v>
                </c:pt>
                <c:pt idx="1545">
                  <c:v>5.4808572546400471</c:v>
                </c:pt>
                <c:pt idx="1546">
                  <c:v>5.4808572546400471</c:v>
                </c:pt>
                <c:pt idx="1547">
                  <c:v>5.4808572546400471</c:v>
                </c:pt>
                <c:pt idx="1548">
                  <c:v>5.4808572546400471</c:v>
                </c:pt>
                <c:pt idx="1549">
                  <c:v>5.4808572546400471</c:v>
                </c:pt>
                <c:pt idx="1550">
                  <c:v>5.4808572546400471</c:v>
                </c:pt>
                <c:pt idx="1551">
                  <c:v>5.4808572546400471</c:v>
                </c:pt>
                <c:pt idx="1552">
                  <c:v>5.4808572546400471</c:v>
                </c:pt>
                <c:pt idx="1553">
                  <c:v>5.4808572546400471</c:v>
                </c:pt>
                <c:pt idx="1554">
                  <c:v>5.4808572546400471</c:v>
                </c:pt>
                <c:pt idx="1555">
                  <c:v>5.4808572546400471</c:v>
                </c:pt>
                <c:pt idx="1556">
                  <c:v>5.4808572546400471</c:v>
                </c:pt>
                <c:pt idx="1557">
                  <c:v>5.4808572546400471</c:v>
                </c:pt>
                <c:pt idx="1558">
                  <c:v>5.4808572546400471</c:v>
                </c:pt>
                <c:pt idx="1559">
                  <c:v>5.4808572546400471</c:v>
                </c:pt>
                <c:pt idx="1560">
                  <c:v>5.4808572546400471</c:v>
                </c:pt>
                <c:pt idx="1561">
                  <c:v>5.4808572546400471</c:v>
                </c:pt>
                <c:pt idx="1562">
                  <c:v>5.4808572546400471</c:v>
                </c:pt>
                <c:pt idx="1563">
                  <c:v>5.4808572546400471</c:v>
                </c:pt>
                <c:pt idx="1564">
                  <c:v>5.4808572546400471</c:v>
                </c:pt>
                <c:pt idx="1565">
                  <c:v>5.4808572546400471</c:v>
                </c:pt>
                <c:pt idx="1566">
                  <c:v>5.4808572546400471</c:v>
                </c:pt>
                <c:pt idx="1567">
                  <c:v>5.4808572546400471</c:v>
                </c:pt>
                <c:pt idx="1568">
                  <c:v>5.4808572546400471</c:v>
                </c:pt>
                <c:pt idx="1569">
                  <c:v>5.4808572546400471</c:v>
                </c:pt>
                <c:pt idx="1570">
                  <c:v>5.4808572546400471</c:v>
                </c:pt>
                <c:pt idx="1571">
                  <c:v>5.4808572546400471</c:v>
                </c:pt>
                <c:pt idx="1572">
                  <c:v>5.4808572546400471</c:v>
                </c:pt>
                <c:pt idx="1573">
                  <c:v>5.4808572546400471</c:v>
                </c:pt>
                <c:pt idx="1574">
                  <c:v>5.4808572546400471</c:v>
                </c:pt>
                <c:pt idx="1575">
                  <c:v>5.4808572546400471</c:v>
                </c:pt>
                <c:pt idx="1576">
                  <c:v>5.4808572546400471</c:v>
                </c:pt>
                <c:pt idx="1577">
                  <c:v>5.4808572546400471</c:v>
                </c:pt>
                <c:pt idx="1578">
                  <c:v>5.4808572546400471</c:v>
                </c:pt>
                <c:pt idx="1579">
                  <c:v>5.4808572546400471</c:v>
                </c:pt>
                <c:pt idx="1580">
                  <c:v>5.4808572546400471</c:v>
                </c:pt>
                <c:pt idx="1581">
                  <c:v>5.4808572546400471</c:v>
                </c:pt>
                <c:pt idx="1582">
                  <c:v>5.4808572546400471</c:v>
                </c:pt>
                <c:pt idx="1583">
                  <c:v>5.4808572546400471</c:v>
                </c:pt>
                <c:pt idx="1584">
                  <c:v>5.4808572546400471</c:v>
                </c:pt>
                <c:pt idx="1585">
                  <c:v>5.4808572546400471</c:v>
                </c:pt>
                <c:pt idx="1586">
                  <c:v>5.4808572546400471</c:v>
                </c:pt>
                <c:pt idx="1587">
                  <c:v>5.4808572546400471</c:v>
                </c:pt>
                <c:pt idx="1588">
                  <c:v>5.4808572546400471</c:v>
                </c:pt>
                <c:pt idx="1589">
                  <c:v>5.4808572546400471</c:v>
                </c:pt>
                <c:pt idx="1590">
                  <c:v>5.4808572546400471</c:v>
                </c:pt>
                <c:pt idx="1591">
                  <c:v>5.4808572546400471</c:v>
                </c:pt>
                <c:pt idx="1592">
                  <c:v>5.4808572546400471</c:v>
                </c:pt>
                <c:pt idx="1593">
                  <c:v>5.4808572546400471</c:v>
                </c:pt>
                <c:pt idx="1594">
                  <c:v>5.4808572546400471</c:v>
                </c:pt>
                <c:pt idx="1595">
                  <c:v>5.4808572546400471</c:v>
                </c:pt>
                <c:pt idx="1596">
                  <c:v>5.4808572546400471</c:v>
                </c:pt>
                <c:pt idx="1597">
                  <c:v>5.4808572546400471</c:v>
                </c:pt>
                <c:pt idx="1598">
                  <c:v>5.4808572546400471</c:v>
                </c:pt>
                <c:pt idx="1599">
                  <c:v>5.4808572546400471</c:v>
                </c:pt>
                <c:pt idx="1600">
                  <c:v>5.4808572546400471</c:v>
                </c:pt>
                <c:pt idx="1601">
                  <c:v>5.4808572546400471</c:v>
                </c:pt>
                <c:pt idx="1602">
                  <c:v>5.4808572546400471</c:v>
                </c:pt>
                <c:pt idx="1603">
                  <c:v>5.4808572546400471</c:v>
                </c:pt>
                <c:pt idx="1604">
                  <c:v>5.4808572546400471</c:v>
                </c:pt>
                <c:pt idx="1605">
                  <c:v>5.4808572546400471</c:v>
                </c:pt>
                <c:pt idx="1606">
                  <c:v>5.4808572546400471</c:v>
                </c:pt>
                <c:pt idx="1607">
                  <c:v>5.4808572546400471</c:v>
                </c:pt>
                <c:pt idx="1608">
                  <c:v>5.4808572546400471</c:v>
                </c:pt>
                <c:pt idx="1609">
                  <c:v>5.4808572546400471</c:v>
                </c:pt>
                <c:pt idx="1610">
                  <c:v>5.4808572546400471</c:v>
                </c:pt>
                <c:pt idx="1611">
                  <c:v>5.4808572546400471</c:v>
                </c:pt>
                <c:pt idx="1612">
                  <c:v>5.4808572546400471</c:v>
                </c:pt>
                <c:pt idx="1613">
                  <c:v>5.4808572546400471</c:v>
                </c:pt>
                <c:pt idx="1614">
                  <c:v>5.4808572546400471</c:v>
                </c:pt>
                <c:pt idx="1615">
                  <c:v>5.4808572546400471</c:v>
                </c:pt>
                <c:pt idx="1616">
                  <c:v>5.4808572546400471</c:v>
                </c:pt>
                <c:pt idx="1617">
                  <c:v>5.4808572546400471</c:v>
                </c:pt>
                <c:pt idx="1618">
                  <c:v>5.4808572546400471</c:v>
                </c:pt>
                <c:pt idx="1619">
                  <c:v>5.4808572546400471</c:v>
                </c:pt>
                <c:pt idx="1620">
                  <c:v>5.4808572546400471</c:v>
                </c:pt>
                <c:pt idx="1621">
                  <c:v>5.4808572546400471</c:v>
                </c:pt>
                <c:pt idx="1622">
                  <c:v>5.4808572546400471</c:v>
                </c:pt>
                <c:pt idx="1623">
                  <c:v>5.4808572546400471</c:v>
                </c:pt>
                <c:pt idx="1624">
                  <c:v>5.4808572546400471</c:v>
                </c:pt>
                <c:pt idx="1625">
                  <c:v>5.4808572546400471</c:v>
                </c:pt>
                <c:pt idx="1626">
                  <c:v>5.4808572546400471</c:v>
                </c:pt>
                <c:pt idx="1627">
                  <c:v>5.4808572546400471</c:v>
                </c:pt>
                <c:pt idx="1628">
                  <c:v>5.4808572546400471</c:v>
                </c:pt>
                <c:pt idx="1629">
                  <c:v>5.4808572546400471</c:v>
                </c:pt>
                <c:pt idx="1630">
                  <c:v>5.4808572546400471</c:v>
                </c:pt>
                <c:pt idx="1631">
                  <c:v>5.4808572546400471</c:v>
                </c:pt>
                <c:pt idx="1632">
                  <c:v>5.4808572546400471</c:v>
                </c:pt>
                <c:pt idx="1633">
                  <c:v>5.4808572546400471</c:v>
                </c:pt>
                <c:pt idx="1634">
                  <c:v>5.4808572546400471</c:v>
                </c:pt>
                <c:pt idx="1635">
                  <c:v>5.4808572546400471</c:v>
                </c:pt>
                <c:pt idx="1636">
                  <c:v>5.4808572546400471</c:v>
                </c:pt>
                <c:pt idx="1637">
                  <c:v>5.4808572546400471</c:v>
                </c:pt>
                <c:pt idx="1638">
                  <c:v>5.4808572546400471</c:v>
                </c:pt>
                <c:pt idx="1639">
                  <c:v>5.4808572546400471</c:v>
                </c:pt>
                <c:pt idx="1640">
                  <c:v>5.4808572546400471</c:v>
                </c:pt>
                <c:pt idx="1641">
                  <c:v>5.4808572546400471</c:v>
                </c:pt>
                <c:pt idx="1642">
                  <c:v>5.4808572546400471</c:v>
                </c:pt>
                <c:pt idx="1643">
                  <c:v>5.4808572546400471</c:v>
                </c:pt>
                <c:pt idx="1644">
                  <c:v>5.4808572546400471</c:v>
                </c:pt>
                <c:pt idx="1645">
                  <c:v>5.4808572546400471</c:v>
                </c:pt>
                <c:pt idx="1646">
                  <c:v>5.4808572546400471</c:v>
                </c:pt>
                <c:pt idx="1647">
                  <c:v>5.4808572546400471</c:v>
                </c:pt>
                <c:pt idx="1648">
                  <c:v>5.4808572546400471</c:v>
                </c:pt>
                <c:pt idx="1649">
                  <c:v>5.4808572546400471</c:v>
                </c:pt>
                <c:pt idx="1650">
                  <c:v>5.4808572546400471</c:v>
                </c:pt>
                <c:pt idx="1651">
                  <c:v>5.4808572546400471</c:v>
                </c:pt>
                <c:pt idx="1652">
                  <c:v>5.4808572546400471</c:v>
                </c:pt>
                <c:pt idx="1653">
                  <c:v>5.4808572546400471</c:v>
                </c:pt>
                <c:pt idx="1654">
                  <c:v>5.4808572546400471</c:v>
                </c:pt>
                <c:pt idx="1655">
                  <c:v>5.4808572546400471</c:v>
                </c:pt>
                <c:pt idx="1656">
                  <c:v>5.4808572546400471</c:v>
                </c:pt>
                <c:pt idx="1657">
                  <c:v>5.4808572546400471</c:v>
                </c:pt>
                <c:pt idx="1658">
                  <c:v>5.4808572546400471</c:v>
                </c:pt>
                <c:pt idx="1659">
                  <c:v>5.4808572546400471</c:v>
                </c:pt>
                <c:pt idx="1660">
                  <c:v>5.4808572546400471</c:v>
                </c:pt>
                <c:pt idx="1661">
                  <c:v>5.4808572546400471</c:v>
                </c:pt>
                <c:pt idx="1662">
                  <c:v>5.4808572546400471</c:v>
                </c:pt>
                <c:pt idx="1663">
                  <c:v>5.4808572546400471</c:v>
                </c:pt>
                <c:pt idx="1664">
                  <c:v>5.4808572546400471</c:v>
                </c:pt>
                <c:pt idx="1665">
                  <c:v>5.4808572546400471</c:v>
                </c:pt>
                <c:pt idx="1666">
                  <c:v>5.4808572546400471</c:v>
                </c:pt>
                <c:pt idx="1667">
                  <c:v>5.4808572546400471</c:v>
                </c:pt>
                <c:pt idx="1668">
                  <c:v>5.4808572546400471</c:v>
                </c:pt>
                <c:pt idx="1669">
                  <c:v>5.4808572546400471</c:v>
                </c:pt>
                <c:pt idx="1670">
                  <c:v>5.4808572546400471</c:v>
                </c:pt>
                <c:pt idx="1671">
                  <c:v>5.4808572546400471</c:v>
                </c:pt>
                <c:pt idx="1672">
                  <c:v>5.4808572546400471</c:v>
                </c:pt>
                <c:pt idx="1673">
                  <c:v>5.4808572546400471</c:v>
                </c:pt>
                <c:pt idx="1674">
                  <c:v>5.4808572546400471</c:v>
                </c:pt>
                <c:pt idx="1675">
                  <c:v>5.4808572546400471</c:v>
                </c:pt>
                <c:pt idx="1676">
                  <c:v>5.4808572546400471</c:v>
                </c:pt>
                <c:pt idx="1677">
                  <c:v>5.4808572546400471</c:v>
                </c:pt>
                <c:pt idx="1678">
                  <c:v>5.4808572546400471</c:v>
                </c:pt>
                <c:pt idx="1679">
                  <c:v>5.4808572546400471</c:v>
                </c:pt>
                <c:pt idx="1680">
                  <c:v>5.4808572546400471</c:v>
                </c:pt>
                <c:pt idx="1681">
                  <c:v>5.4808572546400471</c:v>
                </c:pt>
                <c:pt idx="1682">
                  <c:v>5.4808572546400471</c:v>
                </c:pt>
                <c:pt idx="1683">
                  <c:v>5.4808572546400471</c:v>
                </c:pt>
                <c:pt idx="1684">
                  <c:v>5.4808572546400471</c:v>
                </c:pt>
                <c:pt idx="1685">
                  <c:v>5.4808572546400471</c:v>
                </c:pt>
                <c:pt idx="1686">
                  <c:v>5.4808572546400471</c:v>
                </c:pt>
                <c:pt idx="1687">
                  <c:v>5.4808572546400471</c:v>
                </c:pt>
                <c:pt idx="1688">
                  <c:v>5.4808572546400471</c:v>
                </c:pt>
                <c:pt idx="1689">
                  <c:v>5.4808572546400471</c:v>
                </c:pt>
                <c:pt idx="1690">
                  <c:v>5.4808572546400471</c:v>
                </c:pt>
                <c:pt idx="1691">
                  <c:v>5.4808572546400471</c:v>
                </c:pt>
                <c:pt idx="1692">
                  <c:v>5.4808572546400471</c:v>
                </c:pt>
                <c:pt idx="1693">
                  <c:v>5.4808572546400471</c:v>
                </c:pt>
                <c:pt idx="1694">
                  <c:v>5.4808572546400471</c:v>
                </c:pt>
                <c:pt idx="1695">
                  <c:v>5.4808572546400471</c:v>
                </c:pt>
                <c:pt idx="1696">
                  <c:v>5.4808572546400471</c:v>
                </c:pt>
                <c:pt idx="1697">
                  <c:v>5.4808572546400471</c:v>
                </c:pt>
                <c:pt idx="1698">
                  <c:v>5.4808572546400471</c:v>
                </c:pt>
                <c:pt idx="1699">
                  <c:v>5.4808572546400471</c:v>
                </c:pt>
                <c:pt idx="1700">
                  <c:v>5.4808572546400471</c:v>
                </c:pt>
                <c:pt idx="1701">
                  <c:v>5.4808572546400471</c:v>
                </c:pt>
                <c:pt idx="1702">
                  <c:v>5.4808572546400471</c:v>
                </c:pt>
                <c:pt idx="1703">
                  <c:v>5.4808572546400471</c:v>
                </c:pt>
                <c:pt idx="1704">
                  <c:v>5.4808572546400471</c:v>
                </c:pt>
                <c:pt idx="1705">
                  <c:v>5.4808572546400471</c:v>
                </c:pt>
                <c:pt idx="1706">
                  <c:v>5.4808572546400471</c:v>
                </c:pt>
                <c:pt idx="1707">
                  <c:v>5.4808572546400471</c:v>
                </c:pt>
                <c:pt idx="1708">
                  <c:v>5.4808572546400471</c:v>
                </c:pt>
                <c:pt idx="1709">
                  <c:v>5.4808572546400471</c:v>
                </c:pt>
                <c:pt idx="1710">
                  <c:v>5.4808572546400471</c:v>
                </c:pt>
                <c:pt idx="1711">
                  <c:v>5.4808572546400471</c:v>
                </c:pt>
                <c:pt idx="1712">
                  <c:v>5.4808572546400471</c:v>
                </c:pt>
                <c:pt idx="1713">
                  <c:v>5.4808572546400471</c:v>
                </c:pt>
                <c:pt idx="1714">
                  <c:v>5.4808572546400471</c:v>
                </c:pt>
                <c:pt idx="1715">
                  <c:v>5.4808572546400471</c:v>
                </c:pt>
                <c:pt idx="1716">
                  <c:v>5.4808572546400471</c:v>
                </c:pt>
                <c:pt idx="1717">
                  <c:v>5.4808572546400471</c:v>
                </c:pt>
                <c:pt idx="1718">
                  <c:v>5.4808572546400471</c:v>
                </c:pt>
                <c:pt idx="1719">
                  <c:v>5.4808572546400471</c:v>
                </c:pt>
                <c:pt idx="1720">
                  <c:v>5.4808572546400471</c:v>
                </c:pt>
                <c:pt idx="1721">
                  <c:v>5.4808572546400471</c:v>
                </c:pt>
                <c:pt idx="1722">
                  <c:v>5.4808572546400471</c:v>
                </c:pt>
                <c:pt idx="1723">
                  <c:v>5.4808572546400471</c:v>
                </c:pt>
                <c:pt idx="1724">
                  <c:v>5.4808572546400471</c:v>
                </c:pt>
                <c:pt idx="1725">
                  <c:v>5.4808572546400471</c:v>
                </c:pt>
                <c:pt idx="1726">
                  <c:v>5.4808572546400471</c:v>
                </c:pt>
                <c:pt idx="1727">
                  <c:v>5.4808572546400471</c:v>
                </c:pt>
                <c:pt idx="1728">
                  <c:v>5.4808572546400471</c:v>
                </c:pt>
                <c:pt idx="1729">
                  <c:v>5.4808572546400471</c:v>
                </c:pt>
                <c:pt idx="1730">
                  <c:v>5.4808572546400471</c:v>
                </c:pt>
                <c:pt idx="1731">
                  <c:v>5.4808572546400471</c:v>
                </c:pt>
                <c:pt idx="1732">
                  <c:v>5.4808572546400471</c:v>
                </c:pt>
                <c:pt idx="1733">
                  <c:v>5.4808572546400471</c:v>
                </c:pt>
                <c:pt idx="1734">
                  <c:v>5.4808572546400471</c:v>
                </c:pt>
                <c:pt idx="1735">
                  <c:v>5.4808572546400471</c:v>
                </c:pt>
                <c:pt idx="1736">
                  <c:v>5.4808572546400471</c:v>
                </c:pt>
                <c:pt idx="1737">
                  <c:v>5.4808572546400471</c:v>
                </c:pt>
                <c:pt idx="1738">
                  <c:v>5.4808572546400471</c:v>
                </c:pt>
                <c:pt idx="1739">
                  <c:v>5.4808572546400471</c:v>
                </c:pt>
                <c:pt idx="1740">
                  <c:v>5.4808572546400471</c:v>
                </c:pt>
                <c:pt idx="1741">
                  <c:v>5.4808572546400471</c:v>
                </c:pt>
                <c:pt idx="1742">
                  <c:v>5.4808572546400471</c:v>
                </c:pt>
                <c:pt idx="1743">
                  <c:v>5.4808572546400471</c:v>
                </c:pt>
                <c:pt idx="1744">
                  <c:v>5.4808572546400471</c:v>
                </c:pt>
                <c:pt idx="1745">
                  <c:v>5.4808572546400471</c:v>
                </c:pt>
                <c:pt idx="1746">
                  <c:v>5.4808572546400471</c:v>
                </c:pt>
                <c:pt idx="1747">
                  <c:v>5.4808572546400471</c:v>
                </c:pt>
                <c:pt idx="1748">
                  <c:v>5.4808572546400471</c:v>
                </c:pt>
                <c:pt idx="1749">
                  <c:v>5.4808572546400471</c:v>
                </c:pt>
                <c:pt idx="1750">
                  <c:v>5.4808572546400471</c:v>
                </c:pt>
                <c:pt idx="1751">
                  <c:v>5.4808572546400471</c:v>
                </c:pt>
                <c:pt idx="1752">
                  <c:v>5.4808572546400471</c:v>
                </c:pt>
                <c:pt idx="1753">
                  <c:v>5.4808572546400471</c:v>
                </c:pt>
                <c:pt idx="1754">
                  <c:v>5.4808572546400471</c:v>
                </c:pt>
                <c:pt idx="1755">
                  <c:v>5.4808572546400471</c:v>
                </c:pt>
                <c:pt idx="1756">
                  <c:v>5.4808572546400471</c:v>
                </c:pt>
                <c:pt idx="1757">
                  <c:v>5.4808572546400471</c:v>
                </c:pt>
                <c:pt idx="1758">
                  <c:v>5.4808572546400471</c:v>
                </c:pt>
                <c:pt idx="1759">
                  <c:v>5.4808572546400471</c:v>
                </c:pt>
                <c:pt idx="1760">
                  <c:v>5.4808572546400471</c:v>
                </c:pt>
                <c:pt idx="1761">
                  <c:v>5.4808572546400471</c:v>
                </c:pt>
                <c:pt idx="1762">
                  <c:v>5.4808572546400471</c:v>
                </c:pt>
                <c:pt idx="1763">
                  <c:v>5.4808572546400471</c:v>
                </c:pt>
                <c:pt idx="1764">
                  <c:v>5.4808572546400471</c:v>
                </c:pt>
                <c:pt idx="1765">
                  <c:v>5.4808572546400471</c:v>
                </c:pt>
                <c:pt idx="1766">
                  <c:v>5.4808572546400471</c:v>
                </c:pt>
                <c:pt idx="1767">
                  <c:v>5.4808572546400471</c:v>
                </c:pt>
                <c:pt idx="1768">
                  <c:v>5.4808572546400471</c:v>
                </c:pt>
                <c:pt idx="1769">
                  <c:v>5.4808572546400471</c:v>
                </c:pt>
                <c:pt idx="1770">
                  <c:v>5.4808572546400471</c:v>
                </c:pt>
                <c:pt idx="1771">
                  <c:v>5.4808572546400471</c:v>
                </c:pt>
                <c:pt idx="1772">
                  <c:v>5.4808572546400471</c:v>
                </c:pt>
                <c:pt idx="1773">
                  <c:v>5.4808572546400471</c:v>
                </c:pt>
                <c:pt idx="1774">
                  <c:v>5.4808572546400471</c:v>
                </c:pt>
                <c:pt idx="1775">
                  <c:v>5.4808572546400471</c:v>
                </c:pt>
                <c:pt idx="1776">
                  <c:v>5.4808572546400471</c:v>
                </c:pt>
                <c:pt idx="1777">
                  <c:v>5.4808572546400471</c:v>
                </c:pt>
                <c:pt idx="1778">
                  <c:v>5.4808572546400471</c:v>
                </c:pt>
                <c:pt idx="1779">
                  <c:v>5.4808572546400471</c:v>
                </c:pt>
                <c:pt idx="1780">
                  <c:v>5.4808572546400471</c:v>
                </c:pt>
                <c:pt idx="1781">
                  <c:v>5.4808572546400471</c:v>
                </c:pt>
                <c:pt idx="1782">
                  <c:v>5.4808572546400471</c:v>
                </c:pt>
                <c:pt idx="1783">
                  <c:v>5.4808572546400471</c:v>
                </c:pt>
                <c:pt idx="1784">
                  <c:v>5.4808572546400471</c:v>
                </c:pt>
                <c:pt idx="1785">
                  <c:v>5.4808572546400471</c:v>
                </c:pt>
                <c:pt idx="1786">
                  <c:v>5.4808572546400471</c:v>
                </c:pt>
                <c:pt idx="1787">
                  <c:v>5.4808572546400471</c:v>
                </c:pt>
                <c:pt idx="1788">
                  <c:v>5.4808572546400471</c:v>
                </c:pt>
                <c:pt idx="1789">
                  <c:v>5.4808572546400471</c:v>
                </c:pt>
                <c:pt idx="1790">
                  <c:v>5.4808572546400471</c:v>
                </c:pt>
                <c:pt idx="1791">
                  <c:v>5.4808572546400471</c:v>
                </c:pt>
                <c:pt idx="1792">
                  <c:v>5.4808572546400471</c:v>
                </c:pt>
                <c:pt idx="1793">
                  <c:v>5.4808572546400471</c:v>
                </c:pt>
                <c:pt idx="1794">
                  <c:v>5.4808572546400471</c:v>
                </c:pt>
                <c:pt idx="1795">
                  <c:v>5.4808572546400471</c:v>
                </c:pt>
                <c:pt idx="1796">
                  <c:v>5.4808572546400471</c:v>
                </c:pt>
                <c:pt idx="1797">
                  <c:v>5.4808572546400471</c:v>
                </c:pt>
                <c:pt idx="1798">
                  <c:v>5.4808572546400471</c:v>
                </c:pt>
                <c:pt idx="1799">
                  <c:v>5.4808572546400471</c:v>
                </c:pt>
                <c:pt idx="1800">
                  <c:v>5.4808572546400471</c:v>
                </c:pt>
                <c:pt idx="1801">
                  <c:v>5.4808572546400471</c:v>
                </c:pt>
                <c:pt idx="1802">
                  <c:v>5.4808572546400471</c:v>
                </c:pt>
                <c:pt idx="1803">
                  <c:v>5.4808572546400471</c:v>
                </c:pt>
                <c:pt idx="1804">
                  <c:v>5.4808572546400471</c:v>
                </c:pt>
                <c:pt idx="1805">
                  <c:v>5.4808572546400471</c:v>
                </c:pt>
                <c:pt idx="1806">
                  <c:v>5.4808572546400471</c:v>
                </c:pt>
                <c:pt idx="1807">
                  <c:v>5.4808572546400471</c:v>
                </c:pt>
                <c:pt idx="1808">
                  <c:v>5.4808572546400471</c:v>
                </c:pt>
                <c:pt idx="1809">
                  <c:v>5.4808572546400471</c:v>
                </c:pt>
                <c:pt idx="1810">
                  <c:v>5.4808572546400471</c:v>
                </c:pt>
                <c:pt idx="1811">
                  <c:v>5.4808572546400471</c:v>
                </c:pt>
                <c:pt idx="1812">
                  <c:v>5.4808572546400471</c:v>
                </c:pt>
                <c:pt idx="1813">
                  <c:v>5.4808572546400471</c:v>
                </c:pt>
                <c:pt idx="1814">
                  <c:v>5.4808572546400471</c:v>
                </c:pt>
                <c:pt idx="1815">
                  <c:v>5.4808572546400471</c:v>
                </c:pt>
                <c:pt idx="1816">
                  <c:v>5.4808572546400471</c:v>
                </c:pt>
                <c:pt idx="1817">
                  <c:v>5.4808572546400471</c:v>
                </c:pt>
                <c:pt idx="1818">
                  <c:v>5.4808572546400471</c:v>
                </c:pt>
                <c:pt idx="1819">
                  <c:v>5.4808572546400471</c:v>
                </c:pt>
                <c:pt idx="1820">
                  <c:v>5.4808572546400471</c:v>
                </c:pt>
                <c:pt idx="1821">
                  <c:v>5.4808572546400471</c:v>
                </c:pt>
                <c:pt idx="1822">
                  <c:v>5.4808572546400471</c:v>
                </c:pt>
                <c:pt idx="1823">
                  <c:v>5.4808572546400471</c:v>
                </c:pt>
                <c:pt idx="1824">
                  <c:v>5.4808572546400471</c:v>
                </c:pt>
                <c:pt idx="1825">
                  <c:v>5.4808572546400471</c:v>
                </c:pt>
                <c:pt idx="1826">
                  <c:v>5.4808572546400471</c:v>
                </c:pt>
                <c:pt idx="1827">
                  <c:v>5.4808572546400471</c:v>
                </c:pt>
                <c:pt idx="1828">
                  <c:v>5.4808572546400471</c:v>
                </c:pt>
                <c:pt idx="1829">
                  <c:v>5.4808572546400471</c:v>
                </c:pt>
                <c:pt idx="1830">
                  <c:v>5.4808572546400471</c:v>
                </c:pt>
                <c:pt idx="1831">
                  <c:v>5.4808572546400471</c:v>
                </c:pt>
                <c:pt idx="1832">
                  <c:v>5.4808572546400471</c:v>
                </c:pt>
                <c:pt idx="1833">
                  <c:v>5.4808572546400471</c:v>
                </c:pt>
                <c:pt idx="1834">
                  <c:v>5.4808572546400471</c:v>
                </c:pt>
                <c:pt idx="1835">
                  <c:v>5.4808572546400471</c:v>
                </c:pt>
                <c:pt idx="1836">
                  <c:v>5.4808572546400471</c:v>
                </c:pt>
                <c:pt idx="1837">
                  <c:v>5.4808572546400471</c:v>
                </c:pt>
                <c:pt idx="1838">
                  <c:v>5.4808572546400471</c:v>
                </c:pt>
                <c:pt idx="1839">
                  <c:v>5.4808572546400471</c:v>
                </c:pt>
                <c:pt idx="1840">
                  <c:v>5.4808572546400471</c:v>
                </c:pt>
                <c:pt idx="1841">
                  <c:v>5.4808572546400471</c:v>
                </c:pt>
                <c:pt idx="1842">
                  <c:v>5.4808572546400471</c:v>
                </c:pt>
                <c:pt idx="1843">
                  <c:v>5.4808572546400471</c:v>
                </c:pt>
                <c:pt idx="1844">
                  <c:v>5.4808572546400471</c:v>
                </c:pt>
                <c:pt idx="1845">
                  <c:v>5.4808572546400471</c:v>
                </c:pt>
                <c:pt idx="1846">
                  <c:v>5.4808572546400471</c:v>
                </c:pt>
                <c:pt idx="1847">
                  <c:v>5.4808572546400471</c:v>
                </c:pt>
                <c:pt idx="1848">
                  <c:v>5.4808572546400471</c:v>
                </c:pt>
                <c:pt idx="1849">
                  <c:v>5.4808572546400471</c:v>
                </c:pt>
                <c:pt idx="1850">
                  <c:v>5.4808572546400471</c:v>
                </c:pt>
                <c:pt idx="1851">
                  <c:v>5.4808572546400471</c:v>
                </c:pt>
                <c:pt idx="1852">
                  <c:v>5.4808572546400471</c:v>
                </c:pt>
                <c:pt idx="1853">
                  <c:v>5.4808572546400471</c:v>
                </c:pt>
                <c:pt idx="1854">
                  <c:v>5.4808572546400471</c:v>
                </c:pt>
                <c:pt idx="1855">
                  <c:v>5.4808572546400471</c:v>
                </c:pt>
                <c:pt idx="1856">
                  <c:v>5.4808572546400471</c:v>
                </c:pt>
                <c:pt idx="1857">
                  <c:v>5.4808572546400471</c:v>
                </c:pt>
                <c:pt idx="1858">
                  <c:v>5.4808572546400471</c:v>
                </c:pt>
                <c:pt idx="1859">
                  <c:v>5.4808572546400471</c:v>
                </c:pt>
                <c:pt idx="1860">
                  <c:v>5.4808572546400471</c:v>
                </c:pt>
                <c:pt idx="1861">
                  <c:v>5.4808572546400471</c:v>
                </c:pt>
                <c:pt idx="1862">
                  <c:v>5.4808572546400471</c:v>
                </c:pt>
                <c:pt idx="1863">
                  <c:v>5.4808572546400471</c:v>
                </c:pt>
                <c:pt idx="1864">
                  <c:v>5.4808572546400471</c:v>
                </c:pt>
                <c:pt idx="1865">
                  <c:v>5.4808572546400471</c:v>
                </c:pt>
                <c:pt idx="1866">
                  <c:v>5.4808572546400471</c:v>
                </c:pt>
                <c:pt idx="1867">
                  <c:v>5.4808572546400471</c:v>
                </c:pt>
                <c:pt idx="1868">
                  <c:v>5.4808572546400471</c:v>
                </c:pt>
                <c:pt idx="1869">
                  <c:v>5.4808572546400471</c:v>
                </c:pt>
                <c:pt idx="1870">
                  <c:v>5.4808572546400471</c:v>
                </c:pt>
                <c:pt idx="1871">
                  <c:v>5.4808572546400471</c:v>
                </c:pt>
                <c:pt idx="1872">
                  <c:v>5.4808572546400471</c:v>
                </c:pt>
                <c:pt idx="1873">
                  <c:v>5.4808572546400471</c:v>
                </c:pt>
                <c:pt idx="1874">
                  <c:v>5.4808572546400471</c:v>
                </c:pt>
                <c:pt idx="1875">
                  <c:v>5.4808572546400471</c:v>
                </c:pt>
                <c:pt idx="1876">
                  <c:v>5.4808572546400471</c:v>
                </c:pt>
                <c:pt idx="1877">
                  <c:v>5.4808572546400471</c:v>
                </c:pt>
                <c:pt idx="1878">
                  <c:v>5.4808572546400471</c:v>
                </c:pt>
                <c:pt idx="1879">
                  <c:v>5.4808572546400471</c:v>
                </c:pt>
                <c:pt idx="1880">
                  <c:v>5.4808572546400471</c:v>
                </c:pt>
                <c:pt idx="1881">
                  <c:v>5.4808572546400471</c:v>
                </c:pt>
                <c:pt idx="1882">
                  <c:v>5.4808572546400471</c:v>
                </c:pt>
                <c:pt idx="1883">
                  <c:v>5.4808572546400471</c:v>
                </c:pt>
                <c:pt idx="1884">
                  <c:v>5.4808572546400471</c:v>
                </c:pt>
                <c:pt idx="1885">
                  <c:v>5.4808572546400471</c:v>
                </c:pt>
                <c:pt idx="1886">
                  <c:v>5.4808572546400471</c:v>
                </c:pt>
                <c:pt idx="1887">
                  <c:v>5.4808572546400471</c:v>
                </c:pt>
                <c:pt idx="1888">
                  <c:v>5.4808572546400471</c:v>
                </c:pt>
                <c:pt idx="1889">
                  <c:v>5.4808572546400471</c:v>
                </c:pt>
                <c:pt idx="1890">
                  <c:v>5.4808572546400471</c:v>
                </c:pt>
                <c:pt idx="1891">
                  <c:v>5.4808572546400471</c:v>
                </c:pt>
                <c:pt idx="1892">
                  <c:v>5.4808572546400471</c:v>
                </c:pt>
                <c:pt idx="1893">
                  <c:v>5.4808572546400471</c:v>
                </c:pt>
                <c:pt idx="1894">
                  <c:v>5.4808572546400471</c:v>
                </c:pt>
                <c:pt idx="1895">
                  <c:v>5.4808572546400471</c:v>
                </c:pt>
                <c:pt idx="1896">
                  <c:v>5.4808572546400471</c:v>
                </c:pt>
                <c:pt idx="1897">
                  <c:v>5.4808572546400471</c:v>
                </c:pt>
                <c:pt idx="1898">
                  <c:v>5.4808572546400471</c:v>
                </c:pt>
                <c:pt idx="1899">
                  <c:v>5.4808572546400471</c:v>
                </c:pt>
                <c:pt idx="1900">
                  <c:v>5.4808572546400471</c:v>
                </c:pt>
                <c:pt idx="1901">
                  <c:v>5.4808572546400471</c:v>
                </c:pt>
                <c:pt idx="1902">
                  <c:v>5.4808572546400471</c:v>
                </c:pt>
                <c:pt idx="1903">
                  <c:v>5.4808572546400471</c:v>
                </c:pt>
                <c:pt idx="1904">
                  <c:v>5.4808572546400471</c:v>
                </c:pt>
                <c:pt idx="1905">
                  <c:v>5.4808572546400471</c:v>
                </c:pt>
                <c:pt idx="1906">
                  <c:v>5.4808572546400471</c:v>
                </c:pt>
                <c:pt idx="1907">
                  <c:v>5.4808572546400471</c:v>
                </c:pt>
                <c:pt idx="1908">
                  <c:v>5.4808572546400471</c:v>
                </c:pt>
                <c:pt idx="1909">
                  <c:v>5.4808572546400471</c:v>
                </c:pt>
                <c:pt idx="1910">
                  <c:v>5.4808572546400471</c:v>
                </c:pt>
                <c:pt idx="1911">
                  <c:v>5.4808572546400471</c:v>
                </c:pt>
                <c:pt idx="1912">
                  <c:v>5.4808572546400471</c:v>
                </c:pt>
                <c:pt idx="1913">
                  <c:v>5.4808572546400471</c:v>
                </c:pt>
                <c:pt idx="1914">
                  <c:v>5.4808572546400471</c:v>
                </c:pt>
                <c:pt idx="1915">
                  <c:v>5.4808572546400471</c:v>
                </c:pt>
                <c:pt idx="1916">
                  <c:v>5.4808572546400471</c:v>
                </c:pt>
                <c:pt idx="1917">
                  <c:v>5.4808572546400471</c:v>
                </c:pt>
                <c:pt idx="1918">
                  <c:v>5.4808572546400471</c:v>
                </c:pt>
                <c:pt idx="1919">
                  <c:v>5.4808572546400471</c:v>
                </c:pt>
                <c:pt idx="1920">
                  <c:v>5.4808572546400471</c:v>
                </c:pt>
                <c:pt idx="1921">
                  <c:v>5.4808572546400471</c:v>
                </c:pt>
                <c:pt idx="1922">
                  <c:v>5.4808572546400471</c:v>
                </c:pt>
                <c:pt idx="1923">
                  <c:v>5.4808572546400471</c:v>
                </c:pt>
                <c:pt idx="1924">
                  <c:v>5.4808572546400471</c:v>
                </c:pt>
                <c:pt idx="1925">
                  <c:v>5.4808572546400471</c:v>
                </c:pt>
                <c:pt idx="1926">
                  <c:v>5.4808572546400471</c:v>
                </c:pt>
                <c:pt idx="1927">
                  <c:v>5.4808572546400471</c:v>
                </c:pt>
                <c:pt idx="1928">
                  <c:v>5.4808572546400471</c:v>
                </c:pt>
                <c:pt idx="1929">
                  <c:v>5.4808572546400471</c:v>
                </c:pt>
                <c:pt idx="1930">
                  <c:v>5.4808572546400471</c:v>
                </c:pt>
                <c:pt idx="1931">
                  <c:v>5.4808572546400471</c:v>
                </c:pt>
                <c:pt idx="1932">
                  <c:v>5.4808572546400471</c:v>
                </c:pt>
                <c:pt idx="1933">
                  <c:v>5.4808572546400471</c:v>
                </c:pt>
                <c:pt idx="1934">
                  <c:v>5.4808572546400471</c:v>
                </c:pt>
                <c:pt idx="1935">
                  <c:v>5.4808572546400471</c:v>
                </c:pt>
                <c:pt idx="1936">
                  <c:v>5.4808572546400471</c:v>
                </c:pt>
                <c:pt idx="1937">
                  <c:v>5.4808572546400471</c:v>
                </c:pt>
                <c:pt idx="1938">
                  <c:v>5.4808572546400471</c:v>
                </c:pt>
                <c:pt idx="1939">
                  <c:v>5.4808572546400471</c:v>
                </c:pt>
                <c:pt idx="1940">
                  <c:v>5.4808572546400471</c:v>
                </c:pt>
                <c:pt idx="1941">
                  <c:v>5.4808572546400471</c:v>
                </c:pt>
                <c:pt idx="1942">
                  <c:v>5.4808572546400471</c:v>
                </c:pt>
                <c:pt idx="1943">
                  <c:v>5.4808572546400471</c:v>
                </c:pt>
                <c:pt idx="1944">
                  <c:v>5.4808572546400471</c:v>
                </c:pt>
                <c:pt idx="1945">
                  <c:v>5.4808572546400471</c:v>
                </c:pt>
                <c:pt idx="1946">
                  <c:v>5.4808572546400471</c:v>
                </c:pt>
                <c:pt idx="1947">
                  <c:v>5.4808572546400471</c:v>
                </c:pt>
                <c:pt idx="1948">
                  <c:v>5.4808572546400471</c:v>
                </c:pt>
                <c:pt idx="1949">
                  <c:v>5.4808572546400471</c:v>
                </c:pt>
                <c:pt idx="1950">
                  <c:v>5.4808572546400471</c:v>
                </c:pt>
                <c:pt idx="1951">
                  <c:v>5.4808572546400471</c:v>
                </c:pt>
                <c:pt idx="1952">
                  <c:v>5.4808572546400471</c:v>
                </c:pt>
                <c:pt idx="1953">
                  <c:v>5.4808572546400471</c:v>
                </c:pt>
                <c:pt idx="1954">
                  <c:v>5.4808572546400471</c:v>
                </c:pt>
                <c:pt idx="1955">
                  <c:v>5.4808572546400471</c:v>
                </c:pt>
                <c:pt idx="1956">
                  <c:v>5.4808572546400471</c:v>
                </c:pt>
                <c:pt idx="1957">
                  <c:v>5.4808572546400471</c:v>
                </c:pt>
                <c:pt idx="1958">
                  <c:v>5.4808572546400471</c:v>
                </c:pt>
                <c:pt idx="1959">
                  <c:v>5.4808572546400471</c:v>
                </c:pt>
                <c:pt idx="1960">
                  <c:v>5.4808572546400471</c:v>
                </c:pt>
                <c:pt idx="1961">
                  <c:v>5.4808572546400471</c:v>
                </c:pt>
                <c:pt idx="1962">
                  <c:v>5.4808572546400471</c:v>
                </c:pt>
                <c:pt idx="1963">
                  <c:v>5.4808572546400471</c:v>
                </c:pt>
                <c:pt idx="1964">
                  <c:v>5.4808572546400471</c:v>
                </c:pt>
                <c:pt idx="1965">
                  <c:v>5.4808572546400471</c:v>
                </c:pt>
                <c:pt idx="1966">
                  <c:v>5.4808572546400471</c:v>
                </c:pt>
                <c:pt idx="1967">
                  <c:v>5.4808572546400471</c:v>
                </c:pt>
                <c:pt idx="1968">
                  <c:v>5.4808572546400471</c:v>
                </c:pt>
                <c:pt idx="1969">
                  <c:v>5.4808572546400471</c:v>
                </c:pt>
                <c:pt idx="1970">
                  <c:v>5.4808572546400471</c:v>
                </c:pt>
                <c:pt idx="1971">
                  <c:v>5.4808572546400471</c:v>
                </c:pt>
                <c:pt idx="1972">
                  <c:v>5.4808572546400471</c:v>
                </c:pt>
                <c:pt idx="1973">
                  <c:v>5.4808572546400471</c:v>
                </c:pt>
                <c:pt idx="1974">
                  <c:v>5.4808572546400471</c:v>
                </c:pt>
                <c:pt idx="1975">
                  <c:v>5.4808572546400471</c:v>
                </c:pt>
                <c:pt idx="1976">
                  <c:v>5.4808572546400471</c:v>
                </c:pt>
                <c:pt idx="1977">
                  <c:v>5.4808572546400471</c:v>
                </c:pt>
                <c:pt idx="1978">
                  <c:v>5.4808572546400471</c:v>
                </c:pt>
                <c:pt idx="1979">
                  <c:v>5.4808572546400471</c:v>
                </c:pt>
                <c:pt idx="1980">
                  <c:v>5.4808572546400471</c:v>
                </c:pt>
                <c:pt idx="1981">
                  <c:v>5.4808572546400471</c:v>
                </c:pt>
                <c:pt idx="1982">
                  <c:v>5.4808572546400471</c:v>
                </c:pt>
                <c:pt idx="1983">
                  <c:v>5.4808572546400471</c:v>
                </c:pt>
                <c:pt idx="1984">
                  <c:v>5.4808572546400471</c:v>
                </c:pt>
                <c:pt idx="1985">
                  <c:v>5.4808572546400471</c:v>
                </c:pt>
                <c:pt idx="1986">
                  <c:v>5.4808572546400471</c:v>
                </c:pt>
                <c:pt idx="1987">
                  <c:v>5.4808572546400471</c:v>
                </c:pt>
                <c:pt idx="1988">
                  <c:v>5.4808572546400471</c:v>
                </c:pt>
                <c:pt idx="1989">
                  <c:v>5.4808572546400471</c:v>
                </c:pt>
                <c:pt idx="1990">
                  <c:v>5.4808572546400471</c:v>
                </c:pt>
                <c:pt idx="1991">
                  <c:v>5.4808572546400471</c:v>
                </c:pt>
                <c:pt idx="1992">
                  <c:v>5.4808572546400471</c:v>
                </c:pt>
                <c:pt idx="1993">
                  <c:v>5.4808572546400471</c:v>
                </c:pt>
                <c:pt idx="1994">
                  <c:v>5.4808572546400471</c:v>
                </c:pt>
                <c:pt idx="1995">
                  <c:v>5.4808572546400471</c:v>
                </c:pt>
                <c:pt idx="1996">
                  <c:v>5.4808572546400471</c:v>
                </c:pt>
                <c:pt idx="1997">
                  <c:v>5.4808572546400471</c:v>
                </c:pt>
                <c:pt idx="1998">
                  <c:v>5.4808572546400471</c:v>
                </c:pt>
                <c:pt idx="1999">
                  <c:v>5.4808572546400471</c:v>
                </c:pt>
              </c:numCache>
            </c:numRef>
          </c:val>
          <c:extLst>
            <c:ext xmlns:c16="http://schemas.microsoft.com/office/drawing/2014/chart" uri="{C3380CC4-5D6E-409C-BE32-E72D297353CC}">
              <c16:uniqueId val="{00000002-3B23-44E2-84E2-974C28E28AF2}"/>
            </c:ext>
          </c:extLst>
        </c:ser>
        <c:dLbls>
          <c:showLegendKey val="0"/>
          <c:showVal val="0"/>
          <c:showCatName val="0"/>
          <c:showSerName val="0"/>
          <c:showPercent val="0"/>
          <c:showBubbleSize val="0"/>
        </c:dLbls>
        <c:axId val="2073035712"/>
        <c:axId val="19814080"/>
        <c:extLst/>
      </c:radarChart>
      <c:catAx>
        <c:axId val="2073035712"/>
        <c:scaling>
          <c:orientation val="minMax"/>
        </c:scaling>
        <c:delete val="1"/>
        <c:axPos val="b"/>
        <c:numFmt formatCode="General" sourceLinked="1"/>
        <c:majorTickMark val="none"/>
        <c:minorTickMark val="none"/>
        <c:tickLblPos val="nextTo"/>
        <c:crossAx val="19814080"/>
        <c:crosses val="autoZero"/>
        <c:auto val="1"/>
        <c:lblAlgn val="ctr"/>
        <c:lblOffset val="100"/>
        <c:noMultiLvlLbl val="0"/>
      </c:catAx>
      <c:valAx>
        <c:axId val="19814080"/>
        <c:scaling>
          <c:orientation val="minMax"/>
          <c:min val="0"/>
        </c:scaling>
        <c:delete val="0"/>
        <c:axPos val="l"/>
        <c:majorGridlines>
          <c:spPr>
            <a:ln w="38100" cap="rnd" cmpd="sng" algn="ctr">
              <a:solidFill>
                <a:srgbClr val="B4B7B9">
                  <a:alpha val="90000"/>
                </a:srgbClr>
              </a:solidFill>
              <a:prstDash val="sysDot"/>
              <a:round/>
              <a:headEnd type="oval"/>
              <a:tailEnd type="diamond" w="sm" len="sm"/>
            </a:ln>
            <a:effectLst>
              <a:softEdge rad="31750"/>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2F"/>
                </a:solidFill>
                <a:latin typeface="Trebuchet MS" panose="020B0603020202020204" pitchFamily="34" charset="0"/>
                <a:ea typeface="+mn-ea"/>
                <a:cs typeface="+mn-cs"/>
              </a:defRPr>
            </a:pPr>
            <a:endParaRPr lang="en-US"/>
          </a:p>
        </c:txPr>
        <c:crossAx val="2073035712"/>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legendEntry>
      <c:layout>
        <c:manualLayout>
          <c:xMode val="edge"/>
          <c:yMode val="edge"/>
          <c:x val="0.64397744010106206"/>
          <c:y val="0.37471566231848608"/>
          <c:w val="0.31109022490649585"/>
          <c:h val="0.369195762865489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CA" sz="1200" b="1">
                <a:solidFill>
                  <a:srgbClr val="00002F"/>
                </a:solidFill>
                <a:latin typeface="Verdana" panose="020B0604030504040204" pitchFamily="34" charset="0"/>
                <a:ea typeface="Verdana" panose="020B0604030504040204" pitchFamily="34" charset="0"/>
              </a:rPr>
              <a:t>Deflection Trajectories</a:t>
            </a:r>
          </a:p>
        </c:rich>
      </c:tx>
      <c:overlay val="0"/>
      <c:spPr>
        <a:noFill/>
        <a:ln>
          <a:noFill/>
        </a:ln>
        <a:effectLst/>
      </c:spPr>
    </c:title>
    <c:autoTitleDeleted val="0"/>
    <c:plotArea>
      <c:layout/>
      <c:scatterChart>
        <c:scatterStyle val="smoothMarker"/>
        <c:varyColors val="0"/>
        <c:ser>
          <c:idx val="0"/>
          <c:order val="0"/>
          <c:tx>
            <c:v>Trajectory Path</c:v>
          </c:tx>
          <c:spPr>
            <a:ln w="19050" cap="rnd">
              <a:solidFill>
                <a:schemeClr val="accent1"/>
              </a:solidFill>
              <a:prstDash val="sysDot"/>
              <a:round/>
            </a:ln>
            <a:effectLst/>
          </c:spPr>
          <c:marker>
            <c:symbol val="none"/>
          </c:marker>
          <c:dPt>
            <c:idx val="98"/>
            <c:bubble3D val="0"/>
            <c:extLst>
              <c:ext xmlns:c16="http://schemas.microsoft.com/office/drawing/2014/chart" uri="{C3380CC4-5D6E-409C-BE32-E72D297353CC}">
                <c16:uniqueId val="{00000000-555F-4768-B7CF-1BC6896EC439}"/>
              </c:ext>
            </c:extLst>
          </c:dPt>
          <c:xVal>
            <c:numRef>
              <c:f>'Trajectory Map'!$G$3:$G$2000</c:f>
              <c:numCache>
                <c:formatCode>0.0</c:formatCode>
                <c:ptCount val="1998"/>
                <c:pt idx="0">
                  <c:v>2.9480415632113263E-3</c:v>
                </c:pt>
                <c:pt idx="1">
                  <c:v>5.8960831264226526E-3</c:v>
                </c:pt>
                <c:pt idx="2">
                  <c:v>8.8441246896339785E-3</c:v>
                </c:pt>
                <c:pt idx="3">
                  <c:v>1.1792166252845305E-2</c:v>
                </c:pt>
                <c:pt idx="4">
                  <c:v>1.4740207816056632E-2</c:v>
                </c:pt>
                <c:pt idx="5">
                  <c:v>1.7688249379267957E-2</c:v>
                </c:pt>
                <c:pt idx="6">
                  <c:v>2.0636290942479284E-2</c:v>
                </c:pt>
                <c:pt idx="7">
                  <c:v>2.358433250569061E-2</c:v>
                </c:pt>
                <c:pt idx="8">
                  <c:v>2.6532374068901937E-2</c:v>
                </c:pt>
                <c:pt idx="9">
                  <c:v>2.9480415632113264E-2</c:v>
                </c:pt>
                <c:pt idx="10">
                  <c:v>3.2428457195324591E-2</c:v>
                </c:pt>
                <c:pt idx="11">
                  <c:v>3.5376498758535914E-2</c:v>
                </c:pt>
                <c:pt idx="12">
                  <c:v>3.8324540321747244E-2</c:v>
                </c:pt>
                <c:pt idx="13">
                  <c:v>4.1272581884958567E-2</c:v>
                </c:pt>
                <c:pt idx="14">
                  <c:v>4.4220623448169898E-2</c:v>
                </c:pt>
                <c:pt idx="15">
                  <c:v>4.7168665011381221E-2</c:v>
                </c:pt>
                <c:pt idx="16">
                  <c:v>5.0116706574592551E-2</c:v>
                </c:pt>
                <c:pt idx="17">
                  <c:v>5.3064748137803874E-2</c:v>
                </c:pt>
                <c:pt idx="18">
                  <c:v>5.6012789701015205E-2</c:v>
                </c:pt>
                <c:pt idx="19">
                  <c:v>5.8960831264226528E-2</c:v>
                </c:pt>
                <c:pt idx="20">
                  <c:v>6.1908872827437851E-2</c:v>
                </c:pt>
                <c:pt idx="21">
                  <c:v>6.4856914390649181E-2</c:v>
                </c:pt>
                <c:pt idx="22">
                  <c:v>6.7804955953860518E-2</c:v>
                </c:pt>
                <c:pt idx="23">
                  <c:v>7.0752997517071828E-2</c:v>
                </c:pt>
                <c:pt idx="24">
                  <c:v>7.3701039080283151E-2</c:v>
                </c:pt>
                <c:pt idx="25">
                  <c:v>7.6649080643494488E-2</c:v>
                </c:pt>
                <c:pt idx="26">
                  <c:v>7.9597122206705825E-2</c:v>
                </c:pt>
                <c:pt idx="27">
                  <c:v>8.2545163769917135E-2</c:v>
                </c:pt>
                <c:pt idx="28">
                  <c:v>8.5493205333128458E-2</c:v>
                </c:pt>
                <c:pt idx="29">
                  <c:v>8.8441246896339795E-2</c:v>
                </c:pt>
                <c:pt idx="30">
                  <c:v>9.1389288459551118E-2</c:v>
                </c:pt>
                <c:pt idx="31">
                  <c:v>9.4337330022762442E-2</c:v>
                </c:pt>
                <c:pt idx="32">
                  <c:v>9.7285371585973765E-2</c:v>
                </c:pt>
                <c:pt idx="33">
                  <c:v>0.1002334131491851</c:v>
                </c:pt>
                <c:pt idx="34">
                  <c:v>0.10318145471239643</c:v>
                </c:pt>
                <c:pt idx="35">
                  <c:v>0.10612949627560775</c:v>
                </c:pt>
                <c:pt idx="36">
                  <c:v>0.10907753783881907</c:v>
                </c:pt>
                <c:pt idx="37">
                  <c:v>0.11202557940203041</c:v>
                </c:pt>
                <c:pt idx="38">
                  <c:v>0.11497362096524173</c:v>
                </c:pt>
                <c:pt idx="39">
                  <c:v>0.11792166252845306</c:v>
                </c:pt>
                <c:pt idx="40">
                  <c:v>0.12086970409166438</c:v>
                </c:pt>
                <c:pt idx="41">
                  <c:v>0.1238177456548757</c:v>
                </c:pt>
                <c:pt idx="42">
                  <c:v>0.12676578721808704</c:v>
                </c:pt>
                <c:pt idx="43">
                  <c:v>0.12971382878129836</c:v>
                </c:pt>
                <c:pt idx="44">
                  <c:v>0.13266187034450969</c:v>
                </c:pt>
                <c:pt idx="45">
                  <c:v>0.13560991190772104</c:v>
                </c:pt>
                <c:pt idx="46">
                  <c:v>0.13855795347093236</c:v>
                </c:pt>
                <c:pt idx="47">
                  <c:v>0.14150599503414366</c:v>
                </c:pt>
                <c:pt idx="48">
                  <c:v>0.14445403659735498</c:v>
                </c:pt>
                <c:pt idx="49">
                  <c:v>0.1474020781605663</c:v>
                </c:pt>
                <c:pt idx="50">
                  <c:v>0.15035011972377765</c:v>
                </c:pt>
                <c:pt idx="51">
                  <c:v>0.15329816128698898</c:v>
                </c:pt>
                <c:pt idx="52">
                  <c:v>0.1562462028502003</c:v>
                </c:pt>
                <c:pt idx="53">
                  <c:v>0.15919424441341165</c:v>
                </c:pt>
                <c:pt idx="54">
                  <c:v>0.16214228597662295</c:v>
                </c:pt>
                <c:pt idx="55">
                  <c:v>0.16509032753983427</c:v>
                </c:pt>
                <c:pt idx="56">
                  <c:v>0.16803836910304559</c:v>
                </c:pt>
                <c:pt idx="57">
                  <c:v>0.17098641066625692</c:v>
                </c:pt>
                <c:pt idx="58">
                  <c:v>0.17393445222946827</c:v>
                </c:pt>
                <c:pt idx="59">
                  <c:v>0.17688249379267959</c:v>
                </c:pt>
                <c:pt idx="60">
                  <c:v>0.17983053535589091</c:v>
                </c:pt>
                <c:pt idx="61">
                  <c:v>0.18277857691910224</c:v>
                </c:pt>
                <c:pt idx="62">
                  <c:v>0.18572661848231356</c:v>
                </c:pt>
                <c:pt idx="63">
                  <c:v>0.18867466004552488</c:v>
                </c:pt>
                <c:pt idx="64">
                  <c:v>0.19162270160873621</c:v>
                </c:pt>
                <c:pt idx="65">
                  <c:v>0.19457074317194753</c:v>
                </c:pt>
                <c:pt idx="66">
                  <c:v>0.19751878473515888</c:v>
                </c:pt>
                <c:pt idx="67">
                  <c:v>0.2004668262983702</c:v>
                </c:pt>
                <c:pt idx="68">
                  <c:v>0.2034148678615815</c:v>
                </c:pt>
                <c:pt idx="69">
                  <c:v>0.20636290942479285</c:v>
                </c:pt>
                <c:pt idx="70">
                  <c:v>0.20931095098800417</c:v>
                </c:pt>
                <c:pt idx="71">
                  <c:v>0.2122589925512155</c:v>
                </c:pt>
                <c:pt idx="72">
                  <c:v>0.21520703411442682</c:v>
                </c:pt>
                <c:pt idx="73">
                  <c:v>0.21815507567763814</c:v>
                </c:pt>
                <c:pt idx="74">
                  <c:v>0.22110311724084949</c:v>
                </c:pt>
                <c:pt idx="75">
                  <c:v>0.22405115880406082</c:v>
                </c:pt>
                <c:pt idx="76">
                  <c:v>0.22699920036727211</c:v>
                </c:pt>
                <c:pt idx="77">
                  <c:v>0.22994724193048346</c:v>
                </c:pt>
                <c:pt idx="78">
                  <c:v>0.23289528349369479</c:v>
                </c:pt>
                <c:pt idx="79">
                  <c:v>0.23584332505690611</c:v>
                </c:pt>
                <c:pt idx="80">
                  <c:v>0.23879136662011743</c:v>
                </c:pt>
                <c:pt idx="81">
                  <c:v>0.24173940818332876</c:v>
                </c:pt>
                <c:pt idx="82">
                  <c:v>0.24468744974654011</c:v>
                </c:pt>
                <c:pt idx="83">
                  <c:v>0.2476354913097514</c:v>
                </c:pt>
                <c:pt idx="84">
                  <c:v>0.25058353287296276</c:v>
                </c:pt>
                <c:pt idx="85">
                  <c:v>0.25353157443617408</c:v>
                </c:pt>
                <c:pt idx="86">
                  <c:v>0.25647961599938535</c:v>
                </c:pt>
                <c:pt idx="87">
                  <c:v>0.25942765756259673</c:v>
                </c:pt>
                <c:pt idx="88">
                  <c:v>0.26237569912580805</c:v>
                </c:pt>
                <c:pt idx="89">
                  <c:v>0.26532374068901937</c:v>
                </c:pt>
                <c:pt idx="90">
                  <c:v>0.26827178225223069</c:v>
                </c:pt>
                <c:pt idx="91">
                  <c:v>0.27121982381544207</c:v>
                </c:pt>
                <c:pt idx="92">
                  <c:v>0.27416786537865334</c:v>
                </c:pt>
                <c:pt idx="93">
                  <c:v>0.27711590694186472</c:v>
                </c:pt>
                <c:pt idx="94">
                  <c:v>0.28006394850507599</c:v>
                </c:pt>
                <c:pt idx="95">
                  <c:v>0.28301199006828731</c:v>
                </c:pt>
                <c:pt idx="96">
                  <c:v>0.28596003163149869</c:v>
                </c:pt>
                <c:pt idx="97">
                  <c:v>0.28890807319470996</c:v>
                </c:pt>
                <c:pt idx="98">
                  <c:v>0.29185611475792134</c:v>
                </c:pt>
                <c:pt idx="99">
                  <c:v>0.2948041563211326</c:v>
                </c:pt>
                <c:pt idx="100">
                  <c:v>0.29775219788434398</c:v>
                </c:pt>
                <c:pt idx="101">
                  <c:v>0.30070023944755531</c:v>
                </c:pt>
                <c:pt idx="102">
                  <c:v>0.30364828101076657</c:v>
                </c:pt>
                <c:pt idx="103">
                  <c:v>0.30659632257397795</c:v>
                </c:pt>
                <c:pt idx="104">
                  <c:v>0.30954436413718928</c:v>
                </c:pt>
                <c:pt idx="105">
                  <c:v>0.3124924057004006</c:v>
                </c:pt>
                <c:pt idx="106">
                  <c:v>0.31544044726361192</c:v>
                </c:pt>
                <c:pt idx="107">
                  <c:v>0.3183884888268233</c:v>
                </c:pt>
                <c:pt idx="108">
                  <c:v>0.32133653039003457</c:v>
                </c:pt>
                <c:pt idx="109">
                  <c:v>0.32428457195324589</c:v>
                </c:pt>
                <c:pt idx="110">
                  <c:v>0.32723261351645722</c:v>
                </c:pt>
                <c:pt idx="111">
                  <c:v>0.33018065507966854</c:v>
                </c:pt>
                <c:pt idx="112">
                  <c:v>0.33312869664287992</c:v>
                </c:pt>
                <c:pt idx="113">
                  <c:v>0.33607673820609119</c:v>
                </c:pt>
                <c:pt idx="114">
                  <c:v>0.33902477976930256</c:v>
                </c:pt>
                <c:pt idx="115">
                  <c:v>0.34197282133251383</c:v>
                </c:pt>
                <c:pt idx="116">
                  <c:v>0.34492086289572516</c:v>
                </c:pt>
                <c:pt idx="117">
                  <c:v>0.34786890445893653</c:v>
                </c:pt>
                <c:pt idx="118">
                  <c:v>0.3508169460221478</c:v>
                </c:pt>
                <c:pt idx="119">
                  <c:v>0.35376498758535918</c:v>
                </c:pt>
                <c:pt idx="120">
                  <c:v>0.3567130291485705</c:v>
                </c:pt>
                <c:pt idx="121">
                  <c:v>0.35966107071178183</c:v>
                </c:pt>
                <c:pt idx="122">
                  <c:v>0.36260911227499315</c:v>
                </c:pt>
                <c:pt idx="123">
                  <c:v>0.36555715383820447</c:v>
                </c:pt>
                <c:pt idx="124">
                  <c:v>0.3685051954014158</c:v>
                </c:pt>
                <c:pt idx="125">
                  <c:v>0.37145323696462712</c:v>
                </c:pt>
                <c:pt idx="126">
                  <c:v>0.37440127852783844</c:v>
                </c:pt>
                <c:pt idx="127">
                  <c:v>0.37734932009104977</c:v>
                </c:pt>
                <c:pt idx="128">
                  <c:v>0.38029736165426115</c:v>
                </c:pt>
                <c:pt idx="129">
                  <c:v>0.38324540321747241</c:v>
                </c:pt>
                <c:pt idx="130">
                  <c:v>0.38619344478068374</c:v>
                </c:pt>
                <c:pt idx="131">
                  <c:v>0.38914148634389506</c:v>
                </c:pt>
                <c:pt idx="132">
                  <c:v>0.39208952790710638</c:v>
                </c:pt>
                <c:pt idx="133">
                  <c:v>0.39503756947031776</c:v>
                </c:pt>
                <c:pt idx="134">
                  <c:v>0.39798561103352903</c:v>
                </c:pt>
                <c:pt idx="135">
                  <c:v>0.40093365259674041</c:v>
                </c:pt>
                <c:pt idx="136">
                  <c:v>0.40388169415995173</c:v>
                </c:pt>
                <c:pt idx="137">
                  <c:v>0.406829735723163</c:v>
                </c:pt>
                <c:pt idx="138">
                  <c:v>0.40977777728637438</c:v>
                </c:pt>
                <c:pt idx="139">
                  <c:v>0.4127258188495857</c:v>
                </c:pt>
                <c:pt idx="140">
                  <c:v>0.41567386041279702</c:v>
                </c:pt>
                <c:pt idx="141">
                  <c:v>0.41862190197600835</c:v>
                </c:pt>
                <c:pt idx="142">
                  <c:v>0.42156994353921967</c:v>
                </c:pt>
                <c:pt idx="143">
                  <c:v>0.42451798510243099</c:v>
                </c:pt>
                <c:pt idx="144">
                  <c:v>0.42746602666564237</c:v>
                </c:pt>
                <c:pt idx="145">
                  <c:v>0.43041406822885364</c:v>
                </c:pt>
                <c:pt idx="146">
                  <c:v>0.43336210979206496</c:v>
                </c:pt>
                <c:pt idx="147">
                  <c:v>0.43631015135527629</c:v>
                </c:pt>
                <c:pt idx="148">
                  <c:v>0.43925819291848761</c:v>
                </c:pt>
                <c:pt idx="149">
                  <c:v>0.44220623448169899</c:v>
                </c:pt>
                <c:pt idx="150">
                  <c:v>0.44515427604491026</c:v>
                </c:pt>
                <c:pt idx="151">
                  <c:v>0.44810231760812164</c:v>
                </c:pt>
                <c:pt idx="152">
                  <c:v>0.45105035917133296</c:v>
                </c:pt>
                <c:pt idx="153">
                  <c:v>0.45399840073454423</c:v>
                </c:pt>
                <c:pt idx="154">
                  <c:v>0.45694644229775561</c:v>
                </c:pt>
                <c:pt idx="155">
                  <c:v>0.45989448386096693</c:v>
                </c:pt>
                <c:pt idx="156">
                  <c:v>0.46284252542417825</c:v>
                </c:pt>
                <c:pt idx="157">
                  <c:v>0.46579056698738958</c:v>
                </c:pt>
                <c:pt idx="158">
                  <c:v>0.4687386085506009</c:v>
                </c:pt>
                <c:pt idx="159">
                  <c:v>0.47168665011381222</c:v>
                </c:pt>
                <c:pt idx="160">
                  <c:v>0.47463469167702355</c:v>
                </c:pt>
                <c:pt idx="161">
                  <c:v>0.47758273324023487</c:v>
                </c:pt>
                <c:pt idx="162">
                  <c:v>0.48053077480344619</c:v>
                </c:pt>
                <c:pt idx="163">
                  <c:v>0.48347881636665752</c:v>
                </c:pt>
                <c:pt idx="164">
                  <c:v>0.48642685792986884</c:v>
                </c:pt>
                <c:pt idx="165">
                  <c:v>0.48937489949308022</c:v>
                </c:pt>
                <c:pt idx="166">
                  <c:v>0.49232294105629149</c:v>
                </c:pt>
                <c:pt idx="167">
                  <c:v>0.49527098261950281</c:v>
                </c:pt>
                <c:pt idx="168">
                  <c:v>0.49821902418271419</c:v>
                </c:pt>
                <c:pt idx="169">
                  <c:v>0.50116706574592551</c:v>
                </c:pt>
                <c:pt idx="170">
                  <c:v>0.50411510730913678</c:v>
                </c:pt>
                <c:pt idx="171">
                  <c:v>0.50706314887234816</c:v>
                </c:pt>
                <c:pt idx="172">
                  <c:v>0.51001119043555943</c:v>
                </c:pt>
                <c:pt idx="173">
                  <c:v>0.51295923199877069</c:v>
                </c:pt>
                <c:pt idx="174">
                  <c:v>0.51590727356198218</c:v>
                </c:pt>
                <c:pt idx="175">
                  <c:v>0.51885531512519345</c:v>
                </c:pt>
                <c:pt idx="176">
                  <c:v>0.52180335668840472</c:v>
                </c:pt>
                <c:pt idx="177">
                  <c:v>0.5247513982516161</c:v>
                </c:pt>
                <c:pt idx="178">
                  <c:v>0.52769943981482748</c:v>
                </c:pt>
                <c:pt idx="179">
                  <c:v>0.53064748137803874</c:v>
                </c:pt>
                <c:pt idx="180">
                  <c:v>0.53359552294125012</c:v>
                </c:pt>
                <c:pt idx="181">
                  <c:v>0.53654356450446139</c:v>
                </c:pt>
                <c:pt idx="182">
                  <c:v>0.53949160606767266</c:v>
                </c:pt>
                <c:pt idx="183">
                  <c:v>0.54243964763088415</c:v>
                </c:pt>
                <c:pt idx="184">
                  <c:v>0.54538768919409542</c:v>
                </c:pt>
                <c:pt idx="185">
                  <c:v>0.54833573075730668</c:v>
                </c:pt>
                <c:pt idx="186">
                  <c:v>0.55128377232051795</c:v>
                </c:pt>
                <c:pt idx="187">
                  <c:v>0.55423181388372944</c:v>
                </c:pt>
                <c:pt idx="188">
                  <c:v>0.55717985544694071</c:v>
                </c:pt>
                <c:pt idx="189">
                  <c:v>0.56012789701015198</c:v>
                </c:pt>
                <c:pt idx="190">
                  <c:v>0.56307593857336335</c:v>
                </c:pt>
                <c:pt idx="191">
                  <c:v>0.56602398013657462</c:v>
                </c:pt>
                <c:pt idx="192">
                  <c:v>0.568972021699786</c:v>
                </c:pt>
                <c:pt idx="193">
                  <c:v>0.57192006326299738</c:v>
                </c:pt>
                <c:pt idx="194">
                  <c:v>0.57486810482620865</c:v>
                </c:pt>
                <c:pt idx="195">
                  <c:v>0.57781614638941992</c:v>
                </c:pt>
                <c:pt idx="196">
                  <c:v>0.58076418795263129</c:v>
                </c:pt>
                <c:pt idx="197">
                  <c:v>0.58371222951584267</c:v>
                </c:pt>
                <c:pt idx="198">
                  <c:v>0.58666027107905394</c:v>
                </c:pt>
                <c:pt idx="199">
                  <c:v>0.58960831264226521</c:v>
                </c:pt>
                <c:pt idx="200">
                  <c:v>0.59255635420547659</c:v>
                </c:pt>
                <c:pt idx="201">
                  <c:v>0.59550439576868797</c:v>
                </c:pt>
                <c:pt idx="202">
                  <c:v>0.59845243733189923</c:v>
                </c:pt>
                <c:pt idx="203">
                  <c:v>0.60140047889511061</c:v>
                </c:pt>
                <c:pt idx="204">
                  <c:v>0.60434852045832188</c:v>
                </c:pt>
                <c:pt idx="205">
                  <c:v>0.60729656202153315</c:v>
                </c:pt>
                <c:pt idx="206">
                  <c:v>0.61024460358474464</c:v>
                </c:pt>
                <c:pt idx="207">
                  <c:v>0.61319264514795591</c:v>
                </c:pt>
                <c:pt idx="208">
                  <c:v>0.61614068671116717</c:v>
                </c:pt>
                <c:pt idx="209">
                  <c:v>0.61908872827437855</c:v>
                </c:pt>
                <c:pt idx="210">
                  <c:v>0.62203676983758982</c:v>
                </c:pt>
                <c:pt idx="211">
                  <c:v>0.6249848114008012</c:v>
                </c:pt>
                <c:pt idx="212">
                  <c:v>0.62793285296401258</c:v>
                </c:pt>
                <c:pt idx="213">
                  <c:v>0.63088089452722385</c:v>
                </c:pt>
                <c:pt idx="214">
                  <c:v>0.63382893609043511</c:v>
                </c:pt>
                <c:pt idx="215">
                  <c:v>0.6367769776536466</c:v>
                </c:pt>
                <c:pt idx="216">
                  <c:v>0.63972501921685787</c:v>
                </c:pt>
                <c:pt idx="217">
                  <c:v>0.64267306078006914</c:v>
                </c:pt>
                <c:pt idx="218">
                  <c:v>0.64562110234328041</c:v>
                </c:pt>
                <c:pt idx="219">
                  <c:v>0.64856914390649179</c:v>
                </c:pt>
                <c:pt idx="220">
                  <c:v>0.65151718546970316</c:v>
                </c:pt>
                <c:pt idx="221">
                  <c:v>0.65446522703291443</c:v>
                </c:pt>
                <c:pt idx="222">
                  <c:v>0.65741326859612581</c:v>
                </c:pt>
                <c:pt idx="223">
                  <c:v>0.66036131015933708</c:v>
                </c:pt>
                <c:pt idx="224">
                  <c:v>0.66330935172254835</c:v>
                </c:pt>
                <c:pt idx="225">
                  <c:v>0.66625739328575984</c:v>
                </c:pt>
                <c:pt idx="226">
                  <c:v>0.6692054348489711</c:v>
                </c:pt>
                <c:pt idx="227">
                  <c:v>0.67215347641218237</c:v>
                </c:pt>
                <c:pt idx="228">
                  <c:v>0.67510151797539375</c:v>
                </c:pt>
                <c:pt idx="229">
                  <c:v>0.67804955953860513</c:v>
                </c:pt>
                <c:pt idx="230">
                  <c:v>0.6809976011018164</c:v>
                </c:pt>
                <c:pt idx="231">
                  <c:v>0.68394564266502766</c:v>
                </c:pt>
                <c:pt idx="232">
                  <c:v>0.68689368422823904</c:v>
                </c:pt>
                <c:pt idx="233">
                  <c:v>0.68984172579145031</c:v>
                </c:pt>
                <c:pt idx="234">
                  <c:v>0.69278976735466169</c:v>
                </c:pt>
                <c:pt idx="235">
                  <c:v>0.69573780891787307</c:v>
                </c:pt>
                <c:pt idx="236">
                  <c:v>0.69868585048108434</c:v>
                </c:pt>
                <c:pt idx="237">
                  <c:v>0.7016338920442956</c:v>
                </c:pt>
                <c:pt idx="238">
                  <c:v>0.70458193360750709</c:v>
                </c:pt>
                <c:pt idx="239">
                  <c:v>0.70752997517071836</c:v>
                </c:pt>
                <c:pt idx="240">
                  <c:v>0.71047801673392963</c:v>
                </c:pt>
                <c:pt idx="241">
                  <c:v>0.71342605829714101</c:v>
                </c:pt>
                <c:pt idx="242">
                  <c:v>0.71637409986035228</c:v>
                </c:pt>
                <c:pt idx="243">
                  <c:v>0.71932214142356365</c:v>
                </c:pt>
                <c:pt idx="244">
                  <c:v>0.72227018298677503</c:v>
                </c:pt>
                <c:pt idx="245">
                  <c:v>0.7252182245499863</c:v>
                </c:pt>
                <c:pt idx="246">
                  <c:v>0.72816626611319757</c:v>
                </c:pt>
                <c:pt idx="247">
                  <c:v>0.73111430767640895</c:v>
                </c:pt>
                <c:pt idx="248">
                  <c:v>0.73406234923962033</c:v>
                </c:pt>
                <c:pt idx="249">
                  <c:v>0.73701039080283159</c:v>
                </c:pt>
                <c:pt idx="250">
                  <c:v>0.73995843236604286</c:v>
                </c:pt>
                <c:pt idx="251">
                  <c:v>0.74290647392925424</c:v>
                </c:pt>
                <c:pt idx="252">
                  <c:v>0.74585451549246562</c:v>
                </c:pt>
                <c:pt idx="253">
                  <c:v>0.74880255705567689</c:v>
                </c:pt>
                <c:pt idx="254">
                  <c:v>0.75175059861888827</c:v>
                </c:pt>
                <c:pt idx="255">
                  <c:v>0.75469864018209953</c:v>
                </c:pt>
                <c:pt idx="256">
                  <c:v>0.7576466817453108</c:v>
                </c:pt>
                <c:pt idx="257">
                  <c:v>0.76059472330852229</c:v>
                </c:pt>
                <c:pt idx="258">
                  <c:v>0.76354276487173356</c:v>
                </c:pt>
                <c:pt idx="259">
                  <c:v>0.76649080643494483</c:v>
                </c:pt>
                <c:pt idx="260">
                  <c:v>0.76943884799815621</c:v>
                </c:pt>
                <c:pt idx="261">
                  <c:v>0.77238688956136747</c:v>
                </c:pt>
                <c:pt idx="262">
                  <c:v>0.77533493112457885</c:v>
                </c:pt>
                <c:pt idx="263">
                  <c:v>0.77828297268779012</c:v>
                </c:pt>
                <c:pt idx="264">
                  <c:v>0.7812310142510015</c:v>
                </c:pt>
                <c:pt idx="265">
                  <c:v>0.78417905581421277</c:v>
                </c:pt>
                <c:pt idx="266">
                  <c:v>0.78712709737742415</c:v>
                </c:pt>
                <c:pt idx="267">
                  <c:v>0.79007513894063552</c:v>
                </c:pt>
                <c:pt idx="268">
                  <c:v>0.79302318050384679</c:v>
                </c:pt>
                <c:pt idx="269">
                  <c:v>0.79597122206705806</c:v>
                </c:pt>
                <c:pt idx="270">
                  <c:v>0.79891926363026944</c:v>
                </c:pt>
                <c:pt idx="271">
                  <c:v>0.80186730519348082</c:v>
                </c:pt>
                <c:pt idx="272">
                  <c:v>0.80481534675669208</c:v>
                </c:pt>
                <c:pt idx="273">
                  <c:v>0.80776338831990346</c:v>
                </c:pt>
                <c:pt idx="274">
                  <c:v>0.81071142988311473</c:v>
                </c:pt>
                <c:pt idx="275">
                  <c:v>0.813659471446326</c:v>
                </c:pt>
                <c:pt idx="276">
                  <c:v>0.81660751300953749</c:v>
                </c:pt>
                <c:pt idx="277">
                  <c:v>0.81955555457274876</c:v>
                </c:pt>
                <c:pt idx="278">
                  <c:v>0.82250359613596002</c:v>
                </c:pt>
                <c:pt idx="279">
                  <c:v>0.8254516376991714</c:v>
                </c:pt>
                <c:pt idx="280">
                  <c:v>0.82839967926238278</c:v>
                </c:pt>
                <c:pt idx="281">
                  <c:v>0.83134772082559405</c:v>
                </c:pt>
                <c:pt idx="282">
                  <c:v>0.83429576238880532</c:v>
                </c:pt>
                <c:pt idx="283">
                  <c:v>0.8372438039520167</c:v>
                </c:pt>
                <c:pt idx="284">
                  <c:v>0.84019184551522796</c:v>
                </c:pt>
                <c:pt idx="285">
                  <c:v>0.84313988707843934</c:v>
                </c:pt>
                <c:pt idx="286">
                  <c:v>0.84608792864165072</c:v>
                </c:pt>
                <c:pt idx="287">
                  <c:v>0.84903597020486199</c:v>
                </c:pt>
                <c:pt idx="288">
                  <c:v>0.85198401176807326</c:v>
                </c:pt>
                <c:pt idx="289">
                  <c:v>0.85493205333128475</c:v>
                </c:pt>
                <c:pt idx="290">
                  <c:v>0.85788009489449601</c:v>
                </c:pt>
                <c:pt idx="291">
                  <c:v>0.86082813645770728</c:v>
                </c:pt>
                <c:pt idx="292">
                  <c:v>0.86377617802091866</c:v>
                </c:pt>
                <c:pt idx="293">
                  <c:v>0.86672421958412993</c:v>
                </c:pt>
                <c:pt idx="294">
                  <c:v>0.86967226114734131</c:v>
                </c:pt>
                <c:pt idx="295">
                  <c:v>0.87262030271055258</c:v>
                </c:pt>
                <c:pt idx="296">
                  <c:v>0.87556834427376395</c:v>
                </c:pt>
                <c:pt idx="297">
                  <c:v>0.87851638583697522</c:v>
                </c:pt>
                <c:pt idx="298">
                  <c:v>0.88146442740018649</c:v>
                </c:pt>
                <c:pt idx="299">
                  <c:v>0.88441246896339798</c:v>
                </c:pt>
                <c:pt idx="300">
                  <c:v>0.88736051052660925</c:v>
                </c:pt>
                <c:pt idx="301">
                  <c:v>0.89030855208982052</c:v>
                </c:pt>
                <c:pt idx="302">
                  <c:v>0.89325659365303189</c:v>
                </c:pt>
                <c:pt idx="303">
                  <c:v>0.89620463521624327</c:v>
                </c:pt>
                <c:pt idx="304">
                  <c:v>0.89915267677945454</c:v>
                </c:pt>
                <c:pt idx="305">
                  <c:v>0.90210071834266592</c:v>
                </c:pt>
                <c:pt idx="306">
                  <c:v>0.90504875990587719</c:v>
                </c:pt>
                <c:pt idx="307">
                  <c:v>0.90799680146908845</c:v>
                </c:pt>
                <c:pt idx="308">
                  <c:v>0.91094484303229994</c:v>
                </c:pt>
                <c:pt idx="309">
                  <c:v>0.91389288459551121</c:v>
                </c:pt>
                <c:pt idx="310">
                  <c:v>0.91684092615872248</c:v>
                </c:pt>
                <c:pt idx="311">
                  <c:v>0.91978896772193386</c:v>
                </c:pt>
                <c:pt idx="312">
                  <c:v>0.92273700928514513</c:v>
                </c:pt>
                <c:pt idx="313">
                  <c:v>0.92568505084835651</c:v>
                </c:pt>
                <c:pt idx="314">
                  <c:v>0.92863309241156777</c:v>
                </c:pt>
                <c:pt idx="315">
                  <c:v>0.93158113397477915</c:v>
                </c:pt>
                <c:pt idx="316">
                  <c:v>0.93452917553799042</c:v>
                </c:pt>
                <c:pt idx="317">
                  <c:v>0.9374772171012018</c:v>
                </c:pt>
                <c:pt idx="318">
                  <c:v>0.94042525866441318</c:v>
                </c:pt>
                <c:pt idx="319">
                  <c:v>0.94337330022762445</c:v>
                </c:pt>
                <c:pt idx="320">
                  <c:v>0.94632134179083571</c:v>
                </c:pt>
                <c:pt idx="321">
                  <c:v>0.94926938335404709</c:v>
                </c:pt>
                <c:pt idx="322">
                  <c:v>0.95221742491725847</c:v>
                </c:pt>
                <c:pt idx="323">
                  <c:v>0.95516546648046974</c:v>
                </c:pt>
                <c:pt idx="324">
                  <c:v>0.95811350804368112</c:v>
                </c:pt>
                <c:pt idx="325">
                  <c:v>0.96106154960689238</c:v>
                </c:pt>
                <c:pt idx="326">
                  <c:v>0.96400959117010365</c:v>
                </c:pt>
                <c:pt idx="327">
                  <c:v>0.96695763273331503</c:v>
                </c:pt>
                <c:pt idx="328">
                  <c:v>0.96990567429652641</c:v>
                </c:pt>
                <c:pt idx="329">
                  <c:v>0.97285371585973768</c:v>
                </c:pt>
                <c:pt idx="330">
                  <c:v>0.97580175742294895</c:v>
                </c:pt>
                <c:pt idx="331">
                  <c:v>0.97874979898616044</c:v>
                </c:pt>
                <c:pt idx="332">
                  <c:v>0.9816978405493717</c:v>
                </c:pt>
                <c:pt idx="333">
                  <c:v>0.98464588211258297</c:v>
                </c:pt>
                <c:pt idx="334">
                  <c:v>0.98759392367579435</c:v>
                </c:pt>
                <c:pt idx="335">
                  <c:v>0.99054196523900562</c:v>
                </c:pt>
                <c:pt idx="336">
                  <c:v>0.993490006802217</c:v>
                </c:pt>
                <c:pt idx="337">
                  <c:v>0.99643804836542837</c:v>
                </c:pt>
                <c:pt idx="338">
                  <c:v>0.99938608992863964</c:v>
                </c:pt>
                <c:pt idx="339">
                  <c:v>1.002334131491851</c:v>
                </c:pt>
                <c:pt idx="340">
                  <c:v>1.0052821730550623</c:v>
                </c:pt>
                <c:pt idx="341">
                  <c:v>1.0082302146182736</c:v>
                </c:pt>
                <c:pt idx="342">
                  <c:v>1.0111782561814848</c:v>
                </c:pt>
                <c:pt idx="343">
                  <c:v>1.0141262977446963</c:v>
                </c:pt>
                <c:pt idx="344">
                  <c:v>1.0170743393079076</c:v>
                </c:pt>
                <c:pt idx="345">
                  <c:v>1.0200223808711189</c:v>
                </c:pt>
                <c:pt idx="346">
                  <c:v>1.0229704224343301</c:v>
                </c:pt>
                <c:pt idx="347">
                  <c:v>1.0259184639975414</c:v>
                </c:pt>
                <c:pt idx="348">
                  <c:v>1.0288665055607531</c:v>
                </c:pt>
                <c:pt idx="349">
                  <c:v>1.0318145471239644</c:v>
                </c:pt>
                <c:pt idx="350">
                  <c:v>1.0347625886871756</c:v>
                </c:pt>
                <c:pt idx="351">
                  <c:v>1.0377106302503869</c:v>
                </c:pt>
                <c:pt idx="352">
                  <c:v>1.0406586718135982</c:v>
                </c:pt>
                <c:pt idx="353">
                  <c:v>1.0436067133768094</c:v>
                </c:pt>
                <c:pt idx="354">
                  <c:v>1.0465547549400207</c:v>
                </c:pt>
                <c:pt idx="355">
                  <c:v>1.0495027965032322</c:v>
                </c:pt>
                <c:pt idx="356">
                  <c:v>1.0524508380664435</c:v>
                </c:pt>
                <c:pt idx="357">
                  <c:v>1.055398879629655</c:v>
                </c:pt>
                <c:pt idx="358">
                  <c:v>1.0583469211928662</c:v>
                </c:pt>
                <c:pt idx="359">
                  <c:v>1.0612949627560775</c:v>
                </c:pt>
                <c:pt idx="360">
                  <c:v>1.0642430043192888</c:v>
                </c:pt>
                <c:pt idx="361">
                  <c:v>1.0671910458825002</c:v>
                </c:pt>
                <c:pt idx="362">
                  <c:v>1.0701390874457115</c:v>
                </c:pt>
                <c:pt idx="363">
                  <c:v>1.0730871290089228</c:v>
                </c:pt>
                <c:pt idx="364">
                  <c:v>1.076035170572134</c:v>
                </c:pt>
                <c:pt idx="365">
                  <c:v>1.0789832121353453</c:v>
                </c:pt>
                <c:pt idx="366">
                  <c:v>1.0819312536985568</c:v>
                </c:pt>
                <c:pt idx="367">
                  <c:v>1.0848792952617683</c:v>
                </c:pt>
                <c:pt idx="368">
                  <c:v>1.0878273368249796</c:v>
                </c:pt>
                <c:pt idx="369">
                  <c:v>1.0907753783881908</c:v>
                </c:pt>
                <c:pt idx="370">
                  <c:v>1.0937234199514021</c:v>
                </c:pt>
                <c:pt idx="371">
                  <c:v>1.0966714615146134</c:v>
                </c:pt>
                <c:pt idx="372">
                  <c:v>1.0996195030778246</c:v>
                </c:pt>
                <c:pt idx="373">
                  <c:v>1.1025675446410359</c:v>
                </c:pt>
                <c:pt idx="374">
                  <c:v>1.1055155862042474</c:v>
                </c:pt>
                <c:pt idx="375">
                  <c:v>1.1084636277674589</c:v>
                </c:pt>
                <c:pt idx="376">
                  <c:v>1.1114116693306701</c:v>
                </c:pt>
                <c:pt idx="377">
                  <c:v>1.1143597108938814</c:v>
                </c:pt>
                <c:pt idx="378">
                  <c:v>1.1173077524570927</c:v>
                </c:pt>
                <c:pt idx="379">
                  <c:v>1.120255794020304</c:v>
                </c:pt>
                <c:pt idx="380">
                  <c:v>1.1232038355835154</c:v>
                </c:pt>
                <c:pt idx="381">
                  <c:v>1.1261518771467267</c:v>
                </c:pt>
                <c:pt idx="382">
                  <c:v>1.129099918709938</c:v>
                </c:pt>
                <c:pt idx="383">
                  <c:v>1.1320479602731492</c:v>
                </c:pt>
                <c:pt idx="384">
                  <c:v>1.1349960018363605</c:v>
                </c:pt>
                <c:pt idx="385">
                  <c:v>1.137944043399572</c:v>
                </c:pt>
                <c:pt idx="386">
                  <c:v>1.1408920849627833</c:v>
                </c:pt>
                <c:pt idx="387">
                  <c:v>1.1438401265259948</c:v>
                </c:pt>
                <c:pt idx="388">
                  <c:v>1.146788168089206</c:v>
                </c:pt>
                <c:pt idx="389">
                  <c:v>1.1497362096524173</c:v>
                </c:pt>
                <c:pt idx="390">
                  <c:v>1.1526842512156286</c:v>
                </c:pt>
                <c:pt idx="391">
                  <c:v>1.1556322927788398</c:v>
                </c:pt>
                <c:pt idx="392">
                  <c:v>1.1585803343420511</c:v>
                </c:pt>
                <c:pt idx="393">
                  <c:v>1.1615283759052626</c:v>
                </c:pt>
                <c:pt idx="394">
                  <c:v>1.1644764174684741</c:v>
                </c:pt>
                <c:pt idx="395">
                  <c:v>1.1674244590316853</c:v>
                </c:pt>
                <c:pt idx="396">
                  <c:v>1.1703725005948966</c:v>
                </c:pt>
                <c:pt idx="397">
                  <c:v>1.1733205421581079</c:v>
                </c:pt>
                <c:pt idx="398">
                  <c:v>1.1762685837213191</c:v>
                </c:pt>
                <c:pt idx="399">
                  <c:v>1.1792166252845304</c:v>
                </c:pt>
                <c:pt idx="400">
                  <c:v>1.1821646668477419</c:v>
                </c:pt>
                <c:pt idx="401">
                  <c:v>1.1851127084109532</c:v>
                </c:pt>
                <c:pt idx="402">
                  <c:v>1.1880607499741644</c:v>
                </c:pt>
                <c:pt idx="403">
                  <c:v>1.1910087915373759</c:v>
                </c:pt>
                <c:pt idx="404">
                  <c:v>1.1939568331005872</c:v>
                </c:pt>
                <c:pt idx="405">
                  <c:v>1.1969048746637985</c:v>
                </c:pt>
                <c:pt idx="406">
                  <c:v>1.19985291622701</c:v>
                </c:pt>
                <c:pt idx="407">
                  <c:v>1.2028009577902212</c:v>
                </c:pt>
                <c:pt idx="408">
                  <c:v>1.2057489993534325</c:v>
                </c:pt>
                <c:pt idx="409">
                  <c:v>1.2086970409166438</c:v>
                </c:pt>
                <c:pt idx="410">
                  <c:v>1.211645082479855</c:v>
                </c:pt>
                <c:pt idx="411">
                  <c:v>1.2145931240430663</c:v>
                </c:pt>
                <c:pt idx="412">
                  <c:v>1.217541165606278</c:v>
                </c:pt>
                <c:pt idx="413">
                  <c:v>1.2204892071694893</c:v>
                </c:pt>
                <c:pt idx="414">
                  <c:v>1.2234372487327005</c:v>
                </c:pt>
                <c:pt idx="415">
                  <c:v>1.2263852902959118</c:v>
                </c:pt>
                <c:pt idx="416">
                  <c:v>1.2293333318591231</c:v>
                </c:pt>
                <c:pt idx="417">
                  <c:v>1.2322813734223343</c:v>
                </c:pt>
                <c:pt idx="418">
                  <c:v>1.2352294149855456</c:v>
                </c:pt>
                <c:pt idx="419">
                  <c:v>1.2381774565487571</c:v>
                </c:pt>
                <c:pt idx="420">
                  <c:v>1.2411254981119684</c:v>
                </c:pt>
                <c:pt idx="421">
                  <c:v>1.2440735396751796</c:v>
                </c:pt>
                <c:pt idx="422">
                  <c:v>1.2470215812383911</c:v>
                </c:pt>
                <c:pt idx="423">
                  <c:v>1.2499696228016024</c:v>
                </c:pt>
                <c:pt idx="424">
                  <c:v>1.2529176643648137</c:v>
                </c:pt>
                <c:pt idx="425">
                  <c:v>1.2558657059280252</c:v>
                </c:pt>
                <c:pt idx="426">
                  <c:v>1.2588137474912364</c:v>
                </c:pt>
                <c:pt idx="427">
                  <c:v>1.2617617890544477</c:v>
                </c:pt>
                <c:pt idx="428">
                  <c:v>1.264709830617659</c:v>
                </c:pt>
                <c:pt idx="429">
                  <c:v>1.2676578721808702</c:v>
                </c:pt>
                <c:pt idx="430">
                  <c:v>1.2706059137440815</c:v>
                </c:pt>
                <c:pt idx="431">
                  <c:v>1.2735539553072932</c:v>
                </c:pt>
                <c:pt idx="432">
                  <c:v>1.2765019968705045</c:v>
                </c:pt>
                <c:pt idx="433">
                  <c:v>1.2794500384337157</c:v>
                </c:pt>
                <c:pt idx="434">
                  <c:v>1.282398079996927</c:v>
                </c:pt>
                <c:pt idx="435">
                  <c:v>1.2853461215601383</c:v>
                </c:pt>
                <c:pt idx="436">
                  <c:v>1.2882941631233495</c:v>
                </c:pt>
                <c:pt idx="437">
                  <c:v>1.2912422046865608</c:v>
                </c:pt>
                <c:pt idx="438">
                  <c:v>1.2941902462497723</c:v>
                </c:pt>
                <c:pt idx="439">
                  <c:v>1.2971382878129836</c:v>
                </c:pt>
                <c:pt idx="440">
                  <c:v>1.3000863293761951</c:v>
                </c:pt>
                <c:pt idx="441">
                  <c:v>1.3030343709394063</c:v>
                </c:pt>
                <c:pt idx="442">
                  <c:v>1.3059824125026176</c:v>
                </c:pt>
                <c:pt idx="443">
                  <c:v>1.3089304540658289</c:v>
                </c:pt>
                <c:pt idx="444">
                  <c:v>1.3118784956290404</c:v>
                </c:pt>
                <c:pt idx="445">
                  <c:v>1.3148265371922516</c:v>
                </c:pt>
                <c:pt idx="446">
                  <c:v>1.3177745787554629</c:v>
                </c:pt>
                <c:pt idx="447">
                  <c:v>1.3207226203186742</c:v>
                </c:pt>
                <c:pt idx="448">
                  <c:v>1.3236706618818854</c:v>
                </c:pt>
                <c:pt idx="449">
                  <c:v>1.3266187034450967</c:v>
                </c:pt>
                <c:pt idx="450">
                  <c:v>1.3295667450083082</c:v>
                </c:pt>
                <c:pt idx="451">
                  <c:v>1.3325147865715197</c:v>
                </c:pt>
                <c:pt idx="452">
                  <c:v>1.3354628281347309</c:v>
                </c:pt>
                <c:pt idx="453">
                  <c:v>1.3384108696979422</c:v>
                </c:pt>
                <c:pt idx="454">
                  <c:v>1.3413589112611535</c:v>
                </c:pt>
                <c:pt idx="455">
                  <c:v>1.3443069528243647</c:v>
                </c:pt>
                <c:pt idx="456">
                  <c:v>1.347254994387576</c:v>
                </c:pt>
                <c:pt idx="457">
                  <c:v>1.3502030359507875</c:v>
                </c:pt>
                <c:pt idx="458">
                  <c:v>1.3531510775139988</c:v>
                </c:pt>
                <c:pt idx="459">
                  <c:v>1.3560991190772103</c:v>
                </c:pt>
                <c:pt idx="460">
                  <c:v>1.3590471606404215</c:v>
                </c:pt>
                <c:pt idx="461">
                  <c:v>1.3619952022036328</c:v>
                </c:pt>
                <c:pt idx="462">
                  <c:v>1.3649432437668441</c:v>
                </c:pt>
                <c:pt idx="463">
                  <c:v>1.3678912853300553</c:v>
                </c:pt>
                <c:pt idx="464">
                  <c:v>1.3708393268932668</c:v>
                </c:pt>
                <c:pt idx="465">
                  <c:v>1.3737873684564781</c:v>
                </c:pt>
                <c:pt idx="466">
                  <c:v>1.3767354100196894</c:v>
                </c:pt>
                <c:pt idx="467">
                  <c:v>1.3796834515829006</c:v>
                </c:pt>
                <c:pt idx="468">
                  <c:v>1.3826314931461121</c:v>
                </c:pt>
                <c:pt idx="469">
                  <c:v>1.3855795347093234</c:v>
                </c:pt>
                <c:pt idx="470">
                  <c:v>1.3885275762725349</c:v>
                </c:pt>
                <c:pt idx="471">
                  <c:v>1.3914756178357461</c:v>
                </c:pt>
                <c:pt idx="472">
                  <c:v>1.3944236593989574</c:v>
                </c:pt>
                <c:pt idx="473">
                  <c:v>1.3973717009621687</c:v>
                </c:pt>
                <c:pt idx="474">
                  <c:v>1.4003197425253799</c:v>
                </c:pt>
                <c:pt idx="475">
                  <c:v>1.4032677840885912</c:v>
                </c:pt>
                <c:pt idx="476">
                  <c:v>1.4062158256518027</c:v>
                </c:pt>
                <c:pt idx="477">
                  <c:v>1.4091638672150142</c:v>
                </c:pt>
                <c:pt idx="478">
                  <c:v>1.4121119087782255</c:v>
                </c:pt>
                <c:pt idx="479">
                  <c:v>1.4150599503414367</c:v>
                </c:pt>
                <c:pt idx="480">
                  <c:v>1.418007991904648</c:v>
                </c:pt>
                <c:pt idx="481">
                  <c:v>1.4209560334678593</c:v>
                </c:pt>
                <c:pt idx="482">
                  <c:v>1.4239040750310705</c:v>
                </c:pt>
                <c:pt idx="483">
                  <c:v>1.426852116594282</c:v>
                </c:pt>
                <c:pt idx="484">
                  <c:v>1.4298001581574933</c:v>
                </c:pt>
                <c:pt idx="485">
                  <c:v>1.4327481997207046</c:v>
                </c:pt>
                <c:pt idx="486">
                  <c:v>1.4356962412839158</c:v>
                </c:pt>
                <c:pt idx="487">
                  <c:v>1.4386442828471273</c:v>
                </c:pt>
                <c:pt idx="488">
                  <c:v>1.4415923244103386</c:v>
                </c:pt>
                <c:pt idx="489">
                  <c:v>1.4445403659735501</c:v>
                </c:pt>
                <c:pt idx="490">
                  <c:v>1.4474884075367613</c:v>
                </c:pt>
                <c:pt idx="491">
                  <c:v>1.4504364490999726</c:v>
                </c:pt>
                <c:pt idx="492">
                  <c:v>1.4533844906631839</c:v>
                </c:pt>
                <c:pt idx="493">
                  <c:v>1.4563325322263951</c:v>
                </c:pt>
                <c:pt idx="494">
                  <c:v>1.4592805737896064</c:v>
                </c:pt>
                <c:pt idx="495">
                  <c:v>1.4622286153528179</c:v>
                </c:pt>
                <c:pt idx="496">
                  <c:v>1.4651766569160294</c:v>
                </c:pt>
                <c:pt idx="497">
                  <c:v>1.4681246984792407</c:v>
                </c:pt>
                <c:pt idx="498">
                  <c:v>1.4710727400424519</c:v>
                </c:pt>
                <c:pt idx="499">
                  <c:v>1.4740207816056632</c:v>
                </c:pt>
                <c:pt idx="500">
                  <c:v>1.4769688231688745</c:v>
                </c:pt>
                <c:pt idx="501">
                  <c:v>1.4799168647320857</c:v>
                </c:pt>
                <c:pt idx="502">
                  <c:v>1.4828649062952972</c:v>
                </c:pt>
                <c:pt idx="503">
                  <c:v>1.4858129478585085</c:v>
                </c:pt>
                <c:pt idx="504">
                  <c:v>1.4887609894217197</c:v>
                </c:pt>
                <c:pt idx="505">
                  <c:v>1.4917090309849312</c:v>
                </c:pt>
                <c:pt idx="506">
                  <c:v>1.4946570725481425</c:v>
                </c:pt>
                <c:pt idx="507">
                  <c:v>1.4976051141113538</c:v>
                </c:pt>
                <c:pt idx="508">
                  <c:v>1.5005531556745653</c:v>
                </c:pt>
                <c:pt idx="509">
                  <c:v>1.5035011972377765</c:v>
                </c:pt>
                <c:pt idx="510">
                  <c:v>1.5064492388009878</c:v>
                </c:pt>
                <c:pt idx="511">
                  <c:v>1.5093972803641991</c:v>
                </c:pt>
                <c:pt idx="512">
                  <c:v>1.5123453219274103</c:v>
                </c:pt>
                <c:pt idx="513">
                  <c:v>1.5152933634906216</c:v>
                </c:pt>
                <c:pt idx="514">
                  <c:v>1.5182414050538329</c:v>
                </c:pt>
                <c:pt idx="515">
                  <c:v>1.5211894466170446</c:v>
                </c:pt>
                <c:pt idx="516">
                  <c:v>1.5241374881802559</c:v>
                </c:pt>
                <c:pt idx="517">
                  <c:v>1.5270855297434671</c:v>
                </c:pt>
                <c:pt idx="518">
                  <c:v>1.5300335713066784</c:v>
                </c:pt>
                <c:pt idx="519">
                  <c:v>1.5329816128698897</c:v>
                </c:pt>
                <c:pt idx="520">
                  <c:v>1.5359296544331009</c:v>
                </c:pt>
                <c:pt idx="521">
                  <c:v>1.5388776959963124</c:v>
                </c:pt>
                <c:pt idx="522">
                  <c:v>1.5418257375595237</c:v>
                </c:pt>
                <c:pt idx="523">
                  <c:v>1.5447737791227349</c:v>
                </c:pt>
                <c:pt idx="524">
                  <c:v>1.5477218206859464</c:v>
                </c:pt>
                <c:pt idx="525">
                  <c:v>1.5506698622491577</c:v>
                </c:pt>
                <c:pt idx="526">
                  <c:v>1.553617903812369</c:v>
                </c:pt>
                <c:pt idx="527">
                  <c:v>1.5565659453755802</c:v>
                </c:pt>
                <c:pt idx="528">
                  <c:v>1.5595139869387917</c:v>
                </c:pt>
                <c:pt idx="529">
                  <c:v>1.562462028502003</c:v>
                </c:pt>
                <c:pt idx="530">
                  <c:v>1.5654100700652143</c:v>
                </c:pt>
                <c:pt idx="531">
                  <c:v>1.5683581116284255</c:v>
                </c:pt>
                <c:pt idx="532">
                  <c:v>1.5713061531916368</c:v>
                </c:pt>
                <c:pt idx="533">
                  <c:v>1.5742541947548483</c:v>
                </c:pt>
                <c:pt idx="534">
                  <c:v>1.5772022363180598</c:v>
                </c:pt>
                <c:pt idx="535">
                  <c:v>1.580150277881271</c:v>
                </c:pt>
                <c:pt idx="536">
                  <c:v>1.5830983194444823</c:v>
                </c:pt>
                <c:pt idx="537">
                  <c:v>1.5860463610076936</c:v>
                </c:pt>
                <c:pt idx="538">
                  <c:v>1.5889944025709049</c:v>
                </c:pt>
                <c:pt idx="539">
                  <c:v>1.5919424441341161</c:v>
                </c:pt>
                <c:pt idx="540">
                  <c:v>1.5948904856973276</c:v>
                </c:pt>
                <c:pt idx="541">
                  <c:v>1.5978385272605389</c:v>
                </c:pt>
                <c:pt idx="542">
                  <c:v>1.6007865688237504</c:v>
                </c:pt>
                <c:pt idx="543">
                  <c:v>1.6037346103869616</c:v>
                </c:pt>
                <c:pt idx="544">
                  <c:v>1.6066826519501729</c:v>
                </c:pt>
                <c:pt idx="545">
                  <c:v>1.6096306935133842</c:v>
                </c:pt>
                <c:pt idx="546">
                  <c:v>1.6125787350765954</c:v>
                </c:pt>
                <c:pt idx="547">
                  <c:v>1.6155267766398069</c:v>
                </c:pt>
                <c:pt idx="548">
                  <c:v>1.6184748182030182</c:v>
                </c:pt>
                <c:pt idx="549">
                  <c:v>1.6214228597662295</c:v>
                </c:pt>
                <c:pt idx="550">
                  <c:v>1.6243709013294407</c:v>
                </c:pt>
                <c:pt idx="551">
                  <c:v>1.627318942892652</c:v>
                </c:pt>
                <c:pt idx="552">
                  <c:v>1.6302669844558635</c:v>
                </c:pt>
                <c:pt idx="553">
                  <c:v>1.633215026019075</c:v>
                </c:pt>
                <c:pt idx="554">
                  <c:v>1.6361630675822862</c:v>
                </c:pt>
                <c:pt idx="555">
                  <c:v>1.6391111091454975</c:v>
                </c:pt>
                <c:pt idx="556">
                  <c:v>1.6420591507087088</c:v>
                </c:pt>
                <c:pt idx="557">
                  <c:v>1.64500719227192</c:v>
                </c:pt>
                <c:pt idx="558">
                  <c:v>1.6479552338351313</c:v>
                </c:pt>
                <c:pt idx="559">
                  <c:v>1.6509032753983428</c:v>
                </c:pt>
                <c:pt idx="560">
                  <c:v>1.6538513169615541</c:v>
                </c:pt>
                <c:pt idx="561">
                  <c:v>1.6567993585247656</c:v>
                </c:pt>
                <c:pt idx="562">
                  <c:v>1.6597474000879768</c:v>
                </c:pt>
                <c:pt idx="563">
                  <c:v>1.6626954416511881</c:v>
                </c:pt>
                <c:pt idx="564">
                  <c:v>1.6656434832143994</c:v>
                </c:pt>
                <c:pt idx="565">
                  <c:v>1.6685915247776106</c:v>
                </c:pt>
                <c:pt idx="566">
                  <c:v>1.6715395663408221</c:v>
                </c:pt>
                <c:pt idx="567">
                  <c:v>1.6744876079040334</c:v>
                </c:pt>
                <c:pt idx="568">
                  <c:v>1.6774356494672447</c:v>
                </c:pt>
                <c:pt idx="569">
                  <c:v>1.6803836910304559</c:v>
                </c:pt>
                <c:pt idx="570">
                  <c:v>1.6833317325936674</c:v>
                </c:pt>
                <c:pt idx="571">
                  <c:v>1.6862797741568787</c:v>
                </c:pt>
                <c:pt idx="572">
                  <c:v>1.6892278157200902</c:v>
                </c:pt>
                <c:pt idx="573">
                  <c:v>1.6921758572833014</c:v>
                </c:pt>
                <c:pt idx="574">
                  <c:v>1.6951238988465127</c:v>
                </c:pt>
                <c:pt idx="575">
                  <c:v>1.698071940409724</c:v>
                </c:pt>
                <c:pt idx="576">
                  <c:v>1.7010199819729352</c:v>
                </c:pt>
                <c:pt idx="577">
                  <c:v>1.7039680235361465</c:v>
                </c:pt>
                <c:pt idx="578">
                  <c:v>1.7069160650993578</c:v>
                </c:pt>
                <c:pt idx="579">
                  <c:v>1.7098641066625695</c:v>
                </c:pt>
                <c:pt idx="580">
                  <c:v>1.7128121482257808</c:v>
                </c:pt>
                <c:pt idx="581">
                  <c:v>1.715760189788992</c:v>
                </c:pt>
                <c:pt idx="582">
                  <c:v>1.7187082313522033</c:v>
                </c:pt>
                <c:pt idx="583">
                  <c:v>1.7216562729154146</c:v>
                </c:pt>
                <c:pt idx="584">
                  <c:v>1.7246043144786258</c:v>
                </c:pt>
                <c:pt idx="585">
                  <c:v>1.7275523560418373</c:v>
                </c:pt>
                <c:pt idx="586">
                  <c:v>1.7305003976050486</c:v>
                </c:pt>
                <c:pt idx="587">
                  <c:v>1.7334484391682599</c:v>
                </c:pt>
                <c:pt idx="588">
                  <c:v>1.7363964807314711</c:v>
                </c:pt>
                <c:pt idx="589">
                  <c:v>1.7393445222946826</c:v>
                </c:pt>
                <c:pt idx="590">
                  <c:v>1.7422925638578939</c:v>
                </c:pt>
                <c:pt idx="591">
                  <c:v>1.7452406054211052</c:v>
                </c:pt>
                <c:pt idx="592">
                  <c:v>1.7481886469843166</c:v>
                </c:pt>
                <c:pt idx="593">
                  <c:v>1.7511366885475279</c:v>
                </c:pt>
                <c:pt idx="594">
                  <c:v>1.7540847301107392</c:v>
                </c:pt>
                <c:pt idx="595">
                  <c:v>1.7570327716739504</c:v>
                </c:pt>
                <c:pt idx="596">
                  <c:v>1.7599808132371617</c:v>
                </c:pt>
                <c:pt idx="597">
                  <c:v>1.762928854800373</c:v>
                </c:pt>
                <c:pt idx="598">
                  <c:v>1.7658768963635847</c:v>
                </c:pt>
                <c:pt idx="599">
                  <c:v>1.768824937926796</c:v>
                </c:pt>
                <c:pt idx="600">
                  <c:v>1.7717729794900072</c:v>
                </c:pt>
                <c:pt idx="601">
                  <c:v>1.7747210210532185</c:v>
                </c:pt>
                <c:pt idx="602">
                  <c:v>1.7776690626164298</c:v>
                </c:pt>
                <c:pt idx="603">
                  <c:v>1.780617104179641</c:v>
                </c:pt>
                <c:pt idx="604">
                  <c:v>1.7835651457428525</c:v>
                </c:pt>
                <c:pt idx="605">
                  <c:v>1.7865131873060638</c:v>
                </c:pt>
                <c:pt idx="606">
                  <c:v>1.7894612288692751</c:v>
                </c:pt>
                <c:pt idx="607">
                  <c:v>1.7924092704324865</c:v>
                </c:pt>
                <c:pt idx="608">
                  <c:v>1.7953573119956978</c:v>
                </c:pt>
                <c:pt idx="609">
                  <c:v>1.7983053535589091</c:v>
                </c:pt>
                <c:pt idx="610">
                  <c:v>1.8012533951221203</c:v>
                </c:pt>
                <c:pt idx="611">
                  <c:v>1.8042014366853318</c:v>
                </c:pt>
                <c:pt idx="612">
                  <c:v>1.8071494782485431</c:v>
                </c:pt>
                <c:pt idx="613">
                  <c:v>1.8100975198117544</c:v>
                </c:pt>
                <c:pt idx="614">
                  <c:v>1.8130455613749656</c:v>
                </c:pt>
                <c:pt idx="615">
                  <c:v>1.8159936029381769</c:v>
                </c:pt>
                <c:pt idx="616">
                  <c:v>1.8189416445013882</c:v>
                </c:pt>
                <c:pt idx="617">
                  <c:v>1.8218896860645999</c:v>
                </c:pt>
                <c:pt idx="618">
                  <c:v>1.8248377276278112</c:v>
                </c:pt>
                <c:pt idx="619">
                  <c:v>1.8277857691910224</c:v>
                </c:pt>
                <c:pt idx="620">
                  <c:v>1.8307338107542337</c:v>
                </c:pt>
                <c:pt idx="621">
                  <c:v>1.833681852317445</c:v>
                </c:pt>
                <c:pt idx="622">
                  <c:v>1.8366298938806562</c:v>
                </c:pt>
                <c:pt idx="623">
                  <c:v>1.8395779354438677</c:v>
                </c:pt>
                <c:pt idx="624">
                  <c:v>1.842525977007079</c:v>
                </c:pt>
                <c:pt idx="625">
                  <c:v>1.8454740185702903</c:v>
                </c:pt>
                <c:pt idx="626">
                  <c:v>1.8484220601335017</c:v>
                </c:pt>
                <c:pt idx="627">
                  <c:v>1.851370101696713</c:v>
                </c:pt>
                <c:pt idx="628">
                  <c:v>1.8543181432599243</c:v>
                </c:pt>
                <c:pt idx="629">
                  <c:v>1.8572661848231355</c:v>
                </c:pt>
                <c:pt idx="630">
                  <c:v>1.860214226386347</c:v>
                </c:pt>
                <c:pt idx="631">
                  <c:v>1.8631622679495583</c:v>
                </c:pt>
                <c:pt idx="632">
                  <c:v>1.8661103095127696</c:v>
                </c:pt>
                <c:pt idx="633">
                  <c:v>1.8690583510759808</c:v>
                </c:pt>
                <c:pt idx="634">
                  <c:v>1.8720063926391921</c:v>
                </c:pt>
                <c:pt idx="635">
                  <c:v>1.8749544342024036</c:v>
                </c:pt>
                <c:pt idx="636">
                  <c:v>1.8779024757656151</c:v>
                </c:pt>
                <c:pt idx="637">
                  <c:v>1.8808505173288264</c:v>
                </c:pt>
                <c:pt idx="638">
                  <c:v>1.8837985588920376</c:v>
                </c:pt>
                <c:pt idx="639">
                  <c:v>1.8867466004552489</c:v>
                </c:pt>
                <c:pt idx="640">
                  <c:v>1.8896946420184602</c:v>
                </c:pt>
                <c:pt idx="641">
                  <c:v>1.8926426835816714</c:v>
                </c:pt>
                <c:pt idx="642">
                  <c:v>1.8955907251448827</c:v>
                </c:pt>
                <c:pt idx="643">
                  <c:v>1.8985387667080942</c:v>
                </c:pt>
                <c:pt idx="644">
                  <c:v>1.9014868082713057</c:v>
                </c:pt>
                <c:pt idx="645">
                  <c:v>1.9044348498345169</c:v>
                </c:pt>
                <c:pt idx="646">
                  <c:v>1.9073828913977282</c:v>
                </c:pt>
                <c:pt idx="647">
                  <c:v>1.9103309329609395</c:v>
                </c:pt>
                <c:pt idx="648">
                  <c:v>1.9132789745241507</c:v>
                </c:pt>
                <c:pt idx="649">
                  <c:v>1.9162270160873622</c:v>
                </c:pt>
                <c:pt idx="650">
                  <c:v>1.9191750576505735</c:v>
                </c:pt>
                <c:pt idx="651">
                  <c:v>1.9221230992137848</c:v>
                </c:pt>
                <c:pt idx="652">
                  <c:v>1.925071140776996</c:v>
                </c:pt>
                <c:pt idx="653">
                  <c:v>1.9280191823402073</c:v>
                </c:pt>
                <c:pt idx="654">
                  <c:v>1.9309672239034188</c:v>
                </c:pt>
                <c:pt idx="655">
                  <c:v>1.9339152654666301</c:v>
                </c:pt>
                <c:pt idx="656">
                  <c:v>1.9368633070298416</c:v>
                </c:pt>
                <c:pt idx="657">
                  <c:v>1.9398113485930528</c:v>
                </c:pt>
                <c:pt idx="658">
                  <c:v>1.9427593901562641</c:v>
                </c:pt>
                <c:pt idx="659">
                  <c:v>1.9457074317194754</c:v>
                </c:pt>
                <c:pt idx="660">
                  <c:v>1.9486554732826866</c:v>
                </c:pt>
                <c:pt idx="661">
                  <c:v>1.9516035148458979</c:v>
                </c:pt>
                <c:pt idx="662">
                  <c:v>1.9545515564091094</c:v>
                </c:pt>
                <c:pt idx="663">
                  <c:v>1.9574995979723209</c:v>
                </c:pt>
                <c:pt idx="664">
                  <c:v>1.9604476395355321</c:v>
                </c:pt>
                <c:pt idx="665">
                  <c:v>1.9633956810987434</c:v>
                </c:pt>
                <c:pt idx="666">
                  <c:v>1.9663437226619547</c:v>
                </c:pt>
                <c:pt idx="667">
                  <c:v>1.9692917642251659</c:v>
                </c:pt>
                <c:pt idx="668">
                  <c:v>1.9722398057883774</c:v>
                </c:pt>
                <c:pt idx="669">
                  <c:v>1.9751878473515887</c:v>
                </c:pt>
                <c:pt idx="670">
                  <c:v>1.9781358889148</c:v>
                </c:pt>
                <c:pt idx="671">
                  <c:v>1.9810839304780112</c:v>
                </c:pt>
                <c:pt idx="672">
                  <c:v>1.9840319720412227</c:v>
                </c:pt>
                <c:pt idx="673">
                  <c:v>1.986980013604434</c:v>
                </c:pt>
                <c:pt idx="674">
                  <c:v>1.9899280551676453</c:v>
                </c:pt>
                <c:pt idx="675">
                  <c:v>1.9928760967308567</c:v>
                </c:pt>
                <c:pt idx="676">
                  <c:v>1.995824138294068</c:v>
                </c:pt>
                <c:pt idx="677">
                  <c:v>1.9987721798572793</c:v>
                </c:pt>
                <c:pt idx="678">
                  <c:v>2.0017202214204906</c:v>
                </c:pt>
                <c:pt idx="679">
                  <c:v>2.004668262983702</c:v>
                </c:pt>
                <c:pt idx="680">
                  <c:v>2.0076163045469131</c:v>
                </c:pt>
                <c:pt idx="681">
                  <c:v>2.0105643461101246</c:v>
                </c:pt>
                <c:pt idx="682">
                  <c:v>2.0135123876733361</c:v>
                </c:pt>
                <c:pt idx="683">
                  <c:v>2.0164604292365471</c:v>
                </c:pt>
                <c:pt idx="684">
                  <c:v>2.0194084707997586</c:v>
                </c:pt>
                <c:pt idx="685">
                  <c:v>2.0223565123629696</c:v>
                </c:pt>
                <c:pt idx="686">
                  <c:v>2.0253045539261811</c:v>
                </c:pt>
                <c:pt idx="687">
                  <c:v>2.0282525954893926</c:v>
                </c:pt>
                <c:pt idx="688">
                  <c:v>2.0312006370526041</c:v>
                </c:pt>
                <c:pt idx="689">
                  <c:v>2.0341486786158152</c:v>
                </c:pt>
                <c:pt idx="690">
                  <c:v>2.0370967201790267</c:v>
                </c:pt>
                <c:pt idx="691">
                  <c:v>2.0400447617422377</c:v>
                </c:pt>
                <c:pt idx="692">
                  <c:v>2.0429928033054492</c:v>
                </c:pt>
                <c:pt idx="693">
                  <c:v>2.0459408448686602</c:v>
                </c:pt>
                <c:pt idx="694">
                  <c:v>2.0488888864318717</c:v>
                </c:pt>
                <c:pt idx="695">
                  <c:v>2.0518369279950828</c:v>
                </c:pt>
                <c:pt idx="696">
                  <c:v>2.0547849695582947</c:v>
                </c:pt>
                <c:pt idx="697">
                  <c:v>2.0577330111215062</c:v>
                </c:pt>
                <c:pt idx="698">
                  <c:v>2.0606810526847172</c:v>
                </c:pt>
                <c:pt idx="699">
                  <c:v>2.0636290942479287</c:v>
                </c:pt>
                <c:pt idx="700">
                  <c:v>2.0665771358111398</c:v>
                </c:pt>
                <c:pt idx="701">
                  <c:v>2.0695251773743513</c:v>
                </c:pt>
                <c:pt idx="702">
                  <c:v>2.0724732189375623</c:v>
                </c:pt>
                <c:pt idx="703">
                  <c:v>2.0754212605007738</c:v>
                </c:pt>
                <c:pt idx="704">
                  <c:v>2.0783693020639853</c:v>
                </c:pt>
                <c:pt idx="705">
                  <c:v>2.0813173436271963</c:v>
                </c:pt>
                <c:pt idx="706">
                  <c:v>2.0842653851904078</c:v>
                </c:pt>
                <c:pt idx="707">
                  <c:v>2.0872134267536189</c:v>
                </c:pt>
                <c:pt idx="708">
                  <c:v>2.0901614683168304</c:v>
                </c:pt>
                <c:pt idx="709">
                  <c:v>2.0931095098800414</c:v>
                </c:pt>
                <c:pt idx="710">
                  <c:v>2.0960575514432529</c:v>
                </c:pt>
                <c:pt idx="711">
                  <c:v>2.0990055930064644</c:v>
                </c:pt>
                <c:pt idx="712">
                  <c:v>2.1019536345696754</c:v>
                </c:pt>
                <c:pt idx="713">
                  <c:v>2.1049016761328869</c:v>
                </c:pt>
                <c:pt idx="714">
                  <c:v>2.1078497176960984</c:v>
                </c:pt>
                <c:pt idx="715">
                  <c:v>2.1107977592593099</c:v>
                </c:pt>
                <c:pt idx="716">
                  <c:v>2.1137458008225214</c:v>
                </c:pt>
                <c:pt idx="717">
                  <c:v>2.1166938423857324</c:v>
                </c:pt>
                <c:pt idx="718">
                  <c:v>2.1196418839489439</c:v>
                </c:pt>
                <c:pt idx="719">
                  <c:v>2.122589925512155</c:v>
                </c:pt>
                <c:pt idx="720">
                  <c:v>2.1255379670753665</c:v>
                </c:pt>
                <c:pt idx="721">
                  <c:v>2.1284860086385775</c:v>
                </c:pt>
                <c:pt idx="722">
                  <c:v>2.131434050201789</c:v>
                </c:pt>
                <c:pt idx="723">
                  <c:v>2.1343820917650005</c:v>
                </c:pt>
                <c:pt idx="724">
                  <c:v>2.1373301333282115</c:v>
                </c:pt>
                <c:pt idx="725">
                  <c:v>2.140278174891423</c:v>
                </c:pt>
                <c:pt idx="726">
                  <c:v>2.1432262164546341</c:v>
                </c:pt>
                <c:pt idx="727">
                  <c:v>2.1461742580178456</c:v>
                </c:pt>
                <c:pt idx="728">
                  <c:v>2.1491222995810566</c:v>
                </c:pt>
                <c:pt idx="729">
                  <c:v>2.1520703411442681</c:v>
                </c:pt>
                <c:pt idx="730">
                  <c:v>2.1550183827074796</c:v>
                </c:pt>
                <c:pt idx="731">
                  <c:v>2.1579664242706906</c:v>
                </c:pt>
                <c:pt idx="732">
                  <c:v>2.1609144658339021</c:v>
                </c:pt>
                <c:pt idx="733">
                  <c:v>2.1638625073971136</c:v>
                </c:pt>
                <c:pt idx="734">
                  <c:v>2.1668105489603251</c:v>
                </c:pt>
                <c:pt idx="735">
                  <c:v>2.1697585905235366</c:v>
                </c:pt>
                <c:pt idx="736">
                  <c:v>2.1727066320867476</c:v>
                </c:pt>
                <c:pt idx="737">
                  <c:v>2.1756546736499591</c:v>
                </c:pt>
                <c:pt idx="738">
                  <c:v>2.1786027152131702</c:v>
                </c:pt>
                <c:pt idx="739">
                  <c:v>2.1815507567763817</c:v>
                </c:pt>
                <c:pt idx="740">
                  <c:v>2.1844987983395927</c:v>
                </c:pt>
                <c:pt idx="741">
                  <c:v>2.1874468399028042</c:v>
                </c:pt>
                <c:pt idx="742">
                  <c:v>2.1903948814660157</c:v>
                </c:pt>
                <c:pt idx="743">
                  <c:v>2.1933429230292267</c:v>
                </c:pt>
                <c:pt idx="744">
                  <c:v>2.1962909645924382</c:v>
                </c:pt>
                <c:pt idx="745">
                  <c:v>2.1992390061556493</c:v>
                </c:pt>
                <c:pt idx="746">
                  <c:v>2.2021870477188608</c:v>
                </c:pt>
                <c:pt idx="747">
                  <c:v>2.2051350892820718</c:v>
                </c:pt>
                <c:pt idx="748">
                  <c:v>2.2080831308452833</c:v>
                </c:pt>
                <c:pt idx="749">
                  <c:v>2.2110311724084948</c:v>
                </c:pt>
                <c:pt idx="750">
                  <c:v>2.2139792139717058</c:v>
                </c:pt>
                <c:pt idx="751">
                  <c:v>2.2169272555349178</c:v>
                </c:pt>
                <c:pt idx="752">
                  <c:v>2.2198752970981288</c:v>
                </c:pt>
                <c:pt idx="753">
                  <c:v>2.2228233386613403</c:v>
                </c:pt>
                <c:pt idx="754">
                  <c:v>2.2257713802245513</c:v>
                </c:pt>
                <c:pt idx="755">
                  <c:v>2.2287194217877628</c:v>
                </c:pt>
                <c:pt idx="756">
                  <c:v>2.2316674633509743</c:v>
                </c:pt>
                <c:pt idx="757">
                  <c:v>2.2346155049141854</c:v>
                </c:pt>
                <c:pt idx="758">
                  <c:v>2.2375635464773969</c:v>
                </c:pt>
                <c:pt idx="759">
                  <c:v>2.2405115880406079</c:v>
                </c:pt>
                <c:pt idx="760">
                  <c:v>2.2434596296038194</c:v>
                </c:pt>
                <c:pt idx="761">
                  <c:v>2.2464076711670309</c:v>
                </c:pt>
                <c:pt idx="762">
                  <c:v>2.2493557127302419</c:v>
                </c:pt>
                <c:pt idx="763">
                  <c:v>2.2523037542934534</c:v>
                </c:pt>
                <c:pt idx="764">
                  <c:v>2.2552517958566645</c:v>
                </c:pt>
                <c:pt idx="765">
                  <c:v>2.258199837419876</c:v>
                </c:pt>
                <c:pt idx="766">
                  <c:v>2.261147878983087</c:v>
                </c:pt>
                <c:pt idx="767">
                  <c:v>2.2640959205462985</c:v>
                </c:pt>
                <c:pt idx="768">
                  <c:v>2.26704396210951</c:v>
                </c:pt>
                <c:pt idx="769">
                  <c:v>2.269992003672721</c:v>
                </c:pt>
                <c:pt idx="770">
                  <c:v>2.272940045235933</c:v>
                </c:pt>
                <c:pt idx="771">
                  <c:v>2.275888086799144</c:v>
                </c:pt>
                <c:pt idx="772">
                  <c:v>2.2788361283623555</c:v>
                </c:pt>
                <c:pt idx="773">
                  <c:v>2.2817841699255665</c:v>
                </c:pt>
                <c:pt idx="774">
                  <c:v>2.284732211488778</c:v>
                </c:pt>
                <c:pt idx="775">
                  <c:v>2.2876802530519895</c:v>
                </c:pt>
                <c:pt idx="776">
                  <c:v>2.2906282946152006</c:v>
                </c:pt>
                <c:pt idx="777">
                  <c:v>2.2935763361784121</c:v>
                </c:pt>
                <c:pt idx="778">
                  <c:v>2.2965243777416231</c:v>
                </c:pt>
                <c:pt idx="779">
                  <c:v>2.2994724193048346</c:v>
                </c:pt>
                <c:pt idx="780">
                  <c:v>2.3024204608680461</c:v>
                </c:pt>
                <c:pt idx="781">
                  <c:v>2.3053685024312571</c:v>
                </c:pt>
                <c:pt idx="782">
                  <c:v>2.3083165439944686</c:v>
                </c:pt>
                <c:pt idx="783">
                  <c:v>2.3112645855576797</c:v>
                </c:pt>
                <c:pt idx="784">
                  <c:v>2.3142126271208912</c:v>
                </c:pt>
                <c:pt idx="785">
                  <c:v>2.3171606686841022</c:v>
                </c:pt>
                <c:pt idx="786">
                  <c:v>2.3201087102473137</c:v>
                </c:pt>
                <c:pt idx="787">
                  <c:v>2.3230567518105252</c:v>
                </c:pt>
                <c:pt idx="788">
                  <c:v>2.3260047933737367</c:v>
                </c:pt>
                <c:pt idx="789">
                  <c:v>2.3289528349369482</c:v>
                </c:pt>
                <c:pt idx="790">
                  <c:v>2.3319008765001592</c:v>
                </c:pt>
                <c:pt idx="791">
                  <c:v>2.3348489180633707</c:v>
                </c:pt>
                <c:pt idx="792">
                  <c:v>2.3377969596265817</c:v>
                </c:pt>
                <c:pt idx="793">
                  <c:v>2.3407450011897932</c:v>
                </c:pt>
                <c:pt idx="794">
                  <c:v>2.3436930427530047</c:v>
                </c:pt>
                <c:pt idx="795">
                  <c:v>2.3466410843162158</c:v>
                </c:pt>
                <c:pt idx="796">
                  <c:v>2.3495891258794273</c:v>
                </c:pt>
                <c:pt idx="797">
                  <c:v>2.3525371674426383</c:v>
                </c:pt>
                <c:pt idx="798">
                  <c:v>2.3554852090058498</c:v>
                </c:pt>
                <c:pt idx="799">
                  <c:v>2.3584332505690608</c:v>
                </c:pt>
                <c:pt idx="800">
                  <c:v>2.3613812921322723</c:v>
                </c:pt>
                <c:pt idx="801">
                  <c:v>2.3643293336954838</c:v>
                </c:pt>
                <c:pt idx="802">
                  <c:v>2.3672773752586949</c:v>
                </c:pt>
                <c:pt idx="803">
                  <c:v>2.3702254168219064</c:v>
                </c:pt>
                <c:pt idx="804">
                  <c:v>2.3731734583851174</c:v>
                </c:pt>
                <c:pt idx="805">
                  <c:v>2.3761214999483289</c:v>
                </c:pt>
                <c:pt idx="806">
                  <c:v>2.3790695415115404</c:v>
                </c:pt>
                <c:pt idx="807">
                  <c:v>2.3820175830747519</c:v>
                </c:pt>
                <c:pt idx="808">
                  <c:v>2.3849656246379634</c:v>
                </c:pt>
                <c:pt idx="809">
                  <c:v>2.3879136662011744</c:v>
                </c:pt>
                <c:pt idx="810">
                  <c:v>2.3908617077643859</c:v>
                </c:pt>
                <c:pt idx="811">
                  <c:v>2.3938097493275969</c:v>
                </c:pt>
                <c:pt idx="812">
                  <c:v>2.3967577908908084</c:v>
                </c:pt>
                <c:pt idx="813">
                  <c:v>2.3997058324540199</c:v>
                </c:pt>
                <c:pt idx="814">
                  <c:v>2.402653874017231</c:v>
                </c:pt>
                <c:pt idx="815">
                  <c:v>2.4056019155804425</c:v>
                </c:pt>
                <c:pt idx="816">
                  <c:v>2.4085499571436535</c:v>
                </c:pt>
                <c:pt idx="817">
                  <c:v>2.411497998706865</c:v>
                </c:pt>
                <c:pt idx="818">
                  <c:v>2.414446040270076</c:v>
                </c:pt>
                <c:pt idx="819">
                  <c:v>2.4173940818332875</c:v>
                </c:pt>
                <c:pt idx="820">
                  <c:v>2.420342123396499</c:v>
                </c:pt>
                <c:pt idx="821">
                  <c:v>2.4232901649597101</c:v>
                </c:pt>
                <c:pt idx="822">
                  <c:v>2.4262382065229215</c:v>
                </c:pt>
                <c:pt idx="823">
                  <c:v>2.4291862480861326</c:v>
                </c:pt>
                <c:pt idx="824">
                  <c:v>2.4321342896493441</c:v>
                </c:pt>
                <c:pt idx="825">
                  <c:v>2.435082331212556</c:v>
                </c:pt>
                <c:pt idx="826">
                  <c:v>2.4380303727757671</c:v>
                </c:pt>
                <c:pt idx="827">
                  <c:v>2.4409784143389786</c:v>
                </c:pt>
                <c:pt idx="828">
                  <c:v>2.4439264559021896</c:v>
                </c:pt>
                <c:pt idx="829">
                  <c:v>2.4468744974654011</c:v>
                </c:pt>
                <c:pt idx="830">
                  <c:v>2.4498225390286121</c:v>
                </c:pt>
                <c:pt idx="831">
                  <c:v>2.4527705805918236</c:v>
                </c:pt>
                <c:pt idx="832">
                  <c:v>2.4557186221550351</c:v>
                </c:pt>
                <c:pt idx="833">
                  <c:v>2.4586666637182462</c:v>
                </c:pt>
                <c:pt idx="834">
                  <c:v>2.4616147052814576</c:v>
                </c:pt>
                <c:pt idx="835">
                  <c:v>2.4645627468446687</c:v>
                </c:pt>
                <c:pt idx="836">
                  <c:v>2.4675107884078802</c:v>
                </c:pt>
                <c:pt idx="837">
                  <c:v>2.4704588299710912</c:v>
                </c:pt>
                <c:pt idx="838">
                  <c:v>2.4734068715343027</c:v>
                </c:pt>
                <c:pt idx="839">
                  <c:v>2.4763549130975142</c:v>
                </c:pt>
                <c:pt idx="840">
                  <c:v>2.4793029546607253</c:v>
                </c:pt>
                <c:pt idx="841">
                  <c:v>2.4822509962239367</c:v>
                </c:pt>
                <c:pt idx="842">
                  <c:v>2.4851990377871478</c:v>
                </c:pt>
                <c:pt idx="843">
                  <c:v>2.4881470793503593</c:v>
                </c:pt>
                <c:pt idx="844">
                  <c:v>2.4910951209135712</c:v>
                </c:pt>
                <c:pt idx="845">
                  <c:v>2.4940431624767823</c:v>
                </c:pt>
                <c:pt idx="846">
                  <c:v>2.4969912040399938</c:v>
                </c:pt>
                <c:pt idx="847">
                  <c:v>2.4999392456032048</c:v>
                </c:pt>
                <c:pt idx="848">
                  <c:v>2.5028872871664163</c:v>
                </c:pt>
                <c:pt idx="849">
                  <c:v>2.5058353287296273</c:v>
                </c:pt>
                <c:pt idx="850">
                  <c:v>2.5087833702928388</c:v>
                </c:pt>
                <c:pt idx="851">
                  <c:v>2.5117314118560503</c:v>
                </c:pt>
                <c:pt idx="852">
                  <c:v>2.5146794534192614</c:v>
                </c:pt>
                <c:pt idx="853">
                  <c:v>2.5176274949824728</c:v>
                </c:pt>
                <c:pt idx="854">
                  <c:v>2.5205755365456839</c:v>
                </c:pt>
                <c:pt idx="855">
                  <c:v>2.5235235781088954</c:v>
                </c:pt>
                <c:pt idx="856">
                  <c:v>2.5264716196721064</c:v>
                </c:pt>
                <c:pt idx="857">
                  <c:v>2.5294196612353179</c:v>
                </c:pt>
                <c:pt idx="858">
                  <c:v>2.5323677027985294</c:v>
                </c:pt>
                <c:pt idx="859">
                  <c:v>2.5353157443617405</c:v>
                </c:pt>
                <c:pt idx="860">
                  <c:v>2.5382637859249519</c:v>
                </c:pt>
                <c:pt idx="861">
                  <c:v>2.541211827488163</c:v>
                </c:pt>
                <c:pt idx="862">
                  <c:v>2.5441598690513745</c:v>
                </c:pt>
                <c:pt idx="863">
                  <c:v>2.5471079106145864</c:v>
                </c:pt>
                <c:pt idx="864">
                  <c:v>2.5500559521777975</c:v>
                </c:pt>
                <c:pt idx="865">
                  <c:v>2.5530039937410089</c:v>
                </c:pt>
                <c:pt idx="866">
                  <c:v>2.55595203530422</c:v>
                </c:pt>
                <c:pt idx="867">
                  <c:v>2.5589000768674315</c:v>
                </c:pt>
                <c:pt idx="868">
                  <c:v>2.5618481184306425</c:v>
                </c:pt>
                <c:pt idx="869">
                  <c:v>2.564796159993854</c:v>
                </c:pt>
                <c:pt idx="870">
                  <c:v>2.5677442015570655</c:v>
                </c:pt>
                <c:pt idx="871">
                  <c:v>2.5706922431202766</c:v>
                </c:pt>
                <c:pt idx="872">
                  <c:v>2.573640284683488</c:v>
                </c:pt>
                <c:pt idx="873">
                  <c:v>2.5765883262466991</c:v>
                </c:pt>
                <c:pt idx="874">
                  <c:v>2.5795363678099106</c:v>
                </c:pt>
                <c:pt idx="875">
                  <c:v>2.5824844093731216</c:v>
                </c:pt>
                <c:pt idx="876">
                  <c:v>2.5854324509363331</c:v>
                </c:pt>
                <c:pt idx="877">
                  <c:v>2.5883804924995446</c:v>
                </c:pt>
                <c:pt idx="878">
                  <c:v>2.5913285340627557</c:v>
                </c:pt>
                <c:pt idx="879">
                  <c:v>2.5942765756259671</c:v>
                </c:pt>
                <c:pt idx="880">
                  <c:v>2.5972246171891782</c:v>
                </c:pt>
                <c:pt idx="881">
                  <c:v>2.6001726587523901</c:v>
                </c:pt>
                <c:pt idx="882">
                  <c:v>2.6031207003156012</c:v>
                </c:pt>
                <c:pt idx="883">
                  <c:v>2.6060687418788127</c:v>
                </c:pt>
                <c:pt idx="884">
                  <c:v>2.6090167834420241</c:v>
                </c:pt>
                <c:pt idx="885">
                  <c:v>2.6119648250052352</c:v>
                </c:pt>
                <c:pt idx="886">
                  <c:v>2.6149128665684467</c:v>
                </c:pt>
                <c:pt idx="887">
                  <c:v>2.6178609081316577</c:v>
                </c:pt>
                <c:pt idx="888">
                  <c:v>2.6208089496948692</c:v>
                </c:pt>
                <c:pt idx="889">
                  <c:v>2.6237569912580807</c:v>
                </c:pt>
                <c:pt idx="890">
                  <c:v>2.6267050328212918</c:v>
                </c:pt>
                <c:pt idx="891">
                  <c:v>2.6296530743845032</c:v>
                </c:pt>
                <c:pt idx="892">
                  <c:v>2.6326011159477143</c:v>
                </c:pt>
                <c:pt idx="893">
                  <c:v>2.6355491575109258</c:v>
                </c:pt>
                <c:pt idx="894">
                  <c:v>2.6384971990741368</c:v>
                </c:pt>
                <c:pt idx="895">
                  <c:v>2.6414452406373483</c:v>
                </c:pt>
                <c:pt idx="896">
                  <c:v>2.6443932822005598</c:v>
                </c:pt>
                <c:pt idx="897">
                  <c:v>2.6473413237637708</c:v>
                </c:pt>
                <c:pt idx="898">
                  <c:v>2.6502893653269823</c:v>
                </c:pt>
                <c:pt idx="899">
                  <c:v>2.6532374068901934</c:v>
                </c:pt>
                <c:pt idx="900">
                  <c:v>2.6561854484534053</c:v>
                </c:pt>
                <c:pt idx="901">
                  <c:v>2.6591334900166164</c:v>
                </c:pt>
                <c:pt idx="902">
                  <c:v>2.6620815315798279</c:v>
                </c:pt>
                <c:pt idx="903">
                  <c:v>2.6650295731430393</c:v>
                </c:pt>
                <c:pt idx="904">
                  <c:v>2.6679776147062504</c:v>
                </c:pt>
                <c:pt idx="905">
                  <c:v>2.6709256562694619</c:v>
                </c:pt>
                <c:pt idx="906">
                  <c:v>2.6738736978326729</c:v>
                </c:pt>
                <c:pt idx="907">
                  <c:v>2.6768217393958844</c:v>
                </c:pt>
                <c:pt idx="908">
                  <c:v>2.6797697809590959</c:v>
                </c:pt>
                <c:pt idx="909">
                  <c:v>2.6827178225223069</c:v>
                </c:pt>
                <c:pt idx="910">
                  <c:v>2.6856658640855184</c:v>
                </c:pt>
                <c:pt idx="911">
                  <c:v>2.6886139056487295</c:v>
                </c:pt>
                <c:pt idx="912">
                  <c:v>2.691561947211941</c:v>
                </c:pt>
                <c:pt idx="913">
                  <c:v>2.694509988775152</c:v>
                </c:pt>
                <c:pt idx="914">
                  <c:v>2.6974580303383635</c:v>
                </c:pt>
                <c:pt idx="915">
                  <c:v>2.700406071901575</c:v>
                </c:pt>
                <c:pt idx="916">
                  <c:v>2.703354113464786</c:v>
                </c:pt>
                <c:pt idx="917">
                  <c:v>2.7063021550279975</c:v>
                </c:pt>
                <c:pt idx="918">
                  <c:v>2.709250196591209</c:v>
                </c:pt>
                <c:pt idx="919">
                  <c:v>2.7121982381544205</c:v>
                </c:pt>
                <c:pt idx="920">
                  <c:v>2.7151462797176316</c:v>
                </c:pt>
                <c:pt idx="921">
                  <c:v>2.7180943212808431</c:v>
                </c:pt>
                <c:pt idx="922">
                  <c:v>2.7210423628440545</c:v>
                </c:pt>
                <c:pt idx="923">
                  <c:v>2.7239904044072656</c:v>
                </c:pt>
                <c:pt idx="924">
                  <c:v>2.7269384459704771</c:v>
                </c:pt>
                <c:pt idx="925">
                  <c:v>2.7298864875336881</c:v>
                </c:pt>
                <c:pt idx="926">
                  <c:v>2.7328345290968996</c:v>
                </c:pt>
                <c:pt idx="927">
                  <c:v>2.7357825706601107</c:v>
                </c:pt>
                <c:pt idx="928">
                  <c:v>2.7387306122233221</c:v>
                </c:pt>
                <c:pt idx="929">
                  <c:v>2.7416786537865336</c:v>
                </c:pt>
                <c:pt idx="930">
                  <c:v>2.7446266953497447</c:v>
                </c:pt>
                <c:pt idx="931">
                  <c:v>2.7475747369129562</c:v>
                </c:pt>
                <c:pt idx="932">
                  <c:v>2.7505227784761672</c:v>
                </c:pt>
                <c:pt idx="933">
                  <c:v>2.7534708200393787</c:v>
                </c:pt>
                <c:pt idx="934">
                  <c:v>2.7564188616025902</c:v>
                </c:pt>
                <c:pt idx="935">
                  <c:v>2.7593669031658012</c:v>
                </c:pt>
                <c:pt idx="936">
                  <c:v>2.7623149447290127</c:v>
                </c:pt>
                <c:pt idx="937">
                  <c:v>2.7652629862922242</c:v>
                </c:pt>
                <c:pt idx="938">
                  <c:v>2.7682110278554357</c:v>
                </c:pt>
                <c:pt idx="939">
                  <c:v>2.7711590694186468</c:v>
                </c:pt>
                <c:pt idx="940">
                  <c:v>2.7741071109818582</c:v>
                </c:pt>
                <c:pt idx="941">
                  <c:v>2.7770551525450697</c:v>
                </c:pt>
                <c:pt idx="942">
                  <c:v>2.7800031941082808</c:v>
                </c:pt>
                <c:pt idx="943">
                  <c:v>2.7829512356714923</c:v>
                </c:pt>
                <c:pt idx="944">
                  <c:v>2.7858992772347033</c:v>
                </c:pt>
                <c:pt idx="945">
                  <c:v>2.7888473187979148</c:v>
                </c:pt>
                <c:pt idx="946">
                  <c:v>2.7917953603611259</c:v>
                </c:pt>
                <c:pt idx="947">
                  <c:v>2.7947434019243373</c:v>
                </c:pt>
                <c:pt idx="948">
                  <c:v>2.7976914434875488</c:v>
                </c:pt>
                <c:pt idx="949">
                  <c:v>2.8006394850507599</c:v>
                </c:pt>
                <c:pt idx="950">
                  <c:v>2.8035875266139714</c:v>
                </c:pt>
                <c:pt idx="951">
                  <c:v>2.8065355681771824</c:v>
                </c:pt>
                <c:pt idx="952">
                  <c:v>2.8094836097403939</c:v>
                </c:pt>
                <c:pt idx="953">
                  <c:v>2.8124316513036054</c:v>
                </c:pt>
                <c:pt idx="954">
                  <c:v>2.8153796928668164</c:v>
                </c:pt>
                <c:pt idx="955">
                  <c:v>2.8183277344300284</c:v>
                </c:pt>
                <c:pt idx="956">
                  <c:v>2.8212757759932394</c:v>
                </c:pt>
                <c:pt idx="957">
                  <c:v>2.8242238175564509</c:v>
                </c:pt>
                <c:pt idx="958">
                  <c:v>2.827171859119662</c:v>
                </c:pt>
                <c:pt idx="959">
                  <c:v>2.8301199006828734</c:v>
                </c:pt>
                <c:pt idx="960">
                  <c:v>2.8330679422460849</c:v>
                </c:pt>
                <c:pt idx="961">
                  <c:v>2.836015983809296</c:v>
                </c:pt>
                <c:pt idx="962">
                  <c:v>2.8389640253725075</c:v>
                </c:pt>
                <c:pt idx="963">
                  <c:v>2.8419120669357185</c:v>
                </c:pt>
                <c:pt idx="964">
                  <c:v>2.84486010849893</c:v>
                </c:pt>
                <c:pt idx="965">
                  <c:v>2.8478081500621411</c:v>
                </c:pt>
                <c:pt idx="966">
                  <c:v>2.8507561916253525</c:v>
                </c:pt>
                <c:pt idx="967">
                  <c:v>2.853704233188564</c:v>
                </c:pt>
                <c:pt idx="968">
                  <c:v>2.8566522747517751</c:v>
                </c:pt>
                <c:pt idx="969">
                  <c:v>2.8596003163149866</c:v>
                </c:pt>
                <c:pt idx="970">
                  <c:v>2.8625483578781976</c:v>
                </c:pt>
                <c:pt idx="971">
                  <c:v>2.8654963994414091</c:v>
                </c:pt>
                <c:pt idx="972">
                  <c:v>2.8684444410046206</c:v>
                </c:pt>
                <c:pt idx="973">
                  <c:v>2.8713924825678316</c:v>
                </c:pt>
                <c:pt idx="974">
                  <c:v>2.8743405241310436</c:v>
                </c:pt>
                <c:pt idx="975">
                  <c:v>2.8772885656942546</c:v>
                </c:pt>
                <c:pt idx="976">
                  <c:v>2.8802366072574661</c:v>
                </c:pt>
                <c:pt idx="977">
                  <c:v>2.8831846488206772</c:v>
                </c:pt>
                <c:pt idx="978">
                  <c:v>2.8861326903838886</c:v>
                </c:pt>
                <c:pt idx="979">
                  <c:v>2.8890807319471001</c:v>
                </c:pt>
                <c:pt idx="980">
                  <c:v>2.8920287735103112</c:v>
                </c:pt>
                <c:pt idx="981">
                  <c:v>2.8949768150735227</c:v>
                </c:pt>
                <c:pt idx="982">
                  <c:v>2.8979248566367337</c:v>
                </c:pt>
                <c:pt idx="983">
                  <c:v>2.9008728981999452</c:v>
                </c:pt>
                <c:pt idx="984">
                  <c:v>2.9038209397631563</c:v>
                </c:pt>
                <c:pt idx="985">
                  <c:v>2.9067689813263677</c:v>
                </c:pt>
                <c:pt idx="986">
                  <c:v>2.9097170228895792</c:v>
                </c:pt>
                <c:pt idx="987">
                  <c:v>2.9126650644527903</c:v>
                </c:pt>
                <c:pt idx="988">
                  <c:v>2.9156131060160018</c:v>
                </c:pt>
                <c:pt idx="989">
                  <c:v>2.9185611475792128</c:v>
                </c:pt>
                <c:pt idx="990">
                  <c:v>2.9215091891424243</c:v>
                </c:pt>
                <c:pt idx="991">
                  <c:v>2.9244572307056358</c:v>
                </c:pt>
                <c:pt idx="992">
                  <c:v>2.9274052722688468</c:v>
                </c:pt>
                <c:pt idx="993">
                  <c:v>2.9303533138320588</c:v>
                </c:pt>
                <c:pt idx="994">
                  <c:v>2.9333013553952698</c:v>
                </c:pt>
                <c:pt idx="995">
                  <c:v>2.9362493969584813</c:v>
                </c:pt>
                <c:pt idx="996">
                  <c:v>2.9391974385216924</c:v>
                </c:pt>
                <c:pt idx="997">
                  <c:v>2.9421454800849038</c:v>
                </c:pt>
                <c:pt idx="998">
                  <c:v>2.9450935216481153</c:v>
                </c:pt>
                <c:pt idx="999">
                  <c:v>2.9480415632113264</c:v>
                </c:pt>
                <c:pt idx="1000">
                  <c:v>2.9509896047745379</c:v>
                </c:pt>
                <c:pt idx="1001">
                  <c:v>2.9539376463377489</c:v>
                </c:pt>
                <c:pt idx="1002">
                  <c:v>2.9568856879009604</c:v>
                </c:pt>
                <c:pt idx="1003">
                  <c:v>2.9598337294641714</c:v>
                </c:pt>
                <c:pt idx="1004">
                  <c:v>2.9627817710273829</c:v>
                </c:pt>
                <c:pt idx="1005">
                  <c:v>2.9657298125905944</c:v>
                </c:pt>
                <c:pt idx="1006">
                  <c:v>2.9686778541538055</c:v>
                </c:pt>
                <c:pt idx="1007">
                  <c:v>2.971625895717017</c:v>
                </c:pt>
                <c:pt idx="1008">
                  <c:v>2.974573937280228</c:v>
                </c:pt>
                <c:pt idx="1009">
                  <c:v>2.9775219788434395</c:v>
                </c:pt>
                <c:pt idx="1010">
                  <c:v>2.9804700204066505</c:v>
                </c:pt>
                <c:pt idx="1011">
                  <c:v>2.9834180619698625</c:v>
                </c:pt>
                <c:pt idx="1012">
                  <c:v>2.986366103533074</c:v>
                </c:pt>
                <c:pt idx="1013">
                  <c:v>2.989314145096285</c:v>
                </c:pt>
                <c:pt idx="1014">
                  <c:v>2.9922621866594965</c:v>
                </c:pt>
                <c:pt idx="1015">
                  <c:v>2.9952102282227075</c:v>
                </c:pt>
                <c:pt idx="1016">
                  <c:v>2.998158269785919</c:v>
                </c:pt>
                <c:pt idx="1017">
                  <c:v>3.0011063113491305</c:v>
                </c:pt>
                <c:pt idx="1018">
                  <c:v>3.0040543529123416</c:v>
                </c:pt>
                <c:pt idx="1019">
                  <c:v>3.0070023944755531</c:v>
                </c:pt>
                <c:pt idx="1020">
                  <c:v>3.0099504360387641</c:v>
                </c:pt>
                <c:pt idx="1021">
                  <c:v>3.0128984776019756</c:v>
                </c:pt>
                <c:pt idx="1022">
                  <c:v>3.0158465191651866</c:v>
                </c:pt>
                <c:pt idx="1023">
                  <c:v>3.0187945607283981</c:v>
                </c:pt>
                <c:pt idx="1024">
                  <c:v>3.0217426022916096</c:v>
                </c:pt>
                <c:pt idx="1025">
                  <c:v>3.0246906438548207</c:v>
                </c:pt>
                <c:pt idx="1026">
                  <c:v>3.0276386854180322</c:v>
                </c:pt>
                <c:pt idx="1027">
                  <c:v>3.0305867269812432</c:v>
                </c:pt>
                <c:pt idx="1028">
                  <c:v>3.0335347685444547</c:v>
                </c:pt>
                <c:pt idx="1029">
                  <c:v>3.0364828101076657</c:v>
                </c:pt>
                <c:pt idx="1030">
                  <c:v>3.0394308516708777</c:v>
                </c:pt>
                <c:pt idx="1031">
                  <c:v>3.0423788932340892</c:v>
                </c:pt>
                <c:pt idx="1032">
                  <c:v>3.0453269347973002</c:v>
                </c:pt>
                <c:pt idx="1033">
                  <c:v>3.0482749763605117</c:v>
                </c:pt>
                <c:pt idx="1034">
                  <c:v>3.0512230179237227</c:v>
                </c:pt>
                <c:pt idx="1035">
                  <c:v>3.0541710594869342</c:v>
                </c:pt>
                <c:pt idx="1036">
                  <c:v>3.0571191010501457</c:v>
                </c:pt>
                <c:pt idx="1037">
                  <c:v>3.0600671426133568</c:v>
                </c:pt>
                <c:pt idx="1038">
                  <c:v>3.0630151841765683</c:v>
                </c:pt>
                <c:pt idx="1039">
                  <c:v>3.0659632257397793</c:v>
                </c:pt>
                <c:pt idx="1040">
                  <c:v>3.0689112673029908</c:v>
                </c:pt>
                <c:pt idx="1041">
                  <c:v>3.0718593088662018</c:v>
                </c:pt>
                <c:pt idx="1042">
                  <c:v>3.0748073504294133</c:v>
                </c:pt>
                <c:pt idx="1043">
                  <c:v>3.0777553919926248</c:v>
                </c:pt>
                <c:pt idx="1044">
                  <c:v>3.0807034335558359</c:v>
                </c:pt>
                <c:pt idx="1045">
                  <c:v>3.0836514751190474</c:v>
                </c:pt>
                <c:pt idx="1046">
                  <c:v>3.0865995166822584</c:v>
                </c:pt>
                <c:pt idx="1047">
                  <c:v>3.0895475582454699</c:v>
                </c:pt>
                <c:pt idx="1048">
                  <c:v>3.0924955998086814</c:v>
                </c:pt>
                <c:pt idx="1049">
                  <c:v>3.0954436413718929</c:v>
                </c:pt>
                <c:pt idx="1050">
                  <c:v>3.0983916829351044</c:v>
                </c:pt>
                <c:pt idx="1051">
                  <c:v>3.1013397244983154</c:v>
                </c:pt>
                <c:pt idx="1052">
                  <c:v>3.1042877660615269</c:v>
                </c:pt>
                <c:pt idx="1053">
                  <c:v>3.1072358076247379</c:v>
                </c:pt>
                <c:pt idx="1054">
                  <c:v>3.1101838491879494</c:v>
                </c:pt>
                <c:pt idx="1055">
                  <c:v>3.1131318907511605</c:v>
                </c:pt>
                <c:pt idx="1056">
                  <c:v>3.116079932314372</c:v>
                </c:pt>
                <c:pt idx="1057">
                  <c:v>3.1190279738775835</c:v>
                </c:pt>
                <c:pt idx="1058">
                  <c:v>3.1219760154407945</c:v>
                </c:pt>
                <c:pt idx="1059">
                  <c:v>3.124924057004006</c:v>
                </c:pt>
                <c:pt idx="1060">
                  <c:v>3.127872098567217</c:v>
                </c:pt>
                <c:pt idx="1061">
                  <c:v>3.1308201401304285</c:v>
                </c:pt>
                <c:pt idx="1062">
                  <c:v>3.13376818169364</c:v>
                </c:pt>
                <c:pt idx="1063">
                  <c:v>3.1367162232568511</c:v>
                </c:pt>
                <c:pt idx="1064">
                  <c:v>3.1396642648200626</c:v>
                </c:pt>
                <c:pt idx="1065">
                  <c:v>3.1426123063832736</c:v>
                </c:pt>
                <c:pt idx="1066">
                  <c:v>3.1455603479464851</c:v>
                </c:pt>
                <c:pt idx="1067">
                  <c:v>3.1485083895096966</c:v>
                </c:pt>
                <c:pt idx="1068">
                  <c:v>3.1514564310729081</c:v>
                </c:pt>
                <c:pt idx="1069">
                  <c:v>3.1544044726361196</c:v>
                </c:pt>
                <c:pt idx="1070">
                  <c:v>3.1573525141993306</c:v>
                </c:pt>
                <c:pt idx="1071">
                  <c:v>3.1603005557625421</c:v>
                </c:pt>
                <c:pt idx="1072">
                  <c:v>3.1632485973257531</c:v>
                </c:pt>
                <c:pt idx="1073">
                  <c:v>3.1661966388889646</c:v>
                </c:pt>
                <c:pt idx="1074">
                  <c:v>3.1691446804521757</c:v>
                </c:pt>
                <c:pt idx="1075">
                  <c:v>3.1720927220153872</c:v>
                </c:pt>
                <c:pt idx="1076">
                  <c:v>3.1750407635785987</c:v>
                </c:pt>
                <c:pt idx="1077">
                  <c:v>3.1779888051418097</c:v>
                </c:pt>
                <c:pt idx="1078">
                  <c:v>3.1809368467050212</c:v>
                </c:pt>
                <c:pt idx="1079">
                  <c:v>3.1838848882682322</c:v>
                </c:pt>
                <c:pt idx="1080">
                  <c:v>3.1868329298314437</c:v>
                </c:pt>
                <c:pt idx="1081">
                  <c:v>3.1897809713946552</c:v>
                </c:pt>
                <c:pt idx="1082">
                  <c:v>3.1927290129578663</c:v>
                </c:pt>
                <c:pt idx="1083">
                  <c:v>3.1956770545210778</c:v>
                </c:pt>
                <c:pt idx="1084">
                  <c:v>3.1986250960842888</c:v>
                </c:pt>
                <c:pt idx="1085">
                  <c:v>3.2015731376475007</c:v>
                </c:pt>
                <c:pt idx="1086">
                  <c:v>3.2045211792107118</c:v>
                </c:pt>
                <c:pt idx="1087">
                  <c:v>3.2074692207739233</c:v>
                </c:pt>
                <c:pt idx="1088">
                  <c:v>3.2104172623371348</c:v>
                </c:pt>
                <c:pt idx="1089">
                  <c:v>3.2133653039003458</c:v>
                </c:pt>
                <c:pt idx="1090">
                  <c:v>3.2163133454635573</c:v>
                </c:pt>
                <c:pt idx="1091">
                  <c:v>3.2192613870267683</c:v>
                </c:pt>
                <c:pt idx="1092">
                  <c:v>3.2222094285899798</c:v>
                </c:pt>
                <c:pt idx="1093">
                  <c:v>3.2251574701531909</c:v>
                </c:pt>
                <c:pt idx="1094">
                  <c:v>3.2281055117164024</c:v>
                </c:pt>
                <c:pt idx="1095">
                  <c:v>3.2310535532796139</c:v>
                </c:pt>
                <c:pt idx="1096">
                  <c:v>3.2340015948428249</c:v>
                </c:pt>
                <c:pt idx="1097">
                  <c:v>3.2369496364060364</c:v>
                </c:pt>
                <c:pt idx="1098">
                  <c:v>3.2398976779692474</c:v>
                </c:pt>
                <c:pt idx="1099">
                  <c:v>3.2428457195324589</c:v>
                </c:pt>
                <c:pt idx="1100">
                  <c:v>3.2457937610956704</c:v>
                </c:pt>
                <c:pt idx="1101">
                  <c:v>3.2487418026588815</c:v>
                </c:pt>
                <c:pt idx="1102">
                  <c:v>3.251689844222093</c:v>
                </c:pt>
                <c:pt idx="1103">
                  <c:v>3.254637885785304</c:v>
                </c:pt>
                <c:pt idx="1104">
                  <c:v>3.2575859273485159</c:v>
                </c:pt>
                <c:pt idx="1105">
                  <c:v>3.260533968911727</c:v>
                </c:pt>
                <c:pt idx="1106">
                  <c:v>3.2634820104749385</c:v>
                </c:pt>
                <c:pt idx="1107">
                  <c:v>3.26643005203815</c:v>
                </c:pt>
                <c:pt idx="1108">
                  <c:v>3.269378093601361</c:v>
                </c:pt>
                <c:pt idx="1109">
                  <c:v>3.2723261351645725</c:v>
                </c:pt>
                <c:pt idx="1110">
                  <c:v>3.2752741767277835</c:v>
                </c:pt>
                <c:pt idx="1111">
                  <c:v>3.278222218290995</c:v>
                </c:pt>
                <c:pt idx="1112">
                  <c:v>3.2811702598542061</c:v>
                </c:pt>
                <c:pt idx="1113">
                  <c:v>3.2841183014174176</c:v>
                </c:pt>
                <c:pt idx="1114">
                  <c:v>3.2870663429806291</c:v>
                </c:pt>
                <c:pt idx="1115">
                  <c:v>3.2900143845438401</c:v>
                </c:pt>
                <c:pt idx="1116">
                  <c:v>3.2929624261070516</c:v>
                </c:pt>
                <c:pt idx="1117">
                  <c:v>3.2959104676702626</c:v>
                </c:pt>
                <c:pt idx="1118">
                  <c:v>3.2988585092334741</c:v>
                </c:pt>
                <c:pt idx="1119">
                  <c:v>3.3018065507966856</c:v>
                </c:pt>
                <c:pt idx="1120">
                  <c:v>3.3047545923598967</c:v>
                </c:pt>
                <c:pt idx="1121">
                  <c:v>3.3077026339231081</c:v>
                </c:pt>
                <c:pt idx="1122">
                  <c:v>3.3106506754863192</c:v>
                </c:pt>
                <c:pt idx="1123">
                  <c:v>3.3135987170495311</c:v>
                </c:pt>
                <c:pt idx="1124">
                  <c:v>3.3165467586127422</c:v>
                </c:pt>
                <c:pt idx="1125">
                  <c:v>3.3194948001759537</c:v>
                </c:pt>
                <c:pt idx="1126">
                  <c:v>3.3224428417391652</c:v>
                </c:pt>
                <c:pt idx="1127">
                  <c:v>3.3253908833023762</c:v>
                </c:pt>
                <c:pt idx="1128">
                  <c:v>3.3283389248655877</c:v>
                </c:pt>
                <c:pt idx="1129">
                  <c:v>3.3312869664287987</c:v>
                </c:pt>
                <c:pt idx="1130">
                  <c:v>3.3342350079920102</c:v>
                </c:pt>
                <c:pt idx="1131">
                  <c:v>3.3371830495552213</c:v>
                </c:pt>
                <c:pt idx="1132">
                  <c:v>3.3401310911184328</c:v>
                </c:pt>
                <c:pt idx="1133">
                  <c:v>3.3430791326816442</c:v>
                </c:pt>
                <c:pt idx="1134">
                  <c:v>3.3460271742448553</c:v>
                </c:pt>
                <c:pt idx="1135">
                  <c:v>3.3489752158080668</c:v>
                </c:pt>
                <c:pt idx="1136">
                  <c:v>3.3519232573712778</c:v>
                </c:pt>
                <c:pt idx="1137">
                  <c:v>3.3548712989344893</c:v>
                </c:pt>
                <c:pt idx="1138">
                  <c:v>3.3578193404977004</c:v>
                </c:pt>
                <c:pt idx="1139">
                  <c:v>3.3607673820609119</c:v>
                </c:pt>
                <c:pt idx="1140">
                  <c:v>3.3637154236241233</c:v>
                </c:pt>
                <c:pt idx="1141">
                  <c:v>3.3666634651873348</c:v>
                </c:pt>
                <c:pt idx="1142">
                  <c:v>3.3696115067505463</c:v>
                </c:pt>
                <c:pt idx="1143">
                  <c:v>3.3725595483137574</c:v>
                </c:pt>
                <c:pt idx="1144">
                  <c:v>3.3755075898769689</c:v>
                </c:pt>
                <c:pt idx="1145">
                  <c:v>3.3784556314401804</c:v>
                </c:pt>
                <c:pt idx="1146">
                  <c:v>3.3814036730033914</c:v>
                </c:pt>
                <c:pt idx="1147">
                  <c:v>3.3843517145666029</c:v>
                </c:pt>
                <c:pt idx="1148">
                  <c:v>3.3872997561298139</c:v>
                </c:pt>
                <c:pt idx="1149">
                  <c:v>3.3902477976930254</c:v>
                </c:pt>
                <c:pt idx="1150">
                  <c:v>3.3931958392562365</c:v>
                </c:pt>
                <c:pt idx="1151">
                  <c:v>3.396143880819448</c:v>
                </c:pt>
                <c:pt idx="1152">
                  <c:v>3.3990919223826594</c:v>
                </c:pt>
                <c:pt idx="1153">
                  <c:v>3.4020399639458705</c:v>
                </c:pt>
                <c:pt idx="1154">
                  <c:v>3.404988005509082</c:v>
                </c:pt>
                <c:pt idx="1155">
                  <c:v>3.407936047072293</c:v>
                </c:pt>
                <c:pt idx="1156">
                  <c:v>3.4108840886355045</c:v>
                </c:pt>
                <c:pt idx="1157">
                  <c:v>3.4138321301987156</c:v>
                </c:pt>
                <c:pt idx="1158">
                  <c:v>3.4167801717619271</c:v>
                </c:pt>
                <c:pt idx="1159">
                  <c:v>3.419728213325139</c:v>
                </c:pt>
                <c:pt idx="1160">
                  <c:v>3.42267625488835</c:v>
                </c:pt>
                <c:pt idx="1161">
                  <c:v>3.4256242964515615</c:v>
                </c:pt>
                <c:pt idx="1162">
                  <c:v>3.4285723380147726</c:v>
                </c:pt>
                <c:pt idx="1163">
                  <c:v>3.4315203795779841</c:v>
                </c:pt>
                <c:pt idx="1164">
                  <c:v>3.4344684211411955</c:v>
                </c:pt>
                <c:pt idx="1165">
                  <c:v>3.4374164627044066</c:v>
                </c:pt>
                <c:pt idx="1166">
                  <c:v>3.4403645042676181</c:v>
                </c:pt>
                <c:pt idx="1167">
                  <c:v>3.4433125458308291</c:v>
                </c:pt>
                <c:pt idx="1168">
                  <c:v>3.4462605873940406</c:v>
                </c:pt>
                <c:pt idx="1169">
                  <c:v>3.4492086289572517</c:v>
                </c:pt>
                <c:pt idx="1170">
                  <c:v>3.4521566705204632</c:v>
                </c:pt>
                <c:pt idx="1171">
                  <c:v>3.4551047120836746</c:v>
                </c:pt>
                <c:pt idx="1172">
                  <c:v>3.4580527536468857</c:v>
                </c:pt>
                <c:pt idx="1173">
                  <c:v>3.4610007952100972</c:v>
                </c:pt>
                <c:pt idx="1174">
                  <c:v>3.4639488367733082</c:v>
                </c:pt>
                <c:pt idx="1175">
                  <c:v>3.4668968783365197</c:v>
                </c:pt>
                <c:pt idx="1176">
                  <c:v>3.4698449198997308</c:v>
                </c:pt>
                <c:pt idx="1177">
                  <c:v>3.4727929614629423</c:v>
                </c:pt>
                <c:pt idx="1178">
                  <c:v>3.4757410030261542</c:v>
                </c:pt>
                <c:pt idx="1179">
                  <c:v>3.4786890445893652</c:v>
                </c:pt>
                <c:pt idx="1180">
                  <c:v>3.4816370861525767</c:v>
                </c:pt>
                <c:pt idx="1181">
                  <c:v>3.4845851277157878</c:v>
                </c:pt>
                <c:pt idx="1182">
                  <c:v>3.4875331692789993</c:v>
                </c:pt>
                <c:pt idx="1183">
                  <c:v>3.4904812108422103</c:v>
                </c:pt>
                <c:pt idx="1184">
                  <c:v>3.4934292524054218</c:v>
                </c:pt>
                <c:pt idx="1185">
                  <c:v>3.4963772939686333</c:v>
                </c:pt>
                <c:pt idx="1186">
                  <c:v>3.4993253355318443</c:v>
                </c:pt>
                <c:pt idx="1187">
                  <c:v>3.5022733770950558</c:v>
                </c:pt>
                <c:pt idx="1188">
                  <c:v>3.5052214186582669</c:v>
                </c:pt>
                <c:pt idx="1189">
                  <c:v>3.5081694602214784</c:v>
                </c:pt>
                <c:pt idx="1190">
                  <c:v>3.5111175017846898</c:v>
                </c:pt>
                <c:pt idx="1191">
                  <c:v>3.5140655433479009</c:v>
                </c:pt>
                <c:pt idx="1192">
                  <c:v>3.5170135849111124</c:v>
                </c:pt>
                <c:pt idx="1193">
                  <c:v>3.5199616264743234</c:v>
                </c:pt>
                <c:pt idx="1194">
                  <c:v>3.5229096680375349</c:v>
                </c:pt>
                <c:pt idx="1195">
                  <c:v>3.525857709600746</c:v>
                </c:pt>
                <c:pt idx="1196">
                  <c:v>3.5288057511639574</c:v>
                </c:pt>
                <c:pt idx="1197">
                  <c:v>3.5317537927271694</c:v>
                </c:pt>
                <c:pt idx="1198">
                  <c:v>3.5347018342903804</c:v>
                </c:pt>
                <c:pt idx="1199">
                  <c:v>3.5376498758535919</c:v>
                </c:pt>
                <c:pt idx="1200">
                  <c:v>3.540597917416803</c:v>
                </c:pt>
                <c:pt idx="1201">
                  <c:v>3.5435459589800145</c:v>
                </c:pt>
                <c:pt idx="1202">
                  <c:v>3.5464940005432255</c:v>
                </c:pt>
                <c:pt idx="1203">
                  <c:v>3.549442042106437</c:v>
                </c:pt>
                <c:pt idx="1204">
                  <c:v>3.5523900836696485</c:v>
                </c:pt>
                <c:pt idx="1205">
                  <c:v>3.5553381252328595</c:v>
                </c:pt>
                <c:pt idx="1206">
                  <c:v>3.558286166796071</c:v>
                </c:pt>
                <c:pt idx="1207">
                  <c:v>3.5612342083592821</c:v>
                </c:pt>
                <c:pt idx="1208">
                  <c:v>3.5641822499224936</c:v>
                </c:pt>
                <c:pt idx="1209">
                  <c:v>3.567130291485705</c:v>
                </c:pt>
                <c:pt idx="1210">
                  <c:v>3.5700783330489161</c:v>
                </c:pt>
                <c:pt idx="1211">
                  <c:v>3.5730263746121276</c:v>
                </c:pt>
                <c:pt idx="1212">
                  <c:v>3.5759744161753386</c:v>
                </c:pt>
                <c:pt idx="1213">
                  <c:v>3.5789224577385501</c:v>
                </c:pt>
                <c:pt idx="1214">
                  <c:v>3.5818704993017612</c:v>
                </c:pt>
                <c:pt idx="1215">
                  <c:v>3.5848185408649731</c:v>
                </c:pt>
                <c:pt idx="1216">
                  <c:v>3.5877665824281846</c:v>
                </c:pt>
                <c:pt idx="1217">
                  <c:v>3.5907146239913956</c:v>
                </c:pt>
                <c:pt idx="1218">
                  <c:v>3.5936626655546071</c:v>
                </c:pt>
                <c:pt idx="1219">
                  <c:v>3.5966107071178182</c:v>
                </c:pt>
                <c:pt idx="1220">
                  <c:v>3.5995587486810297</c:v>
                </c:pt>
                <c:pt idx="1221">
                  <c:v>3.6025067902442407</c:v>
                </c:pt>
                <c:pt idx="1222">
                  <c:v>3.6054548318074522</c:v>
                </c:pt>
                <c:pt idx="1223">
                  <c:v>3.6084028733706637</c:v>
                </c:pt>
                <c:pt idx="1224">
                  <c:v>3.6113509149338747</c:v>
                </c:pt>
                <c:pt idx="1225">
                  <c:v>3.6142989564970862</c:v>
                </c:pt>
                <c:pt idx="1226">
                  <c:v>3.6172469980602973</c:v>
                </c:pt>
                <c:pt idx="1227">
                  <c:v>3.6201950396235087</c:v>
                </c:pt>
                <c:pt idx="1228">
                  <c:v>3.6231430811867202</c:v>
                </c:pt>
                <c:pt idx="1229">
                  <c:v>3.6260911227499313</c:v>
                </c:pt>
                <c:pt idx="1230">
                  <c:v>3.6290391643131428</c:v>
                </c:pt>
                <c:pt idx="1231">
                  <c:v>3.6319872058763538</c:v>
                </c:pt>
                <c:pt idx="1232">
                  <c:v>3.6349352474395653</c:v>
                </c:pt>
                <c:pt idx="1233">
                  <c:v>3.6378832890027764</c:v>
                </c:pt>
                <c:pt idx="1234">
                  <c:v>3.6408313305659883</c:v>
                </c:pt>
                <c:pt idx="1235">
                  <c:v>3.6437793721291998</c:v>
                </c:pt>
                <c:pt idx="1236">
                  <c:v>3.6467274136924108</c:v>
                </c:pt>
                <c:pt idx="1237">
                  <c:v>3.6496754552556223</c:v>
                </c:pt>
                <c:pt idx="1238">
                  <c:v>3.6526234968188334</c:v>
                </c:pt>
                <c:pt idx="1239">
                  <c:v>3.6555715383820448</c:v>
                </c:pt>
                <c:pt idx="1240">
                  <c:v>3.6585195799452559</c:v>
                </c:pt>
                <c:pt idx="1241">
                  <c:v>3.6614676215084674</c:v>
                </c:pt>
                <c:pt idx="1242">
                  <c:v>3.6644156630716789</c:v>
                </c:pt>
                <c:pt idx="1243">
                  <c:v>3.6673637046348899</c:v>
                </c:pt>
                <c:pt idx="1244">
                  <c:v>3.6703117461981014</c:v>
                </c:pt>
                <c:pt idx="1245">
                  <c:v>3.6732597877613125</c:v>
                </c:pt>
                <c:pt idx="1246">
                  <c:v>3.6762078293245239</c:v>
                </c:pt>
                <c:pt idx="1247">
                  <c:v>3.6791558708877354</c:v>
                </c:pt>
                <c:pt idx="1248">
                  <c:v>3.6821039124509465</c:v>
                </c:pt>
                <c:pt idx="1249">
                  <c:v>3.685051954014158</c:v>
                </c:pt>
                <c:pt idx="1250">
                  <c:v>3.687999995577369</c:v>
                </c:pt>
                <c:pt idx="1251">
                  <c:v>3.6909480371405805</c:v>
                </c:pt>
                <c:pt idx="1252">
                  <c:v>3.6938960787037916</c:v>
                </c:pt>
                <c:pt idx="1253">
                  <c:v>3.6968441202670035</c:v>
                </c:pt>
                <c:pt idx="1254">
                  <c:v>3.699792161830215</c:v>
                </c:pt>
                <c:pt idx="1255">
                  <c:v>3.702740203393426</c:v>
                </c:pt>
                <c:pt idx="1256">
                  <c:v>3.7056882449566375</c:v>
                </c:pt>
                <c:pt idx="1257">
                  <c:v>3.7086362865198486</c:v>
                </c:pt>
                <c:pt idx="1258">
                  <c:v>3.71158432808306</c:v>
                </c:pt>
                <c:pt idx="1259">
                  <c:v>3.7145323696462711</c:v>
                </c:pt>
                <c:pt idx="1260">
                  <c:v>3.7174804112094826</c:v>
                </c:pt>
                <c:pt idx="1261">
                  <c:v>3.7204284527726941</c:v>
                </c:pt>
                <c:pt idx="1262">
                  <c:v>3.7233764943359051</c:v>
                </c:pt>
                <c:pt idx="1263">
                  <c:v>3.7263245358991166</c:v>
                </c:pt>
                <c:pt idx="1264">
                  <c:v>3.7292725774623277</c:v>
                </c:pt>
                <c:pt idx="1265">
                  <c:v>3.7322206190255391</c:v>
                </c:pt>
                <c:pt idx="1266">
                  <c:v>3.7351686605887502</c:v>
                </c:pt>
                <c:pt idx="1267">
                  <c:v>3.7381167021519617</c:v>
                </c:pt>
                <c:pt idx="1268">
                  <c:v>3.7410647437151732</c:v>
                </c:pt>
                <c:pt idx="1269">
                  <c:v>3.7440127852783842</c:v>
                </c:pt>
                <c:pt idx="1270">
                  <c:v>3.7469608268415957</c:v>
                </c:pt>
                <c:pt idx="1271">
                  <c:v>3.7499088684048072</c:v>
                </c:pt>
                <c:pt idx="1272">
                  <c:v>3.7528569099680187</c:v>
                </c:pt>
                <c:pt idx="1273">
                  <c:v>3.7558049515312302</c:v>
                </c:pt>
                <c:pt idx="1274">
                  <c:v>3.7587529930944412</c:v>
                </c:pt>
                <c:pt idx="1275">
                  <c:v>3.7617010346576527</c:v>
                </c:pt>
                <c:pt idx="1276">
                  <c:v>3.7646490762208638</c:v>
                </c:pt>
                <c:pt idx="1277">
                  <c:v>3.7675971177840752</c:v>
                </c:pt>
                <c:pt idx="1278">
                  <c:v>3.7705451593472863</c:v>
                </c:pt>
                <c:pt idx="1279">
                  <c:v>3.7734932009104978</c:v>
                </c:pt>
                <c:pt idx="1280">
                  <c:v>3.7764412424737093</c:v>
                </c:pt>
                <c:pt idx="1281">
                  <c:v>3.7793892840369203</c:v>
                </c:pt>
                <c:pt idx="1282">
                  <c:v>3.7823373256001318</c:v>
                </c:pt>
                <c:pt idx="1283">
                  <c:v>3.7852853671633429</c:v>
                </c:pt>
                <c:pt idx="1284">
                  <c:v>3.7882334087265543</c:v>
                </c:pt>
                <c:pt idx="1285">
                  <c:v>3.7911814502897654</c:v>
                </c:pt>
                <c:pt idx="1286">
                  <c:v>3.7941294918529769</c:v>
                </c:pt>
                <c:pt idx="1287">
                  <c:v>3.7970775334161884</c:v>
                </c:pt>
                <c:pt idx="1288">
                  <c:v>3.8000255749793994</c:v>
                </c:pt>
                <c:pt idx="1289">
                  <c:v>3.8029736165426113</c:v>
                </c:pt>
                <c:pt idx="1290">
                  <c:v>3.8059216581058224</c:v>
                </c:pt>
                <c:pt idx="1291">
                  <c:v>3.8088696996690339</c:v>
                </c:pt>
                <c:pt idx="1292">
                  <c:v>3.8118177412322454</c:v>
                </c:pt>
                <c:pt idx="1293">
                  <c:v>3.8147657827954564</c:v>
                </c:pt>
                <c:pt idx="1294">
                  <c:v>3.8177138243586679</c:v>
                </c:pt>
                <c:pt idx="1295">
                  <c:v>3.820661865921879</c:v>
                </c:pt>
                <c:pt idx="1296">
                  <c:v>3.8236099074850904</c:v>
                </c:pt>
                <c:pt idx="1297">
                  <c:v>3.8265579490483015</c:v>
                </c:pt>
                <c:pt idx="1298">
                  <c:v>3.829505990611513</c:v>
                </c:pt>
                <c:pt idx="1299">
                  <c:v>3.8324540321747245</c:v>
                </c:pt>
                <c:pt idx="1300">
                  <c:v>3.8354020737379355</c:v>
                </c:pt>
                <c:pt idx="1301">
                  <c:v>3.838350115301147</c:v>
                </c:pt>
                <c:pt idx="1302">
                  <c:v>3.841298156864358</c:v>
                </c:pt>
                <c:pt idx="1303">
                  <c:v>3.8442461984275695</c:v>
                </c:pt>
                <c:pt idx="1304">
                  <c:v>3.8471942399907806</c:v>
                </c:pt>
                <c:pt idx="1305">
                  <c:v>3.8501422815539921</c:v>
                </c:pt>
                <c:pt idx="1306">
                  <c:v>3.8530903231172036</c:v>
                </c:pt>
                <c:pt idx="1307">
                  <c:v>3.8560383646804146</c:v>
                </c:pt>
                <c:pt idx="1308">
                  <c:v>3.8589864062436265</c:v>
                </c:pt>
                <c:pt idx="1309">
                  <c:v>3.8619344478068376</c:v>
                </c:pt>
                <c:pt idx="1310">
                  <c:v>3.8648824893700491</c:v>
                </c:pt>
                <c:pt idx="1311">
                  <c:v>3.8678305309332601</c:v>
                </c:pt>
                <c:pt idx="1312">
                  <c:v>3.8707785724964716</c:v>
                </c:pt>
                <c:pt idx="1313">
                  <c:v>3.8737266140596831</c:v>
                </c:pt>
                <c:pt idx="1314">
                  <c:v>3.8766746556228942</c:v>
                </c:pt>
                <c:pt idx="1315">
                  <c:v>3.8796226971861056</c:v>
                </c:pt>
                <c:pt idx="1316">
                  <c:v>3.8825707387493167</c:v>
                </c:pt>
                <c:pt idx="1317">
                  <c:v>3.8855187803125282</c:v>
                </c:pt>
                <c:pt idx="1318">
                  <c:v>3.8884668218757397</c:v>
                </c:pt>
                <c:pt idx="1319">
                  <c:v>3.8914148634389507</c:v>
                </c:pt>
                <c:pt idx="1320">
                  <c:v>3.8943629050021622</c:v>
                </c:pt>
                <c:pt idx="1321">
                  <c:v>3.8973109465653732</c:v>
                </c:pt>
                <c:pt idx="1322">
                  <c:v>3.9002589881285847</c:v>
                </c:pt>
                <c:pt idx="1323">
                  <c:v>3.9032070296917958</c:v>
                </c:pt>
                <c:pt idx="1324">
                  <c:v>3.9061550712550073</c:v>
                </c:pt>
                <c:pt idx="1325">
                  <c:v>3.9091031128182188</c:v>
                </c:pt>
                <c:pt idx="1326">
                  <c:v>3.9120511543814298</c:v>
                </c:pt>
                <c:pt idx="1327">
                  <c:v>3.9149991959446417</c:v>
                </c:pt>
                <c:pt idx="1328">
                  <c:v>3.9179472375078528</c:v>
                </c:pt>
                <c:pt idx="1329">
                  <c:v>3.9208952790710643</c:v>
                </c:pt>
                <c:pt idx="1330">
                  <c:v>3.9238433206342753</c:v>
                </c:pt>
                <c:pt idx="1331">
                  <c:v>3.9267913621974868</c:v>
                </c:pt>
                <c:pt idx="1332">
                  <c:v>3.9297394037606983</c:v>
                </c:pt>
                <c:pt idx="1333">
                  <c:v>3.9326874453239093</c:v>
                </c:pt>
                <c:pt idx="1334">
                  <c:v>3.9356354868871208</c:v>
                </c:pt>
                <c:pt idx="1335">
                  <c:v>3.9385835284503319</c:v>
                </c:pt>
                <c:pt idx="1336">
                  <c:v>3.9415315700135434</c:v>
                </c:pt>
                <c:pt idx="1337">
                  <c:v>3.9444796115767549</c:v>
                </c:pt>
                <c:pt idx="1338">
                  <c:v>3.9474276531399659</c:v>
                </c:pt>
                <c:pt idx="1339">
                  <c:v>3.9503756947031774</c:v>
                </c:pt>
                <c:pt idx="1340">
                  <c:v>3.9533237362663884</c:v>
                </c:pt>
                <c:pt idx="1341">
                  <c:v>3.9562717778295999</c:v>
                </c:pt>
                <c:pt idx="1342">
                  <c:v>3.959219819392811</c:v>
                </c:pt>
                <c:pt idx="1343">
                  <c:v>3.9621678609560225</c:v>
                </c:pt>
                <c:pt idx="1344">
                  <c:v>3.965115902519234</c:v>
                </c:pt>
                <c:pt idx="1345">
                  <c:v>3.9680639440824454</c:v>
                </c:pt>
                <c:pt idx="1346">
                  <c:v>3.9710119856456569</c:v>
                </c:pt>
                <c:pt idx="1347">
                  <c:v>3.973960027208868</c:v>
                </c:pt>
                <c:pt idx="1348">
                  <c:v>3.9769080687720795</c:v>
                </c:pt>
                <c:pt idx="1349">
                  <c:v>3.9798561103352905</c:v>
                </c:pt>
                <c:pt idx="1350">
                  <c:v>3.982804151898502</c:v>
                </c:pt>
                <c:pt idx="1351">
                  <c:v>3.9857521934617135</c:v>
                </c:pt>
                <c:pt idx="1352">
                  <c:v>3.9887002350249245</c:v>
                </c:pt>
                <c:pt idx="1353">
                  <c:v>3.991648276588136</c:v>
                </c:pt>
                <c:pt idx="1354">
                  <c:v>3.9945963181513471</c:v>
                </c:pt>
                <c:pt idx="1355">
                  <c:v>3.9975443597145586</c:v>
                </c:pt>
                <c:pt idx="1356">
                  <c:v>4.0004924012777705</c:v>
                </c:pt>
                <c:pt idx="1357">
                  <c:v>4.0034404428409811</c:v>
                </c:pt>
                <c:pt idx="1358">
                  <c:v>4.0063884844041926</c:v>
                </c:pt>
                <c:pt idx="1359">
                  <c:v>4.0093365259674041</c:v>
                </c:pt>
                <c:pt idx="1360">
                  <c:v>4.0122845675306156</c:v>
                </c:pt>
                <c:pt idx="1361">
                  <c:v>4.0152326090938262</c:v>
                </c:pt>
                <c:pt idx="1362">
                  <c:v>4.0181806506570377</c:v>
                </c:pt>
                <c:pt idx="1363">
                  <c:v>4.0211286922202492</c:v>
                </c:pt>
                <c:pt idx="1364">
                  <c:v>4.0240767337834606</c:v>
                </c:pt>
                <c:pt idx="1365">
                  <c:v>4.0270247753466721</c:v>
                </c:pt>
                <c:pt idx="1366">
                  <c:v>4.0299728169098827</c:v>
                </c:pt>
                <c:pt idx="1367">
                  <c:v>4.0329208584730942</c:v>
                </c:pt>
                <c:pt idx="1368">
                  <c:v>4.0358689000363057</c:v>
                </c:pt>
                <c:pt idx="1369">
                  <c:v>4.0388169415995172</c:v>
                </c:pt>
                <c:pt idx="1370">
                  <c:v>4.0417649831627287</c:v>
                </c:pt>
                <c:pt idx="1371">
                  <c:v>4.0447130247259393</c:v>
                </c:pt>
                <c:pt idx="1372">
                  <c:v>4.0476610662891508</c:v>
                </c:pt>
                <c:pt idx="1373">
                  <c:v>4.0506091078523623</c:v>
                </c:pt>
                <c:pt idx="1374">
                  <c:v>4.0535571494155738</c:v>
                </c:pt>
                <c:pt idx="1375">
                  <c:v>4.0565051909787853</c:v>
                </c:pt>
                <c:pt idx="1376">
                  <c:v>4.0594532325419967</c:v>
                </c:pt>
                <c:pt idx="1377">
                  <c:v>4.0624012741052082</c:v>
                </c:pt>
                <c:pt idx="1378">
                  <c:v>4.0653493156684188</c:v>
                </c:pt>
                <c:pt idx="1379">
                  <c:v>4.0682973572316303</c:v>
                </c:pt>
                <c:pt idx="1380">
                  <c:v>4.0712453987948418</c:v>
                </c:pt>
                <c:pt idx="1381">
                  <c:v>4.0741934403580533</c:v>
                </c:pt>
                <c:pt idx="1382">
                  <c:v>4.0771414819212648</c:v>
                </c:pt>
                <c:pt idx="1383">
                  <c:v>4.0800895234844754</c:v>
                </c:pt>
                <c:pt idx="1384">
                  <c:v>4.0830375650476869</c:v>
                </c:pt>
                <c:pt idx="1385">
                  <c:v>4.0859856066108984</c:v>
                </c:pt>
                <c:pt idx="1386">
                  <c:v>4.0889336481741099</c:v>
                </c:pt>
                <c:pt idx="1387">
                  <c:v>4.0918816897373205</c:v>
                </c:pt>
                <c:pt idx="1388">
                  <c:v>4.094829731300532</c:v>
                </c:pt>
                <c:pt idx="1389">
                  <c:v>4.0977777728637435</c:v>
                </c:pt>
                <c:pt idx="1390">
                  <c:v>4.1007258144269549</c:v>
                </c:pt>
                <c:pt idx="1391">
                  <c:v>4.1036738559901655</c:v>
                </c:pt>
                <c:pt idx="1392">
                  <c:v>4.1066218975533779</c:v>
                </c:pt>
                <c:pt idx="1393">
                  <c:v>4.1095699391165894</c:v>
                </c:pt>
                <c:pt idx="1394">
                  <c:v>4.1125179806798009</c:v>
                </c:pt>
                <c:pt idx="1395">
                  <c:v>4.1154660222430124</c:v>
                </c:pt>
                <c:pt idx="1396">
                  <c:v>4.118414063806223</c:v>
                </c:pt>
                <c:pt idx="1397">
                  <c:v>4.1213621053694345</c:v>
                </c:pt>
                <c:pt idx="1398">
                  <c:v>4.124310146932646</c:v>
                </c:pt>
                <c:pt idx="1399">
                  <c:v>4.1272581884958575</c:v>
                </c:pt>
                <c:pt idx="1400">
                  <c:v>4.1302062300590681</c:v>
                </c:pt>
                <c:pt idx="1401">
                  <c:v>4.1331542716222796</c:v>
                </c:pt>
                <c:pt idx="1402">
                  <c:v>4.136102313185491</c:v>
                </c:pt>
                <c:pt idx="1403">
                  <c:v>4.1390503547487025</c:v>
                </c:pt>
                <c:pt idx="1404">
                  <c:v>4.141998396311914</c:v>
                </c:pt>
                <c:pt idx="1405">
                  <c:v>4.1449464378751246</c:v>
                </c:pt>
                <c:pt idx="1406">
                  <c:v>4.1478944794383361</c:v>
                </c:pt>
                <c:pt idx="1407">
                  <c:v>4.1508425210015476</c:v>
                </c:pt>
                <c:pt idx="1408">
                  <c:v>4.1537905625647591</c:v>
                </c:pt>
                <c:pt idx="1409">
                  <c:v>4.1567386041279706</c:v>
                </c:pt>
                <c:pt idx="1410">
                  <c:v>4.1596866456911812</c:v>
                </c:pt>
                <c:pt idx="1411">
                  <c:v>4.1626346872543927</c:v>
                </c:pt>
                <c:pt idx="1412">
                  <c:v>4.1655827288176042</c:v>
                </c:pt>
                <c:pt idx="1413">
                  <c:v>4.1685307703808157</c:v>
                </c:pt>
                <c:pt idx="1414">
                  <c:v>4.1714788119440271</c:v>
                </c:pt>
                <c:pt idx="1415">
                  <c:v>4.1744268535072377</c:v>
                </c:pt>
                <c:pt idx="1416">
                  <c:v>4.1773748950704492</c:v>
                </c:pt>
                <c:pt idx="1417">
                  <c:v>4.1803229366336607</c:v>
                </c:pt>
                <c:pt idx="1418">
                  <c:v>4.1832709781968722</c:v>
                </c:pt>
                <c:pt idx="1419">
                  <c:v>4.1862190197600828</c:v>
                </c:pt>
                <c:pt idx="1420">
                  <c:v>4.1891670613232943</c:v>
                </c:pt>
                <c:pt idx="1421">
                  <c:v>4.1921151028865058</c:v>
                </c:pt>
                <c:pt idx="1422">
                  <c:v>4.1950631444497173</c:v>
                </c:pt>
                <c:pt idx="1423">
                  <c:v>4.1980111860129288</c:v>
                </c:pt>
                <c:pt idx="1424">
                  <c:v>4.2009592275761394</c:v>
                </c:pt>
                <c:pt idx="1425">
                  <c:v>4.2039072691393509</c:v>
                </c:pt>
                <c:pt idx="1426">
                  <c:v>4.2068553107025624</c:v>
                </c:pt>
                <c:pt idx="1427">
                  <c:v>4.2098033522657738</c:v>
                </c:pt>
                <c:pt idx="1428">
                  <c:v>4.2127513938289862</c:v>
                </c:pt>
                <c:pt idx="1429">
                  <c:v>4.2156994353921968</c:v>
                </c:pt>
                <c:pt idx="1430">
                  <c:v>4.2186474769554083</c:v>
                </c:pt>
                <c:pt idx="1431">
                  <c:v>4.2215955185186198</c:v>
                </c:pt>
                <c:pt idx="1432">
                  <c:v>4.2245435600818313</c:v>
                </c:pt>
                <c:pt idx="1433">
                  <c:v>4.2274916016450428</c:v>
                </c:pt>
                <c:pt idx="1434">
                  <c:v>4.2304396432082534</c:v>
                </c:pt>
                <c:pt idx="1435">
                  <c:v>4.2333876847714649</c:v>
                </c:pt>
                <c:pt idx="1436">
                  <c:v>4.2363357263346764</c:v>
                </c:pt>
                <c:pt idx="1437">
                  <c:v>4.2392837678978879</c:v>
                </c:pt>
                <c:pt idx="1438">
                  <c:v>4.2422318094610985</c:v>
                </c:pt>
                <c:pt idx="1439">
                  <c:v>4.2451798510243099</c:v>
                </c:pt>
                <c:pt idx="1440">
                  <c:v>4.2481278925875214</c:v>
                </c:pt>
                <c:pt idx="1441">
                  <c:v>4.2510759341507329</c:v>
                </c:pt>
                <c:pt idx="1442">
                  <c:v>4.2540239757139444</c:v>
                </c:pt>
                <c:pt idx="1443">
                  <c:v>4.256972017277155</c:v>
                </c:pt>
                <c:pt idx="1444">
                  <c:v>4.2599200588403665</c:v>
                </c:pt>
                <c:pt idx="1445">
                  <c:v>4.262868100403578</c:v>
                </c:pt>
                <c:pt idx="1446">
                  <c:v>4.2658161419667895</c:v>
                </c:pt>
                <c:pt idx="1447">
                  <c:v>4.268764183530001</c:v>
                </c:pt>
                <c:pt idx="1448">
                  <c:v>4.2717122250932116</c:v>
                </c:pt>
                <c:pt idx="1449">
                  <c:v>4.2746602666564231</c:v>
                </c:pt>
                <c:pt idx="1450">
                  <c:v>4.2776083082196346</c:v>
                </c:pt>
                <c:pt idx="1451">
                  <c:v>4.280556349782846</c:v>
                </c:pt>
                <c:pt idx="1452">
                  <c:v>4.2835043913460575</c:v>
                </c:pt>
                <c:pt idx="1453">
                  <c:v>4.2864524329092681</c:v>
                </c:pt>
                <c:pt idx="1454">
                  <c:v>4.2894004744724796</c:v>
                </c:pt>
                <c:pt idx="1455">
                  <c:v>4.2923485160356911</c:v>
                </c:pt>
                <c:pt idx="1456">
                  <c:v>4.2952965575989026</c:v>
                </c:pt>
                <c:pt idx="1457">
                  <c:v>4.2982445991621132</c:v>
                </c:pt>
                <c:pt idx="1458">
                  <c:v>4.3011926407253247</c:v>
                </c:pt>
                <c:pt idx="1459">
                  <c:v>4.3041406822885362</c:v>
                </c:pt>
                <c:pt idx="1460">
                  <c:v>4.3070887238517477</c:v>
                </c:pt>
                <c:pt idx="1461">
                  <c:v>4.3100367654149592</c:v>
                </c:pt>
                <c:pt idx="1462">
                  <c:v>4.3129848069781698</c:v>
                </c:pt>
                <c:pt idx="1463">
                  <c:v>4.3159328485413813</c:v>
                </c:pt>
                <c:pt idx="1464">
                  <c:v>4.3188808901045928</c:v>
                </c:pt>
                <c:pt idx="1465">
                  <c:v>4.3218289316678042</c:v>
                </c:pt>
                <c:pt idx="1466">
                  <c:v>4.3247769732310166</c:v>
                </c:pt>
                <c:pt idx="1467">
                  <c:v>4.3277250147942272</c:v>
                </c:pt>
                <c:pt idx="1468">
                  <c:v>4.3306730563574387</c:v>
                </c:pt>
                <c:pt idx="1469">
                  <c:v>4.3336210979206502</c:v>
                </c:pt>
                <c:pt idx="1470">
                  <c:v>4.3365691394838617</c:v>
                </c:pt>
                <c:pt idx="1471">
                  <c:v>4.3395171810470732</c:v>
                </c:pt>
                <c:pt idx="1472">
                  <c:v>4.3424652226102838</c:v>
                </c:pt>
                <c:pt idx="1473">
                  <c:v>4.3454132641734953</c:v>
                </c:pt>
                <c:pt idx="1474">
                  <c:v>4.3483613057367068</c:v>
                </c:pt>
                <c:pt idx="1475">
                  <c:v>4.3513093472999183</c:v>
                </c:pt>
                <c:pt idx="1476">
                  <c:v>4.3542573888631289</c:v>
                </c:pt>
                <c:pt idx="1477">
                  <c:v>4.3572054304263403</c:v>
                </c:pt>
                <c:pt idx="1478">
                  <c:v>4.3601534719895518</c:v>
                </c:pt>
                <c:pt idx="1479">
                  <c:v>4.3631015135527633</c:v>
                </c:pt>
                <c:pt idx="1480">
                  <c:v>4.3660495551159748</c:v>
                </c:pt>
                <c:pt idx="1481">
                  <c:v>4.3689975966791854</c:v>
                </c:pt>
                <c:pt idx="1482">
                  <c:v>4.3719456382423969</c:v>
                </c:pt>
                <c:pt idx="1483">
                  <c:v>4.3748936798056084</c:v>
                </c:pt>
                <c:pt idx="1484">
                  <c:v>4.3778417213688199</c:v>
                </c:pt>
                <c:pt idx="1485">
                  <c:v>4.3807897629320314</c:v>
                </c:pt>
                <c:pt idx="1486">
                  <c:v>4.383737804495242</c:v>
                </c:pt>
                <c:pt idx="1487">
                  <c:v>4.3866858460584535</c:v>
                </c:pt>
                <c:pt idx="1488">
                  <c:v>4.389633887621665</c:v>
                </c:pt>
                <c:pt idx="1489">
                  <c:v>4.3925819291848764</c:v>
                </c:pt>
                <c:pt idx="1490">
                  <c:v>4.395529970748087</c:v>
                </c:pt>
                <c:pt idx="1491">
                  <c:v>4.3984780123112985</c:v>
                </c:pt>
                <c:pt idx="1492">
                  <c:v>4.40142605387451</c:v>
                </c:pt>
                <c:pt idx="1493">
                  <c:v>4.4043740954377215</c:v>
                </c:pt>
                <c:pt idx="1494">
                  <c:v>4.407322137000933</c:v>
                </c:pt>
                <c:pt idx="1495">
                  <c:v>4.4102701785641436</c:v>
                </c:pt>
                <c:pt idx="1496">
                  <c:v>4.4132182201273551</c:v>
                </c:pt>
                <c:pt idx="1497">
                  <c:v>4.4161662616905666</c:v>
                </c:pt>
                <c:pt idx="1498">
                  <c:v>4.4191143032537781</c:v>
                </c:pt>
                <c:pt idx="1499">
                  <c:v>4.4220623448169896</c:v>
                </c:pt>
                <c:pt idx="1500">
                  <c:v>4.4250103863802002</c:v>
                </c:pt>
                <c:pt idx="1501">
                  <c:v>4.4279584279434117</c:v>
                </c:pt>
                <c:pt idx="1502">
                  <c:v>4.4309064695066231</c:v>
                </c:pt>
                <c:pt idx="1503">
                  <c:v>4.4338545110698355</c:v>
                </c:pt>
                <c:pt idx="1504">
                  <c:v>4.436802552633047</c:v>
                </c:pt>
                <c:pt idx="1505">
                  <c:v>4.4397505941962576</c:v>
                </c:pt>
                <c:pt idx="1506">
                  <c:v>4.4426986357594691</c:v>
                </c:pt>
                <c:pt idx="1507">
                  <c:v>4.4456466773226806</c:v>
                </c:pt>
                <c:pt idx="1508">
                  <c:v>4.4485947188858921</c:v>
                </c:pt>
                <c:pt idx="1509">
                  <c:v>4.4515427604491027</c:v>
                </c:pt>
                <c:pt idx="1510">
                  <c:v>4.4544908020123142</c:v>
                </c:pt>
                <c:pt idx="1511">
                  <c:v>4.4574388435755257</c:v>
                </c:pt>
                <c:pt idx="1512">
                  <c:v>4.4603868851387372</c:v>
                </c:pt>
                <c:pt idx="1513">
                  <c:v>4.4633349267019486</c:v>
                </c:pt>
                <c:pt idx="1514">
                  <c:v>4.4662829682651592</c:v>
                </c:pt>
                <c:pt idx="1515">
                  <c:v>4.4692310098283707</c:v>
                </c:pt>
                <c:pt idx="1516">
                  <c:v>4.4721790513915822</c:v>
                </c:pt>
                <c:pt idx="1517">
                  <c:v>4.4751270929547937</c:v>
                </c:pt>
                <c:pt idx="1518">
                  <c:v>4.4780751345180052</c:v>
                </c:pt>
                <c:pt idx="1519">
                  <c:v>4.4810231760812158</c:v>
                </c:pt>
                <c:pt idx="1520">
                  <c:v>4.4839712176444273</c:v>
                </c:pt>
                <c:pt idx="1521">
                  <c:v>4.4869192592076388</c:v>
                </c:pt>
                <c:pt idx="1522">
                  <c:v>4.4898673007708503</c:v>
                </c:pt>
                <c:pt idx="1523">
                  <c:v>4.4928153423340618</c:v>
                </c:pt>
                <c:pt idx="1524">
                  <c:v>4.4957633838972724</c:v>
                </c:pt>
                <c:pt idx="1525">
                  <c:v>4.4987114254604839</c:v>
                </c:pt>
                <c:pt idx="1526">
                  <c:v>4.5016594670236953</c:v>
                </c:pt>
                <c:pt idx="1527">
                  <c:v>4.5046075085869068</c:v>
                </c:pt>
                <c:pt idx="1528">
                  <c:v>4.5075555501501174</c:v>
                </c:pt>
                <c:pt idx="1529">
                  <c:v>4.5105035917133289</c:v>
                </c:pt>
                <c:pt idx="1530">
                  <c:v>4.5134516332765404</c:v>
                </c:pt>
                <c:pt idx="1531">
                  <c:v>4.5163996748397519</c:v>
                </c:pt>
                <c:pt idx="1532">
                  <c:v>4.5193477164029634</c:v>
                </c:pt>
                <c:pt idx="1533">
                  <c:v>4.522295757966174</c:v>
                </c:pt>
                <c:pt idx="1534">
                  <c:v>4.5252437995293855</c:v>
                </c:pt>
                <c:pt idx="1535">
                  <c:v>4.528191841092597</c:v>
                </c:pt>
                <c:pt idx="1536">
                  <c:v>4.5311398826558085</c:v>
                </c:pt>
                <c:pt idx="1537">
                  <c:v>4.53408792421902</c:v>
                </c:pt>
                <c:pt idx="1538">
                  <c:v>4.5370359657822306</c:v>
                </c:pt>
                <c:pt idx="1539">
                  <c:v>4.5399840073454421</c:v>
                </c:pt>
                <c:pt idx="1540">
                  <c:v>4.5429320489086544</c:v>
                </c:pt>
                <c:pt idx="1541">
                  <c:v>4.5458800904718659</c:v>
                </c:pt>
                <c:pt idx="1542">
                  <c:v>4.5488281320350774</c:v>
                </c:pt>
                <c:pt idx="1543">
                  <c:v>4.551776173598288</c:v>
                </c:pt>
                <c:pt idx="1544">
                  <c:v>4.5547242151614995</c:v>
                </c:pt>
                <c:pt idx="1545">
                  <c:v>4.557672256724711</c:v>
                </c:pt>
                <c:pt idx="1546">
                  <c:v>4.5606202982879225</c:v>
                </c:pt>
                <c:pt idx="1547">
                  <c:v>4.5635683398511331</c:v>
                </c:pt>
                <c:pt idx="1548">
                  <c:v>4.5665163814143446</c:v>
                </c:pt>
                <c:pt idx="1549">
                  <c:v>4.5694644229775561</c:v>
                </c:pt>
                <c:pt idx="1550">
                  <c:v>4.5724124645407676</c:v>
                </c:pt>
                <c:pt idx="1551">
                  <c:v>4.575360506103979</c:v>
                </c:pt>
                <c:pt idx="1552">
                  <c:v>4.5783085476671896</c:v>
                </c:pt>
                <c:pt idx="1553">
                  <c:v>4.5812565892304011</c:v>
                </c:pt>
                <c:pt idx="1554">
                  <c:v>4.5842046307936126</c:v>
                </c:pt>
                <c:pt idx="1555">
                  <c:v>4.5871526723568241</c:v>
                </c:pt>
                <c:pt idx="1556">
                  <c:v>4.5901007139200356</c:v>
                </c:pt>
                <c:pt idx="1557">
                  <c:v>4.5930487554832462</c:v>
                </c:pt>
                <c:pt idx="1558">
                  <c:v>4.5959967970464577</c:v>
                </c:pt>
                <c:pt idx="1559">
                  <c:v>4.5989448386096692</c:v>
                </c:pt>
                <c:pt idx="1560">
                  <c:v>4.6018928801728807</c:v>
                </c:pt>
                <c:pt idx="1561">
                  <c:v>4.6048409217360922</c:v>
                </c:pt>
                <c:pt idx="1562">
                  <c:v>4.6077889632993028</c:v>
                </c:pt>
                <c:pt idx="1563">
                  <c:v>4.6107370048625143</c:v>
                </c:pt>
                <c:pt idx="1564">
                  <c:v>4.6136850464257257</c:v>
                </c:pt>
                <c:pt idx="1565">
                  <c:v>4.6166330879889372</c:v>
                </c:pt>
                <c:pt idx="1566">
                  <c:v>4.6195811295521478</c:v>
                </c:pt>
                <c:pt idx="1567">
                  <c:v>4.6225291711153593</c:v>
                </c:pt>
                <c:pt idx="1568">
                  <c:v>4.6254772126785708</c:v>
                </c:pt>
                <c:pt idx="1569">
                  <c:v>4.6284252542417823</c:v>
                </c:pt>
                <c:pt idx="1570">
                  <c:v>4.6313732958049938</c:v>
                </c:pt>
                <c:pt idx="1571">
                  <c:v>4.6343213373682044</c:v>
                </c:pt>
                <c:pt idx="1572">
                  <c:v>4.6372693789314159</c:v>
                </c:pt>
                <c:pt idx="1573">
                  <c:v>4.6402174204946274</c:v>
                </c:pt>
                <c:pt idx="1574">
                  <c:v>4.6431654620578389</c:v>
                </c:pt>
                <c:pt idx="1575">
                  <c:v>4.6461135036210504</c:v>
                </c:pt>
                <c:pt idx="1576">
                  <c:v>4.649061545184261</c:v>
                </c:pt>
                <c:pt idx="1577">
                  <c:v>4.6520095867474733</c:v>
                </c:pt>
                <c:pt idx="1578">
                  <c:v>4.6549576283106848</c:v>
                </c:pt>
                <c:pt idx="1579">
                  <c:v>4.6579056698738963</c:v>
                </c:pt>
                <c:pt idx="1580">
                  <c:v>4.6608537114371078</c:v>
                </c:pt>
                <c:pt idx="1581">
                  <c:v>4.6638017530003184</c:v>
                </c:pt>
                <c:pt idx="1582">
                  <c:v>4.6667497945635299</c:v>
                </c:pt>
                <c:pt idx="1583">
                  <c:v>4.6696978361267414</c:v>
                </c:pt>
                <c:pt idx="1584">
                  <c:v>4.6726458776899529</c:v>
                </c:pt>
                <c:pt idx="1585">
                  <c:v>4.6755939192531635</c:v>
                </c:pt>
                <c:pt idx="1586">
                  <c:v>4.678541960816375</c:v>
                </c:pt>
                <c:pt idx="1587">
                  <c:v>4.6814900023795865</c:v>
                </c:pt>
                <c:pt idx="1588">
                  <c:v>4.6844380439427979</c:v>
                </c:pt>
                <c:pt idx="1589">
                  <c:v>4.6873860855060094</c:v>
                </c:pt>
                <c:pt idx="1590">
                  <c:v>4.69033412706922</c:v>
                </c:pt>
                <c:pt idx="1591">
                  <c:v>4.6932821686324315</c:v>
                </c:pt>
                <c:pt idx="1592">
                  <c:v>4.696230210195643</c:v>
                </c:pt>
                <c:pt idx="1593">
                  <c:v>4.6991782517588545</c:v>
                </c:pt>
                <c:pt idx="1594">
                  <c:v>4.702126293322066</c:v>
                </c:pt>
                <c:pt idx="1595">
                  <c:v>4.7050743348852766</c:v>
                </c:pt>
                <c:pt idx="1596">
                  <c:v>4.7080223764484881</c:v>
                </c:pt>
                <c:pt idx="1597">
                  <c:v>4.7109704180116996</c:v>
                </c:pt>
                <c:pt idx="1598">
                  <c:v>4.7139184595749111</c:v>
                </c:pt>
                <c:pt idx="1599">
                  <c:v>4.7168665011381217</c:v>
                </c:pt>
                <c:pt idx="1600">
                  <c:v>4.7198145427013332</c:v>
                </c:pt>
                <c:pt idx="1601">
                  <c:v>4.7227625842645446</c:v>
                </c:pt>
                <c:pt idx="1602">
                  <c:v>4.7257106258277561</c:v>
                </c:pt>
                <c:pt idx="1603">
                  <c:v>4.7286586673909676</c:v>
                </c:pt>
                <c:pt idx="1604">
                  <c:v>4.7316067089541782</c:v>
                </c:pt>
                <c:pt idx="1605">
                  <c:v>4.7345547505173897</c:v>
                </c:pt>
                <c:pt idx="1606">
                  <c:v>4.7375027920806012</c:v>
                </c:pt>
                <c:pt idx="1607">
                  <c:v>4.7404508336438127</c:v>
                </c:pt>
                <c:pt idx="1608">
                  <c:v>4.7433988752070242</c:v>
                </c:pt>
                <c:pt idx="1609">
                  <c:v>4.7463469167702348</c:v>
                </c:pt>
                <c:pt idx="1610">
                  <c:v>4.7492949583334463</c:v>
                </c:pt>
                <c:pt idx="1611">
                  <c:v>4.7522429998966578</c:v>
                </c:pt>
                <c:pt idx="1612">
                  <c:v>4.7551910414598693</c:v>
                </c:pt>
                <c:pt idx="1613">
                  <c:v>4.7581390830230808</c:v>
                </c:pt>
                <c:pt idx="1614">
                  <c:v>4.7610871245862914</c:v>
                </c:pt>
                <c:pt idx="1615">
                  <c:v>4.7640351661495037</c:v>
                </c:pt>
                <c:pt idx="1616">
                  <c:v>4.7669832077127152</c:v>
                </c:pt>
                <c:pt idx="1617">
                  <c:v>4.7699312492759267</c:v>
                </c:pt>
                <c:pt idx="1618">
                  <c:v>4.7728792908391373</c:v>
                </c:pt>
                <c:pt idx="1619">
                  <c:v>4.7758273324023488</c:v>
                </c:pt>
                <c:pt idx="1620">
                  <c:v>4.7787753739655603</c:v>
                </c:pt>
                <c:pt idx="1621">
                  <c:v>4.7817234155287718</c:v>
                </c:pt>
                <c:pt idx="1622">
                  <c:v>4.7846714570919833</c:v>
                </c:pt>
                <c:pt idx="1623">
                  <c:v>4.7876194986551939</c:v>
                </c:pt>
                <c:pt idx="1624">
                  <c:v>4.7905675402184054</c:v>
                </c:pt>
                <c:pt idx="1625">
                  <c:v>4.7935155817816169</c:v>
                </c:pt>
                <c:pt idx="1626">
                  <c:v>4.7964636233448283</c:v>
                </c:pt>
                <c:pt idx="1627">
                  <c:v>4.7994116649080398</c:v>
                </c:pt>
                <c:pt idx="1628">
                  <c:v>4.8023597064712504</c:v>
                </c:pt>
                <c:pt idx="1629">
                  <c:v>4.8053077480344619</c:v>
                </c:pt>
                <c:pt idx="1630">
                  <c:v>4.8082557895976734</c:v>
                </c:pt>
                <c:pt idx="1631">
                  <c:v>4.8112038311608849</c:v>
                </c:pt>
                <c:pt idx="1632">
                  <c:v>4.8141518727240964</c:v>
                </c:pt>
                <c:pt idx="1633">
                  <c:v>4.817099914287307</c:v>
                </c:pt>
                <c:pt idx="1634">
                  <c:v>4.8200479558505185</c:v>
                </c:pt>
                <c:pt idx="1635">
                  <c:v>4.82299599741373</c:v>
                </c:pt>
                <c:pt idx="1636">
                  <c:v>4.8259440389769415</c:v>
                </c:pt>
                <c:pt idx="1637">
                  <c:v>4.8288920805401521</c:v>
                </c:pt>
                <c:pt idx="1638">
                  <c:v>4.8318401221033636</c:v>
                </c:pt>
                <c:pt idx="1639">
                  <c:v>4.834788163666575</c:v>
                </c:pt>
                <c:pt idx="1640">
                  <c:v>4.8377362052297865</c:v>
                </c:pt>
                <c:pt idx="1641">
                  <c:v>4.840684246792998</c:v>
                </c:pt>
                <c:pt idx="1642">
                  <c:v>4.8436322883562086</c:v>
                </c:pt>
                <c:pt idx="1643">
                  <c:v>4.8465803299194201</c:v>
                </c:pt>
                <c:pt idx="1644">
                  <c:v>4.8495283714826316</c:v>
                </c:pt>
                <c:pt idx="1645">
                  <c:v>4.8524764130458431</c:v>
                </c:pt>
                <c:pt idx="1646">
                  <c:v>4.8554244546090546</c:v>
                </c:pt>
                <c:pt idx="1647">
                  <c:v>4.8583724961722652</c:v>
                </c:pt>
                <c:pt idx="1648">
                  <c:v>4.8613205377354767</c:v>
                </c:pt>
                <c:pt idx="1649">
                  <c:v>4.8642685792986882</c:v>
                </c:pt>
                <c:pt idx="1650">
                  <c:v>4.8672166208618997</c:v>
                </c:pt>
                <c:pt idx="1651">
                  <c:v>4.870164662425112</c:v>
                </c:pt>
                <c:pt idx="1652">
                  <c:v>4.8731127039883226</c:v>
                </c:pt>
                <c:pt idx="1653">
                  <c:v>4.8760607455515341</c:v>
                </c:pt>
                <c:pt idx="1654">
                  <c:v>4.8790087871147456</c:v>
                </c:pt>
                <c:pt idx="1655">
                  <c:v>4.8819568286779571</c:v>
                </c:pt>
                <c:pt idx="1656">
                  <c:v>4.8849048702411677</c:v>
                </c:pt>
                <c:pt idx="1657">
                  <c:v>4.8878529118043792</c:v>
                </c:pt>
                <c:pt idx="1658">
                  <c:v>4.8908009533675907</c:v>
                </c:pt>
                <c:pt idx="1659">
                  <c:v>4.8937489949308022</c:v>
                </c:pt>
                <c:pt idx="1660">
                  <c:v>4.8966970364940137</c:v>
                </c:pt>
                <c:pt idx="1661">
                  <c:v>4.8996450780572243</c:v>
                </c:pt>
                <c:pt idx="1662">
                  <c:v>4.9025931196204358</c:v>
                </c:pt>
                <c:pt idx="1663">
                  <c:v>4.9055411611836472</c:v>
                </c:pt>
                <c:pt idx="1664">
                  <c:v>4.9084892027468587</c:v>
                </c:pt>
                <c:pt idx="1665">
                  <c:v>4.9114372443100702</c:v>
                </c:pt>
                <c:pt idx="1666">
                  <c:v>4.9143852858732808</c:v>
                </c:pt>
                <c:pt idx="1667">
                  <c:v>4.9173333274364923</c:v>
                </c:pt>
                <c:pt idx="1668">
                  <c:v>4.9202813689997038</c:v>
                </c:pt>
                <c:pt idx="1669">
                  <c:v>4.9232294105629153</c:v>
                </c:pt>
                <c:pt idx="1670">
                  <c:v>4.9261774521261268</c:v>
                </c:pt>
                <c:pt idx="1671">
                  <c:v>4.9291254936893374</c:v>
                </c:pt>
                <c:pt idx="1672">
                  <c:v>4.9320735352525489</c:v>
                </c:pt>
                <c:pt idx="1673">
                  <c:v>4.9350215768157604</c:v>
                </c:pt>
                <c:pt idx="1674">
                  <c:v>4.9379696183789719</c:v>
                </c:pt>
                <c:pt idx="1675">
                  <c:v>4.9409176599421825</c:v>
                </c:pt>
                <c:pt idx="1676">
                  <c:v>4.943865701505394</c:v>
                </c:pt>
                <c:pt idx="1677">
                  <c:v>4.9468137430686054</c:v>
                </c:pt>
                <c:pt idx="1678">
                  <c:v>4.9497617846318169</c:v>
                </c:pt>
                <c:pt idx="1679">
                  <c:v>4.9527098261950284</c:v>
                </c:pt>
                <c:pt idx="1680">
                  <c:v>4.955657867758239</c:v>
                </c:pt>
                <c:pt idx="1681">
                  <c:v>4.9586059093214505</c:v>
                </c:pt>
                <c:pt idx="1682">
                  <c:v>4.961553950884662</c:v>
                </c:pt>
                <c:pt idx="1683">
                  <c:v>4.9645019924478735</c:v>
                </c:pt>
                <c:pt idx="1684">
                  <c:v>4.967450034011085</c:v>
                </c:pt>
                <c:pt idx="1685">
                  <c:v>4.9703980755742956</c:v>
                </c:pt>
                <c:pt idx="1686">
                  <c:v>4.9733461171375071</c:v>
                </c:pt>
                <c:pt idx="1687">
                  <c:v>4.9762941587007186</c:v>
                </c:pt>
                <c:pt idx="1688">
                  <c:v>4.9792422002639309</c:v>
                </c:pt>
                <c:pt idx="1689">
                  <c:v>4.9821902418271424</c:v>
                </c:pt>
                <c:pt idx="1690">
                  <c:v>4.985138283390353</c:v>
                </c:pt>
                <c:pt idx="1691">
                  <c:v>4.9880863249535645</c:v>
                </c:pt>
                <c:pt idx="1692">
                  <c:v>4.991034366516776</c:v>
                </c:pt>
                <c:pt idx="1693">
                  <c:v>4.9939824080799875</c:v>
                </c:pt>
                <c:pt idx="1694">
                  <c:v>4.9969304496431981</c:v>
                </c:pt>
                <c:pt idx="1695">
                  <c:v>4.9998784912064096</c:v>
                </c:pt>
                <c:pt idx="1696">
                  <c:v>5.0028265327696211</c:v>
                </c:pt>
                <c:pt idx="1697">
                  <c:v>5.0057745743328326</c:v>
                </c:pt>
                <c:pt idx="1698">
                  <c:v>5.0087226158960441</c:v>
                </c:pt>
                <c:pt idx="1699">
                  <c:v>5.0116706574592547</c:v>
                </c:pt>
                <c:pt idx="1700">
                  <c:v>5.0146186990224662</c:v>
                </c:pt>
                <c:pt idx="1701">
                  <c:v>5.0175667405856776</c:v>
                </c:pt>
                <c:pt idx="1702">
                  <c:v>5.0205147821488891</c:v>
                </c:pt>
                <c:pt idx="1703">
                  <c:v>5.0234628237121006</c:v>
                </c:pt>
                <c:pt idx="1704">
                  <c:v>5.0264108652753112</c:v>
                </c:pt>
                <c:pt idx="1705">
                  <c:v>5.0293589068385227</c:v>
                </c:pt>
                <c:pt idx="1706">
                  <c:v>5.0323069484017342</c:v>
                </c:pt>
                <c:pt idx="1707">
                  <c:v>5.0352549899649457</c:v>
                </c:pt>
                <c:pt idx="1708">
                  <c:v>5.0382030315281572</c:v>
                </c:pt>
                <c:pt idx="1709">
                  <c:v>5.0411510730913678</c:v>
                </c:pt>
                <c:pt idx="1710">
                  <c:v>5.0440991146545793</c:v>
                </c:pt>
                <c:pt idx="1711">
                  <c:v>5.0470471562177908</c:v>
                </c:pt>
                <c:pt idx="1712">
                  <c:v>5.0499951977810023</c:v>
                </c:pt>
                <c:pt idx="1713">
                  <c:v>5.0529432393442129</c:v>
                </c:pt>
                <c:pt idx="1714">
                  <c:v>5.0558912809074243</c:v>
                </c:pt>
                <c:pt idx="1715">
                  <c:v>5.0588393224706358</c:v>
                </c:pt>
                <c:pt idx="1716">
                  <c:v>5.0617873640338473</c:v>
                </c:pt>
                <c:pt idx="1717">
                  <c:v>5.0647354055970588</c:v>
                </c:pt>
                <c:pt idx="1718">
                  <c:v>5.0676834471602694</c:v>
                </c:pt>
                <c:pt idx="1719">
                  <c:v>5.0706314887234809</c:v>
                </c:pt>
                <c:pt idx="1720">
                  <c:v>5.0735795302866924</c:v>
                </c:pt>
                <c:pt idx="1721">
                  <c:v>5.0765275718499039</c:v>
                </c:pt>
                <c:pt idx="1722">
                  <c:v>5.0794756134131154</c:v>
                </c:pt>
                <c:pt idx="1723">
                  <c:v>5.082423654976326</c:v>
                </c:pt>
                <c:pt idx="1724">
                  <c:v>5.0853716965395375</c:v>
                </c:pt>
                <c:pt idx="1725">
                  <c:v>5.088319738102749</c:v>
                </c:pt>
                <c:pt idx="1726">
                  <c:v>5.0912677796659613</c:v>
                </c:pt>
                <c:pt idx="1727">
                  <c:v>5.0942158212291728</c:v>
                </c:pt>
                <c:pt idx="1728">
                  <c:v>5.0971638627923834</c:v>
                </c:pt>
                <c:pt idx="1729">
                  <c:v>5.1001119043555949</c:v>
                </c:pt>
                <c:pt idx="1730">
                  <c:v>5.1030599459188064</c:v>
                </c:pt>
                <c:pt idx="1731">
                  <c:v>5.1060079874820179</c:v>
                </c:pt>
                <c:pt idx="1732">
                  <c:v>5.1089560290452285</c:v>
                </c:pt>
                <c:pt idx="1733">
                  <c:v>5.11190407060844</c:v>
                </c:pt>
                <c:pt idx="1734">
                  <c:v>5.1148521121716515</c:v>
                </c:pt>
                <c:pt idx="1735">
                  <c:v>5.117800153734863</c:v>
                </c:pt>
                <c:pt idx="1736">
                  <c:v>5.1207481952980745</c:v>
                </c:pt>
                <c:pt idx="1737">
                  <c:v>5.1236962368612851</c:v>
                </c:pt>
                <c:pt idx="1738">
                  <c:v>5.1266442784244965</c:v>
                </c:pt>
                <c:pt idx="1739">
                  <c:v>5.129592319987708</c:v>
                </c:pt>
                <c:pt idx="1740">
                  <c:v>5.1325403615509195</c:v>
                </c:pt>
                <c:pt idx="1741">
                  <c:v>5.135488403114131</c:v>
                </c:pt>
                <c:pt idx="1742">
                  <c:v>5.1384364446773416</c:v>
                </c:pt>
                <c:pt idx="1743">
                  <c:v>5.1413844862405531</c:v>
                </c:pt>
                <c:pt idx="1744">
                  <c:v>5.1443325278037646</c:v>
                </c:pt>
                <c:pt idx="1745">
                  <c:v>5.1472805693669761</c:v>
                </c:pt>
                <c:pt idx="1746">
                  <c:v>5.1502286109301867</c:v>
                </c:pt>
                <c:pt idx="1747">
                  <c:v>5.1531766524933982</c:v>
                </c:pt>
                <c:pt idx="1748">
                  <c:v>5.1561246940566097</c:v>
                </c:pt>
                <c:pt idx="1749">
                  <c:v>5.1590727356198212</c:v>
                </c:pt>
                <c:pt idx="1750">
                  <c:v>5.1620207771830326</c:v>
                </c:pt>
                <c:pt idx="1751">
                  <c:v>5.1649688187462433</c:v>
                </c:pt>
                <c:pt idx="1752">
                  <c:v>5.1679168603094547</c:v>
                </c:pt>
                <c:pt idx="1753">
                  <c:v>5.1708649018726662</c:v>
                </c:pt>
                <c:pt idx="1754">
                  <c:v>5.1738129434358777</c:v>
                </c:pt>
                <c:pt idx="1755">
                  <c:v>5.1767609849990892</c:v>
                </c:pt>
                <c:pt idx="1756">
                  <c:v>5.1797090265622998</c:v>
                </c:pt>
                <c:pt idx="1757">
                  <c:v>5.1826570681255113</c:v>
                </c:pt>
                <c:pt idx="1758">
                  <c:v>5.1856051096887228</c:v>
                </c:pt>
                <c:pt idx="1759">
                  <c:v>5.1885531512519343</c:v>
                </c:pt>
                <c:pt idx="1760">
                  <c:v>5.1915011928151458</c:v>
                </c:pt>
                <c:pt idx="1761">
                  <c:v>5.1944492343783564</c:v>
                </c:pt>
                <c:pt idx="1762">
                  <c:v>5.1973972759415679</c:v>
                </c:pt>
                <c:pt idx="1763">
                  <c:v>5.2003453175047802</c:v>
                </c:pt>
                <c:pt idx="1764">
                  <c:v>5.2032933590679917</c:v>
                </c:pt>
                <c:pt idx="1765">
                  <c:v>5.2062414006312023</c:v>
                </c:pt>
                <c:pt idx="1766">
                  <c:v>5.2091894421944138</c:v>
                </c:pt>
                <c:pt idx="1767">
                  <c:v>5.2121374837576253</c:v>
                </c:pt>
                <c:pt idx="1768">
                  <c:v>5.2150855253208368</c:v>
                </c:pt>
                <c:pt idx="1769">
                  <c:v>5.2180335668840483</c:v>
                </c:pt>
                <c:pt idx="1770">
                  <c:v>5.2209816084472589</c:v>
                </c:pt>
                <c:pt idx="1771">
                  <c:v>5.2239296500104704</c:v>
                </c:pt>
                <c:pt idx="1772">
                  <c:v>5.2268776915736819</c:v>
                </c:pt>
                <c:pt idx="1773">
                  <c:v>5.2298257331368934</c:v>
                </c:pt>
                <c:pt idx="1774">
                  <c:v>5.2327737747001049</c:v>
                </c:pt>
                <c:pt idx="1775">
                  <c:v>5.2357218162633155</c:v>
                </c:pt>
                <c:pt idx="1776">
                  <c:v>5.2386698578265269</c:v>
                </c:pt>
                <c:pt idx="1777">
                  <c:v>5.2416178993897384</c:v>
                </c:pt>
                <c:pt idx="1778">
                  <c:v>5.2445659409529499</c:v>
                </c:pt>
                <c:pt idx="1779">
                  <c:v>5.2475139825161614</c:v>
                </c:pt>
                <c:pt idx="1780">
                  <c:v>5.250462024079372</c:v>
                </c:pt>
                <c:pt idx="1781">
                  <c:v>5.2534100656425835</c:v>
                </c:pt>
                <c:pt idx="1782">
                  <c:v>5.256358107205795</c:v>
                </c:pt>
                <c:pt idx="1783">
                  <c:v>5.2593061487690065</c:v>
                </c:pt>
                <c:pt idx="1784">
                  <c:v>5.2622541903322171</c:v>
                </c:pt>
                <c:pt idx="1785">
                  <c:v>5.2652022318954286</c:v>
                </c:pt>
                <c:pt idx="1786">
                  <c:v>5.2681502734586401</c:v>
                </c:pt>
                <c:pt idx="1787">
                  <c:v>5.2710983150218516</c:v>
                </c:pt>
                <c:pt idx="1788">
                  <c:v>5.274046356585063</c:v>
                </c:pt>
                <c:pt idx="1789">
                  <c:v>5.2769943981482736</c:v>
                </c:pt>
                <c:pt idx="1790">
                  <c:v>5.2799424397114851</c:v>
                </c:pt>
                <c:pt idx="1791">
                  <c:v>5.2828904812746966</c:v>
                </c:pt>
                <c:pt idx="1792">
                  <c:v>5.2858385228379081</c:v>
                </c:pt>
                <c:pt idx="1793">
                  <c:v>5.2887865644011196</c:v>
                </c:pt>
                <c:pt idx="1794">
                  <c:v>5.2917346059643302</c:v>
                </c:pt>
                <c:pt idx="1795">
                  <c:v>5.2946826475275417</c:v>
                </c:pt>
                <c:pt idx="1796">
                  <c:v>5.2976306890907532</c:v>
                </c:pt>
                <c:pt idx="1797">
                  <c:v>5.3005787306539647</c:v>
                </c:pt>
                <c:pt idx="1798">
                  <c:v>5.3035267722171762</c:v>
                </c:pt>
                <c:pt idx="1799">
                  <c:v>5.3064748137803868</c:v>
                </c:pt>
                <c:pt idx="1800">
                  <c:v>5.3094228553435991</c:v>
                </c:pt>
                <c:pt idx="1801">
                  <c:v>5.3123708969068106</c:v>
                </c:pt>
                <c:pt idx="1802">
                  <c:v>5.3153189384700221</c:v>
                </c:pt>
                <c:pt idx="1803">
                  <c:v>5.3182669800332327</c:v>
                </c:pt>
                <c:pt idx="1804">
                  <c:v>5.3212150215964442</c:v>
                </c:pt>
                <c:pt idx="1805">
                  <c:v>5.3241630631596557</c:v>
                </c:pt>
                <c:pt idx="1806">
                  <c:v>5.3271111047228672</c:v>
                </c:pt>
                <c:pt idx="1807">
                  <c:v>5.3300591462860787</c:v>
                </c:pt>
                <c:pt idx="1808">
                  <c:v>5.3330071878492893</c:v>
                </c:pt>
                <c:pt idx="1809">
                  <c:v>5.3359552294125008</c:v>
                </c:pt>
                <c:pt idx="1810">
                  <c:v>5.3389032709757123</c:v>
                </c:pt>
                <c:pt idx="1811">
                  <c:v>5.3418513125389238</c:v>
                </c:pt>
                <c:pt idx="1812">
                  <c:v>5.3447993541021352</c:v>
                </c:pt>
                <c:pt idx="1813">
                  <c:v>5.3477473956653458</c:v>
                </c:pt>
                <c:pt idx="1814">
                  <c:v>5.3506954372285573</c:v>
                </c:pt>
                <c:pt idx="1815">
                  <c:v>5.3536434787917688</c:v>
                </c:pt>
                <c:pt idx="1816">
                  <c:v>5.3565915203549803</c:v>
                </c:pt>
                <c:pt idx="1817">
                  <c:v>5.3595395619181918</c:v>
                </c:pt>
                <c:pt idx="1818">
                  <c:v>5.3624876034814024</c:v>
                </c:pt>
                <c:pt idx="1819">
                  <c:v>5.3654356450446139</c:v>
                </c:pt>
                <c:pt idx="1820">
                  <c:v>5.3683836866078254</c:v>
                </c:pt>
                <c:pt idx="1821">
                  <c:v>5.3713317281710369</c:v>
                </c:pt>
                <c:pt idx="1822">
                  <c:v>5.3742797697342475</c:v>
                </c:pt>
                <c:pt idx="1823">
                  <c:v>5.377227811297459</c:v>
                </c:pt>
                <c:pt idx="1824">
                  <c:v>5.3801758528606705</c:v>
                </c:pt>
                <c:pt idx="1825">
                  <c:v>5.3831238944238819</c:v>
                </c:pt>
                <c:pt idx="1826">
                  <c:v>5.3860719359870934</c:v>
                </c:pt>
                <c:pt idx="1827">
                  <c:v>5.389019977550304</c:v>
                </c:pt>
                <c:pt idx="1828">
                  <c:v>5.3919680191135155</c:v>
                </c:pt>
                <c:pt idx="1829">
                  <c:v>5.394916060676727</c:v>
                </c:pt>
                <c:pt idx="1830">
                  <c:v>5.3978641022399385</c:v>
                </c:pt>
                <c:pt idx="1831">
                  <c:v>5.40081214380315</c:v>
                </c:pt>
                <c:pt idx="1832">
                  <c:v>5.4037601853663606</c:v>
                </c:pt>
                <c:pt idx="1833">
                  <c:v>5.4067082269295721</c:v>
                </c:pt>
                <c:pt idx="1834">
                  <c:v>5.4096562684927836</c:v>
                </c:pt>
                <c:pt idx="1835">
                  <c:v>5.4126043100559951</c:v>
                </c:pt>
                <c:pt idx="1836">
                  <c:v>5.4155523516192066</c:v>
                </c:pt>
                <c:pt idx="1837">
                  <c:v>5.4185003931824181</c:v>
                </c:pt>
                <c:pt idx="1838">
                  <c:v>5.4214484347456295</c:v>
                </c:pt>
                <c:pt idx="1839">
                  <c:v>5.424396476308841</c:v>
                </c:pt>
                <c:pt idx="1840">
                  <c:v>5.4273445178720525</c:v>
                </c:pt>
                <c:pt idx="1841">
                  <c:v>5.4302925594352631</c:v>
                </c:pt>
                <c:pt idx="1842">
                  <c:v>5.4332406009984746</c:v>
                </c:pt>
                <c:pt idx="1843">
                  <c:v>5.4361886425616861</c:v>
                </c:pt>
                <c:pt idx="1844">
                  <c:v>5.4391366841248976</c:v>
                </c:pt>
                <c:pt idx="1845">
                  <c:v>5.4420847256881091</c:v>
                </c:pt>
                <c:pt idx="1846">
                  <c:v>5.4450327672513197</c:v>
                </c:pt>
                <c:pt idx="1847">
                  <c:v>5.4479808088145312</c:v>
                </c:pt>
                <c:pt idx="1848">
                  <c:v>5.4509288503777427</c:v>
                </c:pt>
                <c:pt idx="1849">
                  <c:v>5.4538768919409542</c:v>
                </c:pt>
                <c:pt idx="1850">
                  <c:v>5.4568249335041656</c:v>
                </c:pt>
                <c:pt idx="1851">
                  <c:v>5.4597729750673762</c:v>
                </c:pt>
                <c:pt idx="1852">
                  <c:v>5.4627210166305877</c:v>
                </c:pt>
                <c:pt idx="1853">
                  <c:v>5.4656690581937992</c:v>
                </c:pt>
                <c:pt idx="1854">
                  <c:v>5.4686170997570107</c:v>
                </c:pt>
                <c:pt idx="1855">
                  <c:v>5.4715651413202213</c:v>
                </c:pt>
                <c:pt idx="1856">
                  <c:v>5.4745131828834328</c:v>
                </c:pt>
                <c:pt idx="1857">
                  <c:v>5.4774612244466443</c:v>
                </c:pt>
                <c:pt idx="1858">
                  <c:v>5.4804092660098558</c:v>
                </c:pt>
                <c:pt idx="1859">
                  <c:v>5.4833573075730673</c:v>
                </c:pt>
                <c:pt idx="1860">
                  <c:v>5.4863053491362779</c:v>
                </c:pt>
                <c:pt idx="1861">
                  <c:v>5.4892533906994894</c:v>
                </c:pt>
                <c:pt idx="1862">
                  <c:v>5.4922014322627009</c:v>
                </c:pt>
                <c:pt idx="1863">
                  <c:v>5.4951494738259123</c:v>
                </c:pt>
                <c:pt idx="1864">
                  <c:v>5.4980975153891238</c:v>
                </c:pt>
                <c:pt idx="1865">
                  <c:v>5.5010455569523344</c:v>
                </c:pt>
                <c:pt idx="1866">
                  <c:v>5.5039935985155459</c:v>
                </c:pt>
                <c:pt idx="1867">
                  <c:v>5.5069416400787574</c:v>
                </c:pt>
                <c:pt idx="1868">
                  <c:v>5.5098896816419689</c:v>
                </c:pt>
                <c:pt idx="1869">
                  <c:v>5.5128377232051804</c:v>
                </c:pt>
                <c:pt idx="1870">
                  <c:v>5.515785764768391</c:v>
                </c:pt>
                <c:pt idx="1871">
                  <c:v>5.5187338063316025</c:v>
                </c:pt>
                <c:pt idx="1872">
                  <c:v>5.521681847894814</c:v>
                </c:pt>
                <c:pt idx="1873">
                  <c:v>5.5246298894580255</c:v>
                </c:pt>
                <c:pt idx="1874">
                  <c:v>5.5275779310212361</c:v>
                </c:pt>
                <c:pt idx="1875">
                  <c:v>5.5305259725844484</c:v>
                </c:pt>
                <c:pt idx="1876">
                  <c:v>5.5334740141476599</c:v>
                </c:pt>
                <c:pt idx="1877">
                  <c:v>5.5364220557108714</c:v>
                </c:pt>
                <c:pt idx="1878">
                  <c:v>5.5393700972740829</c:v>
                </c:pt>
                <c:pt idx="1879">
                  <c:v>5.5423181388372935</c:v>
                </c:pt>
                <c:pt idx="1880">
                  <c:v>5.545266180400505</c:v>
                </c:pt>
                <c:pt idx="1881">
                  <c:v>5.5482142219637165</c:v>
                </c:pt>
                <c:pt idx="1882">
                  <c:v>5.551162263526928</c:v>
                </c:pt>
                <c:pt idx="1883">
                  <c:v>5.5541103050901395</c:v>
                </c:pt>
                <c:pt idx="1884">
                  <c:v>5.5570583466533501</c:v>
                </c:pt>
                <c:pt idx="1885">
                  <c:v>5.5600063882165616</c:v>
                </c:pt>
                <c:pt idx="1886">
                  <c:v>5.5629544297797731</c:v>
                </c:pt>
                <c:pt idx="1887">
                  <c:v>5.5659024713429845</c:v>
                </c:pt>
                <c:pt idx="1888">
                  <c:v>5.568850512906196</c:v>
                </c:pt>
                <c:pt idx="1889">
                  <c:v>5.5717985544694066</c:v>
                </c:pt>
                <c:pt idx="1890">
                  <c:v>5.5747465960326181</c:v>
                </c:pt>
                <c:pt idx="1891">
                  <c:v>5.5776946375958296</c:v>
                </c:pt>
                <c:pt idx="1892">
                  <c:v>5.5806426791590411</c:v>
                </c:pt>
                <c:pt idx="1893">
                  <c:v>5.5835907207222517</c:v>
                </c:pt>
                <c:pt idx="1894">
                  <c:v>5.5865387622854632</c:v>
                </c:pt>
                <c:pt idx="1895">
                  <c:v>5.5894868038486747</c:v>
                </c:pt>
                <c:pt idx="1896">
                  <c:v>5.5924348454118862</c:v>
                </c:pt>
                <c:pt idx="1897">
                  <c:v>5.5953828869750977</c:v>
                </c:pt>
                <c:pt idx="1898">
                  <c:v>5.5983309285383083</c:v>
                </c:pt>
                <c:pt idx="1899">
                  <c:v>5.6012789701015198</c:v>
                </c:pt>
                <c:pt idx="1900">
                  <c:v>5.6042270116647313</c:v>
                </c:pt>
                <c:pt idx="1901">
                  <c:v>5.6071750532279427</c:v>
                </c:pt>
                <c:pt idx="1902">
                  <c:v>5.6101230947911542</c:v>
                </c:pt>
                <c:pt idx="1903">
                  <c:v>5.6130711363543648</c:v>
                </c:pt>
                <c:pt idx="1904">
                  <c:v>5.6160191779175763</c:v>
                </c:pt>
                <c:pt idx="1905">
                  <c:v>5.6189672194807878</c:v>
                </c:pt>
                <c:pt idx="1906">
                  <c:v>5.6219152610439993</c:v>
                </c:pt>
                <c:pt idx="1907">
                  <c:v>5.6248633026072108</c:v>
                </c:pt>
                <c:pt idx="1908">
                  <c:v>5.6278113441704214</c:v>
                </c:pt>
                <c:pt idx="1909">
                  <c:v>5.6307593857336329</c:v>
                </c:pt>
                <c:pt idx="1910">
                  <c:v>5.6337074272968444</c:v>
                </c:pt>
                <c:pt idx="1911">
                  <c:v>5.6366554688600568</c:v>
                </c:pt>
                <c:pt idx="1912">
                  <c:v>5.6396035104232674</c:v>
                </c:pt>
                <c:pt idx="1913">
                  <c:v>5.6425515519864788</c:v>
                </c:pt>
                <c:pt idx="1914">
                  <c:v>5.6454995935496903</c:v>
                </c:pt>
                <c:pt idx="1915">
                  <c:v>5.6484476351129018</c:v>
                </c:pt>
                <c:pt idx="1916">
                  <c:v>5.6513956766761133</c:v>
                </c:pt>
                <c:pt idx="1917">
                  <c:v>5.6543437182393239</c:v>
                </c:pt>
                <c:pt idx="1918">
                  <c:v>5.6572917598025354</c:v>
                </c:pt>
                <c:pt idx="1919">
                  <c:v>5.6602398013657469</c:v>
                </c:pt>
                <c:pt idx="1920">
                  <c:v>5.6631878429289584</c:v>
                </c:pt>
                <c:pt idx="1921">
                  <c:v>5.6661358844921699</c:v>
                </c:pt>
                <c:pt idx="1922">
                  <c:v>5.6690839260553805</c:v>
                </c:pt>
                <c:pt idx="1923">
                  <c:v>5.672031967618592</c:v>
                </c:pt>
                <c:pt idx="1924">
                  <c:v>5.6749800091818035</c:v>
                </c:pt>
                <c:pt idx="1925">
                  <c:v>5.6779280507450149</c:v>
                </c:pt>
                <c:pt idx="1926">
                  <c:v>5.6808760923082264</c:v>
                </c:pt>
                <c:pt idx="1927">
                  <c:v>5.683824133871437</c:v>
                </c:pt>
                <c:pt idx="1928">
                  <c:v>5.6867721754346485</c:v>
                </c:pt>
                <c:pt idx="1929">
                  <c:v>5.68972021699786</c:v>
                </c:pt>
                <c:pt idx="1930">
                  <c:v>5.6926682585610715</c:v>
                </c:pt>
                <c:pt idx="1931">
                  <c:v>5.6956163001242821</c:v>
                </c:pt>
                <c:pt idx="1932">
                  <c:v>5.6985643416874936</c:v>
                </c:pt>
                <c:pt idx="1933">
                  <c:v>5.7015123832507051</c:v>
                </c:pt>
                <c:pt idx="1934">
                  <c:v>5.7044604248139166</c:v>
                </c:pt>
                <c:pt idx="1935">
                  <c:v>5.7074084663771281</c:v>
                </c:pt>
                <c:pt idx="1936">
                  <c:v>5.7103565079403387</c:v>
                </c:pt>
                <c:pt idx="1937">
                  <c:v>5.7133045495035502</c:v>
                </c:pt>
                <c:pt idx="1938">
                  <c:v>5.7162525910667616</c:v>
                </c:pt>
                <c:pt idx="1939">
                  <c:v>5.7192006326299731</c:v>
                </c:pt>
                <c:pt idx="1940">
                  <c:v>5.7221486741931846</c:v>
                </c:pt>
                <c:pt idx="1941">
                  <c:v>5.7250967157563952</c:v>
                </c:pt>
                <c:pt idx="1942">
                  <c:v>5.7280447573196067</c:v>
                </c:pt>
                <c:pt idx="1943">
                  <c:v>5.7309927988828182</c:v>
                </c:pt>
                <c:pt idx="1944">
                  <c:v>5.7339408404460297</c:v>
                </c:pt>
                <c:pt idx="1945">
                  <c:v>5.7368888820092412</c:v>
                </c:pt>
                <c:pt idx="1946">
                  <c:v>5.7398369235724518</c:v>
                </c:pt>
                <c:pt idx="1947">
                  <c:v>5.7427849651356633</c:v>
                </c:pt>
                <c:pt idx="1948">
                  <c:v>5.7457330066988757</c:v>
                </c:pt>
                <c:pt idx="1949">
                  <c:v>5.7486810482620871</c:v>
                </c:pt>
                <c:pt idx="1950">
                  <c:v>5.7516290898252977</c:v>
                </c:pt>
                <c:pt idx="1951">
                  <c:v>5.7545771313885092</c:v>
                </c:pt>
                <c:pt idx="1952">
                  <c:v>5.7575251729517207</c:v>
                </c:pt>
                <c:pt idx="1953">
                  <c:v>5.7604732145149322</c:v>
                </c:pt>
                <c:pt idx="1954">
                  <c:v>5.7634212560781437</c:v>
                </c:pt>
                <c:pt idx="1955">
                  <c:v>5.7663692976413543</c:v>
                </c:pt>
                <c:pt idx="1956">
                  <c:v>5.7693173392045658</c:v>
                </c:pt>
                <c:pt idx="1957">
                  <c:v>5.7722653807677773</c:v>
                </c:pt>
                <c:pt idx="1958">
                  <c:v>5.7752134223309888</c:v>
                </c:pt>
                <c:pt idx="1959">
                  <c:v>5.7781614638942003</c:v>
                </c:pt>
                <c:pt idx="1960">
                  <c:v>5.7811095054574109</c:v>
                </c:pt>
                <c:pt idx="1961">
                  <c:v>5.7840575470206224</c:v>
                </c:pt>
                <c:pt idx="1962">
                  <c:v>5.7870055885838338</c:v>
                </c:pt>
                <c:pt idx="1963">
                  <c:v>5.7899536301470453</c:v>
                </c:pt>
                <c:pt idx="1964">
                  <c:v>5.7929016717102568</c:v>
                </c:pt>
                <c:pt idx="1965">
                  <c:v>5.7958497132734674</c:v>
                </c:pt>
                <c:pt idx="1966">
                  <c:v>5.7987977548366789</c:v>
                </c:pt>
                <c:pt idx="1967">
                  <c:v>5.8017457963998904</c:v>
                </c:pt>
                <c:pt idx="1968">
                  <c:v>5.8046938379631019</c:v>
                </c:pt>
                <c:pt idx="1969">
                  <c:v>5.8076418795263125</c:v>
                </c:pt>
                <c:pt idx="1970">
                  <c:v>5.810589921089524</c:v>
                </c:pt>
                <c:pt idx="1971">
                  <c:v>5.8135379626527355</c:v>
                </c:pt>
                <c:pt idx="1972">
                  <c:v>5.816486004215947</c:v>
                </c:pt>
                <c:pt idx="1973">
                  <c:v>5.8194340457791585</c:v>
                </c:pt>
                <c:pt idx="1974">
                  <c:v>5.8223820873423691</c:v>
                </c:pt>
                <c:pt idx="1975">
                  <c:v>5.8253301289055806</c:v>
                </c:pt>
                <c:pt idx="1976">
                  <c:v>5.828278170468792</c:v>
                </c:pt>
                <c:pt idx="1977">
                  <c:v>5.8312262120320035</c:v>
                </c:pt>
                <c:pt idx="1978">
                  <c:v>5.834174253595215</c:v>
                </c:pt>
                <c:pt idx="1979">
                  <c:v>5.8371222951584256</c:v>
                </c:pt>
                <c:pt idx="1980">
                  <c:v>5.8400703367216371</c:v>
                </c:pt>
                <c:pt idx="1981">
                  <c:v>5.8430183782848486</c:v>
                </c:pt>
                <c:pt idx="1982">
                  <c:v>5.8459664198480601</c:v>
                </c:pt>
                <c:pt idx="1983">
                  <c:v>5.8489144614112716</c:v>
                </c:pt>
                <c:pt idx="1984">
                  <c:v>5.8518625029744822</c:v>
                </c:pt>
                <c:pt idx="1985">
                  <c:v>5.8548105445376937</c:v>
                </c:pt>
                <c:pt idx="1986">
                  <c:v>5.8577585861009061</c:v>
                </c:pt>
                <c:pt idx="1987">
                  <c:v>5.8607066276641175</c:v>
                </c:pt>
                <c:pt idx="1988">
                  <c:v>5.8636546692273281</c:v>
                </c:pt>
                <c:pt idx="1989">
                  <c:v>5.8666027107905396</c:v>
                </c:pt>
                <c:pt idx="1990">
                  <c:v>5.8695507523537511</c:v>
                </c:pt>
                <c:pt idx="1991">
                  <c:v>5.8724987939169626</c:v>
                </c:pt>
                <c:pt idx="1992">
                  <c:v>5.8754468354801741</c:v>
                </c:pt>
                <c:pt idx="1993">
                  <c:v>5.8783948770433847</c:v>
                </c:pt>
                <c:pt idx="1994">
                  <c:v>5.8813429186065962</c:v>
                </c:pt>
                <c:pt idx="1995">
                  <c:v>5.8842909601698077</c:v>
                </c:pt>
                <c:pt idx="1996">
                  <c:v>5.8872390017330192</c:v>
                </c:pt>
                <c:pt idx="1997">
                  <c:v>5.8901870432962307</c:v>
                </c:pt>
              </c:numCache>
            </c:numRef>
          </c:xVal>
          <c:yVal>
            <c:numRef>
              <c:f>'Trajectory Map'!$H$3:$H$2000</c:f>
              <c:numCache>
                <c:formatCode>General</c:formatCode>
                <c:ptCount val="1998"/>
                <c:pt idx="0">
                  <c:v>6.0004329702133967</c:v>
                </c:pt>
                <c:pt idx="1">
                  <c:v>6.0008624868332792</c:v>
                </c:pt>
                <c:pt idx="2">
                  <c:v>6.0012885498596473</c:v>
                </c:pt>
                <c:pt idx="3">
                  <c:v>6.0017111592925012</c:v>
                </c:pt>
                <c:pt idx="4">
                  <c:v>6.0021303151318417</c:v>
                </c:pt>
                <c:pt idx="5">
                  <c:v>6.0025460173776679</c:v>
                </c:pt>
                <c:pt idx="6">
                  <c:v>6.002958266029979</c:v>
                </c:pt>
                <c:pt idx="7">
                  <c:v>6.0033670610887775</c:v>
                </c:pt>
                <c:pt idx="8">
                  <c:v>6.0037724025540609</c:v>
                </c:pt>
                <c:pt idx="9">
                  <c:v>6.00417429042583</c:v>
                </c:pt>
                <c:pt idx="10">
                  <c:v>6.0045727247040857</c:v>
                </c:pt>
                <c:pt idx="11">
                  <c:v>6.0049677053888271</c:v>
                </c:pt>
                <c:pt idx="12">
                  <c:v>6.0053592324800542</c:v>
                </c:pt>
                <c:pt idx="13">
                  <c:v>6.0057473059777671</c:v>
                </c:pt>
                <c:pt idx="14">
                  <c:v>6.0061319258819665</c:v>
                </c:pt>
                <c:pt idx="15">
                  <c:v>6.0065130921926517</c:v>
                </c:pt>
                <c:pt idx="16">
                  <c:v>6.0068908049098226</c:v>
                </c:pt>
                <c:pt idx="17">
                  <c:v>6.0072650640334793</c:v>
                </c:pt>
                <c:pt idx="18">
                  <c:v>6.0076358695636216</c:v>
                </c:pt>
                <c:pt idx="19">
                  <c:v>6.0080032215002497</c:v>
                </c:pt>
                <c:pt idx="20">
                  <c:v>6.0083671198433644</c:v>
                </c:pt>
                <c:pt idx="21">
                  <c:v>6.0087275645929648</c:v>
                </c:pt>
                <c:pt idx="22">
                  <c:v>6.0090845557490509</c:v>
                </c:pt>
                <c:pt idx="23">
                  <c:v>6.0094380933116227</c:v>
                </c:pt>
                <c:pt idx="24">
                  <c:v>6.0097881772806812</c:v>
                </c:pt>
                <c:pt idx="25">
                  <c:v>6.0101348076562244</c:v>
                </c:pt>
                <c:pt idx="26">
                  <c:v>6.0104779844382543</c:v>
                </c:pt>
                <c:pt idx="27">
                  <c:v>6.0108177076267699</c:v>
                </c:pt>
                <c:pt idx="28">
                  <c:v>6.0111539772217712</c:v>
                </c:pt>
                <c:pt idx="29">
                  <c:v>6.0114867932232592</c:v>
                </c:pt>
                <c:pt idx="30">
                  <c:v>6.011816155631232</c:v>
                </c:pt>
                <c:pt idx="31">
                  <c:v>6.0121420644456913</c:v>
                </c:pt>
                <c:pt idx="32">
                  <c:v>6.0124645196666364</c:v>
                </c:pt>
                <c:pt idx="33">
                  <c:v>6.0127835212940672</c:v>
                </c:pt>
                <c:pt idx="34">
                  <c:v>6.0130990693279847</c:v>
                </c:pt>
                <c:pt idx="35">
                  <c:v>6.0134111637683869</c:v>
                </c:pt>
                <c:pt idx="36">
                  <c:v>6.0137198046152758</c:v>
                </c:pt>
                <c:pt idx="37">
                  <c:v>6.0140249918686504</c:v>
                </c:pt>
                <c:pt idx="38">
                  <c:v>6.0143267255285107</c:v>
                </c:pt>
                <c:pt idx="39">
                  <c:v>6.0146250055948576</c:v>
                </c:pt>
                <c:pt idx="40">
                  <c:v>6.0149198320676893</c:v>
                </c:pt>
                <c:pt idx="41">
                  <c:v>6.0152112049470077</c:v>
                </c:pt>
                <c:pt idx="42">
                  <c:v>6.0154991242328117</c:v>
                </c:pt>
                <c:pt idx="43">
                  <c:v>6.0157835899251015</c:v>
                </c:pt>
                <c:pt idx="44">
                  <c:v>6.0160646020238779</c:v>
                </c:pt>
                <c:pt idx="45">
                  <c:v>6.0163421605291392</c:v>
                </c:pt>
                <c:pt idx="46">
                  <c:v>6.016616265440887</c:v>
                </c:pt>
                <c:pt idx="47">
                  <c:v>6.0168869167591206</c:v>
                </c:pt>
                <c:pt idx="48">
                  <c:v>6.0171541144838399</c:v>
                </c:pt>
                <c:pt idx="49">
                  <c:v>6.0174178586150449</c:v>
                </c:pt>
                <c:pt idx="50">
                  <c:v>6.0176781491527365</c:v>
                </c:pt>
                <c:pt idx="51">
                  <c:v>6.0179349860969129</c:v>
                </c:pt>
                <c:pt idx="52">
                  <c:v>6.018188369447576</c:v>
                </c:pt>
                <c:pt idx="53">
                  <c:v>6.0184382992047247</c:v>
                </c:pt>
                <c:pt idx="54">
                  <c:v>6.0186847753683601</c:v>
                </c:pt>
                <c:pt idx="55">
                  <c:v>6.0189277979384803</c:v>
                </c:pt>
                <c:pt idx="56">
                  <c:v>6.0191673669150871</c:v>
                </c:pt>
                <c:pt idx="57">
                  <c:v>6.0194034822981797</c:v>
                </c:pt>
                <c:pt idx="58">
                  <c:v>6.0196361440877579</c:v>
                </c:pt>
                <c:pt idx="59">
                  <c:v>6.0198653522838219</c:v>
                </c:pt>
                <c:pt idx="60">
                  <c:v>6.0200911068863725</c:v>
                </c:pt>
                <c:pt idx="61">
                  <c:v>6.0203134078954079</c:v>
                </c:pt>
                <c:pt idx="62">
                  <c:v>6.0205322553109299</c:v>
                </c:pt>
                <c:pt idx="63">
                  <c:v>6.0207476491329377</c:v>
                </c:pt>
                <c:pt idx="64">
                  <c:v>6.0209595893614312</c:v>
                </c:pt>
                <c:pt idx="65">
                  <c:v>6.0211680759964112</c:v>
                </c:pt>
                <c:pt idx="66">
                  <c:v>6.0213731090378761</c:v>
                </c:pt>
                <c:pt idx="67">
                  <c:v>6.0215746884858277</c:v>
                </c:pt>
                <c:pt idx="68">
                  <c:v>6.0217728143402649</c:v>
                </c:pt>
                <c:pt idx="69">
                  <c:v>6.0219674866011879</c:v>
                </c:pt>
                <c:pt idx="70">
                  <c:v>6.0221587052685974</c:v>
                </c:pt>
                <c:pt idx="71">
                  <c:v>6.0223464703424927</c:v>
                </c:pt>
                <c:pt idx="72">
                  <c:v>6.0225307818228728</c:v>
                </c:pt>
                <c:pt idx="73">
                  <c:v>6.0227116397097396</c:v>
                </c:pt>
                <c:pt idx="74">
                  <c:v>6.0228890440030929</c:v>
                </c:pt>
                <c:pt idx="75">
                  <c:v>6.0230629947029311</c:v>
                </c:pt>
                <c:pt idx="76">
                  <c:v>6.0232334918092549</c:v>
                </c:pt>
                <c:pt idx="77">
                  <c:v>6.0234005353220654</c:v>
                </c:pt>
                <c:pt idx="78">
                  <c:v>6.0235641252413616</c:v>
                </c:pt>
                <c:pt idx="79">
                  <c:v>6.0237242615671436</c:v>
                </c:pt>
                <c:pt idx="80">
                  <c:v>6.0238809442994121</c:v>
                </c:pt>
                <c:pt idx="81">
                  <c:v>6.0240341734381655</c:v>
                </c:pt>
                <c:pt idx="82">
                  <c:v>6.0241839489834055</c:v>
                </c:pt>
                <c:pt idx="83">
                  <c:v>6.0243302709351312</c:v>
                </c:pt>
                <c:pt idx="84">
                  <c:v>6.0244731392933426</c:v>
                </c:pt>
                <c:pt idx="85">
                  <c:v>6.0246125540580397</c:v>
                </c:pt>
                <c:pt idx="86">
                  <c:v>6.0247485152292235</c:v>
                </c:pt>
                <c:pt idx="87">
                  <c:v>6.024881022806893</c:v>
                </c:pt>
                <c:pt idx="88">
                  <c:v>6.0250100767910482</c:v>
                </c:pt>
                <c:pt idx="89">
                  <c:v>6.0251356771816891</c:v>
                </c:pt>
                <c:pt idx="90">
                  <c:v>6.0252578239788157</c:v>
                </c:pt>
                <c:pt idx="91">
                  <c:v>6.0253765171824289</c:v>
                </c:pt>
                <c:pt idx="92">
                  <c:v>6.025491756792527</c:v>
                </c:pt>
                <c:pt idx="93">
                  <c:v>6.0256035428091117</c:v>
                </c:pt>
                <c:pt idx="94">
                  <c:v>6.0257118752321821</c:v>
                </c:pt>
                <c:pt idx="95">
                  <c:v>6.0258167540617391</c:v>
                </c:pt>
                <c:pt idx="96">
                  <c:v>6.025918179297781</c:v>
                </c:pt>
                <c:pt idx="97">
                  <c:v>6.0260161509403094</c:v>
                </c:pt>
                <c:pt idx="98">
                  <c:v>6.0261106689893236</c:v>
                </c:pt>
                <c:pt idx="99">
                  <c:v>6.0262017334448235</c:v>
                </c:pt>
                <c:pt idx="100">
                  <c:v>6.0262893443068091</c:v>
                </c:pt>
                <c:pt idx="101">
                  <c:v>6.0263735015752804</c:v>
                </c:pt>
                <c:pt idx="102">
                  <c:v>6.0264542052502383</c:v>
                </c:pt>
                <c:pt idx="103">
                  <c:v>6.026531455331682</c:v>
                </c:pt>
                <c:pt idx="104">
                  <c:v>6.0266052518196114</c:v>
                </c:pt>
                <c:pt idx="105">
                  <c:v>6.0266755947140265</c:v>
                </c:pt>
                <c:pt idx="106">
                  <c:v>6.0267424840149282</c:v>
                </c:pt>
                <c:pt idx="107">
                  <c:v>6.0268059197223147</c:v>
                </c:pt>
                <c:pt idx="108">
                  <c:v>6.0268659018361879</c:v>
                </c:pt>
                <c:pt idx="109">
                  <c:v>6.0269224303565467</c:v>
                </c:pt>
                <c:pt idx="110">
                  <c:v>6.0269755052833913</c:v>
                </c:pt>
                <c:pt idx="111">
                  <c:v>6.0270251266167225</c:v>
                </c:pt>
                <c:pt idx="112">
                  <c:v>6.0270712943565385</c:v>
                </c:pt>
                <c:pt idx="113">
                  <c:v>6.0271140085028412</c:v>
                </c:pt>
                <c:pt idx="114">
                  <c:v>6.0271532690556295</c:v>
                </c:pt>
                <c:pt idx="115">
                  <c:v>6.0271890760149036</c:v>
                </c:pt>
                <c:pt idx="116">
                  <c:v>6.0272214293806643</c:v>
                </c:pt>
                <c:pt idx="117">
                  <c:v>6.0272503291529098</c:v>
                </c:pt>
                <c:pt idx="118">
                  <c:v>6.0272757753316419</c:v>
                </c:pt>
                <c:pt idx="119">
                  <c:v>6.0272977679168598</c:v>
                </c:pt>
                <c:pt idx="120">
                  <c:v>6.0273163069085633</c:v>
                </c:pt>
                <c:pt idx="121">
                  <c:v>6.0273313923067526</c:v>
                </c:pt>
                <c:pt idx="122">
                  <c:v>6.0273430241114285</c:v>
                </c:pt>
                <c:pt idx="123">
                  <c:v>6.0273512023225901</c:v>
                </c:pt>
                <c:pt idx="124">
                  <c:v>6.0273559269402375</c:v>
                </c:pt>
                <c:pt idx="125">
                  <c:v>6.0273571979643705</c:v>
                </c:pt>
                <c:pt idx="126">
                  <c:v>6.0273550153949893</c:v>
                </c:pt>
                <c:pt idx="127">
                  <c:v>6.0273493792320947</c:v>
                </c:pt>
                <c:pt idx="128">
                  <c:v>6.0273402894756849</c:v>
                </c:pt>
                <c:pt idx="129">
                  <c:v>6.0273277461257617</c:v>
                </c:pt>
                <c:pt idx="130">
                  <c:v>6.0273117491823243</c:v>
                </c:pt>
                <c:pt idx="131">
                  <c:v>6.0272922986453734</c:v>
                </c:pt>
                <c:pt idx="132">
                  <c:v>6.0272693945149074</c:v>
                </c:pt>
                <c:pt idx="133">
                  <c:v>6.027243036790928</c:v>
                </c:pt>
                <c:pt idx="134">
                  <c:v>6.0272132254734343</c:v>
                </c:pt>
                <c:pt idx="135">
                  <c:v>6.0271799605624263</c:v>
                </c:pt>
                <c:pt idx="136">
                  <c:v>6.0271432420579041</c:v>
                </c:pt>
                <c:pt idx="137">
                  <c:v>6.0271030699598684</c:v>
                </c:pt>
                <c:pt idx="138">
                  <c:v>6.0270594442683176</c:v>
                </c:pt>
                <c:pt idx="139">
                  <c:v>6.0270123649832534</c:v>
                </c:pt>
                <c:pt idx="140">
                  <c:v>6.026961832104675</c:v>
                </c:pt>
                <c:pt idx="141">
                  <c:v>6.0269078456325831</c:v>
                </c:pt>
                <c:pt idx="142">
                  <c:v>6.026850405566976</c:v>
                </c:pt>
                <c:pt idx="143">
                  <c:v>6.0267895119078556</c:v>
                </c:pt>
                <c:pt idx="144">
                  <c:v>6.02672516465522</c:v>
                </c:pt>
                <c:pt idx="145">
                  <c:v>6.026657363809071</c:v>
                </c:pt>
                <c:pt idx="146">
                  <c:v>6.0265861093694086</c:v>
                </c:pt>
                <c:pt idx="147">
                  <c:v>6.0265114013362311</c:v>
                </c:pt>
                <c:pt idx="148">
                  <c:v>6.0264332397095401</c:v>
                </c:pt>
                <c:pt idx="149">
                  <c:v>6.0263516244893349</c:v>
                </c:pt>
                <c:pt idx="150">
                  <c:v>6.0262665556756154</c:v>
                </c:pt>
                <c:pt idx="151">
                  <c:v>6.0261780332683816</c:v>
                </c:pt>
                <c:pt idx="152">
                  <c:v>6.0260860572676336</c:v>
                </c:pt>
                <c:pt idx="153">
                  <c:v>6.0259906276733721</c:v>
                </c:pt>
                <c:pt idx="154">
                  <c:v>6.0258917444855964</c:v>
                </c:pt>
                <c:pt idx="155">
                  <c:v>6.0257894077043064</c:v>
                </c:pt>
                <c:pt idx="156">
                  <c:v>6.0256836173295021</c:v>
                </c:pt>
                <c:pt idx="157">
                  <c:v>6.0255743733611835</c:v>
                </c:pt>
                <c:pt idx="158">
                  <c:v>6.0254616757993515</c:v>
                </c:pt>
                <c:pt idx="159">
                  <c:v>6.0253455246440044</c:v>
                </c:pt>
                <c:pt idx="160">
                  <c:v>6.0252259198951439</c:v>
                </c:pt>
                <c:pt idx="161">
                  <c:v>6.02510286155277</c:v>
                </c:pt>
                <c:pt idx="162">
                  <c:v>6.0249763496168809</c:v>
                </c:pt>
                <c:pt idx="163">
                  <c:v>6.0248463840874775</c:v>
                </c:pt>
                <c:pt idx="164">
                  <c:v>6.0247129649645608</c:v>
                </c:pt>
                <c:pt idx="165">
                  <c:v>6.0245760922481297</c:v>
                </c:pt>
                <c:pt idx="166">
                  <c:v>6.0244357659381844</c:v>
                </c:pt>
                <c:pt idx="167">
                  <c:v>6.0242919860347257</c:v>
                </c:pt>
                <c:pt idx="168">
                  <c:v>6.0241447525377518</c:v>
                </c:pt>
                <c:pt idx="169">
                  <c:v>6.0239940654472646</c:v>
                </c:pt>
                <c:pt idx="170">
                  <c:v>6.023839924763263</c:v>
                </c:pt>
                <c:pt idx="171">
                  <c:v>6.0236823304857472</c:v>
                </c:pt>
                <c:pt idx="172">
                  <c:v>6.0235212826147171</c:v>
                </c:pt>
                <c:pt idx="173">
                  <c:v>6.0233567811501736</c:v>
                </c:pt>
                <c:pt idx="174">
                  <c:v>6.0231888260921149</c:v>
                </c:pt>
                <c:pt idx="175">
                  <c:v>6.0230174174405429</c:v>
                </c:pt>
                <c:pt idx="176">
                  <c:v>6.0228425551954565</c:v>
                </c:pt>
                <c:pt idx="177">
                  <c:v>6.0226642393568568</c:v>
                </c:pt>
                <c:pt idx="178">
                  <c:v>6.0224824699247419</c:v>
                </c:pt>
                <c:pt idx="179">
                  <c:v>6.0222972468991136</c:v>
                </c:pt>
                <c:pt idx="180">
                  <c:v>6.0221085702799702</c:v>
                </c:pt>
                <c:pt idx="181">
                  <c:v>6.0219164400673142</c:v>
                </c:pt>
                <c:pt idx="182">
                  <c:v>6.0217208562611431</c:v>
                </c:pt>
                <c:pt idx="183">
                  <c:v>6.0215218188614577</c:v>
                </c:pt>
                <c:pt idx="184">
                  <c:v>6.0213193278682589</c:v>
                </c:pt>
                <c:pt idx="185">
                  <c:v>6.0211133832815458</c:v>
                </c:pt>
                <c:pt idx="186">
                  <c:v>6.0209039851013184</c:v>
                </c:pt>
                <c:pt idx="187">
                  <c:v>6.0206911333275768</c:v>
                </c:pt>
                <c:pt idx="188">
                  <c:v>6.0204748279603209</c:v>
                </c:pt>
                <c:pt idx="189">
                  <c:v>6.0202550689995515</c:v>
                </c:pt>
                <c:pt idx="190">
                  <c:v>6.0200318564452679</c:v>
                </c:pt>
                <c:pt idx="191">
                  <c:v>6.0198051902974701</c:v>
                </c:pt>
                <c:pt idx="192">
                  <c:v>6.0195750705561579</c:v>
                </c:pt>
                <c:pt idx="193">
                  <c:v>6.0193414972213315</c:v>
                </c:pt>
                <c:pt idx="194">
                  <c:v>6.0191044702929917</c:v>
                </c:pt>
                <c:pt idx="195">
                  <c:v>6.0188639897711376</c:v>
                </c:pt>
                <c:pt idx="196">
                  <c:v>6.0186200556557692</c:v>
                </c:pt>
                <c:pt idx="197">
                  <c:v>6.0183726679468865</c:v>
                </c:pt>
                <c:pt idx="198">
                  <c:v>6.0181218266444896</c:v>
                </c:pt>
                <c:pt idx="199">
                  <c:v>6.0178675317485792</c:v>
                </c:pt>
                <c:pt idx="200">
                  <c:v>6.0176097832591546</c:v>
                </c:pt>
                <c:pt idx="201">
                  <c:v>6.0173485811762157</c:v>
                </c:pt>
                <c:pt idx="202">
                  <c:v>6.0170839254997626</c:v>
                </c:pt>
                <c:pt idx="203">
                  <c:v>6.0168158162297951</c:v>
                </c:pt>
                <c:pt idx="204">
                  <c:v>6.0165442533663143</c:v>
                </c:pt>
                <c:pt idx="205">
                  <c:v>6.0162692369093183</c:v>
                </c:pt>
                <c:pt idx="206">
                  <c:v>6.0159907668588088</c:v>
                </c:pt>
                <c:pt idx="207">
                  <c:v>6.0157088432147852</c:v>
                </c:pt>
                <c:pt idx="208">
                  <c:v>6.0154234659772481</c:v>
                </c:pt>
                <c:pt idx="209">
                  <c:v>6.0151346351461958</c:v>
                </c:pt>
                <c:pt idx="210">
                  <c:v>6.0148423507216302</c:v>
                </c:pt>
                <c:pt idx="211">
                  <c:v>6.0145466127035503</c:v>
                </c:pt>
                <c:pt idx="212">
                  <c:v>6.0142474210919561</c:v>
                </c:pt>
                <c:pt idx="213">
                  <c:v>6.0139447758868476</c:v>
                </c:pt>
                <c:pt idx="214">
                  <c:v>6.0136386770882257</c:v>
                </c:pt>
                <c:pt idx="215">
                  <c:v>6.0133291246960887</c:v>
                </c:pt>
                <c:pt idx="216">
                  <c:v>6.0130161187104383</c:v>
                </c:pt>
                <c:pt idx="217">
                  <c:v>6.0126996591312736</c:v>
                </c:pt>
                <c:pt idx="218">
                  <c:v>6.0123797459585955</c:v>
                </c:pt>
                <c:pt idx="219">
                  <c:v>6.0120563791924022</c:v>
                </c:pt>
                <c:pt idx="220">
                  <c:v>6.0117295588326956</c:v>
                </c:pt>
                <c:pt idx="221">
                  <c:v>6.0113992848794737</c:v>
                </c:pt>
                <c:pt idx="222">
                  <c:v>6.0110655573327385</c:v>
                </c:pt>
                <c:pt idx="223">
                  <c:v>6.0107283761924899</c:v>
                </c:pt>
                <c:pt idx="224">
                  <c:v>6.0103877414587261</c:v>
                </c:pt>
                <c:pt idx="225">
                  <c:v>6.0100436531314489</c:v>
                </c:pt>
                <c:pt idx="226">
                  <c:v>6.0096961112106575</c:v>
                </c:pt>
                <c:pt idx="227">
                  <c:v>6.0093451156963518</c:v>
                </c:pt>
                <c:pt idx="228">
                  <c:v>6.0089906665885318</c:v>
                </c:pt>
                <c:pt idx="229">
                  <c:v>6.0086327638871975</c:v>
                </c:pt>
                <c:pt idx="230">
                  <c:v>6.0082714075923498</c:v>
                </c:pt>
                <c:pt idx="231">
                  <c:v>6.0079065977039878</c:v>
                </c:pt>
                <c:pt idx="232">
                  <c:v>6.0075383342221116</c:v>
                </c:pt>
                <c:pt idx="233">
                  <c:v>6.0071666171467211</c:v>
                </c:pt>
                <c:pt idx="234">
                  <c:v>6.0067914464778163</c:v>
                </c:pt>
                <c:pt idx="235">
                  <c:v>6.0064128222153981</c:v>
                </c:pt>
                <c:pt idx="236">
                  <c:v>6.0060307443594656</c:v>
                </c:pt>
                <c:pt idx="237">
                  <c:v>6.0056452129100188</c:v>
                </c:pt>
                <c:pt idx="238">
                  <c:v>6.0052562278670578</c:v>
                </c:pt>
                <c:pt idx="239">
                  <c:v>6.0048637892305825</c:v>
                </c:pt>
                <c:pt idx="240">
                  <c:v>6.0044678970005938</c:v>
                </c:pt>
                <c:pt idx="241">
                  <c:v>6.0040685511770899</c:v>
                </c:pt>
                <c:pt idx="242">
                  <c:v>6.0036657517600727</c:v>
                </c:pt>
                <c:pt idx="243">
                  <c:v>6.0032594987495411</c:v>
                </c:pt>
                <c:pt idx="244">
                  <c:v>6.0028497921454962</c:v>
                </c:pt>
                <c:pt idx="245">
                  <c:v>6.0024366319479361</c:v>
                </c:pt>
                <c:pt idx="246">
                  <c:v>6.0020200181568626</c:v>
                </c:pt>
                <c:pt idx="247">
                  <c:v>6.0015999507722748</c:v>
                </c:pt>
                <c:pt idx="248">
                  <c:v>6.0011764297941728</c:v>
                </c:pt>
                <c:pt idx="249">
                  <c:v>6.0007494552225564</c:v>
                </c:pt>
                <c:pt idx="250">
                  <c:v>6.0003190270574267</c:v>
                </c:pt>
                <c:pt idx="251">
                  <c:v>5.9998851452987827</c:v>
                </c:pt>
                <c:pt idx="252">
                  <c:v>5.9994478099466235</c:v>
                </c:pt>
                <c:pt idx="253">
                  <c:v>5.9990070210009518</c:v>
                </c:pt>
                <c:pt idx="254">
                  <c:v>5.998562778461765</c:v>
                </c:pt>
                <c:pt idx="255">
                  <c:v>5.9981150823290639</c:v>
                </c:pt>
                <c:pt idx="256">
                  <c:v>5.9976639326028494</c:v>
                </c:pt>
                <c:pt idx="257">
                  <c:v>5.9972093292831206</c:v>
                </c:pt>
                <c:pt idx="258">
                  <c:v>5.9967512723698775</c:v>
                </c:pt>
                <c:pt idx="259">
                  <c:v>5.9962897618631201</c:v>
                </c:pt>
                <c:pt idx="260">
                  <c:v>5.9958247977628494</c:v>
                </c:pt>
                <c:pt idx="261">
                  <c:v>5.9953563800690635</c:v>
                </c:pt>
                <c:pt idx="262">
                  <c:v>5.9948845087817642</c:v>
                </c:pt>
                <c:pt idx="263">
                  <c:v>5.9944091839009506</c:v>
                </c:pt>
                <c:pt idx="264">
                  <c:v>5.9939304054266227</c:v>
                </c:pt>
                <c:pt idx="265">
                  <c:v>5.9934481733587814</c:v>
                </c:pt>
                <c:pt idx="266">
                  <c:v>5.992962487697425</c:v>
                </c:pt>
                <c:pt idx="267">
                  <c:v>5.9924733484425552</c:v>
                </c:pt>
                <c:pt idx="268">
                  <c:v>5.9919807555941711</c:v>
                </c:pt>
                <c:pt idx="269">
                  <c:v>5.9914847091522736</c:v>
                </c:pt>
                <c:pt idx="270">
                  <c:v>5.9909852091168609</c:v>
                </c:pt>
                <c:pt idx="271">
                  <c:v>5.9904822554879349</c:v>
                </c:pt>
                <c:pt idx="272">
                  <c:v>5.9899758482654937</c:v>
                </c:pt>
                <c:pt idx="273">
                  <c:v>5.9894659874495391</c:v>
                </c:pt>
                <c:pt idx="274">
                  <c:v>5.9889526730400702</c:v>
                </c:pt>
                <c:pt idx="275">
                  <c:v>5.9884359050370879</c:v>
                </c:pt>
                <c:pt idx="276">
                  <c:v>5.9879156834405904</c:v>
                </c:pt>
                <c:pt idx="277">
                  <c:v>5.9873920082505796</c:v>
                </c:pt>
                <c:pt idx="278">
                  <c:v>5.9868648794670545</c:v>
                </c:pt>
                <c:pt idx="279">
                  <c:v>5.9863342970900151</c:v>
                </c:pt>
                <c:pt idx="280">
                  <c:v>5.9858002611194623</c:v>
                </c:pt>
                <c:pt idx="281">
                  <c:v>5.9852627715553943</c:v>
                </c:pt>
                <c:pt idx="282">
                  <c:v>5.984721828397813</c:v>
                </c:pt>
                <c:pt idx="283">
                  <c:v>5.9841774316467173</c:v>
                </c:pt>
                <c:pt idx="284">
                  <c:v>5.9836295813021074</c:v>
                </c:pt>
                <c:pt idx="285">
                  <c:v>5.9830782773639832</c:v>
                </c:pt>
                <c:pt idx="286">
                  <c:v>5.9825235198323456</c:v>
                </c:pt>
                <c:pt idx="287">
                  <c:v>5.9819653087071938</c:v>
                </c:pt>
                <c:pt idx="288">
                  <c:v>5.9814036439885268</c:v>
                </c:pt>
                <c:pt idx="289">
                  <c:v>5.9808385256763472</c:v>
                </c:pt>
                <c:pt idx="290">
                  <c:v>5.9802699537706525</c:v>
                </c:pt>
                <c:pt idx="291">
                  <c:v>5.9796979282714435</c:v>
                </c:pt>
                <c:pt idx="292">
                  <c:v>5.9791224491787212</c:v>
                </c:pt>
                <c:pt idx="293">
                  <c:v>5.9785435164924845</c:v>
                </c:pt>
                <c:pt idx="294">
                  <c:v>5.9779611302127336</c:v>
                </c:pt>
                <c:pt idx="295">
                  <c:v>5.9773752903394683</c:v>
                </c:pt>
                <c:pt idx="296">
                  <c:v>5.9767859968726897</c:v>
                </c:pt>
                <c:pt idx="297">
                  <c:v>5.976193249812396</c:v>
                </c:pt>
                <c:pt idx="298">
                  <c:v>5.9755970491585888</c:v>
                </c:pt>
                <c:pt idx="299">
                  <c:v>5.9749973949112674</c:v>
                </c:pt>
                <c:pt idx="300">
                  <c:v>5.9743942870704325</c:v>
                </c:pt>
                <c:pt idx="301">
                  <c:v>5.9737877256360825</c:v>
                </c:pt>
                <c:pt idx="302">
                  <c:v>5.9731777106082191</c:v>
                </c:pt>
                <c:pt idx="303">
                  <c:v>5.9725642419868414</c:v>
                </c:pt>
                <c:pt idx="304">
                  <c:v>5.9719473197719495</c:v>
                </c:pt>
                <c:pt idx="305">
                  <c:v>5.9713269439635432</c:v>
                </c:pt>
                <c:pt idx="306">
                  <c:v>5.9707031145616227</c:v>
                </c:pt>
                <c:pt idx="307">
                  <c:v>5.9700758315661888</c:v>
                </c:pt>
                <c:pt idx="308">
                  <c:v>5.9694450949772406</c:v>
                </c:pt>
                <c:pt idx="309">
                  <c:v>5.9688109047947782</c:v>
                </c:pt>
                <c:pt idx="310">
                  <c:v>5.9681732610188014</c:v>
                </c:pt>
                <c:pt idx="311">
                  <c:v>5.9675321636493104</c:v>
                </c:pt>
                <c:pt idx="312">
                  <c:v>5.966887612686306</c:v>
                </c:pt>
                <c:pt idx="313">
                  <c:v>5.9662396081297873</c:v>
                </c:pt>
                <c:pt idx="314">
                  <c:v>5.9655881499797543</c:v>
                </c:pt>
                <c:pt idx="315">
                  <c:v>5.964933238236207</c:v>
                </c:pt>
                <c:pt idx="316">
                  <c:v>5.9642748728991455</c:v>
                </c:pt>
                <c:pt idx="317">
                  <c:v>5.9636130539685706</c:v>
                </c:pt>
                <c:pt idx="318">
                  <c:v>5.9629477814444805</c:v>
                </c:pt>
                <c:pt idx="319">
                  <c:v>5.962279055326877</c:v>
                </c:pt>
                <c:pt idx="320">
                  <c:v>5.9616068756157601</c:v>
                </c:pt>
                <c:pt idx="321">
                  <c:v>5.960931242311128</c:v>
                </c:pt>
                <c:pt idx="322">
                  <c:v>5.9602521554129817</c:v>
                </c:pt>
                <c:pt idx="323">
                  <c:v>5.959569614921322</c:v>
                </c:pt>
                <c:pt idx="324">
                  <c:v>5.958883620836148</c:v>
                </c:pt>
                <c:pt idx="325">
                  <c:v>5.9581941731574597</c:v>
                </c:pt>
                <c:pt idx="326">
                  <c:v>5.957501271885258</c:v>
                </c:pt>
                <c:pt idx="327">
                  <c:v>5.9568049170195412</c:v>
                </c:pt>
                <c:pt idx="328">
                  <c:v>5.9561051085603109</c:v>
                </c:pt>
                <c:pt idx="329">
                  <c:v>5.9554018465075664</c:v>
                </c:pt>
                <c:pt idx="330">
                  <c:v>5.9546951308613076</c:v>
                </c:pt>
                <c:pt idx="331">
                  <c:v>5.9539849616215346</c:v>
                </c:pt>
                <c:pt idx="332">
                  <c:v>5.9532713387882481</c:v>
                </c:pt>
                <c:pt idx="333">
                  <c:v>5.9525542623614465</c:v>
                </c:pt>
                <c:pt idx="334">
                  <c:v>5.9518337323411314</c:v>
                </c:pt>
                <c:pt idx="335">
                  <c:v>5.9511097487273021</c:v>
                </c:pt>
                <c:pt idx="336">
                  <c:v>5.9503823115199586</c:v>
                </c:pt>
                <c:pt idx="337">
                  <c:v>5.9496514207191016</c:v>
                </c:pt>
                <c:pt idx="338">
                  <c:v>5.9489170763247303</c:v>
                </c:pt>
                <c:pt idx="339">
                  <c:v>5.9481792783368439</c:v>
                </c:pt>
                <c:pt idx="340">
                  <c:v>5.9474380267554441</c:v>
                </c:pt>
                <c:pt idx="341">
                  <c:v>5.9466933215805309</c:v>
                </c:pt>
                <c:pt idx="342">
                  <c:v>5.9459451628121025</c:v>
                </c:pt>
                <c:pt idx="343">
                  <c:v>5.9451935504501607</c:v>
                </c:pt>
                <c:pt idx="344">
                  <c:v>5.9444384844947047</c:v>
                </c:pt>
                <c:pt idx="345">
                  <c:v>5.9436799649457344</c:v>
                </c:pt>
                <c:pt idx="346">
                  <c:v>5.9429179918032498</c:v>
                </c:pt>
                <c:pt idx="347">
                  <c:v>5.9421525650672509</c:v>
                </c:pt>
                <c:pt idx="348">
                  <c:v>5.9413836847377386</c:v>
                </c:pt>
                <c:pt idx="349">
                  <c:v>5.940611350814712</c:v>
                </c:pt>
                <c:pt idx="350">
                  <c:v>5.9398355632981712</c:v>
                </c:pt>
                <c:pt idx="351">
                  <c:v>5.9390563221881161</c:v>
                </c:pt>
                <c:pt idx="352">
                  <c:v>5.9382736274845467</c:v>
                </c:pt>
                <c:pt idx="353">
                  <c:v>5.9374874791874639</c:v>
                </c:pt>
                <c:pt idx="354">
                  <c:v>5.9366978772968668</c:v>
                </c:pt>
                <c:pt idx="355">
                  <c:v>5.9359048218127555</c:v>
                </c:pt>
                <c:pt idx="356">
                  <c:v>5.9351083127351298</c:v>
                </c:pt>
                <c:pt idx="357">
                  <c:v>5.9343083500639899</c:v>
                </c:pt>
                <c:pt idx="358">
                  <c:v>5.9335049337993366</c:v>
                </c:pt>
                <c:pt idx="359">
                  <c:v>5.9326980639411682</c:v>
                </c:pt>
                <c:pt idx="360">
                  <c:v>5.9318877404894863</c:v>
                </c:pt>
                <c:pt idx="361">
                  <c:v>5.9310739634442902</c:v>
                </c:pt>
                <c:pt idx="362">
                  <c:v>5.9302567328055806</c:v>
                </c:pt>
                <c:pt idx="363">
                  <c:v>5.9294360485733559</c:v>
                </c:pt>
                <c:pt idx="364">
                  <c:v>5.9286119107476178</c:v>
                </c:pt>
                <c:pt idx="365">
                  <c:v>5.9277843193283655</c:v>
                </c:pt>
                <c:pt idx="366">
                  <c:v>5.9269532743155988</c:v>
                </c:pt>
                <c:pt idx="367">
                  <c:v>5.9261187757093179</c:v>
                </c:pt>
                <c:pt idx="368">
                  <c:v>5.9252808235095236</c:v>
                </c:pt>
                <c:pt idx="369">
                  <c:v>5.924439417716215</c:v>
                </c:pt>
                <c:pt idx="370">
                  <c:v>5.9235945583293921</c:v>
                </c:pt>
                <c:pt idx="371">
                  <c:v>5.9227462453490549</c:v>
                </c:pt>
                <c:pt idx="372">
                  <c:v>5.9218944787752035</c:v>
                </c:pt>
                <c:pt idx="373">
                  <c:v>5.9210392586078378</c:v>
                </c:pt>
                <c:pt idx="374">
                  <c:v>5.9201805848469586</c:v>
                </c:pt>
                <c:pt idx="375">
                  <c:v>5.9193184574925652</c:v>
                </c:pt>
                <c:pt idx="376">
                  <c:v>5.9184528765446576</c:v>
                </c:pt>
                <c:pt idx="377">
                  <c:v>5.9175838420032356</c:v>
                </c:pt>
                <c:pt idx="378">
                  <c:v>5.9167113538683003</c:v>
                </c:pt>
                <c:pt idx="379">
                  <c:v>5.9158354121398498</c:v>
                </c:pt>
                <c:pt idx="380">
                  <c:v>5.9149560168178859</c:v>
                </c:pt>
                <c:pt idx="381">
                  <c:v>5.9140731679024077</c:v>
                </c:pt>
                <c:pt idx="382">
                  <c:v>5.9131868653934161</c:v>
                </c:pt>
                <c:pt idx="383">
                  <c:v>5.9122971092909093</c:v>
                </c:pt>
                <c:pt idx="384">
                  <c:v>5.9114038995948892</c:v>
                </c:pt>
                <c:pt idx="385">
                  <c:v>5.9105072363053539</c:v>
                </c:pt>
                <c:pt idx="386">
                  <c:v>5.9096071194223052</c:v>
                </c:pt>
                <c:pt idx="387">
                  <c:v>5.9087035489457431</c:v>
                </c:pt>
                <c:pt idx="388">
                  <c:v>5.9077965248756659</c:v>
                </c:pt>
                <c:pt idx="389">
                  <c:v>5.9068860472120752</c:v>
                </c:pt>
                <c:pt idx="390">
                  <c:v>5.9059721159549694</c:v>
                </c:pt>
                <c:pt idx="391">
                  <c:v>5.9050547311043502</c:v>
                </c:pt>
                <c:pt idx="392">
                  <c:v>5.9041338926602176</c:v>
                </c:pt>
                <c:pt idx="393">
                  <c:v>5.9032096006225698</c:v>
                </c:pt>
                <c:pt idx="394">
                  <c:v>5.9022818549914078</c:v>
                </c:pt>
                <c:pt idx="395">
                  <c:v>5.9013506557667323</c:v>
                </c:pt>
                <c:pt idx="396">
                  <c:v>5.9004160029485426</c:v>
                </c:pt>
                <c:pt idx="397">
                  <c:v>5.8994778965368386</c:v>
                </c:pt>
                <c:pt idx="398">
                  <c:v>5.8985363365316212</c:v>
                </c:pt>
                <c:pt idx="399">
                  <c:v>5.8975913229328887</c:v>
                </c:pt>
                <c:pt idx="400">
                  <c:v>5.8966428557406427</c:v>
                </c:pt>
                <c:pt idx="401">
                  <c:v>5.8956909349548825</c:v>
                </c:pt>
                <c:pt idx="402">
                  <c:v>5.894735560575608</c:v>
                </c:pt>
                <c:pt idx="403">
                  <c:v>5.8937767326028201</c:v>
                </c:pt>
                <c:pt idx="404">
                  <c:v>5.892814451036517</c:v>
                </c:pt>
                <c:pt idx="405">
                  <c:v>5.8918487158767006</c:v>
                </c:pt>
                <c:pt idx="406">
                  <c:v>5.8908795271233698</c:v>
                </c:pt>
                <c:pt idx="407">
                  <c:v>5.8899068847765248</c:v>
                </c:pt>
                <c:pt idx="408">
                  <c:v>5.8889307888361655</c:v>
                </c:pt>
                <c:pt idx="409">
                  <c:v>5.8879512393022928</c:v>
                </c:pt>
                <c:pt idx="410">
                  <c:v>5.8869682361749049</c:v>
                </c:pt>
                <c:pt idx="411">
                  <c:v>5.8859817794540037</c:v>
                </c:pt>
                <c:pt idx="412">
                  <c:v>5.8849918691395882</c:v>
                </c:pt>
                <c:pt idx="413">
                  <c:v>5.8839985052316592</c:v>
                </c:pt>
                <c:pt idx="414">
                  <c:v>5.8830016877302151</c:v>
                </c:pt>
                <c:pt idx="415">
                  <c:v>5.8820014166352577</c:v>
                </c:pt>
                <c:pt idx="416">
                  <c:v>5.8809976919467859</c:v>
                </c:pt>
                <c:pt idx="417">
                  <c:v>5.8799905136647999</c:v>
                </c:pt>
                <c:pt idx="418">
                  <c:v>5.8789798817892995</c:v>
                </c:pt>
                <c:pt idx="419">
                  <c:v>5.8779657963202849</c:v>
                </c:pt>
                <c:pt idx="420">
                  <c:v>5.8769482572577569</c:v>
                </c:pt>
                <c:pt idx="421">
                  <c:v>5.8759272646017147</c:v>
                </c:pt>
                <c:pt idx="422">
                  <c:v>5.8749028183521581</c:v>
                </c:pt>
                <c:pt idx="423">
                  <c:v>5.8738749185090873</c:v>
                </c:pt>
                <c:pt idx="424">
                  <c:v>5.8728435650725022</c:v>
                </c:pt>
                <c:pt idx="425">
                  <c:v>5.8718087580424037</c:v>
                </c:pt>
                <c:pt idx="426">
                  <c:v>5.8707704974187909</c:v>
                </c:pt>
                <c:pt idx="427">
                  <c:v>5.8697287832016638</c:v>
                </c:pt>
                <c:pt idx="428">
                  <c:v>5.8686836153910225</c:v>
                </c:pt>
                <c:pt idx="429">
                  <c:v>5.8676349939868677</c:v>
                </c:pt>
                <c:pt idx="430">
                  <c:v>5.8665829189891978</c:v>
                </c:pt>
                <c:pt idx="431">
                  <c:v>5.8655273903980145</c:v>
                </c:pt>
                <c:pt idx="432">
                  <c:v>5.8644684082133169</c:v>
                </c:pt>
                <c:pt idx="433">
                  <c:v>5.8634059724351051</c:v>
                </c:pt>
                <c:pt idx="434">
                  <c:v>5.8623400830633789</c:v>
                </c:pt>
                <c:pt idx="435">
                  <c:v>5.8612707400981394</c:v>
                </c:pt>
                <c:pt idx="436">
                  <c:v>5.8601979435393856</c:v>
                </c:pt>
                <c:pt idx="437">
                  <c:v>5.8591216933871175</c:v>
                </c:pt>
                <c:pt idx="438">
                  <c:v>5.8580419896413352</c:v>
                </c:pt>
                <c:pt idx="439">
                  <c:v>5.8569588323020385</c:v>
                </c:pt>
                <c:pt idx="440">
                  <c:v>5.8558722213692285</c:v>
                </c:pt>
                <c:pt idx="441">
                  <c:v>5.8547821568429033</c:v>
                </c:pt>
                <c:pt idx="442">
                  <c:v>5.8536886387230647</c:v>
                </c:pt>
                <c:pt idx="443">
                  <c:v>5.8525916670097127</c:v>
                </c:pt>
                <c:pt idx="444">
                  <c:v>5.8514912417028455</c:v>
                </c:pt>
                <c:pt idx="445">
                  <c:v>5.8503873628024641</c:v>
                </c:pt>
                <c:pt idx="446">
                  <c:v>5.8492800303085692</c:v>
                </c:pt>
                <c:pt idx="447">
                  <c:v>5.8481692442211601</c:v>
                </c:pt>
                <c:pt idx="448">
                  <c:v>5.8470550045402367</c:v>
                </c:pt>
                <c:pt idx="449">
                  <c:v>5.8459373112658</c:v>
                </c:pt>
                <c:pt idx="450">
                  <c:v>5.844816164397848</c:v>
                </c:pt>
                <c:pt idx="451">
                  <c:v>5.8436915639363827</c:v>
                </c:pt>
                <c:pt idx="452">
                  <c:v>5.8425635098814022</c:v>
                </c:pt>
                <c:pt idx="453">
                  <c:v>5.8414320022329091</c:v>
                </c:pt>
                <c:pt idx="454">
                  <c:v>5.840297040990901</c:v>
                </c:pt>
                <c:pt idx="455">
                  <c:v>5.8391586261553785</c:v>
                </c:pt>
                <c:pt idx="456">
                  <c:v>5.8380167577263427</c:v>
                </c:pt>
                <c:pt idx="457">
                  <c:v>5.8368714357037925</c:v>
                </c:pt>
                <c:pt idx="458">
                  <c:v>5.8357226600877281</c:v>
                </c:pt>
                <c:pt idx="459">
                  <c:v>5.8345704308781494</c:v>
                </c:pt>
                <c:pt idx="460">
                  <c:v>5.8334147480750564</c:v>
                </c:pt>
                <c:pt idx="461">
                  <c:v>5.8322556116784501</c:v>
                </c:pt>
                <c:pt idx="462">
                  <c:v>5.8310930216883294</c:v>
                </c:pt>
                <c:pt idx="463">
                  <c:v>5.8299269781046945</c:v>
                </c:pt>
                <c:pt idx="464">
                  <c:v>5.8287574809275453</c:v>
                </c:pt>
                <c:pt idx="465">
                  <c:v>5.8275845301568827</c:v>
                </c:pt>
                <c:pt idx="466">
                  <c:v>5.826408125792705</c:v>
                </c:pt>
                <c:pt idx="467">
                  <c:v>5.8252282678350138</c:v>
                </c:pt>
                <c:pt idx="468">
                  <c:v>5.8240449562838084</c:v>
                </c:pt>
                <c:pt idx="469">
                  <c:v>5.8228581911390886</c:v>
                </c:pt>
                <c:pt idx="470">
                  <c:v>5.8216679724008555</c:v>
                </c:pt>
                <c:pt idx="471">
                  <c:v>5.8204743000691073</c:v>
                </c:pt>
                <c:pt idx="472">
                  <c:v>5.8192771741438456</c:v>
                </c:pt>
                <c:pt idx="473">
                  <c:v>5.8180765946250697</c:v>
                </c:pt>
                <c:pt idx="474">
                  <c:v>5.8168725615127794</c:v>
                </c:pt>
                <c:pt idx="475">
                  <c:v>5.8156650748069758</c:v>
                </c:pt>
                <c:pt idx="476">
                  <c:v>5.814454134507657</c:v>
                </c:pt>
                <c:pt idx="477">
                  <c:v>5.8132397406148248</c:v>
                </c:pt>
                <c:pt idx="478">
                  <c:v>5.8120218931284784</c:v>
                </c:pt>
                <c:pt idx="479">
                  <c:v>5.8108005920486177</c:v>
                </c:pt>
                <c:pt idx="480">
                  <c:v>5.8095758373752426</c:v>
                </c:pt>
                <c:pt idx="481">
                  <c:v>5.8083476291083542</c:v>
                </c:pt>
                <c:pt idx="482">
                  <c:v>5.8071159672479515</c:v>
                </c:pt>
                <c:pt idx="483">
                  <c:v>5.8058808517940346</c:v>
                </c:pt>
                <c:pt idx="484">
                  <c:v>5.8046422827466033</c:v>
                </c:pt>
                <c:pt idx="485">
                  <c:v>5.8034002601056578</c:v>
                </c:pt>
                <c:pt idx="486">
                  <c:v>5.802154783871198</c:v>
                </c:pt>
                <c:pt idx="487">
                  <c:v>5.8009058540432248</c:v>
                </c:pt>
                <c:pt idx="488">
                  <c:v>5.7996534706217373</c:v>
                </c:pt>
                <c:pt idx="489">
                  <c:v>5.7983976336067355</c:v>
                </c:pt>
                <c:pt idx="490">
                  <c:v>5.7971383429982195</c:v>
                </c:pt>
                <c:pt idx="491">
                  <c:v>5.7958755987961901</c:v>
                </c:pt>
                <c:pt idx="492">
                  <c:v>5.7946094010006464</c:v>
                </c:pt>
                <c:pt idx="493">
                  <c:v>5.7933397496115875</c:v>
                </c:pt>
                <c:pt idx="494">
                  <c:v>5.7920666446290161</c:v>
                </c:pt>
                <c:pt idx="495">
                  <c:v>5.7907900860529296</c:v>
                </c:pt>
                <c:pt idx="496">
                  <c:v>5.7895100738833287</c:v>
                </c:pt>
                <c:pt idx="497">
                  <c:v>5.7882266081202145</c:v>
                </c:pt>
                <c:pt idx="498">
                  <c:v>5.786939688763586</c:v>
                </c:pt>
                <c:pt idx="499">
                  <c:v>5.7856493158134432</c:v>
                </c:pt>
                <c:pt idx="500">
                  <c:v>5.7843554892697862</c:v>
                </c:pt>
                <c:pt idx="501">
                  <c:v>5.7830582091326157</c:v>
                </c:pt>
                <c:pt idx="502">
                  <c:v>5.7817574754019301</c:v>
                </c:pt>
                <c:pt idx="503">
                  <c:v>5.7804532880777311</c:v>
                </c:pt>
                <c:pt idx="504">
                  <c:v>5.7791456471600178</c:v>
                </c:pt>
                <c:pt idx="505">
                  <c:v>5.7778345526487902</c:v>
                </c:pt>
                <c:pt idx="506">
                  <c:v>5.7765200045440492</c:v>
                </c:pt>
                <c:pt idx="507">
                  <c:v>5.7752020028457931</c:v>
                </c:pt>
                <c:pt idx="508">
                  <c:v>5.7738805475540236</c:v>
                </c:pt>
                <c:pt idx="509">
                  <c:v>5.7725556386687398</c:v>
                </c:pt>
                <c:pt idx="510">
                  <c:v>5.7712272761899417</c:v>
                </c:pt>
                <c:pt idx="511">
                  <c:v>5.7698954601176302</c:v>
                </c:pt>
                <c:pt idx="512">
                  <c:v>5.7685601904518036</c:v>
                </c:pt>
                <c:pt idx="513">
                  <c:v>5.7672214671924635</c:v>
                </c:pt>
                <c:pt idx="514">
                  <c:v>5.7658792903396092</c:v>
                </c:pt>
                <c:pt idx="515">
                  <c:v>5.7645336598932406</c:v>
                </c:pt>
                <c:pt idx="516">
                  <c:v>5.7631845758533577</c:v>
                </c:pt>
                <c:pt idx="517">
                  <c:v>5.7618320382199615</c:v>
                </c:pt>
                <c:pt idx="518">
                  <c:v>5.7604760469930509</c:v>
                </c:pt>
                <c:pt idx="519">
                  <c:v>5.7591166021726261</c:v>
                </c:pt>
                <c:pt idx="520">
                  <c:v>5.757753703758687</c:v>
                </c:pt>
                <c:pt idx="521">
                  <c:v>5.7563873517512336</c:v>
                </c:pt>
                <c:pt idx="522">
                  <c:v>5.7550175461502668</c:v>
                </c:pt>
                <c:pt idx="523">
                  <c:v>5.7536442869557849</c:v>
                </c:pt>
                <c:pt idx="524">
                  <c:v>5.7522675741677896</c:v>
                </c:pt>
                <c:pt idx="525">
                  <c:v>5.7508874077862799</c:v>
                </c:pt>
                <c:pt idx="526">
                  <c:v>5.7495037878112569</c:v>
                </c:pt>
                <c:pt idx="527">
                  <c:v>5.7481167142427187</c:v>
                </c:pt>
                <c:pt idx="528">
                  <c:v>5.7467261870806672</c:v>
                </c:pt>
                <c:pt idx="529">
                  <c:v>5.7453322063251013</c:v>
                </c:pt>
                <c:pt idx="530">
                  <c:v>5.7439347719760212</c:v>
                </c:pt>
                <c:pt idx="531">
                  <c:v>5.7425338840334268</c:v>
                </c:pt>
                <c:pt idx="532">
                  <c:v>5.741129542497319</c:v>
                </c:pt>
                <c:pt idx="533">
                  <c:v>5.739721747367696</c:v>
                </c:pt>
                <c:pt idx="534">
                  <c:v>5.7383104986445597</c:v>
                </c:pt>
                <c:pt idx="535">
                  <c:v>5.736895796327909</c:v>
                </c:pt>
                <c:pt idx="536">
                  <c:v>5.735477640417745</c:v>
                </c:pt>
                <c:pt idx="537">
                  <c:v>5.7340560309140658</c:v>
                </c:pt>
                <c:pt idx="538">
                  <c:v>5.7326309678168732</c:v>
                </c:pt>
                <c:pt idx="539">
                  <c:v>5.7312024511261654</c:v>
                </c:pt>
                <c:pt idx="540">
                  <c:v>5.7297704808419443</c:v>
                </c:pt>
                <c:pt idx="541">
                  <c:v>5.7283350569642097</c:v>
                </c:pt>
                <c:pt idx="542">
                  <c:v>5.72689617949296</c:v>
                </c:pt>
                <c:pt idx="543">
                  <c:v>5.7254538484281969</c:v>
                </c:pt>
                <c:pt idx="544">
                  <c:v>5.7240080637699187</c:v>
                </c:pt>
                <c:pt idx="545">
                  <c:v>5.7225588255181279</c:v>
                </c:pt>
                <c:pt idx="546">
                  <c:v>5.7211061336728219</c:v>
                </c:pt>
                <c:pt idx="547">
                  <c:v>5.7196499882340017</c:v>
                </c:pt>
                <c:pt idx="548">
                  <c:v>5.7181903892016681</c:v>
                </c:pt>
                <c:pt idx="549">
                  <c:v>5.7167273365758202</c:v>
                </c:pt>
                <c:pt idx="550">
                  <c:v>5.715260830356458</c:v>
                </c:pt>
                <c:pt idx="551">
                  <c:v>5.7137908705435816</c:v>
                </c:pt>
                <c:pt idx="552">
                  <c:v>5.7123174571371909</c:v>
                </c:pt>
                <c:pt idx="553">
                  <c:v>5.7108405901372858</c:v>
                </c:pt>
                <c:pt idx="554">
                  <c:v>5.7093602695438674</c:v>
                </c:pt>
                <c:pt idx="555">
                  <c:v>5.7078764953569348</c:v>
                </c:pt>
                <c:pt idx="556">
                  <c:v>5.7063892675764887</c:v>
                </c:pt>
                <c:pt idx="557">
                  <c:v>5.7048985862025274</c:v>
                </c:pt>
                <c:pt idx="558">
                  <c:v>5.7034044512350519</c:v>
                </c:pt>
                <c:pt idx="559">
                  <c:v>5.701906862674063</c:v>
                </c:pt>
                <c:pt idx="560">
                  <c:v>5.7004058205195598</c:v>
                </c:pt>
                <c:pt idx="561">
                  <c:v>5.6989013247715423</c:v>
                </c:pt>
                <c:pt idx="562">
                  <c:v>5.6973933754300106</c:v>
                </c:pt>
                <c:pt idx="563">
                  <c:v>5.6958819724949654</c:v>
                </c:pt>
                <c:pt idx="564">
                  <c:v>5.694367115966406</c:v>
                </c:pt>
                <c:pt idx="565">
                  <c:v>5.6928488058443323</c:v>
                </c:pt>
                <c:pt idx="566">
                  <c:v>5.6913270421287443</c:v>
                </c:pt>
                <c:pt idx="567">
                  <c:v>5.689801824819642</c:v>
                </c:pt>
                <c:pt idx="568">
                  <c:v>5.6882731539170264</c:v>
                </c:pt>
                <c:pt idx="569">
                  <c:v>5.6867410294208955</c:v>
                </c:pt>
                <c:pt idx="570">
                  <c:v>5.6852054513312513</c:v>
                </c:pt>
                <c:pt idx="571">
                  <c:v>5.6836664196480928</c:v>
                </c:pt>
                <c:pt idx="572">
                  <c:v>5.68212393437142</c:v>
                </c:pt>
                <c:pt idx="573">
                  <c:v>5.6805779955012339</c:v>
                </c:pt>
                <c:pt idx="574">
                  <c:v>5.6790286030375334</c:v>
                </c:pt>
                <c:pt idx="575">
                  <c:v>5.6774757569803187</c:v>
                </c:pt>
                <c:pt idx="576">
                  <c:v>5.6759194573295897</c:v>
                </c:pt>
                <c:pt idx="577">
                  <c:v>5.6743597040853464</c:v>
                </c:pt>
                <c:pt idx="578">
                  <c:v>5.6727964972475888</c:v>
                </c:pt>
                <c:pt idx="579">
                  <c:v>5.6712298368163179</c:v>
                </c:pt>
                <c:pt idx="580">
                  <c:v>5.6696597227915326</c:v>
                </c:pt>
                <c:pt idx="581">
                  <c:v>5.6680861551732331</c:v>
                </c:pt>
                <c:pt idx="582">
                  <c:v>5.6665091339614193</c:v>
                </c:pt>
                <c:pt idx="583">
                  <c:v>5.6649286591560912</c:v>
                </c:pt>
                <c:pt idx="584">
                  <c:v>5.6633447307572498</c:v>
                </c:pt>
                <c:pt idx="585">
                  <c:v>5.661757348764894</c:v>
                </c:pt>
                <c:pt idx="586">
                  <c:v>5.660166513179024</c:v>
                </c:pt>
                <c:pt idx="587">
                  <c:v>5.6585722239996397</c:v>
                </c:pt>
                <c:pt idx="588">
                  <c:v>5.656974481226742</c:v>
                </c:pt>
                <c:pt idx="589">
                  <c:v>5.6553732848603291</c:v>
                </c:pt>
                <c:pt idx="590">
                  <c:v>5.6537686349004028</c:v>
                </c:pt>
                <c:pt idx="591">
                  <c:v>5.6521605313469623</c:v>
                </c:pt>
                <c:pt idx="592">
                  <c:v>5.6505489742000075</c:v>
                </c:pt>
                <c:pt idx="593">
                  <c:v>5.6489339634595384</c:v>
                </c:pt>
                <c:pt idx="594">
                  <c:v>5.6473154991255559</c:v>
                </c:pt>
                <c:pt idx="595">
                  <c:v>5.6456935811980591</c:v>
                </c:pt>
                <c:pt idx="596">
                  <c:v>5.644068209677048</c:v>
                </c:pt>
                <c:pt idx="597">
                  <c:v>5.6424393845625227</c:v>
                </c:pt>
                <c:pt idx="598">
                  <c:v>5.6408071058544831</c:v>
                </c:pt>
                <c:pt idx="599">
                  <c:v>5.6391713735529301</c:v>
                </c:pt>
                <c:pt idx="600">
                  <c:v>5.6375321876578619</c:v>
                </c:pt>
                <c:pt idx="601">
                  <c:v>5.6358895481692803</c:v>
                </c:pt>
                <c:pt idx="602">
                  <c:v>5.6342434550871854</c:v>
                </c:pt>
                <c:pt idx="603">
                  <c:v>5.6325939084115753</c:v>
                </c:pt>
                <c:pt idx="604">
                  <c:v>5.6309409081424509</c:v>
                </c:pt>
                <c:pt idx="605">
                  <c:v>5.6292844542798131</c:v>
                </c:pt>
                <c:pt idx="606">
                  <c:v>5.627624546823661</c:v>
                </c:pt>
                <c:pt idx="607">
                  <c:v>5.6259611857739946</c:v>
                </c:pt>
                <c:pt idx="608">
                  <c:v>5.624294371130814</c:v>
                </c:pt>
                <c:pt idx="609">
                  <c:v>5.62262410289412</c:v>
                </c:pt>
                <c:pt idx="610">
                  <c:v>5.6209503810639108</c:v>
                </c:pt>
                <c:pt idx="611">
                  <c:v>5.6192732056401882</c:v>
                </c:pt>
                <c:pt idx="612">
                  <c:v>5.6175925766229513</c:v>
                </c:pt>
                <c:pt idx="613">
                  <c:v>5.615908494012201</c:v>
                </c:pt>
                <c:pt idx="614">
                  <c:v>5.6142209578079356</c:v>
                </c:pt>
                <c:pt idx="615">
                  <c:v>5.6125299680101568</c:v>
                </c:pt>
                <c:pt idx="616">
                  <c:v>5.6108355246188637</c:v>
                </c:pt>
                <c:pt idx="617">
                  <c:v>5.6091376276340554</c:v>
                </c:pt>
                <c:pt idx="618">
                  <c:v>5.6074362770557347</c:v>
                </c:pt>
                <c:pt idx="619">
                  <c:v>5.6057314728838987</c:v>
                </c:pt>
                <c:pt idx="620">
                  <c:v>5.6040232151185494</c:v>
                </c:pt>
                <c:pt idx="621">
                  <c:v>5.6023115037596858</c:v>
                </c:pt>
                <c:pt idx="622">
                  <c:v>5.6005963388073079</c:v>
                </c:pt>
                <c:pt idx="623">
                  <c:v>5.5988777202614157</c:v>
                </c:pt>
                <c:pt idx="624">
                  <c:v>5.5971556481220093</c:v>
                </c:pt>
                <c:pt idx="625">
                  <c:v>5.5954301223890894</c:v>
                </c:pt>
                <c:pt idx="626">
                  <c:v>5.5937011430626553</c:v>
                </c:pt>
                <c:pt idx="627">
                  <c:v>5.5919687101427069</c:v>
                </c:pt>
                <c:pt idx="628">
                  <c:v>5.5902328236292442</c:v>
                </c:pt>
                <c:pt idx="629">
                  <c:v>5.5884934835222673</c:v>
                </c:pt>
                <c:pt idx="630">
                  <c:v>5.5867506898217769</c:v>
                </c:pt>
                <c:pt idx="631">
                  <c:v>5.5850044425277723</c:v>
                </c:pt>
                <c:pt idx="632">
                  <c:v>5.5832547416402534</c:v>
                </c:pt>
                <c:pt idx="633">
                  <c:v>5.5815015871592202</c:v>
                </c:pt>
                <c:pt idx="634">
                  <c:v>5.5797449790846727</c:v>
                </c:pt>
                <c:pt idx="635">
                  <c:v>5.5779849174166118</c:v>
                </c:pt>
                <c:pt idx="636">
                  <c:v>5.5762214021550367</c:v>
                </c:pt>
                <c:pt idx="637">
                  <c:v>5.5744544332999464</c:v>
                </c:pt>
                <c:pt idx="638">
                  <c:v>5.5726840108513436</c:v>
                </c:pt>
                <c:pt idx="639">
                  <c:v>5.5709101348092256</c:v>
                </c:pt>
                <c:pt idx="640">
                  <c:v>5.5691328051735942</c:v>
                </c:pt>
                <c:pt idx="641">
                  <c:v>5.5673520219444477</c:v>
                </c:pt>
                <c:pt idx="642">
                  <c:v>5.5655677851217877</c:v>
                </c:pt>
                <c:pt idx="643">
                  <c:v>5.5637800947056135</c:v>
                </c:pt>
                <c:pt idx="644">
                  <c:v>5.5619889506959259</c:v>
                </c:pt>
                <c:pt idx="645">
                  <c:v>5.5601943530927231</c:v>
                </c:pt>
                <c:pt idx="646">
                  <c:v>5.558396301896007</c:v>
                </c:pt>
                <c:pt idx="647">
                  <c:v>5.5565947971057765</c:v>
                </c:pt>
                <c:pt idx="648">
                  <c:v>5.5547898387220318</c:v>
                </c:pt>
                <c:pt idx="649">
                  <c:v>5.5529814267447728</c:v>
                </c:pt>
                <c:pt idx="650">
                  <c:v>5.5511695611740004</c:v>
                </c:pt>
                <c:pt idx="651">
                  <c:v>5.5493542420097128</c:v>
                </c:pt>
                <c:pt idx="652">
                  <c:v>5.5475354692519119</c:v>
                </c:pt>
                <c:pt idx="653">
                  <c:v>5.5457132429005966</c:v>
                </c:pt>
                <c:pt idx="654">
                  <c:v>5.543887562955768</c:v>
                </c:pt>
                <c:pt idx="655">
                  <c:v>5.5420584294174242</c:v>
                </c:pt>
                <c:pt idx="656">
                  <c:v>5.540225842285567</c:v>
                </c:pt>
                <c:pt idx="657">
                  <c:v>5.5383898015601947</c:v>
                </c:pt>
                <c:pt idx="658">
                  <c:v>5.5365503072413089</c:v>
                </c:pt>
                <c:pt idx="659">
                  <c:v>5.5347073593289098</c:v>
                </c:pt>
                <c:pt idx="660">
                  <c:v>5.5328609578229955</c:v>
                </c:pt>
                <c:pt idx="661">
                  <c:v>5.5310111027235678</c:v>
                </c:pt>
                <c:pt idx="662">
                  <c:v>5.5291577940306258</c:v>
                </c:pt>
                <c:pt idx="663">
                  <c:v>5.5273010317441695</c:v>
                </c:pt>
                <c:pt idx="664">
                  <c:v>5.525440815864199</c:v>
                </c:pt>
                <c:pt idx="665">
                  <c:v>5.5235771463907142</c:v>
                </c:pt>
                <c:pt idx="666">
                  <c:v>5.521710023323716</c:v>
                </c:pt>
                <c:pt idx="667">
                  <c:v>5.5198394466632035</c:v>
                </c:pt>
                <c:pt idx="668">
                  <c:v>5.5179654164091767</c:v>
                </c:pt>
                <c:pt idx="669">
                  <c:v>5.5160879325616357</c:v>
                </c:pt>
                <c:pt idx="670">
                  <c:v>5.5142069951205803</c:v>
                </c:pt>
                <c:pt idx="671">
                  <c:v>5.5123226040860116</c:v>
                </c:pt>
                <c:pt idx="672">
                  <c:v>5.5104347594579277</c:v>
                </c:pt>
                <c:pt idx="673">
                  <c:v>5.5085434612363304</c:v>
                </c:pt>
                <c:pt idx="674">
                  <c:v>5.5066487094212198</c:v>
                </c:pt>
                <c:pt idx="675">
                  <c:v>5.5047505040125939</c:v>
                </c:pt>
                <c:pt idx="676">
                  <c:v>5.5028488450104547</c:v>
                </c:pt>
                <c:pt idx="677">
                  <c:v>5.5009437324148003</c:v>
                </c:pt>
                <c:pt idx="678">
                  <c:v>5.4990351662256325</c:v>
                </c:pt>
                <c:pt idx="679">
                  <c:v>5.4971231464429504</c:v>
                </c:pt>
                <c:pt idx="680">
                  <c:v>5.4952076730667549</c:v>
                </c:pt>
                <c:pt idx="681">
                  <c:v>5.4932887460970443</c:v>
                </c:pt>
                <c:pt idx="682">
                  <c:v>5.4913663655338203</c:v>
                </c:pt>
                <c:pt idx="683">
                  <c:v>5.489440531377082</c:v>
                </c:pt>
                <c:pt idx="684">
                  <c:v>5.4875112436268294</c:v>
                </c:pt>
                <c:pt idx="685">
                  <c:v>5.4855785022830634</c:v>
                </c:pt>
                <c:pt idx="686">
                  <c:v>5.4836423073457823</c:v>
                </c:pt>
                <c:pt idx="687">
                  <c:v>5.4817026588149869</c:v>
                </c:pt>
                <c:pt idx="688">
                  <c:v>5.479759556690678</c:v>
                </c:pt>
                <c:pt idx="689">
                  <c:v>5.477813000972855</c:v>
                </c:pt>
                <c:pt idx="690">
                  <c:v>5.4758629916615185</c:v>
                </c:pt>
                <c:pt idx="691">
                  <c:v>5.4739095287566668</c:v>
                </c:pt>
                <c:pt idx="692">
                  <c:v>5.4719526122583018</c:v>
                </c:pt>
                <c:pt idx="693">
                  <c:v>5.4699922421664224</c:v>
                </c:pt>
                <c:pt idx="694">
                  <c:v>5.4680284184810288</c:v>
                </c:pt>
                <c:pt idx="695">
                  <c:v>5.4660611412021209</c:v>
                </c:pt>
                <c:pt idx="696">
                  <c:v>5.4640904103296988</c:v>
                </c:pt>
                <c:pt idx="697">
                  <c:v>5.4621162258637632</c:v>
                </c:pt>
                <c:pt idx="698">
                  <c:v>5.4601385878043134</c:v>
                </c:pt>
                <c:pt idx="699">
                  <c:v>5.4581574961513493</c:v>
                </c:pt>
                <c:pt idx="700">
                  <c:v>5.4561729509048709</c:v>
                </c:pt>
                <c:pt idx="701">
                  <c:v>5.4541849520648791</c:v>
                </c:pt>
                <c:pt idx="702">
                  <c:v>5.4521934996313721</c:v>
                </c:pt>
                <c:pt idx="703">
                  <c:v>5.4501985936043518</c:v>
                </c:pt>
                <c:pt idx="704">
                  <c:v>5.4482002339838171</c:v>
                </c:pt>
                <c:pt idx="705">
                  <c:v>5.4461984207697682</c:v>
                </c:pt>
                <c:pt idx="706">
                  <c:v>5.444193153962205</c:v>
                </c:pt>
                <c:pt idx="707">
                  <c:v>5.4421844335611294</c:v>
                </c:pt>
                <c:pt idx="708">
                  <c:v>5.4401722595665376</c:v>
                </c:pt>
                <c:pt idx="709">
                  <c:v>5.4381566319784325</c:v>
                </c:pt>
                <c:pt idx="710">
                  <c:v>5.436137550796813</c:v>
                </c:pt>
                <c:pt idx="711">
                  <c:v>5.4341150160216802</c:v>
                </c:pt>
                <c:pt idx="712">
                  <c:v>5.4320890276530323</c:v>
                </c:pt>
                <c:pt idx="713">
                  <c:v>5.4300595856908709</c:v>
                </c:pt>
                <c:pt idx="714">
                  <c:v>5.4280266901351952</c:v>
                </c:pt>
                <c:pt idx="715">
                  <c:v>5.4259903409860053</c:v>
                </c:pt>
                <c:pt idx="716">
                  <c:v>5.4239505382433011</c:v>
                </c:pt>
                <c:pt idx="717">
                  <c:v>5.4219072819070835</c:v>
                </c:pt>
                <c:pt idx="718">
                  <c:v>5.4198605719773507</c:v>
                </c:pt>
                <c:pt idx="719">
                  <c:v>5.4178104084541054</c:v>
                </c:pt>
                <c:pt idx="720">
                  <c:v>5.4157567913373441</c:v>
                </c:pt>
                <c:pt idx="721">
                  <c:v>5.4136997206270703</c:v>
                </c:pt>
                <c:pt idx="722">
                  <c:v>5.4116391963232822</c:v>
                </c:pt>
                <c:pt idx="723">
                  <c:v>5.4095752184259789</c:v>
                </c:pt>
                <c:pt idx="724">
                  <c:v>5.4075077869351622</c:v>
                </c:pt>
                <c:pt idx="725">
                  <c:v>5.4054369018508313</c:v>
                </c:pt>
                <c:pt idx="726">
                  <c:v>5.4033625631729869</c:v>
                </c:pt>
                <c:pt idx="727">
                  <c:v>5.4012847709016274</c:v>
                </c:pt>
                <c:pt idx="728">
                  <c:v>5.3992035250367545</c:v>
                </c:pt>
                <c:pt idx="729">
                  <c:v>5.3971188255783673</c:v>
                </c:pt>
                <c:pt idx="730">
                  <c:v>5.3950306725264658</c:v>
                </c:pt>
                <c:pt idx="731">
                  <c:v>5.3929390658810501</c:v>
                </c:pt>
                <c:pt idx="732">
                  <c:v>5.390844005642121</c:v>
                </c:pt>
                <c:pt idx="733">
                  <c:v>5.3887454918096767</c:v>
                </c:pt>
                <c:pt idx="734">
                  <c:v>5.386643524383719</c:v>
                </c:pt>
                <c:pt idx="735">
                  <c:v>5.3845381033642461</c:v>
                </c:pt>
                <c:pt idx="736">
                  <c:v>5.3824292287512607</c:v>
                </c:pt>
                <c:pt idx="737">
                  <c:v>5.3803169005447611</c:v>
                </c:pt>
                <c:pt idx="738">
                  <c:v>5.3782011187447463</c:v>
                </c:pt>
                <c:pt idx="739">
                  <c:v>5.3760818833512181</c:v>
                </c:pt>
                <c:pt idx="740">
                  <c:v>5.3739591943641756</c:v>
                </c:pt>
                <c:pt idx="741">
                  <c:v>5.3718330517836188</c:v>
                </c:pt>
                <c:pt idx="742">
                  <c:v>5.3697034556095478</c:v>
                </c:pt>
                <c:pt idx="743">
                  <c:v>5.3675704058419633</c:v>
                </c:pt>
                <c:pt idx="744">
                  <c:v>5.3654339024808646</c:v>
                </c:pt>
                <c:pt idx="745">
                  <c:v>5.3632939455262516</c:v>
                </c:pt>
                <c:pt idx="746">
                  <c:v>5.3611505349781243</c:v>
                </c:pt>
                <c:pt idx="747">
                  <c:v>5.3590036708364837</c:v>
                </c:pt>
                <c:pt idx="748">
                  <c:v>5.3568533531013287</c:v>
                </c:pt>
                <c:pt idx="749">
                  <c:v>5.3546995817726586</c:v>
                </c:pt>
                <c:pt idx="750">
                  <c:v>5.3525423568504751</c:v>
                </c:pt>
                <c:pt idx="751">
                  <c:v>5.3503816783347773</c:v>
                </c:pt>
                <c:pt idx="752">
                  <c:v>5.3482175462255661</c:v>
                </c:pt>
                <c:pt idx="753">
                  <c:v>5.3460499605228398</c:v>
                </c:pt>
                <c:pt idx="754">
                  <c:v>5.3438789212266</c:v>
                </c:pt>
                <c:pt idx="755">
                  <c:v>5.341704428336846</c:v>
                </c:pt>
                <c:pt idx="756">
                  <c:v>5.3395264818535777</c:v>
                </c:pt>
                <c:pt idx="757">
                  <c:v>5.3373450817767951</c:v>
                </c:pt>
                <c:pt idx="758">
                  <c:v>5.3351602281064991</c:v>
                </c:pt>
                <c:pt idx="759">
                  <c:v>5.3329719208426889</c:v>
                </c:pt>
                <c:pt idx="760">
                  <c:v>5.3307801599853644</c:v>
                </c:pt>
                <c:pt idx="761">
                  <c:v>5.3285849455345247</c:v>
                </c:pt>
                <c:pt idx="762">
                  <c:v>5.3263862774901725</c:v>
                </c:pt>
                <c:pt idx="763">
                  <c:v>5.3241841558523051</c:v>
                </c:pt>
                <c:pt idx="764">
                  <c:v>5.3219785806209252</c:v>
                </c:pt>
                <c:pt idx="765">
                  <c:v>5.3197695517960293</c:v>
                </c:pt>
                <c:pt idx="766">
                  <c:v>5.3175570693776208</c:v>
                </c:pt>
                <c:pt idx="767">
                  <c:v>5.3153411333656972</c:v>
                </c:pt>
                <c:pt idx="768">
                  <c:v>5.3131217437602594</c:v>
                </c:pt>
                <c:pt idx="769">
                  <c:v>5.3108989005613081</c:v>
                </c:pt>
                <c:pt idx="770">
                  <c:v>5.3086726037688416</c:v>
                </c:pt>
                <c:pt idx="771">
                  <c:v>5.3064428533828618</c:v>
                </c:pt>
                <c:pt idx="772">
                  <c:v>5.3042096494033686</c:v>
                </c:pt>
                <c:pt idx="773">
                  <c:v>5.3019729918303602</c:v>
                </c:pt>
                <c:pt idx="774">
                  <c:v>5.2997328806638384</c:v>
                </c:pt>
                <c:pt idx="775">
                  <c:v>5.2974893159038015</c:v>
                </c:pt>
                <c:pt idx="776">
                  <c:v>5.295242297550252</c:v>
                </c:pt>
                <c:pt idx="777">
                  <c:v>5.2929918256031874</c:v>
                </c:pt>
                <c:pt idx="778">
                  <c:v>5.2907379000626094</c:v>
                </c:pt>
                <c:pt idx="779">
                  <c:v>5.2884805209285162</c:v>
                </c:pt>
                <c:pt idx="780">
                  <c:v>5.2862196882009096</c:v>
                </c:pt>
                <c:pt idx="781">
                  <c:v>5.2839554018797887</c:v>
                </c:pt>
                <c:pt idx="782">
                  <c:v>5.2816876619651536</c:v>
                </c:pt>
                <c:pt idx="783">
                  <c:v>5.2794164684570051</c:v>
                </c:pt>
                <c:pt idx="784">
                  <c:v>5.2771418213553414</c:v>
                </c:pt>
                <c:pt idx="785">
                  <c:v>5.2748637206601643</c:v>
                </c:pt>
                <c:pt idx="786">
                  <c:v>5.2725821663714729</c:v>
                </c:pt>
                <c:pt idx="787">
                  <c:v>5.2702971584892673</c:v>
                </c:pt>
                <c:pt idx="788">
                  <c:v>5.2680086970135482</c:v>
                </c:pt>
                <c:pt idx="789">
                  <c:v>5.265716781944314</c:v>
                </c:pt>
                <c:pt idx="790">
                  <c:v>5.2634214132815664</c:v>
                </c:pt>
                <c:pt idx="791">
                  <c:v>5.2611225910253046</c:v>
                </c:pt>
                <c:pt idx="792">
                  <c:v>5.2588203151755284</c:v>
                </c:pt>
                <c:pt idx="793">
                  <c:v>5.2565145857322388</c:v>
                </c:pt>
                <c:pt idx="794">
                  <c:v>5.2542054026954341</c:v>
                </c:pt>
                <c:pt idx="795">
                  <c:v>5.251892766065116</c:v>
                </c:pt>
                <c:pt idx="796">
                  <c:v>5.2495766758412836</c:v>
                </c:pt>
                <c:pt idx="797">
                  <c:v>5.247257132023937</c:v>
                </c:pt>
                <c:pt idx="798">
                  <c:v>5.244934134613076</c:v>
                </c:pt>
                <c:pt idx="799">
                  <c:v>5.2426076836087017</c:v>
                </c:pt>
                <c:pt idx="800">
                  <c:v>5.240277779010813</c:v>
                </c:pt>
                <c:pt idx="801">
                  <c:v>5.2379444208194093</c:v>
                </c:pt>
                <c:pt idx="802">
                  <c:v>5.235607609034493</c:v>
                </c:pt>
                <c:pt idx="803">
                  <c:v>5.2332673436560615</c:v>
                </c:pt>
                <c:pt idx="804">
                  <c:v>5.2309236246841166</c:v>
                </c:pt>
                <c:pt idx="805">
                  <c:v>5.2285764521186566</c:v>
                </c:pt>
                <c:pt idx="806">
                  <c:v>5.2262258259596832</c:v>
                </c:pt>
                <c:pt idx="807">
                  <c:v>5.2238717462071955</c:v>
                </c:pt>
                <c:pt idx="808">
                  <c:v>5.2215142128611935</c:v>
                </c:pt>
                <c:pt idx="809">
                  <c:v>5.2191532259216782</c:v>
                </c:pt>
                <c:pt idx="810">
                  <c:v>5.2167887853886477</c:v>
                </c:pt>
                <c:pt idx="811">
                  <c:v>5.2144208912621037</c:v>
                </c:pt>
                <c:pt idx="812">
                  <c:v>5.2120495435420455</c:v>
                </c:pt>
                <c:pt idx="813">
                  <c:v>5.209674742228473</c:v>
                </c:pt>
                <c:pt idx="814">
                  <c:v>5.2072964873213872</c:v>
                </c:pt>
                <c:pt idx="815">
                  <c:v>5.2049147788207861</c:v>
                </c:pt>
                <c:pt idx="816">
                  <c:v>5.2025296167266726</c:v>
                </c:pt>
                <c:pt idx="817">
                  <c:v>5.200141001039043</c:v>
                </c:pt>
                <c:pt idx="818">
                  <c:v>5.1977489317579009</c:v>
                </c:pt>
                <c:pt idx="819">
                  <c:v>5.1953534088832436</c:v>
                </c:pt>
                <c:pt idx="820">
                  <c:v>5.1929544324150729</c:v>
                </c:pt>
                <c:pt idx="821">
                  <c:v>5.190552002353388</c:v>
                </c:pt>
                <c:pt idx="822">
                  <c:v>5.1881461186981888</c:v>
                </c:pt>
                <c:pt idx="823">
                  <c:v>5.1857367814494753</c:v>
                </c:pt>
                <c:pt idx="824">
                  <c:v>5.1833239906072475</c:v>
                </c:pt>
                <c:pt idx="825">
                  <c:v>5.1809077461715063</c:v>
                </c:pt>
                <c:pt idx="826">
                  <c:v>5.1784880481422508</c:v>
                </c:pt>
                <c:pt idx="827">
                  <c:v>5.1760648965194811</c:v>
                </c:pt>
                <c:pt idx="828">
                  <c:v>5.1736382913031971</c:v>
                </c:pt>
                <c:pt idx="829">
                  <c:v>5.1712082324933988</c:v>
                </c:pt>
                <c:pt idx="830">
                  <c:v>5.1687747200900871</c:v>
                </c:pt>
                <c:pt idx="831">
                  <c:v>5.1663377540932611</c:v>
                </c:pt>
                <c:pt idx="832">
                  <c:v>5.16389733450292</c:v>
                </c:pt>
                <c:pt idx="833">
                  <c:v>5.1614534613190663</c:v>
                </c:pt>
                <c:pt idx="834">
                  <c:v>5.1590061345416975</c:v>
                </c:pt>
                <c:pt idx="835">
                  <c:v>5.1565553541708145</c:v>
                </c:pt>
                <c:pt idx="836">
                  <c:v>5.154101120206418</c:v>
                </c:pt>
                <c:pt idx="837">
                  <c:v>5.1516434326485081</c:v>
                </c:pt>
                <c:pt idx="838">
                  <c:v>5.1491822914970822</c:v>
                </c:pt>
                <c:pt idx="839">
                  <c:v>5.1467176967521429</c:v>
                </c:pt>
                <c:pt idx="840">
                  <c:v>5.144249648413691</c:v>
                </c:pt>
                <c:pt idx="841">
                  <c:v>5.1417781464817232</c:v>
                </c:pt>
                <c:pt idx="842">
                  <c:v>5.1393031909562419</c:v>
                </c:pt>
                <c:pt idx="843">
                  <c:v>5.1368247818372463</c:v>
                </c:pt>
                <c:pt idx="844">
                  <c:v>5.1343429191247365</c:v>
                </c:pt>
                <c:pt idx="845">
                  <c:v>5.1318576028187124</c:v>
                </c:pt>
                <c:pt idx="846">
                  <c:v>5.1293688329191749</c:v>
                </c:pt>
                <c:pt idx="847">
                  <c:v>5.1268766094261231</c:v>
                </c:pt>
                <c:pt idx="848">
                  <c:v>5.124380932339557</c:v>
                </c:pt>
                <c:pt idx="849">
                  <c:v>5.1218818016594776</c:v>
                </c:pt>
                <c:pt idx="850">
                  <c:v>5.119379217385883</c:v>
                </c:pt>
                <c:pt idx="851">
                  <c:v>5.116873179518775</c:v>
                </c:pt>
                <c:pt idx="852">
                  <c:v>5.1143636880581527</c:v>
                </c:pt>
                <c:pt idx="853">
                  <c:v>5.1118507430040152</c:v>
                </c:pt>
                <c:pt idx="854">
                  <c:v>5.1093343443563652</c:v>
                </c:pt>
                <c:pt idx="855">
                  <c:v>5.1068144921152001</c:v>
                </c:pt>
                <c:pt idx="856">
                  <c:v>5.1042911862805216</c:v>
                </c:pt>
                <c:pt idx="857">
                  <c:v>5.1017644268523288</c:v>
                </c:pt>
                <c:pt idx="858">
                  <c:v>5.0992342138306217</c:v>
                </c:pt>
                <c:pt idx="859">
                  <c:v>5.0967005472154003</c:v>
                </c:pt>
                <c:pt idx="860">
                  <c:v>5.0941634270066647</c:v>
                </c:pt>
                <c:pt idx="861">
                  <c:v>5.0916228532044165</c:v>
                </c:pt>
                <c:pt idx="862">
                  <c:v>5.0890788258086523</c:v>
                </c:pt>
                <c:pt idx="863">
                  <c:v>5.0865313448193739</c:v>
                </c:pt>
                <c:pt idx="864">
                  <c:v>5.0839804102365829</c:v>
                </c:pt>
                <c:pt idx="865">
                  <c:v>5.0814260220602767</c:v>
                </c:pt>
                <c:pt idx="866">
                  <c:v>5.0788681802904572</c:v>
                </c:pt>
                <c:pt idx="867">
                  <c:v>5.0763068849271225</c:v>
                </c:pt>
                <c:pt idx="868">
                  <c:v>5.0737421359702752</c:v>
                </c:pt>
                <c:pt idx="869">
                  <c:v>5.0711739334199128</c:v>
                </c:pt>
                <c:pt idx="870">
                  <c:v>5.0686022772760362</c:v>
                </c:pt>
                <c:pt idx="871">
                  <c:v>5.0660271675386461</c:v>
                </c:pt>
                <c:pt idx="872">
                  <c:v>5.0634486042077418</c:v>
                </c:pt>
                <c:pt idx="873">
                  <c:v>5.0608665872833232</c:v>
                </c:pt>
                <c:pt idx="874">
                  <c:v>5.0582811167653903</c:v>
                </c:pt>
                <c:pt idx="875">
                  <c:v>5.0556921926539431</c:v>
                </c:pt>
                <c:pt idx="876">
                  <c:v>5.0530998149489825</c:v>
                </c:pt>
                <c:pt idx="877">
                  <c:v>5.0505039836505077</c:v>
                </c:pt>
                <c:pt idx="878">
                  <c:v>5.0479046987585185</c:v>
                </c:pt>
                <c:pt idx="879">
                  <c:v>5.0453019602730151</c:v>
                </c:pt>
                <c:pt idx="880">
                  <c:v>5.0426957681939975</c:v>
                </c:pt>
                <c:pt idx="881">
                  <c:v>5.0400861225214655</c:v>
                </c:pt>
                <c:pt idx="882">
                  <c:v>5.0374730232554201</c:v>
                </c:pt>
                <c:pt idx="883">
                  <c:v>5.0348564703958605</c:v>
                </c:pt>
                <c:pt idx="884">
                  <c:v>5.0322364639427866</c:v>
                </c:pt>
                <c:pt idx="885">
                  <c:v>5.0296130038961984</c:v>
                </c:pt>
                <c:pt idx="886">
                  <c:v>5.0269860902560968</c:v>
                </c:pt>
                <c:pt idx="887">
                  <c:v>5.0243557230224809</c:v>
                </c:pt>
                <c:pt idx="888">
                  <c:v>5.0217219021953499</c:v>
                </c:pt>
                <c:pt idx="889">
                  <c:v>5.0190846277747054</c:v>
                </c:pt>
                <c:pt idx="890">
                  <c:v>5.0164438997605476</c:v>
                </c:pt>
                <c:pt idx="891">
                  <c:v>5.0137997181528746</c:v>
                </c:pt>
                <c:pt idx="892">
                  <c:v>5.0111520829516882</c:v>
                </c:pt>
                <c:pt idx="893">
                  <c:v>5.0085009941569876</c:v>
                </c:pt>
                <c:pt idx="894">
                  <c:v>5.0058464517687726</c:v>
                </c:pt>
                <c:pt idx="895">
                  <c:v>5.0031884557870434</c:v>
                </c:pt>
                <c:pt idx="896">
                  <c:v>5.0005270062118008</c:v>
                </c:pt>
                <c:pt idx="897">
                  <c:v>4.997862103043043</c:v>
                </c:pt>
                <c:pt idx="898">
                  <c:v>4.9951937462807718</c:v>
                </c:pt>
                <c:pt idx="899">
                  <c:v>4.9925219359249873</c:v>
                </c:pt>
                <c:pt idx="900">
                  <c:v>4.9898466719756867</c:v>
                </c:pt>
                <c:pt idx="901">
                  <c:v>4.9871679544328735</c:v>
                </c:pt>
                <c:pt idx="902">
                  <c:v>4.9844857832965452</c:v>
                </c:pt>
                <c:pt idx="903">
                  <c:v>4.9818001585667036</c:v>
                </c:pt>
                <c:pt idx="904">
                  <c:v>4.9791110802433476</c:v>
                </c:pt>
                <c:pt idx="905">
                  <c:v>4.9764185483264773</c:v>
                </c:pt>
                <c:pt idx="906">
                  <c:v>4.9737225628160928</c:v>
                </c:pt>
                <c:pt idx="907">
                  <c:v>4.9710231237121949</c:v>
                </c:pt>
                <c:pt idx="908">
                  <c:v>4.9683202310147827</c:v>
                </c:pt>
                <c:pt idx="909">
                  <c:v>4.9656138847238562</c:v>
                </c:pt>
                <c:pt idx="910">
                  <c:v>4.9629040848394155</c:v>
                </c:pt>
                <c:pt idx="911">
                  <c:v>4.9601908313614613</c:v>
                </c:pt>
                <c:pt idx="912">
                  <c:v>4.957474124289992</c:v>
                </c:pt>
                <c:pt idx="913">
                  <c:v>4.9547539636250093</c:v>
                </c:pt>
                <c:pt idx="914">
                  <c:v>4.9520303493665123</c:v>
                </c:pt>
                <c:pt idx="915">
                  <c:v>4.9493032815145011</c:v>
                </c:pt>
                <c:pt idx="916">
                  <c:v>4.9465727600689755</c:v>
                </c:pt>
                <c:pt idx="917">
                  <c:v>4.9438387850299366</c:v>
                </c:pt>
                <c:pt idx="918">
                  <c:v>4.9411013563973825</c:v>
                </c:pt>
                <c:pt idx="919">
                  <c:v>4.938360474171315</c:v>
                </c:pt>
                <c:pt idx="920">
                  <c:v>4.9356161383517332</c:v>
                </c:pt>
                <c:pt idx="921">
                  <c:v>4.9328683489386371</c:v>
                </c:pt>
                <c:pt idx="922">
                  <c:v>4.9301171059320277</c:v>
                </c:pt>
                <c:pt idx="923">
                  <c:v>4.9273624093319039</c:v>
                </c:pt>
                <c:pt idx="924">
                  <c:v>4.9246042591382659</c:v>
                </c:pt>
                <c:pt idx="925">
                  <c:v>4.9218426553511136</c:v>
                </c:pt>
                <c:pt idx="926">
                  <c:v>4.9190775979704471</c:v>
                </c:pt>
                <c:pt idx="927">
                  <c:v>4.9163090869962671</c:v>
                </c:pt>
                <c:pt idx="928">
                  <c:v>4.913537122428572</c:v>
                </c:pt>
                <c:pt idx="929">
                  <c:v>4.9107617042673635</c:v>
                </c:pt>
                <c:pt idx="930">
                  <c:v>4.9079828325126407</c:v>
                </c:pt>
                <c:pt idx="931">
                  <c:v>4.9052005071644036</c:v>
                </c:pt>
                <c:pt idx="932">
                  <c:v>4.9024147282226531</c:v>
                </c:pt>
                <c:pt idx="933">
                  <c:v>4.8996254956873884</c:v>
                </c:pt>
                <c:pt idx="934">
                  <c:v>4.8968328095586084</c:v>
                </c:pt>
                <c:pt idx="935">
                  <c:v>4.894036669836316</c:v>
                </c:pt>
                <c:pt idx="936">
                  <c:v>4.8912370765205084</c:v>
                </c:pt>
                <c:pt idx="937">
                  <c:v>4.8884340296111866</c:v>
                </c:pt>
                <c:pt idx="938">
                  <c:v>4.8856275291083513</c:v>
                </c:pt>
                <c:pt idx="939">
                  <c:v>4.8828175750120018</c:v>
                </c:pt>
                <c:pt idx="940">
                  <c:v>4.8800041673221379</c:v>
                </c:pt>
                <c:pt idx="941">
                  <c:v>4.8771873060387598</c:v>
                </c:pt>
                <c:pt idx="942">
                  <c:v>4.8743669911618674</c:v>
                </c:pt>
                <c:pt idx="943">
                  <c:v>4.8715432226914617</c:v>
                </c:pt>
                <c:pt idx="944">
                  <c:v>4.8687160006275416</c:v>
                </c:pt>
                <c:pt idx="945">
                  <c:v>4.8658853249701064</c:v>
                </c:pt>
                <c:pt idx="946">
                  <c:v>4.8630511957191587</c:v>
                </c:pt>
                <c:pt idx="947">
                  <c:v>4.8602136128746958</c:v>
                </c:pt>
                <c:pt idx="948">
                  <c:v>4.8573725764367186</c:v>
                </c:pt>
                <c:pt idx="949">
                  <c:v>4.854528086405228</c:v>
                </c:pt>
                <c:pt idx="950">
                  <c:v>4.8516801427802232</c:v>
                </c:pt>
                <c:pt idx="951">
                  <c:v>4.848828745561705</c:v>
                </c:pt>
                <c:pt idx="952">
                  <c:v>4.8459738947496716</c:v>
                </c:pt>
                <c:pt idx="953">
                  <c:v>4.8431155903441248</c:v>
                </c:pt>
                <c:pt idx="954">
                  <c:v>4.8402538323450628</c:v>
                </c:pt>
                <c:pt idx="955">
                  <c:v>4.8373886207524874</c:v>
                </c:pt>
                <c:pt idx="956">
                  <c:v>4.8345199555663978</c:v>
                </c:pt>
                <c:pt idx="957">
                  <c:v>4.8316478367867948</c:v>
                </c:pt>
                <c:pt idx="958">
                  <c:v>4.8287722644136766</c:v>
                </c:pt>
                <c:pt idx="959">
                  <c:v>4.8258932384470441</c:v>
                </c:pt>
                <c:pt idx="960">
                  <c:v>4.8230107588868991</c:v>
                </c:pt>
                <c:pt idx="961">
                  <c:v>4.820124825733239</c:v>
                </c:pt>
                <c:pt idx="962">
                  <c:v>4.8172354389860645</c:v>
                </c:pt>
                <c:pt idx="963">
                  <c:v>4.8143425986453767</c:v>
                </c:pt>
                <c:pt idx="964">
                  <c:v>4.8114463047111737</c:v>
                </c:pt>
                <c:pt idx="965">
                  <c:v>4.8085465571834582</c:v>
                </c:pt>
                <c:pt idx="966">
                  <c:v>4.8056433560622267</c:v>
                </c:pt>
                <c:pt idx="967">
                  <c:v>4.8027367013474827</c:v>
                </c:pt>
                <c:pt idx="968">
                  <c:v>4.7998265930392234</c:v>
                </c:pt>
                <c:pt idx="969">
                  <c:v>4.7969130311374508</c:v>
                </c:pt>
                <c:pt idx="970">
                  <c:v>4.7939960156421639</c:v>
                </c:pt>
                <c:pt idx="971">
                  <c:v>4.7910755465533628</c:v>
                </c:pt>
                <c:pt idx="972">
                  <c:v>4.7881516238710473</c:v>
                </c:pt>
                <c:pt idx="973">
                  <c:v>4.7852242475952185</c:v>
                </c:pt>
                <c:pt idx="974">
                  <c:v>4.7822934177258745</c:v>
                </c:pt>
                <c:pt idx="975">
                  <c:v>4.7793591342630171</c:v>
                </c:pt>
                <c:pt idx="976">
                  <c:v>4.7764213972066454</c:v>
                </c:pt>
                <c:pt idx="977">
                  <c:v>4.7734802065567603</c:v>
                </c:pt>
                <c:pt idx="978">
                  <c:v>4.7705355623133592</c:v>
                </c:pt>
                <c:pt idx="979">
                  <c:v>4.7675874644764455</c:v>
                </c:pt>
                <c:pt idx="980">
                  <c:v>4.7646359130460176</c:v>
                </c:pt>
                <c:pt idx="981">
                  <c:v>4.7616809080220754</c:v>
                </c:pt>
                <c:pt idx="982">
                  <c:v>4.758722449404619</c:v>
                </c:pt>
                <c:pt idx="983">
                  <c:v>4.7557605371936482</c:v>
                </c:pt>
                <c:pt idx="984">
                  <c:v>4.752795171389165</c:v>
                </c:pt>
                <c:pt idx="985">
                  <c:v>4.7498263519911657</c:v>
                </c:pt>
                <c:pt idx="986">
                  <c:v>4.7468540789996529</c:v>
                </c:pt>
                <c:pt idx="987">
                  <c:v>4.743878352414626</c:v>
                </c:pt>
                <c:pt idx="988">
                  <c:v>4.7408991722360856</c:v>
                </c:pt>
                <c:pt idx="989">
                  <c:v>4.7379165384640309</c:v>
                </c:pt>
                <c:pt idx="990">
                  <c:v>4.7349304510984611</c:v>
                </c:pt>
                <c:pt idx="991">
                  <c:v>4.7319409101393779</c:v>
                </c:pt>
                <c:pt idx="992">
                  <c:v>4.7289479155867804</c:v>
                </c:pt>
                <c:pt idx="993">
                  <c:v>4.7259514674406686</c:v>
                </c:pt>
                <c:pt idx="994">
                  <c:v>4.7229515657010435</c:v>
                </c:pt>
                <c:pt idx="995">
                  <c:v>4.7199482103679031</c:v>
                </c:pt>
                <c:pt idx="996">
                  <c:v>4.7169414014412503</c:v>
                </c:pt>
                <c:pt idx="997">
                  <c:v>4.7139311389210823</c:v>
                </c:pt>
                <c:pt idx="998">
                  <c:v>4.7109174228074</c:v>
                </c:pt>
                <c:pt idx="999">
                  <c:v>4.7079002531002043</c:v>
                </c:pt>
                <c:pt idx="1000">
                  <c:v>4.7048796297994935</c:v>
                </c:pt>
                <c:pt idx="1001">
                  <c:v>4.7018555529052692</c:v>
                </c:pt>
                <c:pt idx="1002">
                  <c:v>4.6988280224175307</c:v>
                </c:pt>
                <c:pt idx="1003">
                  <c:v>4.6957970383362788</c:v>
                </c:pt>
                <c:pt idx="1004">
                  <c:v>4.6927626006615117</c:v>
                </c:pt>
                <c:pt idx="1005">
                  <c:v>4.6897247093932313</c:v>
                </c:pt>
                <c:pt idx="1006">
                  <c:v>4.6866833645314365</c:v>
                </c:pt>
                <c:pt idx="1007">
                  <c:v>4.6836385660761275</c:v>
                </c:pt>
                <c:pt idx="1008">
                  <c:v>4.6805903140273042</c:v>
                </c:pt>
                <c:pt idx="1009">
                  <c:v>4.6775386083849675</c:v>
                </c:pt>
                <c:pt idx="1010">
                  <c:v>4.6744834491491165</c:v>
                </c:pt>
                <c:pt idx="1011">
                  <c:v>4.6714248363197495</c:v>
                </c:pt>
                <c:pt idx="1012">
                  <c:v>4.6683627698968708</c:v>
                </c:pt>
                <c:pt idx="1013">
                  <c:v>4.665297249880477</c:v>
                </c:pt>
                <c:pt idx="1014">
                  <c:v>4.6622282762705689</c:v>
                </c:pt>
                <c:pt idx="1015">
                  <c:v>4.6591558490671474</c:v>
                </c:pt>
                <c:pt idx="1016">
                  <c:v>4.6560799682702116</c:v>
                </c:pt>
                <c:pt idx="1017">
                  <c:v>4.6530006338797616</c:v>
                </c:pt>
                <c:pt idx="1018">
                  <c:v>4.6499178458957982</c:v>
                </c:pt>
                <c:pt idx="1019">
                  <c:v>4.6468316043183195</c:v>
                </c:pt>
                <c:pt idx="1020">
                  <c:v>4.6437419091473267</c:v>
                </c:pt>
                <c:pt idx="1021">
                  <c:v>4.6406487603828204</c:v>
                </c:pt>
                <c:pt idx="1022">
                  <c:v>4.6375521580247998</c:v>
                </c:pt>
                <c:pt idx="1023">
                  <c:v>4.634452102073265</c:v>
                </c:pt>
                <c:pt idx="1024">
                  <c:v>4.6313485925282158</c:v>
                </c:pt>
                <c:pt idx="1025">
                  <c:v>4.6282416293896542</c:v>
                </c:pt>
                <c:pt idx="1026">
                  <c:v>4.6251312126575765</c:v>
                </c:pt>
                <c:pt idx="1027">
                  <c:v>4.6220173423319864</c:v>
                </c:pt>
                <c:pt idx="1028">
                  <c:v>4.6189000184128801</c:v>
                </c:pt>
                <c:pt idx="1029">
                  <c:v>4.6157792409002614</c:v>
                </c:pt>
                <c:pt idx="1030">
                  <c:v>4.6126550097941275</c:v>
                </c:pt>
                <c:pt idx="1031">
                  <c:v>4.6095273250944793</c:v>
                </c:pt>
                <c:pt idx="1032">
                  <c:v>4.6063961868013186</c:v>
                </c:pt>
                <c:pt idx="1033">
                  <c:v>4.6032615949146427</c:v>
                </c:pt>
                <c:pt idx="1034">
                  <c:v>4.6001235494344526</c:v>
                </c:pt>
                <c:pt idx="1035">
                  <c:v>4.596982050360749</c:v>
                </c:pt>
                <c:pt idx="1036">
                  <c:v>4.5938370976935303</c:v>
                </c:pt>
                <c:pt idx="1037">
                  <c:v>4.5906886914327991</c:v>
                </c:pt>
                <c:pt idx="1038">
                  <c:v>4.5875368315785527</c:v>
                </c:pt>
                <c:pt idx="1039">
                  <c:v>4.5843815181307921</c:v>
                </c:pt>
                <c:pt idx="1040">
                  <c:v>4.581222751089518</c:v>
                </c:pt>
                <c:pt idx="1041">
                  <c:v>4.5780605304547297</c:v>
                </c:pt>
                <c:pt idx="1042">
                  <c:v>4.5748948562264262</c:v>
                </c:pt>
                <c:pt idx="1043">
                  <c:v>4.5717257284046102</c:v>
                </c:pt>
                <c:pt idx="1044">
                  <c:v>4.5685531469892791</c:v>
                </c:pt>
                <c:pt idx="1045">
                  <c:v>4.5653771119804336</c:v>
                </c:pt>
                <c:pt idx="1046">
                  <c:v>4.5621976233780748</c:v>
                </c:pt>
                <c:pt idx="1047">
                  <c:v>4.5590146811822017</c:v>
                </c:pt>
                <c:pt idx="1048">
                  <c:v>4.5558282853928134</c:v>
                </c:pt>
                <c:pt idx="1049">
                  <c:v>4.5526384360099126</c:v>
                </c:pt>
                <c:pt idx="1050">
                  <c:v>4.5494451330334966</c:v>
                </c:pt>
                <c:pt idx="1051">
                  <c:v>4.5462483764635673</c:v>
                </c:pt>
                <c:pt idx="1052">
                  <c:v>4.5430481663001236</c:v>
                </c:pt>
                <c:pt idx="1053">
                  <c:v>4.5398445025431657</c:v>
                </c:pt>
                <c:pt idx="1054">
                  <c:v>4.5366373851926936</c:v>
                </c:pt>
                <c:pt idx="1055">
                  <c:v>4.533426814248708</c:v>
                </c:pt>
                <c:pt idx="1056">
                  <c:v>4.5302127897112072</c:v>
                </c:pt>
                <c:pt idx="1057">
                  <c:v>4.5269953115801931</c:v>
                </c:pt>
                <c:pt idx="1058">
                  <c:v>4.5237743798556647</c:v>
                </c:pt>
                <c:pt idx="1059">
                  <c:v>4.520549994537622</c:v>
                </c:pt>
                <c:pt idx="1060">
                  <c:v>4.5173221556260659</c:v>
                </c:pt>
                <c:pt idx="1061">
                  <c:v>4.5140908631209946</c:v>
                </c:pt>
                <c:pt idx="1062">
                  <c:v>4.51085611702241</c:v>
                </c:pt>
                <c:pt idx="1063">
                  <c:v>4.507617917330311</c:v>
                </c:pt>
                <c:pt idx="1064">
                  <c:v>4.5043762640446978</c:v>
                </c:pt>
                <c:pt idx="1065">
                  <c:v>4.5011311571655712</c:v>
                </c:pt>
                <c:pt idx="1066">
                  <c:v>4.4978825966929303</c:v>
                </c:pt>
                <c:pt idx="1067">
                  <c:v>4.4946305826267743</c:v>
                </c:pt>
                <c:pt idx="1068">
                  <c:v>4.491375114967104</c:v>
                </c:pt>
                <c:pt idx="1069">
                  <c:v>4.4881161937139211</c:v>
                </c:pt>
                <c:pt idx="1070">
                  <c:v>4.484853818867224</c:v>
                </c:pt>
                <c:pt idx="1071">
                  <c:v>4.4815879904270117</c:v>
                </c:pt>
                <c:pt idx="1072">
                  <c:v>4.4783187083932861</c:v>
                </c:pt>
                <c:pt idx="1073">
                  <c:v>4.4750459727660461</c:v>
                </c:pt>
                <c:pt idx="1074">
                  <c:v>4.4717697835452919</c:v>
                </c:pt>
                <c:pt idx="1075">
                  <c:v>4.4684901407310234</c:v>
                </c:pt>
                <c:pt idx="1076">
                  <c:v>4.4652070443232414</c:v>
                </c:pt>
                <c:pt idx="1077">
                  <c:v>4.4619204943219444</c:v>
                </c:pt>
                <c:pt idx="1078">
                  <c:v>4.4586304907271348</c:v>
                </c:pt>
                <c:pt idx="1079">
                  <c:v>4.4553370335388101</c:v>
                </c:pt>
                <c:pt idx="1080">
                  <c:v>4.452040122756971</c:v>
                </c:pt>
                <c:pt idx="1081">
                  <c:v>4.4487397583816177</c:v>
                </c:pt>
                <c:pt idx="1082">
                  <c:v>4.445435940412751</c:v>
                </c:pt>
                <c:pt idx="1083">
                  <c:v>4.4421286688503701</c:v>
                </c:pt>
                <c:pt idx="1084">
                  <c:v>4.4388179436944748</c:v>
                </c:pt>
                <c:pt idx="1085">
                  <c:v>4.4355037649450653</c:v>
                </c:pt>
                <c:pt idx="1086">
                  <c:v>4.4321861326021423</c:v>
                </c:pt>
                <c:pt idx="1087">
                  <c:v>4.4288650466657042</c:v>
                </c:pt>
                <c:pt idx="1088">
                  <c:v>4.4255405071357528</c:v>
                </c:pt>
                <c:pt idx="1089">
                  <c:v>4.422212514012287</c:v>
                </c:pt>
                <c:pt idx="1090">
                  <c:v>4.4188810672953078</c:v>
                </c:pt>
                <c:pt idx="1091">
                  <c:v>4.4155461669848135</c:v>
                </c:pt>
                <c:pt idx="1092">
                  <c:v>4.4122078130808049</c:v>
                </c:pt>
                <c:pt idx="1093">
                  <c:v>4.4088660055832829</c:v>
                </c:pt>
                <c:pt idx="1094">
                  <c:v>4.4055207444922466</c:v>
                </c:pt>
                <c:pt idx="1095">
                  <c:v>4.4021720298076961</c:v>
                </c:pt>
                <c:pt idx="1096">
                  <c:v>4.3988198615296321</c:v>
                </c:pt>
                <c:pt idx="1097">
                  <c:v>4.3954642396580539</c:v>
                </c:pt>
                <c:pt idx="1098">
                  <c:v>4.3921051641929614</c:v>
                </c:pt>
                <c:pt idx="1099">
                  <c:v>4.3887426351343546</c:v>
                </c:pt>
                <c:pt idx="1100">
                  <c:v>4.3853766524822335</c:v>
                </c:pt>
                <c:pt idx="1101">
                  <c:v>4.3820072162365982</c:v>
                </c:pt>
                <c:pt idx="1102">
                  <c:v>4.3786343263974494</c:v>
                </c:pt>
                <c:pt idx="1103">
                  <c:v>4.3752579829647864</c:v>
                </c:pt>
                <c:pt idx="1104">
                  <c:v>4.3718781859386082</c:v>
                </c:pt>
                <c:pt idx="1105">
                  <c:v>4.3684949353189175</c:v>
                </c:pt>
                <c:pt idx="1106">
                  <c:v>4.3651082311057117</c:v>
                </c:pt>
                <c:pt idx="1107">
                  <c:v>4.3617180732989915</c:v>
                </c:pt>
                <c:pt idx="1108">
                  <c:v>4.3583244618987589</c:v>
                </c:pt>
                <c:pt idx="1109">
                  <c:v>4.3549273969050102</c:v>
                </c:pt>
                <c:pt idx="1110">
                  <c:v>4.351526878317749</c:v>
                </c:pt>
                <c:pt idx="1111">
                  <c:v>4.3481229061369726</c:v>
                </c:pt>
                <c:pt idx="1112">
                  <c:v>4.3447154803626828</c:v>
                </c:pt>
                <c:pt idx="1113">
                  <c:v>4.3413046009948779</c:v>
                </c:pt>
                <c:pt idx="1114">
                  <c:v>4.3378902680335596</c:v>
                </c:pt>
                <c:pt idx="1115">
                  <c:v>4.334472481478727</c:v>
                </c:pt>
                <c:pt idx="1116">
                  <c:v>4.3310512413303801</c:v>
                </c:pt>
                <c:pt idx="1117">
                  <c:v>4.3276265475885198</c:v>
                </c:pt>
                <c:pt idx="1118">
                  <c:v>4.3241984002531453</c:v>
                </c:pt>
                <c:pt idx="1119">
                  <c:v>4.3207667993242556</c:v>
                </c:pt>
                <c:pt idx="1120">
                  <c:v>4.3173317448018533</c:v>
                </c:pt>
                <c:pt idx="1121">
                  <c:v>4.3138932366859359</c:v>
                </c:pt>
                <c:pt idx="1122">
                  <c:v>4.3104512749765052</c:v>
                </c:pt>
                <c:pt idx="1123">
                  <c:v>4.3070058596735592</c:v>
                </c:pt>
                <c:pt idx="1124">
                  <c:v>4.3035569907770999</c:v>
                </c:pt>
                <c:pt idx="1125">
                  <c:v>4.3001046682871262</c:v>
                </c:pt>
                <c:pt idx="1126">
                  <c:v>4.2966488922036383</c:v>
                </c:pt>
                <c:pt idx="1127">
                  <c:v>4.2931896625266379</c:v>
                </c:pt>
                <c:pt idx="1128">
                  <c:v>4.2897269792561206</c:v>
                </c:pt>
                <c:pt idx="1129">
                  <c:v>4.2862608423920916</c:v>
                </c:pt>
                <c:pt idx="1130">
                  <c:v>4.2827912519345475</c:v>
                </c:pt>
                <c:pt idx="1131">
                  <c:v>4.279318207883489</c:v>
                </c:pt>
                <c:pt idx="1132">
                  <c:v>4.2758417102389163</c:v>
                </c:pt>
                <c:pt idx="1133">
                  <c:v>4.2723617590008303</c:v>
                </c:pt>
                <c:pt idx="1134">
                  <c:v>4.2688783541692299</c:v>
                </c:pt>
                <c:pt idx="1135">
                  <c:v>4.2653914957441152</c:v>
                </c:pt>
                <c:pt idx="1136">
                  <c:v>4.2619011837254863</c:v>
                </c:pt>
                <c:pt idx="1137">
                  <c:v>4.2584074181133431</c:v>
                </c:pt>
                <c:pt idx="1138">
                  <c:v>4.2549101989076865</c:v>
                </c:pt>
                <c:pt idx="1139">
                  <c:v>4.2514095261085156</c:v>
                </c:pt>
                <c:pt idx="1140">
                  <c:v>4.2479053997158296</c:v>
                </c:pt>
                <c:pt idx="1141">
                  <c:v>4.244397819729631</c:v>
                </c:pt>
                <c:pt idx="1142">
                  <c:v>4.2408867861499182</c:v>
                </c:pt>
                <c:pt idx="1143">
                  <c:v>4.2373722989766902</c:v>
                </c:pt>
                <c:pt idx="1144">
                  <c:v>4.2338543582099479</c:v>
                </c:pt>
                <c:pt idx="1145">
                  <c:v>4.2303329638496923</c:v>
                </c:pt>
                <c:pt idx="1146">
                  <c:v>4.2268081158959232</c:v>
                </c:pt>
                <c:pt idx="1147">
                  <c:v>4.223279814348639</c:v>
                </c:pt>
                <c:pt idx="1148">
                  <c:v>4.2197480592078414</c:v>
                </c:pt>
                <c:pt idx="1149">
                  <c:v>4.2162128504735286</c:v>
                </c:pt>
                <c:pt idx="1150">
                  <c:v>4.2126741881457033</c:v>
                </c:pt>
                <c:pt idx="1151">
                  <c:v>4.2091320722243628</c:v>
                </c:pt>
                <c:pt idx="1152">
                  <c:v>4.2055865027095081</c:v>
                </c:pt>
                <c:pt idx="1153">
                  <c:v>4.2020374796011399</c:v>
                </c:pt>
                <c:pt idx="1154">
                  <c:v>4.1984850028992575</c:v>
                </c:pt>
                <c:pt idx="1155">
                  <c:v>4.1949290726038608</c:v>
                </c:pt>
                <c:pt idx="1156">
                  <c:v>4.191369688714949</c:v>
                </c:pt>
                <c:pt idx="1157">
                  <c:v>4.1878068512325246</c:v>
                </c:pt>
                <c:pt idx="1158">
                  <c:v>4.1842405601565851</c:v>
                </c:pt>
                <c:pt idx="1159">
                  <c:v>4.1806708154871313</c:v>
                </c:pt>
                <c:pt idx="1160">
                  <c:v>4.1770976172241649</c:v>
                </c:pt>
                <c:pt idx="1161">
                  <c:v>4.1735209653676826</c:v>
                </c:pt>
                <c:pt idx="1162">
                  <c:v>4.1699408599176877</c:v>
                </c:pt>
                <c:pt idx="1163">
                  <c:v>4.1663573008741785</c:v>
                </c:pt>
                <c:pt idx="1164">
                  <c:v>4.1627702882371542</c:v>
                </c:pt>
                <c:pt idx="1165">
                  <c:v>4.1591798220066174</c:v>
                </c:pt>
                <c:pt idx="1166">
                  <c:v>4.1555859021825645</c:v>
                </c:pt>
                <c:pt idx="1167">
                  <c:v>4.1519885287649991</c:v>
                </c:pt>
                <c:pt idx="1168">
                  <c:v>4.1483877017539186</c:v>
                </c:pt>
                <c:pt idx="1169">
                  <c:v>4.1447834211493246</c:v>
                </c:pt>
                <c:pt idx="1170">
                  <c:v>4.1411756869512164</c:v>
                </c:pt>
                <c:pt idx="1171">
                  <c:v>4.137564499159593</c:v>
                </c:pt>
                <c:pt idx="1172">
                  <c:v>4.1339498577744571</c:v>
                </c:pt>
                <c:pt idx="1173">
                  <c:v>4.130331762795806</c:v>
                </c:pt>
                <c:pt idx="1174">
                  <c:v>4.1267102142236425</c:v>
                </c:pt>
                <c:pt idx="1175">
                  <c:v>4.1230852120579629</c:v>
                </c:pt>
                <c:pt idx="1176">
                  <c:v>4.1194567562987698</c:v>
                </c:pt>
                <c:pt idx="1177">
                  <c:v>4.1158248469460625</c:v>
                </c:pt>
                <c:pt idx="1178">
                  <c:v>4.1121894839998401</c:v>
                </c:pt>
                <c:pt idx="1179">
                  <c:v>4.108550667460106</c:v>
                </c:pt>
                <c:pt idx="1180">
                  <c:v>4.1049083973268559</c:v>
                </c:pt>
                <c:pt idx="1181">
                  <c:v>4.1012626736000932</c:v>
                </c:pt>
                <c:pt idx="1182">
                  <c:v>4.0976134962798154</c:v>
                </c:pt>
                <c:pt idx="1183">
                  <c:v>4.0939608653660242</c:v>
                </c:pt>
                <c:pt idx="1184">
                  <c:v>4.0903047808587178</c:v>
                </c:pt>
                <c:pt idx="1185">
                  <c:v>4.0866452427578972</c:v>
                </c:pt>
                <c:pt idx="1186">
                  <c:v>4.082982251063564</c:v>
                </c:pt>
                <c:pt idx="1187">
                  <c:v>4.0793158057757157</c:v>
                </c:pt>
                <c:pt idx="1188">
                  <c:v>4.0756459068943531</c:v>
                </c:pt>
                <c:pt idx="1189">
                  <c:v>4.0719725544194771</c:v>
                </c:pt>
                <c:pt idx="1190">
                  <c:v>4.0682957483510869</c:v>
                </c:pt>
                <c:pt idx="1191">
                  <c:v>4.0646154886891823</c:v>
                </c:pt>
                <c:pt idx="1192">
                  <c:v>4.0609317754337635</c:v>
                </c:pt>
                <c:pt idx="1193">
                  <c:v>4.0572446085848313</c:v>
                </c:pt>
                <c:pt idx="1194">
                  <c:v>4.053553988142383</c:v>
                </c:pt>
                <c:pt idx="1195">
                  <c:v>4.0498599141064231</c:v>
                </c:pt>
                <c:pt idx="1196">
                  <c:v>4.0461623864769471</c:v>
                </c:pt>
                <c:pt idx="1197">
                  <c:v>4.0424614052539578</c:v>
                </c:pt>
                <c:pt idx="1198">
                  <c:v>4.0387569704374542</c:v>
                </c:pt>
                <c:pt idx="1199">
                  <c:v>4.0350490820274363</c:v>
                </c:pt>
                <c:pt idx="1200">
                  <c:v>4.0313377400239059</c:v>
                </c:pt>
                <c:pt idx="1201">
                  <c:v>4.0276229444268594</c:v>
                </c:pt>
                <c:pt idx="1202">
                  <c:v>4.0239046952363005</c:v>
                </c:pt>
                <c:pt idx="1203">
                  <c:v>4.0201829924522263</c:v>
                </c:pt>
                <c:pt idx="1204">
                  <c:v>4.0164578360746379</c:v>
                </c:pt>
                <c:pt idx="1205">
                  <c:v>4.0127292261035361</c:v>
                </c:pt>
                <c:pt idx="1206">
                  <c:v>4.00899716253892</c:v>
                </c:pt>
                <c:pt idx="1207">
                  <c:v>4.0052616453807897</c:v>
                </c:pt>
                <c:pt idx="1208">
                  <c:v>4.001522674629145</c:v>
                </c:pt>
                <c:pt idx="1209">
                  <c:v>3.997780250283987</c:v>
                </c:pt>
                <c:pt idx="1210">
                  <c:v>3.9940343723453142</c:v>
                </c:pt>
                <c:pt idx="1211">
                  <c:v>3.9902850408131272</c:v>
                </c:pt>
                <c:pt idx="1212">
                  <c:v>3.9865322556874272</c:v>
                </c:pt>
                <c:pt idx="1213">
                  <c:v>3.982776016968212</c:v>
                </c:pt>
                <c:pt idx="1214">
                  <c:v>3.9790163246554831</c:v>
                </c:pt>
                <c:pt idx="1215">
                  <c:v>3.9752531787492389</c:v>
                </c:pt>
                <c:pt idx="1216">
                  <c:v>3.9714865792494818</c:v>
                </c:pt>
                <c:pt idx="1217">
                  <c:v>3.9677165261562104</c:v>
                </c:pt>
                <c:pt idx="1218">
                  <c:v>3.9639430194694252</c:v>
                </c:pt>
                <c:pt idx="1219">
                  <c:v>3.9601660591891257</c:v>
                </c:pt>
                <c:pt idx="1220">
                  <c:v>3.9563856453153123</c:v>
                </c:pt>
                <c:pt idx="1221">
                  <c:v>3.9526017778479843</c:v>
                </c:pt>
                <c:pt idx="1222">
                  <c:v>3.9488144567871424</c:v>
                </c:pt>
                <c:pt idx="1223">
                  <c:v>3.9450236821327862</c:v>
                </c:pt>
                <c:pt idx="1224">
                  <c:v>3.9412294538849162</c:v>
                </c:pt>
                <c:pt idx="1225">
                  <c:v>3.9374317720435319</c:v>
                </c:pt>
                <c:pt idx="1226">
                  <c:v>3.9336306366086338</c:v>
                </c:pt>
                <c:pt idx="1227">
                  <c:v>3.9298260475802214</c:v>
                </c:pt>
                <c:pt idx="1228">
                  <c:v>3.9260180049582947</c:v>
                </c:pt>
                <c:pt idx="1229">
                  <c:v>3.9222065087428541</c:v>
                </c:pt>
                <c:pt idx="1230">
                  <c:v>3.9183915589338993</c:v>
                </c:pt>
                <c:pt idx="1231">
                  <c:v>3.9145731555314311</c:v>
                </c:pt>
                <c:pt idx="1232">
                  <c:v>3.9107512985354473</c:v>
                </c:pt>
                <c:pt idx="1233">
                  <c:v>3.906925987945951</c:v>
                </c:pt>
                <c:pt idx="1234">
                  <c:v>3.9030972237629387</c:v>
                </c:pt>
                <c:pt idx="1235">
                  <c:v>3.8992650059864129</c:v>
                </c:pt>
                <c:pt idx="1236">
                  <c:v>3.8954293346163746</c:v>
                </c:pt>
                <c:pt idx="1237">
                  <c:v>3.8915902096528203</c:v>
                </c:pt>
                <c:pt idx="1238">
                  <c:v>3.8877476310957535</c:v>
                </c:pt>
                <c:pt idx="1239">
                  <c:v>3.8839015989451715</c:v>
                </c:pt>
                <c:pt idx="1240">
                  <c:v>3.8800521132010757</c:v>
                </c:pt>
                <c:pt idx="1241">
                  <c:v>3.8761991738634656</c:v>
                </c:pt>
                <c:pt idx="1242">
                  <c:v>3.8723427809323416</c:v>
                </c:pt>
                <c:pt idx="1243">
                  <c:v>3.8684829344077039</c:v>
                </c:pt>
                <c:pt idx="1244">
                  <c:v>3.8646196342895518</c:v>
                </c:pt>
                <c:pt idx="1245">
                  <c:v>3.8607528805778855</c:v>
                </c:pt>
                <c:pt idx="1246">
                  <c:v>3.8568826732727044</c:v>
                </c:pt>
                <c:pt idx="1247">
                  <c:v>3.8530090123740095</c:v>
                </c:pt>
                <c:pt idx="1248">
                  <c:v>3.8491318978818017</c:v>
                </c:pt>
                <c:pt idx="1249">
                  <c:v>3.8452513297960782</c:v>
                </c:pt>
                <c:pt idx="1250">
                  <c:v>3.8413673081168422</c:v>
                </c:pt>
                <c:pt idx="1251">
                  <c:v>3.8374798328440911</c:v>
                </c:pt>
                <c:pt idx="1252">
                  <c:v>3.8335889039778261</c:v>
                </c:pt>
                <c:pt idx="1253">
                  <c:v>3.8296945215180465</c:v>
                </c:pt>
                <c:pt idx="1254">
                  <c:v>3.8257966854647525</c:v>
                </c:pt>
                <c:pt idx="1255">
                  <c:v>3.8218953958179451</c:v>
                </c:pt>
                <c:pt idx="1256">
                  <c:v>3.8179906525776239</c:v>
                </c:pt>
                <c:pt idx="1257">
                  <c:v>3.8140824557437885</c:v>
                </c:pt>
                <c:pt idx="1258">
                  <c:v>3.8101708053164383</c:v>
                </c:pt>
                <c:pt idx="1259">
                  <c:v>3.8062557012955747</c:v>
                </c:pt>
                <c:pt idx="1260">
                  <c:v>3.8023371436811968</c:v>
                </c:pt>
                <c:pt idx="1261">
                  <c:v>3.7984151324733046</c:v>
                </c:pt>
                <c:pt idx="1262">
                  <c:v>3.7944896676718987</c:v>
                </c:pt>
                <c:pt idx="1263">
                  <c:v>3.7905607492769784</c:v>
                </c:pt>
                <c:pt idx="1264">
                  <c:v>3.7866283772885438</c:v>
                </c:pt>
                <c:pt idx="1265">
                  <c:v>3.7826925517065959</c:v>
                </c:pt>
                <c:pt idx="1266">
                  <c:v>3.7787532725311332</c:v>
                </c:pt>
                <c:pt idx="1267">
                  <c:v>3.7748105397621563</c:v>
                </c:pt>
                <c:pt idx="1268">
                  <c:v>3.7708643533996655</c:v>
                </c:pt>
                <c:pt idx="1269">
                  <c:v>3.7669147134436609</c:v>
                </c:pt>
                <c:pt idx="1270">
                  <c:v>3.7629616198941411</c:v>
                </c:pt>
                <c:pt idx="1271">
                  <c:v>3.7590050727511075</c:v>
                </c:pt>
                <c:pt idx="1272">
                  <c:v>3.7550450720145605</c:v>
                </c:pt>
                <c:pt idx="1273">
                  <c:v>3.7510816176844992</c:v>
                </c:pt>
                <c:pt idx="1274">
                  <c:v>3.7471147097609236</c:v>
                </c:pt>
                <c:pt idx="1275">
                  <c:v>3.7431443482438342</c:v>
                </c:pt>
                <c:pt idx="1276">
                  <c:v>3.7391705331332306</c:v>
                </c:pt>
                <c:pt idx="1277">
                  <c:v>3.735193264429113</c:v>
                </c:pt>
                <c:pt idx="1278">
                  <c:v>3.7312125421314817</c:v>
                </c:pt>
                <c:pt idx="1279">
                  <c:v>3.7272283662403352</c:v>
                </c:pt>
                <c:pt idx="1280">
                  <c:v>3.7232407367556752</c:v>
                </c:pt>
                <c:pt idx="1281">
                  <c:v>3.719249653677501</c:v>
                </c:pt>
                <c:pt idx="1282">
                  <c:v>3.7152551170058121</c:v>
                </c:pt>
                <c:pt idx="1283">
                  <c:v>3.7112571267406107</c:v>
                </c:pt>
                <c:pt idx="1284">
                  <c:v>3.7072556828818937</c:v>
                </c:pt>
                <c:pt idx="1285">
                  <c:v>3.7032507854296632</c:v>
                </c:pt>
                <c:pt idx="1286">
                  <c:v>3.699242434383919</c:v>
                </c:pt>
                <c:pt idx="1287">
                  <c:v>3.6952306297446591</c:v>
                </c:pt>
                <c:pt idx="1288">
                  <c:v>3.6912153715118867</c:v>
                </c:pt>
                <c:pt idx="1289">
                  <c:v>3.6871966596855992</c:v>
                </c:pt>
                <c:pt idx="1290">
                  <c:v>3.6831744942657982</c:v>
                </c:pt>
                <c:pt idx="1291">
                  <c:v>3.6791488752524826</c:v>
                </c:pt>
                <c:pt idx="1292">
                  <c:v>3.6751198026456535</c:v>
                </c:pt>
                <c:pt idx="1293">
                  <c:v>3.6710872764453102</c:v>
                </c:pt>
                <c:pt idx="1294">
                  <c:v>3.6670512966514526</c:v>
                </c:pt>
                <c:pt idx="1295">
                  <c:v>3.6630118632640811</c:v>
                </c:pt>
                <c:pt idx="1296">
                  <c:v>3.658968976283195</c:v>
                </c:pt>
                <c:pt idx="1297">
                  <c:v>3.6549226357087949</c:v>
                </c:pt>
                <c:pt idx="1298">
                  <c:v>3.6508728415408811</c:v>
                </c:pt>
                <c:pt idx="1299">
                  <c:v>3.6468195937794525</c:v>
                </c:pt>
                <c:pt idx="1300">
                  <c:v>3.6427628924245106</c:v>
                </c:pt>
                <c:pt idx="1301">
                  <c:v>3.6387027374760543</c:v>
                </c:pt>
                <c:pt idx="1302">
                  <c:v>3.6346391289340843</c:v>
                </c:pt>
                <c:pt idx="1303">
                  <c:v>3.6305720667985995</c:v>
                </c:pt>
                <c:pt idx="1304">
                  <c:v>3.6265015510696013</c:v>
                </c:pt>
                <c:pt idx="1305">
                  <c:v>3.6224275817470883</c:v>
                </c:pt>
                <c:pt idx="1306">
                  <c:v>3.6183501588310616</c:v>
                </c:pt>
                <c:pt idx="1307">
                  <c:v>3.614269282321521</c:v>
                </c:pt>
                <c:pt idx="1308">
                  <c:v>3.6101849522184644</c:v>
                </c:pt>
                <c:pt idx="1309">
                  <c:v>3.6060971685218961</c:v>
                </c:pt>
                <c:pt idx="1310">
                  <c:v>3.6020059312318122</c:v>
                </c:pt>
                <c:pt idx="1311">
                  <c:v>3.5979112403482154</c:v>
                </c:pt>
                <c:pt idx="1312">
                  <c:v>3.5938130958711039</c:v>
                </c:pt>
                <c:pt idx="1313">
                  <c:v>3.5897114978004776</c:v>
                </c:pt>
                <c:pt idx="1314">
                  <c:v>3.5856064461363384</c:v>
                </c:pt>
                <c:pt idx="1315">
                  <c:v>3.581497940878684</c:v>
                </c:pt>
                <c:pt idx="1316">
                  <c:v>3.5773859820275171</c:v>
                </c:pt>
                <c:pt idx="1317">
                  <c:v>3.5732705695828342</c:v>
                </c:pt>
                <c:pt idx="1318">
                  <c:v>3.5691517035446383</c:v>
                </c:pt>
                <c:pt idx="1319">
                  <c:v>3.5650293839129281</c:v>
                </c:pt>
                <c:pt idx="1320">
                  <c:v>3.5609036106877037</c:v>
                </c:pt>
                <c:pt idx="1321">
                  <c:v>3.5567743838689658</c:v>
                </c:pt>
                <c:pt idx="1322">
                  <c:v>3.5526417034567128</c:v>
                </c:pt>
                <c:pt idx="1323">
                  <c:v>3.5485055694509464</c:v>
                </c:pt>
                <c:pt idx="1324">
                  <c:v>3.5443659818516657</c:v>
                </c:pt>
                <c:pt idx="1325">
                  <c:v>3.5402229406588703</c:v>
                </c:pt>
                <c:pt idx="1326">
                  <c:v>3.5360764458725615</c:v>
                </c:pt>
                <c:pt idx="1327">
                  <c:v>3.531926497492738</c:v>
                </c:pt>
                <c:pt idx="1328">
                  <c:v>3.5277730955194007</c:v>
                </c:pt>
                <c:pt idx="1329">
                  <c:v>3.5236162399525495</c:v>
                </c:pt>
                <c:pt idx="1330">
                  <c:v>3.5194559307921844</c:v>
                </c:pt>
                <c:pt idx="1331">
                  <c:v>3.5152921680383047</c:v>
                </c:pt>
                <c:pt idx="1332">
                  <c:v>3.5111249516909102</c:v>
                </c:pt>
                <c:pt idx="1333">
                  <c:v>3.5069542817500037</c:v>
                </c:pt>
                <c:pt idx="1334">
                  <c:v>3.5027801582155811</c:v>
                </c:pt>
                <c:pt idx="1335">
                  <c:v>3.4986025810876455</c:v>
                </c:pt>
                <c:pt idx="1336">
                  <c:v>3.4944215503661953</c:v>
                </c:pt>
                <c:pt idx="1337">
                  <c:v>3.4902370660512307</c:v>
                </c:pt>
                <c:pt idx="1338">
                  <c:v>3.4860491281427528</c:v>
                </c:pt>
                <c:pt idx="1339">
                  <c:v>3.4818577366407606</c:v>
                </c:pt>
                <c:pt idx="1340">
                  <c:v>3.4776628915452545</c:v>
                </c:pt>
                <c:pt idx="1341">
                  <c:v>3.4734645928562333</c:v>
                </c:pt>
                <c:pt idx="1342">
                  <c:v>3.4692628405736992</c:v>
                </c:pt>
                <c:pt idx="1343">
                  <c:v>3.4650576346976503</c:v>
                </c:pt>
                <c:pt idx="1344">
                  <c:v>3.4608489752280871</c:v>
                </c:pt>
                <c:pt idx="1345">
                  <c:v>3.4566368621650096</c:v>
                </c:pt>
                <c:pt idx="1346">
                  <c:v>3.4524212955084179</c:v>
                </c:pt>
                <c:pt idx="1347">
                  <c:v>3.4482022752583132</c:v>
                </c:pt>
                <c:pt idx="1348">
                  <c:v>3.4439798014146938</c:v>
                </c:pt>
                <c:pt idx="1349">
                  <c:v>3.4397538739775606</c:v>
                </c:pt>
                <c:pt idx="1350">
                  <c:v>3.4355244929469126</c:v>
                </c:pt>
                <c:pt idx="1351">
                  <c:v>3.4312916583227508</c:v>
                </c:pt>
                <c:pt idx="1352">
                  <c:v>3.4270553701050757</c:v>
                </c:pt>
                <c:pt idx="1353">
                  <c:v>3.4228156282938853</c:v>
                </c:pt>
                <c:pt idx="1354">
                  <c:v>3.418572432889182</c:v>
                </c:pt>
                <c:pt idx="1355">
                  <c:v>3.4143257838909635</c:v>
                </c:pt>
                <c:pt idx="1356">
                  <c:v>3.4100756812992303</c:v>
                </c:pt>
                <c:pt idx="1357">
                  <c:v>3.4058221251139855</c:v>
                </c:pt>
                <c:pt idx="1358">
                  <c:v>3.4015651153352242</c:v>
                </c:pt>
                <c:pt idx="1359">
                  <c:v>3.3973046519629495</c:v>
                </c:pt>
                <c:pt idx="1360">
                  <c:v>3.3930407349971605</c:v>
                </c:pt>
                <c:pt idx="1361">
                  <c:v>3.388773364437859</c:v>
                </c:pt>
                <c:pt idx="1362">
                  <c:v>3.3845025402850419</c:v>
                </c:pt>
                <c:pt idx="1363">
                  <c:v>3.3802282625387114</c:v>
                </c:pt>
                <c:pt idx="1364">
                  <c:v>3.3759505311988658</c:v>
                </c:pt>
                <c:pt idx="1365">
                  <c:v>3.3716693462655067</c:v>
                </c:pt>
                <c:pt idx="1366">
                  <c:v>3.3673847077386339</c:v>
                </c:pt>
                <c:pt idx="1367">
                  <c:v>3.3630966156182462</c:v>
                </c:pt>
                <c:pt idx="1368">
                  <c:v>3.3588050699043448</c:v>
                </c:pt>
                <c:pt idx="1369">
                  <c:v>3.3545100705969286</c:v>
                </c:pt>
                <c:pt idx="1370">
                  <c:v>3.3502116176959986</c:v>
                </c:pt>
                <c:pt idx="1371">
                  <c:v>3.3459097112015561</c:v>
                </c:pt>
                <c:pt idx="1372">
                  <c:v>3.3416043511135984</c:v>
                </c:pt>
                <c:pt idx="1373">
                  <c:v>3.337295537432126</c:v>
                </c:pt>
                <c:pt idx="1374">
                  <c:v>3.3329832701571389</c:v>
                </c:pt>
                <c:pt idx="1375">
                  <c:v>3.3286675492886388</c:v>
                </c:pt>
                <c:pt idx="1376">
                  <c:v>3.3243483748266245</c:v>
                </c:pt>
                <c:pt idx="1377">
                  <c:v>3.320025746771095</c:v>
                </c:pt>
                <c:pt idx="1378">
                  <c:v>3.3156996651220538</c:v>
                </c:pt>
                <c:pt idx="1379">
                  <c:v>3.3113701298794975</c:v>
                </c:pt>
                <c:pt idx="1380">
                  <c:v>3.3070371410434269</c:v>
                </c:pt>
                <c:pt idx="1381">
                  <c:v>3.3027006986138412</c:v>
                </c:pt>
                <c:pt idx="1382">
                  <c:v>3.298360802590742</c:v>
                </c:pt>
                <c:pt idx="1383">
                  <c:v>3.2940174529741295</c:v>
                </c:pt>
                <c:pt idx="1384">
                  <c:v>3.2896706497640027</c:v>
                </c:pt>
                <c:pt idx="1385">
                  <c:v>3.2853203929603607</c:v>
                </c:pt>
                <c:pt idx="1386">
                  <c:v>3.2809666825632053</c:v>
                </c:pt>
                <c:pt idx="1387">
                  <c:v>3.276609518572537</c:v>
                </c:pt>
                <c:pt idx="1388">
                  <c:v>3.2722489009883531</c:v>
                </c:pt>
                <c:pt idx="1389">
                  <c:v>3.2678848298106553</c:v>
                </c:pt>
                <c:pt idx="1390">
                  <c:v>3.2635173050394428</c:v>
                </c:pt>
                <c:pt idx="1391">
                  <c:v>3.2591463266747178</c:v>
                </c:pt>
                <c:pt idx="1392">
                  <c:v>3.2547718947164763</c:v>
                </c:pt>
                <c:pt idx="1393">
                  <c:v>3.2503940091647219</c:v>
                </c:pt>
                <c:pt idx="1394">
                  <c:v>3.2460126700194536</c:v>
                </c:pt>
                <c:pt idx="1395">
                  <c:v>3.241627877280671</c:v>
                </c:pt>
                <c:pt idx="1396">
                  <c:v>3.2372396309483751</c:v>
                </c:pt>
                <c:pt idx="1397">
                  <c:v>3.2328479310225648</c:v>
                </c:pt>
                <c:pt idx="1398">
                  <c:v>3.2284527775032394</c:v>
                </c:pt>
                <c:pt idx="1399">
                  <c:v>3.2240541703904007</c:v>
                </c:pt>
                <c:pt idx="1400">
                  <c:v>3.2196521096840485</c:v>
                </c:pt>
                <c:pt idx="1401">
                  <c:v>3.2152465953841816</c:v>
                </c:pt>
                <c:pt idx="1402">
                  <c:v>3.2108376274907999</c:v>
                </c:pt>
                <c:pt idx="1403">
                  <c:v>3.2064252060039049</c:v>
                </c:pt>
                <c:pt idx="1404">
                  <c:v>3.2020093309234952</c:v>
                </c:pt>
                <c:pt idx="1405">
                  <c:v>3.1975900022495729</c:v>
                </c:pt>
                <c:pt idx="1406">
                  <c:v>3.1931672199821346</c:v>
                </c:pt>
                <c:pt idx="1407">
                  <c:v>3.1887409841211833</c:v>
                </c:pt>
                <c:pt idx="1408">
                  <c:v>3.1843112946667169</c:v>
                </c:pt>
                <c:pt idx="1409">
                  <c:v>3.1798781516187367</c:v>
                </c:pt>
                <c:pt idx="1410">
                  <c:v>3.1754415549772443</c:v>
                </c:pt>
                <c:pt idx="1411">
                  <c:v>3.171001504742236</c:v>
                </c:pt>
                <c:pt idx="1412">
                  <c:v>3.1665580009137129</c:v>
                </c:pt>
                <c:pt idx="1413">
                  <c:v>3.1621110434916764</c:v>
                </c:pt>
                <c:pt idx="1414">
                  <c:v>3.1576606324761261</c:v>
                </c:pt>
                <c:pt idx="1415">
                  <c:v>3.1532067678670628</c:v>
                </c:pt>
                <c:pt idx="1416">
                  <c:v>3.1487494496644839</c:v>
                </c:pt>
                <c:pt idx="1417">
                  <c:v>3.1442886778683907</c:v>
                </c:pt>
                <c:pt idx="1418">
                  <c:v>3.1398244524787842</c:v>
                </c:pt>
                <c:pt idx="1419">
                  <c:v>3.1353567734956638</c:v>
                </c:pt>
                <c:pt idx="1420">
                  <c:v>3.1308856409190287</c:v>
                </c:pt>
                <c:pt idx="1421">
                  <c:v>3.1264110547488793</c:v>
                </c:pt>
                <c:pt idx="1422">
                  <c:v>3.121933014985216</c:v>
                </c:pt>
                <c:pt idx="1423">
                  <c:v>3.1174515216280381</c:v>
                </c:pt>
                <c:pt idx="1424">
                  <c:v>3.1129665746773476</c:v>
                </c:pt>
                <c:pt idx="1425">
                  <c:v>3.1084781741331424</c:v>
                </c:pt>
                <c:pt idx="1426">
                  <c:v>3.1039863199954221</c:v>
                </c:pt>
                <c:pt idx="1427">
                  <c:v>3.0994910122641883</c:v>
                </c:pt>
                <c:pt idx="1428">
                  <c:v>3.0949922509394385</c:v>
                </c:pt>
                <c:pt idx="1429">
                  <c:v>3.0904900360211776</c:v>
                </c:pt>
                <c:pt idx="1430">
                  <c:v>3.0859843675094019</c:v>
                </c:pt>
                <c:pt idx="1431">
                  <c:v>3.081475245404111</c:v>
                </c:pt>
                <c:pt idx="1432">
                  <c:v>3.0769626697053063</c:v>
                </c:pt>
                <c:pt idx="1433">
                  <c:v>3.0724466404129882</c:v>
                </c:pt>
                <c:pt idx="1434">
                  <c:v>3.0679271575271563</c:v>
                </c:pt>
                <c:pt idx="1435">
                  <c:v>3.0634042210478092</c:v>
                </c:pt>
                <c:pt idx="1436">
                  <c:v>3.0588778309749487</c:v>
                </c:pt>
                <c:pt idx="1437">
                  <c:v>3.054347987308573</c:v>
                </c:pt>
                <c:pt idx="1438">
                  <c:v>3.0498146900486853</c:v>
                </c:pt>
                <c:pt idx="1439">
                  <c:v>3.045277939195282</c:v>
                </c:pt>
                <c:pt idx="1440">
                  <c:v>3.0407377347483648</c:v>
                </c:pt>
                <c:pt idx="1441">
                  <c:v>3.0361940767079325</c:v>
                </c:pt>
                <c:pt idx="1442">
                  <c:v>3.0316469650739872</c:v>
                </c:pt>
                <c:pt idx="1443">
                  <c:v>3.027096399846529</c:v>
                </c:pt>
                <c:pt idx="1444">
                  <c:v>3.0225423810255552</c:v>
                </c:pt>
                <c:pt idx="1445">
                  <c:v>3.0179849086110675</c:v>
                </c:pt>
                <c:pt idx="1446">
                  <c:v>3.0134239826030651</c:v>
                </c:pt>
                <c:pt idx="1447">
                  <c:v>3.0088596030015484</c:v>
                </c:pt>
                <c:pt idx="1448">
                  <c:v>3.0042917698065201</c:v>
                </c:pt>
                <c:pt idx="1449">
                  <c:v>2.9997204830179753</c:v>
                </c:pt>
                <c:pt idx="1450">
                  <c:v>2.9951457426359172</c:v>
                </c:pt>
                <c:pt idx="1451">
                  <c:v>2.9905675486603451</c:v>
                </c:pt>
                <c:pt idx="1452">
                  <c:v>2.9859859010912575</c:v>
                </c:pt>
                <c:pt idx="1453">
                  <c:v>2.9814007999286587</c:v>
                </c:pt>
                <c:pt idx="1454">
                  <c:v>2.9768122451725434</c:v>
                </c:pt>
                <c:pt idx="1455">
                  <c:v>2.9722202368229143</c:v>
                </c:pt>
                <c:pt idx="1456">
                  <c:v>2.9676247748797708</c:v>
                </c:pt>
                <c:pt idx="1457">
                  <c:v>2.9630258593431158</c:v>
                </c:pt>
                <c:pt idx="1458">
                  <c:v>2.9584234902129443</c:v>
                </c:pt>
                <c:pt idx="1459">
                  <c:v>2.9538176674892589</c:v>
                </c:pt>
                <c:pt idx="1460">
                  <c:v>2.9492083911720592</c:v>
                </c:pt>
                <c:pt idx="1461">
                  <c:v>2.9445956612613453</c:v>
                </c:pt>
                <c:pt idx="1462">
                  <c:v>2.9399794777571189</c:v>
                </c:pt>
                <c:pt idx="1463">
                  <c:v>2.9353598406593768</c:v>
                </c:pt>
                <c:pt idx="1464">
                  <c:v>2.9307367499681209</c:v>
                </c:pt>
                <c:pt idx="1465">
                  <c:v>2.9261102056833512</c:v>
                </c:pt>
                <c:pt idx="1466">
                  <c:v>2.9214802078050659</c:v>
                </c:pt>
                <c:pt idx="1467">
                  <c:v>2.9168467563332685</c:v>
                </c:pt>
                <c:pt idx="1468">
                  <c:v>2.9122098512679564</c:v>
                </c:pt>
                <c:pt idx="1469">
                  <c:v>2.9075694926091296</c:v>
                </c:pt>
                <c:pt idx="1470">
                  <c:v>2.9029256803567893</c:v>
                </c:pt>
                <c:pt idx="1471">
                  <c:v>2.8982784145109339</c:v>
                </c:pt>
                <c:pt idx="1472">
                  <c:v>2.8936276950715669</c:v>
                </c:pt>
                <c:pt idx="1473">
                  <c:v>2.8889735220386834</c:v>
                </c:pt>
                <c:pt idx="1474">
                  <c:v>2.8843158954122865</c:v>
                </c:pt>
                <c:pt idx="1475">
                  <c:v>2.8796548151923758</c:v>
                </c:pt>
                <c:pt idx="1476">
                  <c:v>2.8749902813789521</c:v>
                </c:pt>
                <c:pt idx="1477">
                  <c:v>2.8703222939720128</c:v>
                </c:pt>
                <c:pt idx="1478">
                  <c:v>2.8656508529715587</c:v>
                </c:pt>
                <c:pt idx="1479">
                  <c:v>2.8609759583775909</c:v>
                </c:pt>
                <c:pt idx="1480">
                  <c:v>2.8562976101901096</c:v>
                </c:pt>
                <c:pt idx="1481">
                  <c:v>2.851615808409115</c:v>
                </c:pt>
                <c:pt idx="1482">
                  <c:v>2.8469305530346052</c:v>
                </c:pt>
                <c:pt idx="1483">
                  <c:v>2.8422418440665815</c:v>
                </c:pt>
                <c:pt idx="1484">
                  <c:v>2.8375496815050427</c:v>
                </c:pt>
                <c:pt idx="1485">
                  <c:v>2.8328540653499905</c:v>
                </c:pt>
                <c:pt idx="1486">
                  <c:v>2.8281549956014258</c:v>
                </c:pt>
                <c:pt idx="1487">
                  <c:v>2.8234524722593455</c:v>
                </c:pt>
                <c:pt idx="1488">
                  <c:v>2.8187464953237509</c:v>
                </c:pt>
                <c:pt idx="1489">
                  <c:v>2.8140370647946424</c:v>
                </c:pt>
                <c:pt idx="1490">
                  <c:v>2.8093241806720211</c:v>
                </c:pt>
                <c:pt idx="1491">
                  <c:v>2.8046078429558836</c:v>
                </c:pt>
                <c:pt idx="1492">
                  <c:v>2.7998880516462332</c:v>
                </c:pt>
                <c:pt idx="1493">
                  <c:v>2.7951648067430677</c:v>
                </c:pt>
                <c:pt idx="1494">
                  <c:v>2.7904381082463887</c:v>
                </c:pt>
                <c:pt idx="1495">
                  <c:v>2.7857079561561968</c:v>
                </c:pt>
                <c:pt idx="1496">
                  <c:v>2.7809743504724898</c:v>
                </c:pt>
                <c:pt idx="1497">
                  <c:v>2.776237291195268</c:v>
                </c:pt>
                <c:pt idx="1498">
                  <c:v>2.7714967783245328</c:v>
                </c:pt>
                <c:pt idx="1499">
                  <c:v>2.7667528118602824</c:v>
                </c:pt>
                <c:pt idx="1500">
                  <c:v>2.76200539180252</c:v>
                </c:pt>
                <c:pt idx="1501">
                  <c:v>2.757254518151242</c:v>
                </c:pt>
                <c:pt idx="1502">
                  <c:v>2.7525001909064497</c:v>
                </c:pt>
                <c:pt idx="1503">
                  <c:v>2.7477424100681427</c:v>
                </c:pt>
                <c:pt idx="1504">
                  <c:v>2.7429811756363223</c:v>
                </c:pt>
                <c:pt idx="1505">
                  <c:v>2.7382164876109893</c:v>
                </c:pt>
                <c:pt idx="1506">
                  <c:v>2.7334483459921408</c:v>
                </c:pt>
                <c:pt idx="1507">
                  <c:v>2.728676750779778</c:v>
                </c:pt>
                <c:pt idx="1508">
                  <c:v>2.7239017019739014</c:v>
                </c:pt>
                <c:pt idx="1509">
                  <c:v>2.7191231995745131</c:v>
                </c:pt>
                <c:pt idx="1510">
                  <c:v>2.7143412435816074</c:v>
                </c:pt>
                <c:pt idx="1511">
                  <c:v>2.7095558339951884</c:v>
                </c:pt>
                <c:pt idx="1512">
                  <c:v>2.7047669708152551</c:v>
                </c:pt>
                <c:pt idx="1513">
                  <c:v>2.6999746540418084</c:v>
                </c:pt>
                <c:pt idx="1514">
                  <c:v>2.6951788836748483</c:v>
                </c:pt>
                <c:pt idx="1515">
                  <c:v>2.6903796597143721</c:v>
                </c:pt>
                <c:pt idx="1516">
                  <c:v>2.6855769821603834</c:v>
                </c:pt>
                <c:pt idx="1517">
                  <c:v>2.6807708510128792</c:v>
                </c:pt>
                <c:pt idx="1518">
                  <c:v>2.6759612662718615</c:v>
                </c:pt>
                <c:pt idx="1519">
                  <c:v>2.6711482279373318</c:v>
                </c:pt>
                <c:pt idx="1520">
                  <c:v>2.6663317360092855</c:v>
                </c:pt>
                <c:pt idx="1521">
                  <c:v>2.661511790487725</c:v>
                </c:pt>
                <c:pt idx="1522">
                  <c:v>2.6566883913726507</c:v>
                </c:pt>
                <c:pt idx="1523">
                  <c:v>2.6518615386640625</c:v>
                </c:pt>
                <c:pt idx="1524">
                  <c:v>2.6470312323619618</c:v>
                </c:pt>
                <c:pt idx="1525">
                  <c:v>2.6421974724663455</c:v>
                </c:pt>
                <c:pt idx="1526">
                  <c:v>2.6373602589772145</c:v>
                </c:pt>
                <c:pt idx="1527">
                  <c:v>2.6325195918945692</c:v>
                </c:pt>
                <c:pt idx="1528">
                  <c:v>2.6276754712184127</c:v>
                </c:pt>
                <c:pt idx="1529">
                  <c:v>2.6228278969487397</c:v>
                </c:pt>
                <c:pt idx="1530">
                  <c:v>2.6179768690855525</c:v>
                </c:pt>
                <c:pt idx="1531">
                  <c:v>2.6131223876288514</c:v>
                </c:pt>
                <c:pt idx="1532">
                  <c:v>2.6082644525786356</c:v>
                </c:pt>
                <c:pt idx="1533">
                  <c:v>2.6034030639349082</c:v>
                </c:pt>
                <c:pt idx="1534">
                  <c:v>2.5985382216976651</c:v>
                </c:pt>
                <c:pt idx="1535">
                  <c:v>2.5936699258669074</c:v>
                </c:pt>
                <c:pt idx="1536">
                  <c:v>2.5887981764426353</c:v>
                </c:pt>
                <c:pt idx="1537">
                  <c:v>2.5839229734248494</c:v>
                </c:pt>
                <c:pt idx="1538">
                  <c:v>2.5790443168135515</c:v>
                </c:pt>
                <c:pt idx="1539">
                  <c:v>2.5741622066087366</c:v>
                </c:pt>
                <c:pt idx="1540">
                  <c:v>2.569276642810407</c:v>
                </c:pt>
                <c:pt idx="1541">
                  <c:v>2.5643876254185654</c:v>
                </c:pt>
                <c:pt idx="1542">
                  <c:v>2.559495154433209</c:v>
                </c:pt>
                <c:pt idx="1543">
                  <c:v>2.5545992298543396</c:v>
                </c:pt>
                <c:pt idx="1544">
                  <c:v>2.5496998516819551</c:v>
                </c:pt>
                <c:pt idx="1545">
                  <c:v>2.5447970199160568</c:v>
                </c:pt>
                <c:pt idx="1546">
                  <c:v>2.5398907345566446</c:v>
                </c:pt>
                <c:pt idx="1547">
                  <c:v>2.5349809956037181</c:v>
                </c:pt>
                <c:pt idx="1548">
                  <c:v>2.5300678030572779</c:v>
                </c:pt>
                <c:pt idx="1549">
                  <c:v>2.5251511569173228</c:v>
                </c:pt>
                <c:pt idx="1550">
                  <c:v>2.5202310571838535</c:v>
                </c:pt>
                <c:pt idx="1551">
                  <c:v>2.5153075038568695</c:v>
                </c:pt>
                <c:pt idx="1552">
                  <c:v>2.5103804969363743</c:v>
                </c:pt>
                <c:pt idx="1553">
                  <c:v>2.5054500364223631</c:v>
                </c:pt>
                <c:pt idx="1554">
                  <c:v>2.5005161223148371</c:v>
                </c:pt>
                <c:pt idx="1555">
                  <c:v>2.4955787546137973</c:v>
                </c:pt>
                <c:pt idx="1556">
                  <c:v>2.4906379333192437</c:v>
                </c:pt>
                <c:pt idx="1557">
                  <c:v>2.4856936584311771</c:v>
                </c:pt>
                <c:pt idx="1558">
                  <c:v>2.4807459299495953</c:v>
                </c:pt>
                <c:pt idx="1559">
                  <c:v>2.4757947478744984</c:v>
                </c:pt>
                <c:pt idx="1560">
                  <c:v>2.4708401122058885</c:v>
                </c:pt>
                <c:pt idx="1561">
                  <c:v>2.4658820229437648</c:v>
                </c:pt>
                <c:pt idx="1562">
                  <c:v>2.4609204800881268</c:v>
                </c:pt>
                <c:pt idx="1563">
                  <c:v>2.4559554836389745</c:v>
                </c:pt>
                <c:pt idx="1564">
                  <c:v>2.4509870335963084</c:v>
                </c:pt>
                <c:pt idx="1565">
                  <c:v>2.4460151299601272</c:v>
                </c:pt>
                <c:pt idx="1566">
                  <c:v>2.4410397727304334</c:v>
                </c:pt>
                <c:pt idx="1567">
                  <c:v>2.4360609619072253</c:v>
                </c:pt>
                <c:pt idx="1568">
                  <c:v>2.4310786974905021</c:v>
                </c:pt>
                <c:pt idx="1569">
                  <c:v>2.4260929794802637</c:v>
                </c:pt>
                <c:pt idx="1570">
                  <c:v>2.4211038078765128</c:v>
                </c:pt>
                <c:pt idx="1571">
                  <c:v>2.416111182679249</c:v>
                </c:pt>
                <c:pt idx="1572">
                  <c:v>2.4111151038884699</c:v>
                </c:pt>
                <c:pt idx="1573">
                  <c:v>2.4061155715041762</c:v>
                </c:pt>
                <c:pt idx="1574">
                  <c:v>2.4011125855263682</c:v>
                </c:pt>
                <c:pt idx="1575">
                  <c:v>2.3961061459550463</c:v>
                </c:pt>
                <c:pt idx="1576">
                  <c:v>2.391096252790212</c:v>
                </c:pt>
                <c:pt idx="1577">
                  <c:v>2.3860829060318611</c:v>
                </c:pt>
                <c:pt idx="1578">
                  <c:v>2.3810661056799964</c:v>
                </c:pt>
                <c:pt idx="1579">
                  <c:v>2.3760458517346175</c:v>
                </c:pt>
                <c:pt idx="1580">
                  <c:v>2.3710221441957264</c:v>
                </c:pt>
                <c:pt idx="1581">
                  <c:v>2.3659949830633207</c:v>
                </c:pt>
                <c:pt idx="1582">
                  <c:v>2.3609643683373998</c:v>
                </c:pt>
                <c:pt idx="1583">
                  <c:v>2.355930300017965</c:v>
                </c:pt>
                <c:pt idx="1584">
                  <c:v>2.3508927781050164</c:v>
                </c:pt>
                <c:pt idx="1585">
                  <c:v>2.3458518025985544</c:v>
                </c:pt>
                <c:pt idx="1586">
                  <c:v>2.3408073734985777</c:v>
                </c:pt>
                <c:pt idx="1587">
                  <c:v>2.3357594908050872</c:v>
                </c:pt>
                <c:pt idx="1588">
                  <c:v>2.3307081545180814</c:v>
                </c:pt>
                <c:pt idx="1589">
                  <c:v>2.3256533646375619</c:v>
                </c:pt>
                <c:pt idx="1590">
                  <c:v>2.3205951211635303</c:v>
                </c:pt>
                <c:pt idx="1591">
                  <c:v>2.3155334240959826</c:v>
                </c:pt>
                <c:pt idx="1592">
                  <c:v>2.3104682734349211</c:v>
                </c:pt>
                <c:pt idx="1593">
                  <c:v>2.3053996691803458</c:v>
                </c:pt>
                <c:pt idx="1594">
                  <c:v>2.3003276113322553</c:v>
                </c:pt>
                <c:pt idx="1595">
                  <c:v>2.2952520998906527</c:v>
                </c:pt>
                <c:pt idx="1596">
                  <c:v>2.2901731348555354</c:v>
                </c:pt>
                <c:pt idx="1597">
                  <c:v>2.285090716226903</c:v>
                </c:pt>
                <c:pt idx="1598">
                  <c:v>2.2800048440047567</c:v>
                </c:pt>
                <c:pt idx="1599">
                  <c:v>2.2749155181890974</c:v>
                </c:pt>
                <c:pt idx="1600">
                  <c:v>2.269822738779923</c:v>
                </c:pt>
                <c:pt idx="1601">
                  <c:v>2.2647265057772348</c:v>
                </c:pt>
                <c:pt idx="1602">
                  <c:v>2.2596268191810318</c:v>
                </c:pt>
                <c:pt idx="1603">
                  <c:v>2.2545236789913146</c:v>
                </c:pt>
                <c:pt idx="1604">
                  <c:v>2.2494170852080853</c:v>
                </c:pt>
                <c:pt idx="1605">
                  <c:v>2.2443070378313403</c:v>
                </c:pt>
                <c:pt idx="1606">
                  <c:v>2.2391935368610811</c:v>
                </c:pt>
                <c:pt idx="1607">
                  <c:v>2.2340765822973081</c:v>
                </c:pt>
                <c:pt idx="1608">
                  <c:v>2.2289561741400203</c:v>
                </c:pt>
                <c:pt idx="1609">
                  <c:v>2.223832312389221</c:v>
                </c:pt>
                <c:pt idx="1610">
                  <c:v>2.2187049970449051</c:v>
                </c:pt>
                <c:pt idx="1611">
                  <c:v>2.2135742281070754</c:v>
                </c:pt>
                <c:pt idx="1612">
                  <c:v>2.2084400055757305</c:v>
                </c:pt>
                <c:pt idx="1613">
                  <c:v>2.2033023294508736</c:v>
                </c:pt>
                <c:pt idx="1614">
                  <c:v>2.1981611997325028</c:v>
                </c:pt>
                <c:pt idx="1615">
                  <c:v>2.1930166164206151</c:v>
                </c:pt>
                <c:pt idx="1616">
                  <c:v>2.1878685795152153</c:v>
                </c:pt>
                <c:pt idx="1617">
                  <c:v>2.1827170890162999</c:v>
                </c:pt>
                <c:pt idx="1618">
                  <c:v>2.1775621449238738</c:v>
                </c:pt>
                <c:pt idx="1619">
                  <c:v>2.1724037472379312</c:v>
                </c:pt>
                <c:pt idx="1620">
                  <c:v>2.1672418959584747</c:v>
                </c:pt>
                <c:pt idx="1621">
                  <c:v>2.162076591085504</c:v>
                </c:pt>
                <c:pt idx="1622">
                  <c:v>2.1569078326190185</c:v>
                </c:pt>
                <c:pt idx="1623">
                  <c:v>2.151735620559021</c:v>
                </c:pt>
                <c:pt idx="1624">
                  <c:v>2.1465599549055074</c:v>
                </c:pt>
                <c:pt idx="1625">
                  <c:v>2.1413808356584809</c:v>
                </c:pt>
                <c:pt idx="1626">
                  <c:v>2.1361982628179397</c:v>
                </c:pt>
                <c:pt idx="1627">
                  <c:v>2.1310122363838842</c:v>
                </c:pt>
                <c:pt idx="1628">
                  <c:v>2.1258227563563166</c:v>
                </c:pt>
                <c:pt idx="1629">
                  <c:v>2.1206298227352325</c:v>
                </c:pt>
                <c:pt idx="1630">
                  <c:v>2.1154334355206341</c:v>
                </c:pt>
                <c:pt idx="1631">
                  <c:v>2.1102335947125228</c:v>
                </c:pt>
                <c:pt idx="1632">
                  <c:v>2.1050303003108968</c:v>
                </c:pt>
                <c:pt idx="1633">
                  <c:v>2.0998235523157582</c:v>
                </c:pt>
                <c:pt idx="1634">
                  <c:v>2.0946133507271041</c:v>
                </c:pt>
                <c:pt idx="1635">
                  <c:v>2.0893996955449361</c:v>
                </c:pt>
                <c:pt idx="1636">
                  <c:v>2.0841825867692538</c:v>
                </c:pt>
                <c:pt idx="1637">
                  <c:v>2.0789620244000586</c:v>
                </c:pt>
                <c:pt idx="1638">
                  <c:v>2.0737380084373487</c:v>
                </c:pt>
                <c:pt idx="1639">
                  <c:v>2.0685105388811236</c:v>
                </c:pt>
                <c:pt idx="1640">
                  <c:v>2.0632796157313846</c:v>
                </c:pt>
                <c:pt idx="1641">
                  <c:v>2.0580452389881319</c:v>
                </c:pt>
                <c:pt idx="1642">
                  <c:v>2.0528074086513666</c:v>
                </c:pt>
                <c:pt idx="1643">
                  <c:v>2.0475661247210857</c:v>
                </c:pt>
                <c:pt idx="1644">
                  <c:v>2.0423213871972901</c:v>
                </c:pt>
                <c:pt idx="1645">
                  <c:v>2.0370731960799811</c:v>
                </c:pt>
                <c:pt idx="1646">
                  <c:v>2.0318215513691573</c:v>
                </c:pt>
                <c:pt idx="1647">
                  <c:v>2.0265664530648215</c:v>
                </c:pt>
                <c:pt idx="1648">
                  <c:v>2.0213079011669697</c:v>
                </c:pt>
                <c:pt idx="1649">
                  <c:v>2.016045895675604</c:v>
                </c:pt>
                <c:pt idx="1650">
                  <c:v>2.0107804365907245</c:v>
                </c:pt>
                <c:pt idx="1651">
                  <c:v>2.0055115239123285</c:v>
                </c:pt>
                <c:pt idx="1652">
                  <c:v>2.0002391576404221</c:v>
                </c:pt>
                <c:pt idx="1653">
                  <c:v>1.9949633377750002</c:v>
                </c:pt>
                <c:pt idx="1654">
                  <c:v>1.9896840643160632</c:v>
                </c:pt>
                <c:pt idx="1655">
                  <c:v>1.9844013372636136</c:v>
                </c:pt>
                <c:pt idx="1656">
                  <c:v>1.9791151566176506</c:v>
                </c:pt>
                <c:pt idx="1657">
                  <c:v>1.9738255223781715</c:v>
                </c:pt>
                <c:pt idx="1658">
                  <c:v>1.9685324345451791</c:v>
                </c:pt>
                <c:pt idx="1659">
                  <c:v>1.9632358931186724</c:v>
                </c:pt>
                <c:pt idx="1660">
                  <c:v>1.9579358980986505</c:v>
                </c:pt>
                <c:pt idx="1661">
                  <c:v>1.9526324494851179</c:v>
                </c:pt>
                <c:pt idx="1662">
                  <c:v>1.9473255472780684</c:v>
                </c:pt>
                <c:pt idx="1663">
                  <c:v>1.9420151914775046</c:v>
                </c:pt>
                <c:pt idx="1664">
                  <c:v>1.9367013820834273</c:v>
                </c:pt>
                <c:pt idx="1665">
                  <c:v>1.9313841190958367</c:v>
                </c:pt>
                <c:pt idx="1666">
                  <c:v>1.9260634025147318</c:v>
                </c:pt>
                <c:pt idx="1667">
                  <c:v>1.9207392323401127</c:v>
                </c:pt>
                <c:pt idx="1668">
                  <c:v>1.9154116085719792</c:v>
                </c:pt>
                <c:pt idx="1669">
                  <c:v>1.9100805312103306</c:v>
                </c:pt>
                <c:pt idx="1670">
                  <c:v>1.9047460002551686</c:v>
                </c:pt>
                <c:pt idx="1671">
                  <c:v>1.8994080157064941</c:v>
                </c:pt>
                <c:pt idx="1672">
                  <c:v>1.8940665775643044</c:v>
                </c:pt>
                <c:pt idx="1673">
                  <c:v>1.8887216858285996</c:v>
                </c:pt>
                <c:pt idx="1674">
                  <c:v>1.8833733404993813</c:v>
                </c:pt>
                <c:pt idx="1675">
                  <c:v>1.8780215415766506</c:v>
                </c:pt>
                <c:pt idx="1676">
                  <c:v>1.8726662890604038</c:v>
                </c:pt>
                <c:pt idx="1677">
                  <c:v>1.8673075829506427</c:v>
                </c:pt>
                <c:pt idx="1678">
                  <c:v>1.8619454232473682</c:v>
                </c:pt>
                <c:pt idx="1679">
                  <c:v>1.8565798099505786</c:v>
                </c:pt>
                <c:pt idx="1680">
                  <c:v>1.8512107430602782</c:v>
                </c:pt>
                <c:pt idx="1681">
                  <c:v>1.84583822257646</c:v>
                </c:pt>
                <c:pt idx="1682">
                  <c:v>1.8404622484991284</c:v>
                </c:pt>
                <c:pt idx="1683">
                  <c:v>1.8350828208282843</c:v>
                </c:pt>
                <c:pt idx="1684">
                  <c:v>1.8296999395639233</c:v>
                </c:pt>
                <c:pt idx="1685">
                  <c:v>1.8243136047060524</c:v>
                </c:pt>
                <c:pt idx="1686">
                  <c:v>1.8189238162546646</c:v>
                </c:pt>
                <c:pt idx="1687">
                  <c:v>1.8135305742097625</c:v>
                </c:pt>
                <c:pt idx="1688">
                  <c:v>1.8081338785713443</c:v>
                </c:pt>
                <c:pt idx="1689">
                  <c:v>1.8027337293394154</c:v>
                </c:pt>
                <c:pt idx="1690">
                  <c:v>1.7973301265139723</c:v>
                </c:pt>
                <c:pt idx="1691">
                  <c:v>1.7919230700950139</c:v>
                </c:pt>
                <c:pt idx="1692">
                  <c:v>1.7865125600825422</c:v>
                </c:pt>
                <c:pt idx="1693">
                  <c:v>1.7810985964765553</c:v>
                </c:pt>
                <c:pt idx="1694">
                  <c:v>1.7756811792770568</c:v>
                </c:pt>
                <c:pt idx="1695">
                  <c:v>1.7702603084840423</c:v>
                </c:pt>
                <c:pt idx="1696">
                  <c:v>1.7648359840975125</c:v>
                </c:pt>
                <c:pt idx="1697">
                  <c:v>1.7594082061174694</c:v>
                </c:pt>
                <c:pt idx="1698">
                  <c:v>1.7539769745439129</c:v>
                </c:pt>
                <c:pt idx="1699">
                  <c:v>1.748542289376843</c:v>
                </c:pt>
                <c:pt idx="1700">
                  <c:v>1.7431041506162579</c:v>
                </c:pt>
                <c:pt idx="1701">
                  <c:v>1.7376625582621585</c:v>
                </c:pt>
                <c:pt idx="1702">
                  <c:v>1.7322175123145449</c:v>
                </c:pt>
                <c:pt idx="1703">
                  <c:v>1.7267690127734179</c:v>
                </c:pt>
                <c:pt idx="1704">
                  <c:v>1.7213170596387783</c:v>
                </c:pt>
                <c:pt idx="1705">
                  <c:v>1.7158616529106219</c:v>
                </c:pt>
                <c:pt idx="1706">
                  <c:v>1.710402792588952</c:v>
                </c:pt>
                <c:pt idx="1707">
                  <c:v>1.7049404786737679</c:v>
                </c:pt>
                <c:pt idx="1708">
                  <c:v>1.6994747111650703</c:v>
                </c:pt>
                <c:pt idx="1709">
                  <c:v>1.6940054900628603</c:v>
                </c:pt>
                <c:pt idx="1710">
                  <c:v>1.6885328153671333</c:v>
                </c:pt>
                <c:pt idx="1711">
                  <c:v>1.6830566870778938</c:v>
                </c:pt>
                <c:pt idx="1712">
                  <c:v>1.6775771051951383</c:v>
                </c:pt>
                <c:pt idx="1713">
                  <c:v>1.672094069718872</c:v>
                </c:pt>
                <c:pt idx="1714">
                  <c:v>1.6666075806490888</c:v>
                </c:pt>
                <c:pt idx="1715">
                  <c:v>1.6611176379857922</c:v>
                </c:pt>
                <c:pt idx="1716">
                  <c:v>1.6556242417289813</c:v>
                </c:pt>
                <c:pt idx="1717">
                  <c:v>1.6501273918786552</c:v>
                </c:pt>
                <c:pt idx="1718">
                  <c:v>1.6446270884348184</c:v>
                </c:pt>
                <c:pt idx="1719">
                  <c:v>1.6391233313974656</c:v>
                </c:pt>
                <c:pt idx="1720">
                  <c:v>1.6336161207665985</c:v>
                </c:pt>
                <c:pt idx="1721">
                  <c:v>1.6281054565422162</c:v>
                </c:pt>
                <c:pt idx="1722">
                  <c:v>1.6225913387243205</c:v>
                </c:pt>
                <c:pt idx="1723">
                  <c:v>1.6170737673129123</c:v>
                </c:pt>
                <c:pt idx="1724">
                  <c:v>1.611552742307989</c:v>
                </c:pt>
                <c:pt idx="1725">
                  <c:v>1.6060282637095513</c:v>
                </c:pt>
                <c:pt idx="1726">
                  <c:v>1.6005003315175976</c:v>
                </c:pt>
                <c:pt idx="1727">
                  <c:v>1.5949689457321305</c:v>
                </c:pt>
                <c:pt idx="1728">
                  <c:v>1.5894341063531527</c:v>
                </c:pt>
                <c:pt idx="1729">
                  <c:v>1.5838958133806589</c:v>
                </c:pt>
                <c:pt idx="1730">
                  <c:v>1.5783540668146498</c:v>
                </c:pt>
                <c:pt idx="1731">
                  <c:v>1.5728088666551274</c:v>
                </c:pt>
                <c:pt idx="1732">
                  <c:v>1.5672602129020916</c:v>
                </c:pt>
                <c:pt idx="1733">
                  <c:v>1.5617081055555415</c:v>
                </c:pt>
                <c:pt idx="1734">
                  <c:v>1.5561525446154771</c:v>
                </c:pt>
                <c:pt idx="1735">
                  <c:v>1.5505935300818976</c:v>
                </c:pt>
                <c:pt idx="1736">
                  <c:v>1.5450310619548047</c:v>
                </c:pt>
                <c:pt idx="1737">
                  <c:v>1.5394651402341992</c:v>
                </c:pt>
                <c:pt idx="1738">
                  <c:v>1.5338957649200786</c:v>
                </c:pt>
                <c:pt idx="1739">
                  <c:v>1.528322936012442</c:v>
                </c:pt>
                <c:pt idx="1740">
                  <c:v>1.5227466535112928</c:v>
                </c:pt>
                <c:pt idx="1741">
                  <c:v>1.5171669174166302</c:v>
                </c:pt>
                <c:pt idx="1742">
                  <c:v>1.5115837277284534</c:v>
                </c:pt>
                <c:pt idx="1743">
                  <c:v>1.5059970844467623</c:v>
                </c:pt>
                <c:pt idx="1744">
                  <c:v>1.5004069875715551</c:v>
                </c:pt>
                <c:pt idx="1745">
                  <c:v>1.4948134371028354</c:v>
                </c:pt>
                <c:pt idx="1746">
                  <c:v>1.4892164330406032</c:v>
                </c:pt>
                <c:pt idx="1747">
                  <c:v>1.4836159753848559</c:v>
                </c:pt>
                <c:pt idx="1748">
                  <c:v>1.4780120641355925</c:v>
                </c:pt>
                <c:pt idx="1749">
                  <c:v>1.4724046992928157</c:v>
                </c:pt>
                <c:pt idx="1750">
                  <c:v>1.4667938808565264</c:v>
                </c:pt>
                <c:pt idx="1751">
                  <c:v>1.4611796088267228</c:v>
                </c:pt>
                <c:pt idx="1752">
                  <c:v>1.4555618832034041</c:v>
                </c:pt>
                <c:pt idx="1753">
                  <c:v>1.4499407039865702</c:v>
                </c:pt>
                <c:pt idx="1754">
                  <c:v>1.4443160711762237</c:v>
                </c:pt>
                <c:pt idx="1755">
                  <c:v>1.438687984772363</c:v>
                </c:pt>
                <c:pt idx="1756">
                  <c:v>1.4330564447749889</c:v>
                </c:pt>
                <c:pt idx="1757">
                  <c:v>1.4274214511840997</c:v>
                </c:pt>
                <c:pt idx="1758">
                  <c:v>1.421783003999697</c:v>
                </c:pt>
                <c:pt idx="1759">
                  <c:v>1.4161411032217792</c:v>
                </c:pt>
                <c:pt idx="1760">
                  <c:v>1.4104957488503471</c:v>
                </c:pt>
                <c:pt idx="1761">
                  <c:v>1.4048469408854034</c:v>
                </c:pt>
                <c:pt idx="1762">
                  <c:v>1.3991946793269427</c:v>
                </c:pt>
                <c:pt idx="1763">
                  <c:v>1.3935389641749678</c:v>
                </c:pt>
                <c:pt idx="1764">
                  <c:v>1.3878797954294795</c:v>
                </c:pt>
                <c:pt idx="1765">
                  <c:v>1.3822171730904795</c:v>
                </c:pt>
                <c:pt idx="1766">
                  <c:v>1.3765510971579626</c:v>
                </c:pt>
                <c:pt idx="1767">
                  <c:v>1.3708815676319324</c:v>
                </c:pt>
                <c:pt idx="1768">
                  <c:v>1.3652085845123887</c:v>
                </c:pt>
                <c:pt idx="1769">
                  <c:v>1.3595321477993298</c:v>
                </c:pt>
                <c:pt idx="1770">
                  <c:v>1.3538522574927585</c:v>
                </c:pt>
                <c:pt idx="1771">
                  <c:v>1.348168913592672</c:v>
                </c:pt>
                <c:pt idx="1772">
                  <c:v>1.3424821160990703</c:v>
                </c:pt>
                <c:pt idx="1773">
                  <c:v>1.3367918650119561</c:v>
                </c:pt>
                <c:pt idx="1774">
                  <c:v>1.3310981603313268</c:v>
                </c:pt>
                <c:pt idx="1775">
                  <c:v>1.3254010020571849</c:v>
                </c:pt>
                <c:pt idx="1776">
                  <c:v>1.3197003901895279</c:v>
                </c:pt>
                <c:pt idx="1777">
                  <c:v>1.3139963247283566</c:v>
                </c:pt>
                <c:pt idx="1778">
                  <c:v>1.3082888056736701</c:v>
                </c:pt>
                <c:pt idx="1779">
                  <c:v>1.3025778330254711</c:v>
                </c:pt>
                <c:pt idx="1780">
                  <c:v>1.2968634067837588</c:v>
                </c:pt>
                <c:pt idx="1781">
                  <c:v>1.2911455269485312</c:v>
                </c:pt>
                <c:pt idx="1782">
                  <c:v>1.2854241935197894</c:v>
                </c:pt>
                <c:pt idx="1783">
                  <c:v>1.2796994064975333</c:v>
                </c:pt>
                <c:pt idx="1784">
                  <c:v>1.2739711658817638</c:v>
                </c:pt>
                <c:pt idx="1785">
                  <c:v>1.2682394716724801</c:v>
                </c:pt>
                <c:pt idx="1786">
                  <c:v>1.262504323869682</c:v>
                </c:pt>
                <c:pt idx="1787">
                  <c:v>1.2567657224733688</c:v>
                </c:pt>
                <c:pt idx="1788">
                  <c:v>1.2510236674835422</c:v>
                </c:pt>
                <c:pt idx="1789">
                  <c:v>1.245278158900204</c:v>
                </c:pt>
                <c:pt idx="1790">
                  <c:v>1.2395291967233488</c:v>
                </c:pt>
                <c:pt idx="1791">
                  <c:v>1.2337767809529803</c:v>
                </c:pt>
                <c:pt idx="1792">
                  <c:v>1.2280209115890974</c:v>
                </c:pt>
                <c:pt idx="1793">
                  <c:v>1.2222615886316994</c:v>
                </c:pt>
                <c:pt idx="1794">
                  <c:v>1.2164988120807907</c:v>
                </c:pt>
                <c:pt idx="1795">
                  <c:v>1.210732581936365</c:v>
                </c:pt>
                <c:pt idx="1796">
                  <c:v>1.2049628981984242</c:v>
                </c:pt>
                <c:pt idx="1797">
                  <c:v>1.1991897608669717</c:v>
                </c:pt>
                <c:pt idx="1798">
                  <c:v>1.1934131699420041</c:v>
                </c:pt>
                <c:pt idx="1799">
                  <c:v>1.1876331254235239</c:v>
                </c:pt>
                <c:pt idx="1800">
                  <c:v>1.181849627311526</c:v>
                </c:pt>
                <c:pt idx="1801">
                  <c:v>1.1760626756060164</c:v>
                </c:pt>
                <c:pt idx="1802">
                  <c:v>1.1702722703069917</c:v>
                </c:pt>
                <c:pt idx="1803">
                  <c:v>1.1644784114144553</c:v>
                </c:pt>
                <c:pt idx="1804">
                  <c:v>1.1586810989284038</c:v>
                </c:pt>
                <c:pt idx="1805">
                  <c:v>1.1528803328488362</c:v>
                </c:pt>
                <c:pt idx="1806">
                  <c:v>1.1470761131757561</c:v>
                </c:pt>
                <c:pt idx="1807">
                  <c:v>1.1412684399091617</c:v>
                </c:pt>
                <c:pt idx="1808">
                  <c:v>1.135457313049054</c:v>
                </c:pt>
                <c:pt idx="1809">
                  <c:v>1.1296427325954319</c:v>
                </c:pt>
                <c:pt idx="1810">
                  <c:v>1.1238246985482947</c:v>
                </c:pt>
                <c:pt idx="1811">
                  <c:v>1.1180032109076432</c:v>
                </c:pt>
                <c:pt idx="1812">
                  <c:v>1.1121782696734783</c:v>
                </c:pt>
                <c:pt idx="1813">
                  <c:v>1.1063498748458009</c:v>
                </c:pt>
                <c:pt idx="1814">
                  <c:v>1.1005180264246066</c:v>
                </c:pt>
                <c:pt idx="1815">
                  <c:v>1.0946827244098998</c:v>
                </c:pt>
                <c:pt idx="1816">
                  <c:v>1.0888439688016787</c:v>
                </c:pt>
                <c:pt idx="1817">
                  <c:v>1.0830017595999415</c:v>
                </c:pt>
                <c:pt idx="1818">
                  <c:v>1.0771560968046945</c:v>
                </c:pt>
                <c:pt idx="1819">
                  <c:v>1.0713069804159305</c:v>
                </c:pt>
                <c:pt idx="1820">
                  <c:v>1.0654544104336514</c:v>
                </c:pt>
                <c:pt idx="1821">
                  <c:v>1.0595983868578598</c:v>
                </c:pt>
                <c:pt idx="1822">
                  <c:v>1.0537389096885557</c:v>
                </c:pt>
                <c:pt idx="1823">
                  <c:v>1.0478759789257355</c:v>
                </c:pt>
                <c:pt idx="1824">
                  <c:v>1.042009594569401</c:v>
                </c:pt>
                <c:pt idx="1825">
                  <c:v>1.0361397566195523</c:v>
                </c:pt>
                <c:pt idx="1826">
                  <c:v>1.0302664650761901</c:v>
                </c:pt>
                <c:pt idx="1827">
                  <c:v>1.0243897199393146</c:v>
                </c:pt>
                <c:pt idx="1828">
                  <c:v>1.0185095212089239</c:v>
                </c:pt>
                <c:pt idx="1829">
                  <c:v>1.012625868885018</c:v>
                </c:pt>
                <c:pt idx="1830">
                  <c:v>1.0067387629675997</c:v>
                </c:pt>
                <c:pt idx="1831">
                  <c:v>1.0008482034566661</c:v>
                </c:pt>
                <c:pt idx="1832">
                  <c:v>0.9949541903522201</c:v>
                </c:pt>
                <c:pt idx="1833">
                  <c:v>0.9890567236542589</c:v>
                </c:pt>
                <c:pt idx="1834">
                  <c:v>0.98315580336278341</c:v>
                </c:pt>
                <c:pt idx="1835">
                  <c:v>0.97725142947779453</c:v>
                </c:pt>
                <c:pt idx="1836">
                  <c:v>0.97134360199929048</c:v>
                </c:pt>
                <c:pt idx="1837">
                  <c:v>0.96543232092727305</c:v>
                </c:pt>
                <c:pt idx="1838">
                  <c:v>0.95951758626173955</c:v>
                </c:pt>
                <c:pt idx="1839">
                  <c:v>0.95359939800269355</c:v>
                </c:pt>
                <c:pt idx="1840">
                  <c:v>0.94767775615013417</c:v>
                </c:pt>
                <c:pt idx="1841">
                  <c:v>0.94175266070406138</c:v>
                </c:pt>
                <c:pt idx="1842">
                  <c:v>0.93582411166447255</c:v>
                </c:pt>
                <c:pt idx="1843">
                  <c:v>0.92989210903137032</c:v>
                </c:pt>
                <c:pt idx="1844">
                  <c:v>0.9239566528047547</c:v>
                </c:pt>
                <c:pt idx="1845">
                  <c:v>0.91801774298462302</c:v>
                </c:pt>
                <c:pt idx="1846">
                  <c:v>0.91207537957098062</c:v>
                </c:pt>
                <c:pt idx="1847">
                  <c:v>0.90612956256382127</c:v>
                </c:pt>
                <c:pt idx="1848">
                  <c:v>0.90018029196314764</c:v>
                </c:pt>
                <c:pt idx="1849">
                  <c:v>0.89422756776896151</c:v>
                </c:pt>
                <c:pt idx="1850">
                  <c:v>0.88827138998126021</c:v>
                </c:pt>
                <c:pt idx="1851">
                  <c:v>0.88231175860004551</c:v>
                </c:pt>
                <c:pt idx="1852">
                  <c:v>0.87634867362531654</c:v>
                </c:pt>
                <c:pt idx="1853">
                  <c:v>0.87038213505707329</c:v>
                </c:pt>
                <c:pt idx="1854">
                  <c:v>0.86441214289531487</c:v>
                </c:pt>
                <c:pt idx="1855">
                  <c:v>0.85843869714004573</c:v>
                </c:pt>
                <c:pt idx="1856">
                  <c:v>0.85246179779125963</c:v>
                </c:pt>
                <c:pt idx="1857">
                  <c:v>0.84648144484895926</c:v>
                </c:pt>
                <c:pt idx="1858">
                  <c:v>0.8404976383131455</c:v>
                </c:pt>
                <c:pt idx="1859">
                  <c:v>0.83451037818381746</c:v>
                </c:pt>
                <c:pt idx="1860">
                  <c:v>0.82851966446097691</c:v>
                </c:pt>
                <c:pt idx="1861">
                  <c:v>0.82252549714462031</c:v>
                </c:pt>
                <c:pt idx="1862">
                  <c:v>0.81652787623474943</c:v>
                </c:pt>
                <c:pt idx="1863">
                  <c:v>0.81052680173136515</c:v>
                </c:pt>
                <c:pt idx="1864">
                  <c:v>0.8045222736344666</c:v>
                </c:pt>
                <c:pt idx="1865">
                  <c:v>0.79851429194405554</c:v>
                </c:pt>
                <c:pt idx="1866">
                  <c:v>0.79250285666012843</c:v>
                </c:pt>
                <c:pt idx="1867">
                  <c:v>0.78648796778268792</c:v>
                </c:pt>
                <c:pt idx="1868">
                  <c:v>0.78046962531173136</c:v>
                </c:pt>
                <c:pt idx="1869">
                  <c:v>0.7744478292472623</c:v>
                </c:pt>
                <c:pt idx="1870">
                  <c:v>0.76842257958928162</c:v>
                </c:pt>
                <c:pt idx="1871">
                  <c:v>0.76239387633778399</c:v>
                </c:pt>
                <c:pt idx="1872">
                  <c:v>0.75636171949277209</c:v>
                </c:pt>
                <c:pt idx="1873">
                  <c:v>0.75032610905424679</c:v>
                </c:pt>
                <c:pt idx="1874">
                  <c:v>0.7442870450222081</c:v>
                </c:pt>
                <c:pt idx="1875">
                  <c:v>0.73824452739665247</c:v>
                </c:pt>
                <c:pt idx="1876">
                  <c:v>0.73219855617758434</c:v>
                </c:pt>
                <c:pt idx="1877">
                  <c:v>0.72614913136500281</c:v>
                </c:pt>
                <c:pt idx="1878">
                  <c:v>0.72009625295890523</c:v>
                </c:pt>
                <c:pt idx="1879">
                  <c:v>0.7140399209592978</c:v>
                </c:pt>
                <c:pt idx="1880">
                  <c:v>0.70798013536617344</c:v>
                </c:pt>
                <c:pt idx="1881">
                  <c:v>0.7019168961795339</c:v>
                </c:pt>
                <c:pt idx="1882">
                  <c:v>0.69585020339938186</c:v>
                </c:pt>
                <c:pt idx="1883">
                  <c:v>0.68978005702571554</c:v>
                </c:pt>
                <c:pt idx="1884">
                  <c:v>0.68370645705853583</c:v>
                </c:pt>
                <c:pt idx="1885">
                  <c:v>0.67762940349784095</c:v>
                </c:pt>
                <c:pt idx="1886">
                  <c:v>0.6715488963436318</c:v>
                </c:pt>
                <c:pt idx="1887">
                  <c:v>0.66546493559590836</c:v>
                </c:pt>
                <c:pt idx="1888">
                  <c:v>0.65937752125467153</c:v>
                </c:pt>
                <c:pt idx="1889">
                  <c:v>0.65328665331992219</c:v>
                </c:pt>
                <c:pt idx="1890">
                  <c:v>0.64719233179165592</c:v>
                </c:pt>
                <c:pt idx="1891">
                  <c:v>0.64109455666987625</c:v>
                </c:pt>
                <c:pt idx="1892">
                  <c:v>0.6349933279545823</c:v>
                </c:pt>
                <c:pt idx="1893">
                  <c:v>0.62888864564577673</c:v>
                </c:pt>
                <c:pt idx="1894">
                  <c:v>0.62278050974345422</c:v>
                </c:pt>
                <c:pt idx="1895">
                  <c:v>0.61666892024761921</c:v>
                </c:pt>
                <c:pt idx="1896">
                  <c:v>0.61055387715826814</c:v>
                </c:pt>
                <c:pt idx="1897">
                  <c:v>0.60443538047540368</c:v>
                </c:pt>
                <c:pt idx="1898">
                  <c:v>0.5983134301990285</c:v>
                </c:pt>
                <c:pt idx="1899">
                  <c:v>0.59218802632913459</c:v>
                </c:pt>
                <c:pt idx="1900">
                  <c:v>0.58605916886572818</c:v>
                </c:pt>
                <c:pt idx="1901">
                  <c:v>0.57992685780880837</c:v>
                </c:pt>
                <c:pt idx="1902">
                  <c:v>0.57379109315837251</c:v>
                </c:pt>
                <c:pt idx="1903">
                  <c:v>0.56765187491442592</c:v>
                </c:pt>
                <c:pt idx="1904">
                  <c:v>0.56150920307696328</c:v>
                </c:pt>
                <c:pt idx="1905">
                  <c:v>0.55536307764598547</c:v>
                </c:pt>
                <c:pt idx="1906">
                  <c:v>0.54921349862149427</c:v>
                </c:pt>
                <c:pt idx="1907">
                  <c:v>0.54306046600348967</c:v>
                </c:pt>
                <c:pt idx="1908">
                  <c:v>0.5369039797919708</c:v>
                </c:pt>
                <c:pt idx="1909">
                  <c:v>0.53074403998693764</c:v>
                </c:pt>
                <c:pt idx="1910">
                  <c:v>0.52458064658839021</c:v>
                </c:pt>
                <c:pt idx="1911">
                  <c:v>0.51841379959632583</c:v>
                </c:pt>
                <c:pt idx="1912">
                  <c:v>0.5122434990107525</c:v>
                </c:pt>
                <c:pt idx="1913">
                  <c:v>0.50606974483166312</c:v>
                </c:pt>
                <c:pt idx="1914">
                  <c:v>0.49989253705905856</c:v>
                </c:pt>
                <c:pt idx="1915">
                  <c:v>0.49371187569294062</c:v>
                </c:pt>
                <c:pt idx="1916">
                  <c:v>0.4875277607333075</c:v>
                </c:pt>
                <c:pt idx="1917">
                  <c:v>0.48134019218016277</c:v>
                </c:pt>
                <c:pt idx="1918">
                  <c:v>0.47514917003350288</c:v>
                </c:pt>
                <c:pt idx="1919">
                  <c:v>0.46895469429332781</c:v>
                </c:pt>
                <c:pt idx="1920">
                  <c:v>0.46275676495963936</c:v>
                </c:pt>
                <c:pt idx="1921">
                  <c:v>0.45655538203243751</c:v>
                </c:pt>
                <c:pt idx="1922">
                  <c:v>0.45035054551172227</c:v>
                </c:pt>
                <c:pt idx="1923">
                  <c:v>0.44414225539749097</c:v>
                </c:pt>
                <c:pt idx="1924">
                  <c:v>0.43793051168974539</c:v>
                </c:pt>
                <c:pt idx="1925">
                  <c:v>0.43171531438848643</c:v>
                </c:pt>
                <c:pt idx="1926">
                  <c:v>0.42549666349371229</c:v>
                </c:pt>
                <c:pt idx="1927">
                  <c:v>0.41927455900542654</c:v>
                </c:pt>
                <c:pt idx="1928">
                  <c:v>0.41304900092362473</c:v>
                </c:pt>
                <c:pt idx="1929">
                  <c:v>0.40681998924830864</c:v>
                </c:pt>
                <c:pt idx="1930">
                  <c:v>0.40058752397948005</c:v>
                </c:pt>
                <c:pt idx="1931">
                  <c:v>0.39435160511713807</c:v>
                </c:pt>
                <c:pt idx="1932">
                  <c:v>0.38811223266128003</c:v>
                </c:pt>
                <c:pt idx="1933">
                  <c:v>0.38186940661190683</c:v>
                </c:pt>
                <c:pt idx="1934">
                  <c:v>0.375623126969022</c:v>
                </c:pt>
                <c:pt idx="1935">
                  <c:v>0.36937339373262112</c:v>
                </c:pt>
                <c:pt idx="1936">
                  <c:v>0.36312020690270863</c:v>
                </c:pt>
                <c:pt idx="1937">
                  <c:v>0.35686356647927919</c:v>
                </c:pt>
                <c:pt idx="1938">
                  <c:v>0.35060347246233636</c:v>
                </c:pt>
                <c:pt idx="1939">
                  <c:v>0.34433992485188014</c:v>
                </c:pt>
                <c:pt idx="1940">
                  <c:v>0.33807292364791053</c:v>
                </c:pt>
                <c:pt idx="1941">
                  <c:v>0.33180246885042575</c:v>
                </c:pt>
                <c:pt idx="1942">
                  <c:v>0.32552856045942757</c:v>
                </c:pt>
                <c:pt idx="1943">
                  <c:v>0.31925119847491512</c:v>
                </c:pt>
                <c:pt idx="1944">
                  <c:v>0.31297038289688661</c:v>
                </c:pt>
                <c:pt idx="1945">
                  <c:v>0.3066861137253456</c:v>
                </c:pt>
                <c:pt idx="1946">
                  <c:v>0.30039839096029297</c:v>
                </c:pt>
                <c:pt idx="1947">
                  <c:v>0.29410721460172162</c:v>
                </c:pt>
                <c:pt idx="1948">
                  <c:v>0.28781258464963599</c:v>
                </c:pt>
                <c:pt idx="1949">
                  <c:v>0.28151450110403786</c:v>
                </c:pt>
                <c:pt idx="1950">
                  <c:v>0.275212963964929</c:v>
                </c:pt>
                <c:pt idx="1951">
                  <c:v>0.26890797323230231</c:v>
                </c:pt>
                <c:pt idx="1952">
                  <c:v>0.26259952890616312</c:v>
                </c:pt>
                <c:pt idx="1953">
                  <c:v>0.25628763098650786</c:v>
                </c:pt>
                <c:pt idx="1954">
                  <c:v>0.24997227947333922</c:v>
                </c:pt>
                <c:pt idx="1955">
                  <c:v>0.24365347436665985</c:v>
                </c:pt>
                <c:pt idx="1956">
                  <c:v>0.23733121566646354</c:v>
                </c:pt>
                <c:pt idx="1957">
                  <c:v>0.23100550337275116</c:v>
                </c:pt>
                <c:pt idx="1958">
                  <c:v>0.22467633748552718</c:v>
                </c:pt>
                <c:pt idx="1959">
                  <c:v>0.21834371800478891</c:v>
                </c:pt>
                <c:pt idx="1960">
                  <c:v>0.21200764493053637</c:v>
                </c:pt>
                <c:pt idx="1961">
                  <c:v>0.20566811826276954</c:v>
                </c:pt>
                <c:pt idx="1962">
                  <c:v>0.19932513800148932</c:v>
                </c:pt>
                <c:pt idx="1963">
                  <c:v>0.19297870414669305</c:v>
                </c:pt>
                <c:pt idx="1964">
                  <c:v>0.18662881669838427</c:v>
                </c:pt>
                <c:pt idx="1965">
                  <c:v>0.18027547565656121</c:v>
                </c:pt>
                <c:pt idx="1966">
                  <c:v>0.17391868102122388</c:v>
                </c:pt>
                <c:pt idx="1967">
                  <c:v>0.16755843279237226</c:v>
                </c:pt>
                <c:pt idx="1968">
                  <c:v>0.16119473097000725</c:v>
                </c:pt>
                <c:pt idx="1969">
                  <c:v>0.15482757555412885</c:v>
                </c:pt>
                <c:pt idx="1970">
                  <c:v>0.14845696654473528</c:v>
                </c:pt>
                <c:pt idx="1971">
                  <c:v>0.14208290394182743</c:v>
                </c:pt>
                <c:pt idx="1972">
                  <c:v>0.13570538774540353</c:v>
                </c:pt>
                <c:pt idx="1973">
                  <c:v>0.1293244179554689</c:v>
                </c:pt>
                <c:pt idx="1974">
                  <c:v>0.12293999457201998</c:v>
                </c:pt>
                <c:pt idx="1975">
                  <c:v>0.11655211759505413</c:v>
                </c:pt>
                <c:pt idx="1976">
                  <c:v>0.11016078702457577</c:v>
                </c:pt>
                <c:pt idx="1977">
                  <c:v>0.10376600286058313</c:v>
                </c:pt>
                <c:pt idx="1978">
                  <c:v>9.7367765103076209E-2</c:v>
                </c:pt>
                <c:pt idx="1979">
                  <c:v>9.0966073752057675E-2</c:v>
                </c:pt>
                <c:pt idx="1980">
                  <c:v>8.4560928807521307E-2</c:v>
                </c:pt>
                <c:pt idx="1981">
                  <c:v>7.8152330269471548E-2</c:v>
                </c:pt>
                <c:pt idx="1982">
                  <c:v>7.1740278137908398E-2</c:v>
                </c:pt>
                <c:pt idx="1983">
                  <c:v>6.5324772412832743E-2</c:v>
                </c:pt>
                <c:pt idx="1984">
                  <c:v>5.8905813094241921E-2</c:v>
                </c:pt>
                <c:pt idx="1985">
                  <c:v>5.2483400182135931E-2</c:v>
                </c:pt>
                <c:pt idx="1986">
                  <c:v>4.6057533676515661E-2</c:v>
                </c:pt>
                <c:pt idx="1987">
                  <c:v>3.9628213577380222E-2</c:v>
                </c:pt>
                <c:pt idx="1988">
                  <c:v>3.3195439884734057E-2</c:v>
                </c:pt>
                <c:pt idx="1989">
                  <c:v>2.6759212598572724E-2</c:v>
                </c:pt>
                <c:pt idx="1990">
                  <c:v>2.0319531718895334E-2</c:v>
                </c:pt>
                <c:pt idx="1991">
                  <c:v>1.3876397245705441E-2</c:v>
                </c:pt>
                <c:pt idx="1992">
                  <c:v>7.4298091790012677E-3</c:v>
                </c:pt>
                <c:pt idx="1993">
                  <c:v>9.7976751878459112E-4</c:v>
                </c:pt>
                <c:pt idx="1994">
                  <c:v>-5.4737277349481417E-3</c:v>
                </c:pt>
                <c:pt idx="1995">
                  <c:v>-1.1930676582193378E-2</c:v>
                </c:pt>
                <c:pt idx="1996">
                  <c:v>-1.8391079022956447E-2</c:v>
                </c:pt>
                <c:pt idx="1997">
                  <c:v>-2.4854935057231131E-2</c:v>
                </c:pt>
              </c:numCache>
            </c:numRef>
          </c:yVal>
          <c:smooth val="1"/>
          <c:extLst>
            <c:ext xmlns:c16="http://schemas.microsoft.com/office/drawing/2014/chart" uri="{C3380CC4-5D6E-409C-BE32-E72D297353CC}">
              <c16:uniqueId val="{00000001-555F-4768-B7CF-1BC6896EC439}"/>
            </c:ext>
          </c:extLst>
        </c:ser>
        <c:ser>
          <c:idx val="1"/>
          <c:order val="1"/>
          <c:tx>
            <c:v>Initial Drops</c:v>
          </c:tx>
          <c:spPr>
            <a:ln w="50800" cap="rnd">
              <a:solidFill>
                <a:srgbClr val="00002F"/>
              </a:solidFill>
              <a:round/>
            </a:ln>
            <a:effectLst/>
          </c:spPr>
          <c:marker>
            <c:symbol val="circle"/>
            <c:size val="5"/>
            <c:spPr>
              <a:solidFill>
                <a:srgbClr val="005295"/>
              </a:solidFill>
              <a:ln w="9525">
                <a:solidFill>
                  <a:srgbClr val="005295"/>
                </a:solidFill>
              </a:ln>
              <a:effectLst/>
            </c:spPr>
          </c:marker>
          <c:dPt>
            <c:idx val="1"/>
            <c:bubble3D val="0"/>
            <c:spPr>
              <a:ln w="50800" cap="rnd">
                <a:solidFill>
                  <a:srgbClr val="00002F"/>
                </a:solidFill>
                <a:round/>
                <a:headEnd type="none"/>
                <a:tailEnd type="none"/>
              </a:ln>
              <a:effectLst/>
            </c:spPr>
            <c:extLst>
              <c:ext xmlns:c16="http://schemas.microsoft.com/office/drawing/2014/chart" uri="{C3380CC4-5D6E-409C-BE32-E72D297353CC}">
                <c16:uniqueId val="{0000000F-A95E-4D28-B235-EC53F807DC18}"/>
              </c:ext>
            </c:extLst>
          </c:dPt>
          <c:xVal>
            <c:numRef>
              <c:f>'Trajectory Map'!$N$3:$N$4</c:f>
              <c:numCache>
                <c:formatCode>General</c:formatCode>
                <c:ptCount val="2"/>
                <c:pt idx="0">
                  <c:v>0</c:v>
                </c:pt>
                <c:pt idx="1">
                  <c:v>0</c:v>
                </c:pt>
              </c:numCache>
            </c:numRef>
          </c:xVal>
          <c:yVal>
            <c:numRef>
              <c:f>'Trajectory Map'!$O$3:$O$4</c:f>
              <c:numCache>
                <c:formatCode>General</c:formatCode>
                <c:ptCount val="2"/>
                <c:pt idx="0">
                  <c:v>6</c:v>
                </c:pt>
                <c:pt idx="1">
                  <c:v>7.6</c:v>
                </c:pt>
              </c:numCache>
            </c:numRef>
          </c:yVal>
          <c:smooth val="1"/>
          <c:extLst>
            <c:ext xmlns:c16="http://schemas.microsoft.com/office/drawing/2014/chart" uri="{C3380CC4-5D6E-409C-BE32-E72D297353CC}">
              <c16:uniqueId val="{00000002-555F-4768-B7CF-1BC6896EC439}"/>
            </c:ext>
          </c:extLst>
        </c:ser>
        <c:ser>
          <c:idx val="2"/>
          <c:order val="2"/>
          <c:tx>
            <c:strRef>
              <c:f>'Trajectory Map'!$Q$2</c:f>
              <c:strCache>
                <c:ptCount val="1"/>
                <c:pt idx="0">
                  <c:v>Height of Dropped Object</c:v>
                </c:pt>
              </c:strCache>
            </c:strRef>
          </c:tx>
          <c:spPr>
            <a:ln w="19050" cap="rnd">
              <a:solidFill>
                <a:schemeClr val="accent3"/>
              </a:solidFill>
              <a:round/>
            </a:ln>
            <a:effectLst/>
          </c:spPr>
          <c:marker>
            <c:symbol val="picture"/>
            <c:spPr>
              <a:blipFill>
                <a:blip xmlns:r="http://schemas.openxmlformats.org/officeDocument/2006/relationships" r:embed="rId1"/>
                <a:stretch>
                  <a:fillRect/>
                </a:stretch>
              </a:blipFill>
              <a:ln w="9525">
                <a:noFill/>
              </a:ln>
              <a:effectLst/>
            </c:spPr>
          </c:marker>
          <c:dLbls>
            <c:dLbl>
              <c:idx val="0"/>
              <c:layout>
                <c:manualLayout>
                  <c:x val="-6.9923296166056664E-2"/>
                  <c:y val="-9.2131005600643023E-2"/>
                </c:manualLayout>
              </c:layout>
              <c:tx>
                <c:rich>
                  <a:bodyPr/>
                  <a:lstStyle/>
                  <a:p>
                    <a:fld id="{44FE877F-4EE2-4D91-B948-2FCB18FE8D5B}" type="SERIESNAME">
                      <a:rPr lang="en-US">
                        <a:latin typeface="Trebuchet MS" panose="020B0603020202020204" pitchFamily="34" charset="0"/>
                      </a:rPr>
                      <a:pPr/>
                      <a:t>[SERIES NAME]</a:t>
                    </a:fld>
                    <a:endParaRPr lang="en-CA"/>
                  </a:p>
                </c:rich>
              </c:tx>
              <c:dLblPos val="r"/>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A95E-4D28-B235-EC53F807DC18}"/>
                </c:ext>
              </c:extLst>
            </c:dLbl>
            <c:spPr>
              <a:noFill/>
              <a:ln>
                <a:noFill/>
              </a:ln>
              <a:effectLst/>
            </c:spPr>
            <c:txPr>
              <a:bodyPr rot="0" spcFirstLastPara="1" vertOverflow="ellipsis" horzOverflow="clip" vert="horz" wrap="square" lIns="432000" tIns="19050" rIns="38100" bIns="19050" anchor="ctr" anchorCtr="0">
                <a:spAutoFit/>
              </a:bodyPr>
              <a:lstStyle/>
              <a:p>
                <a:pPr algn="l">
                  <a:defRPr sz="900" b="0"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xVal>
            <c:numRef>
              <c:f>'Trajectory Map'!$Q$4</c:f>
              <c:numCache>
                <c:formatCode>General</c:formatCode>
                <c:ptCount val="1"/>
                <c:pt idx="0">
                  <c:v>0</c:v>
                </c:pt>
              </c:numCache>
            </c:numRef>
          </c:xVal>
          <c:yVal>
            <c:numRef>
              <c:f>'Trajectory Map'!$R$4</c:f>
              <c:numCache>
                <c:formatCode>General</c:formatCode>
                <c:ptCount val="1"/>
                <c:pt idx="0">
                  <c:v>7.6</c:v>
                </c:pt>
              </c:numCache>
            </c:numRef>
          </c:yVal>
          <c:smooth val="1"/>
          <c:extLst>
            <c:ext xmlns:c16="http://schemas.microsoft.com/office/drawing/2014/chart" uri="{C3380CC4-5D6E-409C-BE32-E72D297353CC}">
              <c16:uniqueId val="{00000003-555F-4768-B7CF-1BC6896EC439}"/>
            </c:ext>
          </c:extLst>
        </c:ser>
        <c:ser>
          <c:idx val="3"/>
          <c:order val="3"/>
          <c:tx>
            <c:strRef>
              <c:f>'Trajectory Map'!$T$2</c:f>
              <c:strCache>
                <c:ptCount val="1"/>
                <c:pt idx="0">
                  <c:v>Height of Deflection</c:v>
                </c:pt>
              </c:strCache>
            </c:strRef>
          </c:tx>
          <c:spPr>
            <a:ln w="19050" cap="rnd">
              <a:noFill/>
              <a:round/>
            </a:ln>
            <a:effectLst/>
          </c:spPr>
          <c:marker>
            <c:symbol val="picture"/>
            <c:spPr>
              <a:blipFill>
                <a:blip xmlns:r="http://schemas.openxmlformats.org/officeDocument/2006/relationships" r:embed="rId2"/>
                <a:stretch>
                  <a:fillRect/>
                </a:stretch>
              </a:blipFill>
              <a:ln w="9525">
                <a:noFill/>
              </a:ln>
              <a:effectLst/>
            </c:spPr>
          </c:marker>
          <c:dLbls>
            <c:dLbl>
              <c:idx val="0"/>
              <c:layout>
                <c:manualLayout>
                  <c:x val="-8.1070748383180555E-2"/>
                  <c:y val="8.6096106734363839E-2"/>
                </c:manualLayout>
              </c:layout>
              <c:tx>
                <c:rich>
                  <a:bodyPr rot="0" spcFirstLastPara="1" vertOverflow="ellipsis" horzOverflow="clip" vert="horz" wrap="square" lIns="432000" tIns="19050" rIns="0" bIns="19050" anchor="ctr" anchorCtr="0">
                    <a:spAutoFit/>
                  </a:bodyPr>
                  <a:lstStyle/>
                  <a:p>
                    <a:pPr algn="l">
                      <a:defRPr sz="900" b="0" i="0" u="none" strike="noStrike" kern="1200" baseline="0">
                        <a:solidFill>
                          <a:sysClr val="windowText" lastClr="000000"/>
                        </a:solidFill>
                        <a:latin typeface="+mn-lt"/>
                        <a:ea typeface="+mn-ea"/>
                        <a:cs typeface="+mn-cs"/>
                      </a:defRPr>
                    </a:pPr>
                    <a:fld id="{A7B6228D-618B-4E10-B664-FC4FF558582C}" type="SERIESNAME">
                      <a:rPr lang="en-US">
                        <a:latin typeface="Trebuchet MS" panose="020B0603020202020204" pitchFamily="34" charset="0"/>
                      </a:rPr>
                      <a:pPr algn="l">
                        <a:defRPr sz="900" b="0" i="0" u="none" strike="noStrike" kern="1200" baseline="0">
                          <a:solidFill>
                            <a:sysClr val="windowText" lastClr="000000"/>
                          </a:solidFill>
                          <a:latin typeface="+mn-lt"/>
                          <a:ea typeface="+mn-ea"/>
                          <a:cs typeface="+mn-cs"/>
                        </a:defRPr>
                      </a:pPr>
                      <a:t>[SERIES NAME]</a:t>
                    </a:fld>
                    <a:endParaRPr lang="en-CA"/>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555F-4768-B7CF-1BC6896EC439}"/>
                </c:ext>
              </c:extLst>
            </c:dLbl>
            <c:spPr>
              <a:noFill/>
              <a:ln>
                <a:noFill/>
              </a:ln>
              <a:effectLst/>
            </c:spPr>
            <c:txPr>
              <a:bodyPr rot="0" spcFirstLastPara="1" vertOverflow="ellipsis" vert="horz" wrap="square" lIns="432000" tIns="19050" rIns="0" bIns="19050" anchor="ctr" anchorCtr="0">
                <a:spAutoFit/>
              </a:bodyPr>
              <a:lstStyle/>
              <a:p>
                <a:pPr algn="l">
                  <a:defRPr sz="900" b="0" i="0" u="none" strike="noStrike" kern="1200" baseline="0">
                    <a:solidFill>
                      <a:sysClr val="windowText" lastClr="000000"/>
                    </a:solidFill>
                    <a:latin typeface="+mn-lt"/>
                    <a:ea typeface="+mn-ea"/>
                    <a:cs typeface="+mn-cs"/>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'Trajectory Map'!$T$3</c:f>
              <c:numCache>
                <c:formatCode>General</c:formatCode>
                <c:ptCount val="1"/>
                <c:pt idx="0">
                  <c:v>0</c:v>
                </c:pt>
              </c:numCache>
            </c:numRef>
          </c:xVal>
          <c:yVal>
            <c:numRef>
              <c:f>'Trajectory Map'!$U$3</c:f>
              <c:numCache>
                <c:formatCode>General</c:formatCode>
                <c:ptCount val="1"/>
                <c:pt idx="0">
                  <c:v>6</c:v>
                </c:pt>
              </c:numCache>
            </c:numRef>
          </c:yVal>
          <c:smooth val="1"/>
          <c:extLst>
            <c:ext xmlns:c16="http://schemas.microsoft.com/office/drawing/2014/chart" uri="{C3380CC4-5D6E-409C-BE32-E72D297353CC}">
              <c16:uniqueId val="{00000005-555F-4768-B7CF-1BC6896EC439}"/>
            </c:ext>
          </c:extLst>
        </c:ser>
        <c:ser>
          <c:idx val="7"/>
          <c:order val="4"/>
          <c:tx>
            <c:v>x INTERFACE</c:v>
          </c:tx>
          <c:marker>
            <c:symbol val="picture"/>
            <c:spPr>
              <a:blipFill>
                <a:blip xmlns:r="http://schemas.openxmlformats.org/officeDocument/2006/relationships" r:embed="rId3"/>
                <a:stretch>
                  <a:fillRect/>
                </a:stretch>
              </a:blipFill>
              <a:ln>
                <a:noFill/>
              </a:ln>
            </c:spPr>
          </c:marker>
          <c:xVal>
            <c:numRef>
              <c:f>'Trajectory Map'!$A$7</c:f>
              <c:numCache>
                <c:formatCode>General</c:formatCode>
                <c:ptCount val="1"/>
                <c:pt idx="0">
                  <c:v>5.8788425493362988</c:v>
                </c:pt>
              </c:numCache>
            </c:numRef>
          </c:xVal>
          <c:yVal>
            <c:numRef>
              <c:f>'Trajectory Map'!$B$7</c:f>
              <c:numCache>
                <c:formatCode>General</c:formatCode>
                <c:ptCount val="1"/>
                <c:pt idx="0">
                  <c:v>0</c:v>
                </c:pt>
              </c:numCache>
            </c:numRef>
          </c:yVal>
          <c:smooth val="1"/>
          <c:extLst>
            <c:ext xmlns:c16="http://schemas.microsoft.com/office/drawing/2014/chart" uri="{C3380CC4-5D6E-409C-BE32-E72D297353CC}">
              <c16:uniqueId val="{00000002-D96B-4E6A-ABF4-358719B51D03}"/>
            </c:ext>
          </c:extLst>
        </c:ser>
        <c:ser>
          <c:idx val="4"/>
          <c:order val="5"/>
          <c:spPr>
            <a:ln w="38100">
              <a:solidFill>
                <a:srgbClr val="FF0000"/>
              </a:solidFill>
            </a:ln>
          </c:spPr>
          <c:marker>
            <c:symbol val="none"/>
          </c:marker>
          <c:dPt>
            <c:idx val="0"/>
            <c:bubble3D val="0"/>
            <c:spPr>
              <a:ln w="38100" cap="flat">
                <a:solidFill>
                  <a:srgbClr val="FF0000"/>
                </a:solidFill>
                <a:miter lim="800000"/>
              </a:ln>
            </c:spPr>
            <c:extLst>
              <c:ext xmlns:c16="http://schemas.microsoft.com/office/drawing/2014/chart" uri="{C3380CC4-5D6E-409C-BE32-E72D297353CC}">
                <c16:uniqueId val="{00000004-9401-415D-9CB2-9228D8E3D714}"/>
              </c:ext>
            </c:extLst>
          </c:dPt>
          <c:xVal>
            <c:numRef>
              <c:f>'Trajectory Map'!$X$11:$X$12</c:f>
              <c:numCache>
                <c:formatCode>General</c:formatCode>
                <c:ptCount val="2"/>
                <c:pt idx="0">
                  <c:v>5.4808572546400471</c:v>
                </c:pt>
                <c:pt idx="1">
                  <c:v>0</c:v>
                </c:pt>
              </c:numCache>
            </c:numRef>
          </c:xVal>
          <c:yVal>
            <c:numRef>
              <c:f>'Trajectory Map'!$W$11:$W$12</c:f>
              <c:numCache>
                <c:formatCode>General</c:formatCode>
                <c:ptCount val="2"/>
                <c:pt idx="0">
                  <c:v>0</c:v>
                </c:pt>
                <c:pt idx="1">
                  <c:v>0</c:v>
                </c:pt>
              </c:numCache>
            </c:numRef>
          </c:yVal>
          <c:smooth val="1"/>
          <c:extLst>
            <c:ext xmlns:c16="http://schemas.microsoft.com/office/drawing/2014/chart" uri="{C3380CC4-5D6E-409C-BE32-E72D297353CC}">
              <c16:uniqueId val="{0000000C-A95E-4D28-B235-EC53F807DC18}"/>
            </c:ext>
          </c:extLst>
        </c:ser>
        <c:ser>
          <c:idx val="5"/>
          <c:order val="6"/>
          <c:tx>
            <c:strRef>
              <c:f>'Trajectory Map'!$W$6</c:f>
              <c:strCache>
                <c:ptCount val="1"/>
                <c:pt idx="0">
                  <c:v>Yellow</c:v>
                </c:pt>
              </c:strCache>
            </c:strRef>
          </c:tx>
          <c:spPr>
            <a:ln w="38100" cap="rnd">
              <a:solidFill>
                <a:srgbClr val="FFFF00"/>
              </a:solidFill>
              <a:round/>
            </a:ln>
            <a:effectLst/>
          </c:spPr>
          <c:marker>
            <c:symbol val="none"/>
          </c:marker>
          <c:dPt>
            <c:idx val="1"/>
            <c:bubble3D val="0"/>
            <c:spPr>
              <a:ln w="38100">
                <a:solidFill>
                  <a:srgbClr val="FFFF00"/>
                </a:solidFill>
              </a:ln>
            </c:spPr>
            <c:extLst>
              <c:ext xmlns:c16="http://schemas.microsoft.com/office/drawing/2014/chart" uri="{C3380CC4-5D6E-409C-BE32-E72D297353CC}">
                <c16:uniqueId val="{00000006-9401-415D-9CB2-9228D8E3D714}"/>
              </c:ext>
            </c:extLst>
          </c:dPt>
          <c:xVal>
            <c:numRef>
              <c:f>'Trajectory Map'!$X$7:$X$8</c:f>
              <c:numCache>
                <c:formatCode>General</c:formatCode>
                <c:ptCount val="2"/>
                <c:pt idx="0">
                  <c:v>5.4808572546400471</c:v>
                </c:pt>
                <c:pt idx="1">
                  <c:v>5.8960831264226528</c:v>
                </c:pt>
              </c:numCache>
            </c:numRef>
          </c:xVal>
          <c:yVal>
            <c:numRef>
              <c:f>'Trajectory Map'!$W$7:$W$8</c:f>
              <c:numCache>
                <c:formatCode>General</c:formatCode>
                <c:ptCount val="2"/>
                <c:pt idx="0">
                  <c:v>0</c:v>
                </c:pt>
                <c:pt idx="1">
                  <c:v>0</c:v>
                </c:pt>
              </c:numCache>
            </c:numRef>
          </c:yVal>
          <c:smooth val="1"/>
          <c:extLst>
            <c:ext xmlns:c16="http://schemas.microsoft.com/office/drawing/2014/chart" uri="{C3380CC4-5D6E-409C-BE32-E72D297353CC}">
              <c16:uniqueId val="{0000000D-A95E-4D28-B235-EC53F807DC18}"/>
            </c:ext>
          </c:extLst>
        </c:ser>
        <c:ser>
          <c:idx val="6"/>
          <c:order val="7"/>
          <c:tx>
            <c:strRef>
              <c:f>'Trajectory Map'!$W$2</c:f>
              <c:strCache>
                <c:ptCount val="1"/>
                <c:pt idx="0">
                  <c:v>Green</c:v>
                </c:pt>
              </c:strCache>
            </c:strRef>
          </c:tx>
          <c:spPr>
            <a:ln w="38100">
              <a:solidFill>
                <a:srgbClr val="00B050"/>
              </a:solidFill>
              <a:tailEnd w="med" len="med"/>
            </a:ln>
          </c:spPr>
          <c:marker>
            <c:symbol val="none"/>
          </c:marker>
          <c:dPt>
            <c:idx val="0"/>
            <c:bubble3D val="0"/>
            <c:extLst>
              <c:ext xmlns:c16="http://schemas.microsoft.com/office/drawing/2014/chart" uri="{C3380CC4-5D6E-409C-BE32-E72D297353CC}">
                <c16:uniqueId val="{00000007-9401-415D-9CB2-9228D8E3D714}"/>
              </c:ext>
            </c:extLst>
          </c:dPt>
          <c:dPt>
            <c:idx val="1"/>
            <c:bubble3D val="0"/>
            <c:spPr>
              <a:ln w="38100">
                <a:solidFill>
                  <a:srgbClr val="00B050"/>
                </a:solidFill>
                <a:headEnd type="none"/>
                <a:tailEnd type="stealth" w="med" len="med"/>
              </a:ln>
            </c:spPr>
            <c:extLst>
              <c:ext xmlns:c16="http://schemas.microsoft.com/office/drawing/2014/chart" uri="{C3380CC4-5D6E-409C-BE32-E72D297353CC}">
                <c16:uniqueId val="{00000009-9401-415D-9CB2-9228D8E3D714}"/>
              </c:ext>
            </c:extLst>
          </c:dPt>
          <c:xVal>
            <c:numRef>
              <c:f>'Trajectory Map'!$X$3:$X$4</c:f>
              <c:numCache>
                <c:formatCode>General</c:formatCode>
                <c:ptCount val="2"/>
                <c:pt idx="0">
                  <c:v>5.8960831264226528</c:v>
                </c:pt>
                <c:pt idx="1">
                  <c:v>6.4856914390649187</c:v>
                </c:pt>
              </c:numCache>
            </c:numRef>
          </c:xVal>
          <c:yVal>
            <c:numRef>
              <c:f>'Trajectory Map'!$W$3:$W$4</c:f>
              <c:numCache>
                <c:formatCode>General</c:formatCode>
                <c:ptCount val="2"/>
                <c:pt idx="0">
                  <c:v>0</c:v>
                </c:pt>
                <c:pt idx="1">
                  <c:v>0</c:v>
                </c:pt>
              </c:numCache>
            </c:numRef>
          </c:yVal>
          <c:smooth val="1"/>
          <c:extLst>
            <c:ext xmlns:c16="http://schemas.microsoft.com/office/drawing/2014/chart" uri="{C3380CC4-5D6E-409C-BE32-E72D297353CC}">
              <c16:uniqueId val="{0000000E-A95E-4D28-B235-EC53F807DC18}"/>
            </c:ext>
          </c:extLst>
        </c:ser>
        <c:dLbls>
          <c:showLegendKey val="0"/>
          <c:showVal val="0"/>
          <c:showCatName val="0"/>
          <c:showSerName val="0"/>
          <c:showPercent val="0"/>
          <c:showBubbleSize val="0"/>
        </c:dLbls>
        <c:axId val="426446879"/>
        <c:axId val="633778111"/>
      </c:scatterChart>
      <c:valAx>
        <c:axId val="426446879"/>
        <c:scaling>
          <c:orientation val="minMax"/>
        </c:scaling>
        <c:delete val="0"/>
        <c:axPos val="b"/>
        <c:majorGridlines>
          <c:spPr>
            <a:ln w="9525" cap="flat" cmpd="sng" algn="ctr">
              <a:noFill/>
              <a:round/>
            </a:ln>
            <a:effectLst/>
          </c:spPr>
        </c:majorGridlines>
        <c:numFmt formatCode="0.0" sourceLinked="1"/>
        <c:majorTickMark val="out"/>
        <c:minorTickMark val="none"/>
        <c:tickLblPos val="nextTo"/>
        <c:spPr>
          <a:noFill/>
          <a:ln w="2857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crossAx val="633778111"/>
        <c:crosses val="autoZero"/>
        <c:crossBetween val="midCat"/>
      </c:valAx>
      <c:valAx>
        <c:axId val="63377811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rebuchet MS" panose="020B0603020202020204" pitchFamily="34" charset="0"/>
                <a:ea typeface="+mn-ea"/>
                <a:cs typeface="+mn-cs"/>
              </a:defRPr>
            </a:pPr>
            <a:endParaRPr lang="en-US"/>
          </a:p>
        </c:txPr>
        <c:crossAx val="42644687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92023836599422E-2"/>
          <c:y val="2.4717312580740645E-2"/>
          <c:w val="0.93901595232680113"/>
          <c:h val="0.95023032808757835"/>
        </c:manualLayout>
      </c:layout>
      <c:scatterChart>
        <c:scatterStyle val="lineMarker"/>
        <c:varyColors val="0"/>
        <c:ser>
          <c:idx val="0"/>
          <c:order val="0"/>
          <c:spPr>
            <a:ln w="38100" cap="rnd">
              <a:solidFill>
                <a:srgbClr val="B4B7B9"/>
              </a:solidFill>
              <a:round/>
            </a:ln>
            <a:effectLst/>
          </c:spPr>
          <c:marker>
            <c:symbol val="none"/>
          </c:marker>
          <c:xVal>
            <c:numRef>
              <c:f>'Trajectory Map'!$AY$3:$AY$363</c:f>
              <c:numCache>
                <c:formatCode>General</c:formatCode>
                <c:ptCount val="361"/>
                <c:pt idx="0">
                  <c:v>0</c:v>
                </c:pt>
                <c:pt idx="1">
                  <c:v>34.904812874567021</c:v>
                </c:pt>
                <c:pt idx="2">
                  <c:v>69.798993405001937</c:v>
                </c:pt>
                <c:pt idx="3">
                  <c:v>104.67191248588767</c:v>
                </c:pt>
                <c:pt idx="4">
                  <c:v>139.5129474882506</c:v>
                </c:pt>
                <c:pt idx="5">
                  <c:v>174.31148549531633</c:v>
                </c:pt>
                <c:pt idx="6">
                  <c:v>209.05692653530693</c:v>
                </c:pt>
                <c:pt idx="7">
                  <c:v>243.73868681029495</c:v>
                </c:pt>
                <c:pt idx="8">
                  <c:v>278.34620192013085</c:v>
                </c:pt>
                <c:pt idx="9">
                  <c:v>312.86893008046172</c:v>
                </c:pt>
                <c:pt idx="10">
                  <c:v>347.29635533386067</c:v>
                </c:pt>
                <c:pt idx="11">
                  <c:v>381.6179907530896</c:v>
                </c:pt>
                <c:pt idx="12">
                  <c:v>415.82338163551867</c:v>
                </c:pt>
                <c:pt idx="13">
                  <c:v>449.90210868772999</c:v>
                </c:pt>
                <c:pt idx="14">
                  <c:v>483.84379119933544</c:v>
                </c:pt>
                <c:pt idx="15">
                  <c:v>517.63809020504152</c:v>
                </c:pt>
                <c:pt idx="16">
                  <c:v>551.27471163399832</c:v>
                </c:pt>
                <c:pt idx="17">
                  <c:v>584.7434094454735</c:v>
                </c:pt>
                <c:pt idx="18">
                  <c:v>618.03398874989477</c:v>
                </c:pt>
                <c:pt idx="19">
                  <c:v>651.13630891431342</c:v>
                </c:pt>
                <c:pt idx="20">
                  <c:v>684.0402866513374</c:v>
                </c:pt>
                <c:pt idx="21">
                  <c:v>716.73589909060058</c:v>
                </c:pt>
                <c:pt idx="22">
                  <c:v>749.21318683182403</c:v>
                </c:pt>
                <c:pt idx="23">
                  <c:v>781.46225697854754</c:v>
                </c:pt>
                <c:pt idx="24">
                  <c:v>813.4732861516004</c:v>
                </c:pt>
                <c:pt idx="25">
                  <c:v>845.23652348139888</c:v>
                </c:pt>
                <c:pt idx="26">
                  <c:v>876.74229357815477</c:v>
                </c:pt>
                <c:pt idx="27">
                  <c:v>907.9809994790935</c:v>
                </c:pt>
                <c:pt idx="28">
                  <c:v>938.94312557178159</c:v>
                </c:pt>
                <c:pt idx="29">
                  <c:v>969.61924049267407</c:v>
                </c:pt>
                <c:pt idx="30">
                  <c:v>999.99999999999989</c:v>
                </c:pt>
                <c:pt idx="31">
                  <c:v>1030.0761498201084</c:v>
                </c:pt>
                <c:pt idx="32">
                  <c:v>1059.8385284664098</c:v>
                </c:pt>
                <c:pt idx="33">
                  <c:v>1089.2780700300541</c:v>
                </c:pt>
                <c:pt idx="34">
                  <c:v>1118.3858069414939</c:v>
                </c:pt>
                <c:pt idx="35">
                  <c:v>1147.1528727020921</c:v>
                </c:pt>
                <c:pt idx="36">
                  <c:v>1175.5705045849463</c:v>
                </c:pt>
                <c:pt idx="37">
                  <c:v>1203.6300463040966</c:v>
                </c:pt>
                <c:pt idx="38">
                  <c:v>1231.3229506513167</c:v>
                </c:pt>
                <c:pt idx="39">
                  <c:v>1258.6407820996749</c:v>
                </c:pt>
                <c:pt idx="40">
                  <c:v>1285.5752193730784</c:v>
                </c:pt>
                <c:pt idx="41">
                  <c:v>1312.1180579810145</c:v>
                </c:pt>
                <c:pt idx="42">
                  <c:v>1338.2612127177165</c:v>
                </c:pt>
                <c:pt idx="43">
                  <c:v>1363.996720124997</c:v>
                </c:pt>
                <c:pt idx="44">
                  <c:v>1389.3167409179946</c:v>
                </c:pt>
                <c:pt idx="45">
                  <c:v>1414.2135623730949</c:v>
                </c:pt>
                <c:pt idx="46">
                  <c:v>1438.6796006773022</c:v>
                </c:pt>
                <c:pt idx="47">
                  <c:v>1462.7074032383409</c:v>
                </c:pt>
                <c:pt idx="48">
                  <c:v>1486.2896509547884</c:v>
                </c:pt>
                <c:pt idx="49">
                  <c:v>1509.4191604455441</c:v>
                </c:pt>
                <c:pt idx="50">
                  <c:v>1532.0888862379561</c:v>
                </c:pt>
                <c:pt idx="51">
                  <c:v>1554.2919229139418</c:v>
                </c:pt>
                <c:pt idx="52">
                  <c:v>1576.021507213444</c:v>
                </c:pt>
                <c:pt idx="53">
                  <c:v>1597.2710200945858</c:v>
                </c:pt>
                <c:pt idx="54">
                  <c:v>1618.0339887498949</c:v>
                </c:pt>
                <c:pt idx="55">
                  <c:v>1638.3040885779835</c:v>
                </c:pt>
                <c:pt idx="56">
                  <c:v>1658.0751451100834</c:v>
                </c:pt>
                <c:pt idx="57">
                  <c:v>1677.3411358908481</c:v>
                </c:pt>
                <c:pt idx="58">
                  <c:v>1696.0961923128518</c:v>
                </c:pt>
                <c:pt idx="59">
                  <c:v>1714.3346014042247</c:v>
                </c:pt>
                <c:pt idx="60">
                  <c:v>1732.0508075688772</c:v>
                </c:pt>
                <c:pt idx="61">
                  <c:v>1749.2394142787914</c:v>
                </c:pt>
                <c:pt idx="62">
                  <c:v>1765.8951857178538</c:v>
                </c:pt>
                <c:pt idx="63">
                  <c:v>1782.0130483767355</c:v>
                </c:pt>
                <c:pt idx="64">
                  <c:v>1797.588092598334</c:v>
                </c:pt>
                <c:pt idx="65">
                  <c:v>1812.6155740733</c:v>
                </c:pt>
                <c:pt idx="66">
                  <c:v>1827.0909152852018</c:v>
                </c:pt>
                <c:pt idx="67">
                  <c:v>1841.0097069048807</c:v>
                </c:pt>
                <c:pt idx="68">
                  <c:v>1854.3677091335749</c:v>
                </c:pt>
                <c:pt idx="69">
                  <c:v>1867.1608529944035</c:v>
                </c:pt>
                <c:pt idx="70">
                  <c:v>1879.3852415718166</c:v>
                </c:pt>
                <c:pt idx="71">
                  <c:v>1891.0371511986334</c:v>
                </c:pt>
                <c:pt idx="72">
                  <c:v>1902.1130325903071</c:v>
                </c:pt>
                <c:pt idx="73">
                  <c:v>1912.6095119260708</c:v>
                </c:pt>
                <c:pt idx="74">
                  <c:v>1922.5233918766378</c:v>
                </c:pt>
                <c:pt idx="75">
                  <c:v>1931.8516525781367</c:v>
                </c:pt>
                <c:pt idx="76">
                  <c:v>1940.5914525519929</c:v>
                </c:pt>
                <c:pt idx="77">
                  <c:v>1948.7401295704706</c:v>
                </c:pt>
                <c:pt idx="78">
                  <c:v>1956.2952014676112</c:v>
                </c:pt>
                <c:pt idx="79">
                  <c:v>1963.2543668953278</c:v>
                </c:pt>
                <c:pt idx="80">
                  <c:v>1969.6155060244159</c:v>
                </c:pt>
                <c:pt idx="81">
                  <c:v>1975.3766811902756</c:v>
                </c:pt>
                <c:pt idx="82">
                  <c:v>1980.5361374831407</c:v>
                </c:pt>
                <c:pt idx="83">
                  <c:v>1985.092303282644</c:v>
                </c:pt>
                <c:pt idx="84">
                  <c:v>1989.0437907365465</c:v>
                </c:pt>
                <c:pt idx="85">
                  <c:v>1992.389396183491</c:v>
                </c:pt>
                <c:pt idx="86">
                  <c:v>1995.1281005196483</c:v>
                </c:pt>
                <c:pt idx="87">
                  <c:v>1997.2590695091476</c:v>
                </c:pt>
                <c:pt idx="88">
                  <c:v>1998.7816540381916</c:v>
                </c:pt>
                <c:pt idx="89">
                  <c:v>1999.6953903127826</c:v>
                </c:pt>
                <c:pt idx="90">
                  <c:v>2000</c:v>
                </c:pt>
                <c:pt idx="91">
                  <c:v>1999.6953903127826</c:v>
                </c:pt>
                <c:pt idx="92">
                  <c:v>1998.7816540381916</c:v>
                </c:pt>
                <c:pt idx="93">
                  <c:v>1997.2590695091476</c:v>
                </c:pt>
                <c:pt idx="94">
                  <c:v>1995.1281005196483</c:v>
                </c:pt>
                <c:pt idx="95">
                  <c:v>1992.389396183491</c:v>
                </c:pt>
                <c:pt idx="96">
                  <c:v>1989.0437907365465</c:v>
                </c:pt>
                <c:pt idx="97">
                  <c:v>1985.0923032826443</c:v>
                </c:pt>
                <c:pt idx="98">
                  <c:v>1980.5361374831407</c:v>
                </c:pt>
                <c:pt idx="99">
                  <c:v>1975.3766811902756</c:v>
                </c:pt>
                <c:pt idx="100">
                  <c:v>1969.6155060244159</c:v>
                </c:pt>
                <c:pt idx="101">
                  <c:v>1963.2543668953278</c:v>
                </c:pt>
                <c:pt idx="102">
                  <c:v>1956.2952014676114</c:v>
                </c:pt>
                <c:pt idx="103">
                  <c:v>1948.7401295704706</c:v>
                </c:pt>
                <c:pt idx="104">
                  <c:v>1940.5914525519929</c:v>
                </c:pt>
                <c:pt idx="105">
                  <c:v>1931.8516525781367</c:v>
                </c:pt>
                <c:pt idx="106">
                  <c:v>1922.5233918766378</c:v>
                </c:pt>
                <c:pt idx="107">
                  <c:v>1912.609511926071</c:v>
                </c:pt>
                <c:pt idx="108">
                  <c:v>1902.1130325903073</c:v>
                </c:pt>
                <c:pt idx="109">
                  <c:v>1891.0371511986336</c:v>
                </c:pt>
                <c:pt idx="110">
                  <c:v>1879.3852415718168</c:v>
                </c:pt>
                <c:pt idx="111">
                  <c:v>1867.1608529944035</c:v>
                </c:pt>
                <c:pt idx="112">
                  <c:v>1854.3677091335749</c:v>
                </c:pt>
                <c:pt idx="113">
                  <c:v>1841.0097069048804</c:v>
                </c:pt>
                <c:pt idx="114">
                  <c:v>1827.0909152852018</c:v>
                </c:pt>
                <c:pt idx="115">
                  <c:v>1812.6155740733002</c:v>
                </c:pt>
                <c:pt idx="116">
                  <c:v>1797.5880925983338</c:v>
                </c:pt>
                <c:pt idx="117">
                  <c:v>1782.0130483767357</c:v>
                </c:pt>
                <c:pt idx="118">
                  <c:v>1765.8951857178538</c:v>
                </c:pt>
                <c:pt idx="119">
                  <c:v>1749.2394142787916</c:v>
                </c:pt>
                <c:pt idx="120">
                  <c:v>1732.0508075688774</c:v>
                </c:pt>
                <c:pt idx="121">
                  <c:v>1714.3346014042247</c:v>
                </c:pt>
                <c:pt idx="122">
                  <c:v>1696.0961923128521</c:v>
                </c:pt>
                <c:pt idx="123">
                  <c:v>1677.3411358908479</c:v>
                </c:pt>
                <c:pt idx="124">
                  <c:v>1658.0751451100834</c:v>
                </c:pt>
                <c:pt idx="125">
                  <c:v>1638.3040885779833</c:v>
                </c:pt>
                <c:pt idx="126">
                  <c:v>1618.0339887498949</c:v>
                </c:pt>
                <c:pt idx="127">
                  <c:v>1597.2710200945855</c:v>
                </c:pt>
                <c:pt idx="128">
                  <c:v>1576.021507213444</c:v>
                </c:pt>
                <c:pt idx="129">
                  <c:v>1554.291922913942</c:v>
                </c:pt>
                <c:pt idx="130">
                  <c:v>1532.0888862379561</c:v>
                </c:pt>
                <c:pt idx="131">
                  <c:v>1509.4191604455443</c:v>
                </c:pt>
                <c:pt idx="132">
                  <c:v>1486.2896509547884</c:v>
                </c:pt>
                <c:pt idx="133">
                  <c:v>1462.7074032383412</c:v>
                </c:pt>
                <c:pt idx="134">
                  <c:v>1438.6796006773022</c:v>
                </c:pt>
                <c:pt idx="135">
                  <c:v>1414.2135623730951</c:v>
                </c:pt>
                <c:pt idx="136">
                  <c:v>1389.3167409179944</c:v>
                </c:pt>
                <c:pt idx="137">
                  <c:v>1363.9967201249972</c:v>
                </c:pt>
                <c:pt idx="138">
                  <c:v>1338.2612127177167</c:v>
                </c:pt>
                <c:pt idx="139">
                  <c:v>1312.1180579810145</c:v>
                </c:pt>
                <c:pt idx="140">
                  <c:v>1285.5752193730789</c:v>
                </c:pt>
                <c:pt idx="141">
                  <c:v>1258.6407820996749</c:v>
                </c:pt>
                <c:pt idx="142">
                  <c:v>1231.3229506513169</c:v>
                </c:pt>
                <c:pt idx="143">
                  <c:v>1203.6300463040964</c:v>
                </c:pt>
                <c:pt idx="144">
                  <c:v>1175.5705045849465</c:v>
                </c:pt>
                <c:pt idx="145">
                  <c:v>1147.1528727020918</c:v>
                </c:pt>
                <c:pt idx="146">
                  <c:v>1118.3858069414939</c:v>
                </c:pt>
                <c:pt idx="147">
                  <c:v>1089.2780700300546</c:v>
                </c:pt>
                <c:pt idx="148">
                  <c:v>1059.8385284664098</c:v>
                </c:pt>
                <c:pt idx="149">
                  <c:v>1030.0761498201089</c:v>
                </c:pt>
                <c:pt idx="150">
                  <c:v>999.99999999999989</c:v>
                </c:pt>
                <c:pt idx="151">
                  <c:v>969.61924049267429</c:v>
                </c:pt>
                <c:pt idx="152">
                  <c:v>938.94312557178137</c:v>
                </c:pt>
                <c:pt idx="153">
                  <c:v>907.98099947909373</c:v>
                </c:pt>
                <c:pt idx="154">
                  <c:v>876.74229357815454</c:v>
                </c:pt>
                <c:pt idx="155">
                  <c:v>845.23652348139899</c:v>
                </c:pt>
                <c:pt idx="156">
                  <c:v>813.47328615160086</c:v>
                </c:pt>
                <c:pt idx="157">
                  <c:v>781.46225697854754</c:v>
                </c:pt>
                <c:pt idx="158">
                  <c:v>749.21318683182449</c:v>
                </c:pt>
                <c:pt idx="159">
                  <c:v>716.73589909060047</c:v>
                </c:pt>
                <c:pt idx="160">
                  <c:v>684.04028665133774</c:v>
                </c:pt>
                <c:pt idx="161">
                  <c:v>651.13630891431319</c:v>
                </c:pt>
                <c:pt idx="162">
                  <c:v>618.033988749895</c:v>
                </c:pt>
                <c:pt idx="163">
                  <c:v>584.74340944547316</c:v>
                </c:pt>
                <c:pt idx="164">
                  <c:v>551.27471163399844</c:v>
                </c:pt>
                <c:pt idx="165">
                  <c:v>517.63809020504209</c:v>
                </c:pt>
                <c:pt idx="166">
                  <c:v>483.84379119933544</c:v>
                </c:pt>
                <c:pt idx="167">
                  <c:v>449.90210868773039</c:v>
                </c:pt>
                <c:pt idx="168">
                  <c:v>415.82338163551861</c:v>
                </c:pt>
                <c:pt idx="169">
                  <c:v>381.61799075308994</c:v>
                </c:pt>
                <c:pt idx="170">
                  <c:v>347.29635533386056</c:v>
                </c:pt>
                <c:pt idx="171">
                  <c:v>312.86893008046195</c:v>
                </c:pt>
                <c:pt idx="172">
                  <c:v>278.34620192013068</c:v>
                </c:pt>
                <c:pt idx="173">
                  <c:v>243.73868681029509</c:v>
                </c:pt>
                <c:pt idx="174">
                  <c:v>209.05692653530747</c:v>
                </c:pt>
                <c:pt idx="175">
                  <c:v>174.31148549531639</c:v>
                </c:pt>
                <c:pt idx="176">
                  <c:v>139.51294748825106</c:v>
                </c:pt>
                <c:pt idx="177">
                  <c:v>104.67191248588762</c:v>
                </c:pt>
                <c:pt idx="178">
                  <c:v>69.798993405002278</c:v>
                </c:pt>
                <c:pt idx="179">
                  <c:v>34.904812874566879</c:v>
                </c:pt>
                <c:pt idx="180">
                  <c:v>2.45029690981724E-13</c:v>
                </c:pt>
                <c:pt idx="181">
                  <c:v>-34.90481287456727</c:v>
                </c:pt>
                <c:pt idx="182">
                  <c:v>-69.798993405001795</c:v>
                </c:pt>
                <c:pt idx="183">
                  <c:v>-104.67191248588712</c:v>
                </c:pt>
                <c:pt idx="184">
                  <c:v>-139.51294748825055</c:v>
                </c:pt>
                <c:pt idx="185">
                  <c:v>-174.31148549531588</c:v>
                </c:pt>
                <c:pt idx="186">
                  <c:v>-209.05692653530699</c:v>
                </c:pt>
                <c:pt idx="187">
                  <c:v>-243.73868681029461</c:v>
                </c:pt>
                <c:pt idx="188">
                  <c:v>-278.34620192013102</c:v>
                </c:pt>
                <c:pt idx="189">
                  <c:v>-312.86893008046144</c:v>
                </c:pt>
                <c:pt idx="190">
                  <c:v>-347.29635533386096</c:v>
                </c:pt>
                <c:pt idx="191">
                  <c:v>-381.61799075308943</c:v>
                </c:pt>
                <c:pt idx="192">
                  <c:v>-415.82338163551901</c:v>
                </c:pt>
                <c:pt idx="193">
                  <c:v>-449.90210868772994</c:v>
                </c:pt>
                <c:pt idx="194">
                  <c:v>-483.84379119933504</c:v>
                </c:pt>
                <c:pt idx="195">
                  <c:v>-517.63809020504164</c:v>
                </c:pt>
                <c:pt idx="196">
                  <c:v>-551.27471163399798</c:v>
                </c:pt>
                <c:pt idx="197">
                  <c:v>-584.7434094454735</c:v>
                </c:pt>
                <c:pt idx="198">
                  <c:v>-618.03398874989455</c:v>
                </c:pt>
                <c:pt idx="199">
                  <c:v>-651.13630891431353</c:v>
                </c:pt>
                <c:pt idx="200">
                  <c:v>-684.04028665133728</c:v>
                </c:pt>
                <c:pt idx="201">
                  <c:v>-716.73589909060092</c:v>
                </c:pt>
                <c:pt idx="202">
                  <c:v>-749.21318683182403</c:v>
                </c:pt>
                <c:pt idx="203">
                  <c:v>-781.46225697854709</c:v>
                </c:pt>
                <c:pt idx="204">
                  <c:v>-813.4732861516004</c:v>
                </c:pt>
                <c:pt idx="205">
                  <c:v>-845.23652348139854</c:v>
                </c:pt>
                <c:pt idx="206">
                  <c:v>-876.74229357815489</c:v>
                </c:pt>
                <c:pt idx="207">
                  <c:v>-907.98099947909338</c:v>
                </c:pt>
                <c:pt idx="208">
                  <c:v>-938.94312557178171</c:v>
                </c:pt>
                <c:pt idx="209">
                  <c:v>-969.61924049267384</c:v>
                </c:pt>
                <c:pt idx="210">
                  <c:v>-1000.0000000000002</c:v>
                </c:pt>
                <c:pt idx="211">
                  <c:v>-1030.0761498201084</c:v>
                </c:pt>
                <c:pt idx="212">
                  <c:v>-1059.8385284664096</c:v>
                </c:pt>
                <c:pt idx="213">
                  <c:v>-1089.2780700300541</c:v>
                </c:pt>
                <c:pt idx="214">
                  <c:v>-1118.3858069414935</c:v>
                </c:pt>
                <c:pt idx="215">
                  <c:v>-1147.1528727020923</c:v>
                </c:pt>
                <c:pt idx="216">
                  <c:v>-1175.5705045849461</c:v>
                </c:pt>
                <c:pt idx="217">
                  <c:v>-1203.6300463040968</c:v>
                </c:pt>
                <c:pt idx="218">
                  <c:v>-1231.3229506513164</c:v>
                </c:pt>
                <c:pt idx="219">
                  <c:v>-1258.6407820996753</c:v>
                </c:pt>
                <c:pt idx="220">
                  <c:v>-1285.5752193730784</c:v>
                </c:pt>
                <c:pt idx="221">
                  <c:v>-1312.1180579810141</c:v>
                </c:pt>
                <c:pt idx="222">
                  <c:v>-1338.2612127177165</c:v>
                </c:pt>
                <c:pt idx="223">
                  <c:v>-1363.9967201249967</c:v>
                </c:pt>
                <c:pt idx="224">
                  <c:v>-1389.3167409179948</c:v>
                </c:pt>
                <c:pt idx="225">
                  <c:v>-1414.2135623730949</c:v>
                </c:pt>
                <c:pt idx="226">
                  <c:v>-1438.6796006773025</c:v>
                </c:pt>
                <c:pt idx="227">
                  <c:v>-1462.7074032383409</c:v>
                </c:pt>
                <c:pt idx="228">
                  <c:v>-1486.2896509547886</c:v>
                </c:pt>
                <c:pt idx="229">
                  <c:v>-1509.4191604455441</c:v>
                </c:pt>
                <c:pt idx="230">
                  <c:v>-1532.0888862379559</c:v>
                </c:pt>
                <c:pt idx="231">
                  <c:v>-1554.2919229139411</c:v>
                </c:pt>
                <c:pt idx="232">
                  <c:v>-1576.0215072134442</c:v>
                </c:pt>
                <c:pt idx="233">
                  <c:v>-1597.2710200945858</c:v>
                </c:pt>
                <c:pt idx="234">
                  <c:v>-1618.0339887498947</c:v>
                </c:pt>
                <c:pt idx="235">
                  <c:v>-1638.3040885779831</c:v>
                </c:pt>
                <c:pt idx="236">
                  <c:v>-1658.0751451100837</c:v>
                </c:pt>
                <c:pt idx="237">
                  <c:v>-1677.3411358908481</c:v>
                </c:pt>
                <c:pt idx="238">
                  <c:v>-1696.0961923128518</c:v>
                </c:pt>
                <c:pt idx="239">
                  <c:v>-1714.3346014042243</c:v>
                </c:pt>
                <c:pt idx="240">
                  <c:v>-1732.0508075688767</c:v>
                </c:pt>
                <c:pt idx="241">
                  <c:v>-1749.2394142787919</c:v>
                </c:pt>
                <c:pt idx="242">
                  <c:v>-1765.895185717854</c:v>
                </c:pt>
                <c:pt idx="243">
                  <c:v>-1782.0130483767355</c:v>
                </c:pt>
                <c:pt idx="244">
                  <c:v>-1797.5880925983336</c:v>
                </c:pt>
                <c:pt idx="245">
                  <c:v>-1812.6155740733002</c:v>
                </c:pt>
                <c:pt idx="246">
                  <c:v>-1827.0909152852018</c:v>
                </c:pt>
                <c:pt idx="247">
                  <c:v>-1841.0097069048804</c:v>
                </c:pt>
                <c:pt idx="248">
                  <c:v>-1854.3677091335746</c:v>
                </c:pt>
                <c:pt idx="249">
                  <c:v>-1867.1608529944033</c:v>
                </c:pt>
                <c:pt idx="250">
                  <c:v>-1879.3852415718168</c:v>
                </c:pt>
                <c:pt idx="251">
                  <c:v>-1891.0371511986336</c:v>
                </c:pt>
                <c:pt idx="252">
                  <c:v>-1902.1130325903071</c:v>
                </c:pt>
                <c:pt idx="253">
                  <c:v>-1912.6095119260706</c:v>
                </c:pt>
                <c:pt idx="254">
                  <c:v>-1922.523391876638</c:v>
                </c:pt>
                <c:pt idx="255">
                  <c:v>-1931.8516525781367</c:v>
                </c:pt>
                <c:pt idx="256">
                  <c:v>-1940.5914525519929</c:v>
                </c:pt>
                <c:pt idx="257">
                  <c:v>-1948.7401295704703</c:v>
                </c:pt>
                <c:pt idx="258">
                  <c:v>-1956.2952014676112</c:v>
                </c:pt>
                <c:pt idx="259">
                  <c:v>-1963.2543668953278</c:v>
                </c:pt>
                <c:pt idx="260">
                  <c:v>-1969.6155060244159</c:v>
                </c:pt>
                <c:pt idx="261">
                  <c:v>-1975.3766811902753</c:v>
                </c:pt>
                <c:pt idx="262">
                  <c:v>-1980.5361374831405</c:v>
                </c:pt>
                <c:pt idx="263">
                  <c:v>-1985.0923032826443</c:v>
                </c:pt>
                <c:pt idx="264">
                  <c:v>-1989.0437907365467</c:v>
                </c:pt>
                <c:pt idx="265">
                  <c:v>-1992.389396183491</c:v>
                </c:pt>
                <c:pt idx="266">
                  <c:v>-1995.1281005196483</c:v>
                </c:pt>
                <c:pt idx="267">
                  <c:v>-1997.2590695091476</c:v>
                </c:pt>
                <c:pt idx="268">
                  <c:v>-1998.7816540381916</c:v>
                </c:pt>
                <c:pt idx="269">
                  <c:v>-1999.6953903127826</c:v>
                </c:pt>
                <c:pt idx="270">
                  <c:v>-2000</c:v>
                </c:pt>
                <c:pt idx="271">
                  <c:v>-1999.6953903127826</c:v>
                </c:pt>
                <c:pt idx="272">
                  <c:v>-1998.7816540381916</c:v>
                </c:pt>
                <c:pt idx="273">
                  <c:v>-1997.2590695091476</c:v>
                </c:pt>
                <c:pt idx="274">
                  <c:v>-1995.1281005196486</c:v>
                </c:pt>
                <c:pt idx="275">
                  <c:v>-1992.389396183491</c:v>
                </c:pt>
                <c:pt idx="276">
                  <c:v>-1989.0437907365467</c:v>
                </c:pt>
                <c:pt idx="277">
                  <c:v>-1985.092303282644</c:v>
                </c:pt>
                <c:pt idx="278">
                  <c:v>-1980.5361374831407</c:v>
                </c:pt>
                <c:pt idx="279">
                  <c:v>-1975.3766811902756</c:v>
                </c:pt>
                <c:pt idx="280">
                  <c:v>-1969.6155060244162</c:v>
                </c:pt>
                <c:pt idx="281">
                  <c:v>-1963.2543668953276</c:v>
                </c:pt>
                <c:pt idx="282">
                  <c:v>-1956.2952014676112</c:v>
                </c:pt>
                <c:pt idx="283">
                  <c:v>-1948.7401295704706</c:v>
                </c:pt>
                <c:pt idx="284">
                  <c:v>-1940.5914525519931</c:v>
                </c:pt>
                <c:pt idx="285">
                  <c:v>-1931.8516525781367</c:v>
                </c:pt>
                <c:pt idx="286">
                  <c:v>-1922.5233918766376</c:v>
                </c:pt>
                <c:pt idx="287">
                  <c:v>-1912.6095119260708</c:v>
                </c:pt>
                <c:pt idx="288">
                  <c:v>-1902.1130325903073</c:v>
                </c:pt>
                <c:pt idx="289">
                  <c:v>-1891.0371511986339</c:v>
                </c:pt>
                <c:pt idx="290">
                  <c:v>-1879.3852415718166</c:v>
                </c:pt>
                <c:pt idx="291">
                  <c:v>-1867.1608529944035</c:v>
                </c:pt>
                <c:pt idx="292">
                  <c:v>-1854.3677091335749</c:v>
                </c:pt>
                <c:pt idx="293">
                  <c:v>-1841.0097069048809</c:v>
                </c:pt>
                <c:pt idx="294">
                  <c:v>-1827.0909152852021</c:v>
                </c:pt>
                <c:pt idx="295">
                  <c:v>-1812.6155740733</c:v>
                </c:pt>
                <c:pt idx="296">
                  <c:v>-1797.588092598334</c:v>
                </c:pt>
                <c:pt idx="297">
                  <c:v>-1782.0130483767357</c:v>
                </c:pt>
                <c:pt idx="298">
                  <c:v>-1765.8951857178542</c:v>
                </c:pt>
                <c:pt idx="299">
                  <c:v>-1749.2394142787912</c:v>
                </c:pt>
                <c:pt idx="300">
                  <c:v>-1732.0508075688772</c:v>
                </c:pt>
                <c:pt idx="301">
                  <c:v>-1714.3346014042247</c:v>
                </c:pt>
                <c:pt idx="302">
                  <c:v>-1696.0961923128523</c:v>
                </c:pt>
                <c:pt idx="303">
                  <c:v>-1677.3411358908486</c:v>
                </c:pt>
                <c:pt idx="304">
                  <c:v>-1658.0751451100832</c:v>
                </c:pt>
                <c:pt idx="305">
                  <c:v>-1638.3040885779835</c:v>
                </c:pt>
                <c:pt idx="306">
                  <c:v>-1618.0339887498951</c:v>
                </c:pt>
                <c:pt idx="307">
                  <c:v>-1597.271020094586</c:v>
                </c:pt>
                <c:pt idx="308">
                  <c:v>-1576.0215072134436</c:v>
                </c:pt>
                <c:pt idx="309">
                  <c:v>-1554.2919229139416</c:v>
                </c:pt>
                <c:pt idx="310">
                  <c:v>-1532.0888862379563</c:v>
                </c:pt>
                <c:pt idx="311">
                  <c:v>-1509.4191604455445</c:v>
                </c:pt>
                <c:pt idx="312">
                  <c:v>-1486.2896509547891</c:v>
                </c:pt>
                <c:pt idx="313">
                  <c:v>-1462.7074032383407</c:v>
                </c:pt>
                <c:pt idx="314">
                  <c:v>-1438.6796006773025</c:v>
                </c:pt>
                <c:pt idx="315">
                  <c:v>-1414.2135623730953</c:v>
                </c:pt>
                <c:pt idx="316">
                  <c:v>-1389.3167409179953</c:v>
                </c:pt>
                <c:pt idx="317">
                  <c:v>-1363.9967201249965</c:v>
                </c:pt>
                <c:pt idx="318">
                  <c:v>-1338.2612127177163</c:v>
                </c:pt>
                <c:pt idx="319">
                  <c:v>-1312.1180579810148</c:v>
                </c:pt>
                <c:pt idx="320">
                  <c:v>-1285.5752193730791</c:v>
                </c:pt>
                <c:pt idx="321">
                  <c:v>-1258.6407820996756</c:v>
                </c:pt>
                <c:pt idx="322">
                  <c:v>-1231.3229506513164</c:v>
                </c:pt>
                <c:pt idx="323">
                  <c:v>-1203.6300463040966</c:v>
                </c:pt>
                <c:pt idx="324">
                  <c:v>-1175.5705045849468</c:v>
                </c:pt>
                <c:pt idx="325">
                  <c:v>-1147.152872702093</c:v>
                </c:pt>
                <c:pt idx="326">
                  <c:v>-1118.3858069414932</c:v>
                </c:pt>
                <c:pt idx="327">
                  <c:v>-1089.2780700300539</c:v>
                </c:pt>
                <c:pt idx="328">
                  <c:v>-1059.83852846641</c:v>
                </c:pt>
                <c:pt idx="329">
                  <c:v>-1030.0761498201089</c:v>
                </c:pt>
                <c:pt idx="330">
                  <c:v>-1000.0000000000009</c:v>
                </c:pt>
                <c:pt idx="331">
                  <c:v>-969.61924049267384</c:v>
                </c:pt>
                <c:pt idx="332">
                  <c:v>-938.94312557178159</c:v>
                </c:pt>
                <c:pt idx="333">
                  <c:v>-907.98099947909395</c:v>
                </c:pt>
                <c:pt idx="334">
                  <c:v>-876.74229357815557</c:v>
                </c:pt>
                <c:pt idx="335">
                  <c:v>-845.23652348139842</c:v>
                </c:pt>
                <c:pt idx="336">
                  <c:v>-813.47328615160029</c:v>
                </c:pt>
                <c:pt idx="337">
                  <c:v>-781.46225697854777</c:v>
                </c:pt>
                <c:pt idx="338">
                  <c:v>-749.21318683182471</c:v>
                </c:pt>
                <c:pt idx="339">
                  <c:v>-716.73589909060149</c:v>
                </c:pt>
                <c:pt idx="340">
                  <c:v>-684.04028665133717</c:v>
                </c:pt>
                <c:pt idx="341">
                  <c:v>-651.13630891431342</c:v>
                </c:pt>
                <c:pt idx="342">
                  <c:v>-618.03398874989523</c:v>
                </c:pt>
                <c:pt idx="343">
                  <c:v>-584.7434094454743</c:v>
                </c:pt>
                <c:pt idx="344">
                  <c:v>-551.27471163399787</c:v>
                </c:pt>
                <c:pt idx="345">
                  <c:v>-517.63809020504141</c:v>
                </c:pt>
                <c:pt idx="346">
                  <c:v>-483.84379119933573</c:v>
                </c:pt>
                <c:pt idx="347">
                  <c:v>-449.90210868773067</c:v>
                </c:pt>
                <c:pt idx="348">
                  <c:v>-415.82338163551975</c:v>
                </c:pt>
                <c:pt idx="349">
                  <c:v>-381.61799075308932</c:v>
                </c:pt>
                <c:pt idx="350">
                  <c:v>-347.29635533386079</c:v>
                </c:pt>
                <c:pt idx="351">
                  <c:v>-312.86893008046223</c:v>
                </c:pt>
                <c:pt idx="352">
                  <c:v>-278.34620192013176</c:v>
                </c:pt>
                <c:pt idx="353">
                  <c:v>-243.73868681029444</c:v>
                </c:pt>
                <c:pt idx="354">
                  <c:v>-209.05692653530684</c:v>
                </c:pt>
                <c:pt idx="355">
                  <c:v>-174.31148549531665</c:v>
                </c:pt>
                <c:pt idx="356">
                  <c:v>-139.51294748825126</c:v>
                </c:pt>
                <c:pt idx="357">
                  <c:v>-104.67191248588874</c:v>
                </c:pt>
                <c:pt idx="358">
                  <c:v>-69.798993405001653</c:v>
                </c:pt>
                <c:pt idx="359">
                  <c:v>-34.904812874567121</c:v>
                </c:pt>
                <c:pt idx="360">
                  <c:v>-4.90059381963448E-13</c:v>
                </c:pt>
              </c:numCache>
            </c:numRef>
          </c:xVal>
          <c:yVal>
            <c:numRef>
              <c:f>'Trajectory Map'!$AZ$3:$AZ$363</c:f>
              <c:numCache>
                <c:formatCode>General</c:formatCode>
                <c:ptCount val="361"/>
                <c:pt idx="0">
                  <c:v>2000</c:v>
                </c:pt>
                <c:pt idx="1">
                  <c:v>1999.6953903127826</c:v>
                </c:pt>
                <c:pt idx="2">
                  <c:v>1998.7816540381916</c:v>
                </c:pt>
                <c:pt idx="3">
                  <c:v>1997.2590695091476</c:v>
                </c:pt>
                <c:pt idx="4">
                  <c:v>1995.1281005196483</c:v>
                </c:pt>
                <c:pt idx="5">
                  <c:v>1992.389396183491</c:v>
                </c:pt>
                <c:pt idx="6">
                  <c:v>1989.0437907365465</c:v>
                </c:pt>
                <c:pt idx="7">
                  <c:v>1985.092303282644</c:v>
                </c:pt>
                <c:pt idx="8">
                  <c:v>1980.5361374831407</c:v>
                </c:pt>
                <c:pt idx="9">
                  <c:v>1975.3766811902756</c:v>
                </c:pt>
                <c:pt idx="10">
                  <c:v>1969.6155060244159</c:v>
                </c:pt>
                <c:pt idx="11">
                  <c:v>1963.2543668953278</c:v>
                </c:pt>
                <c:pt idx="12">
                  <c:v>1956.2952014676114</c:v>
                </c:pt>
                <c:pt idx="13">
                  <c:v>1948.7401295704706</c:v>
                </c:pt>
                <c:pt idx="14">
                  <c:v>1940.5914525519929</c:v>
                </c:pt>
                <c:pt idx="15">
                  <c:v>1931.8516525781367</c:v>
                </c:pt>
                <c:pt idx="16">
                  <c:v>1922.5233918766378</c:v>
                </c:pt>
                <c:pt idx="17">
                  <c:v>1912.6095119260708</c:v>
                </c:pt>
                <c:pt idx="18">
                  <c:v>1902.1130325903071</c:v>
                </c:pt>
                <c:pt idx="19">
                  <c:v>1891.0371511986336</c:v>
                </c:pt>
                <c:pt idx="20">
                  <c:v>1879.3852415718168</c:v>
                </c:pt>
                <c:pt idx="21">
                  <c:v>1867.1608529944035</c:v>
                </c:pt>
                <c:pt idx="22">
                  <c:v>1854.3677091335749</c:v>
                </c:pt>
                <c:pt idx="23">
                  <c:v>1841.0097069048807</c:v>
                </c:pt>
                <c:pt idx="24">
                  <c:v>1827.0909152852018</c:v>
                </c:pt>
                <c:pt idx="25">
                  <c:v>1812.6155740733</c:v>
                </c:pt>
                <c:pt idx="26">
                  <c:v>1797.588092598334</c:v>
                </c:pt>
                <c:pt idx="27">
                  <c:v>1782.0130483767357</c:v>
                </c:pt>
                <c:pt idx="28">
                  <c:v>1765.895185717854</c:v>
                </c:pt>
                <c:pt idx="29">
                  <c:v>1749.2394142787914</c:v>
                </c:pt>
                <c:pt idx="30">
                  <c:v>1732.0508075688774</c:v>
                </c:pt>
                <c:pt idx="31">
                  <c:v>1714.3346014042247</c:v>
                </c:pt>
                <c:pt idx="32">
                  <c:v>1696.0961923128518</c:v>
                </c:pt>
                <c:pt idx="33">
                  <c:v>1677.3411358908481</c:v>
                </c:pt>
                <c:pt idx="34">
                  <c:v>1658.0751451100832</c:v>
                </c:pt>
                <c:pt idx="35">
                  <c:v>1638.3040885779835</c:v>
                </c:pt>
                <c:pt idx="36">
                  <c:v>1618.0339887498949</c:v>
                </c:pt>
                <c:pt idx="37">
                  <c:v>1597.2710200945858</c:v>
                </c:pt>
                <c:pt idx="38">
                  <c:v>1576.0215072134438</c:v>
                </c:pt>
                <c:pt idx="39">
                  <c:v>1554.2919229139418</c:v>
                </c:pt>
                <c:pt idx="40">
                  <c:v>1532.0888862379561</c:v>
                </c:pt>
                <c:pt idx="41">
                  <c:v>1509.4191604455441</c:v>
                </c:pt>
                <c:pt idx="42">
                  <c:v>1486.2896509547884</c:v>
                </c:pt>
                <c:pt idx="43">
                  <c:v>1462.7074032383409</c:v>
                </c:pt>
                <c:pt idx="44">
                  <c:v>1438.6796006773025</c:v>
                </c:pt>
                <c:pt idx="45">
                  <c:v>1414.2135623730951</c:v>
                </c:pt>
                <c:pt idx="46">
                  <c:v>1389.3167409179946</c:v>
                </c:pt>
                <c:pt idx="47">
                  <c:v>1363.996720124997</c:v>
                </c:pt>
                <c:pt idx="48">
                  <c:v>1338.2612127177165</c:v>
                </c:pt>
                <c:pt idx="49">
                  <c:v>1312.1180579810145</c:v>
                </c:pt>
                <c:pt idx="50">
                  <c:v>1285.5752193730787</c:v>
                </c:pt>
                <c:pt idx="51">
                  <c:v>1258.6407820996751</c:v>
                </c:pt>
                <c:pt idx="52">
                  <c:v>1231.3229506513167</c:v>
                </c:pt>
                <c:pt idx="53">
                  <c:v>1203.6300463040968</c:v>
                </c:pt>
                <c:pt idx="54">
                  <c:v>1175.5705045849463</c:v>
                </c:pt>
                <c:pt idx="55">
                  <c:v>1147.1528727020923</c:v>
                </c:pt>
                <c:pt idx="56">
                  <c:v>1118.3858069414937</c:v>
                </c:pt>
                <c:pt idx="57">
                  <c:v>1089.2780700300541</c:v>
                </c:pt>
                <c:pt idx="58">
                  <c:v>1059.8385284664098</c:v>
                </c:pt>
                <c:pt idx="59">
                  <c:v>1030.0761498201084</c:v>
                </c:pt>
                <c:pt idx="60">
                  <c:v>1000.0000000000002</c:v>
                </c:pt>
                <c:pt idx="61">
                  <c:v>969.61924049267418</c:v>
                </c:pt>
                <c:pt idx="62">
                  <c:v>938.94312557178171</c:v>
                </c:pt>
                <c:pt idx="63">
                  <c:v>907.98099947909361</c:v>
                </c:pt>
                <c:pt idx="64">
                  <c:v>876.74229357815489</c:v>
                </c:pt>
                <c:pt idx="65">
                  <c:v>845.23652348139888</c:v>
                </c:pt>
                <c:pt idx="66">
                  <c:v>813.4732861516004</c:v>
                </c:pt>
                <c:pt idx="67">
                  <c:v>781.46225697854743</c:v>
                </c:pt>
                <c:pt idx="68">
                  <c:v>749.21318683182392</c:v>
                </c:pt>
                <c:pt idx="69">
                  <c:v>716.73589909060081</c:v>
                </c:pt>
                <c:pt idx="70">
                  <c:v>684.04028665133762</c:v>
                </c:pt>
                <c:pt idx="71">
                  <c:v>651.13630891431353</c:v>
                </c:pt>
                <c:pt idx="72">
                  <c:v>618.03398874989489</c:v>
                </c:pt>
                <c:pt idx="73">
                  <c:v>584.7434094454735</c:v>
                </c:pt>
                <c:pt idx="74">
                  <c:v>551.27471163399832</c:v>
                </c:pt>
                <c:pt idx="75">
                  <c:v>517.63809020504152</c:v>
                </c:pt>
                <c:pt idx="76">
                  <c:v>483.84379119933533</c:v>
                </c:pt>
                <c:pt idx="77">
                  <c:v>449.90210868772982</c:v>
                </c:pt>
                <c:pt idx="78">
                  <c:v>415.8233816355189</c:v>
                </c:pt>
                <c:pt idx="79">
                  <c:v>381.61799075308983</c:v>
                </c:pt>
                <c:pt idx="80">
                  <c:v>347.29635533386084</c:v>
                </c:pt>
                <c:pt idx="81">
                  <c:v>312.86893008046184</c:v>
                </c:pt>
                <c:pt idx="82">
                  <c:v>278.34620192013091</c:v>
                </c:pt>
                <c:pt idx="83">
                  <c:v>243.73868681029498</c:v>
                </c:pt>
                <c:pt idx="84">
                  <c:v>209.0569265353069</c:v>
                </c:pt>
                <c:pt idx="85">
                  <c:v>174.31148549531628</c:v>
                </c:pt>
                <c:pt idx="86">
                  <c:v>139.51294748825046</c:v>
                </c:pt>
                <c:pt idx="87">
                  <c:v>104.67191248588793</c:v>
                </c:pt>
                <c:pt idx="88">
                  <c:v>69.798993405002165</c:v>
                </c:pt>
                <c:pt idx="89">
                  <c:v>34.904812874567199</c:v>
                </c:pt>
                <c:pt idx="90">
                  <c:v>1.22514845490862E-13</c:v>
                </c:pt>
                <c:pt idx="91">
                  <c:v>-34.904812874566957</c:v>
                </c:pt>
                <c:pt idx="92">
                  <c:v>-69.798993405001909</c:v>
                </c:pt>
                <c:pt idx="93">
                  <c:v>-104.67191248588769</c:v>
                </c:pt>
                <c:pt idx="94">
                  <c:v>-139.51294748825066</c:v>
                </c:pt>
                <c:pt idx="95">
                  <c:v>-174.31148549531648</c:v>
                </c:pt>
                <c:pt idx="96">
                  <c:v>-209.0569265353071</c:v>
                </c:pt>
                <c:pt idx="97">
                  <c:v>-243.73868681029472</c:v>
                </c:pt>
                <c:pt idx="98">
                  <c:v>-278.34620192013068</c:v>
                </c:pt>
                <c:pt idx="99">
                  <c:v>-312.86893008046161</c:v>
                </c:pt>
                <c:pt idx="100">
                  <c:v>-347.29635533386062</c:v>
                </c:pt>
                <c:pt idx="101">
                  <c:v>-381.6179907530896</c:v>
                </c:pt>
                <c:pt idx="102">
                  <c:v>-415.82338163551867</c:v>
                </c:pt>
                <c:pt idx="103">
                  <c:v>-449.90210868773005</c:v>
                </c:pt>
                <c:pt idx="104">
                  <c:v>-483.84379119933556</c:v>
                </c:pt>
                <c:pt idx="105">
                  <c:v>-517.63809020504175</c:v>
                </c:pt>
                <c:pt idx="106">
                  <c:v>-551.27471163399809</c:v>
                </c:pt>
                <c:pt idx="107">
                  <c:v>-584.74340944547328</c:v>
                </c:pt>
                <c:pt idx="108">
                  <c:v>-618.03398874989466</c:v>
                </c:pt>
                <c:pt idx="109">
                  <c:v>-651.1363089143133</c:v>
                </c:pt>
                <c:pt idx="110">
                  <c:v>-684.0402866513374</c:v>
                </c:pt>
                <c:pt idx="111">
                  <c:v>-716.73589909060058</c:v>
                </c:pt>
                <c:pt idx="112">
                  <c:v>-749.21318683182415</c:v>
                </c:pt>
                <c:pt idx="113">
                  <c:v>-781.46225697854754</c:v>
                </c:pt>
                <c:pt idx="114">
                  <c:v>-813.47328615160052</c:v>
                </c:pt>
                <c:pt idx="115">
                  <c:v>-845.23652348139865</c:v>
                </c:pt>
                <c:pt idx="116">
                  <c:v>-876.742293578155</c:v>
                </c:pt>
                <c:pt idx="117">
                  <c:v>-907.98099947909338</c:v>
                </c:pt>
                <c:pt idx="118">
                  <c:v>-938.94312557178182</c:v>
                </c:pt>
                <c:pt idx="119">
                  <c:v>-969.61924049267395</c:v>
                </c:pt>
                <c:pt idx="120">
                  <c:v>-999.99999999999955</c:v>
                </c:pt>
                <c:pt idx="121">
                  <c:v>-1030.0761498201086</c:v>
                </c:pt>
                <c:pt idx="122">
                  <c:v>-1059.8385284664096</c:v>
                </c:pt>
                <c:pt idx="123">
                  <c:v>-1089.2780700300541</c:v>
                </c:pt>
                <c:pt idx="124">
                  <c:v>-1118.3858069414935</c:v>
                </c:pt>
                <c:pt idx="125">
                  <c:v>-1147.1528727020923</c:v>
                </c:pt>
                <c:pt idx="126">
                  <c:v>-1175.5705045849461</c:v>
                </c:pt>
                <c:pt idx="127">
                  <c:v>-1203.6300463040968</c:v>
                </c:pt>
                <c:pt idx="128">
                  <c:v>-1231.3229506513167</c:v>
                </c:pt>
                <c:pt idx="129">
                  <c:v>-1258.6407820996747</c:v>
                </c:pt>
                <c:pt idx="130">
                  <c:v>-1285.5752193730787</c:v>
                </c:pt>
                <c:pt idx="131">
                  <c:v>-1312.1180579810143</c:v>
                </c:pt>
                <c:pt idx="132">
                  <c:v>-1338.2612127177165</c:v>
                </c:pt>
                <c:pt idx="133">
                  <c:v>-1363.9967201249967</c:v>
                </c:pt>
                <c:pt idx="134">
                  <c:v>-1389.3167409179948</c:v>
                </c:pt>
                <c:pt idx="135">
                  <c:v>-1414.2135623730949</c:v>
                </c:pt>
                <c:pt idx="136">
                  <c:v>-1438.6796006773025</c:v>
                </c:pt>
                <c:pt idx="137">
                  <c:v>-1462.7074032383409</c:v>
                </c:pt>
                <c:pt idx="138">
                  <c:v>-1486.2896509547882</c:v>
                </c:pt>
                <c:pt idx="139">
                  <c:v>-1509.4191604455441</c:v>
                </c:pt>
                <c:pt idx="140">
                  <c:v>-1532.0888862379559</c:v>
                </c:pt>
                <c:pt idx="141">
                  <c:v>-1554.2919229139418</c:v>
                </c:pt>
                <c:pt idx="142">
                  <c:v>-1576.0215072134438</c:v>
                </c:pt>
                <c:pt idx="143">
                  <c:v>-1597.271020094586</c:v>
                </c:pt>
                <c:pt idx="144">
                  <c:v>-1618.0339887498947</c:v>
                </c:pt>
                <c:pt idx="145">
                  <c:v>-1638.3040885779837</c:v>
                </c:pt>
                <c:pt idx="146">
                  <c:v>-1658.0751451100832</c:v>
                </c:pt>
                <c:pt idx="147">
                  <c:v>-1677.3411358908479</c:v>
                </c:pt>
                <c:pt idx="148">
                  <c:v>-1696.0961923128518</c:v>
                </c:pt>
                <c:pt idx="149">
                  <c:v>-1714.3346014042245</c:v>
                </c:pt>
                <c:pt idx="150">
                  <c:v>-1732.0508075688774</c:v>
                </c:pt>
                <c:pt idx="151">
                  <c:v>-1749.2394142787914</c:v>
                </c:pt>
                <c:pt idx="152">
                  <c:v>-1765.895185717854</c:v>
                </c:pt>
                <c:pt idx="153">
                  <c:v>-1782.0130483767355</c:v>
                </c:pt>
                <c:pt idx="154">
                  <c:v>-1797.588092598334</c:v>
                </c:pt>
                <c:pt idx="155">
                  <c:v>-1812.6155740733</c:v>
                </c:pt>
                <c:pt idx="156">
                  <c:v>-1827.0909152852016</c:v>
                </c:pt>
                <c:pt idx="157">
                  <c:v>-1841.0097069048807</c:v>
                </c:pt>
                <c:pt idx="158">
                  <c:v>-1854.3677091335746</c:v>
                </c:pt>
                <c:pt idx="159">
                  <c:v>-1867.1608529944035</c:v>
                </c:pt>
                <c:pt idx="160">
                  <c:v>-1879.3852415718166</c:v>
                </c:pt>
                <c:pt idx="161">
                  <c:v>-1891.0371511986336</c:v>
                </c:pt>
                <c:pt idx="162">
                  <c:v>-1902.1130325903071</c:v>
                </c:pt>
                <c:pt idx="163">
                  <c:v>-1912.609511926071</c:v>
                </c:pt>
                <c:pt idx="164">
                  <c:v>-1922.5233918766378</c:v>
                </c:pt>
                <c:pt idx="165">
                  <c:v>-1931.8516525781365</c:v>
                </c:pt>
                <c:pt idx="166">
                  <c:v>-1940.5914525519929</c:v>
                </c:pt>
                <c:pt idx="167">
                  <c:v>-1948.7401295704703</c:v>
                </c:pt>
                <c:pt idx="168">
                  <c:v>-1956.2952014676114</c:v>
                </c:pt>
                <c:pt idx="169">
                  <c:v>-1963.2543668953278</c:v>
                </c:pt>
                <c:pt idx="170">
                  <c:v>-1969.6155060244159</c:v>
                </c:pt>
                <c:pt idx="171">
                  <c:v>-1975.3766811902753</c:v>
                </c:pt>
                <c:pt idx="172">
                  <c:v>-1980.5361374831407</c:v>
                </c:pt>
                <c:pt idx="173">
                  <c:v>-1985.092303282644</c:v>
                </c:pt>
                <c:pt idx="174">
                  <c:v>-1989.0437907365465</c:v>
                </c:pt>
                <c:pt idx="175">
                  <c:v>-1992.389396183491</c:v>
                </c:pt>
                <c:pt idx="176">
                  <c:v>-1995.1281005196483</c:v>
                </c:pt>
                <c:pt idx="177">
                  <c:v>-1997.2590695091476</c:v>
                </c:pt>
                <c:pt idx="178">
                  <c:v>-1998.7816540381916</c:v>
                </c:pt>
                <c:pt idx="179">
                  <c:v>-1999.6953903127826</c:v>
                </c:pt>
                <c:pt idx="180">
                  <c:v>-2000</c:v>
                </c:pt>
                <c:pt idx="181">
                  <c:v>-1999.6953903127826</c:v>
                </c:pt>
                <c:pt idx="182">
                  <c:v>-1998.7816540381916</c:v>
                </c:pt>
                <c:pt idx="183">
                  <c:v>-1997.2590695091476</c:v>
                </c:pt>
                <c:pt idx="184">
                  <c:v>-1995.1281005196483</c:v>
                </c:pt>
                <c:pt idx="185">
                  <c:v>-1992.389396183491</c:v>
                </c:pt>
                <c:pt idx="186">
                  <c:v>-1989.0437907365465</c:v>
                </c:pt>
                <c:pt idx="187">
                  <c:v>-1985.0923032826443</c:v>
                </c:pt>
                <c:pt idx="188">
                  <c:v>-1980.5361374831405</c:v>
                </c:pt>
                <c:pt idx="189">
                  <c:v>-1975.3766811902756</c:v>
                </c:pt>
                <c:pt idx="190">
                  <c:v>-1969.6155060244159</c:v>
                </c:pt>
                <c:pt idx="191">
                  <c:v>-1963.2543668953278</c:v>
                </c:pt>
                <c:pt idx="192">
                  <c:v>-1956.2952014676112</c:v>
                </c:pt>
                <c:pt idx="193">
                  <c:v>-1948.7401295704706</c:v>
                </c:pt>
                <c:pt idx="194">
                  <c:v>-1940.5914525519929</c:v>
                </c:pt>
                <c:pt idx="195">
                  <c:v>-1931.8516525781367</c:v>
                </c:pt>
                <c:pt idx="196">
                  <c:v>-1922.5233918766378</c:v>
                </c:pt>
                <c:pt idx="197">
                  <c:v>-1912.6095119260708</c:v>
                </c:pt>
                <c:pt idx="198">
                  <c:v>-1902.1130325903073</c:v>
                </c:pt>
                <c:pt idx="199">
                  <c:v>-1891.0371511986334</c:v>
                </c:pt>
                <c:pt idx="200">
                  <c:v>-1879.3852415718168</c:v>
                </c:pt>
                <c:pt idx="201">
                  <c:v>-1867.1608529944035</c:v>
                </c:pt>
                <c:pt idx="202">
                  <c:v>-1854.3677091335749</c:v>
                </c:pt>
                <c:pt idx="203">
                  <c:v>-1841.0097069048807</c:v>
                </c:pt>
                <c:pt idx="204">
                  <c:v>-1827.0909152852018</c:v>
                </c:pt>
                <c:pt idx="205">
                  <c:v>-1812.6155740733002</c:v>
                </c:pt>
                <c:pt idx="206">
                  <c:v>-1797.5880925983338</c:v>
                </c:pt>
                <c:pt idx="207">
                  <c:v>-1782.0130483767357</c:v>
                </c:pt>
                <c:pt idx="208">
                  <c:v>-1765.8951857178538</c:v>
                </c:pt>
                <c:pt idx="209">
                  <c:v>-1749.2394142787916</c:v>
                </c:pt>
                <c:pt idx="210">
                  <c:v>-1732.0508075688772</c:v>
                </c:pt>
                <c:pt idx="211">
                  <c:v>-1714.3346014042247</c:v>
                </c:pt>
                <c:pt idx="212">
                  <c:v>-1696.0961923128521</c:v>
                </c:pt>
                <c:pt idx="213">
                  <c:v>-1677.3411358908481</c:v>
                </c:pt>
                <c:pt idx="214">
                  <c:v>-1658.0751451100837</c:v>
                </c:pt>
                <c:pt idx="215">
                  <c:v>-1638.3040885779835</c:v>
                </c:pt>
                <c:pt idx="216">
                  <c:v>-1618.0339887498951</c:v>
                </c:pt>
                <c:pt idx="217">
                  <c:v>-1597.2710200945858</c:v>
                </c:pt>
                <c:pt idx="218">
                  <c:v>-1576.021507213444</c:v>
                </c:pt>
                <c:pt idx="219">
                  <c:v>-1554.2919229139416</c:v>
                </c:pt>
                <c:pt idx="220">
                  <c:v>-1532.0888862379561</c:v>
                </c:pt>
                <c:pt idx="221">
                  <c:v>-1509.4191604455443</c:v>
                </c:pt>
                <c:pt idx="222">
                  <c:v>-1486.2896509547884</c:v>
                </c:pt>
                <c:pt idx="223">
                  <c:v>-1462.7074032383412</c:v>
                </c:pt>
                <c:pt idx="224">
                  <c:v>-1438.6796006773022</c:v>
                </c:pt>
                <c:pt idx="225">
                  <c:v>-1414.2135623730953</c:v>
                </c:pt>
                <c:pt idx="226">
                  <c:v>-1389.3167409179946</c:v>
                </c:pt>
                <c:pt idx="227">
                  <c:v>-1363.9967201249972</c:v>
                </c:pt>
                <c:pt idx="228">
                  <c:v>-1338.2612127177163</c:v>
                </c:pt>
                <c:pt idx="229">
                  <c:v>-1312.1180579810145</c:v>
                </c:pt>
                <c:pt idx="230">
                  <c:v>-1285.5752193730789</c:v>
                </c:pt>
                <c:pt idx="231">
                  <c:v>-1258.6407820996756</c:v>
                </c:pt>
                <c:pt idx="232">
                  <c:v>-1231.3229506513162</c:v>
                </c:pt>
                <c:pt idx="233">
                  <c:v>-1203.6300463040966</c:v>
                </c:pt>
                <c:pt idx="234">
                  <c:v>-1175.5705045849465</c:v>
                </c:pt>
                <c:pt idx="235">
                  <c:v>-1147.1528727020927</c:v>
                </c:pt>
                <c:pt idx="236">
                  <c:v>-1118.3858069414932</c:v>
                </c:pt>
                <c:pt idx="237">
                  <c:v>-1089.2780700300539</c:v>
                </c:pt>
                <c:pt idx="238">
                  <c:v>-1059.83852846641</c:v>
                </c:pt>
                <c:pt idx="239">
                  <c:v>-1030.0761498201089</c:v>
                </c:pt>
                <c:pt idx="240">
                  <c:v>-1000.0000000000009</c:v>
                </c:pt>
                <c:pt idx="241">
                  <c:v>-969.61924049267373</c:v>
                </c:pt>
                <c:pt idx="242">
                  <c:v>-938.94312557178148</c:v>
                </c:pt>
                <c:pt idx="243">
                  <c:v>-907.98099947909384</c:v>
                </c:pt>
                <c:pt idx="244">
                  <c:v>-876.74229357815545</c:v>
                </c:pt>
                <c:pt idx="245">
                  <c:v>-845.23652348139831</c:v>
                </c:pt>
                <c:pt idx="246">
                  <c:v>-813.47328615160018</c:v>
                </c:pt>
                <c:pt idx="247">
                  <c:v>-781.46225697854766</c:v>
                </c:pt>
                <c:pt idx="248">
                  <c:v>-749.2131868318246</c:v>
                </c:pt>
                <c:pt idx="249">
                  <c:v>-716.73589909060138</c:v>
                </c:pt>
                <c:pt idx="250">
                  <c:v>-684.04028665133706</c:v>
                </c:pt>
                <c:pt idx="251">
                  <c:v>-651.1363089143133</c:v>
                </c:pt>
                <c:pt idx="252">
                  <c:v>-618.03398874989512</c:v>
                </c:pt>
                <c:pt idx="253">
                  <c:v>-584.74340944547419</c:v>
                </c:pt>
                <c:pt idx="254">
                  <c:v>-551.27471163399775</c:v>
                </c:pt>
                <c:pt idx="255">
                  <c:v>-517.63809020504129</c:v>
                </c:pt>
                <c:pt idx="256">
                  <c:v>-483.84379119933556</c:v>
                </c:pt>
                <c:pt idx="257">
                  <c:v>-449.9021086877305</c:v>
                </c:pt>
                <c:pt idx="258">
                  <c:v>-415.82338163551958</c:v>
                </c:pt>
                <c:pt idx="259">
                  <c:v>-381.6179907530892</c:v>
                </c:pt>
                <c:pt idx="260">
                  <c:v>-347.29635533386067</c:v>
                </c:pt>
                <c:pt idx="261">
                  <c:v>-312.86893008046206</c:v>
                </c:pt>
                <c:pt idx="262">
                  <c:v>-278.34620192013165</c:v>
                </c:pt>
                <c:pt idx="263">
                  <c:v>-243.73868681029435</c:v>
                </c:pt>
                <c:pt idx="264">
                  <c:v>-209.05692653530673</c:v>
                </c:pt>
                <c:pt idx="265">
                  <c:v>-174.3114854953165</c:v>
                </c:pt>
                <c:pt idx="266">
                  <c:v>-139.51294748825117</c:v>
                </c:pt>
                <c:pt idx="267">
                  <c:v>-104.67191248588861</c:v>
                </c:pt>
                <c:pt idx="268">
                  <c:v>-69.798993405001525</c:v>
                </c:pt>
                <c:pt idx="269">
                  <c:v>-34.904812874566993</c:v>
                </c:pt>
                <c:pt idx="270">
                  <c:v>-3.67544536472586E-13</c:v>
                </c:pt>
                <c:pt idx="271">
                  <c:v>34.904812874566261</c:v>
                </c:pt>
                <c:pt idx="272">
                  <c:v>69.798993405002562</c:v>
                </c:pt>
                <c:pt idx="273">
                  <c:v>104.67191248588789</c:v>
                </c:pt>
                <c:pt idx="274">
                  <c:v>139.51294748825043</c:v>
                </c:pt>
                <c:pt idx="275">
                  <c:v>174.31148549531576</c:v>
                </c:pt>
                <c:pt idx="276">
                  <c:v>209.05692653530596</c:v>
                </c:pt>
                <c:pt idx="277">
                  <c:v>243.73868681029538</c:v>
                </c:pt>
                <c:pt idx="278">
                  <c:v>278.34620192013091</c:v>
                </c:pt>
                <c:pt idx="279">
                  <c:v>312.86893008046133</c:v>
                </c:pt>
                <c:pt idx="280">
                  <c:v>347.29635533385994</c:v>
                </c:pt>
                <c:pt idx="281">
                  <c:v>381.61799075309023</c:v>
                </c:pt>
                <c:pt idx="282">
                  <c:v>415.82338163551884</c:v>
                </c:pt>
                <c:pt idx="283">
                  <c:v>449.90210868772982</c:v>
                </c:pt>
                <c:pt idx="284">
                  <c:v>483.84379119933493</c:v>
                </c:pt>
                <c:pt idx="285">
                  <c:v>517.63809020504061</c:v>
                </c:pt>
                <c:pt idx="286">
                  <c:v>551.27471163399878</c:v>
                </c:pt>
                <c:pt idx="287">
                  <c:v>584.74340944547339</c:v>
                </c:pt>
                <c:pt idx="288">
                  <c:v>618.03398874989443</c:v>
                </c:pt>
                <c:pt idx="289">
                  <c:v>651.13630891431262</c:v>
                </c:pt>
                <c:pt idx="290">
                  <c:v>684.04028665133796</c:v>
                </c:pt>
                <c:pt idx="291">
                  <c:v>716.73589909060081</c:v>
                </c:pt>
                <c:pt idx="292">
                  <c:v>749.21318683182392</c:v>
                </c:pt>
                <c:pt idx="293">
                  <c:v>781.46225697854698</c:v>
                </c:pt>
                <c:pt idx="294">
                  <c:v>813.4732861515995</c:v>
                </c:pt>
                <c:pt idx="295">
                  <c:v>845.23652348139922</c:v>
                </c:pt>
                <c:pt idx="296">
                  <c:v>876.74229357815477</c:v>
                </c:pt>
                <c:pt idx="297">
                  <c:v>907.98099947909327</c:v>
                </c:pt>
                <c:pt idx="298">
                  <c:v>938.9431255717808</c:v>
                </c:pt>
                <c:pt idx="299">
                  <c:v>969.61924049267452</c:v>
                </c:pt>
                <c:pt idx="300">
                  <c:v>1000.0000000000002</c:v>
                </c:pt>
                <c:pt idx="301">
                  <c:v>1030.0761498201084</c:v>
                </c:pt>
                <c:pt idx="302">
                  <c:v>1059.8385284664093</c:v>
                </c:pt>
                <c:pt idx="303">
                  <c:v>1089.2780700300532</c:v>
                </c:pt>
                <c:pt idx="304">
                  <c:v>1118.3858069414941</c:v>
                </c:pt>
                <c:pt idx="305">
                  <c:v>1147.1528727020921</c:v>
                </c:pt>
                <c:pt idx="306">
                  <c:v>1175.5705045849459</c:v>
                </c:pt>
                <c:pt idx="307">
                  <c:v>1203.6300463040959</c:v>
                </c:pt>
                <c:pt idx="308">
                  <c:v>1231.3229506513171</c:v>
                </c:pt>
                <c:pt idx="309">
                  <c:v>1258.6407820996751</c:v>
                </c:pt>
                <c:pt idx="310">
                  <c:v>1285.5752193730784</c:v>
                </c:pt>
                <c:pt idx="311">
                  <c:v>1312.1180579810141</c:v>
                </c:pt>
                <c:pt idx="312">
                  <c:v>1338.2612127177156</c:v>
                </c:pt>
                <c:pt idx="313">
                  <c:v>1363.9967201249972</c:v>
                </c:pt>
                <c:pt idx="314">
                  <c:v>1389.3167409179946</c:v>
                </c:pt>
                <c:pt idx="315">
                  <c:v>1414.2135623730946</c:v>
                </c:pt>
                <c:pt idx="316">
                  <c:v>1438.6796006773018</c:v>
                </c:pt>
                <c:pt idx="317">
                  <c:v>1462.7074032383414</c:v>
                </c:pt>
                <c:pt idx="318">
                  <c:v>1486.2896509547884</c:v>
                </c:pt>
                <c:pt idx="319">
                  <c:v>1509.4191604455439</c:v>
                </c:pt>
                <c:pt idx="320">
                  <c:v>1532.0888862379556</c:v>
                </c:pt>
                <c:pt idx="321">
                  <c:v>1554.2919229139411</c:v>
                </c:pt>
                <c:pt idx="322">
                  <c:v>1576.021507213444</c:v>
                </c:pt>
                <c:pt idx="323">
                  <c:v>1597.2710200945858</c:v>
                </c:pt>
                <c:pt idx="324">
                  <c:v>1618.0339887498947</c:v>
                </c:pt>
                <c:pt idx="325">
                  <c:v>1638.3040885779831</c:v>
                </c:pt>
                <c:pt idx="326">
                  <c:v>1658.0751451100837</c:v>
                </c:pt>
                <c:pt idx="327">
                  <c:v>1677.3411358908481</c:v>
                </c:pt>
                <c:pt idx="328">
                  <c:v>1696.0961923128518</c:v>
                </c:pt>
                <c:pt idx="329">
                  <c:v>1714.3346014042243</c:v>
                </c:pt>
                <c:pt idx="330">
                  <c:v>1732.0508075688767</c:v>
                </c:pt>
                <c:pt idx="331">
                  <c:v>1749.2394142787916</c:v>
                </c:pt>
                <c:pt idx="332">
                  <c:v>1765.8951857178538</c:v>
                </c:pt>
                <c:pt idx="333">
                  <c:v>1782.0130483767355</c:v>
                </c:pt>
                <c:pt idx="334">
                  <c:v>1797.5880925983336</c:v>
                </c:pt>
                <c:pt idx="335">
                  <c:v>1812.6155740733002</c:v>
                </c:pt>
                <c:pt idx="336">
                  <c:v>1827.0909152852018</c:v>
                </c:pt>
                <c:pt idx="337">
                  <c:v>1841.0097069048804</c:v>
                </c:pt>
                <c:pt idx="338">
                  <c:v>1854.3677091335746</c:v>
                </c:pt>
                <c:pt idx="339">
                  <c:v>1867.1608529944031</c:v>
                </c:pt>
                <c:pt idx="340">
                  <c:v>1879.3852415718168</c:v>
                </c:pt>
                <c:pt idx="341">
                  <c:v>1891.0371511986336</c:v>
                </c:pt>
                <c:pt idx="342">
                  <c:v>1902.1130325903071</c:v>
                </c:pt>
                <c:pt idx="343">
                  <c:v>1912.6095119260706</c:v>
                </c:pt>
                <c:pt idx="344">
                  <c:v>1922.5233918766378</c:v>
                </c:pt>
                <c:pt idx="345">
                  <c:v>1931.8516525781367</c:v>
                </c:pt>
                <c:pt idx="346">
                  <c:v>1940.5914525519929</c:v>
                </c:pt>
                <c:pt idx="347">
                  <c:v>1948.7401295704703</c:v>
                </c:pt>
                <c:pt idx="348">
                  <c:v>1956.2952014676112</c:v>
                </c:pt>
                <c:pt idx="349">
                  <c:v>1963.2543668953278</c:v>
                </c:pt>
                <c:pt idx="350">
                  <c:v>1969.6155060244159</c:v>
                </c:pt>
                <c:pt idx="351">
                  <c:v>1975.3766811902753</c:v>
                </c:pt>
                <c:pt idx="352">
                  <c:v>1980.5361374831405</c:v>
                </c:pt>
                <c:pt idx="353">
                  <c:v>1985.0923032826443</c:v>
                </c:pt>
                <c:pt idx="354">
                  <c:v>1989.0437907365465</c:v>
                </c:pt>
                <c:pt idx="355">
                  <c:v>1992.389396183491</c:v>
                </c:pt>
                <c:pt idx="356">
                  <c:v>1995.1281005196483</c:v>
                </c:pt>
                <c:pt idx="357">
                  <c:v>1997.2590695091476</c:v>
                </c:pt>
                <c:pt idx="358">
                  <c:v>1998.7816540381916</c:v>
                </c:pt>
                <c:pt idx="359">
                  <c:v>1999.6953903127826</c:v>
                </c:pt>
                <c:pt idx="360">
                  <c:v>2000</c:v>
                </c:pt>
              </c:numCache>
            </c:numRef>
          </c:yVal>
          <c:smooth val="0"/>
          <c:extLst>
            <c:ext xmlns:c16="http://schemas.microsoft.com/office/drawing/2014/chart" uri="{C3380CC4-5D6E-409C-BE32-E72D297353CC}">
              <c16:uniqueId val="{00000000-EE13-4843-8AC1-67E6E35FAE45}"/>
            </c:ext>
          </c:extLst>
        </c:ser>
        <c:ser>
          <c:idx val="1"/>
          <c:order val="1"/>
          <c:tx>
            <c:strRef>
              <c:f>'Trajectory Map'!$BA$3</c:f>
              <c:strCache>
                <c:ptCount val="1"/>
                <c:pt idx="0">
                  <c:v>incoming near</c:v>
                </c:pt>
              </c:strCache>
            </c:strRef>
          </c:tx>
          <c:spPr>
            <a:ln w="19050" cap="rnd">
              <a:solidFill>
                <a:schemeClr val="accent2"/>
              </a:solidFill>
              <a:round/>
            </a:ln>
            <a:effectLst/>
          </c:spPr>
          <c:marker>
            <c:symbol val="none"/>
          </c:marker>
          <c:dPt>
            <c:idx val="1"/>
            <c:marker>
              <c:symbol val="picture"/>
              <c:spPr>
                <a:blipFill>
                  <a:blip xmlns:r="http://schemas.openxmlformats.org/officeDocument/2006/relationships" r:embed="rId1"/>
                  <a:stretch>
                    <a:fillRect/>
                  </a:stretch>
                </a:blipFill>
                <a:ln w="9525">
                  <a:noFill/>
                </a:ln>
                <a:effectLst/>
              </c:spPr>
            </c:marker>
            <c:bubble3D val="0"/>
            <c:spPr>
              <a:ln w="15875" cap="rnd">
                <a:solidFill>
                  <a:srgbClr val="00002F"/>
                </a:solidFill>
                <a:round/>
                <a:tailEnd type="none" w="lg" len="lg"/>
              </a:ln>
              <a:effectLst/>
            </c:spPr>
            <c:extLst>
              <c:ext xmlns:c16="http://schemas.microsoft.com/office/drawing/2014/chart" uri="{C3380CC4-5D6E-409C-BE32-E72D297353CC}">
                <c16:uniqueId val="{00000002-EE13-4843-8AC1-67E6E35FAE45}"/>
              </c:ext>
            </c:extLst>
          </c:dPt>
          <c:xVal>
            <c:numRef>
              <c:f>'Trajectory Map'!$BB$3:$BB$4</c:f>
              <c:numCache>
                <c:formatCode>General</c:formatCode>
                <c:ptCount val="2"/>
                <c:pt idx="0">
                  <c:v>1307</c:v>
                </c:pt>
                <c:pt idx="1">
                  <c:v>1307</c:v>
                </c:pt>
              </c:numCache>
            </c:numRef>
          </c:xVal>
          <c:yVal>
            <c:numRef>
              <c:f>'Trajectory Map'!$BC$3:$BC$4</c:f>
              <c:numCache>
                <c:formatCode>General</c:formatCode>
                <c:ptCount val="2"/>
                <c:pt idx="0">
                  <c:v>1513.8530311757479</c:v>
                </c:pt>
                <c:pt idx="1">
                  <c:v>4513.8530311757477</c:v>
                </c:pt>
              </c:numCache>
            </c:numRef>
          </c:yVal>
          <c:smooth val="0"/>
          <c:extLst>
            <c:ext xmlns:c16="http://schemas.microsoft.com/office/drawing/2014/chart" uri="{C3380CC4-5D6E-409C-BE32-E72D297353CC}">
              <c16:uniqueId val="{00000003-EE13-4843-8AC1-67E6E35FAE45}"/>
            </c:ext>
          </c:extLst>
        </c:ser>
        <c:ser>
          <c:idx val="2"/>
          <c:order val="2"/>
          <c:tx>
            <c:strRef>
              <c:f>'Trajectory Map'!$BA$6</c:f>
              <c:strCache>
                <c:ptCount val="1"/>
                <c:pt idx="0">
                  <c:v>outgoing near</c:v>
                </c:pt>
              </c:strCache>
            </c:strRef>
          </c:tx>
          <c:spPr>
            <a:ln w="19050" cap="rnd">
              <a:solidFill>
                <a:srgbClr val="FFC000"/>
              </a:solidFill>
              <a:round/>
            </a:ln>
            <a:effectLst/>
          </c:spPr>
          <c:marker>
            <c:symbol val="picture"/>
            <c:spPr>
              <a:blipFill>
                <a:blip xmlns:r="http://schemas.openxmlformats.org/officeDocument/2006/relationships" r:embed="rId2"/>
                <a:stretch>
                  <a:fillRect/>
                </a:stretch>
              </a:blipFill>
              <a:ln w="9525">
                <a:noFill/>
              </a:ln>
              <a:effectLst/>
            </c:spPr>
          </c:marker>
          <c:dPt>
            <c:idx val="1"/>
            <c:marker>
              <c:spPr>
                <a:blipFill>
                  <a:blip xmlns:r="http://schemas.openxmlformats.org/officeDocument/2006/relationships" r:embed="rId1"/>
                  <a:stretch>
                    <a:fillRect/>
                  </a:stretch>
                </a:blipFill>
                <a:ln w="9525">
                  <a:noFill/>
                </a:ln>
                <a:effectLst/>
              </c:spPr>
            </c:marker>
            <c:bubble3D val="0"/>
            <c:spPr>
              <a:ln w="15875" cap="rnd">
                <a:solidFill>
                  <a:srgbClr val="005295"/>
                </a:solidFill>
                <a:prstDash val="sysDot"/>
                <a:round/>
              </a:ln>
              <a:effectLst/>
            </c:spPr>
            <c:extLst>
              <c:ext xmlns:c16="http://schemas.microsoft.com/office/drawing/2014/chart" uri="{C3380CC4-5D6E-409C-BE32-E72D297353CC}">
                <c16:uniqueId val="{00000005-EE13-4843-8AC1-67E6E35FAE45}"/>
              </c:ext>
            </c:extLst>
          </c:dPt>
          <c:xVal>
            <c:numRef>
              <c:f>'Trajectory Map'!$BB$6:$BB$7</c:f>
              <c:numCache>
                <c:formatCode>General</c:formatCode>
                <c:ptCount val="2"/>
                <c:pt idx="0">
                  <c:v>1307</c:v>
                </c:pt>
                <c:pt idx="1">
                  <c:v>4274.9088676200536</c:v>
                </c:pt>
              </c:numCache>
            </c:numRef>
          </c:xVal>
          <c:yVal>
            <c:numRef>
              <c:f>'Trajectory Map'!$BC$6:$BC$7</c:f>
              <c:numCache>
                <c:formatCode>General</c:formatCode>
                <c:ptCount val="2"/>
                <c:pt idx="0">
                  <c:v>1513.8530311757479</c:v>
                </c:pt>
                <c:pt idx="1">
                  <c:v>1951.4795311757475</c:v>
                </c:pt>
              </c:numCache>
            </c:numRef>
          </c:yVal>
          <c:smooth val="0"/>
          <c:extLst>
            <c:ext xmlns:c16="http://schemas.microsoft.com/office/drawing/2014/chart" uri="{C3380CC4-5D6E-409C-BE32-E72D297353CC}">
              <c16:uniqueId val="{00000006-EE13-4843-8AC1-67E6E35FAE45}"/>
            </c:ext>
          </c:extLst>
        </c:ser>
        <c:ser>
          <c:idx val="3"/>
          <c:order val="3"/>
          <c:tx>
            <c:v>Zero y</c:v>
          </c:tx>
          <c:spPr>
            <a:ln w="19050" cap="rnd">
              <a:solidFill>
                <a:schemeClr val="accent4"/>
              </a:solidFill>
              <a:round/>
            </a:ln>
            <a:effectLst/>
          </c:spPr>
          <c:marker>
            <c:symbol val="none"/>
          </c:marker>
          <c:dPt>
            <c:idx val="1"/>
            <c:bubble3D val="0"/>
            <c:spPr>
              <a:ln w="19050" cap="rnd">
                <a:solidFill>
                  <a:schemeClr val="bg1">
                    <a:lumMod val="95000"/>
                  </a:schemeClr>
                </a:solidFill>
                <a:round/>
              </a:ln>
              <a:effectLst/>
            </c:spPr>
            <c:extLst>
              <c:ext xmlns:c16="http://schemas.microsoft.com/office/drawing/2014/chart" uri="{C3380CC4-5D6E-409C-BE32-E72D297353CC}">
                <c16:uniqueId val="{00000008-EE13-4843-8AC1-67E6E35FAE45}"/>
              </c:ext>
            </c:extLst>
          </c:dPt>
          <c:dPt>
            <c:idx val="2"/>
            <c:bubble3D val="0"/>
            <c:spPr>
              <a:ln w="19050" cap="rnd">
                <a:solidFill>
                  <a:schemeClr val="bg1">
                    <a:lumMod val="95000"/>
                  </a:schemeClr>
                </a:solidFill>
                <a:round/>
              </a:ln>
              <a:effectLst/>
            </c:spPr>
            <c:extLst>
              <c:ext xmlns:c16="http://schemas.microsoft.com/office/drawing/2014/chart" uri="{C3380CC4-5D6E-409C-BE32-E72D297353CC}">
                <c16:uniqueId val="{0000000A-EE13-4843-8AC1-67E6E35FAE45}"/>
              </c:ext>
            </c:extLst>
          </c:dPt>
          <c:xVal>
            <c:numRef>
              <c:f>'Trajectory Map'!$BA$16:$BA$18</c:f>
              <c:numCache>
                <c:formatCode>General</c:formatCode>
                <c:ptCount val="3"/>
                <c:pt idx="0">
                  <c:v>0</c:v>
                </c:pt>
                <c:pt idx="1">
                  <c:v>0</c:v>
                </c:pt>
                <c:pt idx="2">
                  <c:v>0</c:v>
                </c:pt>
              </c:numCache>
            </c:numRef>
          </c:xVal>
          <c:yVal>
            <c:numRef>
              <c:f>'Trajectory Map'!$BB$16:$BB$18</c:f>
              <c:numCache>
                <c:formatCode>General</c:formatCode>
                <c:ptCount val="3"/>
                <c:pt idx="0">
                  <c:v>0</c:v>
                </c:pt>
                <c:pt idx="1">
                  <c:v>2000</c:v>
                </c:pt>
                <c:pt idx="2">
                  <c:v>-2000</c:v>
                </c:pt>
              </c:numCache>
            </c:numRef>
          </c:yVal>
          <c:smooth val="0"/>
          <c:extLst>
            <c:ext xmlns:c16="http://schemas.microsoft.com/office/drawing/2014/chart" uri="{C3380CC4-5D6E-409C-BE32-E72D297353CC}">
              <c16:uniqueId val="{0000000B-EE13-4843-8AC1-67E6E35FAE45}"/>
            </c:ext>
          </c:extLst>
        </c:ser>
        <c:ser>
          <c:idx val="4"/>
          <c:order val="4"/>
          <c:tx>
            <c:v>Zero X</c:v>
          </c:tx>
          <c:spPr>
            <a:ln w="19050" cap="rnd">
              <a:solidFill>
                <a:schemeClr val="bg1">
                  <a:lumMod val="85000"/>
                </a:schemeClr>
              </a:solidFill>
              <a:round/>
            </a:ln>
            <a:effectLst/>
          </c:spPr>
          <c:marker>
            <c:symbol val="none"/>
          </c:marker>
          <c:dPt>
            <c:idx val="1"/>
            <c:bubble3D val="0"/>
            <c:spPr>
              <a:ln w="19050" cap="rnd">
                <a:solidFill>
                  <a:schemeClr val="bg1">
                    <a:lumMod val="95000"/>
                  </a:schemeClr>
                </a:solidFill>
                <a:round/>
              </a:ln>
              <a:effectLst/>
            </c:spPr>
            <c:extLst>
              <c:ext xmlns:c16="http://schemas.microsoft.com/office/drawing/2014/chart" uri="{C3380CC4-5D6E-409C-BE32-E72D297353CC}">
                <c16:uniqueId val="{0000000D-EE13-4843-8AC1-67E6E35FAE45}"/>
              </c:ext>
            </c:extLst>
          </c:dPt>
          <c:dPt>
            <c:idx val="2"/>
            <c:bubble3D val="0"/>
            <c:spPr>
              <a:ln w="19050" cap="rnd">
                <a:solidFill>
                  <a:schemeClr val="bg1">
                    <a:lumMod val="95000"/>
                  </a:schemeClr>
                </a:solidFill>
                <a:round/>
              </a:ln>
              <a:effectLst/>
            </c:spPr>
            <c:extLst>
              <c:ext xmlns:c16="http://schemas.microsoft.com/office/drawing/2014/chart" uri="{C3380CC4-5D6E-409C-BE32-E72D297353CC}">
                <c16:uniqueId val="{0000000F-EE13-4843-8AC1-67E6E35FAE45}"/>
              </c:ext>
            </c:extLst>
          </c:dPt>
          <c:xVal>
            <c:numRef>
              <c:f>'Trajectory Map'!$BA$11:$BA$13</c:f>
              <c:numCache>
                <c:formatCode>General</c:formatCode>
                <c:ptCount val="3"/>
                <c:pt idx="0">
                  <c:v>0</c:v>
                </c:pt>
                <c:pt idx="1">
                  <c:v>2000</c:v>
                </c:pt>
                <c:pt idx="2">
                  <c:v>-2000</c:v>
                </c:pt>
              </c:numCache>
            </c:numRef>
          </c:xVal>
          <c:yVal>
            <c:numRef>
              <c:f>'Trajectory Map'!$BB$11:$BB$13</c:f>
              <c:numCache>
                <c:formatCode>General</c:formatCode>
                <c:ptCount val="3"/>
                <c:pt idx="0">
                  <c:v>0</c:v>
                </c:pt>
                <c:pt idx="1">
                  <c:v>0</c:v>
                </c:pt>
                <c:pt idx="2">
                  <c:v>0</c:v>
                </c:pt>
              </c:numCache>
            </c:numRef>
          </c:yVal>
          <c:smooth val="0"/>
          <c:extLst>
            <c:ext xmlns:c16="http://schemas.microsoft.com/office/drawing/2014/chart" uri="{C3380CC4-5D6E-409C-BE32-E72D297353CC}">
              <c16:uniqueId val="{00000010-EE13-4843-8AC1-67E6E35FAE45}"/>
            </c:ext>
          </c:extLst>
        </c:ser>
        <c:dLbls>
          <c:showLegendKey val="0"/>
          <c:showVal val="0"/>
          <c:showCatName val="0"/>
          <c:showSerName val="0"/>
          <c:showPercent val="0"/>
          <c:showBubbleSize val="0"/>
        </c:dLbls>
        <c:axId val="35002832"/>
        <c:axId val="166851632"/>
      </c:scatterChart>
      <c:valAx>
        <c:axId val="35002832"/>
        <c:scaling>
          <c:orientation val="minMax"/>
        </c:scaling>
        <c:delete val="1"/>
        <c:axPos val="b"/>
        <c:majorGridlines>
          <c:spPr>
            <a:ln w="9525" cap="flat" cmpd="sng" algn="ctr">
              <a:solidFill>
                <a:schemeClr val="bg1"/>
              </a:solidFill>
              <a:round/>
            </a:ln>
            <a:effectLst/>
          </c:spPr>
        </c:majorGridlines>
        <c:numFmt formatCode="General" sourceLinked="1"/>
        <c:majorTickMark val="none"/>
        <c:minorTickMark val="none"/>
        <c:tickLblPos val="nextTo"/>
        <c:crossAx val="166851632"/>
        <c:crosses val="autoZero"/>
        <c:crossBetween val="midCat"/>
      </c:valAx>
      <c:valAx>
        <c:axId val="166851632"/>
        <c:scaling>
          <c:orientation val="minMax"/>
        </c:scaling>
        <c:delete val="1"/>
        <c:axPos val="l"/>
        <c:majorGridlines>
          <c:spPr>
            <a:ln w="9525" cap="flat" cmpd="sng" algn="ctr">
              <a:solidFill>
                <a:schemeClr val="bg1"/>
              </a:solidFill>
              <a:round/>
            </a:ln>
            <a:effectLst/>
          </c:spPr>
        </c:majorGridlines>
        <c:numFmt formatCode="General" sourceLinked="1"/>
        <c:majorTickMark val="none"/>
        <c:minorTickMark val="none"/>
        <c:tickLblPos val="nextTo"/>
        <c:crossAx val="350028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Trajectory Map'!$D$5" horiz="1" max="1999" min="1" page="10" val="1307"/>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1038225</xdr:colOff>
      <xdr:row>1</xdr:row>
      <xdr:rowOff>624205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40" y="53915"/>
          <a:ext cx="1028700" cy="624205"/>
        </a:xfrm>
        <a:prstGeom prst="rect">
          <a:avLst/>
        </a:prstGeom>
      </xdr:spPr>
    </xdr:pic>
    <xdr:clientData/>
  </xdr:twoCellAnchor>
  <xdr:twoCellAnchor>
    <xdr:from>
      <xdr:col>0</xdr:col>
      <xdr:colOff>52914</xdr:colOff>
      <xdr:row>15</xdr:row>
      <xdr:rowOff>73022</xdr:rowOff>
    </xdr:from>
    <xdr:to>
      <xdr:col>5</xdr:col>
      <xdr:colOff>10584</xdr:colOff>
      <xdr:row>29</xdr:row>
      <xdr:rowOff>95250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116417</xdr:colOff>
      <xdr:row>6</xdr:row>
      <xdr:rowOff>5223</xdr:rowOff>
    </xdr:from>
    <xdr:to>
      <xdr:col>15</xdr:col>
      <xdr:colOff>645948</xdr:colOff>
      <xdr:row>23</xdr:row>
      <xdr:rowOff>105833</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123825</xdr:colOff>
          <xdr:row>24</xdr:row>
          <xdr:rowOff>0</xdr:rowOff>
        </xdr:from>
        <xdr:to>
          <xdr:col>15</xdr:col>
          <xdr:colOff>638175</xdr:colOff>
          <xdr:row>25</xdr:row>
          <xdr:rowOff>114300</xdr:rowOff>
        </xdr:to>
        <xdr:sp macro="" textlink="">
          <xdr:nvSpPr>
            <xdr:cNvPr id="1027" name="Scroll Bar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12</xdr:col>
      <xdr:colOff>495171</xdr:colOff>
      <xdr:row>8</xdr:row>
      <xdr:rowOff>59531</xdr:rowOff>
    </xdr:from>
    <xdr:to>
      <xdr:col>15</xdr:col>
      <xdr:colOff>646678</xdr:colOff>
      <xdr:row>15</xdr:row>
      <xdr:rowOff>152758</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554086</xdr:colOff>
      <xdr:row>15</xdr:row>
      <xdr:rowOff>178739</xdr:rowOff>
    </xdr:from>
    <xdr:to>
      <xdr:col>15</xdr:col>
      <xdr:colOff>600958</xdr:colOff>
      <xdr:row>17</xdr:row>
      <xdr:rowOff>96357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623378" y="3224942"/>
          <a:ext cx="1376778" cy="3219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800">
              <a:latin typeface="Trebuchet MS" panose="020B0603020202020204" pitchFamily="34" charset="0"/>
            </a:rPr>
            <a:t>Side</a:t>
          </a:r>
          <a:r>
            <a:rPr lang="en-CA" sz="800" baseline="0">
              <a:latin typeface="Trebuchet MS" panose="020B0603020202020204" pitchFamily="34" charset="0"/>
            </a:rPr>
            <a:t> View of Deflection</a:t>
          </a:r>
          <a:endParaRPr lang="en-CA" sz="800">
            <a:latin typeface="Trebuchet MS" panose="020B0603020202020204" pitchFamily="34" charset="0"/>
          </a:endParaRPr>
        </a:p>
      </xdr:txBody>
    </xdr:sp>
    <xdr:clientData/>
  </xdr:twoCellAnchor>
  <xdr:twoCellAnchor>
    <xdr:from>
      <xdr:col>3</xdr:col>
      <xdr:colOff>1060611</xdr:colOff>
      <xdr:row>20</xdr:row>
      <xdr:rowOff>69786</xdr:rowOff>
    </xdr:from>
    <xdr:to>
      <xdr:col>4</xdr:col>
      <xdr:colOff>862642</xdr:colOff>
      <xdr:row>26</xdr:row>
      <xdr:rowOff>26957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459833" y="4248206"/>
          <a:ext cx="1078021" cy="1152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800">
              <a:solidFill>
                <a:sysClr val="windowText" lastClr="000000"/>
              </a:solidFill>
              <a:latin typeface="Trebuchet MS" panose="020B0603020202020204" pitchFamily="34" charset="0"/>
            </a:rPr>
            <a:t>100</a:t>
          </a:r>
          <a:r>
            <a:rPr lang="en-CA" sz="800" baseline="30000">
              <a:solidFill>
                <a:sysClr val="windowText" lastClr="000000"/>
              </a:solidFill>
              <a:latin typeface="Trebuchet MS" panose="020B0603020202020204" pitchFamily="34" charset="0"/>
            </a:rPr>
            <a:t>th</a:t>
          </a:r>
          <a:r>
            <a:rPr lang="en-CA" sz="800">
              <a:solidFill>
                <a:sysClr val="windowText" lastClr="000000"/>
              </a:solidFill>
              <a:latin typeface="Trebuchet MS" panose="020B0603020202020204" pitchFamily="34" charset="0"/>
            </a:rPr>
            <a:t> Percentile Distance</a:t>
          </a:r>
        </a:p>
        <a:p>
          <a:endParaRPr lang="en-CA" sz="800">
            <a:solidFill>
              <a:sysClr val="windowText" lastClr="000000"/>
            </a:solidFill>
            <a:latin typeface="Trebuchet MS" panose="020B0603020202020204" pitchFamily="34" charset="0"/>
          </a:endParaRPr>
        </a:p>
        <a:p>
          <a:endParaRPr lang="en-CA" sz="300">
            <a:solidFill>
              <a:sysClr val="windowText" lastClr="000000"/>
            </a:solidFill>
            <a:latin typeface="Trebuchet MS" panose="020B0603020202020204" pitchFamily="34" charset="0"/>
          </a:endParaRPr>
        </a:p>
        <a:p>
          <a:endParaRPr lang="en-CA" sz="300">
            <a:solidFill>
              <a:sysClr val="windowText" lastClr="000000"/>
            </a:solidFill>
            <a:latin typeface="Trebuchet MS" panose="020B0603020202020204" pitchFamily="34" charset="0"/>
          </a:endParaRPr>
        </a:p>
        <a:p>
          <a:endParaRPr lang="en-CA" sz="500">
            <a:solidFill>
              <a:sysClr val="windowText" lastClr="000000"/>
            </a:solidFill>
            <a:latin typeface="Trebuchet MS" panose="020B0603020202020204" pitchFamily="34" charset="0"/>
          </a:endParaRPr>
        </a:p>
        <a:p>
          <a:r>
            <a:rPr lang="en-CA" sz="800">
              <a:solidFill>
                <a:sysClr val="windowText" lastClr="000000"/>
              </a:solidFill>
              <a:latin typeface="Trebuchet MS" panose="020B0603020202020204" pitchFamily="34" charset="0"/>
            </a:rPr>
            <a:t>75</a:t>
          </a:r>
          <a:r>
            <a:rPr lang="en-CA" sz="800" baseline="30000">
              <a:solidFill>
                <a:sysClr val="windowText" lastClr="000000"/>
              </a:solidFill>
              <a:latin typeface="Trebuchet MS" panose="020B0603020202020204" pitchFamily="34" charset="0"/>
            </a:rPr>
            <a:t>th</a:t>
          </a:r>
          <a:r>
            <a:rPr lang="en-CA" sz="800">
              <a:solidFill>
                <a:sysClr val="windowText" lastClr="000000"/>
              </a:solidFill>
              <a:latin typeface="Trebuchet MS" panose="020B0603020202020204" pitchFamily="34" charset="0"/>
            </a:rPr>
            <a:t> Percentile Distance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129886</xdr:colOff>
      <xdr:row>1</xdr:row>
      <xdr:rowOff>112567</xdr:rowOff>
    </xdr:from>
    <xdr:to>
      <xdr:col>10</xdr:col>
      <xdr:colOff>510886</xdr:colOff>
      <xdr:row>10</xdr:row>
      <xdr:rowOff>174047</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9363" y="424294"/>
          <a:ext cx="4623955" cy="182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129887</xdr:colOff>
      <xdr:row>11</xdr:row>
      <xdr:rowOff>173182</xdr:rowOff>
    </xdr:from>
    <xdr:to>
      <xdr:col>10</xdr:col>
      <xdr:colOff>510887</xdr:colOff>
      <xdr:row>21</xdr:row>
      <xdr:rowOff>102177</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9364" y="2459182"/>
          <a:ext cx="4623955" cy="183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BD238-2FB6-4563-8727-884C9319595E}">
  <sheetPr codeName="Sheet2">
    <tabColor rgb="FF00B050"/>
    <pageSetUpPr fitToPage="1"/>
  </sheetPr>
  <dimension ref="A1:V125"/>
  <sheetViews>
    <sheetView showGridLines="0" showRowColHeaders="0" tabSelected="1" zoomScale="106" zoomScaleNormal="106" zoomScalePageLayoutView="70" workbookViewId="0">
      <selection activeCell="E8" sqref="E8"/>
    </sheetView>
  </sheetViews>
  <sheetFormatPr defaultRowHeight="15" x14ac:dyDescent="0.3"/>
  <cols>
    <col min="1" max="1" width="0.85546875" customWidth="1"/>
    <col min="2" max="2" width="30.85546875" customWidth="1"/>
    <col min="3" max="3" width="4.42578125" customWidth="1"/>
    <col min="4" max="4" width="19.140625" customWidth="1"/>
    <col min="5" max="5" width="15.140625" customWidth="1"/>
    <col min="6" max="6" width="2.5703125" customWidth="1"/>
    <col min="7" max="7" width="9.140625" customWidth="1"/>
    <col min="9" max="10" width="9.140625" customWidth="1"/>
    <col min="12" max="12" width="7.7109375" customWidth="1"/>
    <col min="13" max="13" width="8.85546875" customWidth="1"/>
    <col min="14" max="14" width="7.85546875" customWidth="1"/>
    <col min="15" max="15" width="3.28515625" customWidth="1"/>
    <col min="16" max="16" width="10" customWidth="1"/>
  </cols>
  <sheetData>
    <row r="1" spans="2:22" s="7" customFormat="1" ht="4.5" customHeight="1" x14ac:dyDescent="0.3">
      <c r="B1" s="54"/>
      <c r="C1" s="54"/>
      <c r="D1" s="54"/>
      <c r="E1" s="54"/>
      <c r="F1" s="54"/>
      <c r="G1" s="54"/>
      <c r="H1" s="54"/>
      <c r="I1" s="54"/>
      <c r="J1" s="54"/>
      <c r="K1" s="54"/>
      <c r="L1" s="54"/>
      <c r="M1" s="54"/>
      <c r="N1" s="54"/>
      <c r="O1" s="54"/>
      <c r="P1" s="54"/>
      <c r="Q1" s="54"/>
      <c r="R1" s="54"/>
    </row>
    <row r="2" spans="2:22" ht="57" customHeight="1" x14ac:dyDescent="0.3">
      <c r="B2" s="83" t="s">
        <v>101</v>
      </c>
      <c r="C2" s="83"/>
      <c r="D2" s="83"/>
      <c r="E2" s="83"/>
      <c r="F2" s="83"/>
      <c r="G2" s="83"/>
      <c r="H2" s="83"/>
      <c r="I2" s="83"/>
      <c r="J2" s="83"/>
      <c r="K2" s="83"/>
      <c r="L2" s="83"/>
      <c r="M2" s="83"/>
      <c r="N2" s="83"/>
      <c r="O2" s="83"/>
      <c r="P2" s="83"/>
      <c r="Q2" s="49"/>
      <c r="R2" s="49"/>
      <c r="S2" s="27"/>
      <c r="T2" s="27"/>
      <c r="U2" s="27"/>
      <c r="V2" s="27"/>
    </row>
    <row r="3" spans="2:22" ht="15" customHeight="1" x14ac:dyDescent="0.3">
      <c r="B3" s="81" t="s">
        <v>94</v>
      </c>
      <c r="C3" s="81"/>
      <c r="D3" s="81"/>
      <c r="E3" s="81"/>
      <c r="F3" s="81"/>
      <c r="G3" s="81"/>
      <c r="H3" s="81"/>
      <c r="I3" s="81"/>
      <c r="J3" s="81"/>
      <c r="K3" s="81"/>
      <c r="L3" s="81"/>
      <c r="M3" s="81"/>
      <c r="N3" s="81"/>
      <c r="O3" s="81"/>
      <c r="P3" s="81"/>
      <c r="Q3" s="49"/>
      <c r="R3" s="49"/>
      <c r="S3" s="27"/>
      <c r="T3" s="27"/>
      <c r="U3" s="27"/>
      <c r="V3" s="27"/>
    </row>
    <row r="4" spans="2:22" ht="15" customHeight="1" x14ac:dyDescent="0.3">
      <c r="B4" s="90"/>
      <c r="C4" s="90"/>
      <c r="D4" s="90"/>
      <c r="E4" s="90"/>
      <c r="F4" s="90"/>
      <c r="G4" s="90"/>
      <c r="H4" s="90"/>
      <c r="I4" s="90"/>
      <c r="J4" s="90"/>
      <c r="K4" s="90"/>
      <c r="L4" s="90"/>
      <c r="M4" s="90"/>
      <c r="N4" s="90"/>
      <c r="O4" s="90"/>
      <c r="P4" s="90"/>
      <c r="Q4" s="49"/>
      <c r="R4" s="49"/>
      <c r="S4" s="27"/>
      <c r="T4" s="27"/>
      <c r="U4" s="27"/>
      <c r="V4" s="27"/>
    </row>
    <row r="5" spans="2:22" ht="3.75" customHeight="1" x14ac:dyDescent="0.3">
      <c r="B5" s="49"/>
      <c r="C5" s="49"/>
      <c r="D5" s="49"/>
      <c r="E5" s="55"/>
      <c r="F5" s="55"/>
      <c r="G5" s="55"/>
      <c r="H5" s="55"/>
      <c r="I5" s="55"/>
      <c r="J5" s="55"/>
      <c r="K5" s="55"/>
      <c r="L5" s="49"/>
      <c r="M5" s="49"/>
      <c r="N5" s="49"/>
      <c r="O5" s="49"/>
      <c r="P5" s="49"/>
      <c r="Q5" s="52"/>
      <c r="R5" s="52"/>
      <c r="S5" s="28"/>
      <c r="T5" s="28"/>
      <c r="U5" s="27"/>
      <c r="V5" s="27"/>
    </row>
    <row r="6" spans="2:22" ht="3" customHeight="1" x14ac:dyDescent="0.3">
      <c r="B6" s="49"/>
      <c r="C6" s="49"/>
      <c r="D6" s="49"/>
      <c r="E6" s="55"/>
      <c r="F6" s="55"/>
      <c r="G6" s="55"/>
      <c r="H6" s="55"/>
      <c r="I6" s="55"/>
      <c r="J6" s="55"/>
      <c r="K6" s="55"/>
      <c r="L6" s="49"/>
      <c r="M6" s="49"/>
      <c r="N6" s="49"/>
      <c r="O6" s="49"/>
      <c r="P6" s="49"/>
      <c r="Q6" s="52"/>
      <c r="R6" s="52"/>
      <c r="S6" s="28"/>
      <c r="T6" s="28"/>
      <c r="U6" s="27"/>
      <c r="V6" s="27"/>
    </row>
    <row r="7" spans="2:22" x14ac:dyDescent="0.3">
      <c r="B7" s="89" t="s">
        <v>0</v>
      </c>
      <c r="C7" s="89"/>
      <c r="D7" s="89"/>
      <c r="E7" s="89"/>
      <c r="F7" s="49"/>
      <c r="G7" s="49"/>
      <c r="H7" s="49"/>
      <c r="I7" s="49"/>
      <c r="J7" s="49"/>
      <c r="K7" s="49"/>
      <c r="L7" s="49"/>
      <c r="M7" s="56"/>
      <c r="N7" s="49"/>
      <c r="O7" s="49"/>
      <c r="P7" s="49"/>
      <c r="Q7" s="52"/>
      <c r="R7" s="52"/>
      <c r="S7" s="28"/>
      <c r="T7" s="28"/>
      <c r="U7" s="27"/>
      <c r="V7" s="27"/>
    </row>
    <row r="8" spans="2:22" x14ac:dyDescent="0.3">
      <c r="B8" s="46" t="s">
        <v>84</v>
      </c>
      <c r="C8" s="92"/>
      <c r="D8" s="93"/>
      <c r="E8" s="18" t="s">
        <v>1</v>
      </c>
      <c r="F8" s="62" t="s">
        <v>2</v>
      </c>
      <c r="G8" s="49"/>
      <c r="H8" s="49"/>
      <c r="I8" s="49"/>
      <c r="J8" s="49"/>
      <c r="K8" s="49"/>
      <c r="L8" s="49"/>
      <c r="M8" s="56"/>
      <c r="N8" s="49"/>
      <c r="O8" s="49"/>
      <c r="P8" s="49"/>
      <c r="Q8" s="52"/>
      <c r="R8" s="52"/>
      <c r="S8" s="28"/>
      <c r="T8" s="28"/>
      <c r="U8" s="27"/>
      <c r="V8" s="27"/>
    </row>
    <row r="9" spans="2:22" ht="15" customHeight="1" x14ac:dyDescent="0.3">
      <c r="B9" s="46" t="s">
        <v>85</v>
      </c>
      <c r="C9" s="76" t="str">
        <f>IF(E$8="Metric",'Pick List'!A17,'Pick List'!A20)</f>
        <v>(meters)</v>
      </c>
      <c r="D9" s="77"/>
      <c r="E9" s="30">
        <v>7.6</v>
      </c>
      <c r="F9" s="63"/>
      <c r="G9" s="49"/>
      <c r="H9" s="49"/>
      <c r="I9" s="49"/>
      <c r="J9" s="49"/>
      <c r="K9" s="49"/>
      <c r="L9" s="49"/>
      <c r="M9" s="52"/>
      <c r="N9" s="52"/>
      <c r="O9" s="52"/>
      <c r="P9" s="53"/>
      <c r="Q9" s="53"/>
      <c r="R9" s="53"/>
      <c r="S9" s="28"/>
      <c r="T9" s="28"/>
      <c r="U9" s="27"/>
      <c r="V9" s="27"/>
    </row>
    <row r="10" spans="2:22" x14ac:dyDescent="0.3">
      <c r="B10" s="46" t="s">
        <v>86</v>
      </c>
      <c r="C10" s="76" t="str">
        <f>IF($E$8="Metric",'Pick List'!A18, 'Pick List'!A21)</f>
        <v>(meters)</v>
      </c>
      <c r="D10" s="77"/>
      <c r="E10" s="67">
        <v>6</v>
      </c>
      <c r="F10" s="63"/>
      <c r="G10" s="49"/>
      <c r="H10" s="49"/>
      <c r="I10" s="49"/>
      <c r="J10" s="49"/>
      <c r="K10" s="49"/>
      <c r="L10" s="49"/>
      <c r="M10" s="52"/>
      <c r="N10" s="52"/>
      <c r="O10" s="52"/>
      <c r="P10" s="53"/>
      <c r="Q10" s="53"/>
      <c r="R10" s="53"/>
      <c r="S10" s="28"/>
      <c r="T10" s="28"/>
      <c r="U10" s="27"/>
      <c r="V10" s="27"/>
    </row>
    <row r="11" spans="2:22" x14ac:dyDescent="0.3">
      <c r="B11" s="87" t="s">
        <v>63</v>
      </c>
      <c r="C11" s="88"/>
      <c r="D11" s="88"/>
      <c r="E11" s="87"/>
      <c r="F11" s="49"/>
      <c r="G11" s="49"/>
      <c r="H11" s="49"/>
      <c r="I11" s="49"/>
      <c r="J11" s="49"/>
      <c r="K11" s="49"/>
      <c r="L11" s="49"/>
      <c r="M11" s="52"/>
      <c r="N11" s="52"/>
      <c r="O11" s="52"/>
      <c r="P11" s="53"/>
      <c r="Q11" s="53"/>
      <c r="R11" s="53"/>
      <c r="S11" s="28"/>
      <c r="T11" s="28"/>
      <c r="U11" s="27"/>
      <c r="V11" s="27"/>
    </row>
    <row r="12" spans="2:22" ht="17.25" x14ac:dyDescent="0.3">
      <c r="B12" s="42" t="s">
        <v>74</v>
      </c>
      <c r="C12" s="78" t="str">
        <f>IF(E8="Metric",'Pick List'!A5, 'Pick List'!A11)</f>
        <v>(radius in meters)</v>
      </c>
      <c r="D12" s="79"/>
      <c r="E12" s="43">
        <f>'Trajectory Map'!AV2</f>
        <v>5.8960831264226528</v>
      </c>
      <c r="F12" s="49"/>
      <c r="G12" s="49"/>
      <c r="H12" s="49"/>
      <c r="I12" s="49"/>
      <c r="J12" s="49"/>
      <c r="K12" s="49"/>
      <c r="L12" s="49"/>
      <c r="M12" s="52"/>
      <c r="N12" s="52"/>
      <c r="O12" s="52"/>
      <c r="P12" s="53"/>
      <c r="Q12" s="53"/>
      <c r="R12" s="53"/>
      <c r="S12" s="28"/>
      <c r="T12" s="28"/>
      <c r="U12" s="27"/>
      <c r="V12" s="27"/>
    </row>
    <row r="13" spans="2:22" ht="17.25" x14ac:dyDescent="0.3">
      <c r="B13" s="42" t="s">
        <v>76</v>
      </c>
      <c r="C13" s="78" t="str">
        <f>IF($E$8="Metric",'Pick List'!A7, 'Pick List'!A13)</f>
        <v>(radius in meters)</v>
      </c>
      <c r="D13" s="79"/>
      <c r="E13" s="44">
        <f>'Trajectory Map'!AV3</f>
        <v>5.4808572546400471</v>
      </c>
      <c r="F13" s="49"/>
      <c r="G13" s="49"/>
      <c r="H13" s="49"/>
      <c r="I13" s="49"/>
      <c r="J13" s="49"/>
      <c r="K13" s="49"/>
      <c r="L13" s="49"/>
      <c r="M13" s="52"/>
      <c r="N13" s="52"/>
      <c r="O13" s="52"/>
      <c r="P13" s="53"/>
      <c r="Q13" s="53"/>
      <c r="R13" s="53"/>
      <c r="S13" s="28"/>
      <c r="T13" s="28"/>
      <c r="U13" s="27"/>
      <c r="V13" s="27"/>
    </row>
    <row r="14" spans="2:22" ht="17.25" x14ac:dyDescent="0.3">
      <c r="B14" s="42" t="s">
        <v>77</v>
      </c>
      <c r="C14" s="78" t="str">
        <f>IF($E$8="Metric",'Pick List'!A8, 'Pick List'!A14)</f>
        <v>(radius in meters)</v>
      </c>
      <c r="D14" s="79"/>
      <c r="E14" s="45">
        <f>'Trajectory Map'!AV4</f>
        <v>4.3133318604447162</v>
      </c>
      <c r="F14" s="49"/>
      <c r="G14" s="49"/>
      <c r="H14" s="49"/>
      <c r="I14" s="49"/>
      <c r="J14" s="49"/>
      <c r="K14" s="49"/>
      <c r="L14" s="49"/>
      <c r="M14" s="52"/>
      <c r="N14" s="52"/>
      <c r="O14" s="52"/>
      <c r="P14" s="53"/>
      <c r="Q14" s="53"/>
      <c r="R14" s="53"/>
      <c r="S14" s="28"/>
      <c r="T14" s="28"/>
      <c r="U14" s="27"/>
      <c r="V14" s="27"/>
    </row>
    <row r="15" spans="2:22" ht="17.25" x14ac:dyDescent="0.3">
      <c r="B15" s="42" t="s">
        <v>78</v>
      </c>
      <c r="C15" s="78" t="str">
        <f>IF($E$8="Metric",'Pick List'!A9, 'Pick List'!A15)</f>
        <v>(radius in meters)</v>
      </c>
      <c r="D15" s="79"/>
      <c r="E15" s="45">
        <f>'Trajectory Map'!AV5</f>
        <v>2.5387363045571067</v>
      </c>
      <c r="F15" s="49"/>
      <c r="G15" s="49"/>
      <c r="H15" s="49"/>
      <c r="I15" s="49"/>
      <c r="J15" s="49"/>
      <c r="K15" s="49"/>
      <c r="L15" s="49"/>
      <c r="M15" s="52"/>
      <c r="N15" s="52"/>
      <c r="O15" s="52"/>
      <c r="P15" s="53"/>
      <c r="Q15" s="53"/>
      <c r="R15" s="53"/>
      <c r="S15" s="28"/>
      <c r="T15" s="28"/>
      <c r="U15" s="27"/>
      <c r="V15" s="27"/>
    </row>
    <row r="16" spans="2:22" ht="18" customHeight="1" x14ac:dyDescent="0.3">
      <c r="B16" s="49"/>
      <c r="C16" s="49"/>
      <c r="D16" s="49"/>
      <c r="E16" s="49"/>
      <c r="F16" s="49"/>
      <c r="G16" s="57"/>
      <c r="H16" s="57"/>
      <c r="I16" s="57"/>
      <c r="J16" s="57"/>
      <c r="K16" s="57"/>
      <c r="L16" s="49"/>
      <c r="M16" s="52"/>
      <c r="N16" s="52"/>
      <c r="O16" s="52"/>
      <c r="P16" s="53"/>
      <c r="Q16" s="53"/>
      <c r="R16" s="53"/>
      <c r="S16" s="28"/>
      <c r="T16" s="27"/>
      <c r="U16" s="27"/>
      <c r="V16" s="27"/>
    </row>
    <row r="17" spans="2:22" ht="14.25" customHeight="1" x14ac:dyDescent="0.3">
      <c r="B17" s="49"/>
      <c r="C17" s="49"/>
      <c r="D17" s="49"/>
      <c r="E17" s="49"/>
      <c r="F17" s="49"/>
      <c r="G17" s="57"/>
      <c r="H17" s="57"/>
      <c r="I17" s="57"/>
      <c r="J17" s="57"/>
      <c r="K17" s="57"/>
      <c r="L17" s="49"/>
      <c r="M17" s="52"/>
      <c r="N17" s="52"/>
      <c r="O17" s="52"/>
      <c r="P17" s="53"/>
      <c r="Q17" s="53"/>
      <c r="R17" s="53"/>
      <c r="S17" s="28"/>
      <c r="T17" s="27"/>
      <c r="U17" s="27"/>
      <c r="V17" s="27"/>
    </row>
    <row r="18" spans="2:22" ht="18.75" customHeight="1" x14ac:dyDescent="0.3">
      <c r="B18" s="49"/>
      <c r="C18" s="49"/>
      <c r="D18" s="49"/>
      <c r="E18" s="49"/>
      <c r="F18" s="49"/>
      <c r="G18" s="57"/>
      <c r="H18" s="57"/>
      <c r="I18" s="57"/>
      <c r="J18" s="57"/>
      <c r="K18" s="57"/>
      <c r="L18" s="49"/>
      <c r="M18" s="52"/>
      <c r="N18" s="52"/>
      <c r="O18" s="52"/>
      <c r="P18" s="53"/>
      <c r="Q18" s="53"/>
      <c r="R18" s="53"/>
      <c r="S18" s="28"/>
      <c r="T18" s="27"/>
      <c r="U18" s="27"/>
      <c r="V18" s="27"/>
    </row>
    <row r="19" spans="2:22" ht="18.75" customHeight="1" x14ac:dyDescent="0.3">
      <c r="B19" s="49"/>
      <c r="C19" s="49"/>
      <c r="D19" s="49"/>
      <c r="E19" s="49"/>
      <c r="F19" s="49"/>
      <c r="G19" s="57"/>
      <c r="H19" s="57"/>
      <c r="I19" s="57"/>
      <c r="J19" s="57"/>
      <c r="K19" s="57"/>
      <c r="L19" s="49"/>
      <c r="M19" s="52"/>
      <c r="N19" s="52"/>
      <c r="O19" s="52"/>
      <c r="P19" s="53"/>
      <c r="Q19" s="53"/>
      <c r="R19" s="53"/>
      <c r="S19" s="28"/>
      <c r="T19" s="27"/>
      <c r="U19" s="27"/>
      <c r="V19" s="27"/>
    </row>
    <row r="20" spans="2:22" ht="18.75" customHeight="1" x14ac:dyDescent="0.3">
      <c r="B20" s="49"/>
      <c r="C20" s="49"/>
      <c r="D20" s="49"/>
      <c r="E20" s="49"/>
      <c r="F20" s="49"/>
      <c r="G20" s="57"/>
      <c r="H20" s="57"/>
      <c r="I20" s="57"/>
      <c r="J20" s="57"/>
      <c r="K20" s="57"/>
      <c r="L20" s="49"/>
      <c r="M20" s="52"/>
      <c r="N20" s="52"/>
      <c r="O20" s="52"/>
      <c r="P20" s="53"/>
      <c r="Q20" s="53"/>
      <c r="R20" s="53"/>
      <c r="S20" s="28"/>
      <c r="T20" s="27"/>
      <c r="U20" s="27"/>
      <c r="V20" s="27"/>
    </row>
    <row r="21" spans="2:22" ht="18.75" customHeight="1" x14ac:dyDescent="0.3">
      <c r="B21" s="49"/>
      <c r="C21" s="49"/>
      <c r="D21" s="49"/>
      <c r="E21" s="49"/>
      <c r="F21" s="49"/>
      <c r="G21" s="57"/>
      <c r="H21" s="57"/>
      <c r="I21" s="57"/>
      <c r="J21" s="57"/>
      <c r="K21" s="57"/>
      <c r="L21" s="49"/>
      <c r="M21" s="52"/>
      <c r="N21" s="52"/>
      <c r="O21" s="52"/>
      <c r="P21" s="53"/>
      <c r="Q21" s="53"/>
      <c r="R21" s="53"/>
      <c r="S21" s="28"/>
      <c r="T21" s="27"/>
      <c r="U21" s="27"/>
      <c r="V21" s="27"/>
    </row>
    <row r="22" spans="2:22" ht="18.75" customHeight="1" x14ac:dyDescent="0.3">
      <c r="B22" s="49"/>
      <c r="C22" s="49"/>
      <c r="D22" s="49"/>
      <c r="E22" s="49"/>
      <c r="F22" s="49"/>
      <c r="G22" s="57"/>
      <c r="H22" s="57"/>
      <c r="I22" s="57"/>
      <c r="J22" s="57"/>
      <c r="K22" s="57"/>
      <c r="L22" s="49"/>
      <c r="M22" s="52"/>
      <c r="N22" s="52"/>
      <c r="O22" s="52"/>
      <c r="P22" s="53"/>
      <c r="Q22" s="53"/>
      <c r="R22" s="53"/>
      <c r="S22" s="28"/>
      <c r="T22" s="27"/>
      <c r="U22" s="27"/>
      <c r="V22" s="27"/>
    </row>
    <row r="23" spans="2:22" ht="18.75" customHeight="1" x14ac:dyDescent="0.3">
      <c r="B23" s="49"/>
      <c r="C23" s="49"/>
      <c r="D23" s="49"/>
      <c r="E23" s="49"/>
      <c r="F23" s="49"/>
      <c r="G23" s="57"/>
      <c r="H23" s="57"/>
      <c r="I23" s="57"/>
      <c r="J23" s="57"/>
      <c r="K23" s="57"/>
      <c r="L23" s="49"/>
      <c r="M23" s="52"/>
      <c r="N23" s="52"/>
      <c r="O23" s="52"/>
      <c r="P23" s="53"/>
      <c r="Q23" s="53"/>
      <c r="R23" s="53"/>
      <c r="S23" s="28"/>
      <c r="T23" s="27"/>
      <c r="U23" s="27"/>
      <c r="V23" s="27"/>
    </row>
    <row r="24" spans="2:22" ht="12.75" customHeight="1" x14ac:dyDescent="0.3">
      <c r="B24" s="49"/>
      <c r="C24" s="49"/>
      <c r="D24" s="49"/>
      <c r="E24" s="49"/>
      <c r="F24" s="49"/>
      <c r="G24" s="49"/>
      <c r="H24" s="49"/>
      <c r="I24" s="49"/>
      <c r="J24" s="49"/>
      <c r="K24" s="49"/>
      <c r="L24" s="49"/>
      <c r="M24" s="49"/>
      <c r="N24" s="49"/>
      <c r="O24" s="49"/>
      <c r="P24" s="53"/>
      <c r="Q24" s="53"/>
      <c r="R24" s="53"/>
      <c r="S24" s="28"/>
      <c r="T24" s="27"/>
      <c r="U24" s="27"/>
      <c r="V24" s="27"/>
    </row>
    <row r="25" spans="2:22" ht="12" customHeight="1" x14ac:dyDescent="0.3">
      <c r="B25" s="49"/>
      <c r="C25" s="49"/>
      <c r="D25" s="49"/>
      <c r="E25" s="49"/>
      <c r="F25" s="49"/>
      <c r="G25" s="57"/>
      <c r="H25" s="57"/>
      <c r="I25" s="49"/>
      <c r="J25" s="49"/>
      <c r="K25" s="49"/>
      <c r="L25" s="49"/>
      <c r="M25" s="52"/>
      <c r="N25" s="52"/>
      <c r="O25" s="52"/>
      <c r="P25" s="53"/>
      <c r="Q25" s="53"/>
      <c r="R25" s="53"/>
      <c r="S25" s="28"/>
      <c r="T25" s="27"/>
      <c r="U25" s="27"/>
      <c r="V25" s="27"/>
    </row>
    <row r="26" spans="2:22" ht="12" customHeight="1" x14ac:dyDescent="0.3">
      <c r="B26" s="49"/>
      <c r="C26" s="49"/>
      <c r="D26" s="49"/>
      <c r="E26" s="49"/>
      <c r="F26" s="49"/>
      <c r="G26" s="49"/>
      <c r="H26" s="49"/>
      <c r="I26" s="49"/>
      <c r="J26" s="49"/>
      <c r="K26" s="49"/>
      <c r="L26" s="49"/>
      <c r="M26" s="49"/>
      <c r="N26" s="49"/>
      <c r="O26" s="49"/>
      <c r="P26" s="53"/>
      <c r="Q26" s="53"/>
      <c r="R26" s="53"/>
      <c r="S26" s="28"/>
      <c r="T26" s="27"/>
      <c r="U26" s="27"/>
      <c r="V26" s="27"/>
    </row>
    <row r="27" spans="2:22" ht="12" customHeight="1" x14ac:dyDescent="0.3">
      <c r="B27" s="49"/>
      <c r="C27" s="49"/>
      <c r="D27" s="49"/>
      <c r="E27" s="49"/>
      <c r="F27" s="49"/>
      <c r="G27" s="82" t="s">
        <v>87</v>
      </c>
      <c r="H27" s="82"/>
      <c r="I27" s="82"/>
      <c r="J27" s="82"/>
      <c r="K27" s="82"/>
      <c r="L27" s="82"/>
      <c r="M27" s="82"/>
      <c r="N27" s="82"/>
      <c r="O27" s="82"/>
      <c r="P27" s="82"/>
      <c r="Q27" s="53"/>
      <c r="R27" s="53"/>
      <c r="S27" s="28"/>
      <c r="T27" s="27"/>
      <c r="U27" s="27"/>
      <c r="V27" s="27"/>
    </row>
    <row r="28" spans="2:22" ht="12" customHeight="1" x14ac:dyDescent="0.3">
      <c r="B28" s="49"/>
      <c r="C28" s="49"/>
      <c r="D28" s="49"/>
      <c r="E28" s="49"/>
      <c r="F28" s="49"/>
      <c r="G28" s="57"/>
      <c r="H28" s="85"/>
      <c r="I28" s="85"/>
      <c r="J28" s="85"/>
      <c r="K28" s="85"/>
      <c r="L28" s="85"/>
      <c r="M28" s="85"/>
      <c r="N28" s="58"/>
      <c r="O28" s="58"/>
      <c r="P28" s="59"/>
      <c r="Q28" s="59"/>
      <c r="R28" s="53"/>
      <c r="S28" s="28"/>
      <c r="T28" s="27"/>
      <c r="U28" s="27"/>
      <c r="V28" s="27"/>
    </row>
    <row r="29" spans="2:22" ht="12" customHeight="1" x14ac:dyDescent="0.3">
      <c r="B29" s="49"/>
      <c r="C29" s="49"/>
      <c r="D29" s="49"/>
      <c r="E29" s="49"/>
      <c r="F29" s="49"/>
      <c r="G29" s="86" t="s">
        <v>66</v>
      </c>
      <c r="H29" s="86"/>
      <c r="I29" s="47">
        <f>'Trajectory Map'!D7</f>
        <v>0.65349999999999997</v>
      </c>
      <c r="J29" s="86" t="s">
        <v>67</v>
      </c>
      <c r="K29" s="86"/>
      <c r="L29" s="48">
        <f>'Trajectory Map'!D9</f>
        <v>81.612019265355329</v>
      </c>
      <c r="M29" s="49"/>
      <c r="N29" s="49"/>
      <c r="O29" s="50" t="s">
        <v>65</v>
      </c>
      <c r="P29" s="48">
        <f>'Trajectory Map'!D12</f>
        <v>5.8788425493362988</v>
      </c>
      <c r="Q29" s="59"/>
      <c r="R29" s="53"/>
      <c r="S29" s="28"/>
      <c r="T29" s="27"/>
      <c r="U29" s="27"/>
      <c r="V29" s="27"/>
    </row>
    <row r="30" spans="2:22" ht="12" customHeight="1" x14ac:dyDescent="0.3">
      <c r="B30" s="49"/>
      <c r="C30" s="49"/>
      <c r="D30" s="49"/>
      <c r="E30" s="49"/>
      <c r="F30" s="49"/>
      <c r="G30" s="85" t="s">
        <v>96</v>
      </c>
      <c r="H30" s="85"/>
      <c r="I30" s="85"/>
      <c r="J30" s="85"/>
      <c r="K30" s="85"/>
      <c r="L30" s="85"/>
      <c r="M30" s="85"/>
      <c r="N30" s="85"/>
      <c r="O30" s="85"/>
      <c r="P30" s="85"/>
      <c r="Q30" s="59"/>
      <c r="R30" s="53"/>
      <c r="S30" s="28"/>
      <c r="T30" s="27"/>
      <c r="U30" s="27"/>
      <c r="V30" s="27"/>
    </row>
    <row r="31" spans="2:22" ht="15.75" customHeight="1" x14ac:dyDescent="0.3">
      <c r="B31" s="51" t="s">
        <v>28</v>
      </c>
      <c r="C31" s="51"/>
      <c r="D31" s="51"/>
      <c r="E31" s="49"/>
      <c r="F31" s="49"/>
      <c r="G31" s="57"/>
      <c r="H31" s="57"/>
      <c r="I31" s="57"/>
      <c r="J31" s="86"/>
      <c r="K31" s="86"/>
      <c r="L31" s="86"/>
      <c r="M31" s="49"/>
      <c r="N31" s="60"/>
      <c r="O31" s="60"/>
      <c r="P31" s="53"/>
      <c r="Q31" s="53"/>
      <c r="R31" s="53"/>
      <c r="S31" s="28"/>
      <c r="T31" s="27"/>
      <c r="U31" s="27"/>
      <c r="V31" s="27"/>
    </row>
    <row r="32" spans="2:22" ht="15" customHeight="1" x14ac:dyDescent="0.3">
      <c r="B32" s="81" t="s">
        <v>100</v>
      </c>
      <c r="C32" s="81"/>
      <c r="D32" s="81"/>
      <c r="E32" s="81"/>
      <c r="F32" s="81"/>
      <c r="G32" s="81"/>
      <c r="H32" s="81"/>
      <c r="I32" s="81"/>
      <c r="J32" s="81"/>
      <c r="K32" s="81"/>
      <c r="L32" s="81"/>
      <c r="M32" s="81"/>
      <c r="N32" s="81"/>
      <c r="O32" s="81"/>
      <c r="P32" s="81"/>
      <c r="Q32" s="53"/>
      <c r="R32" s="53"/>
      <c r="S32" s="28"/>
      <c r="T32" s="27"/>
      <c r="U32" s="27"/>
      <c r="V32" s="27"/>
    </row>
    <row r="33" spans="2:22" ht="15" customHeight="1" x14ac:dyDescent="0.3">
      <c r="B33" s="81"/>
      <c r="C33" s="81"/>
      <c r="D33" s="81"/>
      <c r="E33" s="81"/>
      <c r="F33" s="81"/>
      <c r="G33" s="81"/>
      <c r="H33" s="81"/>
      <c r="I33" s="81"/>
      <c r="J33" s="81"/>
      <c r="K33" s="81"/>
      <c r="L33" s="81"/>
      <c r="M33" s="81"/>
      <c r="N33" s="81"/>
      <c r="O33" s="81"/>
      <c r="P33" s="81"/>
      <c r="Q33" s="53"/>
      <c r="R33" s="53"/>
      <c r="S33" s="28"/>
      <c r="T33" s="27"/>
      <c r="U33" s="27"/>
      <c r="V33" s="27"/>
    </row>
    <row r="34" spans="2:22" ht="15.75" customHeight="1" x14ac:dyDescent="0.3">
      <c r="B34" s="81"/>
      <c r="C34" s="81"/>
      <c r="D34" s="81"/>
      <c r="E34" s="81"/>
      <c r="F34" s="81"/>
      <c r="G34" s="81"/>
      <c r="H34" s="81"/>
      <c r="I34" s="81"/>
      <c r="J34" s="81"/>
      <c r="K34" s="81"/>
      <c r="L34" s="81"/>
      <c r="M34" s="81"/>
      <c r="N34" s="81"/>
      <c r="O34" s="81"/>
      <c r="P34" s="81"/>
      <c r="Q34" s="53"/>
      <c r="R34" s="53"/>
      <c r="S34" s="28"/>
      <c r="T34" s="27"/>
      <c r="U34" s="27"/>
      <c r="V34" s="27"/>
    </row>
    <row r="35" spans="2:22" ht="26.25" customHeight="1" x14ac:dyDescent="0.3">
      <c r="B35" s="81"/>
      <c r="C35" s="81"/>
      <c r="D35" s="81"/>
      <c r="E35" s="81"/>
      <c r="F35" s="81"/>
      <c r="G35" s="81"/>
      <c r="H35" s="81"/>
      <c r="I35" s="81"/>
      <c r="J35" s="81"/>
      <c r="K35" s="81"/>
      <c r="L35" s="81"/>
      <c r="M35" s="81"/>
      <c r="N35" s="81"/>
      <c r="O35" s="81"/>
      <c r="P35" s="81"/>
      <c r="Q35" s="53"/>
      <c r="R35" s="53"/>
      <c r="S35" s="28"/>
      <c r="T35" s="27"/>
      <c r="U35" s="27"/>
      <c r="V35" s="27"/>
    </row>
    <row r="36" spans="2:22" ht="7.5" customHeight="1" x14ac:dyDescent="0.3">
      <c r="B36" s="81"/>
      <c r="C36" s="81"/>
      <c r="D36" s="81"/>
      <c r="E36" s="81"/>
      <c r="F36" s="81"/>
      <c r="G36" s="81"/>
      <c r="H36" s="81"/>
      <c r="I36" s="81"/>
      <c r="J36" s="81"/>
      <c r="K36" s="81"/>
      <c r="L36" s="81"/>
      <c r="M36" s="81"/>
      <c r="N36" s="81"/>
      <c r="O36" s="81"/>
      <c r="P36" s="81"/>
      <c r="Q36" s="53"/>
      <c r="R36" s="53"/>
      <c r="S36" s="28"/>
      <c r="T36" s="27"/>
      <c r="U36" s="27"/>
      <c r="V36" s="27"/>
    </row>
    <row r="37" spans="2:22" ht="13.5" customHeight="1" x14ac:dyDescent="0.3">
      <c r="B37" s="65"/>
      <c r="C37" s="65"/>
      <c r="D37" s="65"/>
      <c r="E37" s="65"/>
      <c r="F37" s="65"/>
      <c r="G37" s="65"/>
      <c r="H37" s="65"/>
      <c r="I37" s="65"/>
      <c r="J37" s="65"/>
      <c r="K37" s="65"/>
      <c r="L37" s="65"/>
      <c r="M37" s="65"/>
      <c r="N37" s="65"/>
      <c r="O37" s="65"/>
      <c r="P37" s="65"/>
      <c r="Q37" s="53"/>
      <c r="R37" s="53"/>
      <c r="S37" s="28"/>
      <c r="T37" s="27"/>
      <c r="U37" s="27"/>
      <c r="V37" s="27"/>
    </row>
    <row r="38" spans="2:22" ht="15" customHeight="1" x14ac:dyDescent="0.3">
      <c r="B38" s="51" t="s">
        <v>3</v>
      </c>
      <c r="C38" s="51"/>
      <c r="D38" s="51"/>
      <c r="E38" s="52"/>
      <c r="F38" s="49"/>
      <c r="G38" s="49"/>
      <c r="H38" s="49"/>
      <c r="I38" s="49"/>
      <c r="J38" s="49"/>
      <c r="K38" s="49"/>
      <c r="L38" s="49"/>
      <c r="M38" s="49"/>
      <c r="N38" s="49"/>
      <c r="O38" s="49"/>
      <c r="P38" s="53"/>
      <c r="Q38" s="53"/>
      <c r="R38" s="53"/>
      <c r="S38" s="28"/>
      <c r="T38" s="27"/>
      <c r="U38" s="27"/>
      <c r="V38" s="27"/>
    </row>
    <row r="39" spans="2:22" ht="15" customHeight="1" x14ac:dyDescent="0.3">
      <c r="B39" s="80" t="s">
        <v>97</v>
      </c>
      <c r="C39" s="80"/>
      <c r="D39" s="80"/>
      <c r="E39" s="80"/>
      <c r="F39" s="80"/>
      <c r="G39" s="80"/>
      <c r="H39" s="80"/>
      <c r="I39" s="80"/>
      <c r="J39" s="80"/>
      <c r="K39" s="80"/>
      <c r="L39" s="80"/>
      <c r="M39" s="80"/>
      <c r="N39" s="80"/>
      <c r="O39" s="80"/>
      <c r="P39" s="80"/>
      <c r="Q39" s="53"/>
      <c r="R39" s="53"/>
      <c r="S39" s="28"/>
      <c r="T39" s="27"/>
      <c r="U39" s="27"/>
      <c r="V39" s="27"/>
    </row>
    <row r="40" spans="2:22" ht="33" customHeight="1" x14ac:dyDescent="0.3">
      <c r="B40" s="80"/>
      <c r="C40" s="80"/>
      <c r="D40" s="80"/>
      <c r="E40" s="80"/>
      <c r="F40" s="80"/>
      <c r="G40" s="80"/>
      <c r="H40" s="80"/>
      <c r="I40" s="80"/>
      <c r="J40" s="80"/>
      <c r="K40" s="80"/>
      <c r="L40" s="80"/>
      <c r="M40" s="80"/>
      <c r="N40" s="80"/>
      <c r="O40" s="80"/>
      <c r="P40" s="80"/>
      <c r="Q40" s="53"/>
      <c r="R40" s="53"/>
      <c r="S40" s="28"/>
      <c r="T40" s="27"/>
      <c r="U40" s="27"/>
      <c r="V40" s="27"/>
    </row>
    <row r="41" spans="2:22" ht="11.25" customHeight="1" x14ac:dyDescent="0.3">
      <c r="B41" s="80"/>
      <c r="C41" s="80"/>
      <c r="D41" s="80"/>
      <c r="E41" s="80"/>
      <c r="F41" s="80"/>
      <c r="G41" s="80"/>
      <c r="H41" s="80"/>
      <c r="I41" s="80"/>
      <c r="J41" s="80"/>
      <c r="K41" s="80"/>
      <c r="L41" s="80"/>
      <c r="M41" s="80"/>
      <c r="N41" s="80"/>
      <c r="O41" s="80"/>
      <c r="P41" s="80"/>
      <c r="Q41" s="53"/>
      <c r="R41" s="53"/>
      <c r="S41" s="28"/>
      <c r="T41" s="27"/>
      <c r="U41" s="27"/>
      <c r="V41" s="27"/>
    </row>
    <row r="42" spans="2:22" ht="15" customHeight="1" x14ac:dyDescent="0.3">
      <c r="B42" s="80"/>
      <c r="C42" s="80"/>
      <c r="D42" s="80"/>
      <c r="E42" s="80"/>
      <c r="F42" s="80"/>
      <c r="G42" s="80"/>
      <c r="H42" s="80"/>
      <c r="I42" s="80"/>
      <c r="J42" s="80"/>
      <c r="K42" s="80"/>
      <c r="L42" s="80"/>
      <c r="M42" s="80"/>
      <c r="N42" s="80"/>
      <c r="O42" s="80"/>
      <c r="P42" s="80"/>
      <c r="Q42" s="53"/>
      <c r="R42" s="53"/>
      <c r="S42" s="28"/>
      <c r="T42" s="27"/>
      <c r="U42" s="27"/>
      <c r="V42" s="27"/>
    </row>
    <row r="43" spans="2:22" ht="28.5" customHeight="1" x14ac:dyDescent="0.3">
      <c r="B43" s="80"/>
      <c r="C43" s="80"/>
      <c r="D43" s="80"/>
      <c r="E43" s="80"/>
      <c r="F43" s="80"/>
      <c r="G43" s="80"/>
      <c r="H43" s="80"/>
      <c r="I43" s="80"/>
      <c r="J43" s="80"/>
      <c r="K43" s="80"/>
      <c r="L43" s="80"/>
      <c r="M43" s="80"/>
      <c r="N43" s="80"/>
      <c r="O43" s="80"/>
      <c r="P43" s="80"/>
      <c r="Q43" s="53"/>
      <c r="R43" s="53"/>
      <c r="S43" s="28"/>
      <c r="T43" s="27"/>
      <c r="U43" s="27"/>
      <c r="V43" s="27"/>
    </row>
    <row r="44" spans="2:22" ht="12.75" customHeight="1" x14ac:dyDescent="0.3">
      <c r="B44" s="80"/>
      <c r="C44" s="80"/>
      <c r="D44" s="80"/>
      <c r="E44" s="80"/>
      <c r="F44" s="80"/>
      <c r="G44" s="80"/>
      <c r="H44" s="80"/>
      <c r="I44" s="80"/>
      <c r="J44" s="80"/>
      <c r="K44" s="80"/>
      <c r="L44" s="80"/>
      <c r="M44" s="80"/>
      <c r="N44" s="80"/>
      <c r="O44" s="80"/>
      <c r="P44" s="80"/>
      <c r="Q44" s="53"/>
      <c r="R44" s="53"/>
      <c r="S44" s="28"/>
      <c r="T44" s="27"/>
      <c r="U44" s="27"/>
      <c r="V44" s="27"/>
    </row>
    <row r="45" spans="2:22" x14ac:dyDescent="0.3">
      <c r="B45" s="51" t="s">
        <v>4</v>
      </c>
      <c r="C45" s="51"/>
      <c r="D45" s="51"/>
      <c r="E45" s="52"/>
      <c r="F45" s="52"/>
      <c r="G45" s="52"/>
      <c r="H45" s="52"/>
      <c r="I45" s="52"/>
      <c r="J45" s="52"/>
      <c r="K45" s="52"/>
      <c r="L45" s="52"/>
      <c r="M45" s="53"/>
      <c r="N45" s="53"/>
      <c r="O45" s="53"/>
      <c r="P45" s="53"/>
      <c r="Q45" s="53"/>
      <c r="R45" s="53"/>
      <c r="S45" s="28"/>
      <c r="T45" s="27"/>
      <c r="U45" s="27"/>
      <c r="V45" s="27"/>
    </row>
    <row r="46" spans="2:22" ht="15" customHeight="1" x14ac:dyDescent="0.3">
      <c r="B46" s="81" t="s">
        <v>62</v>
      </c>
      <c r="C46" s="81"/>
      <c r="D46" s="81"/>
      <c r="E46" s="81"/>
      <c r="F46" s="81"/>
      <c r="G46" s="81"/>
      <c r="H46" s="81"/>
      <c r="I46" s="81"/>
      <c r="J46" s="81"/>
      <c r="K46" s="81"/>
      <c r="L46" s="81"/>
      <c r="M46" s="81"/>
      <c r="N46" s="81"/>
      <c r="O46" s="81"/>
      <c r="P46" s="81"/>
      <c r="Q46" s="61"/>
      <c r="R46" s="61"/>
      <c r="S46" s="27"/>
      <c r="T46" s="27"/>
      <c r="U46" s="27"/>
      <c r="V46" s="27"/>
    </row>
    <row r="47" spans="2:22" ht="49.5" customHeight="1" x14ac:dyDescent="0.3">
      <c r="B47" s="81"/>
      <c r="C47" s="81"/>
      <c r="D47" s="81"/>
      <c r="E47" s="81"/>
      <c r="F47" s="81"/>
      <c r="G47" s="81"/>
      <c r="H47" s="81"/>
      <c r="I47" s="81"/>
      <c r="J47" s="81"/>
      <c r="K47" s="81"/>
      <c r="L47" s="81"/>
      <c r="M47" s="81"/>
      <c r="N47" s="81"/>
      <c r="O47" s="81"/>
      <c r="P47" s="81"/>
      <c r="Q47" s="61"/>
      <c r="R47" s="61"/>
      <c r="S47" s="27"/>
      <c r="T47" s="27"/>
      <c r="U47" s="27"/>
      <c r="V47" s="27"/>
    </row>
    <row r="48" spans="2:22" ht="10.5" customHeight="1" x14ac:dyDescent="0.3">
      <c r="B48" s="81"/>
      <c r="C48" s="81"/>
      <c r="D48" s="81"/>
      <c r="E48" s="81"/>
      <c r="F48" s="81"/>
      <c r="G48" s="81"/>
      <c r="H48" s="81"/>
      <c r="I48" s="81"/>
      <c r="J48" s="81"/>
      <c r="K48" s="81"/>
      <c r="L48" s="81"/>
      <c r="M48" s="81"/>
      <c r="N48" s="81"/>
      <c r="O48" s="81"/>
      <c r="P48" s="81"/>
      <c r="Q48" s="61"/>
      <c r="R48" s="61"/>
      <c r="S48" s="27"/>
      <c r="T48" s="27"/>
      <c r="U48" s="27"/>
      <c r="V48" s="27"/>
    </row>
    <row r="49" spans="2:22" x14ac:dyDescent="0.3">
      <c r="B49" s="51" t="s">
        <v>5</v>
      </c>
      <c r="C49" s="51"/>
      <c r="D49" s="51"/>
      <c r="E49" s="52"/>
      <c r="F49" s="52"/>
      <c r="G49" s="52"/>
      <c r="H49" s="52"/>
      <c r="I49" s="52"/>
      <c r="J49" s="52"/>
      <c r="K49" s="52"/>
      <c r="L49" s="52"/>
      <c r="M49" s="53"/>
      <c r="N49" s="53"/>
      <c r="O49" s="53"/>
      <c r="P49" s="53"/>
      <c r="Q49" s="49"/>
      <c r="R49" s="49"/>
      <c r="S49" s="27"/>
      <c r="T49" s="27"/>
      <c r="U49" s="27"/>
      <c r="V49" s="27"/>
    </row>
    <row r="50" spans="2:22" ht="15" customHeight="1" x14ac:dyDescent="0.3">
      <c r="B50" s="81" t="s">
        <v>81</v>
      </c>
      <c r="C50" s="81"/>
      <c r="D50" s="81"/>
      <c r="E50" s="81"/>
      <c r="F50" s="81"/>
      <c r="G50" s="81"/>
      <c r="H50" s="81"/>
      <c r="I50" s="81"/>
      <c r="J50" s="81"/>
      <c r="K50" s="81"/>
      <c r="L50" s="81"/>
      <c r="M50" s="81"/>
      <c r="N50" s="81"/>
      <c r="O50" s="81"/>
      <c r="P50" s="81"/>
      <c r="Q50" s="49"/>
      <c r="R50" s="49"/>
      <c r="S50" s="27"/>
      <c r="T50" s="27"/>
      <c r="U50" s="27"/>
      <c r="V50" s="27"/>
    </row>
    <row r="51" spans="2:22" x14ac:dyDescent="0.3">
      <c r="B51" s="81"/>
      <c r="C51" s="81"/>
      <c r="D51" s="81"/>
      <c r="E51" s="81"/>
      <c r="F51" s="81"/>
      <c r="G51" s="81"/>
      <c r="H51" s="81"/>
      <c r="I51" s="81"/>
      <c r="J51" s="81"/>
      <c r="K51" s="81"/>
      <c r="L51" s="81"/>
      <c r="M51" s="81"/>
      <c r="N51" s="81"/>
      <c r="O51" s="81"/>
      <c r="P51" s="81"/>
      <c r="Q51" s="49"/>
      <c r="R51" s="49"/>
      <c r="S51" s="27"/>
      <c r="T51" s="27"/>
      <c r="U51" s="27"/>
      <c r="V51" s="27"/>
    </row>
    <row r="52" spans="2:22" ht="18.75" customHeight="1" x14ac:dyDescent="0.3">
      <c r="B52" s="81"/>
      <c r="C52" s="81"/>
      <c r="D52" s="81"/>
      <c r="E52" s="81"/>
      <c r="F52" s="81"/>
      <c r="G52" s="81"/>
      <c r="H52" s="81"/>
      <c r="I52" s="81"/>
      <c r="J52" s="81"/>
      <c r="K52" s="81"/>
      <c r="L52" s="81"/>
      <c r="M52" s="81"/>
      <c r="N52" s="81"/>
      <c r="O52" s="81"/>
      <c r="P52" s="81"/>
      <c r="Q52" s="49"/>
      <c r="R52" s="49"/>
      <c r="S52" s="27"/>
      <c r="T52" s="27"/>
      <c r="U52" s="27"/>
      <c r="V52" s="27"/>
    </row>
    <row r="53" spans="2:22" ht="12.75" customHeight="1" x14ac:dyDescent="0.3">
      <c r="B53" s="81"/>
      <c r="C53" s="81"/>
      <c r="D53" s="81"/>
      <c r="E53" s="81"/>
      <c r="F53" s="81"/>
      <c r="G53" s="81"/>
      <c r="H53" s="81"/>
      <c r="I53" s="81"/>
      <c r="J53" s="81"/>
      <c r="K53" s="81"/>
      <c r="L53" s="81"/>
      <c r="M53" s="81"/>
      <c r="N53" s="81"/>
      <c r="O53" s="81"/>
      <c r="P53" s="81"/>
      <c r="Q53" s="49"/>
      <c r="R53" s="49"/>
      <c r="S53" s="27"/>
      <c r="T53" s="27"/>
      <c r="U53" s="27"/>
      <c r="V53" s="27"/>
    </row>
    <row r="54" spans="2:22" ht="14.25" customHeight="1" x14ac:dyDescent="0.3">
      <c r="B54" s="53"/>
      <c r="C54" s="53"/>
      <c r="D54" s="53"/>
      <c r="E54" s="53"/>
      <c r="F54" s="53"/>
      <c r="G54" s="53"/>
      <c r="H54" s="53"/>
      <c r="I54" s="53"/>
      <c r="J54" s="53"/>
      <c r="K54" s="53"/>
      <c r="L54" s="53"/>
      <c r="M54" s="53"/>
      <c r="N54" s="53"/>
      <c r="O54" s="53"/>
      <c r="P54" s="53"/>
      <c r="Q54" s="49"/>
      <c r="R54" s="49"/>
      <c r="S54" s="27"/>
      <c r="T54" s="27"/>
      <c r="U54" s="27"/>
      <c r="V54" s="27"/>
    </row>
    <row r="55" spans="2:22" x14ac:dyDescent="0.3">
      <c r="B55" s="2"/>
      <c r="C55" s="2"/>
      <c r="D55" s="2"/>
      <c r="E55" s="2"/>
      <c r="F55" s="2"/>
      <c r="G55" s="2"/>
      <c r="H55" s="2"/>
      <c r="I55" s="2"/>
      <c r="J55" s="2"/>
      <c r="K55" s="2"/>
      <c r="L55" s="2"/>
      <c r="M55" s="2"/>
      <c r="N55" s="2"/>
      <c r="O55" s="2"/>
      <c r="P55" s="29"/>
      <c r="Q55" s="27"/>
      <c r="R55" s="27"/>
      <c r="S55" s="27"/>
      <c r="T55" s="27"/>
      <c r="U55" s="27"/>
      <c r="V55" s="27"/>
    </row>
    <row r="56" spans="2:22" ht="14.25" customHeight="1" x14ac:dyDescent="0.3">
      <c r="B56" s="5"/>
      <c r="C56" s="5"/>
      <c r="D56" s="5"/>
      <c r="E56" s="5"/>
      <c r="F56" s="5"/>
      <c r="G56" s="5"/>
      <c r="H56" s="5"/>
      <c r="I56" s="5"/>
      <c r="J56" s="5"/>
      <c r="K56" s="5"/>
      <c r="L56" s="5"/>
      <c r="M56" s="5"/>
      <c r="N56" s="5"/>
      <c r="O56" s="5"/>
      <c r="P56" s="29"/>
      <c r="Q56" s="27"/>
      <c r="R56" s="27"/>
      <c r="S56" s="27"/>
      <c r="T56" s="27"/>
      <c r="U56" s="27"/>
      <c r="V56" s="27"/>
    </row>
    <row r="57" spans="2:22" ht="15" hidden="1" customHeight="1" x14ac:dyDescent="0.3">
      <c r="B57" s="5"/>
      <c r="C57" s="5"/>
      <c r="D57" s="5"/>
      <c r="E57" s="5"/>
      <c r="F57" s="5"/>
      <c r="G57" s="5"/>
      <c r="H57" s="5"/>
      <c r="I57" s="5"/>
      <c r="J57" s="5"/>
      <c r="K57" s="5"/>
      <c r="L57" s="5"/>
      <c r="M57" s="5"/>
      <c r="N57" s="5"/>
      <c r="O57" s="5"/>
      <c r="P57" s="29"/>
      <c r="Q57" s="27"/>
      <c r="R57" s="27"/>
      <c r="S57" s="27"/>
      <c r="T57" s="27"/>
      <c r="U57" s="27"/>
      <c r="V57" s="27"/>
    </row>
    <row r="58" spans="2:22" x14ac:dyDescent="0.3">
      <c r="B58" s="5"/>
      <c r="C58" s="5"/>
      <c r="D58" s="5"/>
      <c r="E58" s="5"/>
      <c r="F58" s="5"/>
      <c r="G58" s="5"/>
      <c r="H58" s="5"/>
      <c r="I58" s="5"/>
      <c r="J58" s="5"/>
      <c r="K58" s="5"/>
      <c r="L58" s="5"/>
      <c r="M58" s="5"/>
      <c r="N58" s="5"/>
      <c r="O58" s="5"/>
      <c r="P58" s="29"/>
      <c r="Q58" s="27"/>
      <c r="R58" s="27"/>
      <c r="S58" s="27"/>
      <c r="T58" s="27"/>
      <c r="U58" s="27"/>
      <c r="V58" s="27"/>
    </row>
    <row r="59" spans="2:22" x14ac:dyDescent="0.3">
      <c r="P59" s="6"/>
    </row>
    <row r="60" spans="2:22" x14ac:dyDescent="0.3">
      <c r="B60" s="2"/>
      <c r="C60" s="2"/>
      <c r="D60" s="2"/>
      <c r="E60" s="2"/>
      <c r="F60" s="2"/>
      <c r="G60" s="2"/>
      <c r="H60" s="2"/>
      <c r="I60" s="2"/>
      <c r="J60" s="2"/>
      <c r="K60" s="2"/>
      <c r="L60" s="2"/>
      <c r="M60" s="2"/>
      <c r="N60" s="2"/>
      <c r="O60" s="2"/>
    </row>
    <row r="61" spans="2:22" x14ac:dyDescent="0.3">
      <c r="B61" s="2"/>
      <c r="C61" s="2"/>
      <c r="D61" s="2"/>
      <c r="E61" s="2"/>
      <c r="F61" s="2"/>
      <c r="G61" s="2"/>
      <c r="H61" s="2"/>
      <c r="I61" s="2"/>
      <c r="J61" s="2"/>
      <c r="K61" s="2"/>
      <c r="L61" s="2"/>
      <c r="M61" s="2"/>
      <c r="N61" s="2"/>
      <c r="O61" s="2"/>
    </row>
    <row r="62" spans="2:22" x14ac:dyDescent="0.3">
      <c r="B62" s="2"/>
      <c r="C62" s="2"/>
      <c r="D62" s="2"/>
      <c r="E62" s="2"/>
      <c r="F62" s="2"/>
      <c r="G62" s="2"/>
      <c r="H62" s="2"/>
      <c r="I62" s="2"/>
      <c r="J62" s="2"/>
      <c r="K62" s="2"/>
      <c r="L62" s="2"/>
      <c r="M62" s="2"/>
      <c r="N62" s="2"/>
      <c r="O62" s="2"/>
    </row>
    <row r="63" spans="2:22" x14ac:dyDescent="0.3">
      <c r="B63" s="2"/>
      <c r="C63" s="2"/>
      <c r="D63" s="2"/>
      <c r="E63" s="2"/>
      <c r="F63" s="2"/>
      <c r="G63" s="2"/>
      <c r="H63" s="2"/>
      <c r="I63" s="2"/>
      <c r="J63" s="2"/>
      <c r="K63" s="2"/>
      <c r="L63" s="2"/>
      <c r="M63" s="2"/>
      <c r="N63" s="2"/>
      <c r="O63" s="2"/>
    </row>
    <row r="64" spans="2:22" ht="15" customHeight="1" x14ac:dyDescent="0.3">
      <c r="B64" s="2"/>
      <c r="C64" s="2"/>
      <c r="D64" s="2"/>
      <c r="E64" s="2"/>
      <c r="F64" s="2"/>
      <c r="G64" s="2"/>
      <c r="H64" s="2"/>
      <c r="I64" s="2"/>
      <c r="J64" s="2"/>
      <c r="K64" s="2"/>
      <c r="L64" s="2"/>
      <c r="M64" s="2"/>
      <c r="N64" s="2"/>
      <c r="O64" s="2"/>
    </row>
    <row r="65" spans="2:15" x14ac:dyDescent="0.3">
      <c r="B65" s="2"/>
      <c r="C65" s="2"/>
      <c r="D65" s="2"/>
      <c r="E65" s="2"/>
      <c r="F65" s="2"/>
      <c r="G65" s="2"/>
      <c r="H65" s="2"/>
      <c r="I65" s="2"/>
      <c r="J65" s="2"/>
      <c r="K65" s="2"/>
      <c r="L65" s="2"/>
      <c r="M65" s="2"/>
      <c r="N65" s="2"/>
      <c r="O65" s="2"/>
    </row>
    <row r="72" spans="2:15" x14ac:dyDescent="0.3">
      <c r="B72" s="91"/>
      <c r="C72" s="91"/>
      <c r="D72" s="91"/>
      <c r="E72" s="91"/>
      <c r="F72" s="91"/>
      <c r="G72" s="91"/>
      <c r="H72" s="91"/>
    </row>
    <row r="73" spans="2:15" x14ac:dyDescent="0.3">
      <c r="B73" s="84"/>
      <c r="C73" s="84"/>
      <c r="D73" s="84"/>
      <c r="E73" s="84"/>
      <c r="F73" s="84"/>
      <c r="G73" s="84"/>
      <c r="H73" s="84"/>
    </row>
    <row r="76" spans="2:15" ht="23.25" customHeight="1" x14ac:dyDescent="0.3"/>
    <row r="113" spans="1:4" x14ac:dyDescent="0.3">
      <c r="C113" s="66"/>
      <c r="D113" s="66"/>
    </row>
    <row r="125" spans="1:4" x14ac:dyDescent="0.3">
      <c r="A125" t="s">
        <v>93</v>
      </c>
      <c r="B125" s="70">
        <v>0.66</v>
      </c>
    </row>
  </sheetData>
  <sheetProtection algorithmName="SHA-512" hashValue="vjhkHPzeGlH5wqZ9nkx23ZW4DT7sNDPlplVBzNpefcmPS+5d2Jh+pPxkCy6WaNjlnXueBBqHoPXjEnoJVTIfIA==" saltValue="ihT2ERROspDwpaTSv3MJiQ==" spinCount="100000" sheet="1" objects="1" scenarios="1"/>
  <mergeCells count="23">
    <mergeCell ref="B2:P2"/>
    <mergeCell ref="B73:H73"/>
    <mergeCell ref="H28:M28"/>
    <mergeCell ref="B46:P48"/>
    <mergeCell ref="B50:P53"/>
    <mergeCell ref="J31:L31"/>
    <mergeCell ref="G30:P30"/>
    <mergeCell ref="B11:E11"/>
    <mergeCell ref="B7:E7"/>
    <mergeCell ref="B3:P4"/>
    <mergeCell ref="B72:H72"/>
    <mergeCell ref="G29:H29"/>
    <mergeCell ref="J29:K29"/>
    <mergeCell ref="C14:D14"/>
    <mergeCell ref="C15:D15"/>
    <mergeCell ref="C8:D8"/>
    <mergeCell ref="C9:D9"/>
    <mergeCell ref="C10:D10"/>
    <mergeCell ref="C12:D12"/>
    <mergeCell ref="C13:D13"/>
    <mergeCell ref="B39:P44"/>
    <mergeCell ref="B32:P36"/>
    <mergeCell ref="G27:P27"/>
  </mergeCells>
  <conditionalFormatting sqref="E10">
    <cfRule type="expression" dxfId="0" priority="1">
      <formula>#REF!="Floor Deflection"</formula>
    </cfRule>
  </conditionalFormatting>
  <dataValidations xWindow="429" yWindow="568" count="1">
    <dataValidation allowBlank="1" showInputMessage="1" showErrorMessage="1" prompt="Select cell to left to activate the drop-down menu." sqref="F8" xr:uid="{3F225CE8-F4E7-45CC-929E-B713373F733C}"/>
  </dataValidations>
  <pageMargins left="0.7" right="0.7" top="0.75" bottom="0.75" header="0.3" footer="0.3"/>
  <pageSetup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defaultSize="0" autoPict="0">
                <anchor moveWithCells="1">
                  <from>
                    <xdr:col>6</xdr:col>
                    <xdr:colOff>123825</xdr:colOff>
                    <xdr:row>24</xdr:row>
                    <xdr:rowOff>0</xdr:rowOff>
                  </from>
                  <to>
                    <xdr:col>15</xdr:col>
                    <xdr:colOff>638175</xdr:colOff>
                    <xdr:row>25</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29" yWindow="568" count="3">
        <x14:dataValidation type="list" allowBlank="1" showInputMessage="1" showErrorMessage="1" xr:uid="{52D46464-6ED0-4653-B233-354A6915783B}">
          <x14:formula1>
            <xm:f>'Pick List'!$A$2:$A$3</xm:f>
          </x14:formula1>
          <xm:sqref>E8</xm:sqref>
        </x14:dataValidation>
        <x14:dataValidation type="decimal" allowBlank="1" showInputMessage="1" showErrorMessage="1" errorTitle="Height of Deflection" error="The deflection height must be equal to or greater than 0.1 meters or 0.3 feet and at least 0.3 meters or 1 foot less than the height of the object." xr:uid="{7C73148D-2847-4162-9093-7670D7367572}">
          <x14:formula1>
            <xm:f>IF(E$8="Metric",'Pick List'!C24,'Pick List'!C23)</xm:f>
          </x14:formula1>
          <x14:formula2>
            <xm:f>IF(E$8="Metric",'Pick List'!E24,'Pick List'!E23)</xm:f>
          </x14:formula2>
          <xm:sqref>E10</xm:sqref>
        </x14:dataValidation>
        <x14:dataValidation type="decimal" operator="greaterThanOrEqual" allowBlank="1" showInputMessage="1" showErrorMessage="1" errorTitle="Height of Object" error="The value must be at least 1.5 meters or 5.0 feet and greater than the deflection height." xr:uid="{BE3F1E8D-A051-451B-9F0C-F705747A9C00}">
          <x14:formula1>
            <xm:f>IF(E$8="Metric",'Pick List'!B24,'Pick List'!B23)</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7246-7DF2-4A06-9BBA-724DAB6851F3}">
  <sheetPr codeName="Sheet7">
    <tabColor rgb="FFFFFF00"/>
  </sheetPr>
  <dimension ref="A1:Z46"/>
  <sheetViews>
    <sheetView zoomScale="106" zoomScaleNormal="106" workbookViewId="0">
      <selection activeCell="B1" sqref="B1:C1"/>
    </sheetView>
  </sheetViews>
  <sheetFormatPr defaultRowHeight="15" x14ac:dyDescent="0.3"/>
  <cols>
    <col min="1" max="1" width="0.7109375" style="24" customWidth="1"/>
    <col min="2" max="2" width="50.7109375" customWidth="1"/>
    <col min="3" max="3" width="26" customWidth="1"/>
  </cols>
  <sheetData>
    <row r="1" spans="2:26" ht="24.75" x14ac:dyDescent="0.3">
      <c r="B1" s="94" t="s">
        <v>59</v>
      </c>
      <c r="C1" s="94"/>
      <c r="D1" s="24"/>
      <c r="E1" s="24"/>
      <c r="F1" s="24"/>
      <c r="G1" s="24"/>
      <c r="H1" s="24"/>
      <c r="I1" s="24"/>
      <c r="J1" s="24"/>
      <c r="K1" s="24"/>
      <c r="L1" s="24"/>
      <c r="M1" s="24"/>
      <c r="N1" s="24"/>
      <c r="O1" s="24"/>
      <c r="P1" s="24"/>
      <c r="Q1" s="24"/>
      <c r="R1" s="24"/>
      <c r="S1" s="24"/>
      <c r="T1" s="24"/>
      <c r="U1" s="24"/>
      <c r="V1" s="24"/>
      <c r="W1" s="24"/>
      <c r="X1" s="24"/>
      <c r="Y1" s="24"/>
      <c r="Z1" s="24"/>
    </row>
    <row r="2" spans="2:26" ht="16.5" customHeight="1" x14ac:dyDescent="0.3">
      <c r="B2" s="95" t="s">
        <v>79</v>
      </c>
      <c r="C2" s="95"/>
      <c r="D2" s="24"/>
      <c r="E2" s="24"/>
      <c r="F2" s="24"/>
      <c r="G2" s="24"/>
      <c r="H2" s="24"/>
      <c r="I2" s="24"/>
      <c r="J2" s="24"/>
      <c r="K2" s="24"/>
      <c r="L2" s="24"/>
      <c r="M2" s="24"/>
      <c r="N2" s="24"/>
      <c r="O2" s="24"/>
      <c r="P2" s="24"/>
      <c r="Q2" s="24"/>
      <c r="R2" s="24"/>
      <c r="S2" s="24"/>
      <c r="T2" s="24"/>
      <c r="U2" s="24"/>
      <c r="V2" s="24"/>
      <c r="W2" s="24"/>
      <c r="X2" s="24"/>
      <c r="Y2" s="24"/>
      <c r="Z2" s="24"/>
    </row>
    <row r="3" spans="2:26" ht="16.5" customHeight="1" x14ac:dyDescent="0.3">
      <c r="B3" s="95"/>
      <c r="C3" s="95"/>
      <c r="D3" s="24"/>
      <c r="E3" s="24"/>
      <c r="F3" s="24"/>
      <c r="G3" s="24"/>
      <c r="H3" s="24"/>
      <c r="I3" s="24"/>
      <c r="J3" s="24"/>
      <c r="K3" s="24"/>
      <c r="L3" s="24"/>
      <c r="M3" s="24"/>
      <c r="N3" s="24"/>
      <c r="O3" s="24"/>
      <c r="P3" s="24"/>
      <c r="Q3" s="24"/>
      <c r="R3" s="24"/>
      <c r="S3" s="24"/>
      <c r="T3" s="24"/>
      <c r="U3" s="24"/>
      <c r="V3" s="24"/>
      <c r="W3" s="24"/>
      <c r="X3" s="24"/>
      <c r="Y3" s="24"/>
      <c r="Z3" s="24"/>
    </row>
    <row r="4" spans="2:26" ht="16.5" customHeight="1" x14ac:dyDescent="0.3">
      <c r="B4" s="95"/>
      <c r="C4" s="95"/>
      <c r="D4" s="24"/>
      <c r="E4" s="24"/>
      <c r="F4" s="24"/>
      <c r="G4" s="24"/>
      <c r="H4" s="24"/>
      <c r="I4" s="24"/>
      <c r="J4" s="24"/>
      <c r="K4" s="24"/>
      <c r="L4" s="24"/>
      <c r="M4" s="24"/>
      <c r="N4" s="24"/>
      <c r="O4" s="24"/>
      <c r="P4" s="24"/>
      <c r="Q4" s="24"/>
      <c r="R4" s="24"/>
      <c r="S4" s="24"/>
      <c r="T4" s="24"/>
      <c r="U4" s="24"/>
      <c r="V4" s="24"/>
      <c r="W4" s="24"/>
      <c r="X4" s="24"/>
      <c r="Y4" s="24"/>
      <c r="Z4" s="24"/>
    </row>
    <row r="5" spans="2:26" ht="12" customHeight="1" x14ac:dyDescent="0.3">
      <c r="B5" s="68"/>
      <c r="C5" s="68"/>
      <c r="D5" s="24"/>
      <c r="E5" s="24"/>
      <c r="F5" s="24"/>
      <c r="G5" s="24"/>
      <c r="H5" s="24"/>
      <c r="I5" s="24"/>
      <c r="J5" s="24"/>
      <c r="K5" s="24"/>
      <c r="L5" s="24"/>
      <c r="M5" s="24"/>
      <c r="N5" s="24"/>
      <c r="O5" s="24"/>
      <c r="P5" s="24"/>
      <c r="Q5" s="24"/>
      <c r="R5" s="24"/>
      <c r="S5" s="24"/>
      <c r="T5" s="24"/>
      <c r="U5" s="24"/>
      <c r="V5" s="24"/>
      <c r="W5" s="24"/>
      <c r="X5" s="24"/>
      <c r="Y5" s="24"/>
      <c r="Z5" s="24"/>
    </row>
    <row r="6" spans="2:26" ht="16.5" customHeight="1" x14ac:dyDescent="0.3">
      <c r="B6" s="95" t="s">
        <v>80</v>
      </c>
      <c r="C6" s="95"/>
      <c r="D6" s="24"/>
      <c r="E6" s="24"/>
      <c r="F6" s="24"/>
      <c r="G6" s="24"/>
      <c r="H6" s="24"/>
      <c r="I6" s="24"/>
      <c r="J6" s="24"/>
      <c r="K6" s="24"/>
      <c r="L6" s="24"/>
      <c r="M6" s="24"/>
      <c r="N6" s="24"/>
      <c r="O6" s="24"/>
      <c r="P6" s="24"/>
      <c r="Q6" s="24"/>
      <c r="R6" s="24"/>
      <c r="S6" s="24"/>
      <c r="T6" s="24"/>
      <c r="U6" s="24"/>
      <c r="V6" s="24"/>
      <c r="W6" s="24"/>
      <c r="X6" s="24"/>
      <c r="Y6" s="24"/>
      <c r="Z6" s="24"/>
    </row>
    <row r="7" spans="2:26" ht="16.5" customHeight="1" x14ac:dyDescent="0.3">
      <c r="B7" s="95"/>
      <c r="C7" s="95"/>
      <c r="D7" s="24"/>
      <c r="E7" s="24"/>
      <c r="F7" s="24"/>
      <c r="G7" s="24"/>
      <c r="H7" s="24"/>
      <c r="I7" s="24"/>
      <c r="J7" s="24"/>
      <c r="K7" s="24"/>
      <c r="L7" s="24"/>
      <c r="M7" s="24"/>
      <c r="N7" s="24"/>
      <c r="O7" s="24"/>
      <c r="P7" s="24"/>
      <c r="Q7" s="24"/>
      <c r="R7" s="24"/>
      <c r="S7" s="24"/>
      <c r="T7" s="24"/>
      <c r="U7" s="24"/>
      <c r="V7" s="24"/>
      <c r="W7" s="24"/>
      <c r="X7" s="24"/>
      <c r="Y7" s="24"/>
      <c r="Z7" s="24"/>
    </row>
    <row r="8" spans="2:26" ht="12" customHeight="1" x14ac:dyDescent="0.3">
      <c r="B8" s="95"/>
      <c r="C8" s="95"/>
      <c r="D8" s="24"/>
      <c r="E8" s="24"/>
      <c r="F8" s="24"/>
      <c r="G8" s="24"/>
      <c r="H8" s="24"/>
      <c r="I8" s="24"/>
      <c r="J8" s="24"/>
      <c r="K8" s="24"/>
      <c r="L8" s="24"/>
      <c r="M8" s="24"/>
      <c r="N8" s="24"/>
      <c r="O8" s="24"/>
      <c r="P8" s="24"/>
      <c r="Q8" s="24"/>
      <c r="R8" s="24"/>
      <c r="S8" s="24"/>
      <c r="T8" s="24"/>
      <c r="U8" s="24"/>
      <c r="V8" s="24"/>
      <c r="W8" s="24"/>
      <c r="X8" s="24"/>
      <c r="Y8" s="24"/>
      <c r="Z8" s="24"/>
    </row>
    <row r="9" spans="2:26" ht="16.5" customHeight="1" x14ac:dyDescent="0.3">
      <c r="B9" s="95"/>
      <c r="C9" s="95"/>
      <c r="D9" s="24"/>
      <c r="E9" s="24"/>
      <c r="F9" s="24"/>
      <c r="G9" s="24"/>
      <c r="H9" s="24"/>
      <c r="I9" s="24"/>
      <c r="J9" s="24"/>
      <c r="K9" s="24"/>
      <c r="L9" s="24"/>
      <c r="M9" s="24"/>
      <c r="N9" s="24"/>
      <c r="O9" s="24"/>
      <c r="P9" s="24"/>
      <c r="Q9" s="24"/>
      <c r="R9" s="24"/>
      <c r="S9" s="24"/>
      <c r="T9" s="24"/>
      <c r="U9" s="24"/>
      <c r="V9" s="24"/>
      <c r="W9" s="24"/>
      <c r="X9" s="24"/>
      <c r="Y9" s="24"/>
      <c r="Z9" s="24"/>
    </row>
    <row r="10" spans="2:26" ht="16.5" customHeight="1" x14ac:dyDescent="0.3">
      <c r="B10" s="95" t="s">
        <v>95</v>
      </c>
      <c r="C10" s="95"/>
      <c r="D10" s="24"/>
      <c r="E10" s="24"/>
      <c r="F10" s="24"/>
      <c r="G10" s="24"/>
      <c r="H10" s="24"/>
      <c r="I10" s="24"/>
      <c r="J10" s="24"/>
      <c r="K10" s="24"/>
      <c r="L10" s="24"/>
      <c r="M10" s="24"/>
      <c r="N10" s="24"/>
      <c r="O10" s="24"/>
      <c r="P10" s="24"/>
      <c r="Q10" s="24"/>
      <c r="R10" s="24"/>
      <c r="S10" s="24"/>
      <c r="T10" s="24"/>
      <c r="U10" s="24"/>
      <c r="V10" s="24"/>
      <c r="W10" s="24"/>
      <c r="X10" s="24"/>
      <c r="Y10" s="24"/>
      <c r="Z10" s="24"/>
    </row>
    <row r="11" spans="2:26" ht="16.5" customHeight="1" x14ac:dyDescent="0.3">
      <c r="B11" s="95"/>
      <c r="C11" s="95"/>
      <c r="D11" s="24"/>
      <c r="E11" s="24"/>
      <c r="F11" s="24"/>
      <c r="G11" s="24"/>
      <c r="H11" s="24"/>
      <c r="I11" s="24"/>
      <c r="J11" s="24"/>
      <c r="K11" s="24"/>
      <c r="L11" s="24"/>
      <c r="M11" s="24"/>
      <c r="N11" s="24"/>
      <c r="O11" s="24"/>
      <c r="P11" s="24"/>
      <c r="Q11" s="24"/>
      <c r="R11" s="24"/>
      <c r="S11" s="24"/>
      <c r="T11" s="24"/>
      <c r="U11" s="24"/>
      <c r="V11" s="24"/>
      <c r="W11" s="24"/>
      <c r="X11" s="24"/>
      <c r="Y11" s="24"/>
      <c r="Z11" s="24"/>
    </row>
    <row r="12" spans="2:26" ht="16.5" customHeight="1" x14ac:dyDescent="0.3">
      <c r="B12" s="95"/>
      <c r="C12" s="95"/>
      <c r="D12" s="24"/>
      <c r="E12" s="24"/>
      <c r="F12" s="24"/>
      <c r="G12" s="24"/>
      <c r="H12" s="24"/>
      <c r="I12" s="24"/>
      <c r="J12" s="24"/>
      <c r="K12" s="24"/>
      <c r="L12" s="24"/>
      <c r="M12" s="24"/>
      <c r="N12" s="24"/>
      <c r="O12" s="24"/>
      <c r="P12" s="24"/>
      <c r="Q12" s="24"/>
      <c r="R12" s="24"/>
      <c r="S12" s="24"/>
      <c r="T12" s="24"/>
      <c r="U12" s="24"/>
      <c r="V12" s="24"/>
      <c r="W12" s="24"/>
      <c r="X12" s="24"/>
      <c r="Y12" s="24"/>
      <c r="Z12" s="24"/>
    </row>
    <row r="13" spans="2:26" ht="16.5" customHeight="1" x14ac:dyDescent="0.3">
      <c r="B13" s="95"/>
      <c r="C13" s="95"/>
      <c r="D13" s="24"/>
      <c r="E13" s="24"/>
      <c r="F13" s="24"/>
      <c r="G13" s="24"/>
      <c r="H13" s="24"/>
      <c r="I13" s="24"/>
      <c r="J13" s="24"/>
      <c r="K13" s="24"/>
      <c r="L13" s="24"/>
      <c r="M13" s="24"/>
      <c r="N13" s="24"/>
      <c r="O13" s="24"/>
      <c r="P13" s="24"/>
      <c r="Q13" s="24"/>
      <c r="R13" s="24"/>
      <c r="S13" s="24"/>
      <c r="T13" s="24"/>
      <c r="U13" s="24"/>
      <c r="V13" s="24"/>
      <c r="W13" s="24"/>
      <c r="X13" s="24"/>
      <c r="Y13" s="24"/>
      <c r="Z13" s="24"/>
    </row>
    <row r="14" spans="2:26" ht="16.5" customHeight="1" x14ac:dyDescent="0.3">
      <c r="B14" s="95"/>
      <c r="C14" s="95"/>
      <c r="D14" s="24"/>
      <c r="E14" s="24"/>
      <c r="F14" s="24"/>
      <c r="G14" s="24"/>
      <c r="H14" s="24"/>
      <c r="I14" s="24"/>
      <c r="J14" s="24"/>
      <c r="K14" s="24"/>
      <c r="L14" s="24"/>
      <c r="M14" s="24"/>
      <c r="N14" s="24"/>
      <c r="O14" s="24"/>
      <c r="P14" s="24"/>
      <c r="Q14" s="24"/>
      <c r="R14" s="24"/>
      <c r="S14" s="24"/>
      <c r="T14" s="24"/>
      <c r="U14" s="24"/>
      <c r="V14" s="24"/>
      <c r="W14" s="24"/>
      <c r="X14" s="24"/>
      <c r="Y14" s="24"/>
      <c r="Z14" s="24"/>
    </row>
    <row r="15" spans="2:26" ht="16.5" customHeight="1" x14ac:dyDescent="0.3">
      <c r="B15" s="95"/>
      <c r="C15" s="95"/>
      <c r="D15" s="24"/>
      <c r="E15" s="24"/>
      <c r="F15" s="24"/>
      <c r="G15" s="24"/>
      <c r="H15" s="24"/>
      <c r="I15" s="24"/>
      <c r="J15" s="24"/>
      <c r="K15" s="24"/>
      <c r="L15" s="24"/>
      <c r="M15" s="24"/>
      <c r="N15" s="24"/>
      <c r="O15" s="24"/>
      <c r="P15" s="24"/>
      <c r="Q15" s="24"/>
      <c r="R15" s="24"/>
      <c r="S15" s="24"/>
      <c r="T15" s="24"/>
      <c r="U15" s="24"/>
      <c r="V15" s="24"/>
      <c r="W15" s="24"/>
      <c r="X15" s="24"/>
      <c r="Y15" s="24"/>
      <c r="Z15" s="24"/>
    </row>
    <row r="16" spans="2:26" ht="16.5" customHeight="1" x14ac:dyDescent="0.3">
      <c r="B16" s="95"/>
      <c r="C16" s="95"/>
      <c r="D16" s="24"/>
      <c r="E16" s="24"/>
      <c r="F16" s="24"/>
      <c r="G16" s="24"/>
      <c r="H16" s="24"/>
      <c r="I16" s="24"/>
      <c r="J16" s="24"/>
      <c r="K16" s="24"/>
      <c r="L16" s="24"/>
      <c r="M16" s="24"/>
      <c r="N16" s="24"/>
      <c r="O16" s="24"/>
      <c r="P16" s="24"/>
      <c r="Q16" s="24"/>
      <c r="R16" s="24"/>
      <c r="S16" s="24"/>
      <c r="T16" s="24"/>
      <c r="U16" s="24"/>
      <c r="V16" s="24"/>
      <c r="W16" s="24"/>
      <c r="X16" s="24"/>
      <c r="Y16" s="24"/>
      <c r="Z16" s="24"/>
    </row>
    <row r="17" spans="2:26" ht="9.75" customHeight="1" x14ac:dyDescent="0.3">
      <c r="B17" s="95"/>
      <c r="C17" s="95"/>
      <c r="D17" s="24"/>
      <c r="E17" s="24"/>
      <c r="F17" s="24"/>
      <c r="G17" s="24"/>
      <c r="H17" s="24"/>
      <c r="I17" s="24"/>
      <c r="J17" s="24"/>
      <c r="K17" s="24"/>
      <c r="L17" s="24"/>
      <c r="M17" s="24"/>
      <c r="N17" s="24"/>
      <c r="O17" s="24"/>
      <c r="P17" s="24"/>
      <c r="Q17" s="24"/>
      <c r="R17" s="24"/>
      <c r="S17" s="24"/>
      <c r="T17" s="24"/>
      <c r="U17" s="24"/>
      <c r="V17" s="24"/>
      <c r="W17" s="24"/>
      <c r="X17" s="24"/>
      <c r="Y17" s="24"/>
      <c r="Z17" s="24"/>
    </row>
    <row r="18" spans="2:26" ht="12" customHeight="1" x14ac:dyDescent="0.3">
      <c r="B18" s="69"/>
      <c r="C18" s="69"/>
      <c r="D18" s="24"/>
      <c r="E18" s="24"/>
      <c r="F18" s="24"/>
      <c r="G18" s="24"/>
      <c r="H18" s="24"/>
      <c r="I18" s="24"/>
      <c r="J18" s="24"/>
      <c r="K18" s="24"/>
      <c r="L18" s="24"/>
      <c r="M18" s="24"/>
      <c r="N18" s="24"/>
      <c r="O18" s="24"/>
      <c r="P18" s="24"/>
      <c r="Q18" s="24"/>
      <c r="R18" s="24"/>
      <c r="S18" s="24"/>
      <c r="T18" s="24"/>
      <c r="U18" s="24"/>
      <c r="V18" s="24"/>
      <c r="W18" s="24"/>
      <c r="X18" s="24"/>
      <c r="Y18" s="24"/>
      <c r="Z18" s="24"/>
    </row>
    <row r="19" spans="2:26" ht="16.5" customHeight="1" x14ac:dyDescent="0.3">
      <c r="B19" s="95" t="s">
        <v>102</v>
      </c>
      <c r="C19" s="95"/>
      <c r="D19" s="24"/>
      <c r="E19" s="24"/>
      <c r="F19" s="24"/>
      <c r="G19" s="24"/>
      <c r="H19" s="24"/>
      <c r="I19" s="24"/>
      <c r="J19" s="24"/>
      <c r="K19" s="24"/>
      <c r="L19" s="24"/>
      <c r="M19" s="24"/>
      <c r="N19" s="24"/>
      <c r="O19" s="24"/>
      <c r="P19" s="24"/>
      <c r="Q19" s="24"/>
      <c r="R19" s="24"/>
      <c r="S19" s="24"/>
      <c r="T19" s="24"/>
      <c r="U19" s="24"/>
      <c r="V19" s="24"/>
      <c r="W19" s="24"/>
      <c r="X19" s="24"/>
    </row>
    <row r="20" spans="2:26" x14ac:dyDescent="0.3">
      <c r="B20" s="95"/>
      <c r="C20" s="95"/>
      <c r="D20" s="24"/>
      <c r="E20" s="24"/>
      <c r="F20" s="24"/>
      <c r="G20" s="24"/>
      <c r="H20" s="24"/>
      <c r="I20" s="24"/>
      <c r="J20" s="24"/>
      <c r="K20" s="24"/>
      <c r="L20" s="24"/>
      <c r="M20" s="24"/>
      <c r="N20" s="24"/>
      <c r="O20" s="24"/>
      <c r="P20" s="24"/>
      <c r="Q20" s="24"/>
      <c r="R20" s="24"/>
      <c r="S20" s="24"/>
      <c r="T20" s="24"/>
      <c r="U20" s="24"/>
      <c r="V20" s="24"/>
      <c r="W20" s="24"/>
      <c r="X20" s="24"/>
    </row>
    <row r="21" spans="2:26" x14ac:dyDescent="0.3">
      <c r="B21" s="95"/>
      <c r="C21" s="95"/>
      <c r="D21" s="24"/>
      <c r="E21" s="24"/>
      <c r="F21" s="24"/>
      <c r="G21" s="24"/>
      <c r="H21" s="24"/>
      <c r="I21" s="24"/>
      <c r="J21" s="24"/>
      <c r="K21" s="24"/>
      <c r="L21" s="24"/>
      <c r="M21" s="24"/>
      <c r="N21" s="24"/>
      <c r="O21" s="24"/>
      <c r="P21" s="24"/>
      <c r="Q21" s="24"/>
      <c r="R21" s="24"/>
      <c r="S21" s="24"/>
      <c r="T21" s="24"/>
      <c r="U21" s="24"/>
      <c r="V21" s="24"/>
      <c r="W21" s="24"/>
      <c r="X21" s="24"/>
    </row>
    <row r="22" spans="2:26" x14ac:dyDescent="0.3">
      <c r="B22" s="95"/>
      <c r="C22" s="95"/>
      <c r="D22" s="24"/>
      <c r="E22" s="24"/>
      <c r="F22" s="24"/>
      <c r="G22" s="24"/>
      <c r="H22" s="24"/>
      <c r="I22" s="24"/>
      <c r="J22" s="24"/>
      <c r="K22" s="24"/>
      <c r="L22" s="24"/>
      <c r="M22" s="24"/>
      <c r="N22" s="24"/>
      <c r="O22" s="24"/>
      <c r="P22" s="24"/>
      <c r="Q22" s="24"/>
      <c r="R22" s="24"/>
      <c r="S22" s="24"/>
      <c r="T22" s="24"/>
      <c r="U22" s="24"/>
      <c r="V22" s="24"/>
      <c r="W22" s="24"/>
      <c r="X22" s="24"/>
    </row>
    <row r="23" spans="2:26" x14ac:dyDescent="0.3">
      <c r="B23" s="95"/>
      <c r="C23" s="95"/>
      <c r="D23" s="24"/>
      <c r="E23" s="24"/>
      <c r="F23" s="24"/>
      <c r="G23" s="24"/>
      <c r="H23" s="24"/>
      <c r="I23" s="24"/>
      <c r="J23" s="24"/>
      <c r="K23" s="24"/>
      <c r="L23" s="24"/>
      <c r="M23" s="24"/>
      <c r="N23" s="24"/>
      <c r="O23" s="24"/>
      <c r="P23" s="24"/>
      <c r="Q23" s="24"/>
      <c r="R23" s="24"/>
      <c r="S23" s="24"/>
      <c r="T23" s="24"/>
      <c r="U23" s="24"/>
      <c r="V23" s="24"/>
      <c r="W23" s="24"/>
      <c r="X23" s="24"/>
    </row>
    <row r="24" spans="2:26" x14ac:dyDescent="0.3">
      <c r="B24" s="95"/>
      <c r="C24" s="95"/>
      <c r="D24" s="24"/>
      <c r="E24" s="24"/>
      <c r="F24" s="24"/>
      <c r="G24" s="24"/>
      <c r="H24" s="24"/>
      <c r="I24" s="24"/>
      <c r="J24" s="24"/>
      <c r="K24" s="24"/>
      <c r="L24" s="24"/>
      <c r="M24" s="24"/>
      <c r="N24" s="24"/>
      <c r="O24" s="24"/>
      <c r="P24" s="24"/>
      <c r="Q24" s="24"/>
      <c r="R24" s="24"/>
      <c r="S24" s="24"/>
      <c r="T24" s="24"/>
      <c r="U24" s="24"/>
      <c r="V24" s="24"/>
      <c r="W24" s="24"/>
      <c r="X24" s="24"/>
    </row>
    <row r="25" spans="2:26" x14ac:dyDescent="0.3">
      <c r="B25" s="23"/>
      <c r="C25" s="23"/>
      <c r="D25" s="24"/>
      <c r="E25" s="24"/>
      <c r="F25" s="24"/>
      <c r="G25" s="24"/>
      <c r="H25" s="24"/>
      <c r="I25" s="24"/>
      <c r="J25" s="24"/>
      <c r="K25" s="24"/>
      <c r="L25" s="24"/>
      <c r="M25" s="24"/>
      <c r="N25" s="24"/>
      <c r="O25" s="24"/>
      <c r="P25" s="24"/>
      <c r="Q25" s="24"/>
      <c r="R25" s="24"/>
      <c r="S25" s="24"/>
      <c r="T25" s="24"/>
      <c r="U25" s="24"/>
      <c r="V25" s="24"/>
      <c r="W25" s="24"/>
      <c r="X25" s="24"/>
    </row>
    <row r="26" spans="2:26" x14ac:dyDescent="0.3">
      <c r="B26" s="23"/>
      <c r="C26" s="23"/>
      <c r="D26" s="24"/>
      <c r="E26" s="24"/>
      <c r="F26" s="24"/>
      <c r="G26" s="24"/>
      <c r="H26" s="24"/>
      <c r="I26" s="24"/>
      <c r="J26" s="24"/>
      <c r="K26" s="24"/>
      <c r="L26" s="24"/>
      <c r="M26" s="24"/>
      <c r="N26" s="24"/>
      <c r="O26" s="24"/>
      <c r="P26" s="24"/>
      <c r="Q26" s="24"/>
      <c r="R26" s="24"/>
      <c r="S26" s="24"/>
      <c r="T26" s="24"/>
      <c r="U26" s="24"/>
      <c r="V26" s="24"/>
      <c r="W26" s="24"/>
      <c r="X26" s="24"/>
    </row>
    <row r="27" spans="2:26" x14ac:dyDescent="0.3">
      <c r="B27" s="23"/>
      <c r="C27" s="23"/>
      <c r="D27" s="24"/>
      <c r="E27" s="24"/>
      <c r="F27" s="24"/>
      <c r="G27" s="24"/>
      <c r="H27" s="24"/>
      <c r="I27" s="24"/>
      <c r="J27" s="24"/>
      <c r="K27" s="24"/>
      <c r="L27" s="24"/>
      <c r="M27" s="24"/>
      <c r="N27" s="24"/>
      <c r="O27" s="24"/>
      <c r="P27" s="24"/>
      <c r="Q27" s="24"/>
      <c r="R27" s="24"/>
      <c r="S27" s="24"/>
      <c r="T27" s="24"/>
      <c r="U27" s="24"/>
      <c r="V27" s="24"/>
      <c r="W27" s="24"/>
      <c r="X27" s="24"/>
    </row>
    <row r="28" spans="2:26" x14ac:dyDescent="0.3">
      <c r="B28" s="23"/>
      <c r="C28" s="23"/>
      <c r="D28" s="24"/>
      <c r="E28" s="24"/>
      <c r="F28" s="24"/>
      <c r="G28" s="24"/>
      <c r="H28" s="24"/>
      <c r="I28" s="24"/>
      <c r="J28" s="24"/>
      <c r="K28" s="24"/>
      <c r="L28" s="24"/>
      <c r="M28" s="24"/>
      <c r="N28" s="24"/>
      <c r="O28" s="24"/>
      <c r="P28" s="24"/>
      <c r="Q28" s="24"/>
      <c r="R28" s="24"/>
      <c r="S28" s="24"/>
      <c r="T28" s="24"/>
      <c r="U28" s="24"/>
      <c r="V28" s="24"/>
      <c r="W28" s="24"/>
      <c r="X28" s="24"/>
    </row>
    <row r="29" spans="2:26" x14ac:dyDescent="0.3">
      <c r="B29" s="23"/>
      <c r="C29" s="23"/>
      <c r="D29" s="24"/>
      <c r="E29" s="24"/>
      <c r="F29" s="24"/>
      <c r="G29" s="24"/>
      <c r="H29" s="24"/>
      <c r="I29" s="24"/>
      <c r="J29" s="24"/>
      <c r="K29" s="24"/>
      <c r="L29" s="24"/>
      <c r="M29" s="24"/>
      <c r="N29" s="24"/>
      <c r="O29" s="24"/>
      <c r="P29" s="24"/>
      <c r="Q29" s="24"/>
      <c r="R29" s="24"/>
      <c r="S29" s="24"/>
      <c r="T29" s="24"/>
      <c r="U29" s="24"/>
      <c r="V29" s="24"/>
      <c r="W29" s="24"/>
      <c r="X29" s="24"/>
    </row>
    <row r="30" spans="2:26" x14ac:dyDescent="0.3">
      <c r="B30" s="23"/>
      <c r="C30" s="23"/>
      <c r="D30" s="24"/>
      <c r="E30" s="24"/>
      <c r="F30" s="24"/>
      <c r="G30" s="24"/>
      <c r="H30" s="24"/>
      <c r="I30" s="24"/>
      <c r="J30" s="24"/>
      <c r="K30" s="24"/>
      <c r="L30" s="24"/>
      <c r="M30" s="24"/>
      <c r="N30" s="24"/>
      <c r="O30" s="24"/>
      <c r="P30" s="24"/>
      <c r="Q30" s="24"/>
      <c r="R30" s="24"/>
      <c r="S30" s="24"/>
      <c r="T30" s="24"/>
      <c r="U30" s="24"/>
      <c r="V30" s="24"/>
      <c r="W30" s="24"/>
      <c r="X30" s="24"/>
    </row>
    <row r="31" spans="2:26" x14ac:dyDescent="0.3">
      <c r="B31" s="23"/>
      <c r="C31" s="23"/>
      <c r="D31" s="24"/>
      <c r="E31" s="24"/>
      <c r="F31" s="24"/>
      <c r="G31" s="24"/>
      <c r="H31" s="24"/>
      <c r="I31" s="24"/>
      <c r="J31" s="24"/>
      <c r="K31" s="24"/>
      <c r="L31" s="24"/>
      <c r="M31" s="24"/>
      <c r="N31" s="24"/>
      <c r="O31" s="24"/>
      <c r="P31" s="24"/>
      <c r="Q31" s="24"/>
      <c r="R31" s="24"/>
      <c r="S31" s="24"/>
      <c r="T31" s="24"/>
      <c r="U31" s="24"/>
      <c r="V31" s="24"/>
      <c r="W31" s="24"/>
      <c r="X31" s="24"/>
    </row>
    <row r="32" spans="2:26" x14ac:dyDescent="0.3">
      <c r="B32" s="23"/>
      <c r="C32" s="23"/>
      <c r="D32" s="24"/>
      <c r="E32" s="24"/>
      <c r="F32" s="24"/>
      <c r="G32" s="24"/>
      <c r="H32" s="24"/>
      <c r="I32" s="24"/>
      <c r="J32" s="24"/>
      <c r="K32" s="24"/>
      <c r="L32" s="24"/>
      <c r="M32" s="24"/>
      <c r="N32" s="24"/>
      <c r="O32" s="24"/>
      <c r="P32" s="24"/>
      <c r="Q32" s="24"/>
      <c r="R32" s="24"/>
      <c r="S32" s="24"/>
      <c r="T32" s="24"/>
      <c r="U32" s="24"/>
      <c r="V32" s="24"/>
      <c r="W32" s="24"/>
      <c r="X32" s="24"/>
    </row>
    <row r="33" spans="2:24" x14ac:dyDescent="0.3">
      <c r="B33" s="23"/>
      <c r="C33" s="23"/>
      <c r="D33" s="24"/>
      <c r="E33" s="24"/>
      <c r="F33" s="24"/>
      <c r="G33" s="24"/>
      <c r="H33" s="24"/>
      <c r="I33" s="24"/>
      <c r="J33" s="24"/>
      <c r="K33" s="24"/>
      <c r="L33" s="24"/>
      <c r="M33" s="24"/>
      <c r="N33" s="24"/>
      <c r="O33" s="24"/>
      <c r="P33" s="24"/>
      <c r="Q33" s="24"/>
      <c r="R33" s="24"/>
      <c r="S33" s="24"/>
      <c r="T33" s="24"/>
      <c r="U33" s="24"/>
      <c r="V33" s="24"/>
      <c r="W33" s="24"/>
      <c r="X33" s="24"/>
    </row>
    <row r="34" spans="2:24" x14ac:dyDescent="0.3">
      <c r="B34" s="24"/>
      <c r="C34" s="24"/>
      <c r="D34" s="24"/>
      <c r="E34" s="24"/>
      <c r="F34" s="24"/>
      <c r="G34" s="24"/>
      <c r="H34" s="24"/>
      <c r="I34" s="24"/>
      <c r="J34" s="24"/>
      <c r="K34" s="24"/>
      <c r="L34" s="24"/>
      <c r="M34" s="24"/>
      <c r="N34" s="24"/>
      <c r="O34" s="24"/>
      <c r="P34" s="24"/>
      <c r="Q34" s="24"/>
      <c r="R34" s="24"/>
      <c r="S34" s="24"/>
      <c r="T34" s="24"/>
      <c r="U34" s="24"/>
      <c r="V34" s="24"/>
      <c r="W34" s="24"/>
      <c r="X34" s="24"/>
    </row>
    <row r="35" spans="2:24" x14ac:dyDescent="0.3">
      <c r="B35" s="24"/>
      <c r="C35" s="24"/>
      <c r="D35" s="24"/>
      <c r="E35" s="24"/>
      <c r="F35" s="24"/>
      <c r="G35" s="24"/>
      <c r="H35" s="24"/>
      <c r="I35" s="24"/>
      <c r="J35" s="24"/>
      <c r="K35" s="24"/>
      <c r="L35" s="24"/>
      <c r="M35" s="24"/>
      <c r="N35" s="24"/>
      <c r="O35" s="24"/>
      <c r="P35" s="24"/>
      <c r="Q35" s="24"/>
      <c r="R35" s="24"/>
      <c r="S35" s="24"/>
      <c r="T35" s="24"/>
      <c r="U35" s="24"/>
      <c r="V35" s="24"/>
      <c r="W35" s="24"/>
      <c r="X35" s="24"/>
    </row>
    <row r="36" spans="2:24" x14ac:dyDescent="0.3">
      <c r="B36" s="24"/>
      <c r="C36" s="24"/>
      <c r="D36" s="24"/>
      <c r="E36" s="24"/>
      <c r="F36" s="24"/>
      <c r="G36" s="24"/>
      <c r="H36" s="24"/>
      <c r="I36" s="24"/>
      <c r="J36" s="24"/>
      <c r="K36" s="24"/>
      <c r="L36" s="24"/>
      <c r="M36" s="24"/>
      <c r="N36" s="24"/>
      <c r="O36" s="24"/>
      <c r="P36" s="24"/>
      <c r="Q36" s="24"/>
      <c r="R36" s="24"/>
      <c r="S36" s="24"/>
      <c r="T36" s="24"/>
      <c r="U36" s="24"/>
      <c r="V36" s="24"/>
      <c r="W36" s="24"/>
      <c r="X36" s="24"/>
    </row>
    <row r="37" spans="2:24" x14ac:dyDescent="0.3">
      <c r="B37" s="24"/>
      <c r="C37" s="24"/>
      <c r="D37" s="24"/>
      <c r="E37" s="24"/>
      <c r="F37" s="24"/>
      <c r="G37" s="24"/>
      <c r="H37" s="24"/>
      <c r="I37" s="24"/>
      <c r="J37" s="24"/>
      <c r="K37" s="24"/>
      <c r="L37" s="24"/>
      <c r="M37" s="24"/>
      <c r="N37" s="24"/>
      <c r="O37" s="24"/>
      <c r="P37" s="24"/>
      <c r="Q37" s="24"/>
      <c r="R37" s="24"/>
      <c r="S37" s="24"/>
      <c r="T37" s="24"/>
      <c r="U37" s="24"/>
      <c r="V37" s="24"/>
      <c r="W37" s="24"/>
      <c r="X37" s="24"/>
    </row>
    <row r="38" spans="2:24" x14ac:dyDescent="0.3">
      <c r="B38" s="24"/>
      <c r="C38" s="24"/>
      <c r="D38" s="24"/>
      <c r="E38" s="24"/>
      <c r="F38" s="24"/>
      <c r="G38" s="24"/>
      <c r="H38" s="24"/>
      <c r="I38" s="24"/>
      <c r="J38" s="24"/>
      <c r="K38" s="24"/>
      <c r="L38" s="24"/>
      <c r="M38" s="24"/>
      <c r="N38" s="24"/>
      <c r="O38" s="24"/>
      <c r="P38" s="24"/>
      <c r="Q38" s="24"/>
      <c r="R38" s="24"/>
      <c r="S38" s="24"/>
      <c r="T38" s="24"/>
      <c r="U38" s="24"/>
      <c r="V38" s="24"/>
      <c r="W38" s="24"/>
      <c r="X38" s="24"/>
    </row>
    <row r="39" spans="2:24" x14ac:dyDescent="0.3">
      <c r="B39" s="24"/>
      <c r="C39" s="24"/>
      <c r="D39" s="24"/>
      <c r="E39" s="24"/>
      <c r="F39" s="24"/>
      <c r="G39" s="24"/>
      <c r="H39" s="24"/>
      <c r="I39" s="24"/>
      <c r="J39" s="24"/>
      <c r="K39" s="24"/>
      <c r="L39" s="24"/>
      <c r="M39" s="24"/>
      <c r="N39" s="24"/>
      <c r="O39" s="24"/>
      <c r="P39" s="24"/>
      <c r="Q39" s="24"/>
      <c r="R39" s="24"/>
      <c r="S39" s="24"/>
      <c r="T39" s="24"/>
      <c r="U39" s="24"/>
      <c r="V39" s="24"/>
      <c r="W39" s="24"/>
      <c r="X39" s="24"/>
    </row>
    <row r="40" spans="2:24" x14ac:dyDescent="0.3">
      <c r="B40" s="24"/>
      <c r="C40" s="24"/>
      <c r="D40" s="24"/>
      <c r="E40" s="24"/>
      <c r="F40" s="24"/>
      <c r="G40" s="24"/>
      <c r="H40" s="24"/>
      <c r="I40" s="24"/>
      <c r="J40" s="24"/>
      <c r="K40" s="24"/>
      <c r="L40" s="24"/>
      <c r="M40" s="24"/>
      <c r="N40" s="24"/>
      <c r="O40" s="24"/>
      <c r="P40" s="24"/>
      <c r="Q40" s="24"/>
      <c r="R40" s="24"/>
      <c r="S40" s="24"/>
      <c r="T40" s="24"/>
      <c r="U40" s="24"/>
      <c r="V40" s="24"/>
      <c r="W40" s="24"/>
      <c r="X40" s="24"/>
    </row>
    <row r="41" spans="2:24" x14ac:dyDescent="0.3">
      <c r="B41" s="24"/>
      <c r="C41" s="24"/>
      <c r="D41" s="24"/>
      <c r="E41" s="24"/>
      <c r="F41" s="24"/>
      <c r="G41" s="24"/>
      <c r="H41" s="24"/>
      <c r="I41" s="24"/>
      <c r="J41" s="24"/>
      <c r="K41" s="24"/>
      <c r="L41" s="24"/>
      <c r="M41" s="24"/>
      <c r="N41" s="24"/>
      <c r="O41" s="24"/>
      <c r="P41" s="24"/>
      <c r="Q41" s="24"/>
      <c r="R41" s="24"/>
      <c r="S41" s="24"/>
      <c r="T41" s="24"/>
      <c r="U41" s="24"/>
      <c r="V41" s="24"/>
      <c r="W41" s="24"/>
      <c r="X41" s="24"/>
    </row>
    <row r="42" spans="2:24" x14ac:dyDescent="0.3">
      <c r="B42" s="24"/>
      <c r="C42" s="24"/>
      <c r="D42" s="24"/>
      <c r="E42" s="24"/>
      <c r="F42" s="24"/>
      <c r="G42" s="24"/>
      <c r="H42" s="24"/>
      <c r="I42" s="24"/>
      <c r="J42" s="24"/>
      <c r="K42" s="24"/>
      <c r="L42" s="24"/>
      <c r="M42" s="24"/>
      <c r="N42" s="24"/>
      <c r="O42" s="24"/>
      <c r="P42" s="24"/>
      <c r="Q42" s="24"/>
      <c r="R42" s="24"/>
      <c r="S42" s="24"/>
      <c r="T42" s="24"/>
      <c r="U42" s="24"/>
      <c r="V42" s="24"/>
      <c r="W42" s="24"/>
      <c r="X42" s="24"/>
    </row>
    <row r="43" spans="2:24" x14ac:dyDescent="0.3">
      <c r="B43" s="24"/>
      <c r="C43" s="24"/>
      <c r="D43" s="24"/>
      <c r="E43" s="24"/>
      <c r="F43" s="24"/>
      <c r="G43" s="24"/>
      <c r="H43" s="24"/>
      <c r="I43" s="24"/>
      <c r="J43" s="24"/>
      <c r="K43" s="24"/>
      <c r="L43" s="24"/>
      <c r="M43" s="24"/>
      <c r="N43" s="24"/>
      <c r="O43" s="24"/>
      <c r="P43" s="24"/>
      <c r="Q43" s="24"/>
      <c r="R43" s="24"/>
      <c r="S43" s="24"/>
      <c r="T43" s="24"/>
      <c r="U43" s="24"/>
      <c r="V43" s="24"/>
      <c r="W43" s="24"/>
      <c r="X43" s="24"/>
    </row>
    <row r="44" spans="2:24" x14ac:dyDescent="0.3">
      <c r="B44" s="24"/>
      <c r="C44" s="24"/>
      <c r="D44" s="24"/>
      <c r="E44" s="24"/>
      <c r="F44" s="24"/>
      <c r="G44" s="24"/>
      <c r="H44" s="24"/>
      <c r="I44" s="24"/>
      <c r="J44" s="24"/>
      <c r="K44" s="24"/>
      <c r="L44" s="24"/>
      <c r="M44" s="24"/>
      <c r="N44" s="24"/>
      <c r="O44" s="24"/>
      <c r="P44" s="24"/>
      <c r="Q44" s="24"/>
      <c r="R44" s="24"/>
      <c r="S44" s="24"/>
      <c r="T44" s="24"/>
      <c r="U44" s="24"/>
      <c r="V44" s="24"/>
      <c r="W44" s="24"/>
      <c r="X44" s="24"/>
    </row>
    <row r="45" spans="2:24" x14ac:dyDescent="0.3">
      <c r="B45" s="24"/>
      <c r="C45" s="24"/>
      <c r="D45" s="24"/>
      <c r="E45" s="24"/>
      <c r="F45" s="24"/>
      <c r="G45" s="24"/>
      <c r="H45" s="24"/>
      <c r="I45" s="24"/>
      <c r="J45" s="24"/>
      <c r="K45" s="24"/>
      <c r="L45" s="24"/>
      <c r="M45" s="24"/>
      <c r="N45" s="24"/>
      <c r="O45" s="24"/>
      <c r="P45" s="24"/>
      <c r="Q45" s="24"/>
      <c r="R45" s="24"/>
      <c r="S45" s="24"/>
      <c r="T45" s="24"/>
      <c r="U45" s="24"/>
      <c r="V45" s="24"/>
      <c r="W45" s="24"/>
      <c r="X45" s="24"/>
    </row>
    <row r="46" spans="2:24" x14ac:dyDescent="0.3">
      <c r="B46" s="24"/>
      <c r="C46" s="24"/>
    </row>
  </sheetData>
  <sheetProtection algorithmName="SHA-512" hashValue="7o9JtblKwyWvbBuKickH9kI/1mC7hb1OVvCkYjzehxRS0h0sQVXPCaROXvbGB/fFlpt9PuqOhwyuQcYA4+JMAA==" saltValue="chfV798CyDWkpryLhlBuww==" spinCount="100000" sheet="1" objects="1" scenarios="1" selectLockedCells="1" selectUnlockedCells="1"/>
  <mergeCells count="5">
    <mergeCell ref="B1:C1"/>
    <mergeCell ref="B19:C24"/>
    <mergeCell ref="B2:C4"/>
    <mergeCell ref="B6:C9"/>
    <mergeCell ref="B10:C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5F24-6043-4D8E-A763-8E266456A998}">
  <sheetPr codeName="Sheet4"/>
  <dimension ref="B1:K180"/>
  <sheetViews>
    <sheetView workbookViewId="0">
      <selection activeCell="C4" sqref="C4"/>
    </sheetView>
  </sheetViews>
  <sheetFormatPr defaultRowHeight="15" x14ac:dyDescent="0.3"/>
  <cols>
    <col min="2" max="2" width="32.85546875" bestFit="1" customWidth="1"/>
    <col min="3" max="3" width="12" style="71" bestFit="1" customWidth="1"/>
    <col min="6" max="6" width="22" customWidth="1"/>
  </cols>
  <sheetData>
    <row r="1" spans="2:11" x14ac:dyDescent="0.3">
      <c r="B1" s="96" t="s">
        <v>12</v>
      </c>
      <c r="C1" s="96"/>
      <c r="E1" s="8"/>
      <c r="F1" s="14"/>
      <c r="J1" s="11"/>
      <c r="K1" s="7"/>
    </row>
    <row r="2" spans="2:11" x14ac:dyDescent="0.3">
      <c r="B2" s="22" t="s">
        <v>14</v>
      </c>
      <c r="C2" s="74">
        <f>Tool!E9</f>
        <v>7.6</v>
      </c>
      <c r="G2" s="13"/>
      <c r="H2" s="13"/>
      <c r="I2" s="13"/>
    </row>
    <row r="3" spans="2:11" x14ac:dyDescent="0.3">
      <c r="B3" s="22" t="s">
        <v>15</v>
      </c>
      <c r="C3" s="74">
        <f>Tool!E10</f>
        <v>6</v>
      </c>
      <c r="G3" s="13"/>
      <c r="H3" s="13"/>
      <c r="I3" s="13"/>
    </row>
    <row r="4" spans="2:11" x14ac:dyDescent="0.3">
      <c r="B4" s="22" t="s">
        <v>16</v>
      </c>
      <c r="C4" s="74">
        <f>C2-C3+C10</f>
        <v>1.8999999999999997</v>
      </c>
      <c r="G4" s="13"/>
      <c r="H4" s="13"/>
      <c r="I4" s="13"/>
    </row>
    <row r="5" spans="2:11" x14ac:dyDescent="0.3">
      <c r="B5" s="96"/>
      <c r="C5" s="96"/>
      <c r="G5" s="13"/>
      <c r="H5" s="13"/>
      <c r="I5" s="13"/>
    </row>
    <row r="6" spans="2:11" x14ac:dyDescent="0.3">
      <c r="G6" s="13"/>
      <c r="H6" s="13"/>
      <c r="I6" s="13"/>
    </row>
    <row r="7" spans="2:11" x14ac:dyDescent="0.3">
      <c r="B7" s="21" t="s">
        <v>103</v>
      </c>
      <c r="C7" s="72">
        <v>0.3</v>
      </c>
      <c r="G7" s="13"/>
      <c r="H7" s="13"/>
      <c r="I7" s="13"/>
    </row>
    <row r="8" spans="2:11" x14ac:dyDescent="0.3">
      <c r="B8" s="21" t="s">
        <v>104</v>
      </c>
      <c r="C8" s="72">
        <v>0.98</v>
      </c>
      <c r="E8" s="10"/>
      <c r="G8" s="13"/>
      <c r="H8" s="13"/>
      <c r="I8" s="13"/>
    </row>
    <row r="9" spans="2:11" x14ac:dyDescent="0.3">
      <c r="E9" s="9"/>
      <c r="G9" s="13"/>
      <c r="H9" s="13"/>
      <c r="I9" s="13"/>
    </row>
    <row r="10" spans="2:11" x14ac:dyDescent="0.3">
      <c r="B10" s="21" t="s">
        <v>105</v>
      </c>
      <c r="C10" s="72">
        <f>IF(Tool!$E$8="Metric",Basic!$C$7, Basic!$C$8)</f>
        <v>0.3</v>
      </c>
      <c r="E10" s="10"/>
      <c r="G10" s="13"/>
      <c r="H10" s="13"/>
      <c r="I10" s="13"/>
    </row>
    <row r="11" spans="2:11" x14ac:dyDescent="0.3">
      <c r="G11" s="13"/>
      <c r="H11" s="13"/>
      <c r="I11" s="13"/>
    </row>
    <row r="12" spans="2:11" x14ac:dyDescent="0.3">
      <c r="G12" s="13"/>
      <c r="H12" s="13"/>
      <c r="I12" s="13"/>
    </row>
    <row r="13" spans="2:11" x14ac:dyDescent="0.3">
      <c r="G13" s="13"/>
      <c r="H13" s="13"/>
      <c r="I13" s="13"/>
    </row>
    <row r="14" spans="2:11" x14ac:dyDescent="0.3">
      <c r="G14" s="13"/>
      <c r="H14" s="13"/>
      <c r="I14" s="13"/>
    </row>
    <row r="15" spans="2:11" x14ac:dyDescent="0.3">
      <c r="G15" s="13"/>
      <c r="H15" s="13"/>
      <c r="I15" s="13"/>
    </row>
    <row r="16" spans="2:11" x14ac:dyDescent="0.3">
      <c r="G16" s="13"/>
      <c r="H16" s="13"/>
      <c r="I16" s="13"/>
    </row>
    <row r="17" spans="7:9" x14ac:dyDescent="0.3">
      <c r="G17" s="13"/>
      <c r="H17" s="13"/>
      <c r="I17" s="13"/>
    </row>
    <row r="18" spans="7:9" x14ac:dyDescent="0.3">
      <c r="G18" s="13"/>
      <c r="H18" s="13"/>
      <c r="I18" s="13"/>
    </row>
    <row r="19" spans="7:9" x14ac:dyDescent="0.3">
      <c r="G19" s="13"/>
      <c r="H19" s="13"/>
      <c r="I19" s="13"/>
    </row>
    <row r="20" spans="7:9" x14ac:dyDescent="0.3">
      <c r="G20" s="13"/>
      <c r="H20" s="13"/>
      <c r="I20" s="13"/>
    </row>
    <row r="21" spans="7:9" x14ac:dyDescent="0.3">
      <c r="G21" s="13"/>
      <c r="H21" s="13"/>
      <c r="I21" s="13"/>
    </row>
    <row r="22" spans="7:9" x14ac:dyDescent="0.3">
      <c r="G22" s="13"/>
      <c r="H22" s="13"/>
      <c r="I22" s="13"/>
    </row>
    <row r="23" spans="7:9" x14ac:dyDescent="0.3">
      <c r="G23" s="13"/>
      <c r="H23" s="13"/>
      <c r="I23" s="13"/>
    </row>
    <row r="24" spans="7:9" x14ac:dyDescent="0.3">
      <c r="G24" s="13"/>
      <c r="H24" s="13"/>
      <c r="I24" s="13"/>
    </row>
    <row r="25" spans="7:9" x14ac:dyDescent="0.3">
      <c r="G25" s="13"/>
      <c r="H25" s="13"/>
      <c r="I25" s="13"/>
    </row>
    <row r="26" spans="7:9" x14ac:dyDescent="0.3">
      <c r="G26" s="13"/>
      <c r="H26" s="13"/>
      <c r="I26" s="13"/>
    </row>
    <row r="27" spans="7:9" x14ac:dyDescent="0.3">
      <c r="G27" s="13"/>
      <c r="H27" s="13"/>
      <c r="I27" s="13"/>
    </row>
    <row r="28" spans="7:9" x14ac:dyDescent="0.3">
      <c r="G28" s="13"/>
      <c r="H28" s="13"/>
      <c r="I28" s="13"/>
    </row>
    <row r="29" spans="7:9" x14ac:dyDescent="0.3">
      <c r="G29" s="13"/>
      <c r="H29" s="13"/>
      <c r="I29" s="13"/>
    </row>
    <row r="30" spans="7:9" x14ac:dyDescent="0.3">
      <c r="G30" s="13"/>
      <c r="H30" s="13"/>
      <c r="I30" s="13"/>
    </row>
    <row r="31" spans="7:9" x14ac:dyDescent="0.3">
      <c r="G31" s="13"/>
      <c r="H31" s="13"/>
      <c r="I31" s="13"/>
    </row>
    <row r="32" spans="7:9" x14ac:dyDescent="0.3">
      <c r="G32" s="13"/>
      <c r="H32" s="13"/>
      <c r="I32" s="13"/>
    </row>
    <row r="33" spans="7:9" x14ac:dyDescent="0.3">
      <c r="G33" s="13"/>
      <c r="H33" s="13"/>
      <c r="I33" s="13"/>
    </row>
    <row r="34" spans="7:9" x14ac:dyDescent="0.3">
      <c r="G34" s="13"/>
      <c r="H34" s="13"/>
      <c r="I34" s="13"/>
    </row>
    <row r="35" spans="7:9" x14ac:dyDescent="0.3">
      <c r="G35" s="13"/>
      <c r="H35" s="13"/>
      <c r="I35" s="13"/>
    </row>
    <row r="36" spans="7:9" x14ac:dyDescent="0.3">
      <c r="G36" s="13"/>
      <c r="H36" s="13"/>
      <c r="I36" s="13"/>
    </row>
    <row r="37" spans="7:9" x14ac:dyDescent="0.3">
      <c r="G37" s="13"/>
      <c r="H37" s="13"/>
      <c r="I37" s="13"/>
    </row>
    <row r="38" spans="7:9" x14ac:dyDescent="0.3">
      <c r="G38" s="13"/>
      <c r="H38" s="13"/>
      <c r="I38" s="13"/>
    </row>
    <row r="39" spans="7:9" x14ac:dyDescent="0.3">
      <c r="G39" s="13"/>
      <c r="H39" s="13"/>
      <c r="I39" s="13"/>
    </row>
    <row r="40" spans="7:9" x14ac:dyDescent="0.3">
      <c r="G40" s="13"/>
      <c r="H40" s="13"/>
      <c r="I40" s="13"/>
    </row>
    <row r="41" spans="7:9" x14ac:dyDescent="0.3">
      <c r="G41" s="13"/>
      <c r="H41" s="13"/>
      <c r="I41" s="13"/>
    </row>
    <row r="42" spans="7:9" x14ac:dyDescent="0.3">
      <c r="G42" s="13"/>
      <c r="H42" s="13"/>
      <c r="I42" s="13"/>
    </row>
    <row r="43" spans="7:9" x14ac:dyDescent="0.3">
      <c r="G43" s="13"/>
      <c r="H43" s="13"/>
      <c r="I43" s="13"/>
    </row>
    <row r="44" spans="7:9" x14ac:dyDescent="0.3">
      <c r="G44" s="13"/>
      <c r="H44" s="13"/>
      <c r="I44" s="13"/>
    </row>
    <row r="45" spans="7:9" x14ac:dyDescent="0.3">
      <c r="G45" s="13"/>
      <c r="H45" s="13"/>
      <c r="I45" s="13"/>
    </row>
    <row r="46" spans="7:9" x14ac:dyDescent="0.3">
      <c r="G46" s="13"/>
      <c r="H46" s="13"/>
      <c r="I46" s="13"/>
    </row>
    <row r="47" spans="7:9" x14ac:dyDescent="0.3">
      <c r="G47" s="13"/>
      <c r="H47" s="13"/>
      <c r="I47" s="13"/>
    </row>
    <row r="48" spans="7:9" x14ac:dyDescent="0.3">
      <c r="G48" s="13"/>
      <c r="H48" s="13"/>
      <c r="I48" s="13"/>
    </row>
    <row r="49" spans="7:9" x14ac:dyDescent="0.3">
      <c r="G49" s="13"/>
      <c r="H49" s="13"/>
      <c r="I49" s="13"/>
    </row>
    <row r="50" spans="7:9" x14ac:dyDescent="0.3">
      <c r="G50" s="13"/>
      <c r="H50" s="13"/>
      <c r="I50" s="13"/>
    </row>
    <row r="51" spans="7:9" x14ac:dyDescent="0.3">
      <c r="G51" s="13"/>
      <c r="H51" s="13"/>
      <c r="I51" s="13"/>
    </row>
    <row r="52" spans="7:9" x14ac:dyDescent="0.3">
      <c r="G52" s="13"/>
      <c r="H52" s="13"/>
      <c r="I52" s="13"/>
    </row>
    <row r="53" spans="7:9" x14ac:dyDescent="0.3">
      <c r="G53" s="13"/>
      <c r="H53" s="13"/>
      <c r="I53" s="13"/>
    </row>
    <row r="54" spans="7:9" x14ac:dyDescent="0.3">
      <c r="G54" s="13"/>
      <c r="H54" s="13"/>
      <c r="I54" s="13"/>
    </row>
    <row r="55" spans="7:9" x14ac:dyDescent="0.3">
      <c r="G55" s="13"/>
      <c r="H55" s="13"/>
      <c r="I55" s="13"/>
    </row>
    <row r="56" spans="7:9" x14ac:dyDescent="0.3">
      <c r="G56" s="13"/>
      <c r="H56" s="13"/>
      <c r="I56" s="13"/>
    </row>
    <row r="57" spans="7:9" x14ac:dyDescent="0.3">
      <c r="G57" s="13"/>
      <c r="H57" s="13"/>
      <c r="I57" s="13"/>
    </row>
    <row r="58" spans="7:9" x14ac:dyDescent="0.3">
      <c r="G58" s="13"/>
      <c r="H58" s="13"/>
      <c r="I58" s="13"/>
    </row>
    <row r="59" spans="7:9" x14ac:dyDescent="0.3">
      <c r="G59" s="13"/>
      <c r="H59" s="13"/>
      <c r="I59" s="13"/>
    </row>
    <row r="60" spans="7:9" x14ac:dyDescent="0.3">
      <c r="G60" s="13"/>
      <c r="H60" s="13"/>
      <c r="I60" s="13"/>
    </row>
    <row r="61" spans="7:9" x14ac:dyDescent="0.3">
      <c r="G61" s="13"/>
      <c r="H61" s="13"/>
      <c r="I61" s="13"/>
    </row>
    <row r="62" spans="7:9" x14ac:dyDescent="0.3">
      <c r="G62" s="13"/>
      <c r="H62" s="13"/>
      <c r="I62" s="13"/>
    </row>
    <row r="63" spans="7:9" x14ac:dyDescent="0.3">
      <c r="G63" s="13"/>
      <c r="H63" s="13"/>
      <c r="I63" s="13"/>
    </row>
    <row r="64" spans="7:9" x14ac:dyDescent="0.3">
      <c r="G64" s="13"/>
      <c r="H64" s="13"/>
      <c r="I64" s="13"/>
    </row>
    <row r="65" spans="7:9" x14ac:dyDescent="0.3">
      <c r="G65" s="13"/>
      <c r="H65" s="13"/>
      <c r="I65" s="13"/>
    </row>
    <row r="66" spans="7:9" x14ac:dyDescent="0.3">
      <c r="G66" s="13"/>
      <c r="H66" s="13"/>
      <c r="I66" s="13"/>
    </row>
    <row r="67" spans="7:9" x14ac:dyDescent="0.3">
      <c r="G67" s="13"/>
      <c r="H67" s="13"/>
      <c r="I67" s="13"/>
    </row>
    <row r="68" spans="7:9" x14ac:dyDescent="0.3">
      <c r="G68" s="13"/>
      <c r="H68" s="13"/>
      <c r="I68" s="13"/>
    </row>
    <row r="69" spans="7:9" x14ac:dyDescent="0.3">
      <c r="G69" s="13"/>
      <c r="H69" s="13"/>
      <c r="I69" s="13"/>
    </row>
    <row r="70" spans="7:9" x14ac:dyDescent="0.3">
      <c r="G70" s="13"/>
      <c r="H70" s="13"/>
      <c r="I70" s="13"/>
    </row>
    <row r="71" spans="7:9" x14ac:dyDescent="0.3">
      <c r="G71" s="13"/>
      <c r="H71" s="13"/>
      <c r="I71" s="13"/>
    </row>
    <row r="72" spans="7:9" x14ac:dyDescent="0.3">
      <c r="G72" s="13"/>
      <c r="H72" s="13"/>
      <c r="I72" s="13"/>
    </row>
    <row r="73" spans="7:9" x14ac:dyDescent="0.3">
      <c r="G73" s="13"/>
      <c r="H73" s="13"/>
      <c r="I73" s="13"/>
    </row>
    <row r="74" spans="7:9" x14ac:dyDescent="0.3">
      <c r="G74" s="13"/>
      <c r="H74" s="13"/>
      <c r="I74" s="13"/>
    </row>
    <row r="75" spans="7:9" x14ac:dyDescent="0.3">
      <c r="G75" s="13"/>
      <c r="H75" s="13"/>
      <c r="I75" s="13"/>
    </row>
    <row r="76" spans="7:9" x14ac:dyDescent="0.3">
      <c r="G76" s="13"/>
      <c r="H76" s="13"/>
      <c r="I76" s="13"/>
    </row>
    <row r="77" spans="7:9" x14ac:dyDescent="0.3">
      <c r="G77" s="13"/>
      <c r="H77" s="13"/>
      <c r="I77" s="13"/>
    </row>
    <row r="78" spans="7:9" x14ac:dyDescent="0.3">
      <c r="G78" s="13"/>
      <c r="H78" s="13"/>
      <c r="I78" s="13"/>
    </row>
    <row r="79" spans="7:9" x14ac:dyDescent="0.3">
      <c r="G79" s="13"/>
      <c r="H79" s="13"/>
      <c r="I79" s="13"/>
    </row>
    <row r="80" spans="7:9" x14ac:dyDescent="0.3">
      <c r="G80" s="13"/>
      <c r="H80" s="13"/>
      <c r="I80" s="13"/>
    </row>
    <row r="81" spans="7:9" x14ac:dyDescent="0.3">
      <c r="G81" s="13"/>
      <c r="H81" s="13"/>
      <c r="I81" s="13"/>
    </row>
    <row r="82" spans="7:9" x14ac:dyDescent="0.3">
      <c r="G82" s="13"/>
      <c r="H82" s="13"/>
      <c r="I82" s="13"/>
    </row>
    <row r="83" spans="7:9" x14ac:dyDescent="0.3">
      <c r="G83" s="13"/>
      <c r="H83" s="13"/>
      <c r="I83" s="13"/>
    </row>
    <row r="84" spans="7:9" x14ac:dyDescent="0.3">
      <c r="G84" s="13"/>
      <c r="H84" s="13"/>
      <c r="I84" s="13"/>
    </row>
    <row r="85" spans="7:9" x14ac:dyDescent="0.3">
      <c r="G85" s="13"/>
      <c r="H85" s="13"/>
      <c r="I85" s="13"/>
    </row>
    <row r="86" spans="7:9" x14ac:dyDescent="0.3">
      <c r="G86" s="13"/>
      <c r="H86" s="13"/>
      <c r="I86" s="13"/>
    </row>
    <row r="87" spans="7:9" x14ac:dyDescent="0.3">
      <c r="G87" s="13"/>
      <c r="H87" s="13"/>
      <c r="I87" s="13"/>
    </row>
    <row r="88" spans="7:9" x14ac:dyDescent="0.3">
      <c r="G88" s="13"/>
      <c r="H88" s="13"/>
      <c r="I88" s="13"/>
    </row>
    <row r="89" spans="7:9" x14ac:dyDescent="0.3">
      <c r="G89" s="13"/>
      <c r="H89" s="13"/>
      <c r="I89" s="13"/>
    </row>
    <row r="90" spans="7:9" x14ac:dyDescent="0.3">
      <c r="G90" s="13"/>
      <c r="H90" s="13"/>
      <c r="I90" s="13"/>
    </row>
    <row r="91" spans="7:9" x14ac:dyDescent="0.3">
      <c r="G91" s="13"/>
      <c r="H91" s="13"/>
      <c r="I91" s="13"/>
    </row>
    <row r="92" spans="7:9" x14ac:dyDescent="0.3">
      <c r="G92" s="13"/>
      <c r="H92" s="13"/>
      <c r="I92" s="13"/>
    </row>
    <row r="93" spans="7:9" x14ac:dyDescent="0.3">
      <c r="G93" s="13"/>
      <c r="H93" s="13"/>
      <c r="I93" s="13"/>
    </row>
    <row r="94" spans="7:9" x14ac:dyDescent="0.3">
      <c r="G94" s="13"/>
      <c r="H94" s="13"/>
      <c r="I94" s="13"/>
    </row>
    <row r="95" spans="7:9" x14ac:dyDescent="0.3">
      <c r="G95" s="13"/>
      <c r="H95" s="13"/>
      <c r="I95" s="13"/>
    </row>
    <row r="96" spans="7:9" x14ac:dyDescent="0.3">
      <c r="G96" s="13"/>
      <c r="H96" s="13"/>
      <c r="I96" s="13"/>
    </row>
    <row r="97" spans="7:9" x14ac:dyDescent="0.3">
      <c r="G97" s="13"/>
      <c r="H97" s="13"/>
      <c r="I97" s="13"/>
    </row>
    <row r="98" spans="7:9" x14ac:dyDescent="0.3">
      <c r="G98" s="13"/>
      <c r="H98" s="13"/>
      <c r="I98" s="13"/>
    </row>
    <row r="99" spans="7:9" x14ac:dyDescent="0.3">
      <c r="G99" s="13"/>
      <c r="H99" s="13"/>
      <c r="I99" s="13"/>
    </row>
    <row r="100" spans="7:9" x14ac:dyDescent="0.3">
      <c r="G100" s="13"/>
      <c r="H100" s="13"/>
      <c r="I100" s="13"/>
    </row>
    <row r="101" spans="7:9" x14ac:dyDescent="0.3">
      <c r="G101" s="13"/>
      <c r="H101" s="13"/>
      <c r="I101" s="13"/>
    </row>
    <row r="102" spans="7:9" x14ac:dyDescent="0.3">
      <c r="G102" s="13"/>
      <c r="H102" s="13"/>
      <c r="I102" s="13"/>
    </row>
    <row r="103" spans="7:9" x14ac:dyDescent="0.3">
      <c r="G103" s="13"/>
      <c r="H103" s="13"/>
      <c r="I103" s="13"/>
    </row>
    <row r="104" spans="7:9" x14ac:dyDescent="0.3">
      <c r="G104" s="13"/>
      <c r="H104" s="13"/>
      <c r="I104" s="13"/>
    </row>
    <row r="105" spans="7:9" x14ac:dyDescent="0.3">
      <c r="G105" s="13"/>
      <c r="H105" s="13"/>
      <c r="I105" s="13"/>
    </row>
    <row r="106" spans="7:9" x14ac:dyDescent="0.3">
      <c r="G106" s="13"/>
      <c r="H106" s="13"/>
      <c r="I106" s="13"/>
    </row>
    <row r="107" spans="7:9" x14ac:dyDescent="0.3">
      <c r="G107" s="13"/>
      <c r="H107" s="13"/>
      <c r="I107" s="13"/>
    </row>
    <row r="108" spans="7:9" x14ac:dyDescent="0.3">
      <c r="G108" s="13"/>
      <c r="H108" s="13"/>
      <c r="I108" s="13"/>
    </row>
    <row r="109" spans="7:9" x14ac:dyDescent="0.3">
      <c r="G109" s="13"/>
      <c r="H109" s="13"/>
      <c r="I109" s="13"/>
    </row>
    <row r="110" spans="7:9" x14ac:dyDescent="0.3">
      <c r="G110" s="13"/>
      <c r="H110" s="13"/>
      <c r="I110" s="13"/>
    </row>
    <row r="111" spans="7:9" x14ac:dyDescent="0.3">
      <c r="G111" s="13"/>
      <c r="H111" s="13"/>
      <c r="I111" s="13"/>
    </row>
    <row r="112" spans="7:9" x14ac:dyDescent="0.3">
      <c r="G112" s="13"/>
      <c r="H112" s="13"/>
      <c r="I112" s="13"/>
    </row>
    <row r="113" spans="7:9" x14ac:dyDescent="0.3">
      <c r="G113" s="13"/>
      <c r="H113" s="13"/>
      <c r="I113" s="13"/>
    </row>
    <row r="114" spans="7:9" x14ac:dyDescent="0.3">
      <c r="G114" s="13"/>
      <c r="H114" s="13"/>
      <c r="I114" s="13"/>
    </row>
    <row r="115" spans="7:9" x14ac:dyDescent="0.3">
      <c r="G115" s="13"/>
      <c r="H115" s="13"/>
      <c r="I115" s="13"/>
    </row>
    <row r="116" spans="7:9" x14ac:dyDescent="0.3">
      <c r="G116" s="13"/>
      <c r="H116" s="13"/>
      <c r="I116" s="13"/>
    </row>
    <row r="117" spans="7:9" x14ac:dyDescent="0.3">
      <c r="G117" s="13"/>
      <c r="H117" s="13"/>
      <c r="I117" s="13"/>
    </row>
    <row r="118" spans="7:9" x14ac:dyDescent="0.3">
      <c r="G118" s="13"/>
      <c r="H118" s="13"/>
      <c r="I118" s="13"/>
    </row>
    <row r="119" spans="7:9" x14ac:dyDescent="0.3">
      <c r="G119" s="13"/>
      <c r="H119" s="13"/>
      <c r="I119" s="13"/>
    </row>
    <row r="120" spans="7:9" x14ac:dyDescent="0.3">
      <c r="G120" s="13"/>
      <c r="H120" s="13"/>
      <c r="I120" s="13"/>
    </row>
    <row r="121" spans="7:9" x14ac:dyDescent="0.3">
      <c r="G121" s="13"/>
      <c r="H121" s="13"/>
      <c r="I121" s="13"/>
    </row>
    <row r="122" spans="7:9" x14ac:dyDescent="0.3">
      <c r="G122" s="13"/>
      <c r="H122" s="13"/>
      <c r="I122" s="13"/>
    </row>
    <row r="123" spans="7:9" x14ac:dyDescent="0.3">
      <c r="G123" s="13"/>
      <c r="H123" s="13"/>
      <c r="I123" s="13"/>
    </row>
    <row r="124" spans="7:9" x14ac:dyDescent="0.3">
      <c r="G124" s="13"/>
      <c r="H124" s="13"/>
      <c r="I124" s="13"/>
    </row>
    <row r="125" spans="7:9" x14ac:dyDescent="0.3">
      <c r="G125" s="13"/>
      <c r="H125" s="13"/>
      <c r="I125" s="13"/>
    </row>
    <row r="126" spans="7:9" x14ac:dyDescent="0.3">
      <c r="G126" s="13"/>
      <c r="H126" s="13"/>
      <c r="I126" s="13"/>
    </row>
    <row r="127" spans="7:9" x14ac:dyDescent="0.3">
      <c r="G127" s="13"/>
      <c r="H127" s="13"/>
      <c r="I127" s="13"/>
    </row>
    <row r="128" spans="7:9" x14ac:dyDescent="0.3">
      <c r="G128" s="13"/>
      <c r="H128" s="13"/>
      <c r="I128" s="13"/>
    </row>
    <row r="129" spans="7:9" x14ac:dyDescent="0.3">
      <c r="G129" s="13"/>
      <c r="H129" s="13"/>
      <c r="I129" s="13"/>
    </row>
    <row r="130" spans="7:9" x14ac:dyDescent="0.3">
      <c r="G130" s="13"/>
      <c r="H130" s="13"/>
      <c r="I130" s="13"/>
    </row>
    <row r="131" spans="7:9" x14ac:dyDescent="0.3">
      <c r="G131" s="13"/>
      <c r="H131" s="13"/>
      <c r="I131" s="13"/>
    </row>
    <row r="132" spans="7:9" x14ac:dyDescent="0.3">
      <c r="G132" s="13"/>
      <c r="H132" s="13"/>
      <c r="I132" s="13"/>
    </row>
    <row r="133" spans="7:9" x14ac:dyDescent="0.3">
      <c r="G133" s="13"/>
      <c r="H133" s="13"/>
      <c r="I133" s="13"/>
    </row>
    <row r="134" spans="7:9" x14ac:dyDescent="0.3">
      <c r="G134" s="13"/>
      <c r="H134" s="13"/>
      <c r="I134" s="13"/>
    </row>
    <row r="135" spans="7:9" x14ac:dyDescent="0.3">
      <c r="G135" s="13"/>
      <c r="H135" s="13"/>
      <c r="I135" s="13"/>
    </row>
    <row r="136" spans="7:9" x14ac:dyDescent="0.3">
      <c r="G136" s="13"/>
      <c r="H136" s="13"/>
      <c r="I136" s="13"/>
    </row>
    <row r="137" spans="7:9" x14ac:dyDescent="0.3">
      <c r="G137" s="13"/>
      <c r="H137" s="13"/>
      <c r="I137" s="13"/>
    </row>
    <row r="138" spans="7:9" x14ac:dyDescent="0.3">
      <c r="G138" s="13"/>
      <c r="H138" s="13"/>
      <c r="I138" s="13"/>
    </row>
    <row r="139" spans="7:9" x14ac:dyDescent="0.3">
      <c r="G139" s="13"/>
      <c r="H139" s="13"/>
      <c r="I139" s="13"/>
    </row>
    <row r="140" spans="7:9" x14ac:dyDescent="0.3">
      <c r="G140" s="13"/>
      <c r="H140" s="13"/>
      <c r="I140" s="13"/>
    </row>
    <row r="141" spans="7:9" x14ac:dyDescent="0.3">
      <c r="G141" s="13"/>
      <c r="H141" s="13"/>
      <c r="I141" s="13"/>
    </row>
    <row r="142" spans="7:9" x14ac:dyDescent="0.3">
      <c r="G142" s="13"/>
      <c r="H142" s="13"/>
      <c r="I142" s="13"/>
    </row>
    <row r="143" spans="7:9" x14ac:dyDescent="0.3">
      <c r="G143" s="13"/>
      <c r="H143" s="13"/>
      <c r="I143" s="13"/>
    </row>
    <row r="144" spans="7:9" x14ac:dyDescent="0.3">
      <c r="G144" s="13"/>
      <c r="H144" s="13"/>
      <c r="I144" s="13"/>
    </row>
    <row r="145" spans="3:9" x14ac:dyDescent="0.3">
      <c r="G145" s="13"/>
      <c r="H145" s="13"/>
      <c r="I145" s="13"/>
    </row>
    <row r="146" spans="3:9" x14ac:dyDescent="0.3">
      <c r="G146" s="13"/>
      <c r="H146" s="13"/>
      <c r="I146" s="13"/>
    </row>
    <row r="147" spans="3:9" x14ac:dyDescent="0.3">
      <c r="G147" s="13"/>
      <c r="H147" s="13"/>
      <c r="I147" s="13"/>
    </row>
    <row r="148" spans="3:9" x14ac:dyDescent="0.3">
      <c r="G148" s="13"/>
      <c r="H148" s="13"/>
      <c r="I148" s="13"/>
    </row>
    <row r="149" spans="3:9" x14ac:dyDescent="0.3">
      <c r="G149" s="13"/>
      <c r="H149" s="13"/>
      <c r="I149" s="13"/>
    </row>
    <row r="150" spans="3:9" x14ac:dyDescent="0.3">
      <c r="G150" s="13"/>
      <c r="H150" s="13"/>
      <c r="I150" s="13"/>
    </row>
    <row r="151" spans="3:9" x14ac:dyDescent="0.3">
      <c r="G151" s="13"/>
      <c r="H151" s="13"/>
      <c r="I151" s="13"/>
    </row>
    <row r="152" spans="3:9" x14ac:dyDescent="0.3">
      <c r="G152" s="13"/>
      <c r="H152" s="13"/>
      <c r="I152" s="13"/>
    </row>
    <row r="153" spans="3:9" s="15" customFormat="1" x14ac:dyDescent="0.3">
      <c r="C153" s="73"/>
      <c r="G153" s="16"/>
      <c r="H153" s="16"/>
      <c r="I153" s="16"/>
    </row>
    <row r="154" spans="3:9" s="15" customFormat="1" x14ac:dyDescent="0.3">
      <c r="C154" s="73"/>
      <c r="G154" s="16"/>
      <c r="H154" s="16"/>
      <c r="I154" s="16"/>
    </row>
    <row r="155" spans="3:9" s="15" customFormat="1" x14ac:dyDescent="0.3">
      <c r="C155" s="73"/>
      <c r="G155" s="16"/>
      <c r="H155" s="16"/>
      <c r="I155" s="16"/>
    </row>
    <row r="156" spans="3:9" s="15" customFormat="1" x14ac:dyDescent="0.3">
      <c r="C156" s="73"/>
      <c r="G156" s="16"/>
      <c r="H156" s="16"/>
      <c r="I156" s="16"/>
    </row>
    <row r="157" spans="3:9" s="15" customFormat="1" x14ac:dyDescent="0.3">
      <c r="C157" s="73"/>
      <c r="G157" s="16"/>
      <c r="H157" s="16"/>
      <c r="I157" s="16"/>
    </row>
    <row r="158" spans="3:9" s="15" customFormat="1" x14ac:dyDescent="0.3">
      <c r="C158" s="73"/>
      <c r="G158" s="16"/>
      <c r="H158" s="16"/>
      <c r="I158" s="16"/>
    </row>
    <row r="159" spans="3:9" s="15" customFormat="1" x14ac:dyDescent="0.3">
      <c r="C159" s="73"/>
      <c r="G159" s="16"/>
      <c r="H159" s="16"/>
      <c r="I159" s="16"/>
    </row>
    <row r="160" spans="3:9" s="15" customFormat="1" x14ac:dyDescent="0.3">
      <c r="C160" s="73"/>
      <c r="G160" s="16"/>
      <c r="H160" s="16"/>
      <c r="I160" s="16"/>
    </row>
    <row r="161" spans="3:9" s="15" customFormat="1" x14ac:dyDescent="0.3">
      <c r="C161" s="73"/>
      <c r="G161" s="16"/>
      <c r="H161" s="16"/>
      <c r="I161" s="16"/>
    </row>
    <row r="162" spans="3:9" s="15" customFormat="1" x14ac:dyDescent="0.3">
      <c r="C162" s="73"/>
      <c r="G162" s="16"/>
      <c r="H162" s="16"/>
      <c r="I162" s="16"/>
    </row>
    <row r="163" spans="3:9" s="15" customFormat="1" x14ac:dyDescent="0.3">
      <c r="C163" s="73"/>
      <c r="G163" s="16"/>
      <c r="H163" s="16"/>
      <c r="I163" s="16"/>
    </row>
    <row r="164" spans="3:9" s="15" customFormat="1" x14ac:dyDescent="0.3">
      <c r="C164" s="73"/>
      <c r="G164" s="16"/>
      <c r="H164" s="16"/>
      <c r="I164" s="16"/>
    </row>
    <row r="165" spans="3:9" s="15" customFormat="1" x14ac:dyDescent="0.3">
      <c r="C165" s="73"/>
      <c r="G165" s="16"/>
      <c r="H165" s="16"/>
      <c r="I165" s="16"/>
    </row>
    <row r="166" spans="3:9" s="15" customFormat="1" x14ac:dyDescent="0.3">
      <c r="C166" s="73"/>
      <c r="G166" s="16"/>
      <c r="H166" s="16"/>
      <c r="I166" s="16"/>
    </row>
    <row r="167" spans="3:9" s="15" customFormat="1" x14ac:dyDescent="0.3">
      <c r="C167" s="73"/>
      <c r="G167" s="16"/>
      <c r="H167" s="16"/>
      <c r="I167" s="16"/>
    </row>
    <row r="168" spans="3:9" s="15" customFormat="1" x14ac:dyDescent="0.3">
      <c r="C168" s="73"/>
      <c r="G168" s="16"/>
      <c r="H168" s="16"/>
      <c r="I168" s="16"/>
    </row>
    <row r="169" spans="3:9" s="15" customFormat="1" x14ac:dyDescent="0.3">
      <c r="C169" s="73"/>
      <c r="G169" s="16"/>
      <c r="H169" s="16"/>
      <c r="I169" s="16"/>
    </row>
    <row r="170" spans="3:9" s="15" customFormat="1" x14ac:dyDescent="0.3">
      <c r="C170" s="73"/>
      <c r="G170" s="16"/>
      <c r="H170" s="16"/>
      <c r="I170" s="16"/>
    </row>
    <row r="171" spans="3:9" s="15" customFormat="1" x14ac:dyDescent="0.3">
      <c r="C171" s="73"/>
      <c r="G171" s="16"/>
      <c r="H171" s="16"/>
      <c r="I171" s="16"/>
    </row>
    <row r="172" spans="3:9" s="15" customFormat="1" x14ac:dyDescent="0.3">
      <c r="C172" s="73"/>
      <c r="G172" s="16"/>
      <c r="H172" s="16"/>
      <c r="I172" s="16"/>
    </row>
    <row r="173" spans="3:9" s="15" customFormat="1" x14ac:dyDescent="0.3">
      <c r="C173" s="73"/>
      <c r="G173" s="16"/>
      <c r="H173" s="16"/>
      <c r="I173" s="16"/>
    </row>
    <row r="174" spans="3:9" s="15" customFormat="1" x14ac:dyDescent="0.3">
      <c r="C174" s="73"/>
      <c r="G174" s="16"/>
      <c r="H174" s="16"/>
      <c r="I174" s="16"/>
    </row>
    <row r="175" spans="3:9" s="15" customFormat="1" x14ac:dyDescent="0.3">
      <c r="C175" s="73"/>
      <c r="G175" s="16"/>
      <c r="H175" s="16"/>
      <c r="I175" s="16"/>
    </row>
    <row r="176" spans="3:9" s="15" customFormat="1" x14ac:dyDescent="0.3">
      <c r="C176" s="73"/>
      <c r="G176" s="16"/>
      <c r="H176" s="16"/>
      <c r="I176" s="16"/>
    </row>
    <row r="177" spans="3:9" s="15" customFormat="1" x14ac:dyDescent="0.3">
      <c r="C177" s="73"/>
      <c r="G177" s="16"/>
      <c r="H177" s="16"/>
      <c r="I177" s="16"/>
    </row>
    <row r="178" spans="3:9" s="15" customFormat="1" x14ac:dyDescent="0.3">
      <c r="C178" s="73"/>
      <c r="G178" s="16"/>
      <c r="H178" s="16"/>
      <c r="I178" s="16"/>
    </row>
    <row r="179" spans="3:9" s="15" customFormat="1" x14ac:dyDescent="0.3">
      <c r="C179" s="73"/>
      <c r="G179" s="16"/>
      <c r="H179" s="16"/>
      <c r="I179" s="16"/>
    </row>
    <row r="180" spans="3:9" x14ac:dyDescent="0.3">
      <c r="G180" s="13"/>
      <c r="H180" s="13"/>
      <c r="I180" s="13"/>
    </row>
  </sheetData>
  <mergeCells count="2">
    <mergeCell ref="B5:C5"/>
    <mergeCell ref="B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BADF-4162-488F-91F7-59C34446A5CE}">
  <sheetPr codeName="Sheet1"/>
  <dimension ref="A1:BC2002"/>
  <sheetViews>
    <sheetView topLeftCell="AH1" workbookViewId="0">
      <selection activeCell="K30" sqref="K30"/>
    </sheetView>
  </sheetViews>
  <sheetFormatPr defaultRowHeight="15" x14ac:dyDescent="0.3"/>
  <cols>
    <col min="2" max="2" width="6" bestFit="1" customWidth="1"/>
    <col min="4" max="5" width="10" customWidth="1"/>
    <col min="7" max="7" width="14.85546875" style="31" bestFit="1" customWidth="1"/>
    <col min="8" max="8" width="14.140625" style="36" bestFit="1" customWidth="1"/>
    <col min="13" max="13" width="18.140625" bestFit="1" customWidth="1"/>
    <col min="30" max="36" width="9.140625" style="33"/>
    <col min="37" max="37" width="11.140625" style="33" bestFit="1" customWidth="1"/>
    <col min="38" max="38" width="6" style="33" bestFit="1" customWidth="1"/>
    <col min="39" max="39" width="1" style="33" customWidth="1"/>
    <col min="40" max="40" width="1.28515625" style="33" customWidth="1"/>
    <col min="41" max="42" width="1.140625" style="33" customWidth="1"/>
    <col min="43" max="43" width="16.85546875" style="33" customWidth="1"/>
    <col min="44" max="44" width="17.28515625" style="37" bestFit="1" customWidth="1"/>
    <col min="45" max="45" width="9.140625" style="33"/>
    <col min="46" max="46" width="18.28515625" bestFit="1" customWidth="1"/>
    <col min="53" max="53" width="12.85546875" bestFit="1" customWidth="1"/>
    <col min="54" max="54" width="11" bestFit="1" customWidth="1"/>
  </cols>
  <sheetData>
    <row r="1" spans="1:55" x14ac:dyDescent="0.3">
      <c r="G1" s="98" t="s">
        <v>22</v>
      </c>
      <c r="H1" s="98"/>
      <c r="N1" s="97" t="s">
        <v>24</v>
      </c>
      <c r="O1" s="97"/>
      <c r="AX1" s="97" t="s">
        <v>50</v>
      </c>
      <c r="AY1" s="97"/>
      <c r="AZ1" s="97"/>
      <c r="BA1" s="20"/>
      <c r="BB1" s="97" t="s">
        <v>49</v>
      </c>
      <c r="BC1" s="97"/>
    </row>
    <row r="2" spans="1:55" x14ac:dyDescent="0.3">
      <c r="B2" t="s">
        <v>13</v>
      </c>
      <c r="C2" t="s">
        <v>20</v>
      </c>
      <c r="D2" t="s">
        <v>21</v>
      </c>
      <c r="F2" t="s">
        <v>92</v>
      </c>
      <c r="G2" s="31" t="s">
        <v>82</v>
      </c>
      <c r="H2" s="36" t="s">
        <v>83</v>
      </c>
      <c r="N2" t="s">
        <v>23</v>
      </c>
      <c r="O2" t="s">
        <v>21</v>
      </c>
      <c r="Q2" s="99" t="s">
        <v>27</v>
      </c>
      <c r="R2" s="99"/>
      <c r="S2" s="99"/>
      <c r="T2" s="99" t="s">
        <v>25</v>
      </c>
      <c r="U2" s="99"/>
      <c r="W2" s="97" t="s">
        <v>34</v>
      </c>
      <c r="X2" s="97"/>
      <c r="AD2" s="34" t="s">
        <v>41</v>
      </c>
      <c r="AE2" s="34" t="s">
        <v>42</v>
      </c>
      <c r="AF2" s="34"/>
      <c r="AG2" s="34"/>
      <c r="AH2" s="34" t="s">
        <v>44</v>
      </c>
      <c r="AI2" s="34" t="s">
        <v>88</v>
      </c>
      <c r="AJ2" s="34" t="s">
        <v>43</v>
      </c>
      <c r="AK2" s="34" t="s">
        <v>47</v>
      </c>
      <c r="AL2" s="34" t="s">
        <v>89</v>
      </c>
      <c r="AM2" s="34"/>
      <c r="AN2" s="34"/>
      <c r="AO2" s="34"/>
      <c r="AP2" s="34"/>
      <c r="AQ2" s="34" t="s">
        <v>90</v>
      </c>
      <c r="AR2" s="38" t="s">
        <v>91</v>
      </c>
      <c r="AS2" s="34" t="s">
        <v>46</v>
      </c>
      <c r="AT2" s="25" t="s">
        <v>60</v>
      </c>
      <c r="AU2" s="21" t="s">
        <v>48</v>
      </c>
      <c r="AV2" s="22">
        <f>MAX(AS3:AS2002)</f>
        <v>5.8960831264226528</v>
      </c>
      <c r="AX2" t="s">
        <v>13</v>
      </c>
      <c r="AY2" t="s">
        <v>30</v>
      </c>
      <c r="AZ2" t="s">
        <v>29</v>
      </c>
      <c r="BB2" t="s">
        <v>30</v>
      </c>
      <c r="BC2" t="s">
        <v>29</v>
      </c>
    </row>
    <row r="3" spans="1:55" x14ac:dyDescent="0.3">
      <c r="B3">
        <v>29</v>
      </c>
      <c r="F3">
        <v>1</v>
      </c>
      <c r="G3" s="31">
        <f t="shared" ref="G3:G66" si="0">F3*$AV$2/2000</f>
        <v>2.9480415632113263E-3</v>
      </c>
      <c r="H3" s="35">
        <f>Tool!$E$10+('Trajectory Map'!G3*SIN(RADIANS(90-2*DEGREES(ASIN($D$5/2000))))/COS(RADIANS(90-2*DEGREES(ASIN($D$5/2000))))-('Trajectory Map'!G3*'Trajectory Map'!G3/((VLOOKUP($D$5,$AD$3:$AR$2002,15,FALSE)*4*COS(RADIANS(90-2*DEGREES(ASIN($D$5/2000))))*COS(RADIANS(90-2*DEGREES(ASIN($D$5/2000))))))))</f>
        <v>6.0004329702133967</v>
      </c>
      <c r="M3" s="32" t="s">
        <v>75</v>
      </c>
      <c r="N3">
        <v>0</v>
      </c>
      <c r="O3">
        <f>Tool!E10</f>
        <v>6</v>
      </c>
      <c r="T3">
        <v>0</v>
      </c>
      <c r="U3">
        <f>Tool!E10</f>
        <v>6</v>
      </c>
      <c r="W3">
        <v>0</v>
      </c>
      <c r="X3">
        <f>Tool!$E$12</f>
        <v>5.8960831264226528</v>
      </c>
      <c r="AD3" s="33">
        <f>AC4/2000</f>
        <v>1</v>
      </c>
      <c r="AE3" s="33">
        <f t="shared" ref="AE3:AE67" si="1">SQRT($AC$7-(AD3*AD3))</f>
        <v>1999.9997499999845</v>
      </c>
      <c r="AH3" s="33">
        <f>DEGREES(ASIN(AD3/2000))</f>
        <v>2.8647890950203366E-2</v>
      </c>
      <c r="AI3" s="33">
        <f>90-AH3</f>
        <v>89.971352109049803</v>
      </c>
      <c r="AK3" s="33">
        <f>90-(AH3*2)</f>
        <v>89.942704218099593</v>
      </c>
      <c r="AR3" s="37">
        <f>(SQRT((SIN(RADIANS(90-DEGREES(ASIN(AD3/2000))))*SQRT(2*Basic!$C$4*9.81)*Tool!$B$125*SIN(RADIANS(90-DEGREES(ASIN(AD3/2000))))*SQRT(2*Basic!$C$4*9.81)*Tool!$B$125)+(COS(RADIANS(90-DEGREES(ASIN(AD3/2000))))*SQRT(2*Basic!$C$4*9.81)*COS(RADIANS(90-DEGREES(ASIN(AD3/2000))))*SQRT(2*Basic!$C$4*9.81))))*(SQRT((SIN(RADIANS(90-DEGREES(ASIN(AD3/2000))))*SQRT(2*Basic!$C$4*9.81)*Tool!$B$125*SIN(RADIANS(90-DEGREES(ASIN(AD3/2000))))*SQRT(2*Basic!$C$4*9.81)*Tool!$B$125)+(COS(RADIANS(90-DEGREES(ASIN(AD3/2000))))*SQRT(2*Basic!$C$4*9.81)*COS(RADIANS(90-DEGREES(ASIN(AD3/2000))))*SQRT(2*Basic!$C$4*9.81))))/(2*9.81)</f>
        <v>0.82764026808999958</v>
      </c>
      <c r="AS3" s="33">
        <f>(1/9.81)*((SQRT((SIN(RADIANS(90-DEGREES(ASIN(AD3/2000))))*SQRT(2*Basic!$C$4*9.81)*Tool!$B$125*SIN(RADIANS(90-DEGREES(ASIN(AD3/2000))))*SQRT(2*Basic!$C$4*9.81)*Tool!$B$125)+(COS(RADIANS(90-DEGREES(ASIN(AD3/2000))))*SQRT(2*Basic!$C$4*9.81)*COS(RADIANS(90-DEGREES(ASIN(AD3/2000))))*SQRT(2*Basic!$C$4*9.81))))*SIN(RADIANS(AK3))+(SQRT(((SQRT((SIN(RADIANS(90-DEGREES(ASIN(AD3/2000))))*SQRT(2*Basic!$C$4*9.81)*Tool!$B$125*SIN(RADIANS(90-DEGREES(ASIN(AD3/2000))))*SQRT(2*Basic!$C$4*9.81)*Tool!$B$125)+(COS(RADIANS(90-DEGREES(ASIN(AD3/2000))))*SQRT(2*Basic!$C$4*9.81)*COS(RADIANS(90-DEGREES(ASIN(AD3/2000))))*SQRT(2*Basic!$C$4*9.81))))*SIN(RADIANS(AK3))*(SQRT((SIN(RADIANS(90-DEGREES(ASIN(AD3/2000))))*SQRT(2*Basic!$C$4*9.81)*Tool!$B$125*SIN(RADIANS(90-DEGREES(ASIN(AD3/2000))))*SQRT(2*Basic!$C$4*9.81)*Tool!$B$125)+(COS(RADIANS(90-DEGREES(ASIN(AD3/2000))))*SQRT(2*Basic!$C$4*9.81)*COS(RADIANS(90-DEGREES(ASIN(AD3/2000))))*SQRT(2*Basic!$C$4*9.81))))*SIN(RADIANS(AK3)))-19.62*(-Basic!$C$3))))*(SQRT((SIN(RADIANS(90-DEGREES(ASIN(AD3/2000))))*SQRT(2*Basic!$C$4*9.81)*Tool!$B$125*SIN(RADIANS(90-DEGREES(ASIN(AD3/2000))))*SQRT(2*Basic!$C$4*9.81)*Tool!$B$125)+(COS(RADIANS(90-DEGREES(ASIN(AD3/2000))))*SQRT(2*Basic!$C$4*9.81)*COS(RADIANS(90-DEGREES(ASIN(AD3/2000))))*SQRT(2*Basic!$C$4*9.81))))*COS(RADIANS(AK3))</f>
        <v>6.4095735288046589E-3</v>
      </c>
      <c r="AT3">
        <f>90-2*DEGREES(ASIN($D$5/2000))</f>
        <v>8.3879807346446711</v>
      </c>
      <c r="AU3" s="21" t="s">
        <v>17</v>
      </c>
      <c r="AV3" s="22">
        <f>_xlfn.PERCENTILE.INC(AS3:AS2002,0.75)</f>
        <v>5.4808572546400471</v>
      </c>
      <c r="AX3">
        <v>0</v>
      </c>
      <c r="AY3">
        <f>2000*SIN(RADIANS(AX3))</f>
        <v>0</v>
      </c>
      <c r="AZ3">
        <f>2000*COS(RADIANS(AX3))</f>
        <v>2000</v>
      </c>
      <c r="BA3" t="s">
        <v>55</v>
      </c>
      <c r="BB3">
        <f>$D$5</f>
        <v>1307</v>
      </c>
      <c r="BC3">
        <f>SQRT($AC$7-(BB3*BB3))</f>
        <v>1513.8530311757479</v>
      </c>
    </row>
    <row r="4" spans="1:55" x14ac:dyDescent="0.3">
      <c r="A4" t="s">
        <v>31</v>
      </c>
      <c r="D4" s="25" t="s">
        <v>51</v>
      </c>
      <c r="E4" s="25"/>
      <c r="F4">
        <v>2</v>
      </c>
      <c r="G4" s="31">
        <f t="shared" si="0"/>
        <v>5.8960831264226526E-3</v>
      </c>
      <c r="H4" s="35">
        <f>Tool!$E$10+('Trajectory Map'!G4*SIN(RADIANS(90-2*DEGREES(ASIN($D$5/2000))))/COS(RADIANS(90-2*DEGREES(ASIN($D$5/2000))))-('Trajectory Map'!G4*'Trajectory Map'!G4/((VLOOKUP($D$5,$AD$3:$AR$2002,15,FALSE)*4*COS(RADIANS(90-2*DEGREES(ASIN($D$5/2000))))*COS(RADIANS(90-2*DEGREES(ASIN($D$5/2000))))))))</f>
        <v>6.0008624868332792</v>
      </c>
      <c r="M4" s="32" t="s">
        <v>26</v>
      </c>
      <c r="N4">
        <v>0</v>
      </c>
      <c r="O4">
        <f>Tool!E9</f>
        <v>7.6</v>
      </c>
      <c r="Q4">
        <v>0</v>
      </c>
      <c r="R4">
        <f>Tool!E9</f>
        <v>7.6</v>
      </c>
      <c r="W4">
        <v>0</v>
      </c>
      <c r="X4">
        <f>X3*1.1</f>
        <v>6.4856914390649187</v>
      </c>
      <c r="AB4" s="25" t="s">
        <v>39</v>
      </c>
      <c r="AC4" s="25">
        <v>2000</v>
      </c>
      <c r="AD4" s="33">
        <f>AD3+1</f>
        <v>2</v>
      </c>
      <c r="AE4" s="33">
        <f>SQRT($AC$7-(AD4*AD4))</f>
        <v>1999.9989999997499</v>
      </c>
      <c r="AH4" s="33">
        <f t="shared" ref="AH4:AH67" si="2">DEGREES(ASIN(AD4/2000))</f>
        <v>5.7295789062383216E-2</v>
      </c>
      <c r="AI4" s="33">
        <f t="shared" ref="AI4:AI67" si="3">90-AH4</f>
        <v>89.94270421093762</v>
      </c>
      <c r="AK4" s="75">
        <f>90-(AH4*2)</f>
        <v>89.88540842187524</v>
      </c>
      <c r="AN4" s="64"/>
      <c r="AQ4" s="64"/>
      <c r="AR4" s="75">
        <f>(SQRT((SIN(RADIANS(90-DEGREES(ASIN(AD4/2000))))*SQRT(2*Basic!$C$4*9.81)*Tool!$B$125*SIN(RADIANS(90-DEGREES(ASIN(AD4/2000))))*SQRT(2*Basic!$C$4*9.81)*Tool!$B$125)+(COS(RADIANS(90-DEGREES(ASIN(AD4/2000))))*SQRT(2*Basic!$C$4*9.81)*COS(RADIANS(90-DEGREES(ASIN(AD4/2000))))*SQRT(2*Basic!$C$4*9.81))))*(SQRT((SIN(RADIANS(90-DEGREES(ASIN(AD4/2000))))*SQRT(2*Basic!$C$4*9.81)*Tool!$B$125*SIN(RADIANS(90-DEGREES(ASIN(AD4/2000))))*SQRT(2*Basic!$C$4*9.81)*Tool!$B$125)+(COS(RADIANS(90-DEGREES(ASIN(AD4/2000))))*SQRT(2*Basic!$C$4*9.81)*COS(RADIANS(90-DEGREES(ASIN(AD4/2000))))*SQRT(2*Basic!$C$4*9.81))))/(2*9.81)</f>
        <v>0.82764107236000029</v>
      </c>
      <c r="AS4" s="75">
        <f>(1/9.81)*((SQRT((SIN(RADIANS(90-DEGREES(ASIN(AD4/2000))))*SQRT(2*Basic!$C$4*9.81)*Tool!$B$125*SIN(RADIANS(90-DEGREES(ASIN(AD4/2000))))*SQRT(2*Basic!$C$4*9.81)*Tool!$B$125)+(COS(RADIANS(90-DEGREES(ASIN(AD4/2000))))*SQRT(2*Basic!$C$4*9.81)*COS(RADIANS(90-DEGREES(ASIN(AD4/2000))))*SQRT(2*Basic!$C$4*9.81))))*SIN(RADIANS(AK4))+(SQRT(((SQRT((SIN(RADIANS(90-DEGREES(ASIN(AD4/2000))))*SQRT(2*Basic!$C$4*9.81)*Tool!$B$125*SIN(RADIANS(90-DEGREES(ASIN(AD4/2000))))*SQRT(2*Basic!$C$4*9.81)*Tool!$B$125)+(COS(RADIANS(90-DEGREES(ASIN(AD4/2000))))*SQRT(2*Basic!$C$4*9.81)*COS(RADIANS(90-DEGREES(ASIN(AD4/2000))))*SQRT(2*Basic!$C$4*9.81))))*SIN(RADIANS(AK4))*(SQRT((SIN(RADIANS(90-DEGREES(ASIN(AD4/2000))))*SQRT(2*Basic!$C$4*9.81)*Tool!$B$125*SIN(RADIANS(90-DEGREES(ASIN(AD4/2000))))*SQRT(2*Basic!$C$4*9.81)*Tool!$B$125)+(COS(RADIANS(90-DEGREES(ASIN(AD4/2000))))*SQRT(2*Basic!$C$4*9.81)*COS(RADIANS(90-DEGREES(ASIN(AD4/2000))))*SQRT(2*Basic!$C$4*9.81))))*SIN(RADIANS(AK4)))-19.62*(-Basic!$C$3))))*(SQRT((SIN(RADIANS(90-DEGREES(ASIN(AD4/2000))))*SQRT(2*Basic!$C$4*9.81)*Tool!$B$125*SIN(RADIANS(90-DEGREES(ASIN(AD4/2000))))*SQRT(2*Basic!$C$4*9.81)*Tool!$B$125)+(COS(RADIANS(90-DEGREES(ASIN(AD4/2000))))*SQRT(2*Basic!$C$4*9.81)*COS(RADIANS(90-DEGREES(ASIN(AD4/2000))))*SQRT(2*Basic!$C$4*9.81))))*COS(RADIANS(AK4))</f>
        <v>1.2819143952807107E-2</v>
      </c>
      <c r="AU4" s="21" t="s">
        <v>18</v>
      </c>
      <c r="AV4" s="22">
        <f>_xlfn.PERCENTILE.INC(AS3:AS2002,0.5)</f>
        <v>4.3133318604447162</v>
      </c>
      <c r="AX4">
        <v>1</v>
      </c>
      <c r="AY4">
        <f>2000*SIN(RADIANS(AX4))</f>
        <v>34.904812874567021</v>
      </c>
      <c r="AZ4">
        <f>2000*COS(RADIANS(AX4))</f>
        <v>1999.6953903127826</v>
      </c>
      <c r="BA4" t="s">
        <v>54</v>
      </c>
      <c r="BB4">
        <f>BB3</f>
        <v>1307</v>
      </c>
      <c r="BC4">
        <f>BC3+3000</f>
        <v>4513.8530311757477</v>
      </c>
    </row>
    <row r="5" spans="1:55" x14ac:dyDescent="0.3">
      <c r="A5" t="s">
        <v>30</v>
      </c>
      <c r="B5" t="s">
        <v>29</v>
      </c>
      <c r="D5" s="22">
        <v>1307</v>
      </c>
      <c r="E5" s="39"/>
      <c r="F5">
        <v>3</v>
      </c>
      <c r="G5" s="31">
        <f t="shared" si="0"/>
        <v>8.8441246896339785E-3</v>
      </c>
      <c r="H5" s="35">
        <f>Tool!$E$10+('Trajectory Map'!G5*SIN(RADIANS(90-2*DEGREES(ASIN($D$5/2000))))/COS(RADIANS(90-2*DEGREES(ASIN($D$5/2000))))-('Trajectory Map'!G5*'Trajectory Map'!G5/((VLOOKUP($D$5,$AD$3:$AR$2002,15,FALSE)*4*COS(RADIANS(90-2*DEGREES(ASIN($D$5/2000))))*COS(RADIANS(90-2*DEGREES(ASIN($D$5/2000))))))))</f>
        <v>6.0012885498596473</v>
      </c>
      <c r="AB5" s="25" t="s">
        <v>30</v>
      </c>
      <c r="AC5" s="25">
        <f>AC4</f>
        <v>2000</v>
      </c>
      <c r="AD5" s="33">
        <f t="shared" ref="AD5:AD68" si="4">AD4+1</f>
        <v>3</v>
      </c>
      <c r="AE5" s="33">
        <f t="shared" si="1"/>
        <v>1999.9977499987344</v>
      </c>
      <c r="AH5" s="33">
        <f t="shared" si="2"/>
        <v>8.5943701498532088E-2</v>
      </c>
      <c r="AI5" s="33">
        <f t="shared" si="3"/>
        <v>89.914056298501464</v>
      </c>
      <c r="AK5" s="75">
        <f t="shared" ref="AK5:AK68" si="5">90-(AH5*2)</f>
        <v>89.828112597002942</v>
      </c>
      <c r="AN5" s="64"/>
      <c r="AQ5" s="64"/>
      <c r="AR5" s="75">
        <f>(SQRT((SIN(RADIANS(90-DEGREES(ASIN(AD5/2000))))*SQRT(2*Basic!$C$4*9.81)*Tool!$B$125*SIN(RADIANS(90-DEGREES(ASIN(AD5/2000))))*SQRT(2*Basic!$C$4*9.81)*Tool!$B$125)+(COS(RADIANS(90-DEGREES(ASIN(AD5/2000))))*SQRT(2*Basic!$C$4*9.81)*COS(RADIANS(90-DEGREES(ASIN(AD5/2000))))*SQRT(2*Basic!$C$4*9.81))))*(SQRT((SIN(RADIANS(90-DEGREES(ASIN(AD5/2000))))*SQRT(2*Basic!$C$4*9.81)*Tool!$B$125*SIN(RADIANS(90-DEGREES(ASIN(AD5/2000))))*SQRT(2*Basic!$C$4*9.81)*Tool!$B$125)+(COS(RADIANS(90-DEGREES(ASIN(AD5/2000))))*SQRT(2*Basic!$C$4*9.81)*COS(RADIANS(90-DEGREES(ASIN(AD5/2000))))*SQRT(2*Basic!$C$4*9.81))))/(2*9.81)</f>
        <v>0.82764241281000028</v>
      </c>
      <c r="AS5" s="75">
        <f>(1/9.81)*((SQRT((SIN(RADIANS(90-DEGREES(ASIN(AD5/2000))))*SQRT(2*Basic!$C$4*9.81)*Tool!$B$125*SIN(RADIANS(90-DEGREES(ASIN(AD5/2000))))*SQRT(2*Basic!$C$4*9.81)*Tool!$B$125)+(COS(RADIANS(90-DEGREES(ASIN(AD5/2000))))*SQRT(2*Basic!$C$4*9.81)*COS(RADIANS(90-DEGREES(ASIN(AD5/2000))))*SQRT(2*Basic!$C$4*9.81))))*SIN(RADIANS(AK5))+(SQRT(((SQRT((SIN(RADIANS(90-DEGREES(ASIN(AD5/2000))))*SQRT(2*Basic!$C$4*9.81)*Tool!$B$125*SIN(RADIANS(90-DEGREES(ASIN(AD5/2000))))*SQRT(2*Basic!$C$4*9.81)*Tool!$B$125)+(COS(RADIANS(90-DEGREES(ASIN(AD5/2000))))*SQRT(2*Basic!$C$4*9.81)*COS(RADIANS(90-DEGREES(ASIN(AD5/2000))))*SQRT(2*Basic!$C$4*9.81))))*SIN(RADIANS(AK5))*(SQRT((SIN(RADIANS(90-DEGREES(ASIN(AD5/2000))))*SQRT(2*Basic!$C$4*9.81)*Tool!$B$125*SIN(RADIANS(90-DEGREES(ASIN(AD5/2000))))*SQRT(2*Basic!$C$4*9.81)*Tool!$B$125)+(COS(RADIANS(90-DEGREES(ASIN(AD5/2000))))*SQRT(2*Basic!$C$4*9.81)*COS(RADIANS(90-DEGREES(ASIN(AD5/2000))))*SQRT(2*Basic!$C$4*9.81))))*SIN(RADIANS(AK5)))-19.62*(-Basic!$C$3))))*(SQRT((SIN(RADIANS(90-DEGREES(ASIN(AD5/2000))))*SQRT(2*Basic!$C$4*9.81)*Tool!$B$125*SIN(RADIANS(90-DEGREES(ASIN(AD5/2000))))*SQRT(2*Basic!$C$4*9.81)*Tool!$B$125)+(COS(RADIANS(90-DEGREES(ASIN(AD5/2000))))*SQRT(2*Basic!$C$4*9.81)*COS(RADIANS(90-DEGREES(ASIN(AD5/2000))))*SQRT(2*Basic!$C$4*9.81))))*COS(RADIANS(AK5))</f>
        <v>1.9228708167148403E-2</v>
      </c>
      <c r="AU5" s="21" t="s">
        <v>19</v>
      </c>
      <c r="AV5" s="22">
        <f>_xlfn.PERCENTILE.INC(AS5:AS2004,0.25)</f>
        <v>2.5387363045571067</v>
      </c>
      <c r="AX5">
        <v>2</v>
      </c>
      <c r="AY5">
        <f t="shared" ref="AY5:AY68" si="6">2000*SIN(RADIANS(AX5))</f>
        <v>69.798993405001937</v>
      </c>
      <c r="AZ5">
        <f t="shared" ref="AZ5:AZ68" si="7">2000*COS(RADIANS(AX5))</f>
        <v>1998.7816540381916</v>
      </c>
      <c r="BB5" t="s">
        <v>30</v>
      </c>
      <c r="BC5" t="s">
        <v>29</v>
      </c>
    </row>
    <row r="6" spans="1:55" x14ac:dyDescent="0.3">
      <c r="A6" t="s">
        <v>35</v>
      </c>
      <c r="B6" t="s">
        <v>35</v>
      </c>
      <c r="D6" t="s">
        <v>56</v>
      </c>
      <c r="F6">
        <v>4</v>
      </c>
      <c r="G6" s="31">
        <f t="shared" si="0"/>
        <v>1.1792166252845305E-2</v>
      </c>
      <c r="H6" s="35">
        <f>Tool!$E$10+('Trajectory Map'!G6*SIN(RADIANS(90-2*DEGREES(ASIN($D$5/2000))))/COS(RADIANS(90-2*DEGREES(ASIN($D$5/2000))))-('Trajectory Map'!G6*'Trajectory Map'!G6/((VLOOKUP($D$5,$AD$3:$AR$2002,15,FALSE)*4*COS(RADIANS(90-2*DEGREES(ASIN($D$5/2000))))*COS(RADIANS(90-2*DEGREES(ASIN($D$5/2000))))))))</f>
        <v>6.0017111592925012</v>
      </c>
      <c r="W6" s="97" t="s">
        <v>32</v>
      </c>
      <c r="X6" s="97"/>
      <c r="AB6" s="25" t="s">
        <v>29</v>
      </c>
      <c r="AC6" s="25">
        <f>SQRT(AC7-AC8)</f>
        <v>0</v>
      </c>
      <c r="AD6" s="33">
        <f t="shared" si="4"/>
        <v>4</v>
      </c>
      <c r="AE6" s="33">
        <f t="shared" si="1"/>
        <v>1999.9959999959999</v>
      </c>
      <c r="AH6" s="33">
        <f t="shared" si="2"/>
        <v>0.11459163542067485</v>
      </c>
      <c r="AI6" s="33">
        <f t="shared" si="3"/>
        <v>89.88540836457932</v>
      </c>
      <c r="AK6" s="75">
        <f t="shared" si="5"/>
        <v>89.770816729158653</v>
      </c>
      <c r="AN6" s="64"/>
      <c r="AQ6" s="64"/>
      <c r="AR6" s="75">
        <f>(SQRT((SIN(RADIANS(90-DEGREES(ASIN(AD6/2000))))*SQRT(2*Basic!$C$4*9.81)*Tool!$B$125*SIN(RADIANS(90-DEGREES(ASIN(AD6/2000))))*SQRT(2*Basic!$C$4*9.81)*Tool!$B$125)+(COS(RADIANS(90-DEGREES(ASIN(AD6/2000))))*SQRT(2*Basic!$C$4*9.81)*COS(RADIANS(90-DEGREES(ASIN(AD6/2000))))*SQRT(2*Basic!$C$4*9.81))))*(SQRT((SIN(RADIANS(90-DEGREES(ASIN(AD6/2000))))*SQRT(2*Basic!$C$4*9.81)*Tool!$B$125*SIN(RADIANS(90-DEGREES(ASIN(AD6/2000))))*SQRT(2*Basic!$C$4*9.81)*Tool!$B$125)+(COS(RADIANS(90-DEGREES(ASIN(AD6/2000))))*SQRT(2*Basic!$C$4*9.81)*COS(RADIANS(90-DEGREES(ASIN(AD6/2000))))*SQRT(2*Basic!$C$4*9.81))))/(2*9.81)</f>
        <v>0.82764428943999979</v>
      </c>
      <c r="AS6" s="75">
        <f>(1/9.81)*((SQRT((SIN(RADIANS(90-DEGREES(ASIN(AD6/2000))))*SQRT(2*Basic!$C$4*9.81)*Tool!$B$125*SIN(RADIANS(90-DEGREES(ASIN(AD6/2000))))*SQRT(2*Basic!$C$4*9.81)*Tool!$B$125)+(COS(RADIANS(90-DEGREES(ASIN(AD6/2000))))*SQRT(2*Basic!$C$4*9.81)*COS(RADIANS(90-DEGREES(ASIN(AD6/2000))))*SQRT(2*Basic!$C$4*9.81))))*SIN(RADIANS(AK6))+(SQRT(((SQRT((SIN(RADIANS(90-DEGREES(ASIN(AD6/2000))))*SQRT(2*Basic!$C$4*9.81)*Tool!$B$125*SIN(RADIANS(90-DEGREES(ASIN(AD6/2000))))*SQRT(2*Basic!$C$4*9.81)*Tool!$B$125)+(COS(RADIANS(90-DEGREES(ASIN(AD6/2000))))*SQRT(2*Basic!$C$4*9.81)*COS(RADIANS(90-DEGREES(ASIN(AD6/2000))))*SQRT(2*Basic!$C$4*9.81))))*SIN(RADIANS(AK6))*(SQRT((SIN(RADIANS(90-DEGREES(ASIN(AD6/2000))))*SQRT(2*Basic!$C$4*9.81)*Tool!$B$125*SIN(RADIANS(90-DEGREES(ASIN(AD6/2000))))*SQRT(2*Basic!$C$4*9.81)*Tool!$B$125)+(COS(RADIANS(90-DEGREES(ASIN(AD6/2000))))*SQRT(2*Basic!$C$4*9.81)*COS(RADIANS(90-DEGREES(ASIN(AD6/2000))))*SQRT(2*Basic!$C$4*9.81))))*SIN(RADIANS(AK6)))-19.62*(-Basic!$C$3))))*(SQRT((SIN(RADIANS(90-DEGREES(ASIN(AD6/2000))))*SQRT(2*Basic!$C$4*9.81)*Tool!$B$125*SIN(RADIANS(90-DEGREES(ASIN(AD6/2000))))*SQRT(2*Basic!$C$4*9.81)*Tool!$B$125)+(COS(RADIANS(90-DEGREES(ASIN(AD6/2000))))*SQRT(2*Basic!$C$4*9.81)*COS(RADIANS(90-DEGREES(ASIN(AD6/2000))))*SQRT(2*Basic!$C$4*9.81))))*COS(RADIANS(AK6))</f>
        <v>2.5638263066854225E-2</v>
      </c>
      <c r="AX6">
        <v>3</v>
      </c>
      <c r="AY6">
        <f t="shared" si="6"/>
        <v>104.67191248588767</v>
      </c>
      <c r="AZ6">
        <f t="shared" si="7"/>
        <v>1997.2590695091476</v>
      </c>
      <c r="BA6" t="s">
        <v>53</v>
      </c>
      <c r="BB6">
        <f>$D$5</f>
        <v>1307</v>
      </c>
      <c r="BC6">
        <f>SQRT($AC$7-(BB6*BB6))</f>
        <v>1513.8530311757479</v>
      </c>
    </row>
    <row r="7" spans="1:55" x14ac:dyDescent="0.3">
      <c r="A7" s="35">
        <f>(TAN(RADIANS(90-2*DEGREES(ASIN($D$5/2000))))+(SQRT((TAN(RADIANS(90-2*DEGREES(ASIN($D$5/2000))))*TAN(RADIANS(90-2*DEGREES(ASIN($D$5/2000))))+(4*(Tool!E10)/((VLOOKUP($D$5,AD3:AR2002,15,TRUE))*4*COS(RADIANS(90-2*DEGREES(ASIN($D$5/2000))))*COS(RADIANS(90-2*DEGREES(ASIN($D$5/2000))))))))))/(2/((VLOOKUP($D$5,AD3:AR2002,15,TRUE))*4*COS(RADIANS(90-2*DEGREES(ASIN($D$5/2000))))*COS(RADIANS(90-2*DEGREES(ASIN($D$5/2000))))))</f>
        <v>5.8788425493362988</v>
      </c>
      <c r="B7">
        <v>0</v>
      </c>
      <c r="D7" s="19">
        <f>D5/2000</f>
        <v>0.65349999999999997</v>
      </c>
      <c r="E7" s="19"/>
      <c r="F7">
        <v>5</v>
      </c>
      <c r="G7" s="31">
        <f t="shared" si="0"/>
        <v>1.4740207816056632E-2</v>
      </c>
      <c r="H7" s="35">
        <f>Tool!$E$10+('Trajectory Map'!G7*SIN(RADIANS(90-2*DEGREES(ASIN($D$5/2000))))/COS(RADIANS(90-2*DEGREES(ASIN($D$5/2000))))-('Trajectory Map'!G7*'Trajectory Map'!G7/((VLOOKUP($D$5,$AD$3:$AR$2002,15,FALSE)*4*COS(RADIANS(90-2*DEGREES(ASIN($D$5/2000))))*COS(RADIANS(90-2*DEGREES(ASIN($D$5/2000))))))))</f>
        <v>6.0021303151318417</v>
      </c>
      <c r="W7">
        <v>0</v>
      </c>
      <c r="X7">
        <f>Tool!$E$13</f>
        <v>5.4808572546400471</v>
      </c>
      <c r="AB7" s="25" t="s">
        <v>37</v>
      </c>
      <c r="AC7" s="25">
        <f>AC4*AC4</f>
        <v>4000000</v>
      </c>
      <c r="AD7" s="33">
        <f t="shared" si="4"/>
        <v>5</v>
      </c>
      <c r="AE7" s="33">
        <f t="shared" si="1"/>
        <v>1999.9937499902344</v>
      </c>
      <c r="AH7" s="33">
        <f t="shared" si="2"/>
        <v>0.14323959799088462</v>
      </c>
      <c r="AI7" s="33">
        <f t="shared" si="3"/>
        <v>89.856760402009115</v>
      </c>
      <c r="AK7" s="75">
        <f t="shared" si="5"/>
        <v>89.713520804018231</v>
      </c>
      <c r="AN7" s="64"/>
      <c r="AQ7" s="64"/>
      <c r="AR7" s="75">
        <f>(SQRT((SIN(RADIANS(90-DEGREES(ASIN(AD7/2000))))*SQRT(2*Basic!$C$4*9.81)*Tool!$B$125*SIN(RADIANS(90-DEGREES(ASIN(AD7/2000))))*SQRT(2*Basic!$C$4*9.81)*Tool!$B$125)+(COS(RADIANS(90-DEGREES(ASIN(AD7/2000))))*SQRT(2*Basic!$C$4*9.81)*COS(RADIANS(90-DEGREES(ASIN(AD7/2000))))*SQRT(2*Basic!$C$4*9.81))))*(SQRT((SIN(RADIANS(90-DEGREES(ASIN(AD7/2000))))*SQRT(2*Basic!$C$4*9.81)*Tool!$B$125*SIN(RADIANS(90-DEGREES(ASIN(AD7/2000))))*SQRT(2*Basic!$C$4*9.81)*Tool!$B$125)+(COS(RADIANS(90-DEGREES(ASIN(AD7/2000))))*SQRT(2*Basic!$C$4*9.81)*COS(RADIANS(90-DEGREES(ASIN(AD7/2000))))*SQRT(2*Basic!$C$4*9.81))))/(2*9.81)</f>
        <v>0.8276467022499997</v>
      </c>
      <c r="AS7" s="75">
        <f>(1/9.81)*((SQRT((SIN(RADIANS(90-DEGREES(ASIN(AD7/2000))))*SQRT(2*Basic!$C$4*9.81)*Tool!$B$125*SIN(RADIANS(90-DEGREES(ASIN(AD7/2000))))*SQRT(2*Basic!$C$4*9.81)*Tool!$B$125)+(COS(RADIANS(90-DEGREES(ASIN(AD7/2000))))*SQRT(2*Basic!$C$4*9.81)*COS(RADIANS(90-DEGREES(ASIN(AD7/2000))))*SQRT(2*Basic!$C$4*9.81))))*SIN(RADIANS(AK7))+(SQRT(((SQRT((SIN(RADIANS(90-DEGREES(ASIN(AD7/2000))))*SQRT(2*Basic!$C$4*9.81)*Tool!$B$125*SIN(RADIANS(90-DEGREES(ASIN(AD7/2000))))*SQRT(2*Basic!$C$4*9.81)*Tool!$B$125)+(COS(RADIANS(90-DEGREES(ASIN(AD7/2000))))*SQRT(2*Basic!$C$4*9.81)*COS(RADIANS(90-DEGREES(ASIN(AD7/2000))))*SQRT(2*Basic!$C$4*9.81))))*SIN(RADIANS(AK7))*(SQRT((SIN(RADIANS(90-DEGREES(ASIN(AD7/2000))))*SQRT(2*Basic!$C$4*9.81)*Tool!$B$125*SIN(RADIANS(90-DEGREES(ASIN(AD7/2000))))*SQRT(2*Basic!$C$4*9.81)*Tool!$B$125)+(COS(RADIANS(90-DEGREES(ASIN(AD7/2000))))*SQRT(2*Basic!$C$4*9.81)*COS(RADIANS(90-DEGREES(ASIN(AD7/2000))))*SQRT(2*Basic!$C$4*9.81))))*SIN(RADIANS(AK7)))-19.62*(-Basic!$C$3))))*(SQRT((SIN(RADIANS(90-DEGREES(ASIN(AD7/2000))))*SQRT(2*Basic!$C$4*9.81)*Tool!$B$125*SIN(RADIANS(90-DEGREES(ASIN(AD7/2000))))*SQRT(2*Basic!$C$4*9.81)*Tool!$B$125)+(COS(RADIANS(90-DEGREES(ASIN(AD7/2000))))*SQRT(2*Basic!$C$4*9.81)*COS(RADIANS(90-DEGREES(ASIN(AD7/2000))))*SQRT(2*Basic!$C$4*9.81))))*COS(RADIANS(AK7))</f>
        <v>3.2047805546783457E-2</v>
      </c>
      <c r="AX7">
        <v>4</v>
      </c>
      <c r="AY7">
        <f t="shared" si="6"/>
        <v>139.5129474882506</v>
      </c>
      <c r="AZ7">
        <f t="shared" si="7"/>
        <v>1995.1281005196483</v>
      </c>
      <c r="BA7" t="s">
        <v>52</v>
      </c>
      <c r="BB7">
        <f>BB3+3000*SIN(RADIANS(2*DEGREES(ASIN($D$5/2000))))</f>
        <v>4274.9088676200536</v>
      </c>
      <c r="BC7">
        <f>BC3+3000*COS(RADIANS(2*DEGREES(ASIN($D$5/2000))))</f>
        <v>1951.4795311757475</v>
      </c>
    </row>
    <row r="8" spans="1:55" x14ac:dyDescent="0.3">
      <c r="D8" s="41" t="s">
        <v>61</v>
      </c>
      <c r="E8" s="41"/>
      <c r="F8">
        <v>6</v>
      </c>
      <c r="G8" s="31">
        <f t="shared" si="0"/>
        <v>1.7688249379267957E-2</v>
      </c>
      <c r="H8" s="35">
        <f>Tool!$E$10+('Trajectory Map'!G8*SIN(RADIANS(90-2*DEGREES(ASIN($D$5/2000))))/COS(RADIANS(90-2*DEGREES(ASIN($D$5/2000))))-('Trajectory Map'!G8*'Trajectory Map'!G8/((VLOOKUP($D$5,$AD$3:$AR$2002,15,FALSE)*4*COS(RADIANS(90-2*DEGREES(ASIN($D$5/2000))))*COS(RADIANS(90-2*DEGREES(ASIN($D$5/2000))))))))</f>
        <v>6.0025460173776679</v>
      </c>
      <c r="W8">
        <v>0</v>
      </c>
      <c r="X8">
        <f>Tool!$E$12</f>
        <v>5.8960831264226528</v>
      </c>
      <c r="AB8" s="25" t="s">
        <v>38</v>
      </c>
      <c r="AC8" s="25">
        <f>AC5*AC5</f>
        <v>4000000</v>
      </c>
      <c r="AD8" s="33">
        <f t="shared" si="4"/>
        <v>6</v>
      </c>
      <c r="AE8" s="33">
        <f t="shared" si="1"/>
        <v>1999.9909999797499</v>
      </c>
      <c r="AH8" s="33">
        <f t="shared" si="2"/>
        <v>0.171887596371299</v>
      </c>
      <c r="AI8" s="33">
        <f t="shared" si="3"/>
        <v>89.828112403628694</v>
      </c>
      <c r="AK8" s="75">
        <f t="shared" si="5"/>
        <v>89.656224807257402</v>
      </c>
      <c r="AN8" s="64"/>
      <c r="AQ8" s="64"/>
      <c r="AR8" s="75">
        <f>(SQRT((SIN(RADIANS(90-DEGREES(ASIN(AD8/2000))))*SQRT(2*Basic!$C$4*9.81)*Tool!$B$125*SIN(RADIANS(90-DEGREES(ASIN(AD8/2000))))*SQRT(2*Basic!$C$4*9.81)*Tool!$B$125)+(COS(RADIANS(90-DEGREES(ASIN(AD8/2000))))*SQRT(2*Basic!$C$4*9.81)*COS(RADIANS(90-DEGREES(ASIN(AD8/2000))))*SQRT(2*Basic!$C$4*9.81))))*(SQRT((SIN(RADIANS(90-DEGREES(ASIN(AD8/2000))))*SQRT(2*Basic!$C$4*9.81)*Tool!$B$125*SIN(RADIANS(90-DEGREES(ASIN(AD8/2000))))*SQRT(2*Basic!$C$4*9.81)*Tool!$B$125)+(COS(RADIANS(90-DEGREES(ASIN(AD8/2000))))*SQRT(2*Basic!$C$4*9.81)*COS(RADIANS(90-DEGREES(ASIN(AD8/2000))))*SQRT(2*Basic!$C$4*9.81))))/(2*9.81)</f>
        <v>0.82764965124000012</v>
      </c>
      <c r="AS8" s="75">
        <f>(1/9.81)*((SQRT((SIN(RADIANS(90-DEGREES(ASIN(AD8/2000))))*SQRT(2*Basic!$C$4*9.81)*Tool!$B$125*SIN(RADIANS(90-DEGREES(ASIN(AD8/2000))))*SQRT(2*Basic!$C$4*9.81)*Tool!$B$125)+(COS(RADIANS(90-DEGREES(ASIN(AD8/2000))))*SQRT(2*Basic!$C$4*9.81)*COS(RADIANS(90-DEGREES(ASIN(AD8/2000))))*SQRT(2*Basic!$C$4*9.81))))*SIN(RADIANS(AK8))+(SQRT(((SQRT((SIN(RADIANS(90-DEGREES(ASIN(AD8/2000))))*SQRT(2*Basic!$C$4*9.81)*Tool!$B$125*SIN(RADIANS(90-DEGREES(ASIN(AD8/2000))))*SQRT(2*Basic!$C$4*9.81)*Tool!$B$125)+(COS(RADIANS(90-DEGREES(ASIN(AD8/2000))))*SQRT(2*Basic!$C$4*9.81)*COS(RADIANS(90-DEGREES(ASIN(AD8/2000))))*SQRT(2*Basic!$C$4*9.81))))*SIN(RADIANS(AK8))*(SQRT((SIN(RADIANS(90-DEGREES(ASIN(AD8/2000))))*SQRT(2*Basic!$C$4*9.81)*Tool!$B$125*SIN(RADIANS(90-DEGREES(ASIN(AD8/2000))))*SQRT(2*Basic!$C$4*9.81)*Tool!$B$125)+(COS(RADIANS(90-DEGREES(ASIN(AD8/2000))))*SQRT(2*Basic!$C$4*9.81)*COS(RADIANS(90-DEGREES(ASIN(AD8/2000))))*SQRT(2*Basic!$C$4*9.81))))*SIN(RADIANS(AK8)))-19.62*(-Basic!$C$3))))*(SQRT((SIN(RADIANS(90-DEGREES(ASIN(AD8/2000))))*SQRT(2*Basic!$C$4*9.81)*Tool!$B$125*SIN(RADIANS(90-DEGREES(ASIN(AD8/2000))))*SQRT(2*Basic!$C$4*9.81)*Tool!$B$125)+(COS(RADIANS(90-DEGREES(ASIN(AD8/2000))))*SQRT(2*Basic!$C$4*9.81)*COS(RADIANS(90-DEGREES(ASIN(AD8/2000))))*SQRT(2*Basic!$C$4*9.81))))*COS(RADIANS(AK8))</f>
        <v>3.8457332501566417E-2</v>
      </c>
      <c r="AX8">
        <v>5</v>
      </c>
      <c r="AY8">
        <f t="shared" si="6"/>
        <v>174.31148549531633</v>
      </c>
      <c r="AZ8">
        <f t="shared" si="7"/>
        <v>1992.389396183491</v>
      </c>
    </row>
    <row r="9" spans="1:55" x14ac:dyDescent="0.3">
      <c r="D9" s="22">
        <f>2*(DEGREES((ASIN(D5/2000))))</f>
        <v>81.612019265355329</v>
      </c>
      <c r="E9" s="22"/>
      <c r="F9">
        <v>7</v>
      </c>
      <c r="G9" s="31">
        <f t="shared" si="0"/>
        <v>2.0636290942479284E-2</v>
      </c>
      <c r="H9" s="35">
        <f>Tool!$E$10+('Trajectory Map'!G9*SIN(RADIANS(90-2*DEGREES(ASIN($D$5/2000))))/COS(RADIANS(90-2*DEGREES(ASIN($D$5/2000))))-('Trajectory Map'!G9*'Trajectory Map'!G9/((VLOOKUP($D$5,$AD$3:$AR$2002,15,FALSE)*4*COS(RADIANS(90-2*DEGREES(ASIN($D$5/2000))))*COS(RADIANS(90-2*DEGREES(ASIN($D$5/2000))))))))</f>
        <v>6.002958266029979</v>
      </c>
      <c r="AD9" s="33">
        <f t="shared" si="4"/>
        <v>7</v>
      </c>
      <c r="AE9" s="33">
        <f t="shared" si="1"/>
        <v>1999.9877499624843</v>
      </c>
      <c r="AH9" s="33">
        <f t="shared" si="2"/>
        <v>0.20053563772413621</v>
      </c>
      <c r="AI9" s="33">
        <f t="shared" si="3"/>
        <v>89.79946436227587</v>
      </c>
      <c r="AK9" s="75">
        <f t="shared" si="5"/>
        <v>89.598928724551726</v>
      </c>
      <c r="AN9" s="64"/>
      <c r="AQ9" s="64"/>
      <c r="AR9" s="75">
        <f>(SQRT((SIN(RADIANS(90-DEGREES(ASIN(AD9/2000))))*SQRT(2*Basic!$C$4*9.81)*Tool!$B$125*SIN(RADIANS(90-DEGREES(ASIN(AD9/2000))))*SQRT(2*Basic!$C$4*9.81)*Tool!$B$125)+(COS(RADIANS(90-DEGREES(ASIN(AD9/2000))))*SQRT(2*Basic!$C$4*9.81)*COS(RADIANS(90-DEGREES(ASIN(AD9/2000))))*SQRT(2*Basic!$C$4*9.81))))*(SQRT((SIN(RADIANS(90-DEGREES(ASIN(AD9/2000))))*SQRT(2*Basic!$C$4*9.81)*Tool!$B$125*SIN(RADIANS(90-DEGREES(ASIN(AD9/2000))))*SQRT(2*Basic!$C$4*9.81)*Tool!$B$125)+(COS(RADIANS(90-DEGREES(ASIN(AD9/2000))))*SQRT(2*Basic!$C$4*9.81)*COS(RADIANS(90-DEGREES(ASIN(AD9/2000))))*SQRT(2*Basic!$C$4*9.81))))/(2*9.81)</f>
        <v>0.82765313640999982</v>
      </c>
      <c r="AS9" s="75">
        <f>(1/9.81)*((SQRT((SIN(RADIANS(90-DEGREES(ASIN(AD9/2000))))*SQRT(2*Basic!$C$4*9.81)*Tool!$B$125*SIN(RADIANS(90-DEGREES(ASIN(AD9/2000))))*SQRT(2*Basic!$C$4*9.81)*Tool!$B$125)+(COS(RADIANS(90-DEGREES(ASIN(AD9/2000))))*SQRT(2*Basic!$C$4*9.81)*COS(RADIANS(90-DEGREES(ASIN(AD9/2000))))*SQRT(2*Basic!$C$4*9.81))))*SIN(RADIANS(AK9))+(SQRT(((SQRT((SIN(RADIANS(90-DEGREES(ASIN(AD9/2000))))*SQRT(2*Basic!$C$4*9.81)*Tool!$B$125*SIN(RADIANS(90-DEGREES(ASIN(AD9/2000))))*SQRT(2*Basic!$C$4*9.81)*Tool!$B$125)+(COS(RADIANS(90-DEGREES(ASIN(AD9/2000))))*SQRT(2*Basic!$C$4*9.81)*COS(RADIANS(90-DEGREES(ASIN(AD9/2000))))*SQRT(2*Basic!$C$4*9.81))))*SIN(RADIANS(AK9))*(SQRT((SIN(RADIANS(90-DEGREES(ASIN(AD9/2000))))*SQRT(2*Basic!$C$4*9.81)*Tool!$B$125*SIN(RADIANS(90-DEGREES(ASIN(AD9/2000))))*SQRT(2*Basic!$C$4*9.81)*Tool!$B$125)+(COS(RADIANS(90-DEGREES(ASIN(AD9/2000))))*SQRT(2*Basic!$C$4*9.81)*COS(RADIANS(90-DEGREES(ASIN(AD9/2000))))*SQRT(2*Basic!$C$4*9.81))))*SIN(RADIANS(AK9)))-19.62*(-Basic!$C$3))))*(SQRT((SIN(RADIANS(90-DEGREES(ASIN(AD9/2000))))*SQRT(2*Basic!$C$4*9.81)*Tool!$B$125*SIN(RADIANS(90-DEGREES(ASIN(AD9/2000))))*SQRT(2*Basic!$C$4*9.81)*Tool!$B$125)+(COS(RADIANS(90-DEGREES(ASIN(AD9/2000))))*SQRT(2*Basic!$C$4*9.81)*COS(RADIANS(90-DEGREES(ASIN(AD9/2000))))*SQRT(2*Basic!$C$4*9.81))))*COS(RADIANS(AK9))</f>
        <v>4.4866840825547316E-2</v>
      </c>
      <c r="AX9">
        <v>6</v>
      </c>
      <c r="AY9">
        <f t="shared" si="6"/>
        <v>209.05692653530693</v>
      </c>
      <c r="AZ9">
        <f t="shared" si="7"/>
        <v>1989.0437907365465</v>
      </c>
      <c r="BA9" s="25" t="s">
        <v>57</v>
      </c>
    </row>
    <row r="10" spans="1:55" x14ac:dyDescent="0.3">
      <c r="F10">
        <v>8</v>
      </c>
      <c r="G10" s="31">
        <f t="shared" si="0"/>
        <v>2.358433250569061E-2</v>
      </c>
      <c r="H10" s="35">
        <f>Tool!$E$10+('Trajectory Map'!G10*SIN(RADIANS(90-2*DEGREES(ASIN($D$5/2000))))/COS(RADIANS(90-2*DEGREES(ASIN($D$5/2000))))-('Trajectory Map'!G10*'Trajectory Map'!G10/((VLOOKUP($D$5,$AD$3:$AR$2002,15,FALSE)*4*COS(RADIANS(90-2*DEGREES(ASIN($D$5/2000))))*COS(RADIANS(90-2*DEGREES(ASIN($D$5/2000))))))))</f>
        <v>6.0033670610887775</v>
      </c>
      <c r="W10" s="97" t="s">
        <v>33</v>
      </c>
      <c r="X10" s="97"/>
      <c r="AD10" s="33">
        <f t="shared" si="4"/>
        <v>8</v>
      </c>
      <c r="AE10" s="33">
        <f t="shared" si="1"/>
        <v>1999.9839999359995</v>
      </c>
      <c r="AH10" s="33">
        <f t="shared" si="2"/>
        <v>0.22918372921171115</v>
      </c>
      <c r="AI10" s="33">
        <f t="shared" si="3"/>
        <v>89.770816270788288</v>
      </c>
      <c r="AK10" s="75">
        <f t="shared" si="5"/>
        <v>89.541632541576575</v>
      </c>
      <c r="AN10" s="64"/>
      <c r="AQ10" s="64"/>
      <c r="AR10" s="75">
        <f>(SQRT((SIN(RADIANS(90-DEGREES(ASIN(AD10/2000))))*SQRT(2*Basic!$C$4*9.81)*Tool!$B$125*SIN(RADIANS(90-DEGREES(ASIN(AD10/2000))))*SQRT(2*Basic!$C$4*9.81)*Tool!$B$125)+(COS(RADIANS(90-DEGREES(ASIN(AD10/2000))))*SQRT(2*Basic!$C$4*9.81)*COS(RADIANS(90-DEGREES(ASIN(AD10/2000))))*SQRT(2*Basic!$C$4*9.81))))*(SQRT((SIN(RADIANS(90-DEGREES(ASIN(AD10/2000))))*SQRT(2*Basic!$C$4*9.81)*Tool!$B$125*SIN(RADIANS(90-DEGREES(ASIN(AD10/2000))))*SQRT(2*Basic!$C$4*9.81)*Tool!$B$125)+(COS(RADIANS(90-DEGREES(ASIN(AD10/2000))))*SQRT(2*Basic!$C$4*9.81)*COS(RADIANS(90-DEGREES(ASIN(AD10/2000))))*SQRT(2*Basic!$C$4*9.81))))/(2*9.81)</f>
        <v>0.82765715776000004</v>
      </c>
      <c r="AS10" s="75">
        <f>(1/9.81)*((SQRT((SIN(RADIANS(90-DEGREES(ASIN(AD10/2000))))*SQRT(2*Basic!$C$4*9.81)*Tool!$B$125*SIN(RADIANS(90-DEGREES(ASIN(AD10/2000))))*SQRT(2*Basic!$C$4*9.81)*Tool!$B$125)+(COS(RADIANS(90-DEGREES(ASIN(AD10/2000))))*SQRT(2*Basic!$C$4*9.81)*COS(RADIANS(90-DEGREES(ASIN(AD10/2000))))*SQRT(2*Basic!$C$4*9.81))))*SIN(RADIANS(AK10))+(SQRT(((SQRT((SIN(RADIANS(90-DEGREES(ASIN(AD10/2000))))*SQRT(2*Basic!$C$4*9.81)*Tool!$B$125*SIN(RADIANS(90-DEGREES(ASIN(AD10/2000))))*SQRT(2*Basic!$C$4*9.81)*Tool!$B$125)+(COS(RADIANS(90-DEGREES(ASIN(AD10/2000))))*SQRT(2*Basic!$C$4*9.81)*COS(RADIANS(90-DEGREES(ASIN(AD10/2000))))*SQRT(2*Basic!$C$4*9.81))))*SIN(RADIANS(AK10))*(SQRT((SIN(RADIANS(90-DEGREES(ASIN(AD10/2000))))*SQRT(2*Basic!$C$4*9.81)*Tool!$B$125*SIN(RADIANS(90-DEGREES(ASIN(AD10/2000))))*SQRT(2*Basic!$C$4*9.81)*Tool!$B$125)+(COS(RADIANS(90-DEGREES(ASIN(AD10/2000))))*SQRT(2*Basic!$C$4*9.81)*COS(RADIANS(90-DEGREES(ASIN(AD10/2000))))*SQRT(2*Basic!$C$4*9.81))))*SIN(RADIANS(AK10)))-19.62*(-Basic!$C$3))))*(SQRT((SIN(RADIANS(90-DEGREES(ASIN(AD10/2000))))*SQRT(2*Basic!$C$4*9.81)*Tool!$B$125*SIN(RADIANS(90-DEGREES(ASIN(AD10/2000))))*SQRT(2*Basic!$C$4*9.81)*Tool!$B$125)+(COS(RADIANS(90-DEGREES(ASIN(AD10/2000))))*SQRT(2*Basic!$C$4*9.81)*COS(RADIANS(90-DEGREES(ASIN(AD10/2000))))*SQRT(2*Basic!$C$4*9.81))))*COS(RADIANS(AK10))</f>
        <v>5.1276327412733996E-2</v>
      </c>
      <c r="AX10">
        <v>7</v>
      </c>
      <c r="AY10">
        <f t="shared" si="6"/>
        <v>243.73868681029495</v>
      </c>
      <c r="AZ10">
        <f t="shared" si="7"/>
        <v>1985.092303282644</v>
      </c>
      <c r="BA10" t="s">
        <v>30</v>
      </c>
      <c r="BB10" t="s">
        <v>29</v>
      </c>
    </row>
    <row r="11" spans="1:55" x14ac:dyDescent="0.3">
      <c r="D11" s="21" t="s">
        <v>64</v>
      </c>
      <c r="E11" s="40"/>
      <c r="F11">
        <v>9</v>
      </c>
      <c r="G11" s="31">
        <f t="shared" si="0"/>
        <v>2.6532374068901937E-2</v>
      </c>
      <c r="H11" s="35">
        <f>Tool!$E$10+('Trajectory Map'!G11*SIN(RADIANS(90-2*DEGREES(ASIN($D$5/2000))))/COS(RADIANS(90-2*DEGREES(ASIN($D$5/2000))))-('Trajectory Map'!G11*'Trajectory Map'!G11/((VLOOKUP($D$5,$AD$3:$AR$2002,15,FALSE)*4*COS(RADIANS(90-2*DEGREES(ASIN($D$5/2000))))*COS(RADIANS(90-2*DEGREES(ASIN($D$5/2000))))))))</f>
        <v>6.0037724025540609</v>
      </c>
      <c r="V11" t="s">
        <v>35</v>
      </c>
      <c r="W11">
        <v>0</v>
      </c>
      <c r="X11">
        <f>Tool!$E$13</f>
        <v>5.4808572546400471</v>
      </c>
      <c r="AB11" s="25" t="s">
        <v>40</v>
      </c>
      <c r="AD11" s="33">
        <f t="shared" si="4"/>
        <v>9</v>
      </c>
      <c r="AE11" s="33">
        <f t="shared" si="1"/>
        <v>1999.9797498974833</v>
      </c>
      <c r="AH11" s="33">
        <f t="shared" si="2"/>
        <v>0.25783187799645146</v>
      </c>
      <c r="AI11" s="33">
        <f t="shared" si="3"/>
        <v>89.742168122003548</v>
      </c>
      <c r="AK11" s="75">
        <f t="shared" si="5"/>
        <v>89.484336244007096</v>
      </c>
      <c r="AN11" s="64"/>
      <c r="AQ11" s="64"/>
      <c r="AR11" s="75">
        <f>(SQRT((SIN(RADIANS(90-DEGREES(ASIN(AD11/2000))))*SQRT(2*Basic!$C$4*9.81)*Tool!$B$125*SIN(RADIANS(90-DEGREES(ASIN(AD11/2000))))*SQRT(2*Basic!$C$4*9.81)*Tool!$B$125)+(COS(RADIANS(90-DEGREES(ASIN(AD11/2000))))*SQRT(2*Basic!$C$4*9.81)*COS(RADIANS(90-DEGREES(ASIN(AD11/2000))))*SQRT(2*Basic!$C$4*9.81))))*(SQRT((SIN(RADIANS(90-DEGREES(ASIN(AD11/2000))))*SQRT(2*Basic!$C$4*9.81)*Tool!$B$125*SIN(RADIANS(90-DEGREES(ASIN(AD11/2000))))*SQRT(2*Basic!$C$4*9.81)*Tool!$B$125)+(COS(RADIANS(90-DEGREES(ASIN(AD11/2000))))*SQRT(2*Basic!$C$4*9.81)*COS(RADIANS(90-DEGREES(ASIN(AD11/2000))))*SQRT(2*Basic!$C$4*9.81))))/(2*9.81)</f>
        <v>0.8276617152900001</v>
      </c>
      <c r="AS11" s="75">
        <f>(1/9.81)*((SQRT((SIN(RADIANS(90-DEGREES(ASIN(AD11/2000))))*SQRT(2*Basic!$C$4*9.81)*Tool!$B$125*SIN(RADIANS(90-DEGREES(ASIN(AD11/2000))))*SQRT(2*Basic!$C$4*9.81)*Tool!$B$125)+(COS(RADIANS(90-DEGREES(ASIN(AD11/2000))))*SQRT(2*Basic!$C$4*9.81)*COS(RADIANS(90-DEGREES(ASIN(AD11/2000))))*SQRT(2*Basic!$C$4*9.81))))*SIN(RADIANS(AK11))+(SQRT(((SQRT((SIN(RADIANS(90-DEGREES(ASIN(AD11/2000))))*SQRT(2*Basic!$C$4*9.81)*Tool!$B$125*SIN(RADIANS(90-DEGREES(ASIN(AD11/2000))))*SQRT(2*Basic!$C$4*9.81)*Tool!$B$125)+(COS(RADIANS(90-DEGREES(ASIN(AD11/2000))))*SQRT(2*Basic!$C$4*9.81)*COS(RADIANS(90-DEGREES(ASIN(AD11/2000))))*SQRT(2*Basic!$C$4*9.81))))*SIN(RADIANS(AK11))*(SQRT((SIN(RADIANS(90-DEGREES(ASIN(AD11/2000))))*SQRT(2*Basic!$C$4*9.81)*Tool!$B$125*SIN(RADIANS(90-DEGREES(ASIN(AD11/2000))))*SQRT(2*Basic!$C$4*9.81)*Tool!$B$125)+(COS(RADIANS(90-DEGREES(ASIN(AD11/2000))))*SQRT(2*Basic!$C$4*9.81)*COS(RADIANS(90-DEGREES(ASIN(AD11/2000))))*SQRT(2*Basic!$C$4*9.81))))*SIN(RADIANS(AK11)))-19.62*(-Basic!$C$3))))*(SQRT((SIN(RADIANS(90-DEGREES(ASIN(AD11/2000))))*SQRT(2*Basic!$C$4*9.81)*Tool!$B$125*SIN(RADIANS(90-DEGREES(ASIN(AD11/2000))))*SQRT(2*Basic!$C$4*9.81)*Tool!$B$125)+(COS(RADIANS(90-DEGREES(ASIN(AD11/2000))))*SQRT(2*Basic!$C$4*9.81)*COS(RADIANS(90-DEGREES(ASIN(AD11/2000))))*SQRT(2*Basic!$C$4*9.81))))*COS(RADIANS(AK11))</f>
        <v>5.768578915673464E-2</v>
      </c>
      <c r="AX11">
        <v>8</v>
      </c>
      <c r="AY11">
        <f t="shared" si="6"/>
        <v>278.34620192013085</v>
      </c>
      <c r="AZ11">
        <f t="shared" si="7"/>
        <v>1980.5361374831407</v>
      </c>
      <c r="BA11">
        <v>0</v>
      </c>
      <c r="BB11">
        <v>0</v>
      </c>
    </row>
    <row r="12" spans="1:55" x14ac:dyDescent="0.3">
      <c r="D12" s="22">
        <f>LOOKUP(D5,AD:AD,AS:AS)</f>
        <v>5.8788425493362988</v>
      </c>
      <c r="E12" s="39"/>
      <c r="F12">
        <v>10</v>
      </c>
      <c r="G12" s="31">
        <f t="shared" si="0"/>
        <v>2.9480415632113264E-2</v>
      </c>
      <c r="H12" s="35">
        <f>Tool!$E$10+('Trajectory Map'!G12*SIN(RADIANS(90-2*DEGREES(ASIN($D$5/2000))))/COS(RADIANS(90-2*DEGREES(ASIN($D$5/2000))))-('Trajectory Map'!G12*'Trajectory Map'!G12/((VLOOKUP($D$5,$AD$3:$AR$2002,15,FALSE)*4*COS(RADIANS(90-2*DEGREES(ASIN($D$5/2000))))*COS(RADIANS(90-2*DEGREES(ASIN($D$5/2000))))))))</f>
        <v>6.00417429042583</v>
      </c>
      <c r="V12" t="s">
        <v>35</v>
      </c>
      <c r="W12">
        <v>0</v>
      </c>
      <c r="X12">
        <v>0</v>
      </c>
      <c r="AD12" s="33">
        <f t="shared" si="4"/>
        <v>10</v>
      </c>
      <c r="AE12" s="33">
        <f t="shared" si="1"/>
        <v>1999.974999843748</v>
      </c>
      <c r="AH12" s="33">
        <f t="shared" si="2"/>
        <v>0.28648009124091373</v>
      </c>
      <c r="AI12" s="33">
        <f t="shared" si="3"/>
        <v>89.713519908759082</v>
      </c>
      <c r="AK12" s="75">
        <f t="shared" si="5"/>
        <v>89.427039817518178</v>
      </c>
      <c r="AN12" s="64"/>
      <c r="AQ12" s="64"/>
      <c r="AR12" s="75">
        <f>(SQRT((SIN(RADIANS(90-DEGREES(ASIN(AD12/2000))))*SQRT(2*Basic!$C$4*9.81)*Tool!$B$125*SIN(RADIANS(90-DEGREES(ASIN(AD12/2000))))*SQRT(2*Basic!$C$4*9.81)*Tool!$B$125)+(COS(RADIANS(90-DEGREES(ASIN(AD12/2000))))*SQRT(2*Basic!$C$4*9.81)*COS(RADIANS(90-DEGREES(ASIN(AD12/2000))))*SQRT(2*Basic!$C$4*9.81))))*(SQRT((SIN(RADIANS(90-DEGREES(ASIN(AD12/2000))))*SQRT(2*Basic!$C$4*9.81)*Tool!$B$125*SIN(RADIANS(90-DEGREES(ASIN(AD12/2000))))*SQRT(2*Basic!$C$4*9.81)*Tool!$B$125)+(COS(RADIANS(90-DEGREES(ASIN(AD12/2000))))*SQRT(2*Basic!$C$4*9.81)*COS(RADIANS(90-DEGREES(ASIN(AD12/2000))))*SQRT(2*Basic!$C$4*9.81))))/(2*9.81)</f>
        <v>0.82766680900000011</v>
      </c>
      <c r="AS12" s="75">
        <f>(1/9.81)*((SQRT((SIN(RADIANS(90-DEGREES(ASIN(AD12/2000))))*SQRT(2*Basic!$C$4*9.81)*Tool!$B$125*SIN(RADIANS(90-DEGREES(ASIN(AD12/2000))))*SQRT(2*Basic!$C$4*9.81)*Tool!$B$125)+(COS(RADIANS(90-DEGREES(ASIN(AD12/2000))))*SQRT(2*Basic!$C$4*9.81)*COS(RADIANS(90-DEGREES(ASIN(AD12/2000))))*SQRT(2*Basic!$C$4*9.81))))*SIN(RADIANS(AK12))+(SQRT(((SQRT((SIN(RADIANS(90-DEGREES(ASIN(AD12/2000))))*SQRT(2*Basic!$C$4*9.81)*Tool!$B$125*SIN(RADIANS(90-DEGREES(ASIN(AD12/2000))))*SQRT(2*Basic!$C$4*9.81)*Tool!$B$125)+(COS(RADIANS(90-DEGREES(ASIN(AD12/2000))))*SQRT(2*Basic!$C$4*9.81)*COS(RADIANS(90-DEGREES(ASIN(AD12/2000))))*SQRT(2*Basic!$C$4*9.81))))*SIN(RADIANS(AK12))*(SQRT((SIN(RADIANS(90-DEGREES(ASIN(AD12/2000))))*SQRT(2*Basic!$C$4*9.81)*Tool!$B$125*SIN(RADIANS(90-DEGREES(ASIN(AD12/2000))))*SQRT(2*Basic!$C$4*9.81)*Tool!$B$125)+(COS(RADIANS(90-DEGREES(ASIN(AD12/2000))))*SQRT(2*Basic!$C$4*9.81)*COS(RADIANS(90-DEGREES(ASIN(AD12/2000))))*SQRT(2*Basic!$C$4*9.81))))*SIN(RADIANS(AK12)))-19.62*(-Basic!$C$3))))*(SQRT((SIN(RADIANS(90-DEGREES(ASIN(AD12/2000))))*SQRT(2*Basic!$C$4*9.81)*Tool!$B$125*SIN(RADIANS(90-DEGREES(ASIN(AD12/2000))))*SQRT(2*Basic!$C$4*9.81)*Tool!$B$125)+(COS(RADIANS(90-DEGREES(ASIN(AD12/2000))))*SQRT(2*Basic!$C$4*9.81)*COS(RADIANS(90-DEGREES(ASIN(AD12/2000))))*SQRT(2*Basic!$C$4*9.81))))*COS(RADIANS(AK12))</f>
        <v>6.4095222950703135E-2</v>
      </c>
      <c r="AX12">
        <v>9</v>
      </c>
      <c r="AY12">
        <f t="shared" si="6"/>
        <v>312.86893008046172</v>
      </c>
      <c r="AZ12">
        <f t="shared" si="7"/>
        <v>1975.3766811902756</v>
      </c>
      <c r="BA12">
        <v>2000</v>
      </c>
      <c r="BB12">
        <v>0</v>
      </c>
    </row>
    <row r="13" spans="1:55" x14ac:dyDescent="0.3">
      <c r="F13">
        <v>11</v>
      </c>
      <c r="G13" s="31">
        <f t="shared" si="0"/>
        <v>3.2428457195324591E-2</v>
      </c>
      <c r="H13" s="35">
        <f>Tool!$E$10+('Trajectory Map'!G13*SIN(RADIANS(90-2*DEGREES(ASIN($D$5/2000))))/COS(RADIANS(90-2*DEGREES(ASIN($D$5/2000))))-('Trajectory Map'!G13*'Trajectory Map'!G13/((VLOOKUP($D$5,$AD$3:$AR$2002,15,FALSE)*4*COS(RADIANS(90-2*DEGREES(ASIN($D$5/2000))))*COS(RADIANS(90-2*DEGREES(ASIN($D$5/2000))))))))</f>
        <v>6.0045727247040857</v>
      </c>
      <c r="AD13" s="33">
        <f t="shared" si="4"/>
        <v>11</v>
      </c>
      <c r="AE13" s="33">
        <f t="shared" si="1"/>
        <v>1999.9697497712309</v>
      </c>
      <c r="AH13" s="33">
        <f t="shared" si="2"/>
        <v>0.31512837610779959</v>
      </c>
      <c r="AI13" s="33">
        <f t="shared" si="3"/>
        <v>89.684871623892207</v>
      </c>
      <c r="AK13" s="75">
        <f t="shared" si="5"/>
        <v>89.369743247784399</v>
      </c>
      <c r="AN13" s="64"/>
      <c r="AQ13" s="64"/>
      <c r="AR13" s="75">
        <f>(SQRT((SIN(RADIANS(90-DEGREES(ASIN(AD13/2000))))*SQRT(2*Basic!$C$4*9.81)*Tool!$B$125*SIN(RADIANS(90-DEGREES(ASIN(AD13/2000))))*SQRT(2*Basic!$C$4*9.81)*Tool!$B$125)+(COS(RADIANS(90-DEGREES(ASIN(AD13/2000))))*SQRT(2*Basic!$C$4*9.81)*COS(RADIANS(90-DEGREES(ASIN(AD13/2000))))*SQRT(2*Basic!$C$4*9.81))))*(SQRT((SIN(RADIANS(90-DEGREES(ASIN(AD13/2000))))*SQRT(2*Basic!$C$4*9.81)*Tool!$B$125*SIN(RADIANS(90-DEGREES(ASIN(AD13/2000))))*SQRT(2*Basic!$C$4*9.81)*Tool!$B$125)+(COS(RADIANS(90-DEGREES(ASIN(AD13/2000))))*SQRT(2*Basic!$C$4*9.81)*COS(RADIANS(90-DEGREES(ASIN(AD13/2000))))*SQRT(2*Basic!$C$4*9.81))))/(2*9.81)</f>
        <v>0.82767243889000019</v>
      </c>
      <c r="AS13" s="75">
        <f>(1/9.81)*((SQRT((SIN(RADIANS(90-DEGREES(ASIN(AD13/2000))))*SQRT(2*Basic!$C$4*9.81)*Tool!$B$125*SIN(RADIANS(90-DEGREES(ASIN(AD13/2000))))*SQRT(2*Basic!$C$4*9.81)*Tool!$B$125)+(COS(RADIANS(90-DEGREES(ASIN(AD13/2000))))*SQRT(2*Basic!$C$4*9.81)*COS(RADIANS(90-DEGREES(ASIN(AD13/2000))))*SQRT(2*Basic!$C$4*9.81))))*SIN(RADIANS(AK13))+(SQRT(((SQRT((SIN(RADIANS(90-DEGREES(ASIN(AD13/2000))))*SQRT(2*Basic!$C$4*9.81)*Tool!$B$125*SIN(RADIANS(90-DEGREES(ASIN(AD13/2000))))*SQRT(2*Basic!$C$4*9.81)*Tool!$B$125)+(COS(RADIANS(90-DEGREES(ASIN(AD13/2000))))*SQRT(2*Basic!$C$4*9.81)*COS(RADIANS(90-DEGREES(ASIN(AD13/2000))))*SQRT(2*Basic!$C$4*9.81))))*SIN(RADIANS(AK13))*(SQRT((SIN(RADIANS(90-DEGREES(ASIN(AD13/2000))))*SQRT(2*Basic!$C$4*9.81)*Tool!$B$125*SIN(RADIANS(90-DEGREES(ASIN(AD13/2000))))*SQRT(2*Basic!$C$4*9.81)*Tool!$B$125)+(COS(RADIANS(90-DEGREES(ASIN(AD13/2000))))*SQRT(2*Basic!$C$4*9.81)*COS(RADIANS(90-DEGREES(ASIN(AD13/2000))))*SQRT(2*Basic!$C$4*9.81))))*SIN(RADIANS(AK13)))-19.62*(-Basic!$C$3))))*(SQRT((SIN(RADIANS(90-DEGREES(ASIN(AD13/2000))))*SQRT(2*Basic!$C$4*9.81)*Tool!$B$125*SIN(RADIANS(90-DEGREES(ASIN(AD13/2000))))*SQRT(2*Basic!$C$4*9.81)*Tool!$B$125)+(COS(RADIANS(90-DEGREES(ASIN(AD13/2000))))*SQRT(2*Basic!$C$4*9.81)*COS(RADIANS(90-DEGREES(ASIN(AD13/2000))))*SQRT(2*Basic!$C$4*9.81))))*COS(RADIANS(AK13))</f>
        <v>7.0504625687287353E-2</v>
      </c>
      <c r="AX13">
        <v>10</v>
      </c>
      <c r="AY13">
        <f t="shared" si="6"/>
        <v>347.29635533386067</v>
      </c>
      <c r="AZ13">
        <f t="shared" si="7"/>
        <v>1969.6155060244159</v>
      </c>
      <c r="BA13">
        <v>-2000</v>
      </c>
      <c r="BB13">
        <v>0</v>
      </c>
    </row>
    <row r="14" spans="1:55" x14ac:dyDescent="0.3">
      <c r="F14">
        <v>12</v>
      </c>
      <c r="G14" s="31">
        <f t="shared" si="0"/>
        <v>3.5376498758535914E-2</v>
      </c>
      <c r="H14" s="35">
        <f>Tool!$E$10+('Trajectory Map'!G14*SIN(RADIANS(90-2*DEGREES(ASIN($D$5/2000))))/COS(RADIANS(90-2*DEGREES(ASIN($D$5/2000))))-('Trajectory Map'!G14*'Trajectory Map'!G14/((VLOOKUP($D$5,$AD$3:$AR$2002,15,FALSE)*4*COS(RADIANS(90-2*DEGREES(ASIN($D$5/2000))))*COS(RADIANS(90-2*DEGREES(ASIN($D$5/2000))))))))</f>
        <v>6.0049677053888271</v>
      </c>
      <c r="W14" s="97" t="s">
        <v>33</v>
      </c>
      <c r="X14" s="97"/>
      <c r="AD14" s="33">
        <f t="shared" si="4"/>
        <v>12</v>
      </c>
      <c r="AE14" s="33">
        <f t="shared" si="1"/>
        <v>1999.9639996759943</v>
      </c>
      <c r="AH14" s="33">
        <f t="shared" si="2"/>
        <v>0.34377673975997208</v>
      </c>
      <c r="AI14" s="33">
        <f t="shared" si="3"/>
        <v>89.656223260240026</v>
      </c>
      <c r="AK14" s="75">
        <f t="shared" si="5"/>
        <v>89.312446520480052</v>
      </c>
      <c r="AN14" s="64"/>
      <c r="AQ14" s="64"/>
      <c r="AR14" s="75">
        <f>(SQRT((SIN(RADIANS(90-DEGREES(ASIN(AD14/2000))))*SQRT(2*Basic!$C$4*9.81)*Tool!$B$125*SIN(RADIANS(90-DEGREES(ASIN(AD14/2000))))*SQRT(2*Basic!$C$4*9.81)*Tool!$B$125)+(COS(RADIANS(90-DEGREES(ASIN(AD14/2000))))*SQRT(2*Basic!$C$4*9.81)*COS(RADIANS(90-DEGREES(ASIN(AD14/2000))))*SQRT(2*Basic!$C$4*9.81))))*(SQRT((SIN(RADIANS(90-DEGREES(ASIN(AD14/2000))))*SQRT(2*Basic!$C$4*9.81)*Tool!$B$125*SIN(RADIANS(90-DEGREES(ASIN(AD14/2000))))*SQRT(2*Basic!$C$4*9.81)*Tool!$B$125)+(COS(RADIANS(90-DEGREES(ASIN(AD14/2000))))*SQRT(2*Basic!$C$4*9.81)*COS(RADIANS(90-DEGREES(ASIN(AD14/2000))))*SQRT(2*Basic!$C$4*9.81))))/(2*9.81)</f>
        <v>0.82767860496000023</v>
      </c>
      <c r="AS14" s="75">
        <f>(1/9.81)*((SQRT((SIN(RADIANS(90-DEGREES(ASIN(AD14/2000))))*SQRT(2*Basic!$C$4*9.81)*Tool!$B$125*SIN(RADIANS(90-DEGREES(ASIN(AD14/2000))))*SQRT(2*Basic!$C$4*9.81)*Tool!$B$125)+(COS(RADIANS(90-DEGREES(ASIN(AD14/2000))))*SQRT(2*Basic!$C$4*9.81)*COS(RADIANS(90-DEGREES(ASIN(AD14/2000))))*SQRT(2*Basic!$C$4*9.81))))*SIN(RADIANS(AK14))+(SQRT(((SQRT((SIN(RADIANS(90-DEGREES(ASIN(AD14/2000))))*SQRT(2*Basic!$C$4*9.81)*Tool!$B$125*SIN(RADIANS(90-DEGREES(ASIN(AD14/2000))))*SQRT(2*Basic!$C$4*9.81)*Tool!$B$125)+(COS(RADIANS(90-DEGREES(ASIN(AD14/2000))))*SQRT(2*Basic!$C$4*9.81)*COS(RADIANS(90-DEGREES(ASIN(AD14/2000))))*SQRT(2*Basic!$C$4*9.81))))*SIN(RADIANS(AK14))*(SQRT((SIN(RADIANS(90-DEGREES(ASIN(AD14/2000))))*SQRT(2*Basic!$C$4*9.81)*Tool!$B$125*SIN(RADIANS(90-DEGREES(ASIN(AD14/2000))))*SQRT(2*Basic!$C$4*9.81)*Tool!$B$125)+(COS(RADIANS(90-DEGREES(ASIN(AD14/2000))))*SQRT(2*Basic!$C$4*9.81)*COS(RADIANS(90-DEGREES(ASIN(AD14/2000))))*SQRT(2*Basic!$C$4*9.81))))*SIN(RADIANS(AK14)))-19.62*(-Basic!$C$3))))*(SQRT((SIN(RADIANS(90-DEGREES(ASIN(AD14/2000))))*SQRT(2*Basic!$C$4*9.81)*Tool!$B$125*SIN(RADIANS(90-DEGREES(ASIN(AD14/2000))))*SQRT(2*Basic!$C$4*9.81)*Tool!$B$125)+(COS(RADIANS(90-DEGREES(ASIN(AD14/2000))))*SQRT(2*Basic!$C$4*9.81)*COS(RADIANS(90-DEGREES(ASIN(AD14/2000))))*SQRT(2*Basic!$C$4*9.81))))*COS(RADIANS(AK14))</f>
        <v>7.69139942585602E-2</v>
      </c>
      <c r="AX14">
        <v>11</v>
      </c>
      <c r="AY14">
        <f t="shared" si="6"/>
        <v>381.6179907530896</v>
      </c>
      <c r="AZ14">
        <f t="shared" si="7"/>
        <v>1963.2543668953278</v>
      </c>
      <c r="BA14" s="25" t="s">
        <v>58</v>
      </c>
    </row>
    <row r="15" spans="1:55" x14ac:dyDescent="0.3">
      <c r="F15">
        <v>13</v>
      </c>
      <c r="G15" s="31">
        <f t="shared" si="0"/>
        <v>3.8324540321747244E-2</v>
      </c>
      <c r="H15" s="35">
        <f>Tool!$E$10+('Trajectory Map'!G15*SIN(RADIANS(90-2*DEGREES(ASIN($D$5/2000))))/COS(RADIANS(90-2*DEGREES(ASIN($D$5/2000))))-('Trajectory Map'!G15*'Trajectory Map'!G15/((VLOOKUP($D$5,$AD$3:$AR$2002,15,FALSE)*4*COS(RADIANS(90-2*DEGREES(ASIN($D$5/2000))))*COS(RADIANS(90-2*DEGREES(ASIN($D$5/2000))))))))</f>
        <v>6.0053592324800542</v>
      </c>
      <c r="V15" t="s">
        <v>36</v>
      </c>
      <c r="W15">
        <v>0</v>
      </c>
      <c r="X15">
        <f>Tool!$E$13</f>
        <v>5.4808572546400471</v>
      </c>
      <c r="AD15" s="33">
        <f t="shared" si="4"/>
        <v>13</v>
      </c>
      <c r="AE15" s="33">
        <f t="shared" si="1"/>
        <v>1999.9577495537249</v>
      </c>
      <c r="AH15" s="33">
        <f t="shared" si="2"/>
        <v>0.37242518936047092</v>
      </c>
      <c r="AI15" s="33">
        <f t="shared" si="3"/>
        <v>89.62757481063953</v>
      </c>
      <c r="AK15" s="75">
        <f t="shared" si="5"/>
        <v>89.25514962127906</v>
      </c>
      <c r="AN15" s="64"/>
      <c r="AQ15" s="64"/>
      <c r="AR15" s="75">
        <f>(SQRT((SIN(RADIANS(90-DEGREES(ASIN(AD15/2000))))*SQRT(2*Basic!$C$4*9.81)*Tool!$B$125*SIN(RADIANS(90-DEGREES(ASIN(AD15/2000))))*SQRT(2*Basic!$C$4*9.81)*Tool!$B$125)+(COS(RADIANS(90-DEGREES(ASIN(AD15/2000))))*SQRT(2*Basic!$C$4*9.81)*COS(RADIANS(90-DEGREES(ASIN(AD15/2000))))*SQRT(2*Basic!$C$4*9.81))))*(SQRT((SIN(RADIANS(90-DEGREES(ASIN(AD15/2000))))*SQRT(2*Basic!$C$4*9.81)*Tool!$B$125*SIN(RADIANS(90-DEGREES(ASIN(AD15/2000))))*SQRT(2*Basic!$C$4*9.81)*Tool!$B$125)+(COS(RADIANS(90-DEGREES(ASIN(AD15/2000))))*SQRT(2*Basic!$C$4*9.81)*COS(RADIANS(90-DEGREES(ASIN(AD15/2000))))*SQRT(2*Basic!$C$4*9.81))))/(2*9.81)</f>
        <v>0.82768530721000011</v>
      </c>
      <c r="AS15" s="75">
        <f>(1/9.81)*((SQRT((SIN(RADIANS(90-DEGREES(ASIN(AD15/2000))))*SQRT(2*Basic!$C$4*9.81)*Tool!$B$125*SIN(RADIANS(90-DEGREES(ASIN(AD15/2000))))*SQRT(2*Basic!$C$4*9.81)*Tool!$B$125)+(COS(RADIANS(90-DEGREES(ASIN(AD15/2000))))*SQRT(2*Basic!$C$4*9.81)*COS(RADIANS(90-DEGREES(ASIN(AD15/2000))))*SQRT(2*Basic!$C$4*9.81))))*SIN(RADIANS(AK15))+(SQRT(((SQRT((SIN(RADIANS(90-DEGREES(ASIN(AD15/2000))))*SQRT(2*Basic!$C$4*9.81)*Tool!$B$125*SIN(RADIANS(90-DEGREES(ASIN(AD15/2000))))*SQRT(2*Basic!$C$4*9.81)*Tool!$B$125)+(COS(RADIANS(90-DEGREES(ASIN(AD15/2000))))*SQRT(2*Basic!$C$4*9.81)*COS(RADIANS(90-DEGREES(ASIN(AD15/2000))))*SQRT(2*Basic!$C$4*9.81))))*SIN(RADIANS(AK15))*(SQRT((SIN(RADIANS(90-DEGREES(ASIN(AD15/2000))))*SQRT(2*Basic!$C$4*9.81)*Tool!$B$125*SIN(RADIANS(90-DEGREES(ASIN(AD15/2000))))*SQRT(2*Basic!$C$4*9.81)*Tool!$B$125)+(COS(RADIANS(90-DEGREES(ASIN(AD15/2000))))*SQRT(2*Basic!$C$4*9.81)*COS(RADIANS(90-DEGREES(ASIN(AD15/2000))))*SQRT(2*Basic!$C$4*9.81))))*SIN(RADIANS(AK15)))-19.62*(-Basic!$C$3))))*(SQRT((SIN(RADIANS(90-DEGREES(ASIN(AD15/2000))))*SQRT(2*Basic!$C$4*9.81)*Tool!$B$125*SIN(RADIANS(90-DEGREES(ASIN(AD15/2000))))*SQRT(2*Basic!$C$4*9.81)*Tool!$B$125)+(COS(RADIANS(90-DEGREES(ASIN(AD15/2000))))*SQRT(2*Basic!$C$4*9.81)*COS(RADIANS(90-DEGREES(ASIN(AD15/2000))))*SQRT(2*Basic!$C$4*9.81))))*COS(RADIANS(AK15))</f>
        <v>8.3323325555976394E-2</v>
      </c>
      <c r="AX15">
        <v>12</v>
      </c>
      <c r="AY15">
        <f t="shared" si="6"/>
        <v>415.82338163551867</v>
      </c>
      <c r="AZ15">
        <f t="shared" si="7"/>
        <v>1956.2952014676114</v>
      </c>
      <c r="BA15" t="s">
        <v>30</v>
      </c>
      <c r="BB15" t="s">
        <v>29</v>
      </c>
    </row>
    <row r="16" spans="1:55" x14ac:dyDescent="0.3">
      <c r="F16">
        <v>14</v>
      </c>
      <c r="G16" s="31">
        <f t="shared" si="0"/>
        <v>4.1272581884958567E-2</v>
      </c>
      <c r="H16" s="35">
        <f>Tool!$E$10+('Trajectory Map'!G16*SIN(RADIANS(90-2*DEGREES(ASIN($D$5/2000))))/COS(RADIANS(90-2*DEGREES(ASIN($D$5/2000))))-('Trajectory Map'!G16*'Trajectory Map'!G16/((VLOOKUP($D$5,$AD$3:$AR$2002,15,FALSE)*4*COS(RADIANS(90-2*DEGREES(ASIN($D$5/2000))))*COS(RADIANS(90-2*DEGREES(ASIN($D$5/2000))))))))</f>
        <v>6.0057473059777671</v>
      </c>
      <c r="V16" t="s">
        <v>36</v>
      </c>
      <c r="W16">
        <v>0</v>
      </c>
      <c r="X16">
        <v>0</v>
      </c>
      <c r="AD16" s="33">
        <f t="shared" si="4"/>
        <v>14</v>
      </c>
      <c r="AE16" s="33">
        <f t="shared" si="1"/>
        <v>1999.9509993997353</v>
      </c>
      <c r="AH16" s="33">
        <f t="shared" si="2"/>
        <v>0.40107373207252994</v>
      </c>
      <c r="AI16" s="33">
        <f t="shared" si="3"/>
        <v>89.598926267927467</v>
      </c>
      <c r="AK16" s="75">
        <f t="shared" si="5"/>
        <v>89.197852535854935</v>
      </c>
      <c r="AN16" s="64"/>
      <c r="AQ16" s="64"/>
      <c r="AR16" s="75">
        <f>(SQRT((SIN(RADIANS(90-DEGREES(ASIN(AD16/2000))))*SQRT(2*Basic!$C$4*9.81)*Tool!$B$125*SIN(RADIANS(90-DEGREES(ASIN(AD16/2000))))*SQRT(2*Basic!$C$4*9.81)*Tool!$B$125)+(COS(RADIANS(90-DEGREES(ASIN(AD16/2000))))*SQRT(2*Basic!$C$4*9.81)*COS(RADIANS(90-DEGREES(ASIN(AD16/2000))))*SQRT(2*Basic!$C$4*9.81))))*(SQRT((SIN(RADIANS(90-DEGREES(ASIN(AD16/2000))))*SQRT(2*Basic!$C$4*9.81)*Tool!$B$125*SIN(RADIANS(90-DEGREES(ASIN(AD16/2000))))*SQRT(2*Basic!$C$4*9.81)*Tool!$B$125)+(COS(RADIANS(90-DEGREES(ASIN(AD16/2000))))*SQRT(2*Basic!$C$4*9.81)*COS(RADIANS(90-DEGREES(ASIN(AD16/2000))))*SQRT(2*Basic!$C$4*9.81))))/(2*9.81)</f>
        <v>0.82769254564000017</v>
      </c>
      <c r="AS16" s="75">
        <f>(1/9.81)*((SQRT((SIN(RADIANS(90-DEGREES(ASIN(AD16/2000))))*SQRT(2*Basic!$C$4*9.81)*Tool!$B$125*SIN(RADIANS(90-DEGREES(ASIN(AD16/2000))))*SQRT(2*Basic!$C$4*9.81)*Tool!$B$125)+(COS(RADIANS(90-DEGREES(ASIN(AD16/2000))))*SQRT(2*Basic!$C$4*9.81)*COS(RADIANS(90-DEGREES(ASIN(AD16/2000))))*SQRT(2*Basic!$C$4*9.81))))*SIN(RADIANS(AK16))+(SQRT(((SQRT((SIN(RADIANS(90-DEGREES(ASIN(AD16/2000))))*SQRT(2*Basic!$C$4*9.81)*Tool!$B$125*SIN(RADIANS(90-DEGREES(ASIN(AD16/2000))))*SQRT(2*Basic!$C$4*9.81)*Tool!$B$125)+(COS(RADIANS(90-DEGREES(ASIN(AD16/2000))))*SQRT(2*Basic!$C$4*9.81)*COS(RADIANS(90-DEGREES(ASIN(AD16/2000))))*SQRT(2*Basic!$C$4*9.81))))*SIN(RADIANS(AK16))*(SQRT((SIN(RADIANS(90-DEGREES(ASIN(AD16/2000))))*SQRT(2*Basic!$C$4*9.81)*Tool!$B$125*SIN(RADIANS(90-DEGREES(ASIN(AD16/2000))))*SQRT(2*Basic!$C$4*9.81)*Tool!$B$125)+(COS(RADIANS(90-DEGREES(ASIN(AD16/2000))))*SQRT(2*Basic!$C$4*9.81)*COS(RADIANS(90-DEGREES(ASIN(AD16/2000))))*SQRT(2*Basic!$C$4*9.81))))*SIN(RADIANS(AK16)))-19.62*(-Basic!$C$3))))*(SQRT((SIN(RADIANS(90-DEGREES(ASIN(AD16/2000))))*SQRT(2*Basic!$C$4*9.81)*Tool!$B$125*SIN(RADIANS(90-DEGREES(ASIN(AD16/2000))))*SQRT(2*Basic!$C$4*9.81)*Tool!$B$125)+(COS(RADIANS(90-DEGREES(ASIN(AD16/2000))))*SQRT(2*Basic!$C$4*9.81)*COS(RADIANS(90-DEGREES(ASIN(AD16/2000))))*SQRT(2*Basic!$C$4*9.81))))*COS(RADIANS(AK16))</f>
        <v>8.9732616470310791E-2</v>
      </c>
      <c r="AX16">
        <v>13</v>
      </c>
      <c r="AY16">
        <f t="shared" si="6"/>
        <v>449.90210868772999</v>
      </c>
      <c r="AZ16">
        <f t="shared" si="7"/>
        <v>1948.7401295704706</v>
      </c>
      <c r="BA16">
        <v>0</v>
      </c>
      <c r="BB16">
        <v>0</v>
      </c>
    </row>
    <row r="17" spans="6:54" x14ac:dyDescent="0.3">
      <c r="F17">
        <v>15</v>
      </c>
      <c r="G17" s="31">
        <f t="shared" si="0"/>
        <v>4.4220623448169898E-2</v>
      </c>
      <c r="H17" s="35">
        <f>Tool!$E$10+('Trajectory Map'!G17*SIN(RADIANS(90-2*DEGREES(ASIN($D$5/2000))))/COS(RADIANS(90-2*DEGREES(ASIN($D$5/2000))))-('Trajectory Map'!G17*'Trajectory Map'!G17/((VLOOKUP($D$5,$AD$3:$AR$2002,15,FALSE)*4*COS(RADIANS(90-2*DEGREES(ASIN($D$5/2000))))*COS(RADIANS(90-2*DEGREES(ASIN($D$5/2000))))))))</f>
        <v>6.0061319258819665</v>
      </c>
      <c r="AD17" s="33">
        <f t="shared" si="4"/>
        <v>15</v>
      </c>
      <c r="AE17" s="33">
        <f t="shared" si="1"/>
        <v>1999.9437492089621</v>
      </c>
      <c r="AH17" s="33">
        <f t="shared" si="2"/>
        <v>0.42972237505959199</v>
      </c>
      <c r="AI17" s="33">
        <f t="shared" si="3"/>
        <v>89.570277624940402</v>
      </c>
      <c r="AK17" s="75">
        <f t="shared" si="5"/>
        <v>89.140555249880819</v>
      </c>
      <c r="AN17" s="64"/>
      <c r="AQ17" s="64"/>
      <c r="AR17" s="75">
        <f>(SQRT((SIN(RADIANS(90-DEGREES(ASIN(AD17/2000))))*SQRT(2*Basic!$C$4*9.81)*Tool!$B$125*SIN(RADIANS(90-DEGREES(ASIN(AD17/2000))))*SQRT(2*Basic!$C$4*9.81)*Tool!$B$125)+(COS(RADIANS(90-DEGREES(ASIN(AD17/2000))))*SQRT(2*Basic!$C$4*9.81)*COS(RADIANS(90-DEGREES(ASIN(AD17/2000))))*SQRT(2*Basic!$C$4*9.81))))*(SQRT((SIN(RADIANS(90-DEGREES(ASIN(AD17/2000))))*SQRT(2*Basic!$C$4*9.81)*Tool!$B$125*SIN(RADIANS(90-DEGREES(ASIN(AD17/2000))))*SQRT(2*Basic!$C$4*9.81)*Tool!$B$125)+(COS(RADIANS(90-DEGREES(ASIN(AD17/2000))))*SQRT(2*Basic!$C$4*9.81)*COS(RADIANS(90-DEGREES(ASIN(AD17/2000))))*SQRT(2*Basic!$C$4*9.81))))/(2*9.81)</f>
        <v>0.82770032025000007</v>
      </c>
      <c r="AS17" s="75">
        <f>(1/9.81)*((SQRT((SIN(RADIANS(90-DEGREES(ASIN(AD17/2000))))*SQRT(2*Basic!$C$4*9.81)*Tool!$B$125*SIN(RADIANS(90-DEGREES(ASIN(AD17/2000))))*SQRT(2*Basic!$C$4*9.81)*Tool!$B$125)+(COS(RADIANS(90-DEGREES(ASIN(AD17/2000))))*SQRT(2*Basic!$C$4*9.81)*COS(RADIANS(90-DEGREES(ASIN(AD17/2000))))*SQRT(2*Basic!$C$4*9.81))))*SIN(RADIANS(AK17))+(SQRT(((SQRT((SIN(RADIANS(90-DEGREES(ASIN(AD17/2000))))*SQRT(2*Basic!$C$4*9.81)*Tool!$B$125*SIN(RADIANS(90-DEGREES(ASIN(AD17/2000))))*SQRT(2*Basic!$C$4*9.81)*Tool!$B$125)+(COS(RADIANS(90-DEGREES(ASIN(AD17/2000))))*SQRT(2*Basic!$C$4*9.81)*COS(RADIANS(90-DEGREES(ASIN(AD17/2000))))*SQRT(2*Basic!$C$4*9.81))))*SIN(RADIANS(AK17))*(SQRT((SIN(RADIANS(90-DEGREES(ASIN(AD17/2000))))*SQRT(2*Basic!$C$4*9.81)*Tool!$B$125*SIN(RADIANS(90-DEGREES(ASIN(AD17/2000))))*SQRT(2*Basic!$C$4*9.81)*Tool!$B$125)+(COS(RADIANS(90-DEGREES(ASIN(AD17/2000))))*SQRT(2*Basic!$C$4*9.81)*COS(RADIANS(90-DEGREES(ASIN(AD17/2000))))*SQRT(2*Basic!$C$4*9.81))))*SIN(RADIANS(AK17)))-19.62*(-Basic!$C$3))))*(SQRT((SIN(RADIANS(90-DEGREES(ASIN(AD17/2000))))*SQRT(2*Basic!$C$4*9.81)*Tool!$B$125*SIN(RADIANS(90-DEGREES(ASIN(AD17/2000))))*SQRT(2*Basic!$C$4*9.81)*Tool!$B$125)+(COS(RADIANS(90-DEGREES(ASIN(AD17/2000))))*SQRT(2*Basic!$C$4*9.81)*COS(RADIANS(90-DEGREES(ASIN(AD17/2000))))*SQRT(2*Basic!$C$4*9.81))))*COS(RADIANS(AK17))</f>
        <v>9.6141863891592252E-2</v>
      </c>
      <c r="AX17">
        <v>14</v>
      </c>
      <c r="AY17">
        <f t="shared" si="6"/>
        <v>483.84379119933544</v>
      </c>
      <c r="AZ17">
        <f t="shared" si="7"/>
        <v>1940.5914525519929</v>
      </c>
      <c r="BA17">
        <v>0</v>
      </c>
      <c r="BB17">
        <v>2000</v>
      </c>
    </row>
    <row r="18" spans="6:54" x14ac:dyDescent="0.3">
      <c r="F18">
        <v>16</v>
      </c>
      <c r="G18" s="31">
        <f t="shared" si="0"/>
        <v>4.7168665011381221E-2</v>
      </c>
      <c r="H18" s="35">
        <f>Tool!$E$10+('Trajectory Map'!G18*SIN(RADIANS(90-2*DEGREES(ASIN($D$5/2000))))/COS(RADIANS(90-2*DEGREES(ASIN($D$5/2000))))-('Trajectory Map'!G18*'Trajectory Map'!G18/((VLOOKUP($D$5,$AD$3:$AR$2002,15,FALSE)*4*COS(RADIANS(90-2*DEGREES(ASIN($D$5/2000))))*COS(RADIANS(90-2*DEGREES(ASIN($D$5/2000))))))))</f>
        <v>6.0065130921926517</v>
      </c>
      <c r="AD18" s="33">
        <f t="shared" si="4"/>
        <v>16</v>
      </c>
      <c r="AE18" s="33">
        <f t="shared" si="1"/>
        <v>1999.9359989759673</v>
      </c>
      <c r="AH18" s="33">
        <f t="shared" si="2"/>
        <v>0.45837112548532588</v>
      </c>
      <c r="AI18" s="33">
        <f t="shared" si="3"/>
        <v>89.541628874514672</v>
      </c>
      <c r="AK18" s="75">
        <f t="shared" si="5"/>
        <v>89.083257749029343</v>
      </c>
      <c r="AN18" s="64"/>
      <c r="AQ18" s="64"/>
      <c r="AR18" s="75">
        <f>(SQRT((SIN(RADIANS(90-DEGREES(ASIN(AD18/2000))))*SQRT(2*Basic!$C$4*9.81)*Tool!$B$125*SIN(RADIANS(90-DEGREES(ASIN(AD18/2000))))*SQRT(2*Basic!$C$4*9.81)*Tool!$B$125)+(COS(RADIANS(90-DEGREES(ASIN(AD18/2000))))*SQRT(2*Basic!$C$4*9.81)*COS(RADIANS(90-DEGREES(ASIN(AD18/2000))))*SQRT(2*Basic!$C$4*9.81))))*(SQRT((SIN(RADIANS(90-DEGREES(ASIN(AD18/2000))))*SQRT(2*Basic!$C$4*9.81)*Tool!$B$125*SIN(RADIANS(90-DEGREES(ASIN(AD18/2000))))*SQRT(2*Basic!$C$4*9.81)*Tool!$B$125)+(COS(RADIANS(90-DEGREES(ASIN(AD18/2000))))*SQRT(2*Basic!$C$4*9.81)*COS(RADIANS(90-DEGREES(ASIN(AD18/2000))))*SQRT(2*Basic!$C$4*9.81))))/(2*9.81)</f>
        <v>0.82770863104000003</v>
      </c>
      <c r="AS18" s="75">
        <f>(1/9.81)*((SQRT((SIN(RADIANS(90-DEGREES(ASIN(AD18/2000))))*SQRT(2*Basic!$C$4*9.81)*Tool!$B$125*SIN(RADIANS(90-DEGREES(ASIN(AD18/2000))))*SQRT(2*Basic!$C$4*9.81)*Tool!$B$125)+(COS(RADIANS(90-DEGREES(ASIN(AD18/2000))))*SQRT(2*Basic!$C$4*9.81)*COS(RADIANS(90-DEGREES(ASIN(AD18/2000))))*SQRT(2*Basic!$C$4*9.81))))*SIN(RADIANS(AK18))+(SQRT(((SQRT((SIN(RADIANS(90-DEGREES(ASIN(AD18/2000))))*SQRT(2*Basic!$C$4*9.81)*Tool!$B$125*SIN(RADIANS(90-DEGREES(ASIN(AD18/2000))))*SQRT(2*Basic!$C$4*9.81)*Tool!$B$125)+(COS(RADIANS(90-DEGREES(ASIN(AD18/2000))))*SQRT(2*Basic!$C$4*9.81)*COS(RADIANS(90-DEGREES(ASIN(AD18/2000))))*SQRT(2*Basic!$C$4*9.81))))*SIN(RADIANS(AK18))*(SQRT((SIN(RADIANS(90-DEGREES(ASIN(AD18/2000))))*SQRT(2*Basic!$C$4*9.81)*Tool!$B$125*SIN(RADIANS(90-DEGREES(ASIN(AD18/2000))))*SQRT(2*Basic!$C$4*9.81)*Tool!$B$125)+(COS(RADIANS(90-DEGREES(ASIN(AD18/2000))))*SQRT(2*Basic!$C$4*9.81)*COS(RADIANS(90-DEGREES(ASIN(AD18/2000))))*SQRT(2*Basic!$C$4*9.81))))*SIN(RADIANS(AK18)))-19.62*(-Basic!$C$3))))*(SQRT((SIN(RADIANS(90-DEGREES(ASIN(AD18/2000))))*SQRT(2*Basic!$C$4*9.81)*Tool!$B$125*SIN(RADIANS(90-DEGREES(ASIN(AD18/2000))))*SQRT(2*Basic!$C$4*9.81)*Tool!$B$125)+(COS(RADIANS(90-DEGREES(ASIN(AD18/2000))))*SQRT(2*Basic!$C$4*9.81)*COS(RADIANS(90-DEGREES(ASIN(AD18/2000))))*SQRT(2*Basic!$C$4*9.81))))*COS(RADIANS(AK18))</f>
        <v>0.10255106470906759</v>
      </c>
      <c r="AX18">
        <v>15</v>
      </c>
      <c r="AY18">
        <f t="shared" si="6"/>
        <v>517.63809020504152</v>
      </c>
      <c r="AZ18">
        <f t="shared" si="7"/>
        <v>1931.8516525781367</v>
      </c>
      <c r="BA18">
        <v>0</v>
      </c>
      <c r="BB18">
        <v>-2000</v>
      </c>
    </row>
    <row r="19" spans="6:54" x14ac:dyDescent="0.3">
      <c r="F19">
        <v>17</v>
      </c>
      <c r="G19" s="31">
        <f t="shared" si="0"/>
        <v>5.0116706574592551E-2</v>
      </c>
      <c r="H19" s="35">
        <f>Tool!$E$10+('Trajectory Map'!G19*SIN(RADIANS(90-2*DEGREES(ASIN($D$5/2000))))/COS(RADIANS(90-2*DEGREES(ASIN($D$5/2000))))-('Trajectory Map'!G19*'Trajectory Map'!G19/((VLOOKUP($D$5,$AD$3:$AR$2002,15,FALSE)*4*COS(RADIANS(90-2*DEGREES(ASIN($D$5/2000))))*COS(RADIANS(90-2*DEGREES(ASIN($D$5/2000))))))))</f>
        <v>6.0068908049098226</v>
      </c>
      <c r="AD19" s="33">
        <f t="shared" si="4"/>
        <v>17</v>
      </c>
      <c r="AE19" s="33">
        <f t="shared" si="1"/>
        <v>1999.9277486949372</v>
      </c>
      <c r="AH19" s="33">
        <f t="shared" si="2"/>
        <v>0.48701999051364186</v>
      </c>
      <c r="AI19" s="33">
        <f t="shared" si="3"/>
        <v>89.512980009486355</v>
      </c>
      <c r="AK19" s="75">
        <f t="shared" si="5"/>
        <v>89.025960018972711</v>
      </c>
      <c r="AN19" s="64"/>
      <c r="AQ19" s="64"/>
      <c r="AR19" s="75">
        <f>(SQRT((SIN(RADIANS(90-DEGREES(ASIN(AD19/2000))))*SQRT(2*Basic!$C$4*9.81)*Tool!$B$125*SIN(RADIANS(90-DEGREES(ASIN(AD19/2000))))*SQRT(2*Basic!$C$4*9.81)*Tool!$B$125)+(COS(RADIANS(90-DEGREES(ASIN(AD19/2000))))*SQRT(2*Basic!$C$4*9.81)*COS(RADIANS(90-DEGREES(ASIN(AD19/2000))))*SQRT(2*Basic!$C$4*9.81))))*(SQRT((SIN(RADIANS(90-DEGREES(ASIN(AD19/2000))))*SQRT(2*Basic!$C$4*9.81)*Tool!$B$125*SIN(RADIANS(90-DEGREES(ASIN(AD19/2000))))*SQRT(2*Basic!$C$4*9.81)*Tool!$B$125)+(COS(RADIANS(90-DEGREES(ASIN(AD19/2000))))*SQRT(2*Basic!$C$4*9.81)*COS(RADIANS(90-DEGREES(ASIN(AD19/2000))))*SQRT(2*Basic!$C$4*9.81))))/(2*9.81)</f>
        <v>0.82771747801000006</v>
      </c>
      <c r="AS19" s="75">
        <f>(1/9.81)*((SQRT((SIN(RADIANS(90-DEGREES(ASIN(AD19/2000))))*SQRT(2*Basic!$C$4*9.81)*Tool!$B$125*SIN(RADIANS(90-DEGREES(ASIN(AD19/2000))))*SQRT(2*Basic!$C$4*9.81)*Tool!$B$125)+(COS(RADIANS(90-DEGREES(ASIN(AD19/2000))))*SQRT(2*Basic!$C$4*9.81)*COS(RADIANS(90-DEGREES(ASIN(AD19/2000))))*SQRT(2*Basic!$C$4*9.81))))*SIN(RADIANS(AK19))+(SQRT(((SQRT((SIN(RADIANS(90-DEGREES(ASIN(AD19/2000))))*SQRT(2*Basic!$C$4*9.81)*Tool!$B$125*SIN(RADIANS(90-DEGREES(ASIN(AD19/2000))))*SQRT(2*Basic!$C$4*9.81)*Tool!$B$125)+(COS(RADIANS(90-DEGREES(ASIN(AD19/2000))))*SQRT(2*Basic!$C$4*9.81)*COS(RADIANS(90-DEGREES(ASIN(AD19/2000))))*SQRT(2*Basic!$C$4*9.81))))*SIN(RADIANS(AK19))*(SQRT((SIN(RADIANS(90-DEGREES(ASIN(AD19/2000))))*SQRT(2*Basic!$C$4*9.81)*Tool!$B$125*SIN(RADIANS(90-DEGREES(ASIN(AD19/2000))))*SQRT(2*Basic!$C$4*9.81)*Tool!$B$125)+(COS(RADIANS(90-DEGREES(ASIN(AD19/2000))))*SQRT(2*Basic!$C$4*9.81)*COS(RADIANS(90-DEGREES(ASIN(AD19/2000))))*SQRT(2*Basic!$C$4*9.81))))*SIN(RADIANS(AK19)))-19.62*(-Basic!$C$3))))*(SQRT((SIN(RADIANS(90-DEGREES(ASIN(AD19/2000))))*SQRT(2*Basic!$C$4*9.81)*Tool!$B$125*SIN(RADIANS(90-DEGREES(ASIN(AD19/2000))))*SQRT(2*Basic!$C$4*9.81)*Tool!$B$125)+(COS(RADIANS(90-DEGREES(ASIN(AD19/2000))))*SQRT(2*Basic!$C$4*9.81)*COS(RADIANS(90-DEGREES(ASIN(AD19/2000))))*SQRT(2*Basic!$C$4*9.81))))*COS(RADIANS(AK19))</f>
        <v>0.10896021581112135</v>
      </c>
      <c r="AX19">
        <v>16</v>
      </c>
      <c r="AY19">
        <f t="shared" si="6"/>
        <v>551.27471163399832</v>
      </c>
      <c r="AZ19">
        <f t="shared" si="7"/>
        <v>1922.5233918766378</v>
      </c>
    </row>
    <row r="20" spans="6:54" x14ac:dyDescent="0.3">
      <c r="F20">
        <v>18</v>
      </c>
      <c r="G20" s="31">
        <f t="shared" si="0"/>
        <v>5.3064748137803874E-2</v>
      </c>
      <c r="H20" s="35">
        <f>Tool!$E$10+('Trajectory Map'!G20*SIN(RADIANS(90-2*DEGREES(ASIN($D$5/2000))))/COS(RADIANS(90-2*DEGREES(ASIN($D$5/2000))))-('Trajectory Map'!G20*'Trajectory Map'!G20/((VLOOKUP($D$5,$AD$3:$AR$2002,15,FALSE)*4*COS(RADIANS(90-2*DEGREES(ASIN($D$5/2000))))*COS(RADIANS(90-2*DEGREES(ASIN($D$5/2000))))))))</f>
        <v>6.0072650640334793</v>
      </c>
      <c r="AD20" s="33">
        <f t="shared" si="4"/>
        <v>18</v>
      </c>
      <c r="AE20" s="33">
        <f t="shared" si="1"/>
        <v>1999.9189983596837</v>
      </c>
      <c r="AH20" s="33">
        <f t="shared" si="2"/>
        <v>0.51566897730870831</v>
      </c>
      <c r="AI20" s="33">
        <f t="shared" si="3"/>
        <v>89.484331022691293</v>
      </c>
      <c r="AK20" s="75">
        <f t="shared" si="5"/>
        <v>88.968662045382587</v>
      </c>
      <c r="AN20" s="64"/>
      <c r="AQ20" s="64"/>
      <c r="AR20" s="75">
        <f>(SQRT((SIN(RADIANS(90-DEGREES(ASIN(AD20/2000))))*SQRT(2*Basic!$C$4*9.81)*Tool!$B$125*SIN(RADIANS(90-DEGREES(ASIN(AD20/2000))))*SQRT(2*Basic!$C$4*9.81)*Tool!$B$125)+(COS(RADIANS(90-DEGREES(ASIN(AD20/2000))))*SQRT(2*Basic!$C$4*9.81)*COS(RADIANS(90-DEGREES(ASIN(AD20/2000))))*SQRT(2*Basic!$C$4*9.81))))*(SQRT((SIN(RADIANS(90-DEGREES(ASIN(AD20/2000))))*SQRT(2*Basic!$C$4*9.81)*Tool!$B$125*SIN(RADIANS(90-DEGREES(ASIN(AD20/2000))))*SQRT(2*Basic!$C$4*9.81)*Tool!$B$125)+(COS(RADIANS(90-DEGREES(ASIN(AD20/2000))))*SQRT(2*Basic!$C$4*9.81)*COS(RADIANS(90-DEGREES(ASIN(AD20/2000))))*SQRT(2*Basic!$C$4*9.81))))/(2*9.81)</f>
        <v>0.82772686116000016</v>
      </c>
      <c r="AS20" s="75">
        <f>(1/9.81)*((SQRT((SIN(RADIANS(90-DEGREES(ASIN(AD20/2000))))*SQRT(2*Basic!$C$4*9.81)*Tool!$B$125*SIN(RADIANS(90-DEGREES(ASIN(AD20/2000))))*SQRT(2*Basic!$C$4*9.81)*Tool!$B$125)+(COS(RADIANS(90-DEGREES(ASIN(AD20/2000))))*SQRT(2*Basic!$C$4*9.81)*COS(RADIANS(90-DEGREES(ASIN(AD20/2000))))*SQRT(2*Basic!$C$4*9.81))))*SIN(RADIANS(AK20))+(SQRT(((SQRT((SIN(RADIANS(90-DEGREES(ASIN(AD20/2000))))*SQRT(2*Basic!$C$4*9.81)*Tool!$B$125*SIN(RADIANS(90-DEGREES(ASIN(AD20/2000))))*SQRT(2*Basic!$C$4*9.81)*Tool!$B$125)+(COS(RADIANS(90-DEGREES(ASIN(AD20/2000))))*SQRT(2*Basic!$C$4*9.81)*COS(RADIANS(90-DEGREES(ASIN(AD20/2000))))*SQRT(2*Basic!$C$4*9.81))))*SIN(RADIANS(AK20))*(SQRT((SIN(RADIANS(90-DEGREES(ASIN(AD20/2000))))*SQRT(2*Basic!$C$4*9.81)*Tool!$B$125*SIN(RADIANS(90-DEGREES(ASIN(AD20/2000))))*SQRT(2*Basic!$C$4*9.81)*Tool!$B$125)+(COS(RADIANS(90-DEGREES(ASIN(AD20/2000))))*SQRT(2*Basic!$C$4*9.81)*COS(RADIANS(90-DEGREES(ASIN(AD20/2000))))*SQRT(2*Basic!$C$4*9.81))))*SIN(RADIANS(AK20)))-19.62*(-Basic!$C$3))))*(SQRT((SIN(RADIANS(90-DEGREES(ASIN(AD20/2000))))*SQRT(2*Basic!$C$4*9.81)*Tool!$B$125*SIN(RADIANS(90-DEGREES(ASIN(AD20/2000))))*SQRT(2*Basic!$C$4*9.81)*Tool!$B$125)+(COS(RADIANS(90-DEGREES(ASIN(AD20/2000))))*SQRT(2*Basic!$C$4*9.81)*COS(RADIANS(90-DEGREES(ASIN(AD20/2000))))*SQRT(2*Basic!$C$4*9.81))))*COS(RADIANS(AK20))</f>
        <v>0.11536931408523682</v>
      </c>
      <c r="AX20">
        <v>17</v>
      </c>
      <c r="AY20">
        <f t="shared" si="6"/>
        <v>584.7434094454735</v>
      </c>
      <c r="AZ20">
        <f t="shared" si="7"/>
        <v>1912.6095119260708</v>
      </c>
    </row>
    <row r="21" spans="6:54" x14ac:dyDescent="0.3">
      <c r="F21">
        <v>19</v>
      </c>
      <c r="G21" s="31">
        <f t="shared" si="0"/>
        <v>5.6012789701015205E-2</v>
      </c>
      <c r="H21" s="35">
        <f>Tool!$E$10+('Trajectory Map'!G21*SIN(RADIANS(90-2*DEGREES(ASIN($D$5/2000))))/COS(RADIANS(90-2*DEGREES(ASIN($D$5/2000))))-('Trajectory Map'!G21*'Trajectory Map'!G21/((VLOOKUP($D$5,$AD$3:$AR$2002,15,FALSE)*4*COS(RADIANS(90-2*DEGREES(ASIN($D$5/2000))))*COS(RADIANS(90-2*DEGREES(ASIN($D$5/2000))))))))</f>
        <v>6.0076358695636216</v>
      </c>
      <c r="P21" s="3"/>
      <c r="AD21" s="33">
        <f t="shared" si="4"/>
        <v>19</v>
      </c>
      <c r="AE21" s="33">
        <f t="shared" si="1"/>
        <v>1999.9097479636425</v>
      </c>
      <c r="AH21" s="33">
        <f t="shared" si="2"/>
        <v>0.5443180930349677</v>
      </c>
      <c r="AI21" s="33">
        <f t="shared" si="3"/>
        <v>89.455681906965026</v>
      </c>
      <c r="AK21" s="75">
        <f t="shared" si="5"/>
        <v>88.911363813930066</v>
      </c>
      <c r="AN21" s="64"/>
      <c r="AQ21" s="64"/>
      <c r="AR21" s="75">
        <f>(SQRT((SIN(RADIANS(90-DEGREES(ASIN(AD21/2000))))*SQRT(2*Basic!$C$4*9.81)*Tool!$B$125*SIN(RADIANS(90-DEGREES(ASIN(AD21/2000))))*SQRT(2*Basic!$C$4*9.81)*Tool!$B$125)+(COS(RADIANS(90-DEGREES(ASIN(AD21/2000))))*SQRT(2*Basic!$C$4*9.81)*COS(RADIANS(90-DEGREES(ASIN(AD21/2000))))*SQRT(2*Basic!$C$4*9.81))))*(SQRT((SIN(RADIANS(90-DEGREES(ASIN(AD21/2000))))*SQRT(2*Basic!$C$4*9.81)*Tool!$B$125*SIN(RADIANS(90-DEGREES(ASIN(AD21/2000))))*SQRT(2*Basic!$C$4*9.81)*Tool!$B$125)+(COS(RADIANS(90-DEGREES(ASIN(AD21/2000))))*SQRT(2*Basic!$C$4*9.81)*COS(RADIANS(90-DEGREES(ASIN(AD21/2000))))*SQRT(2*Basic!$C$4*9.81))))/(2*9.81)</f>
        <v>0.82773678048999999</v>
      </c>
      <c r="AS21" s="75">
        <f>(1/9.81)*((SQRT((SIN(RADIANS(90-DEGREES(ASIN(AD21/2000))))*SQRT(2*Basic!$C$4*9.81)*Tool!$B$125*SIN(RADIANS(90-DEGREES(ASIN(AD21/2000))))*SQRT(2*Basic!$C$4*9.81)*Tool!$B$125)+(COS(RADIANS(90-DEGREES(ASIN(AD21/2000))))*SQRT(2*Basic!$C$4*9.81)*COS(RADIANS(90-DEGREES(ASIN(AD21/2000))))*SQRT(2*Basic!$C$4*9.81))))*SIN(RADIANS(AK21))+(SQRT(((SQRT((SIN(RADIANS(90-DEGREES(ASIN(AD21/2000))))*SQRT(2*Basic!$C$4*9.81)*Tool!$B$125*SIN(RADIANS(90-DEGREES(ASIN(AD21/2000))))*SQRT(2*Basic!$C$4*9.81)*Tool!$B$125)+(COS(RADIANS(90-DEGREES(ASIN(AD21/2000))))*SQRT(2*Basic!$C$4*9.81)*COS(RADIANS(90-DEGREES(ASIN(AD21/2000))))*SQRT(2*Basic!$C$4*9.81))))*SIN(RADIANS(AK21))*(SQRT((SIN(RADIANS(90-DEGREES(ASIN(AD21/2000))))*SQRT(2*Basic!$C$4*9.81)*Tool!$B$125*SIN(RADIANS(90-DEGREES(ASIN(AD21/2000))))*SQRT(2*Basic!$C$4*9.81)*Tool!$B$125)+(COS(RADIANS(90-DEGREES(ASIN(AD21/2000))))*SQRT(2*Basic!$C$4*9.81)*COS(RADIANS(90-DEGREES(ASIN(AD21/2000))))*SQRT(2*Basic!$C$4*9.81))))*SIN(RADIANS(AK21)))-19.62*(-Basic!$C$3))))*(SQRT((SIN(RADIANS(90-DEGREES(ASIN(AD21/2000))))*SQRT(2*Basic!$C$4*9.81)*Tool!$B$125*SIN(RADIANS(90-DEGREES(ASIN(AD21/2000))))*SQRT(2*Basic!$C$4*9.81)*Tool!$B$125)+(COS(RADIANS(90-DEGREES(ASIN(AD21/2000))))*SQRT(2*Basic!$C$4*9.81)*COS(RADIANS(90-DEGREES(ASIN(AD21/2000))))*SQRT(2*Basic!$C$4*9.81))))*COS(RADIANS(AK21))</f>
        <v>0.12177835641793283</v>
      </c>
      <c r="AX21">
        <v>18</v>
      </c>
      <c r="AY21">
        <f t="shared" si="6"/>
        <v>618.03398874989477</v>
      </c>
      <c r="AZ21">
        <f t="shared" si="7"/>
        <v>1902.1130325903071</v>
      </c>
    </row>
    <row r="22" spans="6:54" x14ac:dyDescent="0.3">
      <c r="F22">
        <v>20</v>
      </c>
      <c r="G22" s="31">
        <f t="shared" si="0"/>
        <v>5.8960831264226528E-2</v>
      </c>
      <c r="H22" s="35">
        <f>Tool!$E$10+('Trajectory Map'!G22*SIN(RADIANS(90-2*DEGREES(ASIN($D$5/2000))))/COS(RADIANS(90-2*DEGREES(ASIN($D$5/2000))))-('Trajectory Map'!G22*'Trajectory Map'!G22/((VLOOKUP($D$5,$AD$3:$AR$2002,15,FALSE)*4*COS(RADIANS(90-2*DEGREES(ASIN($D$5/2000))))*COS(RADIANS(90-2*DEGREES(ASIN($D$5/2000))))))))</f>
        <v>6.0080032215002497</v>
      </c>
      <c r="AD22" s="33">
        <f t="shared" si="4"/>
        <v>20</v>
      </c>
      <c r="AE22" s="33">
        <f t="shared" si="1"/>
        <v>1999.8999974998751</v>
      </c>
      <c r="AH22" s="33">
        <f t="shared" si="2"/>
        <v>0.57296734485715262</v>
      </c>
      <c r="AI22" s="33">
        <f t="shared" si="3"/>
        <v>89.427032655142852</v>
      </c>
      <c r="AK22" s="75">
        <f t="shared" si="5"/>
        <v>88.854065310285691</v>
      </c>
      <c r="AN22" s="64"/>
      <c r="AQ22" s="64"/>
      <c r="AR22" s="75">
        <f>(SQRT((SIN(RADIANS(90-DEGREES(ASIN(AD22/2000))))*SQRT(2*Basic!$C$4*9.81)*Tool!$B$125*SIN(RADIANS(90-DEGREES(ASIN(AD22/2000))))*SQRT(2*Basic!$C$4*9.81)*Tool!$B$125)+(COS(RADIANS(90-DEGREES(ASIN(AD22/2000))))*SQRT(2*Basic!$C$4*9.81)*COS(RADIANS(90-DEGREES(ASIN(AD22/2000))))*SQRT(2*Basic!$C$4*9.81))))*(SQRT((SIN(RADIANS(90-DEGREES(ASIN(AD22/2000))))*SQRT(2*Basic!$C$4*9.81)*Tool!$B$125*SIN(RADIANS(90-DEGREES(ASIN(AD22/2000))))*SQRT(2*Basic!$C$4*9.81)*Tool!$B$125)+(COS(RADIANS(90-DEGREES(ASIN(AD22/2000))))*SQRT(2*Basic!$C$4*9.81)*COS(RADIANS(90-DEGREES(ASIN(AD22/2000))))*SQRT(2*Basic!$C$4*9.81))))/(2*9.81)</f>
        <v>0.827747236</v>
      </c>
      <c r="AS22" s="75">
        <f>(1/9.81)*((SQRT((SIN(RADIANS(90-DEGREES(ASIN(AD22/2000))))*SQRT(2*Basic!$C$4*9.81)*Tool!$B$125*SIN(RADIANS(90-DEGREES(ASIN(AD22/2000))))*SQRT(2*Basic!$C$4*9.81)*Tool!$B$125)+(COS(RADIANS(90-DEGREES(ASIN(AD22/2000))))*SQRT(2*Basic!$C$4*9.81)*COS(RADIANS(90-DEGREES(ASIN(AD22/2000))))*SQRT(2*Basic!$C$4*9.81))))*SIN(RADIANS(AK22))+(SQRT(((SQRT((SIN(RADIANS(90-DEGREES(ASIN(AD22/2000))))*SQRT(2*Basic!$C$4*9.81)*Tool!$B$125*SIN(RADIANS(90-DEGREES(ASIN(AD22/2000))))*SQRT(2*Basic!$C$4*9.81)*Tool!$B$125)+(COS(RADIANS(90-DEGREES(ASIN(AD22/2000))))*SQRT(2*Basic!$C$4*9.81)*COS(RADIANS(90-DEGREES(ASIN(AD22/2000))))*SQRT(2*Basic!$C$4*9.81))))*SIN(RADIANS(AK22))*(SQRT((SIN(RADIANS(90-DEGREES(ASIN(AD22/2000))))*SQRT(2*Basic!$C$4*9.81)*Tool!$B$125*SIN(RADIANS(90-DEGREES(ASIN(AD22/2000))))*SQRT(2*Basic!$C$4*9.81)*Tool!$B$125)+(COS(RADIANS(90-DEGREES(ASIN(AD22/2000))))*SQRT(2*Basic!$C$4*9.81)*COS(RADIANS(90-DEGREES(ASIN(AD22/2000))))*SQRT(2*Basic!$C$4*9.81))))*SIN(RADIANS(AK22)))-19.62*(-Basic!$C$3))))*(SQRT((SIN(RADIANS(90-DEGREES(ASIN(AD22/2000))))*SQRT(2*Basic!$C$4*9.81)*Tool!$B$125*SIN(RADIANS(90-DEGREES(ASIN(AD22/2000))))*SQRT(2*Basic!$C$4*9.81)*Tool!$B$125)+(COS(RADIANS(90-DEGREES(ASIN(AD22/2000))))*SQRT(2*Basic!$C$4*9.81)*COS(RADIANS(90-DEGREES(ASIN(AD22/2000))))*SQRT(2*Basic!$C$4*9.81))))*COS(RADIANS(AK22))</f>
        <v>0.12818733969470791</v>
      </c>
      <c r="AX22">
        <v>19</v>
      </c>
      <c r="AY22">
        <f t="shared" si="6"/>
        <v>651.13630891431342</v>
      </c>
      <c r="AZ22">
        <f t="shared" si="7"/>
        <v>1891.0371511986336</v>
      </c>
    </row>
    <row r="23" spans="6:54" x14ac:dyDescent="0.3">
      <c r="F23">
        <v>21</v>
      </c>
      <c r="G23" s="31">
        <f t="shared" si="0"/>
        <v>6.1908872827437851E-2</v>
      </c>
      <c r="H23" s="35">
        <f>Tool!$E$10+('Trajectory Map'!G23*SIN(RADIANS(90-2*DEGREES(ASIN($D$5/2000))))/COS(RADIANS(90-2*DEGREES(ASIN($D$5/2000))))-('Trajectory Map'!G23*'Trajectory Map'!G23/((VLOOKUP($D$5,$AD$3:$AR$2002,15,FALSE)*4*COS(RADIANS(90-2*DEGREES(ASIN($D$5/2000))))*COS(RADIANS(90-2*DEGREES(ASIN($D$5/2000))))))))</f>
        <v>6.0083671198433644</v>
      </c>
      <c r="AD23" s="33">
        <f t="shared" si="4"/>
        <v>21</v>
      </c>
      <c r="AE23" s="33">
        <f t="shared" si="1"/>
        <v>1999.8897469610667</v>
      </c>
      <c r="AH23" s="33">
        <f t="shared" si="2"/>
        <v>0.60161673994030174</v>
      </c>
      <c r="AI23" s="33">
        <f t="shared" si="3"/>
        <v>89.398383260059703</v>
      </c>
      <c r="AK23" s="75">
        <f t="shared" si="5"/>
        <v>88.796766520119391</v>
      </c>
      <c r="AN23" s="64"/>
      <c r="AQ23" s="64"/>
      <c r="AR23" s="75">
        <f>(SQRT((SIN(RADIANS(90-DEGREES(ASIN(AD23/2000))))*SQRT(2*Basic!$C$4*9.81)*Tool!$B$125*SIN(RADIANS(90-DEGREES(ASIN(AD23/2000))))*SQRT(2*Basic!$C$4*9.81)*Tool!$B$125)+(COS(RADIANS(90-DEGREES(ASIN(AD23/2000))))*SQRT(2*Basic!$C$4*9.81)*COS(RADIANS(90-DEGREES(ASIN(AD23/2000))))*SQRT(2*Basic!$C$4*9.81))))*(SQRT((SIN(RADIANS(90-DEGREES(ASIN(AD23/2000))))*SQRT(2*Basic!$C$4*9.81)*Tool!$B$125*SIN(RADIANS(90-DEGREES(ASIN(AD23/2000))))*SQRT(2*Basic!$C$4*9.81)*Tool!$B$125)+(COS(RADIANS(90-DEGREES(ASIN(AD23/2000))))*SQRT(2*Basic!$C$4*9.81)*COS(RADIANS(90-DEGREES(ASIN(AD23/2000))))*SQRT(2*Basic!$C$4*9.81))))/(2*9.81)</f>
        <v>0.82775822769000029</v>
      </c>
      <c r="AS23" s="75">
        <f>(1/9.81)*((SQRT((SIN(RADIANS(90-DEGREES(ASIN(AD23/2000))))*SQRT(2*Basic!$C$4*9.81)*Tool!$B$125*SIN(RADIANS(90-DEGREES(ASIN(AD23/2000))))*SQRT(2*Basic!$C$4*9.81)*Tool!$B$125)+(COS(RADIANS(90-DEGREES(ASIN(AD23/2000))))*SQRT(2*Basic!$C$4*9.81)*COS(RADIANS(90-DEGREES(ASIN(AD23/2000))))*SQRT(2*Basic!$C$4*9.81))))*SIN(RADIANS(AK23))+(SQRT(((SQRT((SIN(RADIANS(90-DEGREES(ASIN(AD23/2000))))*SQRT(2*Basic!$C$4*9.81)*Tool!$B$125*SIN(RADIANS(90-DEGREES(ASIN(AD23/2000))))*SQRT(2*Basic!$C$4*9.81)*Tool!$B$125)+(COS(RADIANS(90-DEGREES(ASIN(AD23/2000))))*SQRT(2*Basic!$C$4*9.81)*COS(RADIANS(90-DEGREES(ASIN(AD23/2000))))*SQRT(2*Basic!$C$4*9.81))))*SIN(RADIANS(AK23))*(SQRT((SIN(RADIANS(90-DEGREES(ASIN(AD23/2000))))*SQRT(2*Basic!$C$4*9.81)*Tool!$B$125*SIN(RADIANS(90-DEGREES(ASIN(AD23/2000))))*SQRT(2*Basic!$C$4*9.81)*Tool!$B$125)+(COS(RADIANS(90-DEGREES(ASIN(AD23/2000))))*SQRT(2*Basic!$C$4*9.81)*COS(RADIANS(90-DEGREES(ASIN(AD23/2000))))*SQRT(2*Basic!$C$4*9.81))))*SIN(RADIANS(AK23)))-19.62*(-Basic!$C$3))))*(SQRT((SIN(RADIANS(90-DEGREES(ASIN(AD23/2000))))*SQRT(2*Basic!$C$4*9.81)*Tool!$B$125*SIN(RADIANS(90-DEGREES(ASIN(AD23/2000))))*SQRT(2*Basic!$C$4*9.81)*Tool!$B$125)+(COS(RADIANS(90-DEGREES(ASIN(AD23/2000))))*SQRT(2*Basic!$C$4*9.81)*COS(RADIANS(90-DEGREES(ASIN(AD23/2000))))*SQRT(2*Basic!$C$4*9.81))))*COS(RADIANS(AK23))</f>
        <v>0.13459626079997697</v>
      </c>
      <c r="AX23">
        <v>20</v>
      </c>
      <c r="AY23">
        <f t="shared" si="6"/>
        <v>684.0402866513374</v>
      </c>
      <c r="AZ23">
        <f t="shared" si="7"/>
        <v>1879.3852415718168</v>
      </c>
    </row>
    <row r="24" spans="6:54" x14ac:dyDescent="0.3">
      <c r="F24">
        <v>22</v>
      </c>
      <c r="G24" s="31">
        <f t="shared" si="0"/>
        <v>6.4856914390649181E-2</v>
      </c>
      <c r="H24" s="35">
        <f>Tool!$E$10+('Trajectory Map'!G24*SIN(RADIANS(90-2*DEGREES(ASIN($D$5/2000))))/COS(RADIANS(90-2*DEGREES(ASIN($D$5/2000))))-('Trajectory Map'!G24*'Trajectory Map'!G24/((VLOOKUP($D$5,$AD$3:$AR$2002,15,FALSE)*4*COS(RADIANS(90-2*DEGREES(ASIN($D$5/2000))))*COS(RADIANS(90-2*DEGREES(ASIN($D$5/2000))))))))</f>
        <v>6.0087275645929648</v>
      </c>
      <c r="AD24" s="33">
        <f t="shared" si="4"/>
        <v>22</v>
      </c>
      <c r="AE24" s="33">
        <f t="shared" si="1"/>
        <v>1999.8789963395286</v>
      </c>
      <c r="AH24" s="33">
        <f t="shared" si="2"/>
        <v>0.63026628544977636</v>
      </c>
      <c r="AI24" s="33">
        <f t="shared" si="3"/>
        <v>89.369733714550222</v>
      </c>
      <c r="AK24" s="75">
        <f t="shared" si="5"/>
        <v>88.739467429100443</v>
      </c>
      <c r="AN24" s="64"/>
      <c r="AQ24" s="64"/>
      <c r="AR24" s="75">
        <f>(SQRT((SIN(RADIANS(90-DEGREES(ASIN(AD24/2000))))*SQRT(2*Basic!$C$4*9.81)*Tool!$B$125*SIN(RADIANS(90-DEGREES(ASIN(AD24/2000))))*SQRT(2*Basic!$C$4*9.81)*Tool!$B$125)+(COS(RADIANS(90-DEGREES(ASIN(AD24/2000))))*SQRT(2*Basic!$C$4*9.81)*COS(RADIANS(90-DEGREES(ASIN(AD24/2000))))*SQRT(2*Basic!$C$4*9.81))))*(SQRT((SIN(RADIANS(90-DEGREES(ASIN(AD24/2000))))*SQRT(2*Basic!$C$4*9.81)*Tool!$B$125*SIN(RADIANS(90-DEGREES(ASIN(AD24/2000))))*SQRT(2*Basic!$C$4*9.81)*Tool!$B$125)+(COS(RADIANS(90-DEGREES(ASIN(AD24/2000))))*SQRT(2*Basic!$C$4*9.81)*COS(RADIANS(90-DEGREES(ASIN(AD24/2000))))*SQRT(2*Basic!$C$4*9.81))))/(2*9.81)</f>
        <v>0.8277697555600001</v>
      </c>
      <c r="AS24" s="75">
        <f>(1/9.81)*((SQRT((SIN(RADIANS(90-DEGREES(ASIN(AD24/2000))))*SQRT(2*Basic!$C$4*9.81)*Tool!$B$125*SIN(RADIANS(90-DEGREES(ASIN(AD24/2000))))*SQRT(2*Basic!$C$4*9.81)*Tool!$B$125)+(COS(RADIANS(90-DEGREES(ASIN(AD24/2000))))*SQRT(2*Basic!$C$4*9.81)*COS(RADIANS(90-DEGREES(ASIN(AD24/2000))))*SQRT(2*Basic!$C$4*9.81))))*SIN(RADIANS(AK24))+(SQRT(((SQRT((SIN(RADIANS(90-DEGREES(ASIN(AD24/2000))))*SQRT(2*Basic!$C$4*9.81)*Tool!$B$125*SIN(RADIANS(90-DEGREES(ASIN(AD24/2000))))*SQRT(2*Basic!$C$4*9.81)*Tool!$B$125)+(COS(RADIANS(90-DEGREES(ASIN(AD24/2000))))*SQRT(2*Basic!$C$4*9.81)*COS(RADIANS(90-DEGREES(ASIN(AD24/2000))))*SQRT(2*Basic!$C$4*9.81))))*SIN(RADIANS(AK24))*(SQRT((SIN(RADIANS(90-DEGREES(ASIN(AD24/2000))))*SQRT(2*Basic!$C$4*9.81)*Tool!$B$125*SIN(RADIANS(90-DEGREES(ASIN(AD24/2000))))*SQRT(2*Basic!$C$4*9.81)*Tool!$B$125)+(COS(RADIANS(90-DEGREES(ASIN(AD24/2000))))*SQRT(2*Basic!$C$4*9.81)*COS(RADIANS(90-DEGREES(ASIN(AD24/2000))))*SQRT(2*Basic!$C$4*9.81))))*SIN(RADIANS(AK24)))-19.62*(-Basic!$C$3))))*(SQRT((SIN(RADIANS(90-DEGREES(ASIN(AD24/2000))))*SQRT(2*Basic!$C$4*9.81)*Tool!$B$125*SIN(RADIANS(90-DEGREES(ASIN(AD24/2000))))*SQRT(2*Basic!$C$4*9.81)*Tool!$B$125)+(COS(RADIANS(90-DEGREES(ASIN(AD24/2000))))*SQRT(2*Basic!$C$4*9.81)*COS(RADIANS(90-DEGREES(ASIN(AD24/2000))))*SQRT(2*Basic!$C$4*9.81))))*COS(RADIANS(AK24))</f>
        <v>0.14100511661702805</v>
      </c>
      <c r="AX24">
        <v>21</v>
      </c>
      <c r="AY24">
        <f t="shared" si="6"/>
        <v>716.73589909060058</v>
      </c>
      <c r="AZ24">
        <f t="shared" si="7"/>
        <v>1867.1608529944035</v>
      </c>
    </row>
    <row r="25" spans="6:54" x14ac:dyDescent="0.3">
      <c r="F25">
        <v>23</v>
      </c>
      <c r="G25" s="31">
        <f t="shared" si="0"/>
        <v>6.7804955953860518E-2</v>
      </c>
      <c r="H25" s="35">
        <f>Tool!$E$10+('Trajectory Map'!G25*SIN(RADIANS(90-2*DEGREES(ASIN($D$5/2000))))/COS(RADIANS(90-2*DEGREES(ASIN($D$5/2000))))-('Trajectory Map'!G25*'Trajectory Map'!G25/((VLOOKUP($D$5,$AD$3:$AR$2002,15,FALSE)*4*COS(RADIANS(90-2*DEGREES(ASIN($D$5/2000))))*COS(RADIANS(90-2*DEGREES(ASIN($D$5/2000))))))))</f>
        <v>6.0090845557490509</v>
      </c>
      <c r="AD25" s="33">
        <f t="shared" si="4"/>
        <v>23</v>
      </c>
      <c r="AE25" s="33">
        <f t="shared" si="1"/>
        <v>1999.8677456271953</v>
      </c>
      <c r="AH25" s="33">
        <f t="shared" si="2"/>
        <v>0.65891598855127631</v>
      </c>
      <c r="AI25" s="33">
        <f t="shared" si="3"/>
        <v>89.341084011448729</v>
      </c>
      <c r="AK25" s="75">
        <f t="shared" si="5"/>
        <v>88.682168022897443</v>
      </c>
      <c r="AN25" s="64"/>
      <c r="AQ25" s="64"/>
      <c r="AR25" s="75">
        <f>(SQRT((SIN(RADIANS(90-DEGREES(ASIN(AD25/2000))))*SQRT(2*Basic!$C$4*9.81)*Tool!$B$125*SIN(RADIANS(90-DEGREES(ASIN(AD25/2000))))*SQRT(2*Basic!$C$4*9.81)*Tool!$B$125)+(COS(RADIANS(90-DEGREES(ASIN(AD25/2000))))*SQRT(2*Basic!$C$4*9.81)*COS(RADIANS(90-DEGREES(ASIN(AD25/2000))))*SQRT(2*Basic!$C$4*9.81))))*(SQRT((SIN(RADIANS(90-DEGREES(ASIN(AD25/2000))))*SQRT(2*Basic!$C$4*9.81)*Tool!$B$125*SIN(RADIANS(90-DEGREES(ASIN(AD25/2000))))*SQRT(2*Basic!$C$4*9.81)*Tool!$B$125)+(COS(RADIANS(90-DEGREES(ASIN(AD25/2000))))*SQRT(2*Basic!$C$4*9.81)*COS(RADIANS(90-DEGREES(ASIN(AD25/2000))))*SQRT(2*Basic!$C$4*9.81))))/(2*9.81)</f>
        <v>0.82778181960999997</v>
      </c>
      <c r="AS25" s="75">
        <f>(1/9.81)*((SQRT((SIN(RADIANS(90-DEGREES(ASIN(AD25/2000))))*SQRT(2*Basic!$C$4*9.81)*Tool!$B$125*SIN(RADIANS(90-DEGREES(ASIN(AD25/2000))))*SQRT(2*Basic!$C$4*9.81)*Tool!$B$125)+(COS(RADIANS(90-DEGREES(ASIN(AD25/2000))))*SQRT(2*Basic!$C$4*9.81)*COS(RADIANS(90-DEGREES(ASIN(AD25/2000))))*SQRT(2*Basic!$C$4*9.81))))*SIN(RADIANS(AK25))+(SQRT(((SQRT((SIN(RADIANS(90-DEGREES(ASIN(AD25/2000))))*SQRT(2*Basic!$C$4*9.81)*Tool!$B$125*SIN(RADIANS(90-DEGREES(ASIN(AD25/2000))))*SQRT(2*Basic!$C$4*9.81)*Tool!$B$125)+(COS(RADIANS(90-DEGREES(ASIN(AD25/2000))))*SQRT(2*Basic!$C$4*9.81)*COS(RADIANS(90-DEGREES(ASIN(AD25/2000))))*SQRT(2*Basic!$C$4*9.81))))*SIN(RADIANS(AK25))*(SQRT((SIN(RADIANS(90-DEGREES(ASIN(AD25/2000))))*SQRT(2*Basic!$C$4*9.81)*Tool!$B$125*SIN(RADIANS(90-DEGREES(ASIN(AD25/2000))))*SQRT(2*Basic!$C$4*9.81)*Tool!$B$125)+(COS(RADIANS(90-DEGREES(ASIN(AD25/2000))))*SQRT(2*Basic!$C$4*9.81)*COS(RADIANS(90-DEGREES(ASIN(AD25/2000))))*SQRT(2*Basic!$C$4*9.81))))*SIN(RADIANS(AK25)))-19.62*(-Basic!$C$3))))*(SQRT((SIN(RADIANS(90-DEGREES(ASIN(AD25/2000))))*SQRT(2*Basic!$C$4*9.81)*Tool!$B$125*SIN(RADIANS(90-DEGREES(ASIN(AD25/2000))))*SQRT(2*Basic!$C$4*9.81)*Tool!$B$125)+(COS(RADIANS(90-DEGREES(ASIN(AD25/2000))))*SQRT(2*Basic!$C$4*9.81)*COS(RADIANS(90-DEGREES(ASIN(AD25/2000))))*SQRT(2*Basic!$C$4*9.81))))*COS(RADIANS(AK25))</f>
        <v>0.14741390402795385</v>
      </c>
      <c r="AX25">
        <v>22</v>
      </c>
      <c r="AY25">
        <f t="shared" si="6"/>
        <v>749.21318683182403</v>
      </c>
      <c r="AZ25">
        <f t="shared" si="7"/>
        <v>1854.3677091335749</v>
      </c>
    </row>
    <row r="26" spans="6:54" x14ac:dyDescent="0.3">
      <c r="F26">
        <v>24</v>
      </c>
      <c r="G26" s="31">
        <f t="shared" si="0"/>
        <v>7.0752997517071828E-2</v>
      </c>
      <c r="H26" s="35">
        <f>Tool!$E$10+('Trajectory Map'!G26*SIN(RADIANS(90-2*DEGREES(ASIN($D$5/2000))))/COS(RADIANS(90-2*DEGREES(ASIN($D$5/2000))))-('Trajectory Map'!G26*'Trajectory Map'!G26/((VLOOKUP($D$5,$AD$3:$AR$2002,15,FALSE)*4*COS(RADIANS(90-2*DEGREES(ASIN($D$5/2000))))*COS(RADIANS(90-2*DEGREES(ASIN($D$5/2000))))))))</f>
        <v>6.0094380933116227</v>
      </c>
      <c r="AD26" s="33">
        <f t="shared" si="4"/>
        <v>24</v>
      </c>
      <c r="AE26" s="33">
        <f t="shared" si="1"/>
        <v>1999.8559948156267</v>
      </c>
      <c r="AH26" s="33">
        <f t="shared" si="2"/>
        <v>0.6875658564108561</v>
      </c>
      <c r="AI26" s="33">
        <f t="shared" si="3"/>
        <v>89.312434143589144</v>
      </c>
      <c r="AK26" s="75">
        <f t="shared" si="5"/>
        <v>88.624868287178288</v>
      </c>
      <c r="AN26" s="64"/>
      <c r="AQ26" s="64"/>
      <c r="AR26" s="75">
        <f>(SQRT((SIN(RADIANS(90-DEGREES(ASIN(AD26/2000))))*SQRT(2*Basic!$C$4*9.81)*Tool!$B$125*SIN(RADIANS(90-DEGREES(ASIN(AD26/2000))))*SQRT(2*Basic!$C$4*9.81)*Tool!$B$125)+(COS(RADIANS(90-DEGREES(ASIN(AD26/2000))))*SQRT(2*Basic!$C$4*9.81)*COS(RADIANS(90-DEGREES(ASIN(AD26/2000))))*SQRT(2*Basic!$C$4*9.81))))*(SQRT((SIN(RADIANS(90-DEGREES(ASIN(AD26/2000))))*SQRT(2*Basic!$C$4*9.81)*Tool!$B$125*SIN(RADIANS(90-DEGREES(ASIN(AD26/2000))))*SQRT(2*Basic!$C$4*9.81)*Tool!$B$125)+(COS(RADIANS(90-DEGREES(ASIN(AD26/2000))))*SQRT(2*Basic!$C$4*9.81)*COS(RADIANS(90-DEGREES(ASIN(AD26/2000))))*SQRT(2*Basic!$C$4*9.81))))/(2*9.81)</f>
        <v>0.82779441983999991</v>
      </c>
      <c r="AS26" s="75">
        <f>(1/9.81)*((SQRT((SIN(RADIANS(90-DEGREES(ASIN(AD26/2000))))*SQRT(2*Basic!$C$4*9.81)*Tool!$B$125*SIN(RADIANS(90-DEGREES(ASIN(AD26/2000))))*SQRT(2*Basic!$C$4*9.81)*Tool!$B$125)+(COS(RADIANS(90-DEGREES(ASIN(AD26/2000))))*SQRT(2*Basic!$C$4*9.81)*COS(RADIANS(90-DEGREES(ASIN(AD26/2000))))*SQRT(2*Basic!$C$4*9.81))))*SIN(RADIANS(AK26))+(SQRT(((SQRT((SIN(RADIANS(90-DEGREES(ASIN(AD26/2000))))*SQRT(2*Basic!$C$4*9.81)*Tool!$B$125*SIN(RADIANS(90-DEGREES(ASIN(AD26/2000))))*SQRT(2*Basic!$C$4*9.81)*Tool!$B$125)+(COS(RADIANS(90-DEGREES(ASIN(AD26/2000))))*SQRT(2*Basic!$C$4*9.81)*COS(RADIANS(90-DEGREES(ASIN(AD26/2000))))*SQRT(2*Basic!$C$4*9.81))))*SIN(RADIANS(AK26))*(SQRT((SIN(RADIANS(90-DEGREES(ASIN(AD26/2000))))*SQRT(2*Basic!$C$4*9.81)*Tool!$B$125*SIN(RADIANS(90-DEGREES(ASIN(AD26/2000))))*SQRT(2*Basic!$C$4*9.81)*Tool!$B$125)+(COS(RADIANS(90-DEGREES(ASIN(AD26/2000))))*SQRT(2*Basic!$C$4*9.81)*COS(RADIANS(90-DEGREES(ASIN(AD26/2000))))*SQRT(2*Basic!$C$4*9.81))))*SIN(RADIANS(AK26)))-19.62*(-Basic!$C$3))))*(SQRT((SIN(RADIANS(90-DEGREES(ASIN(AD26/2000))))*SQRT(2*Basic!$C$4*9.81)*Tool!$B$125*SIN(RADIANS(90-DEGREES(ASIN(AD26/2000))))*SQRT(2*Basic!$C$4*9.81)*Tool!$B$125)+(COS(RADIANS(90-DEGREES(ASIN(AD26/2000))))*SQRT(2*Basic!$C$4*9.81)*COS(RADIANS(90-DEGREES(ASIN(AD26/2000))))*SQRT(2*Basic!$C$4*9.81))))*COS(RADIANS(AK26))</f>
        <v>0.15382261991359963</v>
      </c>
      <c r="AX26">
        <v>23</v>
      </c>
      <c r="AY26">
        <f t="shared" si="6"/>
        <v>781.46225697854754</v>
      </c>
      <c r="AZ26">
        <f t="shared" si="7"/>
        <v>1841.0097069048807</v>
      </c>
    </row>
    <row r="27" spans="6:54" x14ac:dyDescent="0.3">
      <c r="F27">
        <v>25</v>
      </c>
      <c r="G27" s="31">
        <f t="shared" si="0"/>
        <v>7.3701039080283151E-2</v>
      </c>
      <c r="H27" s="35">
        <f>Tool!$E$10+('Trajectory Map'!G27*SIN(RADIANS(90-2*DEGREES(ASIN($D$5/2000))))/COS(RADIANS(90-2*DEGREES(ASIN($D$5/2000))))-('Trajectory Map'!G27*'Trajectory Map'!G27/((VLOOKUP($D$5,$AD$3:$AR$2002,15,FALSE)*4*COS(RADIANS(90-2*DEGREES(ASIN($D$5/2000))))*COS(RADIANS(90-2*DEGREES(ASIN($D$5/2000))))))))</f>
        <v>6.0097881772806812</v>
      </c>
      <c r="AD27" s="33">
        <f t="shared" si="4"/>
        <v>25</v>
      </c>
      <c r="AE27" s="33">
        <f t="shared" si="1"/>
        <v>1999.8437438960075</v>
      </c>
      <c r="AH27" s="33">
        <f t="shared" si="2"/>
        <v>0.71621589619494086</v>
      </c>
      <c r="AI27" s="33">
        <f t="shared" si="3"/>
        <v>89.283784103805061</v>
      </c>
      <c r="AK27" s="75">
        <f t="shared" si="5"/>
        <v>88.567568207610122</v>
      </c>
      <c r="AN27" s="64"/>
      <c r="AQ27" s="64"/>
      <c r="AR27" s="75">
        <f>(SQRT((SIN(RADIANS(90-DEGREES(ASIN(AD27/2000))))*SQRT(2*Basic!$C$4*9.81)*Tool!$B$125*SIN(RADIANS(90-DEGREES(ASIN(AD27/2000))))*SQRT(2*Basic!$C$4*9.81)*Tool!$B$125)+(COS(RADIANS(90-DEGREES(ASIN(AD27/2000))))*SQRT(2*Basic!$C$4*9.81)*COS(RADIANS(90-DEGREES(ASIN(AD27/2000))))*SQRT(2*Basic!$C$4*9.81))))*(SQRT((SIN(RADIANS(90-DEGREES(ASIN(AD27/2000))))*SQRT(2*Basic!$C$4*9.81)*Tool!$B$125*SIN(RADIANS(90-DEGREES(ASIN(AD27/2000))))*SQRT(2*Basic!$C$4*9.81)*Tool!$B$125)+(COS(RADIANS(90-DEGREES(ASIN(AD27/2000))))*SQRT(2*Basic!$C$4*9.81)*COS(RADIANS(90-DEGREES(ASIN(AD27/2000))))*SQRT(2*Basic!$C$4*9.81))))/(2*9.81)</f>
        <v>0.82780755624999991</v>
      </c>
      <c r="AS27" s="75">
        <f>(1/9.81)*((SQRT((SIN(RADIANS(90-DEGREES(ASIN(AD27/2000))))*SQRT(2*Basic!$C$4*9.81)*Tool!$B$125*SIN(RADIANS(90-DEGREES(ASIN(AD27/2000))))*SQRT(2*Basic!$C$4*9.81)*Tool!$B$125)+(COS(RADIANS(90-DEGREES(ASIN(AD27/2000))))*SQRT(2*Basic!$C$4*9.81)*COS(RADIANS(90-DEGREES(ASIN(AD27/2000))))*SQRT(2*Basic!$C$4*9.81))))*SIN(RADIANS(AK27))+(SQRT(((SQRT((SIN(RADIANS(90-DEGREES(ASIN(AD27/2000))))*SQRT(2*Basic!$C$4*9.81)*Tool!$B$125*SIN(RADIANS(90-DEGREES(ASIN(AD27/2000))))*SQRT(2*Basic!$C$4*9.81)*Tool!$B$125)+(COS(RADIANS(90-DEGREES(ASIN(AD27/2000))))*SQRT(2*Basic!$C$4*9.81)*COS(RADIANS(90-DEGREES(ASIN(AD27/2000))))*SQRT(2*Basic!$C$4*9.81))))*SIN(RADIANS(AK27))*(SQRT((SIN(RADIANS(90-DEGREES(ASIN(AD27/2000))))*SQRT(2*Basic!$C$4*9.81)*Tool!$B$125*SIN(RADIANS(90-DEGREES(ASIN(AD27/2000))))*SQRT(2*Basic!$C$4*9.81)*Tool!$B$125)+(COS(RADIANS(90-DEGREES(ASIN(AD27/2000))))*SQRT(2*Basic!$C$4*9.81)*COS(RADIANS(90-DEGREES(ASIN(AD27/2000))))*SQRT(2*Basic!$C$4*9.81))))*SIN(RADIANS(AK27)))-19.62*(-Basic!$C$3))))*(SQRT((SIN(RADIANS(90-DEGREES(ASIN(AD27/2000))))*SQRT(2*Basic!$C$4*9.81)*Tool!$B$125*SIN(RADIANS(90-DEGREES(ASIN(AD27/2000))))*SQRT(2*Basic!$C$4*9.81)*Tool!$B$125)+(COS(RADIANS(90-DEGREES(ASIN(AD27/2000))))*SQRT(2*Basic!$C$4*9.81)*COS(RADIANS(90-DEGREES(ASIN(AD27/2000))))*SQRT(2*Basic!$C$4*9.81))))*COS(RADIANS(AK27))</f>
        <v>0.16023126115350744</v>
      </c>
      <c r="AX27">
        <v>24</v>
      </c>
      <c r="AY27">
        <f t="shared" si="6"/>
        <v>813.4732861516004</v>
      </c>
      <c r="AZ27">
        <f t="shared" si="7"/>
        <v>1827.0909152852018</v>
      </c>
    </row>
    <row r="28" spans="6:54" x14ac:dyDescent="0.3">
      <c r="F28">
        <v>26</v>
      </c>
      <c r="G28" s="31">
        <f t="shared" si="0"/>
        <v>7.6649080643494488E-2</v>
      </c>
      <c r="H28" s="35">
        <f>Tool!$E$10+('Trajectory Map'!G28*SIN(RADIANS(90-2*DEGREES(ASIN($D$5/2000))))/COS(RADIANS(90-2*DEGREES(ASIN($D$5/2000))))-('Trajectory Map'!G28*'Trajectory Map'!G28/((VLOOKUP($D$5,$AD$3:$AR$2002,15,FALSE)*4*COS(RADIANS(90-2*DEGREES(ASIN($D$5/2000))))*COS(RADIANS(90-2*DEGREES(ASIN($D$5/2000))))))))</f>
        <v>6.0101348076562244</v>
      </c>
      <c r="AD28" s="33">
        <f t="shared" si="4"/>
        <v>26</v>
      </c>
      <c r="AE28" s="33">
        <f t="shared" si="1"/>
        <v>1999.8309928591466</v>
      </c>
      <c r="AH28" s="33">
        <f t="shared" si="2"/>
        <v>0.74486611507034328</v>
      </c>
      <c r="AI28" s="33">
        <f t="shared" si="3"/>
        <v>89.255133884929663</v>
      </c>
      <c r="AK28" s="75">
        <f t="shared" si="5"/>
        <v>88.510267769859311</v>
      </c>
      <c r="AN28" s="64"/>
      <c r="AQ28" s="64"/>
      <c r="AR28" s="75">
        <f>(SQRT((SIN(RADIANS(90-DEGREES(ASIN(AD28/2000))))*SQRT(2*Basic!$C$4*9.81)*Tool!$B$125*SIN(RADIANS(90-DEGREES(ASIN(AD28/2000))))*SQRT(2*Basic!$C$4*9.81)*Tool!$B$125)+(COS(RADIANS(90-DEGREES(ASIN(AD28/2000))))*SQRT(2*Basic!$C$4*9.81)*COS(RADIANS(90-DEGREES(ASIN(AD28/2000))))*SQRT(2*Basic!$C$4*9.81))))*(SQRT((SIN(RADIANS(90-DEGREES(ASIN(AD28/2000))))*SQRT(2*Basic!$C$4*9.81)*Tool!$B$125*SIN(RADIANS(90-DEGREES(ASIN(AD28/2000))))*SQRT(2*Basic!$C$4*9.81)*Tool!$B$125)+(COS(RADIANS(90-DEGREES(ASIN(AD28/2000))))*SQRT(2*Basic!$C$4*9.81)*COS(RADIANS(90-DEGREES(ASIN(AD28/2000))))*SQRT(2*Basic!$C$4*9.81))))/(2*9.81)</f>
        <v>0.82782122884000031</v>
      </c>
      <c r="AS28" s="75">
        <f>(1/9.81)*((SQRT((SIN(RADIANS(90-DEGREES(ASIN(AD28/2000))))*SQRT(2*Basic!$C$4*9.81)*Tool!$B$125*SIN(RADIANS(90-DEGREES(ASIN(AD28/2000))))*SQRT(2*Basic!$C$4*9.81)*Tool!$B$125)+(COS(RADIANS(90-DEGREES(ASIN(AD28/2000))))*SQRT(2*Basic!$C$4*9.81)*COS(RADIANS(90-DEGREES(ASIN(AD28/2000))))*SQRT(2*Basic!$C$4*9.81))))*SIN(RADIANS(AK28))+(SQRT(((SQRT((SIN(RADIANS(90-DEGREES(ASIN(AD28/2000))))*SQRT(2*Basic!$C$4*9.81)*Tool!$B$125*SIN(RADIANS(90-DEGREES(ASIN(AD28/2000))))*SQRT(2*Basic!$C$4*9.81)*Tool!$B$125)+(COS(RADIANS(90-DEGREES(ASIN(AD28/2000))))*SQRT(2*Basic!$C$4*9.81)*COS(RADIANS(90-DEGREES(ASIN(AD28/2000))))*SQRT(2*Basic!$C$4*9.81))))*SIN(RADIANS(AK28))*(SQRT((SIN(RADIANS(90-DEGREES(ASIN(AD28/2000))))*SQRT(2*Basic!$C$4*9.81)*Tool!$B$125*SIN(RADIANS(90-DEGREES(ASIN(AD28/2000))))*SQRT(2*Basic!$C$4*9.81)*Tool!$B$125)+(COS(RADIANS(90-DEGREES(ASIN(AD28/2000))))*SQRT(2*Basic!$C$4*9.81)*COS(RADIANS(90-DEGREES(ASIN(AD28/2000))))*SQRT(2*Basic!$C$4*9.81))))*SIN(RADIANS(AK28)))-19.62*(-Basic!$C$3))))*(SQRT((SIN(RADIANS(90-DEGREES(ASIN(AD28/2000))))*SQRT(2*Basic!$C$4*9.81)*Tool!$B$125*SIN(RADIANS(90-DEGREES(ASIN(AD28/2000))))*SQRT(2*Basic!$C$4*9.81)*Tool!$B$125)+(COS(RADIANS(90-DEGREES(ASIN(AD28/2000))))*SQRT(2*Basic!$C$4*9.81)*COS(RADIANS(90-DEGREES(ASIN(AD28/2000))))*SQRT(2*Basic!$C$4*9.81))))*COS(RADIANS(AK28))</f>
        <v>0.16663982462586138</v>
      </c>
      <c r="AX28">
        <v>25</v>
      </c>
      <c r="AY28">
        <f t="shared" si="6"/>
        <v>845.23652348139888</v>
      </c>
      <c r="AZ28">
        <f t="shared" si="7"/>
        <v>1812.6155740733</v>
      </c>
    </row>
    <row r="29" spans="6:54" x14ac:dyDescent="0.3">
      <c r="F29">
        <v>27</v>
      </c>
      <c r="G29" s="31">
        <f t="shared" si="0"/>
        <v>7.9597122206705825E-2</v>
      </c>
      <c r="H29" s="35">
        <f>Tool!$E$10+('Trajectory Map'!G29*SIN(RADIANS(90-2*DEGREES(ASIN($D$5/2000))))/COS(RADIANS(90-2*DEGREES(ASIN($D$5/2000))))-('Trajectory Map'!G29*'Trajectory Map'!G29/((VLOOKUP($D$5,$AD$3:$AR$2002,15,FALSE)*4*COS(RADIANS(90-2*DEGREES(ASIN($D$5/2000))))*COS(RADIANS(90-2*DEGREES(ASIN($D$5/2000))))))))</f>
        <v>6.0104779844382543</v>
      </c>
      <c r="AD29" s="33">
        <f t="shared" si="4"/>
        <v>27</v>
      </c>
      <c r="AE29" s="33">
        <f t="shared" si="1"/>
        <v>1999.8177416954777</v>
      </c>
      <c r="AH29" s="33">
        <f t="shared" si="2"/>
        <v>0.77351652020427841</v>
      </c>
      <c r="AI29" s="33">
        <f t="shared" si="3"/>
        <v>89.226483479795718</v>
      </c>
      <c r="AK29" s="75">
        <f t="shared" si="5"/>
        <v>88.45296695959145</v>
      </c>
      <c r="AN29" s="64"/>
      <c r="AQ29" s="64"/>
      <c r="AR29" s="75">
        <f>(SQRT((SIN(RADIANS(90-DEGREES(ASIN(AD29/2000))))*SQRT(2*Basic!$C$4*9.81)*Tool!$B$125*SIN(RADIANS(90-DEGREES(ASIN(AD29/2000))))*SQRT(2*Basic!$C$4*9.81)*Tool!$B$125)+(COS(RADIANS(90-DEGREES(ASIN(AD29/2000))))*SQRT(2*Basic!$C$4*9.81)*COS(RADIANS(90-DEGREES(ASIN(AD29/2000))))*SQRT(2*Basic!$C$4*9.81))))*(SQRT((SIN(RADIANS(90-DEGREES(ASIN(AD29/2000))))*SQRT(2*Basic!$C$4*9.81)*Tool!$B$125*SIN(RADIANS(90-DEGREES(ASIN(AD29/2000))))*SQRT(2*Basic!$C$4*9.81)*Tool!$B$125)+(COS(RADIANS(90-DEGREES(ASIN(AD29/2000))))*SQRT(2*Basic!$C$4*9.81)*COS(RADIANS(90-DEGREES(ASIN(AD29/2000))))*SQRT(2*Basic!$C$4*9.81))))/(2*9.81)</f>
        <v>0.82783543761</v>
      </c>
      <c r="AS29" s="75">
        <f>(1/9.81)*((SQRT((SIN(RADIANS(90-DEGREES(ASIN(AD29/2000))))*SQRT(2*Basic!$C$4*9.81)*Tool!$B$125*SIN(RADIANS(90-DEGREES(ASIN(AD29/2000))))*SQRT(2*Basic!$C$4*9.81)*Tool!$B$125)+(COS(RADIANS(90-DEGREES(ASIN(AD29/2000))))*SQRT(2*Basic!$C$4*9.81)*COS(RADIANS(90-DEGREES(ASIN(AD29/2000))))*SQRT(2*Basic!$C$4*9.81))))*SIN(RADIANS(AK29))+(SQRT(((SQRT((SIN(RADIANS(90-DEGREES(ASIN(AD29/2000))))*SQRT(2*Basic!$C$4*9.81)*Tool!$B$125*SIN(RADIANS(90-DEGREES(ASIN(AD29/2000))))*SQRT(2*Basic!$C$4*9.81)*Tool!$B$125)+(COS(RADIANS(90-DEGREES(ASIN(AD29/2000))))*SQRT(2*Basic!$C$4*9.81)*COS(RADIANS(90-DEGREES(ASIN(AD29/2000))))*SQRT(2*Basic!$C$4*9.81))))*SIN(RADIANS(AK29))*(SQRT((SIN(RADIANS(90-DEGREES(ASIN(AD29/2000))))*SQRT(2*Basic!$C$4*9.81)*Tool!$B$125*SIN(RADIANS(90-DEGREES(ASIN(AD29/2000))))*SQRT(2*Basic!$C$4*9.81)*Tool!$B$125)+(COS(RADIANS(90-DEGREES(ASIN(AD29/2000))))*SQRT(2*Basic!$C$4*9.81)*COS(RADIANS(90-DEGREES(ASIN(AD29/2000))))*SQRT(2*Basic!$C$4*9.81))))*SIN(RADIANS(AK29)))-19.62*(-Basic!$C$3))))*(SQRT((SIN(RADIANS(90-DEGREES(ASIN(AD29/2000))))*SQRT(2*Basic!$C$4*9.81)*Tool!$B$125*SIN(RADIANS(90-DEGREES(ASIN(AD29/2000))))*SQRT(2*Basic!$C$4*9.81)*Tool!$B$125)+(COS(RADIANS(90-DEGREES(ASIN(AD29/2000))))*SQRT(2*Basic!$C$4*9.81)*COS(RADIANS(90-DEGREES(ASIN(AD29/2000))))*SQRT(2*Basic!$C$4*9.81))))*COS(RADIANS(AK29))</f>
        <v>0.17304830720741882</v>
      </c>
      <c r="AX29">
        <v>26</v>
      </c>
      <c r="AY29">
        <f t="shared" si="6"/>
        <v>876.74229357815477</v>
      </c>
      <c r="AZ29">
        <f t="shared" si="7"/>
        <v>1797.588092598334</v>
      </c>
    </row>
    <row r="30" spans="6:54" x14ac:dyDescent="0.3">
      <c r="F30">
        <v>28</v>
      </c>
      <c r="G30" s="31">
        <f t="shared" si="0"/>
        <v>8.2545163769917135E-2</v>
      </c>
      <c r="H30" s="35">
        <f>Tool!$E$10+('Trajectory Map'!G30*SIN(RADIANS(90-2*DEGREES(ASIN($D$5/2000))))/COS(RADIANS(90-2*DEGREES(ASIN($D$5/2000))))-('Trajectory Map'!G30*'Trajectory Map'!G30/((VLOOKUP($D$5,$AD$3:$AR$2002,15,FALSE)*4*COS(RADIANS(90-2*DEGREES(ASIN($D$5/2000))))*COS(RADIANS(90-2*DEGREES(ASIN($D$5/2000))))))))</f>
        <v>6.0108177076267699</v>
      </c>
      <c r="AD30" s="33">
        <f t="shared" si="4"/>
        <v>28</v>
      </c>
      <c r="AE30" s="33">
        <f t="shared" si="1"/>
        <v>1999.8039903950587</v>
      </c>
      <c r="AH30" s="33">
        <f t="shared" si="2"/>
        <v>0.80216711876438129</v>
      </c>
      <c r="AI30" s="33">
        <f t="shared" si="3"/>
        <v>89.197832881235612</v>
      </c>
      <c r="AK30" s="75">
        <f t="shared" si="5"/>
        <v>88.395665762471239</v>
      </c>
      <c r="AN30" s="64"/>
      <c r="AQ30" s="64"/>
      <c r="AR30" s="75">
        <f>(SQRT((SIN(RADIANS(90-DEGREES(ASIN(AD30/2000))))*SQRT(2*Basic!$C$4*9.81)*Tool!$B$125*SIN(RADIANS(90-DEGREES(ASIN(AD30/2000))))*SQRT(2*Basic!$C$4*9.81)*Tool!$B$125)+(COS(RADIANS(90-DEGREES(ASIN(AD30/2000))))*SQRT(2*Basic!$C$4*9.81)*COS(RADIANS(90-DEGREES(ASIN(AD30/2000))))*SQRT(2*Basic!$C$4*9.81))))*(SQRT((SIN(RADIANS(90-DEGREES(ASIN(AD30/2000))))*SQRT(2*Basic!$C$4*9.81)*Tool!$B$125*SIN(RADIANS(90-DEGREES(ASIN(AD30/2000))))*SQRT(2*Basic!$C$4*9.81)*Tool!$B$125)+(COS(RADIANS(90-DEGREES(ASIN(AD30/2000))))*SQRT(2*Basic!$C$4*9.81)*COS(RADIANS(90-DEGREES(ASIN(AD30/2000))))*SQRT(2*Basic!$C$4*9.81))))/(2*9.81)</f>
        <v>0.82785018255999976</v>
      </c>
      <c r="AS30" s="75">
        <f>(1/9.81)*((SQRT((SIN(RADIANS(90-DEGREES(ASIN(AD30/2000))))*SQRT(2*Basic!$C$4*9.81)*Tool!$B$125*SIN(RADIANS(90-DEGREES(ASIN(AD30/2000))))*SQRT(2*Basic!$C$4*9.81)*Tool!$B$125)+(COS(RADIANS(90-DEGREES(ASIN(AD30/2000))))*SQRT(2*Basic!$C$4*9.81)*COS(RADIANS(90-DEGREES(ASIN(AD30/2000))))*SQRT(2*Basic!$C$4*9.81))))*SIN(RADIANS(AK30))+(SQRT(((SQRT((SIN(RADIANS(90-DEGREES(ASIN(AD30/2000))))*SQRT(2*Basic!$C$4*9.81)*Tool!$B$125*SIN(RADIANS(90-DEGREES(ASIN(AD30/2000))))*SQRT(2*Basic!$C$4*9.81)*Tool!$B$125)+(COS(RADIANS(90-DEGREES(ASIN(AD30/2000))))*SQRT(2*Basic!$C$4*9.81)*COS(RADIANS(90-DEGREES(ASIN(AD30/2000))))*SQRT(2*Basic!$C$4*9.81))))*SIN(RADIANS(AK30))*(SQRT((SIN(RADIANS(90-DEGREES(ASIN(AD30/2000))))*SQRT(2*Basic!$C$4*9.81)*Tool!$B$125*SIN(RADIANS(90-DEGREES(ASIN(AD30/2000))))*SQRT(2*Basic!$C$4*9.81)*Tool!$B$125)+(COS(RADIANS(90-DEGREES(ASIN(AD30/2000))))*SQRT(2*Basic!$C$4*9.81)*COS(RADIANS(90-DEGREES(ASIN(AD30/2000))))*SQRT(2*Basic!$C$4*9.81))))*SIN(RADIANS(AK30)))-19.62*(-Basic!$C$3))))*(SQRT((SIN(RADIANS(90-DEGREES(ASIN(AD30/2000))))*SQRT(2*Basic!$C$4*9.81)*Tool!$B$125*SIN(RADIANS(90-DEGREES(ASIN(AD30/2000))))*SQRT(2*Basic!$C$4*9.81)*Tool!$B$125)+(COS(RADIANS(90-DEGREES(ASIN(AD30/2000))))*SQRT(2*Basic!$C$4*9.81)*COS(RADIANS(90-DEGREES(ASIN(AD30/2000))))*SQRT(2*Basic!$C$4*9.81))))*COS(RADIANS(AK30))</f>
        <v>0.17945670577347625</v>
      </c>
      <c r="AX30">
        <v>27</v>
      </c>
      <c r="AY30">
        <f t="shared" si="6"/>
        <v>907.9809994790935</v>
      </c>
      <c r="AZ30">
        <f t="shared" si="7"/>
        <v>1782.0130483767357</v>
      </c>
    </row>
    <row r="31" spans="6:54" x14ac:dyDescent="0.3">
      <c r="F31">
        <v>29</v>
      </c>
      <c r="G31" s="31">
        <f t="shared" si="0"/>
        <v>8.5493205333128458E-2</v>
      </c>
      <c r="H31" s="35">
        <f>Tool!$E$10+('Trajectory Map'!G31*SIN(RADIANS(90-2*DEGREES(ASIN($D$5/2000))))/COS(RADIANS(90-2*DEGREES(ASIN($D$5/2000))))-('Trajectory Map'!G31*'Trajectory Map'!G31/((VLOOKUP($D$5,$AD$3:$AR$2002,15,FALSE)*4*COS(RADIANS(90-2*DEGREES(ASIN($D$5/2000))))*COS(RADIANS(90-2*DEGREES(ASIN($D$5/2000))))))))</f>
        <v>6.0111539772217712</v>
      </c>
      <c r="AD31" s="33">
        <f t="shared" si="4"/>
        <v>29</v>
      </c>
      <c r="AE31" s="33">
        <f t="shared" si="1"/>
        <v>1999.7897389475725</v>
      </c>
      <c r="AH31" s="33">
        <f t="shared" si="2"/>
        <v>0.83081791791872173</v>
      </c>
      <c r="AI31" s="33">
        <f t="shared" si="3"/>
        <v>89.169182082081278</v>
      </c>
      <c r="AK31" s="75">
        <f t="shared" si="5"/>
        <v>88.338364164162556</v>
      </c>
      <c r="AN31" s="64"/>
      <c r="AQ31" s="64"/>
      <c r="AR31" s="75">
        <f>(SQRT((SIN(RADIANS(90-DEGREES(ASIN(AD31/2000))))*SQRT(2*Basic!$C$4*9.81)*Tool!$B$125*SIN(RADIANS(90-DEGREES(ASIN(AD31/2000))))*SQRT(2*Basic!$C$4*9.81)*Tool!$B$125)+(COS(RADIANS(90-DEGREES(ASIN(AD31/2000))))*SQRT(2*Basic!$C$4*9.81)*COS(RADIANS(90-DEGREES(ASIN(AD31/2000))))*SQRT(2*Basic!$C$4*9.81))))*(SQRT((SIN(RADIANS(90-DEGREES(ASIN(AD31/2000))))*SQRT(2*Basic!$C$4*9.81)*Tool!$B$125*SIN(RADIANS(90-DEGREES(ASIN(AD31/2000))))*SQRT(2*Basic!$C$4*9.81)*Tool!$B$125)+(COS(RADIANS(90-DEGREES(ASIN(AD31/2000))))*SQRT(2*Basic!$C$4*9.81)*COS(RADIANS(90-DEGREES(ASIN(AD31/2000))))*SQRT(2*Basic!$C$4*9.81))))/(2*9.81)</f>
        <v>0.82786546369000047</v>
      </c>
      <c r="AS31" s="75">
        <f>(1/9.81)*((SQRT((SIN(RADIANS(90-DEGREES(ASIN(AD31/2000))))*SQRT(2*Basic!$C$4*9.81)*Tool!$B$125*SIN(RADIANS(90-DEGREES(ASIN(AD31/2000))))*SQRT(2*Basic!$C$4*9.81)*Tool!$B$125)+(COS(RADIANS(90-DEGREES(ASIN(AD31/2000))))*SQRT(2*Basic!$C$4*9.81)*COS(RADIANS(90-DEGREES(ASIN(AD31/2000))))*SQRT(2*Basic!$C$4*9.81))))*SIN(RADIANS(AK31))+(SQRT(((SQRT((SIN(RADIANS(90-DEGREES(ASIN(AD31/2000))))*SQRT(2*Basic!$C$4*9.81)*Tool!$B$125*SIN(RADIANS(90-DEGREES(ASIN(AD31/2000))))*SQRT(2*Basic!$C$4*9.81)*Tool!$B$125)+(COS(RADIANS(90-DEGREES(ASIN(AD31/2000))))*SQRT(2*Basic!$C$4*9.81)*COS(RADIANS(90-DEGREES(ASIN(AD31/2000))))*SQRT(2*Basic!$C$4*9.81))))*SIN(RADIANS(AK31))*(SQRT((SIN(RADIANS(90-DEGREES(ASIN(AD31/2000))))*SQRT(2*Basic!$C$4*9.81)*Tool!$B$125*SIN(RADIANS(90-DEGREES(ASIN(AD31/2000))))*SQRT(2*Basic!$C$4*9.81)*Tool!$B$125)+(COS(RADIANS(90-DEGREES(ASIN(AD31/2000))))*SQRT(2*Basic!$C$4*9.81)*COS(RADIANS(90-DEGREES(ASIN(AD31/2000))))*SQRT(2*Basic!$C$4*9.81))))*SIN(RADIANS(AK31)))-19.62*(-Basic!$C$3))))*(SQRT((SIN(RADIANS(90-DEGREES(ASIN(AD31/2000))))*SQRT(2*Basic!$C$4*9.81)*Tool!$B$125*SIN(RADIANS(90-DEGREES(ASIN(AD31/2000))))*SQRT(2*Basic!$C$4*9.81)*Tool!$B$125)+(COS(RADIANS(90-DEGREES(ASIN(AD31/2000))))*SQRT(2*Basic!$C$4*9.81)*COS(RADIANS(90-DEGREES(ASIN(AD31/2000))))*SQRT(2*Basic!$C$4*9.81))))*COS(RADIANS(AK31))</f>
        <v>0.18586501719778706</v>
      </c>
      <c r="AX31">
        <v>28</v>
      </c>
      <c r="AY31">
        <f t="shared" si="6"/>
        <v>938.94312557178159</v>
      </c>
      <c r="AZ31">
        <f t="shared" si="7"/>
        <v>1765.895185717854</v>
      </c>
    </row>
    <row r="32" spans="6:54" x14ac:dyDescent="0.3">
      <c r="F32">
        <v>30</v>
      </c>
      <c r="G32" s="31">
        <f t="shared" si="0"/>
        <v>8.8441246896339795E-2</v>
      </c>
      <c r="H32" s="35">
        <f>Tool!$E$10+('Trajectory Map'!G32*SIN(RADIANS(90-2*DEGREES(ASIN($D$5/2000))))/COS(RADIANS(90-2*DEGREES(ASIN($D$5/2000))))-('Trajectory Map'!G32*'Trajectory Map'!G32/((VLOOKUP($D$5,$AD$3:$AR$2002,15,FALSE)*4*COS(RADIANS(90-2*DEGREES(ASIN($D$5/2000))))*COS(RADIANS(90-2*DEGREES(ASIN($D$5/2000))))))))</f>
        <v>6.0114867932232592</v>
      </c>
      <c r="AD32" s="33">
        <f t="shared" si="4"/>
        <v>30</v>
      </c>
      <c r="AE32" s="33">
        <f t="shared" si="1"/>
        <v>1999.7749873423261</v>
      </c>
      <c r="AH32" s="33">
        <f t="shared" si="2"/>
        <v>0.8594689248358216</v>
      </c>
      <c r="AI32" s="33">
        <f t="shared" si="3"/>
        <v>89.140531075164176</v>
      </c>
      <c r="AK32" s="75">
        <f t="shared" si="5"/>
        <v>88.281062150328353</v>
      </c>
      <c r="AN32" s="64"/>
      <c r="AQ32" s="64"/>
      <c r="AR32" s="75">
        <f>(SQRT((SIN(RADIANS(90-DEGREES(ASIN(AD32/2000))))*SQRT(2*Basic!$C$4*9.81)*Tool!$B$125*SIN(RADIANS(90-DEGREES(ASIN(AD32/2000))))*SQRT(2*Basic!$C$4*9.81)*Tool!$B$125)+(COS(RADIANS(90-DEGREES(ASIN(AD32/2000))))*SQRT(2*Basic!$C$4*9.81)*COS(RADIANS(90-DEGREES(ASIN(AD32/2000))))*SQRT(2*Basic!$C$4*9.81))))*(SQRT((SIN(RADIANS(90-DEGREES(ASIN(AD32/2000))))*SQRT(2*Basic!$C$4*9.81)*Tool!$B$125*SIN(RADIANS(90-DEGREES(ASIN(AD32/2000))))*SQRT(2*Basic!$C$4*9.81)*Tool!$B$125)+(COS(RADIANS(90-DEGREES(ASIN(AD32/2000))))*SQRT(2*Basic!$C$4*9.81)*COS(RADIANS(90-DEGREES(ASIN(AD32/2000))))*SQRT(2*Basic!$C$4*9.81))))/(2*9.81)</f>
        <v>0.8278812809999998</v>
      </c>
      <c r="AS32" s="75">
        <f>(1/9.81)*((SQRT((SIN(RADIANS(90-DEGREES(ASIN(AD32/2000))))*SQRT(2*Basic!$C$4*9.81)*Tool!$B$125*SIN(RADIANS(90-DEGREES(ASIN(AD32/2000))))*SQRT(2*Basic!$C$4*9.81)*Tool!$B$125)+(COS(RADIANS(90-DEGREES(ASIN(AD32/2000))))*SQRT(2*Basic!$C$4*9.81)*COS(RADIANS(90-DEGREES(ASIN(AD32/2000))))*SQRT(2*Basic!$C$4*9.81))))*SIN(RADIANS(AK32))+(SQRT(((SQRT((SIN(RADIANS(90-DEGREES(ASIN(AD32/2000))))*SQRT(2*Basic!$C$4*9.81)*Tool!$B$125*SIN(RADIANS(90-DEGREES(ASIN(AD32/2000))))*SQRT(2*Basic!$C$4*9.81)*Tool!$B$125)+(COS(RADIANS(90-DEGREES(ASIN(AD32/2000))))*SQRT(2*Basic!$C$4*9.81)*COS(RADIANS(90-DEGREES(ASIN(AD32/2000))))*SQRT(2*Basic!$C$4*9.81))))*SIN(RADIANS(AK32))*(SQRT((SIN(RADIANS(90-DEGREES(ASIN(AD32/2000))))*SQRT(2*Basic!$C$4*9.81)*Tool!$B$125*SIN(RADIANS(90-DEGREES(ASIN(AD32/2000))))*SQRT(2*Basic!$C$4*9.81)*Tool!$B$125)+(COS(RADIANS(90-DEGREES(ASIN(AD32/2000))))*SQRT(2*Basic!$C$4*9.81)*COS(RADIANS(90-DEGREES(ASIN(AD32/2000))))*SQRT(2*Basic!$C$4*9.81))))*SIN(RADIANS(AK32)))-19.62*(-Basic!$C$3))))*(SQRT((SIN(RADIANS(90-DEGREES(ASIN(AD32/2000))))*SQRT(2*Basic!$C$4*9.81)*Tool!$B$125*SIN(RADIANS(90-DEGREES(ASIN(AD32/2000))))*SQRT(2*Basic!$C$4*9.81)*Tool!$B$125)+(COS(RADIANS(90-DEGREES(ASIN(AD32/2000))))*SQRT(2*Basic!$C$4*9.81)*COS(RADIANS(90-DEGREES(ASIN(AD32/2000))))*SQRT(2*Basic!$C$4*9.81))))*COS(RADIANS(AK32))</f>
        <v>0.19227323835252413</v>
      </c>
      <c r="AX32">
        <v>29</v>
      </c>
      <c r="AY32">
        <f t="shared" si="6"/>
        <v>969.61924049267407</v>
      </c>
      <c r="AZ32">
        <f t="shared" si="7"/>
        <v>1749.2394142787914</v>
      </c>
    </row>
    <row r="33" spans="6:52" x14ac:dyDescent="0.3">
      <c r="F33">
        <v>31</v>
      </c>
      <c r="G33" s="31">
        <f t="shared" si="0"/>
        <v>9.1389288459551118E-2</v>
      </c>
      <c r="H33" s="35">
        <f>Tool!$E$10+('Trajectory Map'!G33*SIN(RADIANS(90-2*DEGREES(ASIN($D$5/2000))))/COS(RADIANS(90-2*DEGREES(ASIN($D$5/2000))))-('Trajectory Map'!G33*'Trajectory Map'!G33/((VLOOKUP($D$5,$AD$3:$AR$2002,15,FALSE)*4*COS(RADIANS(90-2*DEGREES(ASIN($D$5/2000))))*COS(RADIANS(90-2*DEGREES(ASIN($D$5/2000))))))))</f>
        <v>6.011816155631232</v>
      </c>
      <c r="AD33" s="33">
        <f t="shared" si="4"/>
        <v>31</v>
      </c>
      <c r="AE33" s="33">
        <f t="shared" si="1"/>
        <v>1999.7597355682508</v>
      </c>
      <c r="AH33" s="33">
        <f t="shared" si="2"/>
        <v>0.88812014668467065</v>
      </c>
      <c r="AI33" s="33">
        <f t="shared" si="3"/>
        <v>89.11187985331533</v>
      </c>
      <c r="AK33" s="75">
        <f t="shared" si="5"/>
        <v>88.223759706630659</v>
      </c>
      <c r="AN33" s="64"/>
      <c r="AQ33" s="64"/>
      <c r="AR33" s="75">
        <f>(SQRT((SIN(RADIANS(90-DEGREES(ASIN(AD33/2000))))*SQRT(2*Basic!$C$4*9.81)*Tool!$B$125*SIN(RADIANS(90-DEGREES(ASIN(AD33/2000))))*SQRT(2*Basic!$C$4*9.81)*Tool!$B$125)+(COS(RADIANS(90-DEGREES(ASIN(AD33/2000))))*SQRT(2*Basic!$C$4*9.81)*COS(RADIANS(90-DEGREES(ASIN(AD33/2000))))*SQRT(2*Basic!$C$4*9.81))))*(SQRT((SIN(RADIANS(90-DEGREES(ASIN(AD33/2000))))*SQRT(2*Basic!$C$4*9.81)*Tool!$B$125*SIN(RADIANS(90-DEGREES(ASIN(AD33/2000))))*SQRT(2*Basic!$C$4*9.81)*Tool!$B$125)+(COS(RADIANS(90-DEGREES(ASIN(AD33/2000))))*SQRT(2*Basic!$C$4*9.81)*COS(RADIANS(90-DEGREES(ASIN(AD33/2000))))*SQRT(2*Basic!$C$4*9.81))))/(2*9.81)</f>
        <v>0.82789763449000009</v>
      </c>
      <c r="AS33" s="75">
        <f>(1/9.81)*((SQRT((SIN(RADIANS(90-DEGREES(ASIN(AD33/2000))))*SQRT(2*Basic!$C$4*9.81)*Tool!$B$125*SIN(RADIANS(90-DEGREES(ASIN(AD33/2000))))*SQRT(2*Basic!$C$4*9.81)*Tool!$B$125)+(COS(RADIANS(90-DEGREES(ASIN(AD33/2000))))*SQRT(2*Basic!$C$4*9.81)*COS(RADIANS(90-DEGREES(ASIN(AD33/2000))))*SQRT(2*Basic!$C$4*9.81))))*SIN(RADIANS(AK33))+(SQRT(((SQRT((SIN(RADIANS(90-DEGREES(ASIN(AD33/2000))))*SQRT(2*Basic!$C$4*9.81)*Tool!$B$125*SIN(RADIANS(90-DEGREES(ASIN(AD33/2000))))*SQRT(2*Basic!$C$4*9.81)*Tool!$B$125)+(COS(RADIANS(90-DEGREES(ASIN(AD33/2000))))*SQRT(2*Basic!$C$4*9.81)*COS(RADIANS(90-DEGREES(ASIN(AD33/2000))))*SQRT(2*Basic!$C$4*9.81))))*SIN(RADIANS(AK33))*(SQRT((SIN(RADIANS(90-DEGREES(ASIN(AD33/2000))))*SQRT(2*Basic!$C$4*9.81)*Tool!$B$125*SIN(RADIANS(90-DEGREES(ASIN(AD33/2000))))*SQRT(2*Basic!$C$4*9.81)*Tool!$B$125)+(COS(RADIANS(90-DEGREES(ASIN(AD33/2000))))*SQRT(2*Basic!$C$4*9.81)*COS(RADIANS(90-DEGREES(ASIN(AD33/2000))))*SQRT(2*Basic!$C$4*9.81))))*SIN(RADIANS(AK33)))-19.62*(-Basic!$C$3))))*(SQRT((SIN(RADIANS(90-DEGREES(ASIN(AD33/2000))))*SQRT(2*Basic!$C$4*9.81)*Tool!$B$125*SIN(RADIANS(90-DEGREES(ASIN(AD33/2000))))*SQRT(2*Basic!$C$4*9.81)*Tool!$B$125)+(COS(RADIANS(90-DEGREES(ASIN(AD33/2000))))*SQRT(2*Basic!$C$4*9.81)*COS(RADIANS(90-DEGREES(ASIN(AD33/2000))))*SQRT(2*Basic!$C$4*9.81))))*COS(RADIANS(AK33))</f>
        <v>0.19868136610821197</v>
      </c>
      <c r="AX33">
        <v>30</v>
      </c>
      <c r="AY33">
        <f t="shared" si="6"/>
        <v>999.99999999999989</v>
      </c>
      <c r="AZ33">
        <f t="shared" si="7"/>
        <v>1732.0508075688774</v>
      </c>
    </row>
    <row r="34" spans="6:52" x14ac:dyDescent="0.3">
      <c r="F34">
        <v>32</v>
      </c>
      <c r="G34" s="31">
        <f t="shared" si="0"/>
        <v>9.4337330022762442E-2</v>
      </c>
      <c r="H34" s="35">
        <f>Tool!$E$10+('Trajectory Map'!G34*SIN(RADIANS(90-2*DEGREES(ASIN($D$5/2000))))/COS(RADIANS(90-2*DEGREES(ASIN($D$5/2000))))-('Trajectory Map'!G34*'Trajectory Map'!G34/((VLOOKUP($D$5,$AD$3:$AR$2002,15,FALSE)*4*COS(RADIANS(90-2*DEGREES(ASIN($D$5/2000))))*COS(RADIANS(90-2*DEGREES(ASIN($D$5/2000))))))))</f>
        <v>6.0121420644456913</v>
      </c>
      <c r="AD34" s="33">
        <f t="shared" si="4"/>
        <v>32</v>
      </c>
      <c r="AE34" s="33">
        <f t="shared" si="1"/>
        <v>1999.7439836139024</v>
      </c>
      <c r="AH34" s="33">
        <f t="shared" si="2"/>
        <v>0.91677159063474178</v>
      </c>
      <c r="AI34" s="33">
        <f t="shared" si="3"/>
        <v>89.083228409365262</v>
      </c>
      <c r="AK34" s="75">
        <f t="shared" si="5"/>
        <v>88.166456818730524</v>
      </c>
      <c r="AN34" s="64"/>
      <c r="AQ34" s="64"/>
      <c r="AR34" s="75">
        <f>(SQRT((SIN(RADIANS(90-DEGREES(ASIN(AD34/2000))))*SQRT(2*Basic!$C$4*9.81)*Tool!$B$125*SIN(RADIANS(90-DEGREES(ASIN(AD34/2000))))*SQRT(2*Basic!$C$4*9.81)*Tool!$B$125)+(COS(RADIANS(90-DEGREES(ASIN(AD34/2000))))*SQRT(2*Basic!$C$4*9.81)*COS(RADIANS(90-DEGREES(ASIN(AD34/2000))))*SQRT(2*Basic!$C$4*9.81))))*(SQRT((SIN(RADIANS(90-DEGREES(ASIN(AD34/2000))))*SQRT(2*Basic!$C$4*9.81)*Tool!$B$125*SIN(RADIANS(90-DEGREES(ASIN(AD34/2000))))*SQRT(2*Basic!$C$4*9.81)*Tool!$B$125)+(COS(RADIANS(90-DEGREES(ASIN(AD34/2000))))*SQRT(2*Basic!$C$4*9.81)*COS(RADIANS(90-DEGREES(ASIN(AD34/2000))))*SQRT(2*Basic!$C$4*9.81))))/(2*9.81)</f>
        <v>0.82791452416000033</v>
      </c>
      <c r="AS34" s="75">
        <f>(1/9.81)*((SQRT((SIN(RADIANS(90-DEGREES(ASIN(AD34/2000))))*SQRT(2*Basic!$C$4*9.81)*Tool!$B$125*SIN(RADIANS(90-DEGREES(ASIN(AD34/2000))))*SQRT(2*Basic!$C$4*9.81)*Tool!$B$125)+(COS(RADIANS(90-DEGREES(ASIN(AD34/2000))))*SQRT(2*Basic!$C$4*9.81)*COS(RADIANS(90-DEGREES(ASIN(AD34/2000))))*SQRT(2*Basic!$C$4*9.81))))*SIN(RADIANS(AK34))+(SQRT(((SQRT((SIN(RADIANS(90-DEGREES(ASIN(AD34/2000))))*SQRT(2*Basic!$C$4*9.81)*Tool!$B$125*SIN(RADIANS(90-DEGREES(ASIN(AD34/2000))))*SQRT(2*Basic!$C$4*9.81)*Tool!$B$125)+(COS(RADIANS(90-DEGREES(ASIN(AD34/2000))))*SQRT(2*Basic!$C$4*9.81)*COS(RADIANS(90-DEGREES(ASIN(AD34/2000))))*SQRT(2*Basic!$C$4*9.81))))*SIN(RADIANS(AK34))*(SQRT((SIN(RADIANS(90-DEGREES(ASIN(AD34/2000))))*SQRT(2*Basic!$C$4*9.81)*Tool!$B$125*SIN(RADIANS(90-DEGREES(ASIN(AD34/2000))))*SQRT(2*Basic!$C$4*9.81)*Tool!$B$125)+(COS(RADIANS(90-DEGREES(ASIN(AD34/2000))))*SQRT(2*Basic!$C$4*9.81)*COS(RADIANS(90-DEGREES(ASIN(AD34/2000))))*SQRT(2*Basic!$C$4*9.81))))*SIN(RADIANS(AK34)))-19.62*(-Basic!$C$3))))*(SQRT((SIN(RADIANS(90-DEGREES(ASIN(AD34/2000))))*SQRT(2*Basic!$C$4*9.81)*Tool!$B$125*SIN(RADIANS(90-DEGREES(ASIN(AD34/2000))))*SQRT(2*Basic!$C$4*9.81)*Tool!$B$125)+(COS(RADIANS(90-DEGREES(ASIN(AD34/2000))))*SQRT(2*Basic!$C$4*9.81)*COS(RADIANS(90-DEGREES(ASIN(AD34/2000))))*SQRT(2*Basic!$C$4*9.81))))*COS(RADIANS(AK34))</f>
        <v>0.20508939733367945</v>
      </c>
      <c r="AX34">
        <v>31</v>
      </c>
      <c r="AY34">
        <f t="shared" si="6"/>
        <v>1030.0761498201084</v>
      </c>
      <c r="AZ34">
        <f t="shared" si="7"/>
        <v>1714.3346014042247</v>
      </c>
    </row>
    <row r="35" spans="6:52" x14ac:dyDescent="0.3">
      <c r="F35">
        <v>33</v>
      </c>
      <c r="G35" s="31">
        <f t="shared" si="0"/>
        <v>9.7285371585973765E-2</v>
      </c>
      <c r="H35" s="35">
        <f>Tool!$E$10+('Trajectory Map'!G35*SIN(RADIANS(90-2*DEGREES(ASIN($D$5/2000))))/COS(RADIANS(90-2*DEGREES(ASIN($D$5/2000))))-('Trajectory Map'!G35*'Trajectory Map'!G35/((VLOOKUP($D$5,$AD$3:$AR$2002,15,FALSE)*4*COS(RADIANS(90-2*DEGREES(ASIN($D$5/2000))))*COS(RADIANS(90-2*DEGREES(ASIN($D$5/2000))))))))</f>
        <v>6.0124645196666364</v>
      </c>
      <c r="AD35" s="33">
        <f t="shared" si="4"/>
        <v>33</v>
      </c>
      <c r="AE35" s="33">
        <f t="shared" si="1"/>
        <v>1999.7277314674616</v>
      </c>
      <c r="AH35" s="33">
        <f t="shared" si="2"/>
        <v>0.94542326385600839</v>
      </c>
      <c r="AI35" s="33">
        <f t="shared" si="3"/>
        <v>89.054576736143986</v>
      </c>
      <c r="AK35" s="75">
        <f t="shared" si="5"/>
        <v>88.109153472287986</v>
      </c>
      <c r="AN35" s="64"/>
      <c r="AQ35" s="64"/>
      <c r="AR35" s="75">
        <f>(SQRT((SIN(RADIANS(90-DEGREES(ASIN(AD35/2000))))*SQRT(2*Basic!$C$4*9.81)*Tool!$B$125*SIN(RADIANS(90-DEGREES(ASIN(AD35/2000))))*SQRT(2*Basic!$C$4*9.81)*Tool!$B$125)+(COS(RADIANS(90-DEGREES(ASIN(AD35/2000))))*SQRT(2*Basic!$C$4*9.81)*COS(RADIANS(90-DEGREES(ASIN(AD35/2000))))*SQRT(2*Basic!$C$4*9.81))))*(SQRT((SIN(RADIANS(90-DEGREES(ASIN(AD35/2000))))*SQRT(2*Basic!$C$4*9.81)*Tool!$B$125*SIN(RADIANS(90-DEGREES(ASIN(AD35/2000))))*SQRT(2*Basic!$C$4*9.81)*Tool!$B$125)+(COS(RADIANS(90-DEGREES(ASIN(AD35/2000))))*SQRT(2*Basic!$C$4*9.81)*COS(RADIANS(90-DEGREES(ASIN(AD35/2000))))*SQRT(2*Basic!$C$4*9.81))))/(2*9.81)</f>
        <v>0.82793195001000019</v>
      </c>
      <c r="AS35" s="75">
        <f>(1/9.81)*((SQRT((SIN(RADIANS(90-DEGREES(ASIN(AD35/2000))))*SQRT(2*Basic!$C$4*9.81)*Tool!$B$125*SIN(RADIANS(90-DEGREES(ASIN(AD35/2000))))*SQRT(2*Basic!$C$4*9.81)*Tool!$B$125)+(COS(RADIANS(90-DEGREES(ASIN(AD35/2000))))*SQRT(2*Basic!$C$4*9.81)*COS(RADIANS(90-DEGREES(ASIN(AD35/2000))))*SQRT(2*Basic!$C$4*9.81))))*SIN(RADIANS(AK35))+(SQRT(((SQRT((SIN(RADIANS(90-DEGREES(ASIN(AD35/2000))))*SQRT(2*Basic!$C$4*9.81)*Tool!$B$125*SIN(RADIANS(90-DEGREES(ASIN(AD35/2000))))*SQRT(2*Basic!$C$4*9.81)*Tool!$B$125)+(COS(RADIANS(90-DEGREES(ASIN(AD35/2000))))*SQRT(2*Basic!$C$4*9.81)*COS(RADIANS(90-DEGREES(ASIN(AD35/2000))))*SQRT(2*Basic!$C$4*9.81))))*SIN(RADIANS(AK35))*(SQRT((SIN(RADIANS(90-DEGREES(ASIN(AD35/2000))))*SQRT(2*Basic!$C$4*9.81)*Tool!$B$125*SIN(RADIANS(90-DEGREES(ASIN(AD35/2000))))*SQRT(2*Basic!$C$4*9.81)*Tool!$B$125)+(COS(RADIANS(90-DEGREES(ASIN(AD35/2000))))*SQRT(2*Basic!$C$4*9.81)*COS(RADIANS(90-DEGREES(ASIN(AD35/2000))))*SQRT(2*Basic!$C$4*9.81))))*SIN(RADIANS(AK35)))-19.62*(-Basic!$C$3))))*(SQRT((SIN(RADIANS(90-DEGREES(ASIN(AD35/2000))))*SQRT(2*Basic!$C$4*9.81)*Tool!$B$125*SIN(RADIANS(90-DEGREES(ASIN(AD35/2000))))*SQRT(2*Basic!$C$4*9.81)*Tool!$B$125)+(COS(RADIANS(90-DEGREES(ASIN(AD35/2000))))*SQRT(2*Basic!$C$4*9.81)*COS(RADIANS(90-DEGREES(ASIN(AD35/2000))))*SQRT(2*Basic!$C$4*9.81))))*COS(RADIANS(AK35))</f>
        <v>0.21149732889599787</v>
      </c>
      <c r="AX35">
        <v>32</v>
      </c>
      <c r="AY35">
        <f t="shared" si="6"/>
        <v>1059.8385284664098</v>
      </c>
      <c r="AZ35">
        <f t="shared" si="7"/>
        <v>1696.0961923128518</v>
      </c>
    </row>
    <row r="36" spans="6:52" x14ac:dyDescent="0.3">
      <c r="F36">
        <v>34</v>
      </c>
      <c r="G36" s="31">
        <f t="shared" si="0"/>
        <v>0.1002334131491851</v>
      </c>
      <c r="H36" s="35">
        <f>Tool!$E$10+('Trajectory Map'!G36*SIN(RADIANS(90-2*DEGREES(ASIN($D$5/2000))))/COS(RADIANS(90-2*DEGREES(ASIN($D$5/2000))))-('Trajectory Map'!G36*'Trajectory Map'!G36/((VLOOKUP($D$5,$AD$3:$AR$2002,15,FALSE)*4*COS(RADIANS(90-2*DEGREES(ASIN($D$5/2000))))*COS(RADIANS(90-2*DEGREES(ASIN($D$5/2000))))))))</f>
        <v>6.0127835212940672</v>
      </c>
      <c r="AD36" s="33">
        <f t="shared" si="4"/>
        <v>34</v>
      </c>
      <c r="AE36" s="33">
        <f t="shared" si="1"/>
        <v>1999.7109791167322</v>
      </c>
      <c r="AH36" s="33">
        <f t="shared" si="2"/>
        <v>0.97407517351896</v>
      </c>
      <c r="AI36" s="33">
        <f t="shared" si="3"/>
        <v>89.025924826481045</v>
      </c>
      <c r="AK36" s="75">
        <f t="shared" si="5"/>
        <v>88.051849652962076</v>
      </c>
      <c r="AN36" s="64"/>
      <c r="AQ36" s="64"/>
      <c r="AR36" s="75">
        <f>(SQRT((SIN(RADIANS(90-DEGREES(ASIN(AD36/2000))))*SQRT(2*Basic!$C$4*9.81)*Tool!$B$125*SIN(RADIANS(90-DEGREES(ASIN(AD36/2000))))*SQRT(2*Basic!$C$4*9.81)*Tool!$B$125)+(COS(RADIANS(90-DEGREES(ASIN(AD36/2000))))*SQRT(2*Basic!$C$4*9.81)*COS(RADIANS(90-DEGREES(ASIN(AD36/2000))))*SQRT(2*Basic!$C$4*9.81))))*(SQRT((SIN(RADIANS(90-DEGREES(ASIN(AD36/2000))))*SQRT(2*Basic!$C$4*9.81)*Tool!$B$125*SIN(RADIANS(90-DEGREES(ASIN(AD36/2000))))*SQRT(2*Basic!$C$4*9.81)*Tool!$B$125)+(COS(RADIANS(90-DEGREES(ASIN(AD36/2000))))*SQRT(2*Basic!$C$4*9.81)*COS(RADIANS(90-DEGREES(ASIN(AD36/2000))))*SQRT(2*Basic!$C$4*9.81))))/(2*9.81)</f>
        <v>0.8279499120399999</v>
      </c>
      <c r="AS36" s="75">
        <f>(1/9.81)*((SQRT((SIN(RADIANS(90-DEGREES(ASIN(AD36/2000))))*SQRT(2*Basic!$C$4*9.81)*Tool!$B$125*SIN(RADIANS(90-DEGREES(ASIN(AD36/2000))))*SQRT(2*Basic!$C$4*9.81)*Tool!$B$125)+(COS(RADIANS(90-DEGREES(ASIN(AD36/2000))))*SQRT(2*Basic!$C$4*9.81)*COS(RADIANS(90-DEGREES(ASIN(AD36/2000))))*SQRT(2*Basic!$C$4*9.81))))*SIN(RADIANS(AK36))+(SQRT(((SQRT((SIN(RADIANS(90-DEGREES(ASIN(AD36/2000))))*SQRT(2*Basic!$C$4*9.81)*Tool!$B$125*SIN(RADIANS(90-DEGREES(ASIN(AD36/2000))))*SQRT(2*Basic!$C$4*9.81)*Tool!$B$125)+(COS(RADIANS(90-DEGREES(ASIN(AD36/2000))))*SQRT(2*Basic!$C$4*9.81)*COS(RADIANS(90-DEGREES(ASIN(AD36/2000))))*SQRT(2*Basic!$C$4*9.81))))*SIN(RADIANS(AK36))*(SQRT((SIN(RADIANS(90-DEGREES(ASIN(AD36/2000))))*SQRT(2*Basic!$C$4*9.81)*Tool!$B$125*SIN(RADIANS(90-DEGREES(ASIN(AD36/2000))))*SQRT(2*Basic!$C$4*9.81)*Tool!$B$125)+(COS(RADIANS(90-DEGREES(ASIN(AD36/2000))))*SQRT(2*Basic!$C$4*9.81)*COS(RADIANS(90-DEGREES(ASIN(AD36/2000))))*SQRT(2*Basic!$C$4*9.81))))*SIN(RADIANS(AK36)))-19.62*(-Basic!$C$3))))*(SQRT((SIN(RADIANS(90-DEGREES(ASIN(AD36/2000))))*SQRT(2*Basic!$C$4*9.81)*Tool!$B$125*SIN(RADIANS(90-DEGREES(ASIN(AD36/2000))))*SQRT(2*Basic!$C$4*9.81)*Tool!$B$125)+(COS(RADIANS(90-DEGREES(ASIN(AD36/2000))))*SQRT(2*Basic!$C$4*9.81)*COS(RADIANS(90-DEGREES(ASIN(AD36/2000))))*SQRT(2*Basic!$C$4*9.81))))*COS(RADIANS(AK36))</f>
        <v>0.21790515766041851</v>
      </c>
      <c r="AX36">
        <v>33</v>
      </c>
      <c r="AY36">
        <f t="shared" si="6"/>
        <v>1089.2780700300541</v>
      </c>
      <c r="AZ36">
        <f t="shared" si="7"/>
        <v>1677.3411358908481</v>
      </c>
    </row>
    <row r="37" spans="6:52" x14ac:dyDescent="0.3">
      <c r="F37">
        <v>35</v>
      </c>
      <c r="G37" s="31">
        <f t="shared" si="0"/>
        <v>0.10318145471239643</v>
      </c>
      <c r="H37" s="35">
        <f>Tool!$E$10+('Trajectory Map'!G37*SIN(RADIANS(90-2*DEGREES(ASIN($D$5/2000))))/COS(RADIANS(90-2*DEGREES(ASIN($D$5/2000))))-('Trajectory Map'!G37*'Trajectory Map'!G37/((VLOOKUP($D$5,$AD$3:$AR$2002,15,FALSE)*4*COS(RADIANS(90-2*DEGREES(ASIN($D$5/2000))))*COS(RADIANS(90-2*DEGREES(ASIN($D$5/2000))))))))</f>
        <v>6.0130990693279847</v>
      </c>
      <c r="AD37" s="33">
        <f t="shared" si="4"/>
        <v>35</v>
      </c>
      <c r="AE37" s="33">
        <f t="shared" si="1"/>
        <v>1999.6937265491433</v>
      </c>
      <c r="AH37" s="33">
        <f t="shared" si="2"/>
        <v>1.0027273267946186</v>
      </c>
      <c r="AI37" s="33">
        <f t="shared" si="3"/>
        <v>88.997272673205387</v>
      </c>
      <c r="AK37" s="75">
        <f t="shared" si="5"/>
        <v>87.99454534641076</v>
      </c>
      <c r="AN37" s="64"/>
      <c r="AQ37" s="64"/>
      <c r="AR37" s="75">
        <f>(SQRT((SIN(RADIANS(90-DEGREES(ASIN(AD37/2000))))*SQRT(2*Basic!$C$4*9.81)*Tool!$B$125*SIN(RADIANS(90-DEGREES(ASIN(AD37/2000))))*SQRT(2*Basic!$C$4*9.81)*Tool!$B$125)+(COS(RADIANS(90-DEGREES(ASIN(AD37/2000))))*SQRT(2*Basic!$C$4*9.81)*COS(RADIANS(90-DEGREES(ASIN(AD37/2000))))*SQRT(2*Basic!$C$4*9.81))))*(SQRT((SIN(RADIANS(90-DEGREES(ASIN(AD37/2000))))*SQRT(2*Basic!$C$4*9.81)*Tool!$B$125*SIN(RADIANS(90-DEGREES(ASIN(AD37/2000))))*SQRT(2*Basic!$C$4*9.81)*Tool!$B$125)+(COS(RADIANS(90-DEGREES(ASIN(AD37/2000))))*SQRT(2*Basic!$C$4*9.81)*COS(RADIANS(90-DEGREES(ASIN(AD37/2000))))*SQRT(2*Basic!$C$4*9.81))))/(2*9.81)</f>
        <v>0.82796841025000001</v>
      </c>
      <c r="AS37" s="75">
        <f>(1/9.81)*((SQRT((SIN(RADIANS(90-DEGREES(ASIN(AD37/2000))))*SQRT(2*Basic!$C$4*9.81)*Tool!$B$125*SIN(RADIANS(90-DEGREES(ASIN(AD37/2000))))*SQRT(2*Basic!$C$4*9.81)*Tool!$B$125)+(COS(RADIANS(90-DEGREES(ASIN(AD37/2000))))*SQRT(2*Basic!$C$4*9.81)*COS(RADIANS(90-DEGREES(ASIN(AD37/2000))))*SQRT(2*Basic!$C$4*9.81))))*SIN(RADIANS(AK37))+(SQRT(((SQRT((SIN(RADIANS(90-DEGREES(ASIN(AD37/2000))))*SQRT(2*Basic!$C$4*9.81)*Tool!$B$125*SIN(RADIANS(90-DEGREES(ASIN(AD37/2000))))*SQRT(2*Basic!$C$4*9.81)*Tool!$B$125)+(COS(RADIANS(90-DEGREES(ASIN(AD37/2000))))*SQRT(2*Basic!$C$4*9.81)*COS(RADIANS(90-DEGREES(ASIN(AD37/2000))))*SQRT(2*Basic!$C$4*9.81))))*SIN(RADIANS(AK37))*(SQRT((SIN(RADIANS(90-DEGREES(ASIN(AD37/2000))))*SQRT(2*Basic!$C$4*9.81)*Tool!$B$125*SIN(RADIANS(90-DEGREES(ASIN(AD37/2000))))*SQRT(2*Basic!$C$4*9.81)*Tool!$B$125)+(COS(RADIANS(90-DEGREES(ASIN(AD37/2000))))*SQRT(2*Basic!$C$4*9.81)*COS(RADIANS(90-DEGREES(ASIN(AD37/2000))))*SQRT(2*Basic!$C$4*9.81))))*SIN(RADIANS(AK37)))-19.62*(-Basic!$C$3))))*(SQRT((SIN(RADIANS(90-DEGREES(ASIN(AD37/2000))))*SQRT(2*Basic!$C$4*9.81)*Tool!$B$125*SIN(RADIANS(90-DEGREES(ASIN(AD37/2000))))*SQRT(2*Basic!$C$4*9.81)*Tool!$B$125)+(COS(RADIANS(90-DEGREES(ASIN(AD37/2000))))*SQRT(2*Basic!$C$4*9.81)*COS(RADIANS(90-DEGREES(ASIN(AD37/2000))))*SQRT(2*Basic!$C$4*9.81))))*COS(RADIANS(AK37))</f>
        <v>0.22431288049032741</v>
      </c>
      <c r="AX37">
        <v>34</v>
      </c>
      <c r="AY37">
        <f t="shared" si="6"/>
        <v>1118.3858069414939</v>
      </c>
      <c r="AZ37">
        <f t="shared" si="7"/>
        <v>1658.0751451100832</v>
      </c>
    </row>
    <row r="38" spans="6:52" x14ac:dyDescent="0.3">
      <c r="F38">
        <v>36</v>
      </c>
      <c r="G38" s="31">
        <f t="shared" si="0"/>
        <v>0.10612949627560775</v>
      </c>
      <c r="H38" s="35">
        <f>Tool!$E$10+('Trajectory Map'!G38*SIN(RADIANS(90-2*DEGREES(ASIN($D$5/2000))))/COS(RADIANS(90-2*DEGREES(ASIN($D$5/2000))))-('Trajectory Map'!G38*'Trajectory Map'!G38/((VLOOKUP($D$5,$AD$3:$AR$2002,15,FALSE)*4*COS(RADIANS(90-2*DEGREES(ASIN($D$5/2000))))*COS(RADIANS(90-2*DEGREES(ASIN($D$5/2000))))))))</f>
        <v>6.0134111637683869</v>
      </c>
      <c r="AD38" s="33">
        <f t="shared" si="4"/>
        <v>36</v>
      </c>
      <c r="AE38" s="33">
        <f t="shared" si="1"/>
        <v>1999.6759737517475</v>
      </c>
      <c r="AH38" s="33">
        <f t="shared" si="2"/>
        <v>1.0313797308545551</v>
      </c>
      <c r="AI38" s="33">
        <f t="shared" si="3"/>
        <v>88.968620269145447</v>
      </c>
      <c r="AK38" s="75">
        <f t="shared" si="5"/>
        <v>87.937240538290894</v>
      </c>
      <c r="AN38" s="64"/>
      <c r="AQ38" s="64"/>
      <c r="AR38" s="75">
        <f>(SQRT((SIN(RADIANS(90-DEGREES(ASIN(AD38/2000))))*SQRT(2*Basic!$C$4*9.81)*Tool!$B$125*SIN(RADIANS(90-DEGREES(ASIN(AD38/2000))))*SQRT(2*Basic!$C$4*9.81)*Tool!$B$125)+(COS(RADIANS(90-DEGREES(ASIN(AD38/2000))))*SQRT(2*Basic!$C$4*9.81)*COS(RADIANS(90-DEGREES(ASIN(AD38/2000))))*SQRT(2*Basic!$C$4*9.81))))*(SQRT((SIN(RADIANS(90-DEGREES(ASIN(AD38/2000))))*SQRT(2*Basic!$C$4*9.81)*Tool!$B$125*SIN(RADIANS(90-DEGREES(ASIN(AD38/2000))))*SQRT(2*Basic!$C$4*9.81)*Tool!$B$125)+(COS(RADIANS(90-DEGREES(ASIN(AD38/2000))))*SQRT(2*Basic!$C$4*9.81)*COS(RADIANS(90-DEGREES(ASIN(AD38/2000))))*SQRT(2*Basic!$C$4*9.81))))/(2*9.81)</f>
        <v>0.82798744464000018</v>
      </c>
      <c r="AS38" s="75">
        <f>(1/9.81)*((SQRT((SIN(RADIANS(90-DEGREES(ASIN(AD38/2000))))*SQRT(2*Basic!$C$4*9.81)*Tool!$B$125*SIN(RADIANS(90-DEGREES(ASIN(AD38/2000))))*SQRT(2*Basic!$C$4*9.81)*Tool!$B$125)+(COS(RADIANS(90-DEGREES(ASIN(AD38/2000))))*SQRT(2*Basic!$C$4*9.81)*COS(RADIANS(90-DEGREES(ASIN(AD38/2000))))*SQRT(2*Basic!$C$4*9.81))))*SIN(RADIANS(AK38))+(SQRT(((SQRT((SIN(RADIANS(90-DEGREES(ASIN(AD38/2000))))*SQRT(2*Basic!$C$4*9.81)*Tool!$B$125*SIN(RADIANS(90-DEGREES(ASIN(AD38/2000))))*SQRT(2*Basic!$C$4*9.81)*Tool!$B$125)+(COS(RADIANS(90-DEGREES(ASIN(AD38/2000))))*SQRT(2*Basic!$C$4*9.81)*COS(RADIANS(90-DEGREES(ASIN(AD38/2000))))*SQRT(2*Basic!$C$4*9.81))))*SIN(RADIANS(AK38))*(SQRT((SIN(RADIANS(90-DEGREES(ASIN(AD38/2000))))*SQRT(2*Basic!$C$4*9.81)*Tool!$B$125*SIN(RADIANS(90-DEGREES(ASIN(AD38/2000))))*SQRT(2*Basic!$C$4*9.81)*Tool!$B$125)+(COS(RADIANS(90-DEGREES(ASIN(AD38/2000))))*SQRT(2*Basic!$C$4*9.81)*COS(RADIANS(90-DEGREES(ASIN(AD38/2000))))*SQRT(2*Basic!$C$4*9.81))))*SIN(RADIANS(AK38)))-19.62*(-Basic!$C$3))))*(SQRT((SIN(RADIANS(90-DEGREES(ASIN(AD38/2000))))*SQRT(2*Basic!$C$4*9.81)*Tool!$B$125*SIN(RADIANS(90-DEGREES(ASIN(AD38/2000))))*SQRT(2*Basic!$C$4*9.81)*Tool!$B$125)+(COS(RADIANS(90-DEGREES(ASIN(AD38/2000))))*SQRT(2*Basic!$C$4*9.81)*COS(RADIANS(90-DEGREES(ASIN(AD38/2000))))*SQRT(2*Basic!$C$4*9.81))))*COS(RADIANS(AK38))</f>
        <v>0.2307204942471848</v>
      </c>
      <c r="AX38">
        <v>35</v>
      </c>
      <c r="AY38">
        <f t="shared" si="6"/>
        <v>1147.1528727020921</v>
      </c>
      <c r="AZ38">
        <f t="shared" si="7"/>
        <v>1638.3040885779835</v>
      </c>
    </row>
    <row r="39" spans="6:52" x14ac:dyDescent="0.3">
      <c r="F39">
        <v>37</v>
      </c>
      <c r="G39" s="31">
        <f t="shared" si="0"/>
        <v>0.10907753783881907</v>
      </c>
      <c r="H39" s="35">
        <f>Tool!$E$10+('Trajectory Map'!G39*SIN(RADIANS(90-2*DEGREES(ASIN($D$5/2000))))/COS(RADIANS(90-2*DEGREES(ASIN($D$5/2000))))-('Trajectory Map'!G39*'Trajectory Map'!G39/((VLOOKUP($D$5,$AD$3:$AR$2002,15,FALSE)*4*COS(RADIANS(90-2*DEGREES(ASIN($D$5/2000))))*COS(RADIANS(90-2*DEGREES(ASIN($D$5/2000))))))))</f>
        <v>6.0137198046152758</v>
      </c>
      <c r="AD39" s="33">
        <f t="shared" si="4"/>
        <v>37</v>
      </c>
      <c r="AE39" s="33">
        <f t="shared" si="1"/>
        <v>1999.6577207112221</v>
      </c>
      <c r="AH39" s="33">
        <f t="shared" si="2"/>
        <v>1.0600323928709048</v>
      </c>
      <c r="AI39" s="33">
        <f t="shared" si="3"/>
        <v>88.939967607129091</v>
      </c>
      <c r="AK39" s="75">
        <f t="shared" si="5"/>
        <v>87.879935214258197</v>
      </c>
      <c r="AN39" s="64"/>
      <c r="AQ39" s="64"/>
      <c r="AR39" s="75">
        <f>(SQRT((SIN(RADIANS(90-DEGREES(ASIN(AD39/2000))))*SQRT(2*Basic!$C$4*9.81)*Tool!$B$125*SIN(RADIANS(90-DEGREES(ASIN(AD39/2000))))*SQRT(2*Basic!$C$4*9.81)*Tool!$B$125)+(COS(RADIANS(90-DEGREES(ASIN(AD39/2000))))*SQRT(2*Basic!$C$4*9.81)*COS(RADIANS(90-DEGREES(ASIN(AD39/2000))))*SQRT(2*Basic!$C$4*9.81))))*(SQRT((SIN(RADIANS(90-DEGREES(ASIN(AD39/2000))))*SQRT(2*Basic!$C$4*9.81)*Tool!$B$125*SIN(RADIANS(90-DEGREES(ASIN(AD39/2000))))*SQRT(2*Basic!$C$4*9.81)*Tool!$B$125)+(COS(RADIANS(90-DEGREES(ASIN(AD39/2000))))*SQRT(2*Basic!$C$4*9.81)*COS(RADIANS(90-DEGREES(ASIN(AD39/2000))))*SQRT(2*Basic!$C$4*9.81))))/(2*9.81)</f>
        <v>0.82800701521000031</v>
      </c>
      <c r="AS39" s="75">
        <f>(1/9.81)*((SQRT((SIN(RADIANS(90-DEGREES(ASIN(AD39/2000))))*SQRT(2*Basic!$C$4*9.81)*Tool!$B$125*SIN(RADIANS(90-DEGREES(ASIN(AD39/2000))))*SQRT(2*Basic!$C$4*9.81)*Tool!$B$125)+(COS(RADIANS(90-DEGREES(ASIN(AD39/2000))))*SQRT(2*Basic!$C$4*9.81)*COS(RADIANS(90-DEGREES(ASIN(AD39/2000))))*SQRT(2*Basic!$C$4*9.81))))*SIN(RADIANS(AK39))+(SQRT(((SQRT((SIN(RADIANS(90-DEGREES(ASIN(AD39/2000))))*SQRT(2*Basic!$C$4*9.81)*Tool!$B$125*SIN(RADIANS(90-DEGREES(ASIN(AD39/2000))))*SQRT(2*Basic!$C$4*9.81)*Tool!$B$125)+(COS(RADIANS(90-DEGREES(ASIN(AD39/2000))))*SQRT(2*Basic!$C$4*9.81)*COS(RADIANS(90-DEGREES(ASIN(AD39/2000))))*SQRT(2*Basic!$C$4*9.81))))*SIN(RADIANS(AK39))*(SQRT((SIN(RADIANS(90-DEGREES(ASIN(AD39/2000))))*SQRT(2*Basic!$C$4*9.81)*Tool!$B$125*SIN(RADIANS(90-DEGREES(ASIN(AD39/2000))))*SQRT(2*Basic!$C$4*9.81)*Tool!$B$125)+(COS(RADIANS(90-DEGREES(ASIN(AD39/2000))))*SQRT(2*Basic!$C$4*9.81)*COS(RADIANS(90-DEGREES(ASIN(AD39/2000))))*SQRT(2*Basic!$C$4*9.81))))*SIN(RADIANS(AK39)))-19.62*(-Basic!$C$3))))*(SQRT((SIN(RADIANS(90-DEGREES(ASIN(AD39/2000))))*SQRT(2*Basic!$C$4*9.81)*Tool!$B$125*SIN(RADIANS(90-DEGREES(ASIN(AD39/2000))))*SQRT(2*Basic!$C$4*9.81)*Tool!$B$125)+(COS(RADIANS(90-DEGREES(ASIN(AD39/2000))))*SQRT(2*Basic!$C$4*9.81)*COS(RADIANS(90-DEGREES(ASIN(AD39/2000))))*SQRT(2*Basic!$C$4*9.81))))*COS(RADIANS(AK39))</f>
        <v>0.23712799579046492</v>
      </c>
      <c r="AX39">
        <v>36</v>
      </c>
      <c r="AY39">
        <f t="shared" si="6"/>
        <v>1175.5705045849463</v>
      </c>
      <c r="AZ39">
        <f t="shared" si="7"/>
        <v>1618.0339887498949</v>
      </c>
    </row>
    <row r="40" spans="6:52" x14ac:dyDescent="0.3">
      <c r="F40">
        <v>38</v>
      </c>
      <c r="G40" s="31">
        <f t="shared" si="0"/>
        <v>0.11202557940203041</v>
      </c>
      <c r="H40" s="35">
        <f>Tool!$E$10+('Trajectory Map'!G40*SIN(RADIANS(90-2*DEGREES(ASIN($D$5/2000))))/COS(RADIANS(90-2*DEGREES(ASIN($D$5/2000))))-('Trajectory Map'!G40*'Trajectory Map'!G40/((VLOOKUP($D$5,$AD$3:$AR$2002,15,FALSE)*4*COS(RADIANS(90-2*DEGREES(ASIN($D$5/2000))))*COS(RADIANS(90-2*DEGREES(ASIN($D$5/2000))))))))</f>
        <v>6.0140249918686504</v>
      </c>
      <c r="AD40" s="33">
        <f t="shared" si="4"/>
        <v>38</v>
      </c>
      <c r="AE40" s="33">
        <f t="shared" si="1"/>
        <v>1999.6389674138679</v>
      </c>
      <c r="AH40" s="33">
        <f t="shared" si="2"/>
        <v>1.0886853200163829</v>
      </c>
      <c r="AI40" s="33">
        <f t="shared" si="3"/>
        <v>88.911314679983619</v>
      </c>
      <c r="AK40" s="75">
        <f t="shared" si="5"/>
        <v>87.822629359967237</v>
      </c>
      <c r="AN40" s="64"/>
      <c r="AQ40" s="64"/>
      <c r="AR40" s="75">
        <f>(SQRT((SIN(RADIANS(90-DEGREES(ASIN(AD40/2000))))*SQRT(2*Basic!$C$4*9.81)*Tool!$B$125*SIN(RADIANS(90-DEGREES(ASIN(AD40/2000))))*SQRT(2*Basic!$C$4*9.81)*Tool!$B$125)+(COS(RADIANS(90-DEGREES(ASIN(AD40/2000))))*SQRT(2*Basic!$C$4*9.81)*COS(RADIANS(90-DEGREES(ASIN(AD40/2000))))*SQRT(2*Basic!$C$4*9.81))))*(SQRT((SIN(RADIANS(90-DEGREES(ASIN(AD40/2000))))*SQRT(2*Basic!$C$4*9.81)*Tool!$B$125*SIN(RADIANS(90-DEGREES(ASIN(AD40/2000))))*SQRT(2*Basic!$C$4*9.81)*Tool!$B$125)+(COS(RADIANS(90-DEGREES(ASIN(AD40/2000))))*SQRT(2*Basic!$C$4*9.81)*COS(RADIANS(90-DEGREES(ASIN(AD40/2000))))*SQRT(2*Basic!$C$4*9.81))))/(2*9.81)</f>
        <v>0.82802712195999995</v>
      </c>
      <c r="AS40" s="75">
        <f>(1/9.81)*((SQRT((SIN(RADIANS(90-DEGREES(ASIN(AD40/2000))))*SQRT(2*Basic!$C$4*9.81)*Tool!$B$125*SIN(RADIANS(90-DEGREES(ASIN(AD40/2000))))*SQRT(2*Basic!$C$4*9.81)*Tool!$B$125)+(COS(RADIANS(90-DEGREES(ASIN(AD40/2000))))*SQRT(2*Basic!$C$4*9.81)*COS(RADIANS(90-DEGREES(ASIN(AD40/2000))))*SQRT(2*Basic!$C$4*9.81))))*SIN(RADIANS(AK40))+(SQRT(((SQRT((SIN(RADIANS(90-DEGREES(ASIN(AD40/2000))))*SQRT(2*Basic!$C$4*9.81)*Tool!$B$125*SIN(RADIANS(90-DEGREES(ASIN(AD40/2000))))*SQRT(2*Basic!$C$4*9.81)*Tool!$B$125)+(COS(RADIANS(90-DEGREES(ASIN(AD40/2000))))*SQRT(2*Basic!$C$4*9.81)*COS(RADIANS(90-DEGREES(ASIN(AD40/2000))))*SQRT(2*Basic!$C$4*9.81))))*SIN(RADIANS(AK40))*(SQRT((SIN(RADIANS(90-DEGREES(ASIN(AD40/2000))))*SQRT(2*Basic!$C$4*9.81)*Tool!$B$125*SIN(RADIANS(90-DEGREES(ASIN(AD40/2000))))*SQRT(2*Basic!$C$4*9.81)*Tool!$B$125)+(COS(RADIANS(90-DEGREES(ASIN(AD40/2000))))*SQRT(2*Basic!$C$4*9.81)*COS(RADIANS(90-DEGREES(ASIN(AD40/2000))))*SQRT(2*Basic!$C$4*9.81))))*SIN(RADIANS(AK40)))-19.62*(-Basic!$C$3))))*(SQRT((SIN(RADIANS(90-DEGREES(ASIN(AD40/2000))))*SQRT(2*Basic!$C$4*9.81)*Tool!$B$125*SIN(RADIANS(90-DEGREES(ASIN(AD40/2000))))*SQRT(2*Basic!$C$4*9.81)*Tool!$B$125)+(COS(RADIANS(90-DEGREES(ASIN(AD40/2000))))*SQRT(2*Basic!$C$4*9.81)*COS(RADIANS(90-DEGREES(ASIN(AD40/2000))))*SQRT(2*Basic!$C$4*9.81))))*COS(RADIANS(AK40))</f>
        <v>0.24353538197760313</v>
      </c>
      <c r="AX40">
        <v>37</v>
      </c>
      <c r="AY40">
        <f t="shared" si="6"/>
        <v>1203.6300463040966</v>
      </c>
      <c r="AZ40">
        <f t="shared" si="7"/>
        <v>1597.2710200945858</v>
      </c>
    </row>
    <row r="41" spans="6:52" x14ac:dyDescent="0.3">
      <c r="F41">
        <v>39</v>
      </c>
      <c r="G41" s="31">
        <f t="shared" si="0"/>
        <v>0.11497362096524173</v>
      </c>
      <c r="H41" s="35">
        <f>Tool!$E$10+('Trajectory Map'!G41*SIN(RADIANS(90-2*DEGREES(ASIN($D$5/2000))))/COS(RADIANS(90-2*DEGREES(ASIN($D$5/2000))))-('Trajectory Map'!G41*'Trajectory Map'!G41/((VLOOKUP($D$5,$AD$3:$AR$2002,15,FALSE)*4*COS(RADIANS(90-2*DEGREES(ASIN($D$5/2000))))*COS(RADIANS(90-2*DEGREES(ASIN($D$5/2000))))))))</f>
        <v>6.0143267255285107</v>
      </c>
      <c r="AD41" s="33">
        <f t="shared" si="4"/>
        <v>39</v>
      </c>
      <c r="AE41" s="33">
        <f t="shared" si="1"/>
        <v>1999.6197138456102</v>
      </c>
      <c r="AH41" s="33">
        <f t="shared" si="2"/>
        <v>1.1173385194643035</v>
      </c>
      <c r="AI41" s="33">
        <f t="shared" si="3"/>
        <v>88.882661480535702</v>
      </c>
      <c r="AK41" s="75">
        <f t="shared" si="5"/>
        <v>87.765322961071391</v>
      </c>
      <c r="AN41" s="64"/>
      <c r="AQ41" s="64"/>
      <c r="AR41" s="75">
        <f>(SQRT((SIN(RADIANS(90-DEGREES(ASIN(AD41/2000))))*SQRT(2*Basic!$C$4*9.81)*Tool!$B$125*SIN(RADIANS(90-DEGREES(ASIN(AD41/2000))))*SQRT(2*Basic!$C$4*9.81)*Tool!$B$125)+(COS(RADIANS(90-DEGREES(ASIN(AD41/2000))))*SQRT(2*Basic!$C$4*9.81)*COS(RADIANS(90-DEGREES(ASIN(AD41/2000))))*SQRT(2*Basic!$C$4*9.81))))*(SQRT((SIN(RADIANS(90-DEGREES(ASIN(AD41/2000))))*SQRT(2*Basic!$C$4*9.81)*Tool!$B$125*SIN(RADIANS(90-DEGREES(ASIN(AD41/2000))))*SQRT(2*Basic!$C$4*9.81)*Tool!$B$125)+(COS(RADIANS(90-DEGREES(ASIN(AD41/2000))))*SQRT(2*Basic!$C$4*9.81)*COS(RADIANS(90-DEGREES(ASIN(AD41/2000))))*SQRT(2*Basic!$C$4*9.81))))/(2*9.81)</f>
        <v>0.82804776489000009</v>
      </c>
      <c r="AS41" s="75">
        <f>(1/9.81)*((SQRT((SIN(RADIANS(90-DEGREES(ASIN(AD41/2000))))*SQRT(2*Basic!$C$4*9.81)*Tool!$B$125*SIN(RADIANS(90-DEGREES(ASIN(AD41/2000))))*SQRT(2*Basic!$C$4*9.81)*Tool!$B$125)+(COS(RADIANS(90-DEGREES(ASIN(AD41/2000))))*SQRT(2*Basic!$C$4*9.81)*COS(RADIANS(90-DEGREES(ASIN(AD41/2000))))*SQRT(2*Basic!$C$4*9.81))))*SIN(RADIANS(AK41))+(SQRT(((SQRT((SIN(RADIANS(90-DEGREES(ASIN(AD41/2000))))*SQRT(2*Basic!$C$4*9.81)*Tool!$B$125*SIN(RADIANS(90-DEGREES(ASIN(AD41/2000))))*SQRT(2*Basic!$C$4*9.81)*Tool!$B$125)+(COS(RADIANS(90-DEGREES(ASIN(AD41/2000))))*SQRT(2*Basic!$C$4*9.81)*COS(RADIANS(90-DEGREES(ASIN(AD41/2000))))*SQRT(2*Basic!$C$4*9.81))))*SIN(RADIANS(AK41))*(SQRT((SIN(RADIANS(90-DEGREES(ASIN(AD41/2000))))*SQRT(2*Basic!$C$4*9.81)*Tool!$B$125*SIN(RADIANS(90-DEGREES(ASIN(AD41/2000))))*SQRT(2*Basic!$C$4*9.81)*Tool!$B$125)+(COS(RADIANS(90-DEGREES(ASIN(AD41/2000))))*SQRT(2*Basic!$C$4*9.81)*COS(RADIANS(90-DEGREES(ASIN(AD41/2000))))*SQRT(2*Basic!$C$4*9.81))))*SIN(RADIANS(AK41)))-19.62*(-Basic!$C$3))))*(SQRT((SIN(RADIANS(90-DEGREES(ASIN(AD41/2000))))*SQRT(2*Basic!$C$4*9.81)*Tool!$B$125*SIN(RADIANS(90-DEGREES(ASIN(AD41/2000))))*SQRT(2*Basic!$C$4*9.81)*Tool!$B$125)+(COS(RADIANS(90-DEGREES(ASIN(AD41/2000))))*SQRT(2*Basic!$C$4*9.81)*COS(RADIANS(90-DEGREES(ASIN(AD41/2000))))*SQRT(2*Basic!$C$4*9.81))))*COS(RADIANS(AK41))</f>
        <v>0.24994264966393884</v>
      </c>
      <c r="AX41">
        <v>38</v>
      </c>
      <c r="AY41">
        <f t="shared" si="6"/>
        <v>1231.3229506513167</v>
      </c>
      <c r="AZ41">
        <f t="shared" si="7"/>
        <v>1576.0215072134438</v>
      </c>
    </row>
    <row r="42" spans="6:52" x14ac:dyDescent="0.3">
      <c r="F42">
        <v>40</v>
      </c>
      <c r="G42" s="31">
        <f t="shared" si="0"/>
        <v>0.11792166252845306</v>
      </c>
      <c r="H42" s="35">
        <f>Tool!$E$10+('Trajectory Map'!G42*SIN(RADIANS(90-2*DEGREES(ASIN($D$5/2000))))/COS(RADIANS(90-2*DEGREES(ASIN($D$5/2000))))-('Trajectory Map'!G42*'Trajectory Map'!G42/((VLOOKUP($D$5,$AD$3:$AR$2002,15,FALSE)*4*COS(RADIANS(90-2*DEGREES(ASIN($D$5/2000))))*COS(RADIANS(90-2*DEGREES(ASIN($D$5/2000))))))))</f>
        <v>6.0146250055948576</v>
      </c>
      <c r="AD42" s="33">
        <f t="shared" si="4"/>
        <v>40</v>
      </c>
      <c r="AE42" s="33">
        <f t="shared" si="1"/>
        <v>1999.599959991998</v>
      </c>
      <c r="AH42" s="33">
        <f t="shared" si="2"/>
        <v>1.1459919983885927</v>
      </c>
      <c r="AI42" s="33">
        <f t="shared" si="3"/>
        <v>88.854008001611405</v>
      </c>
      <c r="AK42" s="75">
        <f t="shared" si="5"/>
        <v>87.708016003222809</v>
      </c>
      <c r="AN42" s="64"/>
      <c r="AQ42" s="64"/>
      <c r="AR42" s="75">
        <f>(SQRT((SIN(RADIANS(90-DEGREES(ASIN(AD42/2000))))*SQRT(2*Basic!$C$4*9.81)*Tool!$B$125*SIN(RADIANS(90-DEGREES(ASIN(AD42/2000))))*SQRT(2*Basic!$C$4*9.81)*Tool!$B$125)+(COS(RADIANS(90-DEGREES(ASIN(AD42/2000))))*SQRT(2*Basic!$C$4*9.81)*COS(RADIANS(90-DEGREES(ASIN(AD42/2000))))*SQRT(2*Basic!$C$4*9.81))))*(SQRT((SIN(RADIANS(90-DEGREES(ASIN(AD42/2000))))*SQRT(2*Basic!$C$4*9.81)*Tool!$B$125*SIN(RADIANS(90-DEGREES(ASIN(AD42/2000))))*SQRT(2*Basic!$C$4*9.81)*Tool!$B$125)+(COS(RADIANS(90-DEGREES(ASIN(AD42/2000))))*SQRT(2*Basic!$C$4*9.81)*COS(RADIANS(90-DEGREES(ASIN(AD42/2000))))*SQRT(2*Basic!$C$4*9.81))))/(2*9.81)</f>
        <v>0.82806894400000042</v>
      </c>
      <c r="AS42" s="75">
        <f>(1/9.81)*((SQRT((SIN(RADIANS(90-DEGREES(ASIN(AD42/2000))))*SQRT(2*Basic!$C$4*9.81)*Tool!$B$125*SIN(RADIANS(90-DEGREES(ASIN(AD42/2000))))*SQRT(2*Basic!$C$4*9.81)*Tool!$B$125)+(COS(RADIANS(90-DEGREES(ASIN(AD42/2000))))*SQRT(2*Basic!$C$4*9.81)*COS(RADIANS(90-DEGREES(ASIN(AD42/2000))))*SQRT(2*Basic!$C$4*9.81))))*SIN(RADIANS(AK42))+(SQRT(((SQRT((SIN(RADIANS(90-DEGREES(ASIN(AD42/2000))))*SQRT(2*Basic!$C$4*9.81)*Tool!$B$125*SIN(RADIANS(90-DEGREES(ASIN(AD42/2000))))*SQRT(2*Basic!$C$4*9.81)*Tool!$B$125)+(COS(RADIANS(90-DEGREES(ASIN(AD42/2000))))*SQRT(2*Basic!$C$4*9.81)*COS(RADIANS(90-DEGREES(ASIN(AD42/2000))))*SQRT(2*Basic!$C$4*9.81))))*SIN(RADIANS(AK42))*(SQRT((SIN(RADIANS(90-DEGREES(ASIN(AD42/2000))))*SQRT(2*Basic!$C$4*9.81)*Tool!$B$125*SIN(RADIANS(90-DEGREES(ASIN(AD42/2000))))*SQRT(2*Basic!$C$4*9.81)*Tool!$B$125)+(COS(RADIANS(90-DEGREES(ASIN(AD42/2000))))*SQRT(2*Basic!$C$4*9.81)*COS(RADIANS(90-DEGREES(ASIN(AD42/2000))))*SQRT(2*Basic!$C$4*9.81))))*SIN(RADIANS(AK42)))-19.62*(-Basic!$C$3))))*(SQRT((SIN(RADIANS(90-DEGREES(ASIN(AD42/2000))))*SQRT(2*Basic!$C$4*9.81)*Tool!$B$125*SIN(RADIANS(90-DEGREES(ASIN(AD42/2000))))*SQRT(2*Basic!$C$4*9.81)*Tool!$B$125)+(COS(RADIANS(90-DEGREES(ASIN(AD42/2000))))*SQRT(2*Basic!$C$4*9.81)*COS(RADIANS(90-DEGREES(ASIN(AD42/2000))))*SQRT(2*Basic!$C$4*9.81))))*COS(RADIANS(AK42))</f>
        <v>0.25634979570265637</v>
      </c>
      <c r="AX42">
        <v>39</v>
      </c>
      <c r="AY42">
        <f t="shared" si="6"/>
        <v>1258.6407820996749</v>
      </c>
      <c r="AZ42">
        <f t="shared" si="7"/>
        <v>1554.2919229139418</v>
      </c>
    </row>
    <row r="43" spans="6:52" x14ac:dyDescent="0.3">
      <c r="F43">
        <v>41</v>
      </c>
      <c r="G43" s="31">
        <f t="shared" si="0"/>
        <v>0.12086970409166438</v>
      </c>
      <c r="H43" s="35">
        <f>Tool!$E$10+('Trajectory Map'!G43*SIN(RADIANS(90-2*DEGREES(ASIN($D$5/2000))))/COS(RADIANS(90-2*DEGREES(ASIN($D$5/2000))))-('Trajectory Map'!G43*'Trajectory Map'!G43/((VLOOKUP($D$5,$AD$3:$AR$2002,15,FALSE)*4*COS(RADIANS(90-2*DEGREES(ASIN($D$5/2000))))*COS(RADIANS(90-2*DEGREES(ASIN($D$5/2000))))))))</f>
        <v>6.0149198320676893</v>
      </c>
      <c r="AD43" s="33">
        <f t="shared" si="4"/>
        <v>41</v>
      </c>
      <c r="AE43" s="33">
        <f t="shared" si="1"/>
        <v>1999.5797058382043</v>
      </c>
      <c r="AH43" s="33">
        <f t="shared" si="2"/>
        <v>1.1746457639638064</v>
      </c>
      <c r="AI43" s="33">
        <f t="shared" si="3"/>
        <v>88.825354236036191</v>
      </c>
      <c r="AK43" s="75">
        <f t="shared" si="5"/>
        <v>87.650708472072381</v>
      </c>
      <c r="AN43" s="64"/>
      <c r="AQ43" s="64"/>
      <c r="AR43" s="75">
        <f>(SQRT((SIN(RADIANS(90-DEGREES(ASIN(AD43/2000))))*SQRT(2*Basic!$C$4*9.81)*Tool!$B$125*SIN(RADIANS(90-DEGREES(ASIN(AD43/2000))))*SQRT(2*Basic!$C$4*9.81)*Tool!$B$125)+(COS(RADIANS(90-DEGREES(ASIN(AD43/2000))))*SQRT(2*Basic!$C$4*9.81)*COS(RADIANS(90-DEGREES(ASIN(AD43/2000))))*SQRT(2*Basic!$C$4*9.81))))*(SQRT((SIN(RADIANS(90-DEGREES(ASIN(AD43/2000))))*SQRT(2*Basic!$C$4*9.81)*Tool!$B$125*SIN(RADIANS(90-DEGREES(ASIN(AD43/2000))))*SQRT(2*Basic!$C$4*9.81)*Tool!$B$125)+(COS(RADIANS(90-DEGREES(ASIN(AD43/2000))))*SQRT(2*Basic!$C$4*9.81)*COS(RADIANS(90-DEGREES(ASIN(AD43/2000))))*SQRT(2*Basic!$C$4*9.81))))/(2*9.81)</f>
        <v>0.82809065928999992</v>
      </c>
      <c r="AS43" s="75">
        <f>(1/9.81)*((SQRT((SIN(RADIANS(90-DEGREES(ASIN(AD43/2000))))*SQRT(2*Basic!$C$4*9.81)*Tool!$B$125*SIN(RADIANS(90-DEGREES(ASIN(AD43/2000))))*SQRT(2*Basic!$C$4*9.81)*Tool!$B$125)+(COS(RADIANS(90-DEGREES(ASIN(AD43/2000))))*SQRT(2*Basic!$C$4*9.81)*COS(RADIANS(90-DEGREES(ASIN(AD43/2000))))*SQRT(2*Basic!$C$4*9.81))))*SIN(RADIANS(AK43))+(SQRT(((SQRT((SIN(RADIANS(90-DEGREES(ASIN(AD43/2000))))*SQRT(2*Basic!$C$4*9.81)*Tool!$B$125*SIN(RADIANS(90-DEGREES(ASIN(AD43/2000))))*SQRT(2*Basic!$C$4*9.81)*Tool!$B$125)+(COS(RADIANS(90-DEGREES(ASIN(AD43/2000))))*SQRT(2*Basic!$C$4*9.81)*COS(RADIANS(90-DEGREES(ASIN(AD43/2000))))*SQRT(2*Basic!$C$4*9.81))))*SIN(RADIANS(AK43))*(SQRT((SIN(RADIANS(90-DEGREES(ASIN(AD43/2000))))*SQRT(2*Basic!$C$4*9.81)*Tool!$B$125*SIN(RADIANS(90-DEGREES(ASIN(AD43/2000))))*SQRT(2*Basic!$C$4*9.81)*Tool!$B$125)+(COS(RADIANS(90-DEGREES(ASIN(AD43/2000))))*SQRT(2*Basic!$C$4*9.81)*COS(RADIANS(90-DEGREES(ASIN(AD43/2000))))*SQRT(2*Basic!$C$4*9.81))))*SIN(RADIANS(AK43)))-19.62*(-Basic!$C$3))))*(SQRT((SIN(RADIANS(90-DEGREES(ASIN(AD43/2000))))*SQRT(2*Basic!$C$4*9.81)*Tool!$B$125*SIN(RADIANS(90-DEGREES(ASIN(AD43/2000))))*SQRT(2*Basic!$C$4*9.81)*Tool!$B$125)+(COS(RADIANS(90-DEGREES(ASIN(AD43/2000))))*SQRT(2*Basic!$C$4*9.81)*COS(RADIANS(90-DEGREES(ASIN(AD43/2000))))*SQRT(2*Basic!$C$4*9.81))))*COS(RADIANS(AK43))</f>
        <v>0.26275681694473363</v>
      </c>
      <c r="AX43">
        <v>40</v>
      </c>
      <c r="AY43">
        <f t="shared" si="6"/>
        <v>1285.5752193730784</v>
      </c>
      <c r="AZ43">
        <f t="shared" si="7"/>
        <v>1532.0888862379561</v>
      </c>
    </row>
    <row r="44" spans="6:52" x14ac:dyDescent="0.3">
      <c r="F44">
        <v>42</v>
      </c>
      <c r="G44" s="31">
        <f t="shared" si="0"/>
        <v>0.1238177456548757</v>
      </c>
      <c r="H44" s="35">
        <f>Tool!$E$10+('Trajectory Map'!G44*SIN(RADIANS(90-2*DEGREES(ASIN($D$5/2000))))/COS(RADIANS(90-2*DEGREES(ASIN($D$5/2000))))-('Trajectory Map'!G44*'Trajectory Map'!G44/((VLOOKUP($D$5,$AD$3:$AR$2002,15,FALSE)*4*COS(RADIANS(90-2*DEGREES(ASIN($D$5/2000))))*COS(RADIANS(90-2*DEGREES(ASIN($D$5/2000))))))))</f>
        <v>6.0152112049470077</v>
      </c>
      <c r="AD44" s="33">
        <f t="shared" si="4"/>
        <v>42</v>
      </c>
      <c r="AE44" s="33">
        <f t="shared" si="1"/>
        <v>1999.5589513690263</v>
      </c>
      <c r="AH44" s="33">
        <f t="shared" si="2"/>
        <v>1.2032998233651471</v>
      </c>
      <c r="AI44" s="33">
        <f t="shared" si="3"/>
        <v>88.796700176634857</v>
      </c>
      <c r="AK44" s="75">
        <f t="shared" si="5"/>
        <v>87.593400353269701</v>
      </c>
      <c r="AN44" s="64"/>
      <c r="AQ44" s="64"/>
      <c r="AR44" s="75">
        <f>(SQRT((SIN(RADIANS(90-DEGREES(ASIN(AD44/2000))))*SQRT(2*Basic!$C$4*9.81)*Tool!$B$125*SIN(RADIANS(90-DEGREES(ASIN(AD44/2000))))*SQRT(2*Basic!$C$4*9.81)*Tool!$B$125)+(COS(RADIANS(90-DEGREES(ASIN(AD44/2000))))*SQRT(2*Basic!$C$4*9.81)*COS(RADIANS(90-DEGREES(ASIN(AD44/2000))))*SQRT(2*Basic!$C$4*9.81))))*(SQRT((SIN(RADIANS(90-DEGREES(ASIN(AD44/2000))))*SQRT(2*Basic!$C$4*9.81)*Tool!$B$125*SIN(RADIANS(90-DEGREES(ASIN(AD44/2000))))*SQRT(2*Basic!$C$4*9.81)*Tool!$B$125)+(COS(RADIANS(90-DEGREES(ASIN(AD44/2000))))*SQRT(2*Basic!$C$4*9.81)*COS(RADIANS(90-DEGREES(ASIN(AD44/2000))))*SQRT(2*Basic!$C$4*9.81))))/(2*9.81)</f>
        <v>0.82811291075999982</v>
      </c>
      <c r="AS44" s="75">
        <f>(1/9.81)*((SQRT((SIN(RADIANS(90-DEGREES(ASIN(AD44/2000))))*SQRT(2*Basic!$C$4*9.81)*Tool!$B$125*SIN(RADIANS(90-DEGREES(ASIN(AD44/2000))))*SQRT(2*Basic!$C$4*9.81)*Tool!$B$125)+(COS(RADIANS(90-DEGREES(ASIN(AD44/2000))))*SQRT(2*Basic!$C$4*9.81)*COS(RADIANS(90-DEGREES(ASIN(AD44/2000))))*SQRT(2*Basic!$C$4*9.81))))*SIN(RADIANS(AK44))+(SQRT(((SQRT((SIN(RADIANS(90-DEGREES(ASIN(AD44/2000))))*SQRT(2*Basic!$C$4*9.81)*Tool!$B$125*SIN(RADIANS(90-DEGREES(ASIN(AD44/2000))))*SQRT(2*Basic!$C$4*9.81)*Tool!$B$125)+(COS(RADIANS(90-DEGREES(ASIN(AD44/2000))))*SQRT(2*Basic!$C$4*9.81)*COS(RADIANS(90-DEGREES(ASIN(AD44/2000))))*SQRT(2*Basic!$C$4*9.81))))*SIN(RADIANS(AK44))*(SQRT((SIN(RADIANS(90-DEGREES(ASIN(AD44/2000))))*SQRT(2*Basic!$C$4*9.81)*Tool!$B$125*SIN(RADIANS(90-DEGREES(ASIN(AD44/2000))))*SQRT(2*Basic!$C$4*9.81)*Tool!$B$125)+(COS(RADIANS(90-DEGREES(ASIN(AD44/2000))))*SQRT(2*Basic!$C$4*9.81)*COS(RADIANS(90-DEGREES(ASIN(AD44/2000))))*SQRT(2*Basic!$C$4*9.81))))*SIN(RADIANS(AK44)))-19.62*(-Basic!$C$3))))*(SQRT((SIN(RADIANS(90-DEGREES(ASIN(AD44/2000))))*SQRT(2*Basic!$C$4*9.81)*Tool!$B$125*SIN(RADIANS(90-DEGREES(ASIN(AD44/2000))))*SQRT(2*Basic!$C$4*9.81)*Tool!$B$125)+(COS(RADIANS(90-DEGREES(ASIN(AD44/2000))))*SQRT(2*Basic!$C$4*9.81)*COS(RADIANS(90-DEGREES(ASIN(AD44/2000))))*SQRT(2*Basic!$C$4*9.81))))*COS(RADIANS(AK44))</f>
        <v>0.26916371023888241</v>
      </c>
      <c r="AX44">
        <v>41</v>
      </c>
      <c r="AY44">
        <f t="shared" si="6"/>
        <v>1312.1180579810145</v>
      </c>
      <c r="AZ44">
        <f t="shared" si="7"/>
        <v>1509.4191604455441</v>
      </c>
    </row>
    <row r="45" spans="6:52" x14ac:dyDescent="0.3">
      <c r="F45">
        <v>43</v>
      </c>
      <c r="G45" s="31">
        <f t="shared" si="0"/>
        <v>0.12676578721808704</v>
      </c>
      <c r="H45" s="35">
        <f>Tool!$E$10+('Trajectory Map'!G45*SIN(RADIANS(90-2*DEGREES(ASIN($D$5/2000))))/COS(RADIANS(90-2*DEGREES(ASIN($D$5/2000))))-('Trajectory Map'!G45*'Trajectory Map'!G45/((VLOOKUP($D$5,$AD$3:$AR$2002,15,FALSE)*4*COS(RADIANS(90-2*DEGREES(ASIN($D$5/2000))))*COS(RADIANS(90-2*DEGREES(ASIN($D$5/2000))))))))</f>
        <v>6.0154991242328117</v>
      </c>
      <c r="AD45" s="33">
        <f t="shared" si="4"/>
        <v>43</v>
      </c>
      <c r="AE45" s="33">
        <f t="shared" si="1"/>
        <v>1999.5376965688845</v>
      </c>
      <c r="AH45" s="33">
        <f t="shared" si="2"/>
        <v>1.2319541837684769</v>
      </c>
      <c r="AI45" s="33">
        <f t="shared" si="3"/>
        <v>88.76804581623152</v>
      </c>
      <c r="AK45" s="75">
        <f t="shared" si="5"/>
        <v>87.536091632463041</v>
      </c>
      <c r="AN45" s="64"/>
      <c r="AQ45" s="64"/>
      <c r="AR45" s="75">
        <f>(SQRT((SIN(RADIANS(90-DEGREES(ASIN(AD45/2000))))*SQRT(2*Basic!$C$4*9.81)*Tool!$B$125*SIN(RADIANS(90-DEGREES(ASIN(AD45/2000))))*SQRT(2*Basic!$C$4*9.81)*Tool!$B$125)+(COS(RADIANS(90-DEGREES(ASIN(AD45/2000))))*SQRT(2*Basic!$C$4*9.81)*COS(RADIANS(90-DEGREES(ASIN(AD45/2000))))*SQRT(2*Basic!$C$4*9.81))))*(SQRT((SIN(RADIANS(90-DEGREES(ASIN(AD45/2000))))*SQRT(2*Basic!$C$4*9.81)*Tool!$B$125*SIN(RADIANS(90-DEGREES(ASIN(AD45/2000))))*SQRT(2*Basic!$C$4*9.81)*Tool!$B$125)+(COS(RADIANS(90-DEGREES(ASIN(AD45/2000))))*SQRT(2*Basic!$C$4*9.81)*COS(RADIANS(90-DEGREES(ASIN(AD45/2000))))*SQRT(2*Basic!$C$4*9.81))))/(2*9.81)</f>
        <v>0.8281356984099999</v>
      </c>
      <c r="AS45" s="75">
        <f>(1/9.81)*((SQRT((SIN(RADIANS(90-DEGREES(ASIN(AD45/2000))))*SQRT(2*Basic!$C$4*9.81)*Tool!$B$125*SIN(RADIANS(90-DEGREES(ASIN(AD45/2000))))*SQRT(2*Basic!$C$4*9.81)*Tool!$B$125)+(COS(RADIANS(90-DEGREES(ASIN(AD45/2000))))*SQRT(2*Basic!$C$4*9.81)*COS(RADIANS(90-DEGREES(ASIN(AD45/2000))))*SQRT(2*Basic!$C$4*9.81))))*SIN(RADIANS(AK45))+(SQRT(((SQRT((SIN(RADIANS(90-DEGREES(ASIN(AD45/2000))))*SQRT(2*Basic!$C$4*9.81)*Tool!$B$125*SIN(RADIANS(90-DEGREES(ASIN(AD45/2000))))*SQRT(2*Basic!$C$4*9.81)*Tool!$B$125)+(COS(RADIANS(90-DEGREES(ASIN(AD45/2000))))*SQRT(2*Basic!$C$4*9.81)*COS(RADIANS(90-DEGREES(ASIN(AD45/2000))))*SQRT(2*Basic!$C$4*9.81))))*SIN(RADIANS(AK45))*(SQRT((SIN(RADIANS(90-DEGREES(ASIN(AD45/2000))))*SQRT(2*Basic!$C$4*9.81)*Tool!$B$125*SIN(RADIANS(90-DEGREES(ASIN(AD45/2000))))*SQRT(2*Basic!$C$4*9.81)*Tool!$B$125)+(COS(RADIANS(90-DEGREES(ASIN(AD45/2000))))*SQRT(2*Basic!$C$4*9.81)*COS(RADIANS(90-DEGREES(ASIN(AD45/2000))))*SQRT(2*Basic!$C$4*9.81))))*SIN(RADIANS(AK45)))-19.62*(-Basic!$C$3))))*(SQRT((SIN(RADIANS(90-DEGREES(ASIN(AD45/2000))))*SQRT(2*Basic!$C$4*9.81)*Tool!$B$125*SIN(RADIANS(90-DEGREES(ASIN(AD45/2000))))*SQRT(2*Basic!$C$4*9.81)*Tool!$B$125)+(COS(RADIANS(90-DEGREES(ASIN(AD45/2000))))*SQRT(2*Basic!$C$4*9.81)*COS(RADIANS(90-DEGREES(ASIN(AD45/2000))))*SQRT(2*Basic!$C$4*9.81))))*COS(RADIANS(AK45))</f>
        <v>0.27557047243148874</v>
      </c>
      <c r="AX45">
        <v>42</v>
      </c>
      <c r="AY45">
        <f t="shared" si="6"/>
        <v>1338.2612127177165</v>
      </c>
      <c r="AZ45">
        <f t="shared" si="7"/>
        <v>1486.2896509547884</v>
      </c>
    </row>
    <row r="46" spans="6:52" x14ac:dyDescent="0.3">
      <c r="F46">
        <v>44</v>
      </c>
      <c r="G46" s="31">
        <f t="shared" si="0"/>
        <v>0.12971382878129836</v>
      </c>
      <c r="H46" s="35">
        <f>Tool!$E$10+('Trajectory Map'!G46*SIN(RADIANS(90-2*DEGREES(ASIN($D$5/2000))))/COS(RADIANS(90-2*DEGREES(ASIN($D$5/2000))))-('Trajectory Map'!G46*'Trajectory Map'!G46/((VLOOKUP($D$5,$AD$3:$AR$2002,15,FALSE)*4*COS(RADIANS(90-2*DEGREES(ASIN($D$5/2000))))*COS(RADIANS(90-2*DEGREES(ASIN($D$5/2000))))))))</f>
        <v>6.0157835899251015</v>
      </c>
      <c r="AD46" s="33">
        <f t="shared" si="4"/>
        <v>44</v>
      </c>
      <c r="AE46" s="33">
        <f t="shared" si="1"/>
        <v>1999.5159414218233</v>
      </c>
      <c r="AH46" s="33">
        <f t="shared" si="2"/>
        <v>1.2606088523503383</v>
      </c>
      <c r="AI46" s="33">
        <f t="shared" si="3"/>
        <v>88.739391147649656</v>
      </c>
      <c r="AK46" s="75">
        <f t="shared" si="5"/>
        <v>87.478782295299325</v>
      </c>
      <c r="AN46" s="64"/>
      <c r="AQ46" s="64"/>
      <c r="AR46" s="75">
        <f>(SQRT((SIN(RADIANS(90-DEGREES(ASIN(AD46/2000))))*SQRT(2*Basic!$C$4*9.81)*Tool!$B$125*SIN(RADIANS(90-DEGREES(ASIN(AD46/2000))))*SQRT(2*Basic!$C$4*9.81)*Tool!$B$125)+(COS(RADIANS(90-DEGREES(ASIN(AD46/2000))))*SQRT(2*Basic!$C$4*9.81)*COS(RADIANS(90-DEGREES(ASIN(AD46/2000))))*SQRT(2*Basic!$C$4*9.81))))*(SQRT((SIN(RADIANS(90-DEGREES(ASIN(AD46/2000))))*SQRT(2*Basic!$C$4*9.81)*Tool!$B$125*SIN(RADIANS(90-DEGREES(ASIN(AD46/2000))))*SQRT(2*Basic!$C$4*9.81)*Tool!$B$125)+(COS(RADIANS(90-DEGREES(ASIN(AD46/2000))))*SQRT(2*Basic!$C$4*9.81)*COS(RADIANS(90-DEGREES(ASIN(AD46/2000))))*SQRT(2*Basic!$C$4*9.81))))/(2*9.81)</f>
        <v>0.82815902224000049</v>
      </c>
      <c r="AS46" s="75">
        <f>(1/9.81)*((SQRT((SIN(RADIANS(90-DEGREES(ASIN(AD46/2000))))*SQRT(2*Basic!$C$4*9.81)*Tool!$B$125*SIN(RADIANS(90-DEGREES(ASIN(AD46/2000))))*SQRT(2*Basic!$C$4*9.81)*Tool!$B$125)+(COS(RADIANS(90-DEGREES(ASIN(AD46/2000))))*SQRT(2*Basic!$C$4*9.81)*COS(RADIANS(90-DEGREES(ASIN(AD46/2000))))*SQRT(2*Basic!$C$4*9.81))))*SIN(RADIANS(AK46))+(SQRT(((SQRT((SIN(RADIANS(90-DEGREES(ASIN(AD46/2000))))*SQRT(2*Basic!$C$4*9.81)*Tool!$B$125*SIN(RADIANS(90-DEGREES(ASIN(AD46/2000))))*SQRT(2*Basic!$C$4*9.81)*Tool!$B$125)+(COS(RADIANS(90-DEGREES(ASIN(AD46/2000))))*SQRT(2*Basic!$C$4*9.81)*COS(RADIANS(90-DEGREES(ASIN(AD46/2000))))*SQRT(2*Basic!$C$4*9.81))))*SIN(RADIANS(AK46))*(SQRT((SIN(RADIANS(90-DEGREES(ASIN(AD46/2000))))*SQRT(2*Basic!$C$4*9.81)*Tool!$B$125*SIN(RADIANS(90-DEGREES(ASIN(AD46/2000))))*SQRT(2*Basic!$C$4*9.81)*Tool!$B$125)+(COS(RADIANS(90-DEGREES(ASIN(AD46/2000))))*SQRT(2*Basic!$C$4*9.81)*COS(RADIANS(90-DEGREES(ASIN(AD46/2000))))*SQRT(2*Basic!$C$4*9.81))))*SIN(RADIANS(AK46)))-19.62*(-Basic!$C$3))))*(SQRT((SIN(RADIANS(90-DEGREES(ASIN(AD46/2000))))*SQRT(2*Basic!$C$4*9.81)*Tool!$B$125*SIN(RADIANS(90-DEGREES(ASIN(AD46/2000))))*SQRT(2*Basic!$C$4*9.81)*Tool!$B$125)+(COS(RADIANS(90-DEGREES(ASIN(AD46/2000))))*SQRT(2*Basic!$C$4*9.81)*COS(RADIANS(90-DEGREES(ASIN(AD46/2000))))*SQRT(2*Basic!$C$4*9.81))))*COS(RADIANS(AK46))</f>
        <v>0.28197710036656548</v>
      </c>
      <c r="AX46">
        <v>43</v>
      </c>
      <c r="AY46">
        <f t="shared" si="6"/>
        <v>1363.996720124997</v>
      </c>
      <c r="AZ46">
        <f t="shared" si="7"/>
        <v>1462.7074032383409</v>
      </c>
    </row>
    <row r="47" spans="6:52" x14ac:dyDescent="0.3">
      <c r="F47">
        <v>45</v>
      </c>
      <c r="G47" s="31">
        <f t="shared" si="0"/>
        <v>0.13266187034450969</v>
      </c>
      <c r="H47" s="35">
        <f>Tool!$E$10+('Trajectory Map'!G47*SIN(RADIANS(90-2*DEGREES(ASIN($D$5/2000))))/COS(RADIANS(90-2*DEGREES(ASIN($D$5/2000))))-('Trajectory Map'!G47*'Trajectory Map'!G47/((VLOOKUP($D$5,$AD$3:$AR$2002,15,FALSE)*4*COS(RADIANS(90-2*DEGREES(ASIN($D$5/2000))))*COS(RADIANS(90-2*DEGREES(ASIN($D$5/2000))))))))</f>
        <v>6.0160646020238779</v>
      </c>
      <c r="AD47" s="33">
        <f t="shared" si="4"/>
        <v>45</v>
      </c>
      <c r="AE47" s="33">
        <f t="shared" si="1"/>
        <v>1999.493685911511</v>
      </c>
      <c r="AH47" s="33">
        <f t="shared" si="2"/>
        <v>1.2892638362879665</v>
      </c>
      <c r="AI47" s="33">
        <f t="shared" si="3"/>
        <v>88.710736163712028</v>
      </c>
      <c r="AK47" s="75">
        <f t="shared" si="5"/>
        <v>87.42147232742407</v>
      </c>
      <c r="AN47" s="64"/>
      <c r="AQ47" s="64"/>
      <c r="AR47" s="75">
        <f>(SQRT((SIN(RADIANS(90-DEGREES(ASIN(AD47/2000))))*SQRT(2*Basic!$C$4*9.81)*Tool!$B$125*SIN(RADIANS(90-DEGREES(ASIN(AD47/2000))))*SQRT(2*Basic!$C$4*9.81)*Tool!$B$125)+(COS(RADIANS(90-DEGREES(ASIN(AD47/2000))))*SQRT(2*Basic!$C$4*9.81)*COS(RADIANS(90-DEGREES(ASIN(AD47/2000))))*SQRT(2*Basic!$C$4*9.81))))*(SQRT((SIN(RADIANS(90-DEGREES(ASIN(AD47/2000))))*SQRT(2*Basic!$C$4*9.81)*Tool!$B$125*SIN(RADIANS(90-DEGREES(ASIN(AD47/2000))))*SQRT(2*Basic!$C$4*9.81)*Tool!$B$125)+(COS(RADIANS(90-DEGREES(ASIN(AD47/2000))))*SQRT(2*Basic!$C$4*9.81)*COS(RADIANS(90-DEGREES(ASIN(AD47/2000))))*SQRT(2*Basic!$C$4*9.81))))/(2*9.81)</f>
        <v>0.82818288225000014</v>
      </c>
      <c r="AS47" s="75">
        <f>(1/9.81)*((SQRT((SIN(RADIANS(90-DEGREES(ASIN(AD47/2000))))*SQRT(2*Basic!$C$4*9.81)*Tool!$B$125*SIN(RADIANS(90-DEGREES(ASIN(AD47/2000))))*SQRT(2*Basic!$C$4*9.81)*Tool!$B$125)+(COS(RADIANS(90-DEGREES(ASIN(AD47/2000))))*SQRT(2*Basic!$C$4*9.81)*COS(RADIANS(90-DEGREES(ASIN(AD47/2000))))*SQRT(2*Basic!$C$4*9.81))))*SIN(RADIANS(AK47))+(SQRT(((SQRT((SIN(RADIANS(90-DEGREES(ASIN(AD47/2000))))*SQRT(2*Basic!$C$4*9.81)*Tool!$B$125*SIN(RADIANS(90-DEGREES(ASIN(AD47/2000))))*SQRT(2*Basic!$C$4*9.81)*Tool!$B$125)+(COS(RADIANS(90-DEGREES(ASIN(AD47/2000))))*SQRT(2*Basic!$C$4*9.81)*COS(RADIANS(90-DEGREES(ASIN(AD47/2000))))*SQRT(2*Basic!$C$4*9.81))))*SIN(RADIANS(AK47))*(SQRT((SIN(RADIANS(90-DEGREES(ASIN(AD47/2000))))*SQRT(2*Basic!$C$4*9.81)*Tool!$B$125*SIN(RADIANS(90-DEGREES(ASIN(AD47/2000))))*SQRT(2*Basic!$C$4*9.81)*Tool!$B$125)+(COS(RADIANS(90-DEGREES(ASIN(AD47/2000))))*SQRT(2*Basic!$C$4*9.81)*COS(RADIANS(90-DEGREES(ASIN(AD47/2000))))*SQRT(2*Basic!$C$4*9.81))))*SIN(RADIANS(AK47)))-19.62*(-Basic!$C$3))))*(SQRT((SIN(RADIANS(90-DEGREES(ASIN(AD47/2000))))*SQRT(2*Basic!$C$4*9.81)*Tool!$B$125*SIN(RADIANS(90-DEGREES(ASIN(AD47/2000))))*SQRT(2*Basic!$C$4*9.81)*Tool!$B$125)+(COS(RADIANS(90-DEGREES(ASIN(AD47/2000))))*SQRT(2*Basic!$C$4*9.81)*COS(RADIANS(90-DEGREES(ASIN(AD47/2000))))*SQRT(2*Basic!$C$4*9.81))))*COS(RADIANS(AK47))</f>
        <v>0.28838359088568538</v>
      </c>
      <c r="AX47">
        <v>44</v>
      </c>
      <c r="AY47">
        <f t="shared" si="6"/>
        <v>1389.3167409179946</v>
      </c>
      <c r="AZ47">
        <f t="shared" si="7"/>
        <v>1438.6796006773025</v>
      </c>
    </row>
    <row r="48" spans="6:52" x14ac:dyDescent="0.3">
      <c r="F48">
        <v>46</v>
      </c>
      <c r="G48" s="31">
        <f t="shared" si="0"/>
        <v>0.13560991190772104</v>
      </c>
      <c r="H48" s="35">
        <f>Tool!$E$10+('Trajectory Map'!G48*SIN(RADIANS(90-2*DEGREES(ASIN($D$5/2000))))/COS(RADIANS(90-2*DEGREES(ASIN($D$5/2000))))-('Trajectory Map'!G48*'Trajectory Map'!G48/((VLOOKUP($D$5,$AD$3:$AR$2002,15,FALSE)*4*COS(RADIANS(90-2*DEGREES(ASIN($D$5/2000))))*COS(RADIANS(90-2*DEGREES(ASIN($D$5/2000))))))))</f>
        <v>6.0163421605291392</v>
      </c>
      <c r="AD48" s="33">
        <f t="shared" si="4"/>
        <v>46</v>
      </c>
      <c r="AE48" s="33">
        <f t="shared" si="1"/>
        <v>1999.4709300212394</v>
      </c>
      <c r="AH48" s="33">
        <f t="shared" si="2"/>
        <v>1.3179191427593082</v>
      </c>
      <c r="AI48" s="33">
        <f t="shared" si="3"/>
        <v>88.682080857240692</v>
      </c>
      <c r="AK48" s="75">
        <f t="shared" si="5"/>
        <v>87.364161714481384</v>
      </c>
      <c r="AN48" s="64"/>
      <c r="AQ48" s="64"/>
      <c r="AR48" s="75">
        <f>(SQRT((SIN(RADIANS(90-DEGREES(ASIN(AD48/2000))))*SQRT(2*Basic!$C$4*9.81)*Tool!$B$125*SIN(RADIANS(90-DEGREES(ASIN(AD48/2000))))*SQRT(2*Basic!$C$4*9.81)*Tool!$B$125)+(COS(RADIANS(90-DEGREES(ASIN(AD48/2000))))*SQRT(2*Basic!$C$4*9.81)*COS(RADIANS(90-DEGREES(ASIN(AD48/2000))))*SQRT(2*Basic!$C$4*9.81))))*(SQRT((SIN(RADIANS(90-DEGREES(ASIN(AD48/2000))))*SQRT(2*Basic!$C$4*9.81)*Tool!$B$125*SIN(RADIANS(90-DEGREES(ASIN(AD48/2000))))*SQRT(2*Basic!$C$4*9.81)*Tool!$B$125)+(COS(RADIANS(90-DEGREES(ASIN(AD48/2000))))*SQRT(2*Basic!$C$4*9.81)*COS(RADIANS(90-DEGREES(ASIN(AD48/2000))))*SQRT(2*Basic!$C$4*9.81))))/(2*9.81)</f>
        <v>0.82820727844000042</v>
      </c>
      <c r="AS48" s="75">
        <f>(1/9.81)*((SQRT((SIN(RADIANS(90-DEGREES(ASIN(AD48/2000))))*SQRT(2*Basic!$C$4*9.81)*Tool!$B$125*SIN(RADIANS(90-DEGREES(ASIN(AD48/2000))))*SQRT(2*Basic!$C$4*9.81)*Tool!$B$125)+(COS(RADIANS(90-DEGREES(ASIN(AD48/2000))))*SQRT(2*Basic!$C$4*9.81)*COS(RADIANS(90-DEGREES(ASIN(AD48/2000))))*SQRT(2*Basic!$C$4*9.81))))*SIN(RADIANS(AK48))+(SQRT(((SQRT((SIN(RADIANS(90-DEGREES(ASIN(AD48/2000))))*SQRT(2*Basic!$C$4*9.81)*Tool!$B$125*SIN(RADIANS(90-DEGREES(ASIN(AD48/2000))))*SQRT(2*Basic!$C$4*9.81)*Tool!$B$125)+(COS(RADIANS(90-DEGREES(ASIN(AD48/2000))))*SQRT(2*Basic!$C$4*9.81)*COS(RADIANS(90-DEGREES(ASIN(AD48/2000))))*SQRT(2*Basic!$C$4*9.81))))*SIN(RADIANS(AK48))*(SQRT((SIN(RADIANS(90-DEGREES(ASIN(AD48/2000))))*SQRT(2*Basic!$C$4*9.81)*Tool!$B$125*SIN(RADIANS(90-DEGREES(ASIN(AD48/2000))))*SQRT(2*Basic!$C$4*9.81)*Tool!$B$125)+(COS(RADIANS(90-DEGREES(ASIN(AD48/2000))))*SQRT(2*Basic!$C$4*9.81)*COS(RADIANS(90-DEGREES(ASIN(AD48/2000))))*SQRT(2*Basic!$C$4*9.81))))*SIN(RADIANS(AK48)))-19.62*(-Basic!$C$3))))*(SQRT((SIN(RADIANS(90-DEGREES(ASIN(AD48/2000))))*SQRT(2*Basic!$C$4*9.81)*Tool!$B$125*SIN(RADIANS(90-DEGREES(ASIN(AD48/2000))))*SQRT(2*Basic!$C$4*9.81)*Tool!$B$125)+(COS(RADIANS(90-DEGREES(ASIN(AD48/2000))))*SQRT(2*Basic!$C$4*9.81)*COS(RADIANS(90-DEGREES(ASIN(AD48/2000))))*SQRT(2*Basic!$C$4*9.81))))*COS(RADIANS(AK48))</f>
        <v>0.2947899408279348</v>
      </c>
      <c r="AX48">
        <v>45</v>
      </c>
      <c r="AY48">
        <f t="shared" si="6"/>
        <v>1414.2135623730949</v>
      </c>
      <c r="AZ48">
        <f t="shared" si="7"/>
        <v>1414.2135623730951</v>
      </c>
    </row>
    <row r="49" spans="6:52" x14ac:dyDescent="0.3">
      <c r="F49">
        <v>47</v>
      </c>
      <c r="G49" s="31">
        <f t="shared" si="0"/>
        <v>0.13855795347093236</v>
      </c>
      <c r="H49" s="35">
        <f>Tool!$E$10+('Trajectory Map'!G49*SIN(RADIANS(90-2*DEGREES(ASIN($D$5/2000))))/COS(RADIANS(90-2*DEGREES(ASIN($D$5/2000))))-('Trajectory Map'!G49*'Trajectory Map'!G49/((VLOOKUP($D$5,$AD$3:$AR$2002,15,FALSE)*4*COS(RADIANS(90-2*DEGREES(ASIN($D$5/2000))))*COS(RADIANS(90-2*DEGREES(ASIN($D$5/2000))))))))</f>
        <v>6.016616265440887</v>
      </c>
      <c r="AD49" s="33">
        <f t="shared" si="4"/>
        <v>47</v>
      </c>
      <c r="AE49" s="33">
        <f t="shared" si="1"/>
        <v>1999.4476737339239</v>
      </c>
      <c r="AH49" s="33">
        <f t="shared" si="2"/>
        <v>1.3465747789430362</v>
      </c>
      <c r="AI49" s="33">
        <f t="shared" si="3"/>
        <v>88.653425221056963</v>
      </c>
      <c r="AK49" s="75">
        <f t="shared" si="5"/>
        <v>87.306850442113927</v>
      </c>
      <c r="AN49" s="64"/>
      <c r="AQ49" s="64"/>
      <c r="AR49" s="75">
        <f>(SQRT((SIN(RADIANS(90-DEGREES(ASIN(AD49/2000))))*SQRT(2*Basic!$C$4*9.81)*Tool!$B$125*SIN(RADIANS(90-DEGREES(ASIN(AD49/2000))))*SQRT(2*Basic!$C$4*9.81)*Tool!$B$125)+(COS(RADIANS(90-DEGREES(ASIN(AD49/2000))))*SQRT(2*Basic!$C$4*9.81)*COS(RADIANS(90-DEGREES(ASIN(AD49/2000))))*SQRT(2*Basic!$C$4*9.81))))*(SQRT((SIN(RADIANS(90-DEGREES(ASIN(AD49/2000))))*SQRT(2*Basic!$C$4*9.81)*Tool!$B$125*SIN(RADIANS(90-DEGREES(ASIN(AD49/2000))))*SQRT(2*Basic!$C$4*9.81)*Tool!$B$125)+(COS(RADIANS(90-DEGREES(ASIN(AD49/2000))))*SQRT(2*Basic!$C$4*9.81)*COS(RADIANS(90-DEGREES(ASIN(AD49/2000))))*SQRT(2*Basic!$C$4*9.81))))/(2*9.81)</f>
        <v>0.82823221080999998</v>
      </c>
      <c r="AS49" s="75">
        <f>(1/9.81)*((SQRT((SIN(RADIANS(90-DEGREES(ASIN(AD49/2000))))*SQRT(2*Basic!$C$4*9.81)*Tool!$B$125*SIN(RADIANS(90-DEGREES(ASIN(AD49/2000))))*SQRT(2*Basic!$C$4*9.81)*Tool!$B$125)+(COS(RADIANS(90-DEGREES(ASIN(AD49/2000))))*SQRT(2*Basic!$C$4*9.81)*COS(RADIANS(90-DEGREES(ASIN(AD49/2000))))*SQRT(2*Basic!$C$4*9.81))))*SIN(RADIANS(AK49))+(SQRT(((SQRT((SIN(RADIANS(90-DEGREES(ASIN(AD49/2000))))*SQRT(2*Basic!$C$4*9.81)*Tool!$B$125*SIN(RADIANS(90-DEGREES(ASIN(AD49/2000))))*SQRT(2*Basic!$C$4*9.81)*Tool!$B$125)+(COS(RADIANS(90-DEGREES(ASIN(AD49/2000))))*SQRT(2*Basic!$C$4*9.81)*COS(RADIANS(90-DEGREES(ASIN(AD49/2000))))*SQRT(2*Basic!$C$4*9.81))))*SIN(RADIANS(AK49))*(SQRT((SIN(RADIANS(90-DEGREES(ASIN(AD49/2000))))*SQRT(2*Basic!$C$4*9.81)*Tool!$B$125*SIN(RADIANS(90-DEGREES(ASIN(AD49/2000))))*SQRT(2*Basic!$C$4*9.81)*Tool!$B$125)+(COS(RADIANS(90-DEGREES(ASIN(AD49/2000))))*SQRT(2*Basic!$C$4*9.81)*COS(RADIANS(90-DEGREES(ASIN(AD49/2000))))*SQRT(2*Basic!$C$4*9.81))))*SIN(RADIANS(AK49)))-19.62*(-Basic!$C$3))))*(SQRT((SIN(RADIANS(90-DEGREES(ASIN(AD49/2000))))*SQRT(2*Basic!$C$4*9.81)*Tool!$B$125*SIN(RADIANS(90-DEGREES(ASIN(AD49/2000))))*SQRT(2*Basic!$C$4*9.81)*Tool!$B$125)+(COS(RADIANS(90-DEGREES(ASIN(AD49/2000))))*SQRT(2*Basic!$C$4*9.81)*COS(RADIANS(90-DEGREES(ASIN(AD49/2000))))*SQRT(2*Basic!$C$4*9.81))))*COS(RADIANS(AK49))</f>
        <v>0.30119614702984587</v>
      </c>
      <c r="AX49">
        <v>46</v>
      </c>
      <c r="AY49">
        <f t="shared" si="6"/>
        <v>1438.6796006773022</v>
      </c>
      <c r="AZ49">
        <f t="shared" si="7"/>
        <v>1389.3167409179946</v>
      </c>
    </row>
    <row r="50" spans="6:52" x14ac:dyDescent="0.3">
      <c r="F50">
        <v>48</v>
      </c>
      <c r="G50" s="31">
        <f t="shared" si="0"/>
        <v>0.14150599503414366</v>
      </c>
      <c r="H50" s="35">
        <f>Tool!$E$10+('Trajectory Map'!G50*SIN(RADIANS(90-2*DEGREES(ASIN($D$5/2000))))/COS(RADIANS(90-2*DEGREES(ASIN($D$5/2000))))-('Trajectory Map'!G50*'Trajectory Map'!G50/((VLOOKUP($D$5,$AD$3:$AR$2002,15,FALSE)*4*COS(RADIANS(90-2*DEGREES(ASIN($D$5/2000))))*COS(RADIANS(90-2*DEGREES(ASIN($D$5/2000))))))))</f>
        <v>6.0168869167591206</v>
      </c>
      <c r="AD50" s="33">
        <f t="shared" si="4"/>
        <v>48</v>
      </c>
      <c r="AE50" s="33">
        <f t="shared" si="1"/>
        <v>1999.4239170321034</v>
      </c>
      <c r="AH50" s="33">
        <f t="shared" si="2"/>
        <v>1.3752307520185663</v>
      </c>
      <c r="AI50" s="33">
        <f t="shared" si="3"/>
        <v>88.624769247981433</v>
      </c>
      <c r="AK50" s="75">
        <f t="shared" si="5"/>
        <v>87.249538495962867</v>
      </c>
      <c r="AN50" s="64"/>
      <c r="AQ50" s="64"/>
      <c r="AR50" s="75">
        <f>(SQRT((SIN(RADIANS(90-DEGREES(ASIN(AD50/2000))))*SQRT(2*Basic!$C$4*9.81)*Tool!$B$125*SIN(RADIANS(90-DEGREES(ASIN(AD50/2000))))*SQRT(2*Basic!$C$4*9.81)*Tool!$B$125)+(COS(RADIANS(90-DEGREES(ASIN(AD50/2000))))*SQRT(2*Basic!$C$4*9.81)*COS(RADIANS(90-DEGREES(ASIN(AD50/2000))))*SQRT(2*Basic!$C$4*9.81))))*(SQRT((SIN(RADIANS(90-DEGREES(ASIN(AD50/2000))))*SQRT(2*Basic!$C$4*9.81)*Tool!$B$125*SIN(RADIANS(90-DEGREES(ASIN(AD50/2000))))*SQRT(2*Basic!$C$4*9.81)*Tool!$B$125)+(COS(RADIANS(90-DEGREES(ASIN(AD50/2000))))*SQRT(2*Basic!$C$4*9.81)*COS(RADIANS(90-DEGREES(ASIN(AD50/2000))))*SQRT(2*Basic!$C$4*9.81))))/(2*9.81)</f>
        <v>0.82825767936000017</v>
      </c>
      <c r="AS50" s="75">
        <f>(1/9.81)*((SQRT((SIN(RADIANS(90-DEGREES(ASIN(AD50/2000))))*SQRT(2*Basic!$C$4*9.81)*Tool!$B$125*SIN(RADIANS(90-DEGREES(ASIN(AD50/2000))))*SQRT(2*Basic!$C$4*9.81)*Tool!$B$125)+(COS(RADIANS(90-DEGREES(ASIN(AD50/2000))))*SQRT(2*Basic!$C$4*9.81)*COS(RADIANS(90-DEGREES(ASIN(AD50/2000))))*SQRT(2*Basic!$C$4*9.81))))*SIN(RADIANS(AK50))+(SQRT(((SQRT((SIN(RADIANS(90-DEGREES(ASIN(AD50/2000))))*SQRT(2*Basic!$C$4*9.81)*Tool!$B$125*SIN(RADIANS(90-DEGREES(ASIN(AD50/2000))))*SQRT(2*Basic!$C$4*9.81)*Tool!$B$125)+(COS(RADIANS(90-DEGREES(ASIN(AD50/2000))))*SQRT(2*Basic!$C$4*9.81)*COS(RADIANS(90-DEGREES(ASIN(AD50/2000))))*SQRT(2*Basic!$C$4*9.81))))*SIN(RADIANS(AK50))*(SQRT((SIN(RADIANS(90-DEGREES(ASIN(AD50/2000))))*SQRT(2*Basic!$C$4*9.81)*Tool!$B$125*SIN(RADIANS(90-DEGREES(ASIN(AD50/2000))))*SQRT(2*Basic!$C$4*9.81)*Tool!$B$125)+(COS(RADIANS(90-DEGREES(ASIN(AD50/2000))))*SQRT(2*Basic!$C$4*9.81)*COS(RADIANS(90-DEGREES(ASIN(AD50/2000))))*SQRT(2*Basic!$C$4*9.81))))*SIN(RADIANS(AK50)))-19.62*(-Basic!$C$3))))*(SQRT((SIN(RADIANS(90-DEGREES(ASIN(AD50/2000))))*SQRT(2*Basic!$C$4*9.81)*Tool!$B$125*SIN(RADIANS(90-DEGREES(ASIN(AD50/2000))))*SQRT(2*Basic!$C$4*9.81)*Tool!$B$125)+(COS(RADIANS(90-DEGREES(ASIN(AD50/2000))))*SQRT(2*Basic!$C$4*9.81)*COS(RADIANS(90-DEGREES(ASIN(AD50/2000))))*SQRT(2*Basic!$C$4*9.81))))*COS(RADIANS(AK50))</f>
        <v>0.30760220632535301</v>
      </c>
      <c r="AX50">
        <v>47</v>
      </c>
      <c r="AY50">
        <f t="shared" si="6"/>
        <v>1462.7074032383409</v>
      </c>
      <c r="AZ50">
        <f t="shared" si="7"/>
        <v>1363.996720124997</v>
      </c>
    </row>
    <row r="51" spans="6:52" x14ac:dyDescent="0.3">
      <c r="F51">
        <v>49</v>
      </c>
      <c r="G51" s="31">
        <f t="shared" si="0"/>
        <v>0.14445403659735498</v>
      </c>
      <c r="H51" s="35">
        <f>Tool!$E$10+('Trajectory Map'!G51*SIN(RADIANS(90-2*DEGREES(ASIN($D$5/2000))))/COS(RADIANS(90-2*DEGREES(ASIN($D$5/2000))))-('Trajectory Map'!G51*'Trajectory Map'!G51/((VLOOKUP($D$5,$AD$3:$AR$2002,15,FALSE)*4*COS(RADIANS(90-2*DEGREES(ASIN($D$5/2000))))*COS(RADIANS(90-2*DEGREES(ASIN($D$5/2000))))))))</f>
        <v>6.0171541144838399</v>
      </c>
      <c r="AD51" s="33">
        <f t="shared" si="4"/>
        <v>49</v>
      </c>
      <c r="AE51" s="33">
        <f t="shared" si="1"/>
        <v>1999.3996598979404</v>
      </c>
      <c r="AH51" s="33">
        <f t="shared" si="2"/>
        <v>1.4038870691660732</v>
      </c>
      <c r="AI51" s="33">
        <f t="shared" si="3"/>
        <v>88.596112930833925</v>
      </c>
      <c r="AK51" s="75">
        <f t="shared" si="5"/>
        <v>87.19222586166785</v>
      </c>
      <c r="AN51" s="64"/>
      <c r="AQ51" s="64"/>
      <c r="AR51" s="75">
        <f>(SQRT((SIN(RADIANS(90-DEGREES(ASIN(AD51/2000))))*SQRT(2*Basic!$C$4*9.81)*Tool!$B$125*SIN(RADIANS(90-DEGREES(ASIN(AD51/2000))))*SQRT(2*Basic!$C$4*9.81)*Tool!$B$125)+(COS(RADIANS(90-DEGREES(ASIN(AD51/2000))))*SQRT(2*Basic!$C$4*9.81)*COS(RADIANS(90-DEGREES(ASIN(AD51/2000))))*SQRT(2*Basic!$C$4*9.81))))*(SQRT((SIN(RADIANS(90-DEGREES(ASIN(AD51/2000))))*SQRT(2*Basic!$C$4*9.81)*Tool!$B$125*SIN(RADIANS(90-DEGREES(ASIN(AD51/2000))))*SQRT(2*Basic!$C$4*9.81)*Tool!$B$125)+(COS(RADIANS(90-DEGREES(ASIN(AD51/2000))))*SQRT(2*Basic!$C$4*9.81)*COS(RADIANS(90-DEGREES(ASIN(AD51/2000))))*SQRT(2*Basic!$C$4*9.81))))/(2*9.81)</f>
        <v>0.82828368409000008</v>
      </c>
      <c r="AS51" s="75">
        <f>(1/9.81)*((SQRT((SIN(RADIANS(90-DEGREES(ASIN(AD51/2000))))*SQRT(2*Basic!$C$4*9.81)*Tool!$B$125*SIN(RADIANS(90-DEGREES(ASIN(AD51/2000))))*SQRT(2*Basic!$C$4*9.81)*Tool!$B$125)+(COS(RADIANS(90-DEGREES(ASIN(AD51/2000))))*SQRT(2*Basic!$C$4*9.81)*COS(RADIANS(90-DEGREES(ASIN(AD51/2000))))*SQRT(2*Basic!$C$4*9.81))))*SIN(RADIANS(AK51))+(SQRT(((SQRT((SIN(RADIANS(90-DEGREES(ASIN(AD51/2000))))*SQRT(2*Basic!$C$4*9.81)*Tool!$B$125*SIN(RADIANS(90-DEGREES(ASIN(AD51/2000))))*SQRT(2*Basic!$C$4*9.81)*Tool!$B$125)+(COS(RADIANS(90-DEGREES(ASIN(AD51/2000))))*SQRT(2*Basic!$C$4*9.81)*COS(RADIANS(90-DEGREES(ASIN(AD51/2000))))*SQRT(2*Basic!$C$4*9.81))))*SIN(RADIANS(AK51))*(SQRT((SIN(RADIANS(90-DEGREES(ASIN(AD51/2000))))*SQRT(2*Basic!$C$4*9.81)*Tool!$B$125*SIN(RADIANS(90-DEGREES(ASIN(AD51/2000))))*SQRT(2*Basic!$C$4*9.81)*Tool!$B$125)+(COS(RADIANS(90-DEGREES(ASIN(AD51/2000))))*SQRT(2*Basic!$C$4*9.81)*COS(RADIANS(90-DEGREES(ASIN(AD51/2000))))*SQRT(2*Basic!$C$4*9.81))))*SIN(RADIANS(AK51)))-19.62*(-Basic!$C$3))))*(SQRT((SIN(RADIANS(90-DEGREES(ASIN(AD51/2000))))*SQRT(2*Basic!$C$4*9.81)*Tool!$B$125*SIN(RADIANS(90-DEGREES(ASIN(AD51/2000))))*SQRT(2*Basic!$C$4*9.81)*Tool!$B$125)+(COS(RADIANS(90-DEGREES(ASIN(AD51/2000))))*SQRT(2*Basic!$C$4*9.81)*COS(RADIANS(90-DEGREES(ASIN(AD51/2000))))*SQRT(2*Basic!$C$4*9.81))))*COS(RADIANS(AK51))</f>
        <v>0.31400811554572616</v>
      </c>
      <c r="AX51">
        <v>48</v>
      </c>
      <c r="AY51">
        <f t="shared" si="6"/>
        <v>1486.2896509547884</v>
      </c>
      <c r="AZ51">
        <f t="shared" si="7"/>
        <v>1338.2612127177165</v>
      </c>
    </row>
    <row r="52" spans="6:52" x14ac:dyDescent="0.3">
      <c r="F52">
        <v>50</v>
      </c>
      <c r="G52" s="31">
        <f t="shared" si="0"/>
        <v>0.1474020781605663</v>
      </c>
      <c r="H52" s="35">
        <f>Tool!$E$10+('Trajectory Map'!G52*SIN(RADIANS(90-2*DEGREES(ASIN($D$5/2000))))/COS(RADIANS(90-2*DEGREES(ASIN($D$5/2000))))-('Trajectory Map'!G52*'Trajectory Map'!G52/((VLOOKUP($D$5,$AD$3:$AR$2002,15,FALSE)*4*COS(RADIANS(90-2*DEGREES(ASIN($D$5/2000))))*COS(RADIANS(90-2*DEGREES(ASIN($D$5/2000))))))))</f>
        <v>6.0174178586150449</v>
      </c>
      <c r="AD52" s="33">
        <f t="shared" si="4"/>
        <v>50</v>
      </c>
      <c r="AE52" s="33">
        <f t="shared" si="1"/>
        <v>1999.3749023132204</v>
      </c>
      <c r="AH52" s="33">
        <f t="shared" si="2"/>
        <v>1.4325437375665075</v>
      </c>
      <c r="AI52" s="33">
        <f t="shared" si="3"/>
        <v>88.567456262433495</v>
      </c>
      <c r="AK52" s="75">
        <f t="shared" si="5"/>
        <v>87.134912524866991</v>
      </c>
      <c r="AN52" s="64"/>
      <c r="AQ52" s="64"/>
      <c r="AR52" s="75">
        <f>(SQRT((SIN(RADIANS(90-DEGREES(ASIN(AD52/2000))))*SQRT(2*Basic!$C$4*9.81)*Tool!$B$125*SIN(RADIANS(90-DEGREES(ASIN(AD52/2000))))*SQRT(2*Basic!$C$4*9.81)*Tool!$B$125)+(COS(RADIANS(90-DEGREES(ASIN(AD52/2000))))*SQRT(2*Basic!$C$4*9.81)*COS(RADIANS(90-DEGREES(ASIN(AD52/2000))))*SQRT(2*Basic!$C$4*9.81))))*(SQRT((SIN(RADIANS(90-DEGREES(ASIN(AD52/2000))))*SQRT(2*Basic!$C$4*9.81)*Tool!$B$125*SIN(RADIANS(90-DEGREES(ASIN(AD52/2000))))*SQRT(2*Basic!$C$4*9.81)*Tool!$B$125)+(COS(RADIANS(90-DEGREES(ASIN(AD52/2000))))*SQRT(2*Basic!$C$4*9.81)*COS(RADIANS(90-DEGREES(ASIN(AD52/2000))))*SQRT(2*Basic!$C$4*9.81))))/(2*9.81)</f>
        <v>0.82831022499999996</v>
      </c>
      <c r="AS52" s="75">
        <f>(1/9.81)*((SQRT((SIN(RADIANS(90-DEGREES(ASIN(AD52/2000))))*SQRT(2*Basic!$C$4*9.81)*Tool!$B$125*SIN(RADIANS(90-DEGREES(ASIN(AD52/2000))))*SQRT(2*Basic!$C$4*9.81)*Tool!$B$125)+(COS(RADIANS(90-DEGREES(ASIN(AD52/2000))))*SQRT(2*Basic!$C$4*9.81)*COS(RADIANS(90-DEGREES(ASIN(AD52/2000))))*SQRT(2*Basic!$C$4*9.81))))*SIN(RADIANS(AK52))+(SQRT(((SQRT((SIN(RADIANS(90-DEGREES(ASIN(AD52/2000))))*SQRT(2*Basic!$C$4*9.81)*Tool!$B$125*SIN(RADIANS(90-DEGREES(ASIN(AD52/2000))))*SQRT(2*Basic!$C$4*9.81)*Tool!$B$125)+(COS(RADIANS(90-DEGREES(ASIN(AD52/2000))))*SQRT(2*Basic!$C$4*9.81)*COS(RADIANS(90-DEGREES(ASIN(AD52/2000))))*SQRT(2*Basic!$C$4*9.81))))*SIN(RADIANS(AK52))*(SQRT((SIN(RADIANS(90-DEGREES(ASIN(AD52/2000))))*SQRT(2*Basic!$C$4*9.81)*Tool!$B$125*SIN(RADIANS(90-DEGREES(ASIN(AD52/2000))))*SQRT(2*Basic!$C$4*9.81)*Tool!$B$125)+(COS(RADIANS(90-DEGREES(ASIN(AD52/2000))))*SQRT(2*Basic!$C$4*9.81)*COS(RADIANS(90-DEGREES(ASIN(AD52/2000))))*SQRT(2*Basic!$C$4*9.81))))*SIN(RADIANS(AK52)))-19.62*(-Basic!$C$3))))*(SQRT((SIN(RADIANS(90-DEGREES(ASIN(AD52/2000))))*SQRT(2*Basic!$C$4*9.81)*Tool!$B$125*SIN(RADIANS(90-DEGREES(ASIN(AD52/2000))))*SQRT(2*Basic!$C$4*9.81)*Tool!$B$125)+(COS(RADIANS(90-DEGREES(ASIN(AD52/2000))))*SQRT(2*Basic!$C$4*9.81)*COS(RADIANS(90-DEGREES(ASIN(AD52/2000))))*SQRT(2*Basic!$C$4*9.81))))*COS(RADIANS(AK52))</f>
        <v>0.32041387151951745</v>
      </c>
      <c r="AX52">
        <v>49</v>
      </c>
      <c r="AY52">
        <f t="shared" si="6"/>
        <v>1509.4191604455441</v>
      </c>
      <c r="AZ52">
        <f t="shared" si="7"/>
        <v>1312.1180579810145</v>
      </c>
    </row>
    <row r="53" spans="6:52" x14ac:dyDescent="0.3">
      <c r="F53">
        <v>51</v>
      </c>
      <c r="G53" s="31">
        <f t="shared" si="0"/>
        <v>0.15035011972377765</v>
      </c>
      <c r="H53" s="35">
        <f>Tool!$E$10+('Trajectory Map'!G53*SIN(RADIANS(90-2*DEGREES(ASIN($D$5/2000))))/COS(RADIANS(90-2*DEGREES(ASIN($D$5/2000))))-('Trajectory Map'!G53*'Trajectory Map'!G53/((VLOOKUP($D$5,$AD$3:$AR$2002,15,FALSE)*4*COS(RADIANS(90-2*DEGREES(ASIN($D$5/2000))))*COS(RADIANS(90-2*DEGREES(ASIN($D$5/2000))))))))</f>
        <v>6.0176781491527365</v>
      </c>
      <c r="AD53" s="33">
        <f t="shared" si="4"/>
        <v>51</v>
      </c>
      <c r="AE53" s="33">
        <f t="shared" si="1"/>
        <v>1999.3496442593525</v>
      </c>
      <c r="AH53" s="33">
        <f t="shared" si="2"/>
        <v>1.461200764401611</v>
      </c>
      <c r="AI53" s="33">
        <f t="shared" si="3"/>
        <v>88.53879923559839</v>
      </c>
      <c r="AK53" s="75">
        <f t="shared" si="5"/>
        <v>87.077598471196779</v>
      </c>
      <c r="AN53" s="64"/>
      <c r="AQ53" s="64"/>
      <c r="AR53" s="75">
        <f>(SQRT((SIN(RADIANS(90-DEGREES(ASIN(AD53/2000))))*SQRT(2*Basic!$C$4*9.81)*Tool!$B$125*SIN(RADIANS(90-DEGREES(ASIN(AD53/2000))))*SQRT(2*Basic!$C$4*9.81)*Tool!$B$125)+(COS(RADIANS(90-DEGREES(ASIN(AD53/2000))))*SQRT(2*Basic!$C$4*9.81)*COS(RADIANS(90-DEGREES(ASIN(AD53/2000))))*SQRT(2*Basic!$C$4*9.81))))*(SQRT((SIN(RADIANS(90-DEGREES(ASIN(AD53/2000))))*SQRT(2*Basic!$C$4*9.81)*Tool!$B$125*SIN(RADIANS(90-DEGREES(ASIN(AD53/2000))))*SQRT(2*Basic!$C$4*9.81)*Tool!$B$125)+(COS(RADIANS(90-DEGREES(ASIN(AD53/2000))))*SQRT(2*Basic!$C$4*9.81)*COS(RADIANS(90-DEGREES(ASIN(AD53/2000))))*SQRT(2*Basic!$C$4*9.81))))/(2*9.81)</f>
        <v>0.82833730208999989</v>
      </c>
      <c r="AS53" s="75">
        <f>(1/9.81)*((SQRT((SIN(RADIANS(90-DEGREES(ASIN(AD53/2000))))*SQRT(2*Basic!$C$4*9.81)*Tool!$B$125*SIN(RADIANS(90-DEGREES(ASIN(AD53/2000))))*SQRT(2*Basic!$C$4*9.81)*Tool!$B$125)+(COS(RADIANS(90-DEGREES(ASIN(AD53/2000))))*SQRT(2*Basic!$C$4*9.81)*COS(RADIANS(90-DEGREES(ASIN(AD53/2000))))*SQRT(2*Basic!$C$4*9.81))))*SIN(RADIANS(AK53))+(SQRT(((SQRT((SIN(RADIANS(90-DEGREES(ASIN(AD53/2000))))*SQRT(2*Basic!$C$4*9.81)*Tool!$B$125*SIN(RADIANS(90-DEGREES(ASIN(AD53/2000))))*SQRT(2*Basic!$C$4*9.81)*Tool!$B$125)+(COS(RADIANS(90-DEGREES(ASIN(AD53/2000))))*SQRT(2*Basic!$C$4*9.81)*COS(RADIANS(90-DEGREES(ASIN(AD53/2000))))*SQRT(2*Basic!$C$4*9.81))))*SIN(RADIANS(AK53))*(SQRT((SIN(RADIANS(90-DEGREES(ASIN(AD53/2000))))*SQRT(2*Basic!$C$4*9.81)*Tool!$B$125*SIN(RADIANS(90-DEGREES(ASIN(AD53/2000))))*SQRT(2*Basic!$C$4*9.81)*Tool!$B$125)+(COS(RADIANS(90-DEGREES(ASIN(AD53/2000))))*SQRT(2*Basic!$C$4*9.81)*COS(RADIANS(90-DEGREES(ASIN(AD53/2000))))*SQRT(2*Basic!$C$4*9.81))))*SIN(RADIANS(AK53)))-19.62*(-Basic!$C$3))))*(SQRT((SIN(RADIANS(90-DEGREES(ASIN(AD53/2000))))*SQRT(2*Basic!$C$4*9.81)*Tool!$B$125*SIN(RADIANS(90-DEGREES(ASIN(AD53/2000))))*SQRT(2*Basic!$C$4*9.81)*Tool!$B$125)+(COS(RADIANS(90-DEGREES(ASIN(AD53/2000))))*SQRT(2*Basic!$C$4*9.81)*COS(RADIANS(90-DEGREES(ASIN(AD53/2000))))*SQRT(2*Basic!$C$4*9.81))))*COS(RADIANS(AK53))</f>
        <v>0.32681947107250892</v>
      </c>
      <c r="AX53">
        <v>50</v>
      </c>
      <c r="AY53">
        <f t="shared" si="6"/>
        <v>1532.0888862379561</v>
      </c>
      <c r="AZ53">
        <f t="shared" si="7"/>
        <v>1285.5752193730787</v>
      </c>
    </row>
    <row r="54" spans="6:52" x14ac:dyDescent="0.3">
      <c r="F54">
        <v>52</v>
      </c>
      <c r="G54" s="31">
        <f t="shared" si="0"/>
        <v>0.15329816128698898</v>
      </c>
      <c r="H54" s="35">
        <f>Tool!$E$10+('Trajectory Map'!G54*SIN(RADIANS(90-2*DEGREES(ASIN($D$5/2000))))/COS(RADIANS(90-2*DEGREES(ASIN($D$5/2000))))-('Trajectory Map'!G54*'Trajectory Map'!G54/((VLOOKUP($D$5,$AD$3:$AR$2002,15,FALSE)*4*COS(RADIANS(90-2*DEGREES(ASIN($D$5/2000))))*COS(RADIANS(90-2*DEGREES(ASIN($D$5/2000))))))))</f>
        <v>6.0179349860969129</v>
      </c>
      <c r="AD54" s="33">
        <f t="shared" si="4"/>
        <v>52</v>
      </c>
      <c r="AE54" s="33">
        <f t="shared" si="1"/>
        <v>1999.3238857173692</v>
      </c>
      <c r="AH54" s="33">
        <f t="shared" si="2"/>
        <v>1.4898581568539333</v>
      </c>
      <c r="AI54" s="33">
        <f t="shared" si="3"/>
        <v>88.510141843146073</v>
      </c>
      <c r="AK54" s="75">
        <f t="shared" si="5"/>
        <v>87.020283686292132</v>
      </c>
      <c r="AN54" s="64"/>
      <c r="AQ54" s="64"/>
      <c r="AR54" s="75">
        <f>(SQRT((SIN(RADIANS(90-DEGREES(ASIN(AD54/2000))))*SQRT(2*Basic!$C$4*9.81)*Tool!$B$125*SIN(RADIANS(90-DEGREES(ASIN(AD54/2000))))*SQRT(2*Basic!$C$4*9.81)*Tool!$B$125)+(COS(RADIANS(90-DEGREES(ASIN(AD54/2000))))*SQRT(2*Basic!$C$4*9.81)*COS(RADIANS(90-DEGREES(ASIN(AD54/2000))))*SQRT(2*Basic!$C$4*9.81))))*(SQRT((SIN(RADIANS(90-DEGREES(ASIN(AD54/2000))))*SQRT(2*Basic!$C$4*9.81)*Tool!$B$125*SIN(RADIANS(90-DEGREES(ASIN(AD54/2000))))*SQRT(2*Basic!$C$4*9.81)*Tool!$B$125)+(COS(RADIANS(90-DEGREES(ASIN(AD54/2000))))*SQRT(2*Basic!$C$4*9.81)*COS(RADIANS(90-DEGREES(ASIN(AD54/2000))))*SQRT(2*Basic!$C$4*9.81))))/(2*9.81)</f>
        <v>0.82836491536000012</v>
      </c>
      <c r="AS54" s="75">
        <f>(1/9.81)*((SQRT((SIN(RADIANS(90-DEGREES(ASIN(AD54/2000))))*SQRT(2*Basic!$C$4*9.81)*Tool!$B$125*SIN(RADIANS(90-DEGREES(ASIN(AD54/2000))))*SQRT(2*Basic!$C$4*9.81)*Tool!$B$125)+(COS(RADIANS(90-DEGREES(ASIN(AD54/2000))))*SQRT(2*Basic!$C$4*9.81)*COS(RADIANS(90-DEGREES(ASIN(AD54/2000))))*SQRT(2*Basic!$C$4*9.81))))*SIN(RADIANS(AK54))+(SQRT(((SQRT((SIN(RADIANS(90-DEGREES(ASIN(AD54/2000))))*SQRT(2*Basic!$C$4*9.81)*Tool!$B$125*SIN(RADIANS(90-DEGREES(ASIN(AD54/2000))))*SQRT(2*Basic!$C$4*9.81)*Tool!$B$125)+(COS(RADIANS(90-DEGREES(ASIN(AD54/2000))))*SQRT(2*Basic!$C$4*9.81)*COS(RADIANS(90-DEGREES(ASIN(AD54/2000))))*SQRT(2*Basic!$C$4*9.81))))*SIN(RADIANS(AK54))*(SQRT((SIN(RADIANS(90-DEGREES(ASIN(AD54/2000))))*SQRT(2*Basic!$C$4*9.81)*Tool!$B$125*SIN(RADIANS(90-DEGREES(ASIN(AD54/2000))))*SQRT(2*Basic!$C$4*9.81)*Tool!$B$125)+(COS(RADIANS(90-DEGREES(ASIN(AD54/2000))))*SQRT(2*Basic!$C$4*9.81)*COS(RADIANS(90-DEGREES(ASIN(AD54/2000))))*SQRT(2*Basic!$C$4*9.81))))*SIN(RADIANS(AK54)))-19.62*(-Basic!$C$3))))*(SQRT((SIN(RADIANS(90-DEGREES(ASIN(AD54/2000))))*SQRT(2*Basic!$C$4*9.81)*Tool!$B$125*SIN(RADIANS(90-DEGREES(ASIN(AD54/2000))))*SQRT(2*Basic!$C$4*9.81)*Tool!$B$125)+(COS(RADIANS(90-DEGREES(ASIN(AD54/2000))))*SQRT(2*Basic!$C$4*9.81)*COS(RADIANS(90-DEGREES(ASIN(AD54/2000))))*SQRT(2*Basic!$C$4*9.81))))*COS(RADIANS(AK54))</f>
        <v>0.33322491102765239</v>
      </c>
      <c r="AX54">
        <v>51</v>
      </c>
      <c r="AY54">
        <f t="shared" si="6"/>
        <v>1554.2919229139418</v>
      </c>
      <c r="AZ54">
        <f t="shared" si="7"/>
        <v>1258.6407820996751</v>
      </c>
    </row>
    <row r="55" spans="6:52" x14ac:dyDescent="0.3">
      <c r="F55">
        <v>53</v>
      </c>
      <c r="G55" s="31">
        <f t="shared" si="0"/>
        <v>0.1562462028502003</v>
      </c>
      <c r="H55" s="35">
        <f>Tool!$E$10+('Trajectory Map'!G55*SIN(RADIANS(90-2*DEGREES(ASIN($D$5/2000))))/COS(RADIANS(90-2*DEGREES(ASIN($D$5/2000))))-('Trajectory Map'!G55*'Trajectory Map'!G55/((VLOOKUP($D$5,$AD$3:$AR$2002,15,FALSE)*4*COS(RADIANS(90-2*DEGREES(ASIN($D$5/2000))))*COS(RADIANS(90-2*DEGREES(ASIN($D$5/2000))))))))</f>
        <v>6.018188369447576</v>
      </c>
      <c r="AD55" s="33">
        <f t="shared" si="4"/>
        <v>53</v>
      </c>
      <c r="AE55" s="33">
        <f t="shared" si="1"/>
        <v>1999.2976266679257</v>
      </c>
      <c r="AH55" s="33">
        <f t="shared" si="2"/>
        <v>1.5185159221068487</v>
      </c>
      <c r="AI55" s="33">
        <f t="shared" si="3"/>
        <v>88.481484077893157</v>
      </c>
      <c r="AK55" s="75">
        <f t="shared" si="5"/>
        <v>86.962968155786299</v>
      </c>
      <c r="AN55" s="64"/>
      <c r="AQ55" s="64"/>
      <c r="AR55" s="75">
        <f>(SQRT((SIN(RADIANS(90-DEGREES(ASIN(AD55/2000))))*SQRT(2*Basic!$C$4*9.81)*Tool!$B$125*SIN(RADIANS(90-DEGREES(ASIN(AD55/2000))))*SQRT(2*Basic!$C$4*9.81)*Tool!$B$125)+(COS(RADIANS(90-DEGREES(ASIN(AD55/2000))))*SQRT(2*Basic!$C$4*9.81)*COS(RADIANS(90-DEGREES(ASIN(AD55/2000))))*SQRT(2*Basic!$C$4*9.81))))*(SQRT((SIN(RADIANS(90-DEGREES(ASIN(AD55/2000))))*SQRT(2*Basic!$C$4*9.81)*Tool!$B$125*SIN(RADIANS(90-DEGREES(ASIN(AD55/2000))))*SQRT(2*Basic!$C$4*9.81)*Tool!$B$125)+(COS(RADIANS(90-DEGREES(ASIN(AD55/2000))))*SQRT(2*Basic!$C$4*9.81)*COS(RADIANS(90-DEGREES(ASIN(AD55/2000))))*SQRT(2*Basic!$C$4*9.81))))/(2*9.81)</f>
        <v>0.82839306481000019</v>
      </c>
      <c r="AS55" s="75">
        <f>(1/9.81)*((SQRT((SIN(RADIANS(90-DEGREES(ASIN(AD55/2000))))*SQRT(2*Basic!$C$4*9.81)*Tool!$B$125*SIN(RADIANS(90-DEGREES(ASIN(AD55/2000))))*SQRT(2*Basic!$C$4*9.81)*Tool!$B$125)+(COS(RADIANS(90-DEGREES(ASIN(AD55/2000))))*SQRT(2*Basic!$C$4*9.81)*COS(RADIANS(90-DEGREES(ASIN(AD55/2000))))*SQRT(2*Basic!$C$4*9.81))))*SIN(RADIANS(AK55))+(SQRT(((SQRT((SIN(RADIANS(90-DEGREES(ASIN(AD55/2000))))*SQRT(2*Basic!$C$4*9.81)*Tool!$B$125*SIN(RADIANS(90-DEGREES(ASIN(AD55/2000))))*SQRT(2*Basic!$C$4*9.81)*Tool!$B$125)+(COS(RADIANS(90-DEGREES(ASIN(AD55/2000))))*SQRT(2*Basic!$C$4*9.81)*COS(RADIANS(90-DEGREES(ASIN(AD55/2000))))*SQRT(2*Basic!$C$4*9.81))))*SIN(RADIANS(AK55))*(SQRT((SIN(RADIANS(90-DEGREES(ASIN(AD55/2000))))*SQRT(2*Basic!$C$4*9.81)*Tool!$B$125*SIN(RADIANS(90-DEGREES(ASIN(AD55/2000))))*SQRT(2*Basic!$C$4*9.81)*Tool!$B$125)+(COS(RADIANS(90-DEGREES(ASIN(AD55/2000))))*SQRT(2*Basic!$C$4*9.81)*COS(RADIANS(90-DEGREES(ASIN(AD55/2000))))*SQRT(2*Basic!$C$4*9.81))))*SIN(RADIANS(AK55)))-19.62*(-Basic!$C$3))))*(SQRT((SIN(RADIANS(90-DEGREES(ASIN(AD55/2000))))*SQRT(2*Basic!$C$4*9.81)*Tool!$B$125*SIN(RADIANS(90-DEGREES(ASIN(AD55/2000))))*SQRT(2*Basic!$C$4*9.81)*Tool!$B$125)+(COS(RADIANS(90-DEGREES(ASIN(AD55/2000))))*SQRT(2*Basic!$C$4*9.81)*COS(RADIANS(90-DEGREES(ASIN(AD55/2000))))*SQRT(2*Basic!$C$4*9.81))))*COS(RADIANS(AK55))</f>
        <v>0.3396301882050109</v>
      </c>
      <c r="AX55">
        <v>52</v>
      </c>
      <c r="AY55">
        <f t="shared" si="6"/>
        <v>1576.021507213444</v>
      </c>
      <c r="AZ55">
        <f t="shared" si="7"/>
        <v>1231.3229506513167</v>
      </c>
    </row>
    <row r="56" spans="6:52" x14ac:dyDescent="0.3">
      <c r="F56">
        <v>54</v>
      </c>
      <c r="G56" s="31">
        <f t="shared" si="0"/>
        <v>0.15919424441341165</v>
      </c>
      <c r="H56" s="35">
        <f>Tool!$E$10+('Trajectory Map'!G56*SIN(RADIANS(90-2*DEGREES(ASIN($D$5/2000))))/COS(RADIANS(90-2*DEGREES(ASIN($D$5/2000))))-('Trajectory Map'!G56*'Trajectory Map'!G56/((VLOOKUP($D$5,$AD$3:$AR$2002,15,FALSE)*4*COS(RADIANS(90-2*DEGREES(ASIN($D$5/2000))))*COS(RADIANS(90-2*DEGREES(ASIN($D$5/2000))))))))</f>
        <v>6.0184382992047247</v>
      </c>
      <c r="AD56" s="33">
        <f t="shared" si="4"/>
        <v>54</v>
      </c>
      <c r="AE56" s="33">
        <f t="shared" si="1"/>
        <v>1999.2708670913003</v>
      </c>
      <c r="AH56" s="33">
        <f t="shared" si="2"/>
        <v>1.5471740673445704</v>
      </c>
      <c r="AI56" s="33">
        <f t="shared" si="3"/>
        <v>88.452825932655429</v>
      </c>
      <c r="AK56" s="75">
        <f t="shared" si="5"/>
        <v>86.905651865310858</v>
      </c>
      <c r="AN56" s="64"/>
      <c r="AQ56" s="64"/>
      <c r="AR56" s="75">
        <f>(SQRT((SIN(RADIANS(90-DEGREES(ASIN(AD56/2000))))*SQRT(2*Basic!$C$4*9.81)*Tool!$B$125*SIN(RADIANS(90-DEGREES(ASIN(AD56/2000))))*SQRT(2*Basic!$C$4*9.81)*Tool!$B$125)+(COS(RADIANS(90-DEGREES(ASIN(AD56/2000))))*SQRT(2*Basic!$C$4*9.81)*COS(RADIANS(90-DEGREES(ASIN(AD56/2000))))*SQRT(2*Basic!$C$4*9.81))))*(SQRT((SIN(RADIANS(90-DEGREES(ASIN(AD56/2000))))*SQRT(2*Basic!$C$4*9.81)*Tool!$B$125*SIN(RADIANS(90-DEGREES(ASIN(AD56/2000))))*SQRT(2*Basic!$C$4*9.81)*Tool!$B$125)+(COS(RADIANS(90-DEGREES(ASIN(AD56/2000))))*SQRT(2*Basic!$C$4*9.81)*COS(RADIANS(90-DEGREES(ASIN(AD56/2000))))*SQRT(2*Basic!$C$4*9.81))))/(2*9.81)</f>
        <v>0.82842175044000044</v>
      </c>
      <c r="AS56" s="75">
        <f>(1/9.81)*((SQRT((SIN(RADIANS(90-DEGREES(ASIN(AD56/2000))))*SQRT(2*Basic!$C$4*9.81)*Tool!$B$125*SIN(RADIANS(90-DEGREES(ASIN(AD56/2000))))*SQRT(2*Basic!$C$4*9.81)*Tool!$B$125)+(COS(RADIANS(90-DEGREES(ASIN(AD56/2000))))*SQRT(2*Basic!$C$4*9.81)*COS(RADIANS(90-DEGREES(ASIN(AD56/2000))))*SQRT(2*Basic!$C$4*9.81))))*SIN(RADIANS(AK56))+(SQRT(((SQRT((SIN(RADIANS(90-DEGREES(ASIN(AD56/2000))))*SQRT(2*Basic!$C$4*9.81)*Tool!$B$125*SIN(RADIANS(90-DEGREES(ASIN(AD56/2000))))*SQRT(2*Basic!$C$4*9.81)*Tool!$B$125)+(COS(RADIANS(90-DEGREES(ASIN(AD56/2000))))*SQRT(2*Basic!$C$4*9.81)*COS(RADIANS(90-DEGREES(ASIN(AD56/2000))))*SQRT(2*Basic!$C$4*9.81))))*SIN(RADIANS(AK56))*(SQRT((SIN(RADIANS(90-DEGREES(ASIN(AD56/2000))))*SQRT(2*Basic!$C$4*9.81)*Tool!$B$125*SIN(RADIANS(90-DEGREES(ASIN(AD56/2000))))*SQRT(2*Basic!$C$4*9.81)*Tool!$B$125)+(COS(RADIANS(90-DEGREES(ASIN(AD56/2000))))*SQRT(2*Basic!$C$4*9.81)*COS(RADIANS(90-DEGREES(ASIN(AD56/2000))))*SQRT(2*Basic!$C$4*9.81))))*SIN(RADIANS(AK56)))-19.62*(-Basic!$C$3))))*(SQRT((SIN(RADIANS(90-DEGREES(ASIN(AD56/2000))))*SQRT(2*Basic!$C$4*9.81)*Tool!$B$125*SIN(RADIANS(90-DEGREES(ASIN(AD56/2000))))*SQRT(2*Basic!$C$4*9.81)*Tool!$B$125)+(COS(RADIANS(90-DEGREES(ASIN(AD56/2000))))*SQRT(2*Basic!$C$4*9.81)*COS(RADIANS(90-DEGREES(ASIN(AD56/2000))))*SQRT(2*Basic!$C$4*9.81))))*COS(RADIANS(AK56))</f>
        <v>0.34603529942170996</v>
      </c>
      <c r="AX56">
        <v>53</v>
      </c>
      <c r="AY56">
        <f t="shared" si="6"/>
        <v>1597.2710200945858</v>
      </c>
      <c r="AZ56">
        <f t="shared" si="7"/>
        <v>1203.6300463040968</v>
      </c>
    </row>
    <row r="57" spans="6:52" x14ac:dyDescent="0.3">
      <c r="F57">
        <v>55</v>
      </c>
      <c r="G57" s="31">
        <f t="shared" si="0"/>
        <v>0.16214228597662295</v>
      </c>
      <c r="H57" s="35">
        <f>Tool!$E$10+('Trajectory Map'!G57*SIN(RADIANS(90-2*DEGREES(ASIN($D$5/2000))))/COS(RADIANS(90-2*DEGREES(ASIN($D$5/2000))))-('Trajectory Map'!G57*'Trajectory Map'!G57/((VLOOKUP($D$5,$AD$3:$AR$2002,15,FALSE)*4*COS(RADIANS(90-2*DEGREES(ASIN($D$5/2000))))*COS(RADIANS(90-2*DEGREES(ASIN($D$5/2000))))))))</f>
        <v>6.0186847753683601</v>
      </c>
      <c r="AD57" s="33">
        <f t="shared" si="4"/>
        <v>55</v>
      </c>
      <c r="AE57" s="33">
        <f t="shared" si="1"/>
        <v>1999.243606967395</v>
      </c>
      <c r="AH57" s="33">
        <f t="shared" si="2"/>
        <v>1.5758325997521698</v>
      </c>
      <c r="AI57" s="33">
        <f t="shared" si="3"/>
        <v>88.424167400247825</v>
      </c>
      <c r="AK57" s="75">
        <f t="shared" si="5"/>
        <v>86.848334800495664</v>
      </c>
      <c r="AN57" s="64"/>
      <c r="AQ57" s="64"/>
      <c r="AR57" s="75">
        <f>(SQRT((SIN(RADIANS(90-DEGREES(ASIN(AD57/2000))))*SQRT(2*Basic!$C$4*9.81)*Tool!$B$125*SIN(RADIANS(90-DEGREES(ASIN(AD57/2000))))*SQRT(2*Basic!$C$4*9.81)*Tool!$B$125)+(COS(RADIANS(90-DEGREES(ASIN(AD57/2000))))*SQRT(2*Basic!$C$4*9.81)*COS(RADIANS(90-DEGREES(ASIN(AD57/2000))))*SQRT(2*Basic!$C$4*9.81))))*(SQRT((SIN(RADIANS(90-DEGREES(ASIN(AD57/2000))))*SQRT(2*Basic!$C$4*9.81)*Tool!$B$125*SIN(RADIANS(90-DEGREES(ASIN(AD57/2000))))*SQRT(2*Basic!$C$4*9.81)*Tool!$B$125)+(COS(RADIANS(90-DEGREES(ASIN(AD57/2000))))*SQRT(2*Basic!$C$4*9.81)*COS(RADIANS(90-DEGREES(ASIN(AD57/2000))))*SQRT(2*Basic!$C$4*9.81))))/(2*9.81)</f>
        <v>0.82845097225000008</v>
      </c>
      <c r="AS57" s="75">
        <f>(1/9.81)*((SQRT((SIN(RADIANS(90-DEGREES(ASIN(AD57/2000))))*SQRT(2*Basic!$C$4*9.81)*Tool!$B$125*SIN(RADIANS(90-DEGREES(ASIN(AD57/2000))))*SQRT(2*Basic!$C$4*9.81)*Tool!$B$125)+(COS(RADIANS(90-DEGREES(ASIN(AD57/2000))))*SQRT(2*Basic!$C$4*9.81)*COS(RADIANS(90-DEGREES(ASIN(AD57/2000))))*SQRT(2*Basic!$C$4*9.81))))*SIN(RADIANS(AK57))+(SQRT(((SQRT((SIN(RADIANS(90-DEGREES(ASIN(AD57/2000))))*SQRT(2*Basic!$C$4*9.81)*Tool!$B$125*SIN(RADIANS(90-DEGREES(ASIN(AD57/2000))))*SQRT(2*Basic!$C$4*9.81)*Tool!$B$125)+(COS(RADIANS(90-DEGREES(ASIN(AD57/2000))))*SQRT(2*Basic!$C$4*9.81)*COS(RADIANS(90-DEGREES(ASIN(AD57/2000))))*SQRT(2*Basic!$C$4*9.81))))*SIN(RADIANS(AK57))*(SQRT((SIN(RADIANS(90-DEGREES(ASIN(AD57/2000))))*SQRT(2*Basic!$C$4*9.81)*Tool!$B$125*SIN(RADIANS(90-DEGREES(ASIN(AD57/2000))))*SQRT(2*Basic!$C$4*9.81)*Tool!$B$125)+(COS(RADIANS(90-DEGREES(ASIN(AD57/2000))))*SQRT(2*Basic!$C$4*9.81)*COS(RADIANS(90-DEGREES(ASIN(AD57/2000))))*SQRT(2*Basic!$C$4*9.81))))*SIN(RADIANS(AK57)))-19.62*(-Basic!$C$3))))*(SQRT((SIN(RADIANS(90-DEGREES(ASIN(AD57/2000))))*SQRT(2*Basic!$C$4*9.81)*Tool!$B$125*SIN(RADIANS(90-DEGREES(ASIN(AD57/2000))))*SQRT(2*Basic!$C$4*9.81)*Tool!$B$125)+(COS(RADIANS(90-DEGREES(ASIN(AD57/2000))))*SQRT(2*Basic!$C$4*9.81)*COS(RADIANS(90-DEGREES(ASIN(AD57/2000))))*SQRT(2*Basic!$C$4*9.81))))*COS(RADIANS(AK57))</f>
        <v>0.35244024149187264</v>
      </c>
      <c r="AX57">
        <v>54</v>
      </c>
      <c r="AY57">
        <f t="shared" si="6"/>
        <v>1618.0339887498949</v>
      </c>
      <c r="AZ57">
        <f t="shared" si="7"/>
        <v>1175.5705045849463</v>
      </c>
    </row>
    <row r="58" spans="6:52" x14ac:dyDescent="0.3">
      <c r="F58">
        <v>56</v>
      </c>
      <c r="G58" s="31">
        <f t="shared" si="0"/>
        <v>0.16509032753983427</v>
      </c>
      <c r="H58" s="35">
        <f>Tool!$E$10+('Trajectory Map'!G58*SIN(RADIANS(90-2*DEGREES(ASIN($D$5/2000))))/COS(RADIANS(90-2*DEGREES(ASIN($D$5/2000))))-('Trajectory Map'!G58*'Trajectory Map'!G58/((VLOOKUP($D$5,$AD$3:$AR$2002,15,FALSE)*4*COS(RADIANS(90-2*DEGREES(ASIN($D$5/2000))))*COS(RADIANS(90-2*DEGREES(ASIN($D$5/2000))))))))</f>
        <v>6.0189277979384803</v>
      </c>
      <c r="AD58" s="33">
        <f t="shared" si="4"/>
        <v>56</v>
      </c>
      <c r="AE58" s="33">
        <f t="shared" si="1"/>
        <v>1999.2158462757343</v>
      </c>
      <c r="AH58" s="33">
        <f t="shared" si="2"/>
        <v>1.6044915265155906</v>
      </c>
      <c r="AI58" s="33">
        <f t="shared" si="3"/>
        <v>88.395508473484412</v>
      </c>
      <c r="AK58" s="75">
        <f t="shared" si="5"/>
        <v>86.791016946968824</v>
      </c>
      <c r="AN58" s="64"/>
      <c r="AQ58" s="64"/>
      <c r="AR58" s="75">
        <f>(SQRT((SIN(RADIANS(90-DEGREES(ASIN(AD58/2000))))*SQRT(2*Basic!$C$4*9.81)*Tool!$B$125*SIN(RADIANS(90-DEGREES(ASIN(AD58/2000))))*SQRT(2*Basic!$C$4*9.81)*Tool!$B$125)+(COS(RADIANS(90-DEGREES(ASIN(AD58/2000))))*SQRT(2*Basic!$C$4*9.81)*COS(RADIANS(90-DEGREES(ASIN(AD58/2000))))*SQRT(2*Basic!$C$4*9.81))))*(SQRT((SIN(RADIANS(90-DEGREES(ASIN(AD58/2000))))*SQRT(2*Basic!$C$4*9.81)*Tool!$B$125*SIN(RADIANS(90-DEGREES(ASIN(AD58/2000))))*SQRT(2*Basic!$C$4*9.81)*Tool!$B$125)+(COS(RADIANS(90-DEGREES(ASIN(AD58/2000))))*SQRT(2*Basic!$C$4*9.81)*COS(RADIANS(90-DEGREES(ASIN(AD58/2000))))*SQRT(2*Basic!$C$4*9.81))))/(2*9.81)</f>
        <v>0.8284807302399998</v>
      </c>
      <c r="AS58" s="75">
        <f>(1/9.81)*((SQRT((SIN(RADIANS(90-DEGREES(ASIN(AD58/2000))))*SQRT(2*Basic!$C$4*9.81)*Tool!$B$125*SIN(RADIANS(90-DEGREES(ASIN(AD58/2000))))*SQRT(2*Basic!$C$4*9.81)*Tool!$B$125)+(COS(RADIANS(90-DEGREES(ASIN(AD58/2000))))*SQRT(2*Basic!$C$4*9.81)*COS(RADIANS(90-DEGREES(ASIN(AD58/2000))))*SQRT(2*Basic!$C$4*9.81))))*SIN(RADIANS(AK58))+(SQRT(((SQRT((SIN(RADIANS(90-DEGREES(ASIN(AD58/2000))))*SQRT(2*Basic!$C$4*9.81)*Tool!$B$125*SIN(RADIANS(90-DEGREES(ASIN(AD58/2000))))*SQRT(2*Basic!$C$4*9.81)*Tool!$B$125)+(COS(RADIANS(90-DEGREES(ASIN(AD58/2000))))*SQRT(2*Basic!$C$4*9.81)*COS(RADIANS(90-DEGREES(ASIN(AD58/2000))))*SQRT(2*Basic!$C$4*9.81))))*SIN(RADIANS(AK58))*(SQRT((SIN(RADIANS(90-DEGREES(ASIN(AD58/2000))))*SQRT(2*Basic!$C$4*9.81)*Tool!$B$125*SIN(RADIANS(90-DEGREES(ASIN(AD58/2000))))*SQRT(2*Basic!$C$4*9.81)*Tool!$B$125)+(COS(RADIANS(90-DEGREES(ASIN(AD58/2000))))*SQRT(2*Basic!$C$4*9.81)*COS(RADIANS(90-DEGREES(ASIN(AD58/2000))))*SQRT(2*Basic!$C$4*9.81))))*SIN(RADIANS(AK58)))-19.62*(-Basic!$C$3))))*(SQRT((SIN(RADIANS(90-DEGREES(ASIN(AD58/2000))))*SQRT(2*Basic!$C$4*9.81)*Tool!$B$125*SIN(RADIANS(90-DEGREES(ASIN(AD58/2000))))*SQRT(2*Basic!$C$4*9.81)*Tool!$B$125)+(COS(RADIANS(90-DEGREES(ASIN(AD58/2000))))*SQRT(2*Basic!$C$4*9.81)*COS(RADIANS(90-DEGREES(ASIN(AD58/2000))))*SQRT(2*Basic!$C$4*9.81))))*COS(RADIANS(AK58))</f>
        <v>0.35884501122656898</v>
      </c>
      <c r="AX58">
        <v>55</v>
      </c>
      <c r="AY58">
        <f t="shared" si="6"/>
        <v>1638.3040885779835</v>
      </c>
      <c r="AZ58">
        <f t="shared" si="7"/>
        <v>1147.1528727020923</v>
      </c>
    </row>
    <row r="59" spans="6:52" x14ac:dyDescent="0.3">
      <c r="F59">
        <v>57</v>
      </c>
      <c r="G59" s="31">
        <f t="shared" si="0"/>
        <v>0.16803836910304559</v>
      </c>
      <c r="H59" s="35">
        <f>Tool!$E$10+('Trajectory Map'!G59*SIN(RADIANS(90-2*DEGREES(ASIN($D$5/2000))))/COS(RADIANS(90-2*DEGREES(ASIN($D$5/2000))))-('Trajectory Map'!G59*'Trajectory Map'!G59/((VLOOKUP($D$5,$AD$3:$AR$2002,15,FALSE)*4*COS(RADIANS(90-2*DEGREES(ASIN($D$5/2000))))*COS(RADIANS(90-2*DEGREES(ASIN($D$5/2000))))))))</f>
        <v>6.0191673669150871</v>
      </c>
      <c r="AD59" s="33">
        <f t="shared" si="4"/>
        <v>57</v>
      </c>
      <c r="AE59" s="33">
        <f t="shared" si="1"/>
        <v>1999.1875849954652</v>
      </c>
      <c r="AH59" s="33">
        <f t="shared" si="2"/>
        <v>1.6331508548216642</v>
      </c>
      <c r="AI59" s="33">
        <f t="shared" si="3"/>
        <v>88.366849145178335</v>
      </c>
      <c r="AK59" s="75">
        <f t="shared" si="5"/>
        <v>86.733698290356671</v>
      </c>
      <c r="AN59" s="64"/>
      <c r="AQ59" s="64"/>
      <c r="AR59" s="75">
        <f>(SQRT((SIN(RADIANS(90-DEGREES(ASIN(AD59/2000))))*SQRT(2*Basic!$C$4*9.81)*Tool!$B$125*SIN(RADIANS(90-DEGREES(ASIN(AD59/2000))))*SQRT(2*Basic!$C$4*9.81)*Tool!$B$125)+(COS(RADIANS(90-DEGREES(ASIN(AD59/2000))))*SQRT(2*Basic!$C$4*9.81)*COS(RADIANS(90-DEGREES(ASIN(AD59/2000))))*SQRT(2*Basic!$C$4*9.81))))*(SQRT((SIN(RADIANS(90-DEGREES(ASIN(AD59/2000))))*SQRT(2*Basic!$C$4*9.81)*Tool!$B$125*SIN(RADIANS(90-DEGREES(ASIN(AD59/2000))))*SQRT(2*Basic!$C$4*9.81)*Tool!$B$125)+(COS(RADIANS(90-DEGREES(ASIN(AD59/2000))))*SQRT(2*Basic!$C$4*9.81)*COS(RADIANS(90-DEGREES(ASIN(AD59/2000))))*SQRT(2*Basic!$C$4*9.81))))/(2*9.81)</f>
        <v>0.8285110244099998</v>
      </c>
      <c r="AS59" s="75">
        <f>(1/9.81)*((SQRT((SIN(RADIANS(90-DEGREES(ASIN(AD59/2000))))*SQRT(2*Basic!$C$4*9.81)*Tool!$B$125*SIN(RADIANS(90-DEGREES(ASIN(AD59/2000))))*SQRT(2*Basic!$C$4*9.81)*Tool!$B$125)+(COS(RADIANS(90-DEGREES(ASIN(AD59/2000))))*SQRT(2*Basic!$C$4*9.81)*COS(RADIANS(90-DEGREES(ASIN(AD59/2000))))*SQRT(2*Basic!$C$4*9.81))))*SIN(RADIANS(AK59))+(SQRT(((SQRT((SIN(RADIANS(90-DEGREES(ASIN(AD59/2000))))*SQRT(2*Basic!$C$4*9.81)*Tool!$B$125*SIN(RADIANS(90-DEGREES(ASIN(AD59/2000))))*SQRT(2*Basic!$C$4*9.81)*Tool!$B$125)+(COS(RADIANS(90-DEGREES(ASIN(AD59/2000))))*SQRT(2*Basic!$C$4*9.81)*COS(RADIANS(90-DEGREES(ASIN(AD59/2000))))*SQRT(2*Basic!$C$4*9.81))))*SIN(RADIANS(AK59))*(SQRT((SIN(RADIANS(90-DEGREES(ASIN(AD59/2000))))*SQRT(2*Basic!$C$4*9.81)*Tool!$B$125*SIN(RADIANS(90-DEGREES(ASIN(AD59/2000))))*SQRT(2*Basic!$C$4*9.81)*Tool!$B$125)+(COS(RADIANS(90-DEGREES(ASIN(AD59/2000))))*SQRT(2*Basic!$C$4*9.81)*COS(RADIANS(90-DEGREES(ASIN(AD59/2000))))*SQRT(2*Basic!$C$4*9.81))))*SIN(RADIANS(AK59)))-19.62*(-Basic!$C$3))))*(SQRT((SIN(RADIANS(90-DEGREES(ASIN(AD59/2000))))*SQRT(2*Basic!$C$4*9.81)*Tool!$B$125*SIN(RADIANS(90-DEGREES(ASIN(AD59/2000))))*SQRT(2*Basic!$C$4*9.81)*Tool!$B$125)+(COS(RADIANS(90-DEGREES(ASIN(AD59/2000))))*SQRT(2*Basic!$C$4*9.81)*COS(RADIANS(90-DEGREES(ASIN(AD59/2000))))*SQRT(2*Basic!$C$4*9.81))))*COS(RADIANS(AK59))</f>
        <v>0.36524960543376089</v>
      </c>
      <c r="AX59">
        <v>56</v>
      </c>
      <c r="AY59">
        <f t="shared" si="6"/>
        <v>1658.0751451100834</v>
      </c>
      <c r="AZ59">
        <f t="shared" si="7"/>
        <v>1118.3858069414937</v>
      </c>
    </row>
    <row r="60" spans="6:52" x14ac:dyDescent="0.3">
      <c r="F60">
        <v>58</v>
      </c>
      <c r="G60" s="31">
        <f t="shared" si="0"/>
        <v>0.17098641066625692</v>
      </c>
      <c r="H60" s="35">
        <f>Tool!$E$10+('Trajectory Map'!G60*SIN(RADIANS(90-2*DEGREES(ASIN($D$5/2000))))/COS(RADIANS(90-2*DEGREES(ASIN($D$5/2000))))-('Trajectory Map'!G60*'Trajectory Map'!G60/((VLOOKUP($D$5,$AD$3:$AR$2002,15,FALSE)*4*COS(RADIANS(90-2*DEGREES(ASIN($D$5/2000))))*COS(RADIANS(90-2*DEGREES(ASIN($D$5/2000))))))))</f>
        <v>6.0194034822981797</v>
      </c>
      <c r="AD60" s="33">
        <f t="shared" si="4"/>
        <v>58</v>
      </c>
      <c r="AE60" s="33">
        <f t="shared" si="1"/>
        <v>1999.1588231053579</v>
      </c>
      <c r="AH60" s="33">
        <f t="shared" si="2"/>
        <v>1.6618105918581296</v>
      </c>
      <c r="AI60" s="33">
        <f t="shared" si="3"/>
        <v>88.338189408141872</v>
      </c>
      <c r="AK60" s="75">
        <f t="shared" si="5"/>
        <v>86.676378816283744</v>
      </c>
      <c r="AN60" s="64"/>
      <c r="AQ60" s="64"/>
      <c r="AR60" s="75">
        <f>(SQRT((SIN(RADIANS(90-DEGREES(ASIN(AD60/2000))))*SQRT(2*Basic!$C$4*9.81)*Tool!$B$125*SIN(RADIANS(90-DEGREES(ASIN(AD60/2000))))*SQRT(2*Basic!$C$4*9.81)*Tool!$B$125)+(COS(RADIANS(90-DEGREES(ASIN(AD60/2000))))*SQRT(2*Basic!$C$4*9.81)*COS(RADIANS(90-DEGREES(ASIN(AD60/2000))))*SQRT(2*Basic!$C$4*9.81))))*(SQRT((SIN(RADIANS(90-DEGREES(ASIN(AD60/2000))))*SQRT(2*Basic!$C$4*9.81)*Tool!$B$125*SIN(RADIANS(90-DEGREES(ASIN(AD60/2000))))*SQRT(2*Basic!$C$4*9.81)*Tool!$B$125)+(COS(RADIANS(90-DEGREES(ASIN(AD60/2000))))*SQRT(2*Basic!$C$4*9.81)*COS(RADIANS(90-DEGREES(ASIN(AD60/2000))))*SQRT(2*Basic!$C$4*9.81))))/(2*9.81)</f>
        <v>0.82854185476000031</v>
      </c>
      <c r="AS60" s="75">
        <f>(1/9.81)*((SQRT((SIN(RADIANS(90-DEGREES(ASIN(AD60/2000))))*SQRT(2*Basic!$C$4*9.81)*Tool!$B$125*SIN(RADIANS(90-DEGREES(ASIN(AD60/2000))))*SQRT(2*Basic!$C$4*9.81)*Tool!$B$125)+(COS(RADIANS(90-DEGREES(ASIN(AD60/2000))))*SQRT(2*Basic!$C$4*9.81)*COS(RADIANS(90-DEGREES(ASIN(AD60/2000))))*SQRT(2*Basic!$C$4*9.81))))*SIN(RADIANS(AK60))+(SQRT(((SQRT((SIN(RADIANS(90-DEGREES(ASIN(AD60/2000))))*SQRT(2*Basic!$C$4*9.81)*Tool!$B$125*SIN(RADIANS(90-DEGREES(ASIN(AD60/2000))))*SQRT(2*Basic!$C$4*9.81)*Tool!$B$125)+(COS(RADIANS(90-DEGREES(ASIN(AD60/2000))))*SQRT(2*Basic!$C$4*9.81)*COS(RADIANS(90-DEGREES(ASIN(AD60/2000))))*SQRT(2*Basic!$C$4*9.81))))*SIN(RADIANS(AK60))*(SQRT((SIN(RADIANS(90-DEGREES(ASIN(AD60/2000))))*SQRT(2*Basic!$C$4*9.81)*Tool!$B$125*SIN(RADIANS(90-DEGREES(ASIN(AD60/2000))))*SQRT(2*Basic!$C$4*9.81)*Tool!$B$125)+(COS(RADIANS(90-DEGREES(ASIN(AD60/2000))))*SQRT(2*Basic!$C$4*9.81)*COS(RADIANS(90-DEGREES(ASIN(AD60/2000))))*SQRT(2*Basic!$C$4*9.81))))*SIN(RADIANS(AK60)))-19.62*(-Basic!$C$3))))*(SQRT((SIN(RADIANS(90-DEGREES(ASIN(AD60/2000))))*SQRT(2*Basic!$C$4*9.81)*Tool!$B$125*SIN(RADIANS(90-DEGREES(ASIN(AD60/2000))))*SQRT(2*Basic!$C$4*9.81)*Tool!$B$125)+(COS(RADIANS(90-DEGREES(ASIN(AD60/2000))))*SQRT(2*Basic!$C$4*9.81)*COS(RADIANS(90-DEGREES(ASIN(AD60/2000))))*SQRT(2*Basic!$C$4*9.81))))*COS(RADIANS(AK60))</f>
        <v>0.37165402091823779</v>
      </c>
      <c r="AX60">
        <v>57</v>
      </c>
      <c r="AY60">
        <f t="shared" si="6"/>
        <v>1677.3411358908481</v>
      </c>
      <c r="AZ60">
        <f t="shared" si="7"/>
        <v>1089.2780700300541</v>
      </c>
    </row>
    <row r="61" spans="6:52" x14ac:dyDescent="0.3">
      <c r="F61">
        <v>59</v>
      </c>
      <c r="G61" s="31">
        <f t="shared" si="0"/>
        <v>0.17393445222946827</v>
      </c>
      <c r="H61" s="35">
        <f>Tool!$E$10+('Trajectory Map'!G61*SIN(RADIANS(90-2*DEGREES(ASIN($D$5/2000))))/COS(RADIANS(90-2*DEGREES(ASIN($D$5/2000))))-('Trajectory Map'!G61*'Trajectory Map'!G61/((VLOOKUP($D$5,$AD$3:$AR$2002,15,FALSE)*4*COS(RADIANS(90-2*DEGREES(ASIN($D$5/2000))))*COS(RADIANS(90-2*DEGREES(ASIN($D$5/2000))))))))</f>
        <v>6.0196361440877579</v>
      </c>
      <c r="AD61" s="33">
        <f t="shared" si="4"/>
        <v>59</v>
      </c>
      <c r="AE61" s="33">
        <f t="shared" si="1"/>
        <v>1999.1295605838056</v>
      </c>
      <c r="AH61" s="33">
        <f t="shared" si="2"/>
        <v>1.690470744813646</v>
      </c>
      <c r="AI61" s="33">
        <f t="shared" si="3"/>
        <v>88.309529255186348</v>
      </c>
      <c r="AK61" s="75">
        <f t="shared" si="5"/>
        <v>86.61905851037271</v>
      </c>
      <c r="AN61" s="64"/>
      <c r="AQ61" s="64"/>
      <c r="AR61" s="75">
        <f>(SQRT((SIN(RADIANS(90-DEGREES(ASIN(AD61/2000))))*SQRT(2*Basic!$C$4*9.81)*Tool!$B$125*SIN(RADIANS(90-DEGREES(ASIN(AD61/2000))))*SQRT(2*Basic!$C$4*9.81)*Tool!$B$125)+(COS(RADIANS(90-DEGREES(ASIN(AD61/2000))))*SQRT(2*Basic!$C$4*9.81)*COS(RADIANS(90-DEGREES(ASIN(AD61/2000))))*SQRT(2*Basic!$C$4*9.81))))*(SQRT((SIN(RADIANS(90-DEGREES(ASIN(AD61/2000))))*SQRT(2*Basic!$C$4*9.81)*Tool!$B$125*SIN(RADIANS(90-DEGREES(ASIN(AD61/2000))))*SQRT(2*Basic!$C$4*9.81)*Tool!$B$125)+(COS(RADIANS(90-DEGREES(ASIN(AD61/2000))))*SQRT(2*Basic!$C$4*9.81)*COS(RADIANS(90-DEGREES(ASIN(AD61/2000))))*SQRT(2*Basic!$C$4*9.81))))/(2*9.81)</f>
        <v>0.82857322129000044</v>
      </c>
      <c r="AS61" s="75">
        <f>(1/9.81)*((SQRT((SIN(RADIANS(90-DEGREES(ASIN(AD61/2000))))*SQRT(2*Basic!$C$4*9.81)*Tool!$B$125*SIN(RADIANS(90-DEGREES(ASIN(AD61/2000))))*SQRT(2*Basic!$C$4*9.81)*Tool!$B$125)+(COS(RADIANS(90-DEGREES(ASIN(AD61/2000))))*SQRT(2*Basic!$C$4*9.81)*COS(RADIANS(90-DEGREES(ASIN(AD61/2000))))*SQRT(2*Basic!$C$4*9.81))))*SIN(RADIANS(AK61))+(SQRT(((SQRT((SIN(RADIANS(90-DEGREES(ASIN(AD61/2000))))*SQRT(2*Basic!$C$4*9.81)*Tool!$B$125*SIN(RADIANS(90-DEGREES(ASIN(AD61/2000))))*SQRT(2*Basic!$C$4*9.81)*Tool!$B$125)+(COS(RADIANS(90-DEGREES(ASIN(AD61/2000))))*SQRT(2*Basic!$C$4*9.81)*COS(RADIANS(90-DEGREES(ASIN(AD61/2000))))*SQRT(2*Basic!$C$4*9.81))))*SIN(RADIANS(AK61))*(SQRT((SIN(RADIANS(90-DEGREES(ASIN(AD61/2000))))*SQRT(2*Basic!$C$4*9.81)*Tool!$B$125*SIN(RADIANS(90-DEGREES(ASIN(AD61/2000))))*SQRT(2*Basic!$C$4*9.81)*Tool!$B$125)+(COS(RADIANS(90-DEGREES(ASIN(AD61/2000))))*SQRT(2*Basic!$C$4*9.81)*COS(RADIANS(90-DEGREES(ASIN(AD61/2000))))*SQRT(2*Basic!$C$4*9.81))))*SIN(RADIANS(AK61)))-19.62*(-Basic!$C$3))))*(SQRT((SIN(RADIANS(90-DEGREES(ASIN(AD61/2000))))*SQRT(2*Basic!$C$4*9.81)*Tool!$B$125*SIN(RADIANS(90-DEGREES(ASIN(AD61/2000))))*SQRT(2*Basic!$C$4*9.81)*Tool!$B$125)+(COS(RADIANS(90-DEGREES(ASIN(AD61/2000))))*SQRT(2*Basic!$C$4*9.81)*COS(RADIANS(90-DEGREES(ASIN(AD61/2000))))*SQRT(2*Basic!$C$4*9.81))))*COS(RADIANS(AK61))</f>
        <v>0.37805825448156954</v>
      </c>
      <c r="AX61">
        <v>58</v>
      </c>
      <c r="AY61">
        <f t="shared" si="6"/>
        <v>1696.0961923128518</v>
      </c>
      <c r="AZ61">
        <f t="shared" si="7"/>
        <v>1059.8385284664098</v>
      </c>
    </row>
    <row r="62" spans="6:52" x14ac:dyDescent="0.3">
      <c r="F62">
        <v>60</v>
      </c>
      <c r="G62" s="31">
        <f t="shared" si="0"/>
        <v>0.17688249379267959</v>
      </c>
      <c r="H62" s="35">
        <f>Tool!$E$10+('Trajectory Map'!G62*SIN(RADIANS(90-2*DEGREES(ASIN($D$5/2000))))/COS(RADIANS(90-2*DEGREES(ASIN($D$5/2000))))-('Trajectory Map'!G62*'Trajectory Map'!G62/((VLOOKUP($D$5,$AD$3:$AR$2002,15,FALSE)*4*COS(RADIANS(90-2*DEGREES(ASIN($D$5/2000))))*COS(RADIANS(90-2*DEGREES(ASIN($D$5/2000))))))))</f>
        <v>6.0198653522838219</v>
      </c>
      <c r="AD62" s="33">
        <f t="shared" si="4"/>
        <v>60</v>
      </c>
      <c r="AE62" s="33">
        <f t="shared" si="1"/>
        <v>1999.0997974088236</v>
      </c>
      <c r="AH62" s="33">
        <f t="shared" si="2"/>
        <v>1.7191313208778112</v>
      </c>
      <c r="AI62" s="33">
        <f t="shared" si="3"/>
        <v>88.280868679122193</v>
      </c>
      <c r="AK62" s="75">
        <f t="shared" si="5"/>
        <v>86.561737358244372</v>
      </c>
      <c r="AN62" s="64"/>
      <c r="AQ62" s="64"/>
      <c r="AR62" s="75">
        <f>(SQRT((SIN(RADIANS(90-DEGREES(ASIN(AD62/2000))))*SQRT(2*Basic!$C$4*9.81)*Tool!$B$125*SIN(RADIANS(90-DEGREES(ASIN(AD62/2000))))*SQRT(2*Basic!$C$4*9.81)*Tool!$B$125)+(COS(RADIANS(90-DEGREES(ASIN(AD62/2000))))*SQRT(2*Basic!$C$4*9.81)*COS(RADIANS(90-DEGREES(ASIN(AD62/2000))))*SQRT(2*Basic!$C$4*9.81))))*(SQRT((SIN(RADIANS(90-DEGREES(ASIN(AD62/2000))))*SQRT(2*Basic!$C$4*9.81)*Tool!$B$125*SIN(RADIANS(90-DEGREES(ASIN(AD62/2000))))*SQRT(2*Basic!$C$4*9.81)*Tool!$B$125)+(COS(RADIANS(90-DEGREES(ASIN(AD62/2000))))*SQRT(2*Basic!$C$4*9.81)*COS(RADIANS(90-DEGREES(ASIN(AD62/2000))))*SQRT(2*Basic!$C$4*9.81))))/(2*9.81)</f>
        <v>0.82860512399999975</v>
      </c>
      <c r="AS62" s="75">
        <f>(1/9.81)*((SQRT((SIN(RADIANS(90-DEGREES(ASIN(AD62/2000))))*SQRT(2*Basic!$C$4*9.81)*Tool!$B$125*SIN(RADIANS(90-DEGREES(ASIN(AD62/2000))))*SQRT(2*Basic!$C$4*9.81)*Tool!$B$125)+(COS(RADIANS(90-DEGREES(ASIN(AD62/2000))))*SQRT(2*Basic!$C$4*9.81)*COS(RADIANS(90-DEGREES(ASIN(AD62/2000))))*SQRT(2*Basic!$C$4*9.81))))*SIN(RADIANS(AK62))+(SQRT(((SQRT((SIN(RADIANS(90-DEGREES(ASIN(AD62/2000))))*SQRT(2*Basic!$C$4*9.81)*Tool!$B$125*SIN(RADIANS(90-DEGREES(ASIN(AD62/2000))))*SQRT(2*Basic!$C$4*9.81)*Tool!$B$125)+(COS(RADIANS(90-DEGREES(ASIN(AD62/2000))))*SQRT(2*Basic!$C$4*9.81)*COS(RADIANS(90-DEGREES(ASIN(AD62/2000))))*SQRT(2*Basic!$C$4*9.81))))*SIN(RADIANS(AK62))*(SQRT((SIN(RADIANS(90-DEGREES(ASIN(AD62/2000))))*SQRT(2*Basic!$C$4*9.81)*Tool!$B$125*SIN(RADIANS(90-DEGREES(ASIN(AD62/2000))))*SQRT(2*Basic!$C$4*9.81)*Tool!$B$125)+(COS(RADIANS(90-DEGREES(ASIN(AD62/2000))))*SQRT(2*Basic!$C$4*9.81)*COS(RADIANS(90-DEGREES(ASIN(AD62/2000))))*SQRT(2*Basic!$C$4*9.81))))*SIN(RADIANS(AK62)))-19.62*(-Basic!$C$3))))*(SQRT((SIN(RADIANS(90-DEGREES(ASIN(AD62/2000))))*SQRT(2*Basic!$C$4*9.81)*Tool!$B$125*SIN(RADIANS(90-DEGREES(ASIN(AD62/2000))))*SQRT(2*Basic!$C$4*9.81)*Tool!$B$125)+(COS(RADIANS(90-DEGREES(ASIN(AD62/2000))))*SQRT(2*Basic!$C$4*9.81)*COS(RADIANS(90-DEGREES(ASIN(AD62/2000))))*SQRT(2*Basic!$C$4*9.81))))*COS(RADIANS(AK62))</f>
        <v>0.38446230292204936</v>
      </c>
      <c r="AX62">
        <v>59</v>
      </c>
      <c r="AY62">
        <f t="shared" si="6"/>
        <v>1714.3346014042247</v>
      </c>
      <c r="AZ62">
        <f t="shared" si="7"/>
        <v>1030.0761498201084</v>
      </c>
    </row>
    <row r="63" spans="6:52" x14ac:dyDescent="0.3">
      <c r="F63">
        <v>61</v>
      </c>
      <c r="G63" s="31">
        <f t="shared" si="0"/>
        <v>0.17983053535589091</v>
      </c>
      <c r="H63" s="35">
        <f>Tool!$E$10+('Trajectory Map'!G63*SIN(RADIANS(90-2*DEGREES(ASIN($D$5/2000))))/COS(RADIANS(90-2*DEGREES(ASIN($D$5/2000))))-('Trajectory Map'!G63*'Trajectory Map'!G63/((VLOOKUP($D$5,$AD$3:$AR$2002,15,FALSE)*4*COS(RADIANS(90-2*DEGREES(ASIN($D$5/2000))))*COS(RADIANS(90-2*DEGREES(ASIN($D$5/2000))))))))</f>
        <v>6.0200911068863725</v>
      </c>
      <c r="AD63" s="33">
        <f t="shared" si="4"/>
        <v>61</v>
      </c>
      <c r="AE63" s="33">
        <f t="shared" si="1"/>
        <v>1999.0695335580501</v>
      </c>
      <c r="AH63" s="33">
        <f t="shared" si="2"/>
        <v>1.7477923272411766</v>
      </c>
      <c r="AI63" s="33">
        <f t="shared" si="3"/>
        <v>88.252207672758828</v>
      </c>
      <c r="AK63" s="75">
        <f t="shared" si="5"/>
        <v>86.504415345517643</v>
      </c>
      <c r="AN63" s="64"/>
      <c r="AQ63" s="64"/>
      <c r="AR63" s="75">
        <f>(SQRT((SIN(RADIANS(90-DEGREES(ASIN(AD63/2000))))*SQRT(2*Basic!$C$4*9.81)*Tool!$B$125*SIN(RADIANS(90-DEGREES(ASIN(AD63/2000))))*SQRT(2*Basic!$C$4*9.81)*Tool!$B$125)+(COS(RADIANS(90-DEGREES(ASIN(AD63/2000))))*SQRT(2*Basic!$C$4*9.81)*COS(RADIANS(90-DEGREES(ASIN(AD63/2000))))*SQRT(2*Basic!$C$4*9.81))))*(SQRT((SIN(RADIANS(90-DEGREES(ASIN(AD63/2000))))*SQRT(2*Basic!$C$4*9.81)*Tool!$B$125*SIN(RADIANS(90-DEGREES(ASIN(AD63/2000))))*SQRT(2*Basic!$C$4*9.81)*Tool!$B$125)+(COS(RADIANS(90-DEGREES(ASIN(AD63/2000))))*SQRT(2*Basic!$C$4*9.81)*COS(RADIANS(90-DEGREES(ASIN(AD63/2000))))*SQRT(2*Basic!$C$4*9.81))))/(2*9.81)</f>
        <v>0.82863756288999979</v>
      </c>
      <c r="AS63" s="75">
        <f>(1/9.81)*((SQRT((SIN(RADIANS(90-DEGREES(ASIN(AD63/2000))))*SQRT(2*Basic!$C$4*9.81)*Tool!$B$125*SIN(RADIANS(90-DEGREES(ASIN(AD63/2000))))*SQRT(2*Basic!$C$4*9.81)*Tool!$B$125)+(COS(RADIANS(90-DEGREES(ASIN(AD63/2000))))*SQRT(2*Basic!$C$4*9.81)*COS(RADIANS(90-DEGREES(ASIN(AD63/2000))))*SQRT(2*Basic!$C$4*9.81))))*SIN(RADIANS(AK63))+(SQRT(((SQRT((SIN(RADIANS(90-DEGREES(ASIN(AD63/2000))))*SQRT(2*Basic!$C$4*9.81)*Tool!$B$125*SIN(RADIANS(90-DEGREES(ASIN(AD63/2000))))*SQRT(2*Basic!$C$4*9.81)*Tool!$B$125)+(COS(RADIANS(90-DEGREES(ASIN(AD63/2000))))*SQRT(2*Basic!$C$4*9.81)*COS(RADIANS(90-DEGREES(ASIN(AD63/2000))))*SQRT(2*Basic!$C$4*9.81))))*SIN(RADIANS(AK63))*(SQRT((SIN(RADIANS(90-DEGREES(ASIN(AD63/2000))))*SQRT(2*Basic!$C$4*9.81)*Tool!$B$125*SIN(RADIANS(90-DEGREES(ASIN(AD63/2000))))*SQRT(2*Basic!$C$4*9.81)*Tool!$B$125)+(COS(RADIANS(90-DEGREES(ASIN(AD63/2000))))*SQRT(2*Basic!$C$4*9.81)*COS(RADIANS(90-DEGREES(ASIN(AD63/2000))))*SQRT(2*Basic!$C$4*9.81))))*SIN(RADIANS(AK63)))-19.62*(-Basic!$C$3))))*(SQRT((SIN(RADIANS(90-DEGREES(ASIN(AD63/2000))))*SQRT(2*Basic!$C$4*9.81)*Tool!$B$125*SIN(RADIANS(90-DEGREES(ASIN(AD63/2000))))*SQRT(2*Basic!$C$4*9.81)*Tool!$B$125)+(COS(RADIANS(90-DEGREES(ASIN(AD63/2000))))*SQRT(2*Basic!$C$4*9.81)*COS(RADIANS(90-DEGREES(ASIN(AD63/2000))))*SQRT(2*Basic!$C$4*9.81))))*COS(RADIANS(AK63))</f>
        <v>0.3908661630346269</v>
      </c>
      <c r="AX63">
        <v>60</v>
      </c>
      <c r="AY63">
        <f t="shared" si="6"/>
        <v>1732.0508075688772</v>
      </c>
      <c r="AZ63">
        <f t="shared" si="7"/>
        <v>1000.0000000000002</v>
      </c>
    </row>
    <row r="64" spans="6:52" x14ac:dyDescent="0.3">
      <c r="F64">
        <v>62</v>
      </c>
      <c r="G64" s="31">
        <f t="shared" si="0"/>
        <v>0.18277857691910224</v>
      </c>
      <c r="H64" s="35">
        <f>Tool!$E$10+('Trajectory Map'!G64*SIN(RADIANS(90-2*DEGREES(ASIN($D$5/2000))))/COS(RADIANS(90-2*DEGREES(ASIN($D$5/2000))))-('Trajectory Map'!G64*'Trajectory Map'!G64/((VLOOKUP($D$5,$AD$3:$AR$2002,15,FALSE)*4*COS(RADIANS(90-2*DEGREES(ASIN($D$5/2000))))*COS(RADIANS(90-2*DEGREES(ASIN($D$5/2000))))))))</f>
        <v>6.0203134078954079</v>
      </c>
      <c r="AD64" s="33">
        <f t="shared" si="4"/>
        <v>62</v>
      </c>
      <c r="AE64" s="33">
        <f t="shared" si="1"/>
        <v>1999.0387690087455</v>
      </c>
      <c r="AH64" s="33">
        <f t="shared" si="2"/>
        <v>1.7764537710952644</v>
      </c>
      <c r="AI64" s="33">
        <f t="shared" si="3"/>
        <v>88.223546228904738</v>
      </c>
      <c r="AK64" s="75">
        <f t="shared" si="5"/>
        <v>86.447092457809475</v>
      </c>
      <c r="AN64" s="64"/>
      <c r="AQ64" s="64"/>
      <c r="AR64" s="75">
        <f>(SQRT((SIN(RADIANS(90-DEGREES(ASIN(AD64/2000))))*SQRT(2*Basic!$C$4*9.81)*Tool!$B$125*SIN(RADIANS(90-DEGREES(ASIN(AD64/2000))))*SQRT(2*Basic!$C$4*9.81)*Tool!$B$125)+(COS(RADIANS(90-DEGREES(ASIN(AD64/2000))))*SQRT(2*Basic!$C$4*9.81)*COS(RADIANS(90-DEGREES(ASIN(AD64/2000))))*SQRT(2*Basic!$C$4*9.81))))*(SQRT((SIN(RADIANS(90-DEGREES(ASIN(AD64/2000))))*SQRT(2*Basic!$C$4*9.81)*Tool!$B$125*SIN(RADIANS(90-DEGREES(ASIN(AD64/2000))))*SQRT(2*Basic!$C$4*9.81)*Tool!$B$125)+(COS(RADIANS(90-DEGREES(ASIN(AD64/2000))))*SQRT(2*Basic!$C$4*9.81)*COS(RADIANS(90-DEGREES(ASIN(AD64/2000))))*SQRT(2*Basic!$C$4*9.81))))/(2*9.81)</f>
        <v>0.82867053796000023</v>
      </c>
      <c r="AS64" s="75">
        <f>(1/9.81)*((SQRT((SIN(RADIANS(90-DEGREES(ASIN(AD64/2000))))*SQRT(2*Basic!$C$4*9.81)*Tool!$B$125*SIN(RADIANS(90-DEGREES(ASIN(AD64/2000))))*SQRT(2*Basic!$C$4*9.81)*Tool!$B$125)+(COS(RADIANS(90-DEGREES(ASIN(AD64/2000))))*SQRT(2*Basic!$C$4*9.81)*COS(RADIANS(90-DEGREES(ASIN(AD64/2000))))*SQRT(2*Basic!$C$4*9.81))))*SIN(RADIANS(AK64))+(SQRT(((SQRT((SIN(RADIANS(90-DEGREES(ASIN(AD64/2000))))*SQRT(2*Basic!$C$4*9.81)*Tool!$B$125*SIN(RADIANS(90-DEGREES(ASIN(AD64/2000))))*SQRT(2*Basic!$C$4*9.81)*Tool!$B$125)+(COS(RADIANS(90-DEGREES(ASIN(AD64/2000))))*SQRT(2*Basic!$C$4*9.81)*COS(RADIANS(90-DEGREES(ASIN(AD64/2000))))*SQRT(2*Basic!$C$4*9.81))))*SIN(RADIANS(AK64))*(SQRT((SIN(RADIANS(90-DEGREES(ASIN(AD64/2000))))*SQRT(2*Basic!$C$4*9.81)*Tool!$B$125*SIN(RADIANS(90-DEGREES(ASIN(AD64/2000))))*SQRT(2*Basic!$C$4*9.81)*Tool!$B$125)+(COS(RADIANS(90-DEGREES(ASIN(AD64/2000))))*SQRT(2*Basic!$C$4*9.81)*COS(RADIANS(90-DEGREES(ASIN(AD64/2000))))*SQRT(2*Basic!$C$4*9.81))))*SIN(RADIANS(AK64)))-19.62*(-Basic!$C$3))))*(SQRT((SIN(RADIANS(90-DEGREES(ASIN(AD64/2000))))*SQRT(2*Basic!$C$4*9.81)*Tool!$B$125*SIN(RADIANS(90-DEGREES(ASIN(AD64/2000))))*SQRT(2*Basic!$C$4*9.81)*Tool!$B$125)+(COS(RADIANS(90-DEGREES(ASIN(AD64/2000))))*SQRT(2*Basic!$C$4*9.81)*COS(RADIANS(90-DEGREES(ASIN(AD64/2000))))*SQRT(2*Basic!$C$4*9.81))))*COS(RADIANS(AK64))</f>
        <v>0.39726983161086599</v>
      </c>
      <c r="AX64">
        <v>61</v>
      </c>
      <c r="AY64">
        <f t="shared" si="6"/>
        <v>1749.2394142787914</v>
      </c>
      <c r="AZ64">
        <f t="shared" si="7"/>
        <v>969.61924049267418</v>
      </c>
    </row>
    <row r="65" spans="6:52" x14ac:dyDescent="0.3">
      <c r="F65">
        <v>63</v>
      </c>
      <c r="G65" s="31">
        <f t="shared" si="0"/>
        <v>0.18572661848231356</v>
      </c>
      <c r="H65" s="35">
        <f>Tool!$E$10+('Trajectory Map'!G65*SIN(RADIANS(90-2*DEGREES(ASIN($D$5/2000))))/COS(RADIANS(90-2*DEGREES(ASIN($D$5/2000))))-('Trajectory Map'!G65*'Trajectory Map'!G65/((VLOOKUP($D$5,$AD$3:$AR$2002,15,FALSE)*4*COS(RADIANS(90-2*DEGREES(ASIN($D$5/2000))))*COS(RADIANS(90-2*DEGREES(ASIN($D$5/2000))))))))</f>
        <v>6.0205322553109299</v>
      </c>
      <c r="AD65" s="33">
        <f t="shared" si="4"/>
        <v>63</v>
      </c>
      <c r="AE65" s="33">
        <f t="shared" si="1"/>
        <v>1999.0075037377924</v>
      </c>
      <c r="AH65" s="33">
        <f t="shared" si="2"/>
        <v>1.8051156596325839</v>
      </c>
      <c r="AI65" s="33">
        <f t="shared" si="3"/>
        <v>88.194884340367423</v>
      </c>
      <c r="AK65" s="75">
        <f t="shared" si="5"/>
        <v>86.389768680734832</v>
      </c>
      <c r="AN65" s="64"/>
      <c r="AQ65" s="64"/>
      <c r="AR65" s="75">
        <f>(SQRT((SIN(RADIANS(90-DEGREES(ASIN(AD65/2000))))*SQRT(2*Basic!$C$4*9.81)*Tool!$B$125*SIN(RADIANS(90-DEGREES(ASIN(AD65/2000))))*SQRT(2*Basic!$C$4*9.81)*Tool!$B$125)+(COS(RADIANS(90-DEGREES(ASIN(AD65/2000))))*SQRT(2*Basic!$C$4*9.81)*COS(RADIANS(90-DEGREES(ASIN(AD65/2000))))*SQRT(2*Basic!$C$4*9.81))))*(SQRT((SIN(RADIANS(90-DEGREES(ASIN(AD65/2000))))*SQRT(2*Basic!$C$4*9.81)*Tool!$B$125*SIN(RADIANS(90-DEGREES(ASIN(AD65/2000))))*SQRT(2*Basic!$C$4*9.81)*Tool!$B$125)+(COS(RADIANS(90-DEGREES(ASIN(AD65/2000))))*SQRT(2*Basic!$C$4*9.81)*COS(RADIANS(90-DEGREES(ASIN(AD65/2000))))*SQRT(2*Basic!$C$4*9.81))))/(2*9.81)</f>
        <v>0.82870404921000007</v>
      </c>
      <c r="AS65" s="75">
        <f>(1/9.81)*((SQRT((SIN(RADIANS(90-DEGREES(ASIN(AD65/2000))))*SQRT(2*Basic!$C$4*9.81)*Tool!$B$125*SIN(RADIANS(90-DEGREES(ASIN(AD65/2000))))*SQRT(2*Basic!$C$4*9.81)*Tool!$B$125)+(COS(RADIANS(90-DEGREES(ASIN(AD65/2000))))*SQRT(2*Basic!$C$4*9.81)*COS(RADIANS(90-DEGREES(ASIN(AD65/2000))))*SQRT(2*Basic!$C$4*9.81))))*SIN(RADIANS(AK65))+(SQRT(((SQRT((SIN(RADIANS(90-DEGREES(ASIN(AD65/2000))))*SQRT(2*Basic!$C$4*9.81)*Tool!$B$125*SIN(RADIANS(90-DEGREES(ASIN(AD65/2000))))*SQRT(2*Basic!$C$4*9.81)*Tool!$B$125)+(COS(RADIANS(90-DEGREES(ASIN(AD65/2000))))*SQRT(2*Basic!$C$4*9.81)*COS(RADIANS(90-DEGREES(ASIN(AD65/2000))))*SQRT(2*Basic!$C$4*9.81))))*SIN(RADIANS(AK65))*(SQRT((SIN(RADIANS(90-DEGREES(ASIN(AD65/2000))))*SQRT(2*Basic!$C$4*9.81)*Tool!$B$125*SIN(RADIANS(90-DEGREES(ASIN(AD65/2000))))*SQRT(2*Basic!$C$4*9.81)*Tool!$B$125)+(COS(RADIANS(90-DEGREES(ASIN(AD65/2000))))*SQRT(2*Basic!$C$4*9.81)*COS(RADIANS(90-DEGREES(ASIN(AD65/2000))))*SQRT(2*Basic!$C$4*9.81))))*SIN(RADIANS(AK65)))-19.62*(-Basic!$C$3))))*(SQRT((SIN(RADIANS(90-DEGREES(ASIN(AD65/2000))))*SQRT(2*Basic!$C$4*9.81)*Tool!$B$125*SIN(RADIANS(90-DEGREES(ASIN(AD65/2000))))*SQRT(2*Basic!$C$4*9.81)*Tool!$B$125)+(COS(RADIANS(90-DEGREES(ASIN(AD65/2000))))*SQRT(2*Basic!$C$4*9.81)*COS(RADIANS(90-DEGREES(ASIN(AD65/2000))))*SQRT(2*Basic!$C$4*9.81))))*COS(RADIANS(AK65))</f>
        <v>0.40367330543888535</v>
      </c>
      <c r="AX65">
        <v>62</v>
      </c>
      <c r="AY65">
        <f t="shared" si="6"/>
        <v>1765.8951857178538</v>
      </c>
      <c r="AZ65">
        <f t="shared" si="7"/>
        <v>938.94312557178171</v>
      </c>
    </row>
    <row r="66" spans="6:52" x14ac:dyDescent="0.3">
      <c r="F66">
        <v>64</v>
      </c>
      <c r="G66" s="31">
        <f t="shared" si="0"/>
        <v>0.18867466004552488</v>
      </c>
      <c r="H66" s="35">
        <f>Tool!$E$10+('Trajectory Map'!G66*SIN(RADIANS(90-2*DEGREES(ASIN($D$5/2000))))/COS(RADIANS(90-2*DEGREES(ASIN($D$5/2000))))-('Trajectory Map'!G66*'Trajectory Map'!G66/((VLOOKUP($D$5,$AD$3:$AR$2002,15,FALSE)*4*COS(RADIANS(90-2*DEGREES(ASIN($D$5/2000))))*COS(RADIANS(90-2*DEGREES(ASIN($D$5/2000))))))))</f>
        <v>6.0207476491329377</v>
      </c>
      <c r="AD66" s="33">
        <f t="shared" si="4"/>
        <v>64</v>
      </c>
      <c r="AE66" s="33">
        <f t="shared" si="1"/>
        <v>1998.9757377216963</v>
      </c>
      <c r="AH66" s="33">
        <f t="shared" si="2"/>
        <v>1.833778000046647</v>
      </c>
      <c r="AI66" s="33">
        <f t="shared" si="3"/>
        <v>88.166221999953351</v>
      </c>
      <c r="AK66" s="75">
        <f t="shared" si="5"/>
        <v>86.332443999906701</v>
      </c>
      <c r="AN66" s="64"/>
      <c r="AQ66" s="64"/>
      <c r="AR66" s="75">
        <f>(SQRT((SIN(RADIANS(90-DEGREES(ASIN(AD66/2000))))*SQRT(2*Basic!$C$4*9.81)*Tool!$B$125*SIN(RADIANS(90-DEGREES(ASIN(AD66/2000))))*SQRT(2*Basic!$C$4*9.81)*Tool!$B$125)+(COS(RADIANS(90-DEGREES(ASIN(AD66/2000))))*SQRT(2*Basic!$C$4*9.81)*COS(RADIANS(90-DEGREES(ASIN(AD66/2000))))*SQRT(2*Basic!$C$4*9.81))))*(SQRT((SIN(RADIANS(90-DEGREES(ASIN(AD66/2000))))*SQRT(2*Basic!$C$4*9.81)*Tool!$B$125*SIN(RADIANS(90-DEGREES(ASIN(AD66/2000))))*SQRT(2*Basic!$C$4*9.81)*Tool!$B$125)+(COS(RADIANS(90-DEGREES(ASIN(AD66/2000))))*SQRT(2*Basic!$C$4*9.81)*COS(RADIANS(90-DEGREES(ASIN(AD66/2000))))*SQRT(2*Basic!$C$4*9.81))))/(2*9.81)</f>
        <v>0.82873809663999987</v>
      </c>
      <c r="AS66" s="75">
        <f>(1/9.81)*((SQRT((SIN(RADIANS(90-DEGREES(ASIN(AD66/2000))))*SQRT(2*Basic!$C$4*9.81)*Tool!$B$125*SIN(RADIANS(90-DEGREES(ASIN(AD66/2000))))*SQRT(2*Basic!$C$4*9.81)*Tool!$B$125)+(COS(RADIANS(90-DEGREES(ASIN(AD66/2000))))*SQRT(2*Basic!$C$4*9.81)*COS(RADIANS(90-DEGREES(ASIN(AD66/2000))))*SQRT(2*Basic!$C$4*9.81))))*SIN(RADIANS(AK66))+(SQRT(((SQRT((SIN(RADIANS(90-DEGREES(ASIN(AD66/2000))))*SQRT(2*Basic!$C$4*9.81)*Tool!$B$125*SIN(RADIANS(90-DEGREES(ASIN(AD66/2000))))*SQRT(2*Basic!$C$4*9.81)*Tool!$B$125)+(COS(RADIANS(90-DEGREES(ASIN(AD66/2000))))*SQRT(2*Basic!$C$4*9.81)*COS(RADIANS(90-DEGREES(ASIN(AD66/2000))))*SQRT(2*Basic!$C$4*9.81))))*SIN(RADIANS(AK66))*(SQRT((SIN(RADIANS(90-DEGREES(ASIN(AD66/2000))))*SQRT(2*Basic!$C$4*9.81)*Tool!$B$125*SIN(RADIANS(90-DEGREES(ASIN(AD66/2000))))*SQRT(2*Basic!$C$4*9.81)*Tool!$B$125)+(COS(RADIANS(90-DEGREES(ASIN(AD66/2000))))*SQRT(2*Basic!$C$4*9.81)*COS(RADIANS(90-DEGREES(ASIN(AD66/2000))))*SQRT(2*Basic!$C$4*9.81))))*SIN(RADIANS(AK66)))-19.62*(-Basic!$C$3))))*(SQRT((SIN(RADIANS(90-DEGREES(ASIN(AD66/2000))))*SQRT(2*Basic!$C$4*9.81)*Tool!$B$125*SIN(RADIANS(90-DEGREES(ASIN(AD66/2000))))*SQRT(2*Basic!$C$4*9.81)*Tool!$B$125)+(COS(RADIANS(90-DEGREES(ASIN(AD66/2000))))*SQRT(2*Basic!$C$4*9.81)*COS(RADIANS(90-DEGREES(ASIN(AD66/2000))))*SQRT(2*Basic!$C$4*9.81))))*COS(RADIANS(AK66))</f>
        <v>0.4100765813032955</v>
      </c>
      <c r="AX66">
        <v>63</v>
      </c>
      <c r="AY66">
        <f t="shared" si="6"/>
        <v>1782.0130483767355</v>
      </c>
      <c r="AZ66">
        <f t="shared" si="7"/>
        <v>907.98099947909361</v>
      </c>
    </row>
    <row r="67" spans="6:52" x14ac:dyDescent="0.3">
      <c r="F67">
        <v>65</v>
      </c>
      <c r="G67" s="31">
        <f t="shared" ref="G67:G130" si="8">F67*$AV$2/2000</f>
        <v>0.19162270160873621</v>
      </c>
      <c r="H67" s="35">
        <f>Tool!$E$10+('Trajectory Map'!G67*SIN(RADIANS(90-2*DEGREES(ASIN($D$5/2000))))/COS(RADIANS(90-2*DEGREES(ASIN($D$5/2000))))-('Trajectory Map'!G67*'Trajectory Map'!G67/((VLOOKUP($D$5,$AD$3:$AR$2002,15,FALSE)*4*COS(RADIANS(90-2*DEGREES(ASIN($D$5/2000))))*COS(RADIANS(90-2*DEGREES(ASIN($D$5/2000))))))))</f>
        <v>6.0209595893614312</v>
      </c>
      <c r="AD67" s="33">
        <f t="shared" si="4"/>
        <v>65</v>
      </c>
      <c r="AE67" s="33">
        <f t="shared" si="1"/>
        <v>1998.9434709365846</v>
      </c>
      <c r="AH67" s="33">
        <f t="shared" si="2"/>
        <v>1.8624407995319856</v>
      </c>
      <c r="AI67" s="33">
        <f t="shared" si="3"/>
        <v>88.137559200468019</v>
      </c>
      <c r="AK67" s="75">
        <f t="shared" si="5"/>
        <v>86.275118400936023</v>
      </c>
      <c r="AN67" s="64"/>
      <c r="AQ67" s="64"/>
      <c r="AR67" s="75">
        <f>(SQRT((SIN(RADIANS(90-DEGREES(ASIN(AD67/2000))))*SQRT(2*Basic!$C$4*9.81)*Tool!$B$125*SIN(RADIANS(90-DEGREES(ASIN(AD67/2000))))*SQRT(2*Basic!$C$4*9.81)*Tool!$B$125)+(COS(RADIANS(90-DEGREES(ASIN(AD67/2000))))*SQRT(2*Basic!$C$4*9.81)*COS(RADIANS(90-DEGREES(ASIN(AD67/2000))))*SQRT(2*Basic!$C$4*9.81))))*(SQRT((SIN(RADIANS(90-DEGREES(ASIN(AD67/2000))))*SQRT(2*Basic!$C$4*9.81)*Tool!$B$125*SIN(RADIANS(90-DEGREES(ASIN(AD67/2000))))*SQRT(2*Basic!$C$4*9.81)*Tool!$B$125)+(COS(RADIANS(90-DEGREES(ASIN(AD67/2000))))*SQRT(2*Basic!$C$4*9.81)*COS(RADIANS(90-DEGREES(ASIN(AD67/2000))))*SQRT(2*Basic!$C$4*9.81))))/(2*9.81)</f>
        <v>0.82877268024999995</v>
      </c>
      <c r="AS67" s="75">
        <f>(1/9.81)*((SQRT((SIN(RADIANS(90-DEGREES(ASIN(AD67/2000))))*SQRT(2*Basic!$C$4*9.81)*Tool!$B$125*SIN(RADIANS(90-DEGREES(ASIN(AD67/2000))))*SQRT(2*Basic!$C$4*9.81)*Tool!$B$125)+(COS(RADIANS(90-DEGREES(ASIN(AD67/2000))))*SQRT(2*Basic!$C$4*9.81)*COS(RADIANS(90-DEGREES(ASIN(AD67/2000))))*SQRT(2*Basic!$C$4*9.81))))*SIN(RADIANS(AK67))+(SQRT(((SQRT((SIN(RADIANS(90-DEGREES(ASIN(AD67/2000))))*SQRT(2*Basic!$C$4*9.81)*Tool!$B$125*SIN(RADIANS(90-DEGREES(ASIN(AD67/2000))))*SQRT(2*Basic!$C$4*9.81)*Tool!$B$125)+(COS(RADIANS(90-DEGREES(ASIN(AD67/2000))))*SQRT(2*Basic!$C$4*9.81)*COS(RADIANS(90-DEGREES(ASIN(AD67/2000))))*SQRT(2*Basic!$C$4*9.81))))*SIN(RADIANS(AK67))*(SQRT((SIN(RADIANS(90-DEGREES(ASIN(AD67/2000))))*SQRT(2*Basic!$C$4*9.81)*Tool!$B$125*SIN(RADIANS(90-DEGREES(ASIN(AD67/2000))))*SQRT(2*Basic!$C$4*9.81)*Tool!$B$125)+(COS(RADIANS(90-DEGREES(ASIN(AD67/2000))))*SQRT(2*Basic!$C$4*9.81)*COS(RADIANS(90-DEGREES(ASIN(AD67/2000))))*SQRT(2*Basic!$C$4*9.81))))*SIN(RADIANS(AK67)))-19.62*(-Basic!$C$3))))*(SQRT((SIN(RADIANS(90-DEGREES(ASIN(AD67/2000))))*SQRT(2*Basic!$C$4*9.81)*Tool!$B$125*SIN(RADIANS(90-DEGREES(ASIN(AD67/2000))))*SQRT(2*Basic!$C$4*9.81)*Tool!$B$125)+(COS(RADIANS(90-DEGREES(ASIN(AD67/2000))))*SQRT(2*Basic!$C$4*9.81)*COS(RADIANS(90-DEGREES(ASIN(AD67/2000))))*SQRT(2*Basic!$C$4*9.81))))*COS(RADIANS(AK67))</f>
        <v>0.41647965598514619</v>
      </c>
      <c r="AX67">
        <v>64</v>
      </c>
      <c r="AY67">
        <f t="shared" si="6"/>
        <v>1797.588092598334</v>
      </c>
      <c r="AZ67">
        <f t="shared" si="7"/>
        <v>876.74229357815489</v>
      </c>
    </row>
    <row r="68" spans="6:52" x14ac:dyDescent="0.3">
      <c r="F68">
        <v>66</v>
      </c>
      <c r="G68" s="31">
        <f t="shared" si="8"/>
        <v>0.19457074317194753</v>
      </c>
      <c r="H68" s="35">
        <f>Tool!$E$10+('Trajectory Map'!G68*SIN(RADIANS(90-2*DEGREES(ASIN($D$5/2000))))/COS(RADIANS(90-2*DEGREES(ASIN($D$5/2000))))-('Trajectory Map'!G68*'Trajectory Map'!G68/((VLOOKUP($D$5,$AD$3:$AR$2002,15,FALSE)*4*COS(RADIANS(90-2*DEGREES(ASIN($D$5/2000))))*COS(RADIANS(90-2*DEGREES(ASIN($D$5/2000))))))))</f>
        <v>6.0211680759964112</v>
      </c>
      <c r="AD68" s="33">
        <f t="shared" si="4"/>
        <v>66</v>
      </c>
      <c r="AE68" s="33">
        <f t="shared" ref="AE68:AE131" si="9">SQRT($AC$7-(AD68*AD68))</f>
        <v>1998.9107033582065</v>
      </c>
      <c r="AH68" s="33">
        <f t="shared" ref="AH68:AH131" si="10">DEGREES(ASIN(AD68/2000))</f>
        <v>1.8911040652841664</v>
      </c>
      <c r="AI68" s="33">
        <f t="shared" ref="AI68:AI131" si="11">90-AH68</f>
        <v>88.108895934715832</v>
      </c>
      <c r="AK68" s="75">
        <f t="shared" si="5"/>
        <v>86.217791869431665</v>
      </c>
      <c r="AN68" s="64"/>
      <c r="AQ68" s="64"/>
      <c r="AR68" s="75">
        <f>(SQRT((SIN(RADIANS(90-DEGREES(ASIN(AD68/2000))))*SQRT(2*Basic!$C$4*9.81)*Tool!$B$125*SIN(RADIANS(90-DEGREES(ASIN(AD68/2000))))*SQRT(2*Basic!$C$4*9.81)*Tool!$B$125)+(COS(RADIANS(90-DEGREES(ASIN(AD68/2000))))*SQRT(2*Basic!$C$4*9.81)*COS(RADIANS(90-DEGREES(ASIN(AD68/2000))))*SQRT(2*Basic!$C$4*9.81))))*(SQRT((SIN(RADIANS(90-DEGREES(ASIN(AD68/2000))))*SQRT(2*Basic!$C$4*9.81)*Tool!$B$125*SIN(RADIANS(90-DEGREES(ASIN(AD68/2000))))*SQRT(2*Basic!$C$4*9.81)*Tool!$B$125)+(COS(RADIANS(90-DEGREES(ASIN(AD68/2000))))*SQRT(2*Basic!$C$4*9.81)*COS(RADIANS(90-DEGREES(ASIN(AD68/2000))))*SQRT(2*Basic!$C$4*9.81))))/(2*9.81)</f>
        <v>0.82880780004000021</v>
      </c>
      <c r="AS68" s="75">
        <f>(1/9.81)*((SQRT((SIN(RADIANS(90-DEGREES(ASIN(AD68/2000))))*SQRT(2*Basic!$C$4*9.81)*Tool!$B$125*SIN(RADIANS(90-DEGREES(ASIN(AD68/2000))))*SQRT(2*Basic!$C$4*9.81)*Tool!$B$125)+(COS(RADIANS(90-DEGREES(ASIN(AD68/2000))))*SQRT(2*Basic!$C$4*9.81)*COS(RADIANS(90-DEGREES(ASIN(AD68/2000))))*SQRT(2*Basic!$C$4*9.81))))*SIN(RADIANS(AK68))+(SQRT(((SQRT((SIN(RADIANS(90-DEGREES(ASIN(AD68/2000))))*SQRT(2*Basic!$C$4*9.81)*Tool!$B$125*SIN(RADIANS(90-DEGREES(ASIN(AD68/2000))))*SQRT(2*Basic!$C$4*9.81)*Tool!$B$125)+(COS(RADIANS(90-DEGREES(ASIN(AD68/2000))))*SQRT(2*Basic!$C$4*9.81)*COS(RADIANS(90-DEGREES(ASIN(AD68/2000))))*SQRT(2*Basic!$C$4*9.81))))*SIN(RADIANS(AK68))*(SQRT((SIN(RADIANS(90-DEGREES(ASIN(AD68/2000))))*SQRT(2*Basic!$C$4*9.81)*Tool!$B$125*SIN(RADIANS(90-DEGREES(ASIN(AD68/2000))))*SQRT(2*Basic!$C$4*9.81)*Tool!$B$125)+(COS(RADIANS(90-DEGREES(ASIN(AD68/2000))))*SQRT(2*Basic!$C$4*9.81)*COS(RADIANS(90-DEGREES(ASIN(AD68/2000))))*SQRT(2*Basic!$C$4*9.81))))*SIN(RADIANS(AK68)))-19.62*(-Basic!$C$3))))*(SQRT((SIN(RADIANS(90-DEGREES(ASIN(AD68/2000))))*SQRT(2*Basic!$C$4*9.81)*Tool!$B$125*SIN(RADIANS(90-DEGREES(ASIN(AD68/2000))))*SQRT(2*Basic!$C$4*9.81)*Tool!$B$125)+(COS(RADIANS(90-DEGREES(ASIN(AD68/2000))))*SQRT(2*Basic!$C$4*9.81)*COS(RADIANS(90-DEGREES(ASIN(AD68/2000))))*SQRT(2*Basic!$C$4*9.81))))*COS(RADIANS(AK68))</f>
        <v>0.42288252626187489</v>
      </c>
      <c r="AX68">
        <v>65</v>
      </c>
      <c r="AY68">
        <f t="shared" si="6"/>
        <v>1812.6155740733</v>
      </c>
      <c r="AZ68">
        <f t="shared" si="7"/>
        <v>845.23652348139888</v>
      </c>
    </row>
    <row r="69" spans="6:52" x14ac:dyDescent="0.3">
      <c r="F69">
        <v>67</v>
      </c>
      <c r="G69" s="31">
        <f t="shared" si="8"/>
        <v>0.19751878473515888</v>
      </c>
      <c r="H69" s="35">
        <f>Tool!$E$10+('Trajectory Map'!G69*SIN(RADIANS(90-2*DEGREES(ASIN($D$5/2000))))/COS(RADIANS(90-2*DEGREES(ASIN($D$5/2000))))-('Trajectory Map'!G69*'Trajectory Map'!G69/((VLOOKUP($D$5,$AD$3:$AR$2002,15,FALSE)*4*COS(RADIANS(90-2*DEGREES(ASIN($D$5/2000))))*COS(RADIANS(90-2*DEGREES(ASIN($D$5/2000))))))))</f>
        <v>6.0213731090378761</v>
      </c>
      <c r="AD69" s="33">
        <f t="shared" ref="AD69:AD132" si="12">AD68+1</f>
        <v>67</v>
      </c>
      <c r="AE69" s="33">
        <f t="shared" si="9"/>
        <v>1998.8774349619339</v>
      </c>
      <c r="AH69" s="33">
        <f t="shared" si="10"/>
        <v>1.919767804499809</v>
      </c>
      <c r="AI69" s="33">
        <f t="shared" si="11"/>
        <v>88.080232195500187</v>
      </c>
      <c r="AK69" s="75">
        <f t="shared" ref="AK69:AK132" si="13">90-(AH69*2)</f>
        <v>86.160464391000389</v>
      </c>
      <c r="AN69" s="64"/>
      <c r="AQ69" s="64"/>
      <c r="AR69" s="75">
        <f>(SQRT((SIN(RADIANS(90-DEGREES(ASIN(AD69/2000))))*SQRT(2*Basic!$C$4*9.81)*Tool!$B$125*SIN(RADIANS(90-DEGREES(ASIN(AD69/2000))))*SQRT(2*Basic!$C$4*9.81)*Tool!$B$125)+(COS(RADIANS(90-DEGREES(ASIN(AD69/2000))))*SQRT(2*Basic!$C$4*9.81)*COS(RADIANS(90-DEGREES(ASIN(AD69/2000))))*SQRT(2*Basic!$C$4*9.81))))*(SQRT((SIN(RADIANS(90-DEGREES(ASIN(AD69/2000))))*SQRT(2*Basic!$C$4*9.81)*Tool!$B$125*SIN(RADIANS(90-DEGREES(ASIN(AD69/2000))))*SQRT(2*Basic!$C$4*9.81)*Tool!$B$125)+(COS(RADIANS(90-DEGREES(ASIN(AD69/2000))))*SQRT(2*Basic!$C$4*9.81)*COS(RADIANS(90-DEGREES(ASIN(AD69/2000))))*SQRT(2*Basic!$C$4*9.81))))/(2*9.81)</f>
        <v>0.82884345600999987</v>
      </c>
      <c r="AS69" s="75">
        <f>(1/9.81)*((SQRT((SIN(RADIANS(90-DEGREES(ASIN(AD69/2000))))*SQRT(2*Basic!$C$4*9.81)*Tool!$B$125*SIN(RADIANS(90-DEGREES(ASIN(AD69/2000))))*SQRT(2*Basic!$C$4*9.81)*Tool!$B$125)+(COS(RADIANS(90-DEGREES(ASIN(AD69/2000))))*SQRT(2*Basic!$C$4*9.81)*COS(RADIANS(90-DEGREES(ASIN(AD69/2000))))*SQRT(2*Basic!$C$4*9.81))))*SIN(RADIANS(AK69))+(SQRT(((SQRT((SIN(RADIANS(90-DEGREES(ASIN(AD69/2000))))*SQRT(2*Basic!$C$4*9.81)*Tool!$B$125*SIN(RADIANS(90-DEGREES(ASIN(AD69/2000))))*SQRT(2*Basic!$C$4*9.81)*Tool!$B$125)+(COS(RADIANS(90-DEGREES(ASIN(AD69/2000))))*SQRT(2*Basic!$C$4*9.81)*COS(RADIANS(90-DEGREES(ASIN(AD69/2000))))*SQRT(2*Basic!$C$4*9.81))))*SIN(RADIANS(AK69))*(SQRT((SIN(RADIANS(90-DEGREES(ASIN(AD69/2000))))*SQRT(2*Basic!$C$4*9.81)*Tool!$B$125*SIN(RADIANS(90-DEGREES(ASIN(AD69/2000))))*SQRT(2*Basic!$C$4*9.81)*Tool!$B$125)+(COS(RADIANS(90-DEGREES(ASIN(AD69/2000))))*SQRT(2*Basic!$C$4*9.81)*COS(RADIANS(90-DEGREES(ASIN(AD69/2000))))*SQRT(2*Basic!$C$4*9.81))))*SIN(RADIANS(AK69)))-19.62*(-Basic!$C$3))))*(SQRT((SIN(RADIANS(90-DEGREES(ASIN(AD69/2000))))*SQRT(2*Basic!$C$4*9.81)*Tool!$B$125*SIN(RADIANS(90-DEGREES(ASIN(AD69/2000))))*SQRT(2*Basic!$C$4*9.81)*Tool!$B$125)+(COS(RADIANS(90-DEGREES(ASIN(AD69/2000))))*SQRT(2*Basic!$C$4*9.81)*COS(RADIANS(90-DEGREES(ASIN(AD69/2000))))*SQRT(2*Basic!$C$4*9.81))))*COS(RADIANS(AK69))</f>
        <v>0.42928518890724515</v>
      </c>
      <c r="AX69">
        <v>66</v>
      </c>
      <c r="AY69">
        <f t="shared" ref="AY69:AY132" si="14">2000*SIN(RADIANS(AX69))</f>
        <v>1827.0909152852018</v>
      </c>
      <c r="AZ69">
        <f t="shared" ref="AZ69:AZ132" si="15">2000*COS(RADIANS(AX69))</f>
        <v>813.4732861516004</v>
      </c>
    </row>
    <row r="70" spans="6:52" x14ac:dyDescent="0.3">
      <c r="F70">
        <v>68</v>
      </c>
      <c r="G70" s="31">
        <f t="shared" si="8"/>
        <v>0.2004668262983702</v>
      </c>
      <c r="H70" s="35">
        <f>Tool!$E$10+('Trajectory Map'!G70*SIN(RADIANS(90-2*DEGREES(ASIN($D$5/2000))))/COS(RADIANS(90-2*DEGREES(ASIN($D$5/2000))))-('Trajectory Map'!G70*'Trajectory Map'!G70/((VLOOKUP($D$5,$AD$3:$AR$2002,15,FALSE)*4*COS(RADIANS(90-2*DEGREES(ASIN($D$5/2000))))*COS(RADIANS(90-2*DEGREES(ASIN($D$5/2000))))))))</f>
        <v>6.0215746884858277</v>
      </c>
      <c r="AD70" s="33">
        <f t="shared" si="12"/>
        <v>68</v>
      </c>
      <c r="AE70" s="33">
        <f t="shared" si="9"/>
        <v>1998.8436657227599</v>
      </c>
      <c r="AH70" s="33">
        <f t="shared" si="10"/>
        <v>1.9484320243766013</v>
      </c>
      <c r="AI70" s="33">
        <f t="shared" si="11"/>
        <v>88.051567975623399</v>
      </c>
      <c r="AK70" s="75">
        <f t="shared" si="13"/>
        <v>86.103135951246799</v>
      </c>
      <c r="AN70" s="64"/>
      <c r="AQ70" s="64"/>
      <c r="AR70" s="75">
        <f>(SQRT((SIN(RADIANS(90-DEGREES(ASIN(AD70/2000))))*SQRT(2*Basic!$C$4*9.81)*Tool!$B$125*SIN(RADIANS(90-DEGREES(ASIN(AD70/2000))))*SQRT(2*Basic!$C$4*9.81)*Tool!$B$125)+(COS(RADIANS(90-DEGREES(ASIN(AD70/2000))))*SQRT(2*Basic!$C$4*9.81)*COS(RADIANS(90-DEGREES(ASIN(AD70/2000))))*SQRT(2*Basic!$C$4*9.81))))*(SQRT((SIN(RADIANS(90-DEGREES(ASIN(AD70/2000))))*SQRT(2*Basic!$C$4*9.81)*Tool!$B$125*SIN(RADIANS(90-DEGREES(ASIN(AD70/2000))))*SQRT(2*Basic!$C$4*9.81)*Tool!$B$125)+(COS(RADIANS(90-DEGREES(ASIN(AD70/2000))))*SQRT(2*Basic!$C$4*9.81)*COS(RADIANS(90-DEGREES(ASIN(AD70/2000))))*SQRT(2*Basic!$C$4*9.81))))/(2*9.81)</f>
        <v>0.82887964816000015</v>
      </c>
      <c r="AS70" s="75">
        <f>(1/9.81)*((SQRT((SIN(RADIANS(90-DEGREES(ASIN(AD70/2000))))*SQRT(2*Basic!$C$4*9.81)*Tool!$B$125*SIN(RADIANS(90-DEGREES(ASIN(AD70/2000))))*SQRT(2*Basic!$C$4*9.81)*Tool!$B$125)+(COS(RADIANS(90-DEGREES(ASIN(AD70/2000))))*SQRT(2*Basic!$C$4*9.81)*COS(RADIANS(90-DEGREES(ASIN(AD70/2000))))*SQRT(2*Basic!$C$4*9.81))))*SIN(RADIANS(AK70))+(SQRT(((SQRT((SIN(RADIANS(90-DEGREES(ASIN(AD70/2000))))*SQRT(2*Basic!$C$4*9.81)*Tool!$B$125*SIN(RADIANS(90-DEGREES(ASIN(AD70/2000))))*SQRT(2*Basic!$C$4*9.81)*Tool!$B$125)+(COS(RADIANS(90-DEGREES(ASIN(AD70/2000))))*SQRT(2*Basic!$C$4*9.81)*COS(RADIANS(90-DEGREES(ASIN(AD70/2000))))*SQRT(2*Basic!$C$4*9.81))))*SIN(RADIANS(AK70))*(SQRT((SIN(RADIANS(90-DEGREES(ASIN(AD70/2000))))*SQRT(2*Basic!$C$4*9.81)*Tool!$B$125*SIN(RADIANS(90-DEGREES(ASIN(AD70/2000))))*SQRT(2*Basic!$C$4*9.81)*Tool!$B$125)+(COS(RADIANS(90-DEGREES(ASIN(AD70/2000))))*SQRT(2*Basic!$C$4*9.81)*COS(RADIANS(90-DEGREES(ASIN(AD70/2000))))*SQRT(2*Basic!$C$4*9.81))))*SIN(RADIANS(AK70)))-19.62*(-Basic!$C$3))))*(SQRT((SIN(RADIANS(90-DEGREES(ASIN(AD70/2000))))*SQRT(2*Basic!$C$4*9.81)*Tool!$B$125*SIN(RADIANS(90-DEGREES(ASIN(AD70/2000))))*SQRT(2*Basic!$C$4*9.81)*Tool!$B$125)+(COS(RADIANS(90-DEGREES(ASIN(AD70/2000))))*SQRT(2*Basic!$C$4*9.81)*COS(RADIANS(90-DEGREES(ASIN(AD70/2000))))*SQRT(2*Basic!$C$4*9.81))))*COS(RADIANS(AK70))</f>
        <v>0.43568764069129723</v>
      </c>
      <c r="AX70">
        <v>67</v>
      </c>
      <c r="AY70">
        <f t="shared" si="14"/>
        <v>1841.0097069048807</v>
      </c>
      <c r="AZ70">
        <f t="shared" si="15"/>
        <v>781.46225697854743</v>
      </c>
    </row>
    <row r="71" spans="6:52" x14ac:dyDescent="0.3">
      <c r="F71">
        <v>69</v>
      </c>
      <c r="G71" s="31">
        <f t="shared" si="8"/>
        <v>0.2034148678615815</v>
      </c>
      <c r="H71" s="35">
        <f>Tool!$E$10+('Trajectory Map'!G71*SIN(RADIANS(90-2*DEGREES(ASIN($D$5/2000))))/COS(RADIANS(90-2*DEGREES(ASIN($D$5/2000))))-('Trajectory Map'!G71*'Trajectory Map'!G71/((VLOOKUP($D$5,$AD$3:$AR$2002,15,FALSE)*4*COS(RADIANS(90-2*DEGREES(ASIN($D$5/2000))))*COS(RADIANS(90-2*DEGREES(ASIN($D$5/2000))))))))</f>
        <v>6.0217728143402649</v>
      </c>
      <c r="AD71" s="33">
        <f t="shared" si="12"/>
        <v>69</v>
      </c>
      <c r="AE71" s="33">
        <f t="shared" si="9"/>
        <v>1998.8093956152998</v>
      </c>
      <c r="AH71" s="33">
        <f t="shared" si="10"/>
        <v>1.9770967321133155</v>
      </c>
      <c r="AI71" s="33">
        <f t="shared" si="11"/>
        <v>88.02290326788669</v>
      </c>
      <c r="AK71" s="75">
        <f t="shared" si="13"/>
        <v>86.045806535773366</v>
      </c>
      <c r="AN71" s="64"/>
      <c r="AQ71" s="64"/>
      <c r="AR71" s="75">
        <f>(SQRT((SIN(RADIANS(90-DEGREES(ASIN(AD71/2000))))*SQRT(2*Basic!$C$4*9.81)*Tool!$B$125*SIN(RADIANS(90-DEGREES(ASIN(AD71/2000))))*SQRT(2*Basic!$C$4*9.81)*Tool!$B$125)+(COS(RADIANS(90-DEGREES(ASIN(AD71/2000))))*SQRT(2*Basic!$C$4*9.81)*COS(RADIANS(90-DEGREES(ASIN(AD71/2000))))*SQRT(2*Basic!$C$4*9.81))))*(SQRT((SIN(RADIANS(90-DEGREES(ASIN(AD71/2000))))*SQRT(2*Basic!$C$4*9.81)*Tool!$B$125*SIN(RADIANS(90-DEGREES(ASIN(AD71/2000))))*SQRT(2*Basic!$C$4*9.81)*Tool!$B$125)+(COS(RADIANS(90-DEGREES(ASIN(AD71/2000))))*SQRT(2*Basic!$C$4*9.81)*COS(RADIANS(90-DEGREES(ASIN(AD71/2000))))*SQRT(2*Basic!$C$4*9.81))))/(2*9.81)</f>
        <v>0.82891637648999983</v>
      </c>
      <c r="AS71" s="75">
        <f>(1/9.81)*((SQRT((SIN(RADIANS(90-DEGREES(ASIN(AD71/2000))))*SQRT(2*Basic!$C$4*9.81)*Tool!$B$125*SIN(RADIANS(90-DEGREES(ASIN(AD71/2000))))*SQRT(2*Basic!$C$4*9.81)*Tool!$B$125)+(COS(RADIANS(90-DEGREES(ASIN(AD71/2000))))*SQRT(2*Basic!$C$4*9.81)*COS(RADIANS(90-DEGREES(ASIN(AD71/2000))))*SQRT(2*Basic!$C$4*9.81))))*SIN(RADIANS(AK71))+(SQRT(((SQRT((SIN(RADIANS(90-DEGREES(ASIN(AD71/2000))))*SQRT(2*Basic!$C$4*9.81)*Tool!$B$125*SIN(RADIANS(90-DEGREES(ASIN(AD71/2000))))*SQRT(2*Basic!$C$4*9.81)*Tool!$B$125)+(COS(RADIANS(90-DEGREES(ASIN(AD71/2000))))*SQRT(2*Basic!$C$4*9.81)*COS(RADIANS(90-DEGREES(ASIN(AD71/2000))))*SQRT(2*Basic!$C$4*9.81))))*SIN(RADIANS(AK71))*(SQRT((SIN(RADIANS(90-DEGREES(ASIN(AD71/2000))))*SQRT(2*Basic!$C$4*9.81)*Tool!$B$125*SIN(RADIANS(90-DEGREES(ASIN(AD71/2000))))*SQRT(2*Basic!$C$4*9.81)*Tool!$B$125)+(COS(RADIANS(90-DEGREES(ASIN(AD71/2000))))*SQRT(2*Basic!$C$4*9.81)*COS(RADIANS(90-DEGREES(ASIN(AD71/2000))))*SQRT(2*Basic!$C$4*9.81))))*SIN(RADIANS(AK71)))-19.62*(-Basic!$C$3))))*(SQRT((SIN(RADIANS(90-DEGREES(ASIN(AD71/2000))))*SQRT(2*Basic!$C$4*9.81)*Tool!$B$125*SIN(RADIANS(90-DEGREES(ASIN(AD71/2000))))*SQRT(2*Basic!$C$4*9.81)*Tool!$B$125)+(COS(RADIANS(90-DEGREES(ASIN(AD71/2000))))*SQRT(2*Basic!$C$4*9.81)*COS(RADIANS(90-DEGREES(ASIN(AD71/2000))))*SQRT(2*Basic!$C$4*9.81))))*COS(RADIANS(AK71))</f>
        <v>0.44208987838028119</v>
      </c>
      <c r="AX71">
        <v>68</v>
      </c>
      <c r="AY71">
        <f t="shared" si="14"/>
        <v>1854.3677091335749</v>
      </c>
      <c r="AZ71">
        <f t="shared" si="15"/>
        <v>749.21318683182392</v>
      </c>
    </row>
    <row r="72" spans="6:52" x14ac:dyDescent="0.3">
      <c r="F72">
        <v>70</v>
      </c>
      <c r="G72" s="31">
        <f t="shared" si="8"/>
        <v>0.20636290942479285</v>
      </c>
      <c r="H72" s="35">
        <f>Tool!$E$10+('Trajectory Map'!G72*SIN(RADIANS(90-2*DEGREES(ASIN($D$5/2000))))/COS(RADIANS(90-2*DEGREES(ASIN($D$5/2000))))-('Trajectory Map'!G72*'Trajectory Map'!G72/((VLOOKUP($D$5,$AD$3:$AR$2002,15,FALSE)*4*COS(RADIANS(90-2*DEGREES(ASIN($D$5/2000))))*COS(RADIANS(90-2*DEGREES(ASIN($D$5/2000))))))))</f>
        <v>6.0219674866011879</v>
      </c>
      <c r="AD72" s="33">
        <f t="shared" si="12"/>
        <v>70</v>
      </c>
      <c r="AE72" s="33">
        <f t="shared" si="9"/>
        <v>1998.7746246137908</v>
      </c>
      <c r="AH72" s="33">
        <f t="shared" si="10"/>
        <v>2.0057619349098257</v>
      </c>
      <c r="AI72" s="33">
        <f t="shared" si="11"/>
        <v>87.994238065090173</v>
      </c>
      <c r="AK72" s="75">
        <f t="shared" si="13"/>
        <v>85.988476130180345</v>
      </c>
      <c r="AN72" s="64"/>
      <c r="AQ72" s="64"/>
      <c r="AR72" s="75">
        <f>(SQRT((SIN(RADIANS(90-DEGREES(ASIN(AD72/2000))))*SQRT(2*Basic!$C$4*9.81)*Tool!$B$125*SIN(RADIANS(90-DEGREES(ASIN(AD72/2000))))*SQRT(2*Basic!$C$4*9.81)*Tool!$B$125)+(COS(RADIANS(90-DEGREES(ASIN(AD72/2000))))*SQRT(2*Basic!$C$4*9.81)*COS(RADIANS(90-DEGREES(ASIN(AD72/2000))))*SQRT(2*Basic!$C$4*9.81))))*(SQRT((SIN(RADIANS(90-DEGREES(ASIN(AD72/2000))))*SQRT(2*Basic!$C$4*9.81)*Tool!$B$125*SIN(RADIANS(90-DEGREES(ASIN(AD72/2000))))*SQRT(2*Basic!$C$4*9.81)*Tool!$B$125)+(COS(RADIANS(90-DEGREES(ASIN(AD72/2000))))*SQRT(2*Basic!$C$4*9.81)*COS(RADIANS(90-DEGREES(ASIN(AD72/2000))))*SQRT(2*Basic!$C$4*9.81))))/(2*9.81)</f>
        <v>0.82895364100000013</v>
      </c>
      <c r="AS72" s="75">
        <f>(1/9.81)*((SQRT((SIN(RADIANS(90-DEGREES(ASIN(AD72/2000))))*SQRT(2*Basic!$C$4*9.81)*Tool!$B$125*SIN(RADIANS(90-DEGREES(ASIN(AD72/2000))))*SQRT(2*Basic!$C$4*9.81)*Tool!$B$125)+(COS(RADIANS(90-DEGREES(ASIN(AD72/2000))))*SQRT(2*Basic!$C$4*9.81)*COS(RADIANS(90-DEGREES(ASIN(AD72/2000))))*SQRT(2*Basic!$C$4*9.81))))*SIN(RADIANS(AK72))+(SQRT(((SQRT((SIN(RADIANS(90-DEGREES(ASIN(AD72/2000))))*SQRT(2*Basic!$C$4*9.81)*Tool!$B$125*SIN(RADIANS(90-DEGREES(ASIN(AD72/2000))))*SQRT(2*Basic!$C$4*9.81)*Tool!$B$125)+(COS(RADIANS(90-DEGREES(ASIN(AD72/2000))))*SQRT(2*Basic!$C$4*9.81)*COS(RADIANS(90-DEGREES(ASIN(AD72/2000))))*SQRT(2*Basic!$C$4*9.81))))*SIN(RADIANS(AK72))*(SQRT((SIN(RADIANS(90-DEGREES(ASIN(AD72/2000))))*SQRT(2*Basic!$C$4*9.81)*Tool!$B$125*SIN(RADIANS(90-DEGREES(ASIN(AD72/2000))))*SQRT(2*Basic!$C$4*9.81)*Tool!$B$125)+(COS(RADIANS(90-DEGREES(ASIN(AD72/2000))))*SQRT(2*Basic!$C$4*9.81)*COS(RADIANS(90-DEGREES(ASIN(AD72/2000))))*SQRT(2*Basic!$C$4*9.81))))*SIN(RADIANS(AK72)))-19.62*(-Basic!$C$3))))*(SQRT((SIN(RADIANS(90-DEGREES(ASIN(AD72/2000))))*SQRT(2*Basic!$C$4*9.81)*Tool!$B$125*SIN(RADIANS(90-DEGREES(ASIN(AD72/2000))))*SQRT(2*Basic!$C$4*9.81)*Tool!$B$125)+(COS(RADIANS(90-DEGREES(ASIN(AD72/2000))))*SQRT(2*Basic!$C$4*9.81)*COS(RADIANS(90-DEGREES(ASIN(AD72/2000))))*SQRT(2*Basic!$C$4*9.81))))*COS(RADIANS(AK72))</f>
        <v>0.44849189873661022</v>
      </c>
      <c r="AX72">
        <v>69</v>
      </c>
      <c r="AY72">
        <f t="shared" si="14"/>
        <v>1867.1608529944035</v>
      </c>
      <c r="AZ72">
        <f t="shared" si="15"/>
        <v>716.73589909060081</v>
      </c>
    </row>
    <row r="73" spans="6:52" x14ac:dyDescent="0.3">
      <c r="F73">
        <v>71</v>
      </c>
      <c r="G73" s="31">
        <f t="shared" si="8"/>
        <v>0.20931095098800417</v>
      </c>
      <c r="H73" s="35">
        <f>Tool!$E$10+('Trajectory Map'!G73*SIN(RADIANS(90-2*DEGREES(ASIN($D$5/2000))))/COS(RADIANS(90-2*DEGREES(ASIN($D$5/2000))))-('Trajectory Map'!G73*'Trajectory Map'!G73/((VLOOKUP($D$5,$AD$3:$AR$2002,15,FALSE)*4*COS(RADIANS(90-2*DEGREES(ASIN($D$5/2000))))*COS(RADIANS(90-2*DEGREES(ASIN($D$5/2000))))))))</f>
        <v>6.0221587052685974</v>
      </c>
      <c r="AD73" s="33">
        <f t="shared" si="12"/>
        <v>71</v>
      </c>
      <c r="AE73" s="33">
        <f t="shared" si="9"/>
        <v>1998.7393526920912</v>
      </c>
      <c r="AH73" s="33">
        <f t="shared" si="10"/>
        <v>2.0344276399671219</v>
      </c>
      <c r="AI73" s="33">
        <f t="shared" si="11"/>
        <v>87.96557236003288</v>
      </c>
      <c r="AK73" s="75">
        <f t="shared" si="13"/>
        <v>85.93114472006576</v>
      </c>
      <c r="AN73" s="64"/>
      <c r="AQ73" s="64"/>
      <c r="AR73" s="75">
        <f>(SQRT((SIN(RADIANS(90-DEGREES(ASIN(AD73/2000))))*SQRT(2*Basic!$C$4*9.81)*Tool!$B$125*SIN(RADIANS(90-DEGREES(ASIN(AD73/2000))))*SQRT(2*Basic!$C$4*9.81)*Tool!$B$125)+(COS(RADIANS(90-DEGREES(ASIN(AD73/2000))))*SQRT(2*Basic!$C$4*9.81)*COS(RADIANS(90-DEGREES(ASIN(AD73/2000))))*SQRT(2*Basic!$C$4*9.81))))*(SQRT((SIN(RADIANS(90-DEGREES(ASIN(AD73/2000))))*SQRT(2*Basic!$C$4*9.81)*Tool!$B$125*SIN(RADIANS(90-DEGREES(ASIN(AD73/2000))))*SQRT(2*Basic!$C$4*9.81)*Tool!$B$125)+(COS(RADIANS(90-DEGREES(ASIN(AD73/2000))))*SQRT(2*Basic!$C$4*9.81)*COS(RADIANS(90-DEGREES(ASIN(AD73/2000))))*SQRT(2*Basic!$C$4*9.81))))/(2*9.81)</f>
        <v>0.82899144168999994</v>
      </c>
      <c r="AS73" s="75">
        <f>(1/9.81)*((SQRT((SIN(RADIANS(90-DEGREES(ASIN(AD73/2000))))*SQRT(2*Basic!$C$4*9.81)*Tool!$B$125*SIN(RADIANS(90-DEGREES(ASIN(AD73/2000))))*SQRT(2*Basic!$C$4*9.81)*Tool!$B$125)+(COS(RADIANS(90-DEGREES(ASIN(AD73/2000))))*SQRT(2*Basic!$C$4*9.81)*COS(RADIANS(90-DEGREES(ASIN(AD73/2000))))*SQRT(2*Basic!$C$4*9.81))))*SIN(RADIANS(AK73))+(SQRT(((SQRT((SIN(RADIANS(90-DEGREES(ASIN(AD73/2000))))*SQRT(2*Basic!$C$4*9.81)*Tool!$B$125*SIN(RADIANS(90-DEGREES(ASIN(AD73/2000))))*SQRT(2*Basic!$C$4*9.81)*Tool!$B$125)+(COS(RADIANS(90-DEGREES(ASIN(AD73/2000))))*SQRT(2*Basic!$C$4*9.81)*COS(RADIANS(90-DEGREES(ASIN(AD73/2000))))*SQRT(2*Basic!$C$4*9.81))))*SIN(RADIANS(AK73))*(SQRT((SIN(RADIANS(90-DEGREES(ASIN(AD73/2000))))*SQRT(2*Basic!$C$4*9.81)*Tool!$B$125*SIN(RADIANS(90-DEGREES(ASIN(AD73/2000))))*SQRT(2*Basic!$C$4*9.81)*Tool!$B$125)+(COS(RADIANS(90-DEGREES(ASIN(AD73/2000))))*SQRT(2*Basic!$C$4*9.81)*COS(RADIANS(90-DEGREES(ASIN(AD73/2000))))*SQRT(2*Basic!$C$4*9.81))))*SIN(RADIANS(AK73)))-19.62*(-Basic!$C$3))))*(SQRT((SIN(RADIANS(90-DEGREES(ASIN(AD73/2000))))*SQRT(2*Basic!$C$4*9.81)*Tool!$B$125*SIN(RADIANS(90-DEGREES(ASIN(AD73/2000))))*SQRT(2*Basic!$C$4*9.81)*Tool!$B$125)+(COS(RADIANS(90-DEGREES(ASIN(AD73/2000))))*SQRT(2*Basic!$C$4*9.81)*COS(RADIANS(90-DEGREES(ASIN(AD73/2000))))*SQRT(2*Basic!$C$4*9.81))))*COS(RADIANS(AK73))</f>
        <v>0.45489369851880151</v>
      </c>
      <c r="AX73">
        <v>70</v>
      </c>
      <c r="AY73">
        <f t="shared" si="14"/>
        <v>1879.3852415718166</v>
      </c>
      <c r="AZ73">
        <f t="shared" si="15"/>
        <v>684.04028665133762</v>
      </c>
    </row>
    <row r="74" spans="6:52" x14ac:dyDescent="0.3">
      <c r="F74">
        <v>72</v>
      </c>
      <c r="G74" s="31">
        <f t="shared" si="8"/>
        <v>0.2122589925512155</v>
      </c>
      <c r="H74" s="35">
        <f>Tool!$E$10+('Trajectory Map'!G74*SIN(RADIANS(90-2*DEGREES(ASIN($D$5/2000))))/COS(RADIANS(90-2*DEGREES(ASIN($D$5/2000))))-('Trajectory Map'!G74*'Trajectory Map'!G74/((VLOOKUP($D$5,$AD$3:$AR$2002,15,FALSE)*4*COS(RADIANS(90-2*DEGREES(ASIN($D$5/2000))))*COS(RADIANS(90-2*DEGREES(ASIN($D$5/2000))))))))</f>
        <v>6.0223464703424927</v>
      </c>
      <c r="AD74" s="33">
        <f t="shared" si="12"/>
        <v>72</v>
      </c>
      <c r="AE74" s="33">
        <f t="shared" si="9"/>
        <v>1998.7035798236816</v>
      </c>
      <c r="AH74" s="33">
        <f t="shared" si="10"/>
        <v>2.0630938544873292</v>
      </c>
      <c r="AI74" s="33">
        <f t="shared" si="11"/>
        <v>87.936906145512665</v>
      </c>
      <c r="AK74" s="75">
        <f t="shared" si="13"/>
        <v>85.873812291025345</v>
      </c>
      <c r="AN74" s="64"/>
      <c r="AQ74" s="64"/>
      <c r="AR74" s="75">
        <f>(SQRT((SIN(RADIANS(90-DEGREES(ASIN(AD74/2000))))*SQRT(2*Basic!$C$4*9.81)*Tool!$B$125*SIN(RADIANS(90-DEGREES(ASIN(AD74/2000))))*SQRT(2*Basic!$C$4*9.81)*Tool!$B$125)+(COS(RADIANS(90-DEGREES(ASIN(AD74/2000))))*SQRT(2*Basic!$C$4*9.81)*COS(RADIANS(90-DEGREES(ASIN(AD74/2000))))*SQRT(2*Basic!$C$4*9.81))))*(SQRT((SIN(RADIANS(90-DEGREES(ASIN(AD74/2000))))*SQRT(2*Basic!$C$4*9.81)*Tool!$B$125*SIN(RADIANS(90-DEGREES(ASIN(AD74/2000))))*SQRT(2*Basic!$C$4*9.81)*Tool!$B$125)+(COS(RADIANS(90-DEGREES(ASIN(AD74/2000))))*SQRT(2*Basic!$C$4*9.81)*COS(RADIANS(90-DEGREES(ASIN(AD74/2000))))*SQRT(2*Basic!$C$4*9.81))))/(2*9.81)</f>
        <v>0.82902977856000015</v>
      </c>
      <c r="AS74" s="75">
        <f>(1/9.81)*((SQRT((SIN(RADIANS(90-DEGREES(ASIN(AD74/2000))))*SQRT(2*Basic!$C$4*9.81)*Tool!$B$125*SIN(RADIANS(90-DEGREES(ASIN(AD74/2000))))*SQRT(2*Basic!$C$4*9.81)*Tool!$B$125)+(COS(RADIANS(90-DEGREES(ASIN(AD74/2000))))*SQRT(2*Basic!$C$4*9.81)*COS(RADIANS(90-DEGREES(ASIN(AD74/2000))))*SQRT(2*Basic!$C$4*9.81))))*SIN(RADIANS(AK74))+(SQRT(((SQRT((SIN(RADIANS(90-DEGREES(ASIN(AD74/2000))))*SQRT(2*Basic!$C$4*9.81)*Tool!$B$125*SIN(RADIANS(90-DEGREES(ASIN(AD74/2000))))*SQRT(2*Basic!$C$4*9.81)*Tool!$B$125)+(COS(RADIANS(90-DEGREES(ASIN(AD74/2000))))*SQRT(2*Basic!$C$4*9.81)*COS(RADIANS(90-DEGREES(ASIN(AD74/2000))))*SQRT(2*Basic!$C$4*9.81))))*SIN(RADIANS(AK74))*(SQRT((SIN(RADIANS(90-DEGREES(ASIN(AD74/2000))))*SQRT(2*Basic!$C$4*9.81)*Tool!$B$125*SIN(RADIANS(90-DEGREES(ASIN(AD74/2000))))*SQRT(2*Basic!$C$4*9.81)*Tool!$B$125)+(COS(RADIANS(90-DEGREES(ASIN(AD74/2000))))*SQRT(2*Basic!$C$4*9.81)*COS(RADIANS(90-DEGREES(ASIN(AD74/2000))))*SQRT(2*Basic!$C$4*9.81))))*SIN(RADIANS(AK74)))-19.62*(-Basic!$C$3))))*(SQRT((SIN(RADIANS(90-DEGREES(ASIN(AD74/2000))))*SQRT(2*Basic!$C$4*9.81)*Tool!$B$125*SIN(RADIANS(90-DEGREES(ASIN(AD74/2000))))*SQRT(2*Basic!$C$4*9.81)*Tool!$B$125)+(COS(RADIANS(90-DEGREES(ASIN(AD74/2000))))*SQRT(2*Basic!$C$4*9.81)*COS(RADIANS(90-DEGREES(ASIN(AD74/2000))))*SQRT(2*Basic!$C$4*9.81))))*COS(RADIANS(AK74))</f>
        <v>0.46129527448142515</v>
      </c>
      <c r="AX74">
        <v>71</v>
      </c>
      <c r="AY74">
        <f t="shared" si="14"/>
        <v>1891.0371511986334</v>
      </c>
      <c r="AZ74">
        <f t="shared" si="15"/>
        <v>651.13630891431353</v>
      </c>
    </row>
    <row r="75" spans="6:52" x14ac:dyDescent="0.3">
      <c r="F75">
        <v>73</v>
      </c>
      <c r="G75" s="31">
        <f t="shared" si="8"/>
        <v>0.21520703411442682</v>
      </c>
      <c r="H75" s="35">
        <f>Tool!$E$10+('Trajectory Map'!G75*SIN(RADIANS(90-2*DEGREES(ASIN($D$5/2000))))/COS(RADIANS(90-2*DEGREES(ASIN($D$5/2000))))-('Trajectory Map'!G75*'Trajectory Map'!G75/((VLOOKUP($D$5,$AD$3:$AR$2002,15,FALSE)*4*COS(RADIANS(90-2*DEGREES(ASIN($D$5/2000))))*COS(RADIANS(90-2*DEGREES(ASIN($D$5/2000))))))))</f>
        <v>6.0225307818228728</v>
      </c>
      <c r="AD75" s="33">
        <f t="shared" si="12"/>
        <v>73</v>
      </c>
      <c r="AE75" s="33">
        <f t="shared" si="9"/>
        <v>1998.6673059816633</v>
      </c>
      <c r="AH75" s="33">
        <f t="shared" si="10"/>
        <v>2.0917605856737231</v>
      </c>
      <c r="AI75" s="33">
        <f t="shared" si="11"/>
        <v>87.908239414326275</v>
      </c>
      <c r="AK75" s="75">
        <f t="shared" si="13"/>
        <v>85.816478828652549</v>
      </c>
      <c r="AN75" s="64"/>
      <c r="AQ75" s="64"/>
      <c r="AR75" s="75">
        <f>(SQRT((SIN(RADIANS(90-DEGREES(ASIN(AD75/2000))))*SQRT(2*Basic!$C$4*9.81)*Tool!$B$125*SIN(RADIANS(90-DEGREES(ASIN(AD75/2000))))*SQRT(2*Basic!$C$4*9.81)*Tool!$B$125)+(COS(RADIANS(90-DEGREES(ASIN(AD75/2000))))*SQRT(2*Basic!$C$4*9.81)*COS(RADIANS(90-DEGREES(ASIN(AD75/2000))))*SQRT(2*Basic!$C$4*9.81))))*(SQRT((SIN(RADIANS(90-DEGREES(ASIN(AD75/2000))))*SQRT(2*Basic!$C$4*9.81)*Tool!$B$125*SIN(RADIANS(90-DEGREES(ASIN(AD75/2000))))*SQRT(2*Basic!$C$4*9.81)*Tool!$B$125)+(COS(RADIANS(90-DEGREES(ASIN(AD75/2000))))*SQRT(2*Basic!$C$4*9.81)*COS(RADIANS(90-DEGREES(ASIN(AD75/2000))))*SQRT(2*Basic!$C$4*9.81))))/(2*9.81)</f>
        <v>0.82906865161000021</v>
      </c>
      <c r="AS75" s="75">
        <f>(1/9.81)*((SQRT((SIN(RADIANS(90-DEGREES(ASIN(AD75/2000))))*SQRT(2*Basic!$C$4*9.81)*Tool!$B$125*SIN(RADIANS(90-DEGREES(ASIN(AD75/2000))))*SQRT(2*Basic!$C$4*9.81)*Tool!$B$125)+(COS(RADIANS(90-DEGREES(ASIN(AD75/2000))))*SQRT(2*Basic!$C$4*9.81)*COS(RADIANS(90-DEGREES(ASIN(AD75/2000))))*SQRT(2*Basic!$C$4*9.81))))*SIN(RADIANS(AK75))+(SQRT(((SQRT((SIN(RADIANS(90-DEGREES(ASIN(AD75/2000))))*SQRT(2*Basic!$C$4*9.81)*Tool!$B$125*SIN(RADIANS(90-DEGREES(ASIN(AD75/2000))))*SQRT(2*Basic!$C$4*9.81)*Tool!$B$125)+(COS(RADIANS(90-DEGREES(ASIN(AD75/2000))))*SQRT(2*Basic!$C$4*9.81)*COS(RADIANS(90-DEGREES(ASIN(AD75/2000))))*SQRT(2*Basic!$C$4*9.81))))*SIN(RADIANS(AK75))*(SQRT((SIN(RADIANS(90-DEGREES(ASIN(AD75/2000))))*SQRT(2*Basic!$C$4*9.81)*Tool!$B$125*SIN(RADIANS(90-DEGREES(ASIN(AD75/2000))))*SQRT(2*Basic!$C$4*9.81)*Tool!$B$125)+(COS(RADIANS(90-DEGREES(ASIN(AD75/2000))))*SQRT(2*Basic!$C$4*9.81)*COS(RADIANS(90-DEGREES(ASIN(AD75/2000))))*SQRT(2*Basic!$C$4*9.81))))*SIN(RADIANS(AK75)))-19.62*(-Basic!$C$3))))*(SQRT((SIN(RADIANS(90-DEGREES(ASIN(AD75/2000))))*SQRT(2*Basic!$C$4*9.81)*Tool!$B$125*SIN(RADIANS(90-DEGREES(ASIN(AD75/2000))))*SQRT(2*Basic!$C$4*9.81)*Tool!$B$125)+(COS(RADIANS(90-DEGREES(ASIN(AD75/2000))))*SQRT(2*Basic!$C$4*9.81)*COS(RADIANS(90-DEGREES(ASIN(AD75/2000))))*SQRT(2*Basic!$C$4*9.81))))*COS(RADIANS(AK75))</f>
        <v>0.46769662337503809</v>
      </c>
      <c r="AX75">
        <v>72</v>
      </c>
      <c r="AY75">
        <f t="shared" si="14"/>
        <v>1902.1130325903071</v>
      </c>
      <c r="AZ75">
        <f t="shared" si="15"/>
        <v>618.03398874989489</v>
      </c>
    </row>
    <row r="76" spans="6:52" x14ac:dyDescent="0.3">
      <c r="F76">
        <v>74</v>
      </c>
      <c r="G76" s="31">
        <f t="shared" si="8"/>
        <v>0.21815507567763814</v>
      </c>
      <c r="H76" s="35">
        <f>Tool!$E$10+('Trajectory Map'!G76*SIN(RADIANS(90-2*DEGREES(ASIN($D$5/2000))))/COS(RADIANS(90-2*DEGREES(ASIN($D$5/2000))))-('Trajectory Map'!G76*'Trajectory Map'!G76/((VLOOKUP($D$5,$AD$3:$AR$2002,15,FALSE)*4*COS(RADIANS(90-2*DEGREES(ASIN($D$5/2000))))*COS(RADIANS(90-2*DEGREES(ASIN($D$5/2000))))))))</f>
        <v>6.0227116397097396</v>
      </c>
      <c r="AD76" s="33">
        <f t="shared" si="12"/>
        <v>74</v>
      </c>
      <c r="AE76" s="33">
        <f t="shared" si="9"/>
        <v>1998.6305311387596</v>
      </c>
      <c r="AH76" s="33">
        <f t="shared" si="10"/>
        <v>2.1204278407307449</v>
      </c>
      <c r="AI76" s="33">
        <f t="shared" si="11"/>
        <v>87.879572159269259</v>
      </c>
      <c r="AK76" s="75">
        <f t="shared" si="13"/>
        <v>85.759144318538517</v>
      </c>
      <c r="AN76" s="64"/>
      <c r="AQ76" s="64"/>
      <c r="AR76" s="75">
        <f>(SQRT((SIN(RADIANS(90-DEGREES(ASIN(AD76/2000))))*SQRT(2*Basic!$C$4*9.81)*Tool!$B$125*SIN(RADIANS(90-DEGREES(ASIN(AD76/2000))))*SQRT(2*Basic!$C$4*9.81)*Tool!$B$125)+(COS(RADIANS(90-DEGREES(ASIN(AD76/2000))))*SQRT(2*Basic!$C$4*9.81)*COS(RADIANS(90-DEGREES(ASIN(AD76/2000))))*SQRT(2*Basic!$C$4*9.81))))*(SQRT((SIN(RADIANS(90-DEGREES(ASIN(AD76/2000))))*SQRT(2*Basic!$C$4*9.81)*Tool!$B$125*SIN(RADIANS(90-DEGREES(ASIN(AD76/2000))))*SQRT(2*Basic!$C$4*9.81)*Tool!$B$125)+(COS(RADIANS(90-DEGREES(ASIN(AD76/2000))))*SQRT(2*Basic!$C$4*9.81)*COS(RADIANS(90-DEGREES(ASIN(AD76/2000))))*SQRT(2*Basic!$C$4*9.81))))/(2*9.81)</f>
        <v>0.82910806083999977</v>
      </c>
      <c r="AS76" s="75">
        <f>(1/9.81)*((SQRT((SIN(RADIANS(90-DEGREES(ASIN(AD76/2000))))*SQRT(2*Basic!$C$4*9.81)*Tool!$B$125*SIN(RADIANS(90-DEGREES(ASIN(AD76/2000))))*SQRT(2*Basic!$C$4*9.81)*Tool!$B$125)+(COS(RADIANS(90-DEGREES(ASIN(AD76/2000))))*SQRT(2*Basic!$C$4*9.81)*COS(RADIANS(90-DEGREES(ASIN(AD76/2000))))*SQRT(2*Basic!$C$4*9.81))))*SIN(RADIANS(AK76))+(SQRT(((SQRT((SIN(RADIANS(90-DEGREES(ASIN(AD76/2000))))*SQRT(2*Basic!$C$4*9.81)*Tool!$B$125*SIN(RADIANS(90-DEGREES(ASIN(AD76/2000))))*SQRT(2*Basic!$C$4*9.81)*Tool!$B$125)+(COS(RADIANS(90-DEGREES(ASIN(AD76/2000))))*SQRT(2*Basic!$C$4*9.81)*COS(RADIANS(90-DEGREES(ASIN(AD76/2000))))*SQRT(2*Basic!$C$4*9.81))))*SIN(RADIANS(AK76))*(SQRT((SIN(RADIANS(90-DEGREES(ASIN(AD76/2000))))*SQRT(2*Basic!$C$4*9.81)*Tool!$B$125*SIN(RADIANS(90-DEGREES(ASIN(AD76/2000))))*SQRT(2*Basic!$C$4*9.81)*Tool!$B$125)+(COS(RADIANS(90-DEGREES(ASIN(AD76/2000))))*SQRT(2*Basic!$C$4*9.81)*COS(RADIANS(90-DEGREES(ASIN(AD76/2000))))*SQRT(2*Basic!$C$4*9.81))))*SIN(RADIANS(AK76)))-19.62*(-Basic!$C$3))))*(SQRT((SIN(RADIANS(90-DEGREES(ASIN(AD76/2000))))*SQRT(2*Basic!$C$4*9.81)*Tool!$B$125*SIN(RADIANS(90-DEGREES(ASIN(AD76/2000))))*SQRT(2*Basic!$C$4*9.81)*Tool!$B$125)+(COS(RADIANS(90-DEGREES(ASIN(AD76/2000))))*SQRT(2*Basic!$C$4*9.81)*COS(RADIANS(90-DEGREES(ASIN(AD76/2000))))*SQRT(2*Basic!$C$4*9.81))))*COS(RADIANS(AK76))</f>
        <v>0.47409774194613602</v>
      </c>
      <c r="AX76">
        <v>73</v>
      </c>
      <c r="AY76">
        <f t="shared" si="14"/>
        <v>1912.6095119260708</v>
      </c>
      <c r="AZ76">
        <f t="shared" si="15"/>
        <v>584.7434094454735</v>
      </c>
    </row>
    <row r="77" spans="6:52" x14ac:dyDescent="0.3">
      <c r="F77">
        <v>75</v>
      </c>
      <c r="G77" s="31">
        <f t="shared" si="8"/>
        <v>0.22110311724084949</v>
      </c>
      <c r="H77" s="35">
        <f>Tool!$E$10+('Trajectory Map'!G77*SIN(RADIANS(90-2*DEGREES(ASIN($D$5/2000))))/COS(RADIANS(90-2*DEGREES(ASIN($D$5/2000))))-('Trajectory Map'!G77*'Trajectory Map'!G77/((VLOOKUP($D$5,$AD$3:$AR$2002,15,FALSE)*4*COS(RADIANS(90-2*DEGREES(ASIN($D$5/2000))))*COS(RADIANS(90-2*DEGREES(ASIN($D$5/2000))))))))</f>
        <v>6.0228890440030929</v>
      </c>
      <c r="AD77" s="33">
        <f t="shared" si="12"/>
        <v>75</v>
      </c>
      <c r="AE77" s="33">
        <f t="shared" si="9"/>
        <v>1998.5932552673144</v>
      </c>
      <c r="AH77" s="33">
        <f t="shared" si="10"/>
        <v>2.1490956268640184</v>
      </c>
      <c r="AI77" s="33">
        <f t="shared" si="11"/>
        <v>87.850904373135975</v>
      </c>
      <c r="AK77" s="75">
        <f t="shared" si="13"/>
        <v>85.701808746271965</v>
      </c>
      <c r="AN77" s="64"/>
      <c r="AQ77" s="64"/>
      <c r="AR77" s="75">
        <f>(SQRT((SIN(RADIANS(90-DEGREES(ASIN(AD77/2000))))*SQRT(2*Basic!$C$4*9.81)*Tool!$B$125*SIN(RADIANS(90-DEGREES(ASIN(AD77/2000))))*SQRT(2*Basic!$C$4*9.81)*Tool!$B$125)+(COS(RADIANS(90-DEGREES(ASIN(AD77/2000))))*SQRT(2*Basic!$C$4*9.81)*COS(RADIANS(90-DEGREES(ASIN(AD77/2000))))*SQRT(2*Basic!$C$4*9.81))))*(SQRT((SIN(RADIANS(90-DEGREES(ASIN(AD77/2000))))*SQRT(2*Basic!$C$4*9.81)*Tool!$B$125*SIN(RADIANS(90-DEGREES(ASIN(AD77/2000))))*SQRT(2*Basic!$C$4*9.81)*Tool!$B$125)+(COS(RADIANS(90-DEGREES(ASIN(AD77/2000))))*SQRT(2*Basic!$C$4*9.81)*COS(RADIANS(90-DEGREES(ASIN(AD77/2000))))*SQRT(2*Basic!$C$4*9.81))))/(2*9.81)</f>
        <v>0.82914800624999996</v>
      </c>
      <c r="AS77" s="75">
        <f>(1/9.81)*((SQRT((SIN(RADIANS(90-DEGREES(ASIN(AD77/2000))))*SQRT(2*Basic!$C$4*9.81)*Tool!$B$125*SIN(RADIANS(90-DEGREES(ASIN(AD77/2000))))*SQRT(2*Basic!$C$4*9.81)*Tool!$B$125)+(COS(RADIANS(90-DEGREES(ASIN(AD77/2000))))*SQRT(2*Basic!$C$4*9.81)*COS(RADIANS(90-DEGREES(ASIN(AD77/2000))))*SQRT(2*Basic!$C$4*9.81))))*SIN(RADIANS(AK77))+(SQRT(((SQRT((SIN(RADIANS(90-DEGREES(ASIN(AD77/2000))))*SQRT(2*Basic!$C$4*9.81)*Tool!$B$125*SIN(RADIANS(90-DEGREES(ASIN(AD77/2000))))*SQRT(2*Basic!$C$4*9.81)*Tool!$B$125)+(COS(RADIANS(90-DEGREES(ASIN(AD77/2000))))*SQRT(2*Basic!$C$4*9.81)*COS(RADIANS(90-DEGREES(ASIN(AD77/2000))))*SQRT(2*Basic!$C$4*9.81))))*SIN(RADIANS(AK77))*(SQRT((SIN(RADIANS(90-DEGREES(ASIN(AD77/2000))))*SQRT(2*Basic!$C$4*9.81)*Tool!$B$125*SIN(RADIANS(90-DEGREES(ASIN(AD77/2000))))*SQRT(2*Basic!$C$4*9.81)*Tool!$B$125)+(COS(RADIANS(90-DEGREES(ASIN(AD77/2000))))*SQRT(2*Basic!$C$4*9.81)*COS(RADIANS(90-DEGREES(ASIN(AD77/2000))))*SQRT(2*Basic!$C$4*9.81))))*SIN(RADIANS(AK77)))-19.62*(-Basic!$C$3))))*(SQRT((SIN(RADIANS(90-DEGREES(ASIN(AD77/2000))))*SQRT(2*Basic!$C$4*9.81)*Tool!$B$125*SIN(RADIANS(90-DEGREES(ASIN(AD77/2000))))*SQRT(2*Basic!$C$4*9.81)*Tool!$B$125)+(COS(RADIANS(90-DEGREES(ASIN(AD77/2000))))*SQRT(2*Basic!$C$4*9.81)*COS(RADIANS(90-DEGREES(ASIN(AD77/2000))))*SQRT(2*Basic!$C$4*9.81))))*COS(RADIANS(AK77))</f>
        <v>0.48049862693709783</v>
      </c>
      <c r="AX77">
        <v>74</v>
      </c>
      <c r="AY77">
        <f t="shared" si="14"/>
        <v>1922.5233918766378</v>
      </c>
      <c r="AZ77">
        <f t="shared" si="15"/>
        <v>551.27471163399832</v>
      </c>
    </row>
    <row r="78" spans="6:52" x14ac:dyDescent="0.3">
      <c r="F78">
        <v>76</v>
      </c>
      <c r="G78" s="31">
        <f t="shared" si="8"/>
        <v>0.22405115880406082</v>
      </c>
      <c r="H78" s="35">
        <f>Tool!$E$10+('Trajectory Map'!G78*SIN(RADIANS(90-2*DEGREES(ASIN($D$5/2000))))/COS(RADIANS(90-2*DEGREES(ASIN($D$5/2000))))-('Trajectory Map'!G78*'Trajectory Map'!G78/((VLOOKUP($D$5,$AD$3:$AR$2002,15,FALSE)*4*COS(RADIANS(90-2*DEGREES(ASIN($D$5/2000))))*COS(RADIANS(90-2*DEGREES(ASIN($D$5/2000))))))))</f>
        <v>6.0230629947029311</v>
      </c>
      <c r="AD78" s="33">
        <f t="shared" si="12"/>
        <v>76</v>
      </c>
      <c r="AE78" s="33">
        <f t="shared" si="9"/>
        <v>1998.5554783392929</v>
      </c>
      <c r="AH78" s="33">
        <f t="shared" si="10"/>
        <v>2.1777639512803675</v>
      </c>
      <c r="AI78" s="33">
        <f t="shared" si="11"/>
        <v>87.822236048719631</v>
      </c>
      <c r="AK78" s="75">
        <f t="shared" si="13"/>
        <v>85.644472097439262</v>
      </c>
      <c r="AN78" s="64"/>
      <c r="AQ78" s="64"/>
      <c r="AR78" s="75">
        <f>(SQRT((SIN(RADIANS(90-DEGREES(ASIN(AD78/2000))))*SQRT(2*Basic!$C$4*9.81)*Tool!$B$125*SIN(RADIANS(90-DEGREES(ASIN(AD78/2000))))*SQRT(2*Basic!$C$4*9.81)*Tool!$B$125)+(COS(RADIANS(90-DEGREES(ASIN(AD78/2000))))*SQRT(2*Basic!$C$4*9.81)*COS(RADIANS(90-DEGREES(ASIN(AD78/2000))))*SQRT(2*Basic!$C$4*9.81))))*(SQRT((SIN(RADIANS(90-DEGREES(ASIN(AD78/2000))))*SQRT(2*Basic!$C$4*9.81)*Tool!$B$125*SIN(RADIANS(90-DEGREES(ASIN(AD78/2000))))*SQRT(2*Basic!$C$4*9.81)*Tool!$B$125)+(COS(RADIANS(90-DEGREES(ASIN(AD78/2000))))*SQRT(2*Basic!$C$4*9.81)*COS(RADIANS(90-DEGREES(ASIN(AD78/2000))))*SQRT(2*Basic!$C$4*9.81))))/(2*9.81)</f>
        <v>0.8291884878400001</v>
      </c>
      <c r="AS78" s="75">
        <f>(1/9.81)*((SQRT((SIN(RADIANS(90-DEGREES(ASIN(AD78/2000))))*SQRT(2*Basic!$C$4*9.81)*Tool!$B$125*SIN(RADIANS(90-DEGREES(ASIN(AD78/2000))))*SQRT(2*Basic!$C$4*9.81)*Tool!$B$125)+(COS(RADIANS(90-DEGREES(ASIN(AD78/2000))))*SQRT(2*Basic!$C$4*9.81)*COS(RADIANS(90-DEGREES(ASIN(AD78/2000))))*SQRT(2*Basic!$C$4*9.81))))*SIN(RADIANS(AK78))+(SQRT(((SQRT((SIN(RADIANS(90-DEGREES(ASIN(AD78/2000))))*SQRT(2*Basic!$C$4*9.81)*Tool!$B$125*SIN(RADIANS(90-DEGREES(ASIN(AD78/2000))))*SQRT(2*Basic!$C$4*9.81)*Tool!$B$125)+(COS(RADIANS(90-DEGREES(ASIN(AD78/2000))))*SQRT(2*Basic!$C$4*9.81)*COS(RADIANS(90-DEGREES(ASIN(AD78/2000))))*SQRT(2*Basic!$C$4*9.81))))*SIN(RADIANS(AK78))*(SQRT((SIN(RADIANS(90-DEGREES(ASIN(AD78/2000))))*SQRT(2*Basic!$C$4*9.81)*Tool!$B$125*SIN(RADIANS(90-DEGREES(ASIN(AD78/2000))))*SQRT(2*Basic!$C$4*9.81)*Tool!$B$125)+(COS(RADIANS(90-DEGREES(ASIN(AD78/2000))))*SQRT(2*Basic!$C$4*9.81)*COS(RADIANS(90-DEGREES(ASIN(AD78/2000))))*SQRT(2*Basic!$C$4*9.81))))*SIN(RADIANS(AK78)))-19.62*(-Basic!$C$3))))*(SQRT((SIN(RADIANS(90-DEGREES(ASIN(AD78/2000))))*SQRT(2*Basic!$C$4*9.81)*Tool!$B$125*SIN(RADIANS(90-DEGREES(ASIN(AD78/2000))))*SQRT(2*Basic!$C$4*9.81)*Tool!$B$125)+(COS(RADIANS(90-DEGREES(ASIN(AD78/2000))))*SQRT(2*Basic!$C$4*9.81)*COS(RADIANS(90-DEGREES(ASIN(AD78/2000))))*SQRT(2*Basic!$C$4*9.81))))*COS(RADIANS(AK78))</f>
        <v>0.48689927508612674</v>
      </c>
      <c r="AX78">
        <v>75</v>
      </c>
      <c r="AY78">
        <f t="shared" si="14"/>
        <v>1931.8516525781367</v>
      </c>
      <c r="AZ78">
        <f t="shared" si="15"/>
        <v>517.63809020504152</v>
      </c>
    </row>
    <row r="79" spans="6:52" x14ac:dyDescent="0.3">
      <c r="F79">
        <v>77</v>
      </c>
      <c r="G79" s="31">
        <f t="shared" si="8"/>
        <v>0.22699920036727211</v>
      </c>
      <c r="H79" s="35">
        <f>Tool!$E$10+('Trajectory Map'!G79*SIN(RADIANS(90-2*DEGREES(ASIN($D$5/2000))))/COS(RADIANS(90-2*DEGREES(ASIN($D$5/2000))))-('Trajectory Map'!G79*'Trajectory Map'!G79/((VLOOKUP($D$5,$AD$3:$AR$2002,15,FALSE)*4*COS(RADIANS(90-2*DEGREES(ASIN($D$5/2000))))*COS(RADIANS(90-2*DEGREES(ASIN($D$5/2000))))))))</f>
        <v>6.0232334918092549</v>
      </c>
      <c r="AD79" s="33">
        <f t="shared" si="12"/>
        <v>77</v>
      </c>
      <c r="AE79" s="33">
        <f t="shared" si="9"/>
        <v>1998.5172003262819</v>
      </c>
      <c r="AH79" s="33">
        <f t="shared" si="10"/>
        <v>2.2064328211878319</v>
      </c>
      <c r="AI79" s="33">
        <f t="shared" si="11"/>
        <v>87.793567178812168</v>
      </c>
      <c r="AK79" s="75">
        <f t="shared" si="13"/>
        <v>85.587134357624336</v>
      </c>
      <c r="AN79" s="64"/>
      <c r="AQ79" s="64"/>
      <c r="AR79" s="75">
        <f>(SQRT((SIN(RADIANS(90-DEGREES(ASIN(AD79/2000))))*SQRT(2*Basic!$C$4*9.81)*Tool!$B$125*SIN(RADIANS(90-DEGREES(ASIN(AD79/2000))))*SQRT(2*Basic!$C$4*9.81)*Tool!$B$125)+(COS(RADIANS(90-DEGREES(ASIN(AD79/2000))))*SQRT(2*Basic!$C$4*9.81)*COS(RADIANS(90-DEGREES(ASIN(AD79/2000))))*SQRT(2*Basic!$C$4*9.81))))*(SQRT((SIN(RADIANS(90-DEGREES(ASIN(AD79/2000))))*SQRT(2*Basic!$C$4*9.81)*Tool!$B$125*SIN(RADIANS(90-DEGREES(ASIN(AD79/2000))))*SQRT(2*Basic!$C$4*9.81)*Tool!$B$125)+(COS(RADIANS(90-DEGREES(ASIN(AD79/2000))))*SQRT(2*Basic!$C$4*9.81)*COS(RADIANS(90-DEGREES(ASIN(AD79/2000))))*SQRT(2*Basic!$C$4*9.81))))/(2*9.81)</f>
        <v>0.82922950560999986</v>
      </c>
      <c r="AS79" s="75">
        <f>(1/9.81)*((SQRT((SIN(RADIANS(90-DEGREES(ASIN(AD79/2000))))*SQRT(2*Basic!$C$4*9.81)*Tool!$B$125*SIN(RADIANS(90-DEGREES(ASIN(AD79/2000))))*SQRT(2*Basic!$C$4*9.81)*Tool!$B$125)+(COS(RADIANS(90-DEGREES(ASIN(AD79/2000))))*SQRT(2*Basic!$C$4*9.81)*COS(RADIANS(90-DEGREES(ASIN(AD79/2000))))*SQRT(2*Basic!$C$4*9.81))))*SIN(RADIANS(AK79))+(SQRT(((SQRT((SIN(RADIANS(90-DEGREES(ASIN(AD79/2000))))*SQRT(2*Basic!$C$4*9.81)*Tool!$B$125*SIN(RADIANS(90-DEGREES(ASIN(AD79/2000))))*SQRT(2*Basic!$C$4*9.81)*Tool!$B$125)+(COS(RADIANS(90-DEGREES(ASIN(AD79/2000))))*SQRT(2*Basic!$C$4*9.81)*COS(RADIANS(90-DEGREES(ASIN(AD79/2000))))*SQRT(2*Basic!$C$4*9.81))))*SIN(RADIANS(AK79))*(SQRT((SIN(RADIANS(90-DEGREES(ASIN(AD79/2000))))*SQRT(2*Basic!$C$4*9.81)*Tool!$B$125*SIN(RADIANS(90-DEGREES(ASIN(AD79/2000))))*SQRT(2*Basic!$C$4*9.81)*Tool!$B$125)+(COS(RADIANS(90-DEGREES(ASIN(AD79/2000))))*SQRT(2*Basic!$C$4*9.81)*COS(RADIANS(90-DEGREES(ASIN(AD79/2000))))*SQRT(2*Basic!$C$4*9.81))))*SIN(RADIANS(AK79)))-19.62*(-Basic!$C$3))))*(SQRT((SIN(RADIANS(90-DEGREES(ASIN(AD79/2000))))*SQRT(2*Basic!$C$4*9.81)*Tool!$B$125*SIN(RADIANS(90-DEGREES(ASIN(AD79/2000))))*SQRT(2*Basic!$C$4*9.81)*Tool!$B$125)+(COS(RADIANS(90-DEGREES(ASIN(AD79/2000))))*SQRT(2*Basic!$C$4*9.81)*COS(RADIANS(90-DEGREES(ASIN(AD79/2000))))*SQRT(2*Basic!$C$4*9.81))))*COS(RADIANS(AK79))</f>
        <v>0.49329968312719169</v>
      </c>
      <c r="AX79">
        <v>76</v>
      </c>
      <c r="AY79">
        <f t="shared" si="14"/>
        <v>1940.5914525519929</v>
      </c>
      <c r="AZ79">
        <f t="shared" si="15"/>
        <v>483.84379119933533</v>
      </c>
    </row>
    <row r="80" spans="6:52" x14ac:dyDescent="0.3">
      <c r="F80">
        <v>78</v>
      </c>
      <c r="G80" s="31">
        <f t="shared" si="8"/>
        <v>0.22994724193048346</v>
      </c>
      <c r="H80" s="35">
        <f>Tool!$E$10+('Trajectory Map'!G80*SIN(RADIANS(90-2*DEGREES(ASIN($D$5/2000))))/COS(RADIANS(90-2*DEGREES(ASIN($D$5/2000))))-('Trajectory Map'!G80*'Trajectory Map'!G80/((VLOOKUP($D$5,$AD$3:$AR$2002,15,FALSE)*4*COS(RADIANS(90-2*DEGREES(ASIN($D$5/2000))))*COS(RADIANS(90-2*DEGREES(ASIN($D$5/2000))))))))</f>
        <v>6.0234005353220654</v>
      </c>
      <c r="AD80" s="33">
        <f t="shared" si="12"/>
        <v>78</v>
      </c>
      <c r="AE80" s="33">
        <f t="shared" si="9"/>
        <v>1998.4784211994884</v>
      </c>
      <c r="AH80" s="33">
        <f t="shared" si="10"/>
        <v>2.2351022437956822</v>
      </c>
      <c r="AI80" s="33">
        <f t="shared" si="11"/>
        <v>87.76489775620432</v>
      </c>
      <c r="AK80" s="75">
        <f t="shared" si="13"/>
        <v>85.52979551240864</v>
      </c>
      <c r="AN80" s="64"/>
      <c r="AQ80" s="64"/>
      <c r="AR80" s="75">
        <f>(SQRT((SIN(RADIANS(90-DEGREES(ASIN(AD80/2000))))*SQRT(2*Basic!$C$4*9.81)*Tool!$B$125*SIN(RADIANS(90-DEGREES(ASIN(AD80/2000))))*SQRT(2*Basic!$C$4*9.81)*Tool!$B$125)+(COS(RADIANS(90-DEGREES(ASIN(AD80/2000))))*SQRT(2*Basic!$C$4*9.81)*COS(RADIANS(90-DEGREES(ASIN(AD80/2000))))*SQRT(2*Basic!$C$4*9.81))))*(SQRT((SIN(RADIANS(90-DEGREES(ASIN(AD80/2000))))*SQRT(2*Basic!$C$4*9.81)*Tool!$B$125*SIN(RADIANS(90-DEGREES(ASIN(AD80/2000))))*SQRT(2*Basic!$C$4*9.81)*Tool!$B$125)+(COS(RADIANS(90-DEGREES(ASIN(AD80/2000))))*SQRT(2*Basic!$C$4*9.81)*COS(RADIANS(90-DEGREES(ASIN(AD80/2000))))*SQRT(2*Basic!$C$4*9.81))))/(2*9.81)</f>
        <v>0.82927105955999991</v>
      </c>
      <c r="AS80" s="75">
        <f>(1/9.81)*((SQRT((SIN(RADIANS(90-DEGREES(ASIN(AD80/2000))))*SQRT(2*Basic!$C$4*9.81)*Tool!$B$125*SIN(RADIANS(90-DEGREES(ASIN(AD80/2000))))*SQRT(2*Basic!$C$4*9.81)*Tool!$B$125)+(COS(RADIANS(90-DEGREES(ASIN(AD80/2000))))*SQRT(2*Basic!$C$4*9.81)*COS(RADIANS(90-DEGREES(ASIN(AD80/2000))))*SQRT(2*Basic!$C$4*9.81))))*SIN(RADIANS(AK80))+(SQRT(((SQRT((SIN(RADIANS(90-DEGREES(ASIN(AD80/2000))))*SQRT(2*Basic!$C$4*9.81)*Tool!$B$125*SIN(RADIANS(90-DEGREES(ASIN(AD80/2000))))*SQRT(2*Basic!$C$4*9.81)*Tool!$B$125)+(COS(RADIANS(90-DEGREES(ASIN(AD80/2000))))*SQRT(2*Basic!$C$4*9.81)*COS(RADIANS(90-DEGREES(ASIN(AD80/2000))))*SQRT(2*Basic!$C$4*9.81))))*SIN(RADIANS(AK80))*(SQRT((SIN(RADIANS(90-DEGREES(ASIN(AD80/2000))))*SQRT(2*Basic!$C$4*9.81)*Tool!$B$125*SIN(RADIANS(90-DEGREES(ASIN(AD80/2000))))*SQRT(2*Basic!$C$4*9.81)*Tool!$B$125)+(COS(RADIANS(90-DEGREES(ASIN(AD80/2000))))*SQRT(2*Basic!$C$4*9.81)*COS(RADIANS(90-DEGREES(ASIN(AD80/2000))))*SQRT(2*Basic!$C$4*9.81))))*SIN(RADIANS(AK80)))-19.62*(-Basic!$C$3))))*(SQRT((SIN(RADIANS(90-DEGREES(ASIN(AD80/2000))))*SQRT(2*Basic!$C$4*9.81)*Tool!$B$125*SIN(RADIANS(90-DEGREES(ASIN(AD80/2000))))*SQRT(2*Basic!$C$4*9.81)*Tool!$B$125)+(COS(RADIANS(90-DEGREES(ASIN(AD80/2000))))*SQRT(2*Basic!$C$4*9.81)*COS(RADIANS(90-DEGREES(ASIN(AD80/2000))))*SQRT(2*Basic!$C$4*9.81))))*COS(RADIANS(AK80))</f>
        <v>0.49969984778998183</v>
      </c>
      <c r="AX80">
        <v>77</v>
      </c>
      <c r="AY80">
        <f t="shared" si="14"/>
        <v>1948.7401295704706</v>
      </c>
      <c r="AZ80">
        <f t="shared" si="15"/>
        <v>449.90210868772982</v>
      </c>
    </row>
    <row r="81" spans="6:52" x14ac:dyDescent="0.3">
      <c r="F81">
        <v>79</v>
      </c>
      <c r="G81" s="31">
        <f t="shared" si="8"/>
        <v>0.23289528349369479</v>
      </c>
      <c r="H81" s="35">
        <f>Tool!$E$10+('Trajectory Map'!G81*SIN(RADIANS(90-2*DEGREES(ASIN($D$5/2000))))/COS(RADIANS(90-2*DEGREES(ASIN($D$5/2000))))-('Trajectory Map'!G81*'Trajectory Map'!G81/((VLOOKUP($D$5,$AD$3:$AR$2002,15,FALSE)*4*COS(RADIANS(90-2*DEGREES(ASIN($D$5/2000))))*COS(RADIANS(90-2*DEGREES(ASIN($D$5/2000))))))))</f>
        <v>6.0235641252413616</v>
      </c>
      <c r="AD81" s="33">
        <f t="shared" si="12"/>
        <v>79</v>
      </c>
      <c r="AE81" s="33">
        <f t="shared" si="9"/>
        <v>1998.4391409297407</v>
      </c>
      <c r="AH81" s="33">
        <f t="shared" si="10"/>
        <v>2.2637722263144391</v>
      </c>
      <c r="AI81" s="33">
        <f t="shared" si="11"/>
        <v>87.736227773685556</v>
      </c>
      <c r="AK81" s="75">
        <f t="shared" si="13"/>
        <v>85.472455547371126</v>
      </c>
      <c r="AN81" s="64"/>
      <c r="AQ81" s="64"/>
      <c r="AR81" s="75">
        <f>(SQRT((SIN(RADIANS(90-DEGREES(ASIN(AD81/2000))))*SQRT(2*Basic!$C$4*9.81)*Tool!$B$125*SIN(RADIANS(90-DEGREES(ASIN(AD81/2000))))*SQRT(2*Basic!$C$4*9.81)*Tool!$B$125)+(COS(RADIANS(90-DEGREES(ASIN(AD81/2000))))*SQRT(2*Basic!$C$4*9.81)*COS(RADIANS(90-DEGREES(ASIN(AD81/2000))))*SQRT(2*Basic!$C$4*9.81))))*(SQRT((SIN(RADIANS(90-DEGREES(ASIN(AD81/2000))))*SQRT(2*Basic!$C$4*9.81)*Tool!$B$125*SIN(RADIANS(90-DEGREES(ASIN(AD81/2000))))*SQRT(2*Basic!$C$4*9.81)*Tool!$B$125)+(COS(RADIANS(90-DEGREES(ASIN(AD81/2000))))*SQRT(2*Basic!$C$4*9.81)*COS(RADIANS(90-DEGREES(ASIN(AD81/2000))))*SQRT(2*Basic!$C$4*9.81))))/(2*9.81)</f>
        <v>0.82931314969000014</v>
      </c>
      <c r="AS81" s="75">
        <f>(1/9.81)*((SQRT((SIN(RADIANS(90-DEGREES(ASIN(AD81/2000))))*SQRT(2*Basic!$C$4*9.81)*Tool!$B$125*SIN(RADIANS(90-DEGREES(ASIN(AD81/2000))))*SQRT(2*Basic!$C$4*9.81)*Tool!$B$125)+(COS(RADIANS(90-DEGREES(ASIN(AD81/2000))))*SQRT(2*Basic!$C$4*9.81)*COS(RADIANS(90-DEGREES(ASIN(AD81/2000))))*SQRT(2*Basic!$C$4*9.81))))*SIN(RADIANS(AK81))+(SQRT(((SQRT((SIN(RADIANS(90-DEGREES(ASIN(AD81/2000))))*SQRT(2*Basic!$C$4*9.81)*Tool!$B$125*SIN(RADIANS(90-DEGREES(ASIN(AD81/2000))))*SQRT(2*Basic!$C$4*9.81)*Tool!$B$125)+(COS(RADIANS(90-DEGREES(ASIN(AD81/2000))))*SQRT(2*Basic!$C$4*9.81)*COS(RADIANS(90-DEGREES(ASIN(AD81/2000))))*SQRT(2*Basic!$C$4*9.81))))*SIN(RADIANS(AK81))*(SQRT((SIN(RADIANS(90-DEGREES(ASIN(AD81/2000))))*SQRT(2*Basic!$C$4*9.81)*Tool!$B$125*SIN(RADIANS(90-DEGREES(ASIN(AD81/2000))))*SQRT(2*Basic!$C$4*9.81)*Tool!$B$125)+(COS(RADIANS(90-DEGREES(ASIN(AD81/2000))))*SQRT(2*Basic!$C$4*9.81)*COS(RADIANS(90-DEGREES(ASIN(AD81/2000))))*SQRT(2*Basic!$C$4*9.81))))*SIN(RADIANS(AK81)))-19.62*(-Basic!$C$3))))*(SQRT((SIN(RADIANS(90-DEGREES(ASIN(AD81/2000))))*SQRT(2*Basic!$C$4*9.81)*Tool!$B$125*SIN(RADIANS(90-DEGREES(ASIN(AD81/2000))))*SQRT(2*Basic!$C$4*9.81)*Tool!$B$125)+(COS(RADIANS(90-DEGREES(ASIN(AD81/2000))))*SQRT(2*Basic!$C$4*9.81)*COS(RADIANS(90-DEGREES(ASIN(AD81/2000))))*SQRT(2*Basic!$C$4*9.81))))*COS(RADIANS(AK81))</f>
        <v>0.50609976579984139</v>
      </c>
      <c r="AX81">
        <v>78</v>
      </c>
      <c r="AY81">
        <f t="shared" si="14"/>
        <v>1956.2952014676112</v>
      </c>
      <c r="AZ81">
        <f t="shared" si="15"/>
        <v>415.8233816355189</v>
      </c>
    </row>
    <row r="82" spans="6:52" x14ac:dyDescent="0.3">
      <c r="F82">
        <v>80</v>
      </c>
      <c r="G82" s="31">
        <f t="shared" si="8"/>
        <v>0.23584332505690611</v>
      </c>
      <c r="H82" s="35">
        <f>Tool!$E$10+('Trajectory Map'!G82*SIN(RADIANS(90-2*DEGREES(ASIN($D$5/2000))))/COS(RADIANS(90-2*DEGREES(ASIN($D$5/2000))))-('Trajectory Map'!G82*'Trajectory Map'!G82/((VLOOKUP($D$5,$AD$3:$AR$2002,15,FALSE)*4*COS(RADIANS(90-2*DEGREES(ASIN($D$5/2000))))*COS(RADIANS(90-2*DEGREES(ASIN($D$5/2000))))))))</f>
        <v>6.0237242615671436</v>
      </c>
      <c r="AD82" s="33">
        <f t="shared" si="12"/>
        <v>80</v>
      </c>
      <c r="AE82" s="33">
        <f t="shared" si="9"/>
        <v>1998.3993594874873</v>
      </c>
      <c r="AH82" s="33">
        <f t="shared" si="10"/>
        <v>2.292442775955887</v>
      </c>
      <c r="AI82" s="33">
        <f t="shared" si="11"/>
        <v>87.707557224044109</v>
      </c>
      <c r="AK82" s="75">
        <f t="shared" si="13"/>
        <v>85.415114448088232</v>
      </c>
      <c r="AN82" s="64"/>
      <c r="AQ82" s="64"/>
      <c r="AR82" s="75">
        <f>(SQRT((SIN(RADIANS(90-DEGREES(ASIN(AD82/2000))))*SQRT(2*Basic!$C$4*9.81)*Tool!$B$125*SIN(RADIANS(90-DEGREES(ASIN(AD82/2000))))*SQRT(2*Basic!$C$4*9.81)*Tool!$B$125)+(COS(RADIANS(90-DEGREES(ASIN(AD82/2000))))*SQRT(2*Basic!$C$4*9.81)*COS(RADIANS(90-DEGREES(ASIN(AD82/2000))))*SQRT(2*Basic!$C$4*9.81))))*(SQRT((SIN(RADIANS(90-DEGREES(ASIN(AD82/2000))))*SQRT(2*Basic!$C$4*9.81)*Tool!$B$125*SIN(RADIANS(90-DEGREES(ASIN(AD82/2000))))*SQRT(2*Basic!$C$4*9.81)*Tool!$B$125)+(COS(RADIANS(90-DEGREES(ASIN(AD82/2000))))*SQRT(2*Basic!$C$4*9.81)*COS(RADIANS(90-DEGREES(ASIN(AD82/2000))))*SQRT(2*Basic!$C$4*9.81))))/(2*9.81)</f>
        <v>0.82935577600000021</v>
      </c>
      <c r="AS82" s="75">
        <f>(1/9.81)*((SQRT((SIN(RADIANS(90-DEGREES(ASIN(AD82/2000))))*SQRT(2*Basic!$C$4*9.81)*Tool!$B$125*SIN(RADIANS(90-DEGREES(ASIN(AD82/2000))))*SQRT(2*Basic!$C$4*9.81)*Tool!$B$125)+(COS(RADIANS(90-DEGREES(ASIN(AD82/2000))))*SQRT(2*Basic!$C$4*9.81)*COS(RADIANS(90-DEGREES(ASIN(AD82/2000))))*SQRT(2*Basic!$C$4*9.81))))*SIN(RADIANS(AK82))+(SQRT(((SQRT((SIN(RADIANS(90-DEGREES(ASIN(AD82/2000))))*SQRT(2*Basic!$C$4*9.81)*Tool!$B$125*SIN(RADIANS(90-DEGREES(ASIN(AD82/2000))))*SQRT(2*Basic!$C$4*9.81)*Tool!$B$125)+(COS(RADIANS(90-DEGREES(ASIN(AD82/2000))))*SQRT(2*Basic!$C$4*9.81)*COS(RADIANS(90-DEGREES(ASIN(AD82/2000))))*SQRT(2*Basic!$C$4*9.81))))*SIN(RADIANS(AK82))*(SQRT((SIN(RADIANS(90-DEGREES(ASIN(AD82/2000))))*SQRT(2*Basic!$C$4*9.81)*Tool!$B$125*SIN(RADIANS(90-DEGREES(ASIN(AD82/2000))))*SQRT(2*Basic!$C$4*9.81)*Tool!$B$125)+(COS(RADIANS(90-DEGREES(ASIN(AD82/2000))))*SQRT(2*Basic!$C$4*9.81)*COS(RADIANS(90-DEGREES(ASIN(AD82/2000))))*SQRT(2*Basic!$C$4*9.81))))*SIN(RADIANS(AK82)))-19.62*(-Basic!$C$3))))*(SQRT((SIN(RADIANS(90-DEGREES(ASIN(AD82/2000))))*SQRT(2*Basic!$C$4*9.81)*Tool!$B$125*SIN(RADIANS(90-DEGREES(ASIN(AD82/2000))))*SQRT(2*Basic!$C$4*9.81)*Tool!$B$125)+(COS(RADIANS(90-DEGREES(ASIN(AD82/2000))))*SQRT(2*Basic!$C$4*9.81)*COS(RADIANS(90-DEGREES(ASIN(AD82/2000))))*SQRT(2*Basic!$C$4*9.81))))*COS(RADIANS(AK82))</f>
        <v>0.51249943387771768</v>
      </c>
      <c r="AX82">
        <v>79</v>
      </c>
      <c r="AY82">
        <f t="shared" si="14"/>
        <v>1963.2543668953278</v>
      </c>
      <c r="AZ82">
        <f t="shared" si="15"/>
        <v>381.61799075308983</v>
      </c>
    </row>
    <row r="83" spans="6:52" x14ac:dyDescent="0.3">
      <c r="F83">
        <v>81</v>
      </c>
      <c r="G83" s="31">
        <f t="shared" si="8"/>
        <v>0.23879136662011743</v>
      </c>
      <c r="H83" s="35">
        <f>Tool!$E$10+('Trajectory Map'!G83*SIN(RADIANS(90-2*DEGREES(ASIN($D$5/2000))))/COS(RADIANS(90-2*DEGREES(ASIN($D$5/2000))))-('Trajectory Map'!G83*'Trajectory Map'!G83/((VLOOKUP($D$5,$AD$3:$AR$2002,15,FALSE)*4*COS(RADIANS(90-2*DEGREES(ASIN($D$5/2000))))*COS(RADIANS(90-2*DEGREES(ASIN($D$5/2000))))))))</f>
        <v>6.0238809442994121</v>
      </c>
      <c r="AD83" s="33">
        <f t="shared" si="12"/>
        <v>81</v>
      </c>
      <c r="AE83" s="33">
        <f t="shared" si="9"/>
        <v>1998.359076842798</v>
      </c>
      <c r="AH83" s="33">
        <f t="shared" si="10"/>
        <v>2.321113899933092</v>
      </c>
      <c r="AI83" s="33">
        <f t="shared" si="11"/>
        <v>87.678886100066904</v>
      </c>
      <c r="AK83" s="75">
        <f t="shared" si="13"/>
        <v>85.357772200133809</v>
      </c>
      <c r="AN83" s="64"/>
      <c r="AQ83" s="64"/>
      <c r="AR83" s="75">
        <f>(SQRT((SIN(RADIANS(90-DEGREES(ASIN(AD83/2000))))*SQRT(2*Basic!$C$4*9.81)*Tool!$B$125*SIN(RADIANS(90-DEGREES(ASIN(AD83/2000))))*SQRT(2*Basic!$C$4*9.81)*Tool!$B$125)+(COS(RADIANS(90-DEGREES(ASIN(AD83/2000))))*SQRT(2*Basic!$C$4*9.81)*COS(RADIANS(90-DEGREES(ASIN(AD83/2000))))*SQRT(2*Basic!$C$4*9.81))))*(SQRT((SIN(RADIANS(90-DEGREES(ASIN(AD83/2000))))*SQRT(2*Basic!$C$4*9.81)*Tool!$B$125*SIN(RADIANS(90-DEGREES(ASIN(AD83/2000))))*SQRT(2*Basic!$C$4*9.81)*Tool!$B$125)+(COS(RADIANS(90-DEGREES(ASIN(AD83/2000))))*SQRT(2*Basic!$C$4*9.81)*COS(RADIANS(90-DEGREES(ASIN(AD83/2000))))*SQRT(2*Basic!$C$4*9.81))))/(2*9.81)</f>
        <v>0.82939893849000024</v>
      </c>
      <c r="AS83" s="75">
        <f>(1/9.81)*((SQRT((SIN(RADIANS(90-DEGREES(ASIN(AD83/2000))))*SQRT(2*Basic!$C$4*9.81)*Tool!$B$125*SIN(RADIANS(90-DEGREES(ASIN(AD83/2000))))*SQRT(2*Basic!$C$4*9.81)*Tool!$B$125)+(COS(RADIANS(90-DEGREES(ASIN(AD83/2000))))*SQRT(2*Basic!$C$4*9.81)*COS(RADIANS(90-DEGREES(ASIN(AD83/2000))))*SQRT(2*Basic!$C$4*9.81))))*SIN(RADIANS(AK83))+(SQRT(((SQRT((SIN(RADIANS(90-DEGREES(ASIN(AD83/2000))))*SQRT(2*Basic!$C$4*9.81)*Tool!$B$125*SIN(RADIANS(90-DEGREES(ASIN(AD83/2000))))*SQRT(2*Basic!$C$4*9.81)*Tool!$B$125)+(COS(RADIANS(90-DEGREES(ASIN(AD83/2000))))*SQRT(2*Basic!$C$4*9.81)*COS(RADIANS(90-DEGREES(ASIN(AD83/2000))))*SQRT(2*Basic!$C$4*9.81))))*SIN(RADIANS(AK83))*(SQRT((SIN(RADIANS(90-DEGREES(ASIN(AD83/2000))))*SQRT(2*Basic!$C$4*9.81)*Tool!$B$125*SIN(RADIANS(90-DEGREES(ASIN(AD83/2000))))*SQRT(2*Basic!$C$4*9.81)*Tool!$B$125)+(COS(RADIANS(90-DEGREES(ASIN(AD83/2000))))*SQRT(2*Basic!$C$4*9.81)*COS(RADIANS(90-DEGREES(ASIN(AD83/2000))))*SQRT(2*Basic!$C$4*9.81))))*SIN(RADIANS(AK83)))-19.62*(-Basic!$C$3))))*(SQRT((SIN(RADIANS(90-DEGREES(ASIN(AD83/2000))))*SQRT(2*Basic!$C$4*9.81)*Tool!$B$125*SIN(RADIANS(90-DEGREES(ASIN(AD83/2000))))*SQRT(2*Basic!$C$4*9.81)*Tool!$B$125)+(COS(RADIANS(90-DEGREES(ASIN(AD83/2000))))*SQRT(2*Basic!$C$4*9.81)*COS(RADIANS(90-DEGREES(ASIN(AD83/2000))))*SQRT(2*Basic!$C$4*9.81))))*COS(RADIANS(AK83))</f>
        <v>0.51889884874010495</v>
      </c>
      <c r="AX83">
        <v>80</v>
      </c>
      <c r="AY83">
        <f t="shared" si="14"/>
        <v>1969.6155060244159</v>
      </c>
      <c r="AZ83">
        <f t="shared" si="15"/>
        <v>347.29635533386084</v>
      </c>
    </row>
    <row r="84" spans="6:52" x14ac:dyDescent="0.3">
      <c r="F84">
        <v>82</v>
      </c>
      <c r="G84" s="31">
        <f t="shared" si="8"/>
        <v>0.24173940818332876</v>
      </c>
      <c r="H84" s="35">
        <f>Tool!$E$10+('Trajectory Map'!G84*SIN(RADIANS(90-2*DEGREES(ASIN($D$5/2000))))/COS(RADIANS(90-2*DEGREES(ASIN($D$5/2000))))-('Trajectory Map'!G84*'Trajectory Map'!G84/((VLOOKUP($D$5,$AD$3:$AR$2002,15,FALSE)*4*COS(RADIANS(90-2*DEGREES(ASIN($D$5/2000))))*COS(RADIANS(90-2*DEGREES(ASIN($D$5/2000))))))))</f>
        <v>6.0240341734381655</v>
      </c>
      <c r="AD84" s="33">
        <f t="shared" si="12"/>
        <v>82</v>
      </c>
      <c r="AE84" s="33">
        <f t="shared" si="9"/>
        <v>1998.3182929653624</v>
      </c>
      <c r="AH84" s="33">
        <f t="shared" si="10"/>
        <v>2.3497856054604189</v>
      </c>
      <c r="AI84" s="33">
        <f t="shared" si="11"/>
        <v>87.650214394539574</v>
      </c>
      <c r="AK84" s="75">
        <f t="shared" si="13"/>
        <v>85.300428789079163</v>
      </c>
      <c r="AN84" s="64"/>
      <c r="AQ84" s="64"/>
      <c r="AR84" s="75">
        <f>(SQRT((SIN(RADIANS(90-DEGREES(ASIN(AD84/2000))))*SQRT(2*Basic!$C$4*9.81)*Tool!$B$125*SIN(RADIANS(90-DEGREES(ASIN(AD84/2000))))*SQRT(2*Basic!$C$4*9.81)*Tool!$B$125)+(COS(RADIANS(90-DEGREES(ASIN(AD84/2000))))*SQRT(2*Basic!$C$4*9.81)*COS(RADIANS(90-DEGREES(ASIN(AD84/2000))))*SQRT(2*Basic!$C$4*9.81))))*(SQRT((SIN(RADIANS(90-DEGREES(ASIN(AD84/2000))))*SQRT(2*Basic!$C$4*9.81)*Tool!$B$125*SIN(RADIANS(90-DEGREES(ASIN(AD84/2000))))*SQRT(2*Basic!$C$4*9.81)*Tool!$B$125)+(COS(RADIANS(90-DEGREES(ASIN(AD84/2000))))*SQRT(2*Basic!$C$4*9.81)*COS(RADIANS(90-DEGREES(ASIN(AD84/2000))))*SQRT(2*Basic!$C$4*9.81))))/(2*9.81)</f>
        <v>0.82944263715999977</v>
      </c>
      <c r="AS84" s="75">
        <f>(1/9.81)*((SQRT((SIN(RADIANS(90-DEGREES(ASIN(AD84/2000))))*SQRT(2*Basic!$C$4*9.81)*Tool!$B$125*SIN(RADIANS(90-DEGREES(ASIN(AD84/2000))))*SQRT(2*Basic!$C$4*9.81)*Tool!$B$125)+(COS(RADIANS(90-DEGREES(ASIN(AD84/2000))))*SQRT(2*Basic!$C$4*9.81)*COS(RADIANS(90-DEGREES(ASIN(AD84/2000))))*SQRT(2*Basic!$C$4*9.81))))*SIN(RADIANS(AK84))+(SQRT(((SQRT((SIN(RADIANS(90-DEGREES(ASIN(AD84/2000))))*SQRT(2*Basic!$C$4*9.81)*Tool!$B$125*SIN(RADIANS(90-DEGREES(ASIN(AD84/2000))))*SQRT(2*Basic!$C$4*9.81)*Tool!$B$125)+(COS(RADIANS(90-DEGREES(ASIN(AD84/2000))))*SQRT(2*Basic!$C$4*9.81)*COS(RADIANS(90-DEGREES(ASIN(AD84/2000))))*SQRT(2*Basic!$C$4*9.81))))*SIN(RADIANS(AK84))*(SQRT((SIN(RADIANS(90-DEGREES(ASIN(AD84/2000))))*SQRT(2*Basic!$C$4*9.81)*Tool!$B$125*SIN(RADIANS(90-DEGREES(ASIN(AD84/2000))))*SQRT(2*Basic!$C$4*9.81)*Tool!$B$125)+(COS(RADIANS(90-DEGREES(ASIN(AD84/2000))))*SQRT(2*Basic!$C$4*9.81)*COS(RADIANS(90-DEGREES(ASIN(AD84/2000))))*SQRT(2*Basic!$C$4*9.81))))*SIN(RADIANS(AK84)))-19.62*(-Basic!$C$3))))*(SQRT((SIN(RADIANS(90-DEGREES(ASIN(AD84/2000))))*SQRT(2*Basic!$C$4*9.81)*Tool!$B$125*SIN(RADIANS(90-DEGREES(ASIN(AD84/2000))))*SQRT(2*Basic!$C$4*9.81)*Tool!$B$125)+(COS(RADIANS(90-DEGREES(ASIN(AD84/2000))))*SQRT(2*Basic!$C$4*9.81)*COS(RADIANS(90-DEGREES(ASIN(AD84/2000))))*SQRT(2*Basic!$C$4*9.81))))*COS(RADIANS(AK84))</f>
        <v>0.52529800709898455</v>
      </c>
      <c r="AX84">
        <v>81</v>
      </c>
      <c r="AY84">
        <f t="shared" si="14"/>
        <v>1975.3766811902756</v>
      </c>
      <c r="AZ84">
        <f t="shared" si="15"/>
        <v>312.86893008046184</v>
      </c>
    </row>
    <row r="85" spans="6:52" x14ac:dyDescent="0.3">
      <c r="F85">
        <v>83</v>
      </c>
      <c r="G85" s="31">
        <f t="shared" si="8"/>
        <v>0.24468744974654011</v>
      </c>
      <c r="H85" s="35">
        <f>Tool!$E$10+('Trajectory Map'!G85*SIN(RADIANS(90-2*DEGREES(ASIN($D$5/2000))))/COS(RADIANS(90-2*DEGREES(ASIN($D$5/2000))))-('Trajectory Map'!G85*'Trajectory Map'!G85/((VLOOKUP($D$5,$AD$3:$AR$2002,15,FALSE)*4*COS(RADIANS(90-2*DEGREES(ASIN($D$5/2000))))*COS(RADIANS(90-2*DEGREES(ASIN($D$5/2000))))))))</f>
        <v>6.0241839489834055</v>
      </c>
      <c r="AD85" s="33">
        <f t="shared" si="12"/>
        <v>83</v>
      </c>
      <c r="AE85" s="33">
        <f t="shared" si="9"/>
        <v>1998.2770078244907</v>
      </c>
      <c r="AH85" s="33">
        <f t="shared" si="10"/>
        <v>2.378457899753545</v>
      </c>
      <c r="AI85" s="33">
        <f t="shared" si="11"/>
        <v>87.621542100246458</v>
      </c>
      <c r="AK85" s="75">
        <f t="shared" si="13"/>
        <v>85.243084200492916</v>
      </c>
      <c r="AN85" s="64"/>
      <c r="AQ85" s="64"/>
      <c r="AR85" s="75">
        <f>(SQRT((SIN(RADIANS(90-DEGREES(ASIN(AD85/2000))))*SQRT(2*Basic!$C$4*9.81)*Tool!$B$125*SIN(RADIANS(90-DEGREES(ASIN(AD85/2000))))*SQRT(2*Basic!$C$4*9.81)*Tool!$B$125)+(COS(RADIANS(90-DEGREES(ASIN(AD85/2000))))*SQRT(2*Basic!$C$4*9.81)*COS(RADIANS(90-DEGREES(ASIN(AD85/2000))))*SQRT(2*Basic!$C$4*9.81))))*(SQRT((SIN(RADIANS(90-DEGREES(ASIN(AD85/2000))))*SQRT(2*Basic!$C$4*9.81)*Tool!$B$125*SIN(RADIANS(90-DEGREES(ASIN(AD85/2000))))*SQRT(2*Basic!$C$4*9.81)*Tool!$B$125)+(COS(RADIANS(90-DEGREES(ASIN(AD85/2000))))*SQRT(2*Basic!$C$4*9.81)*COS(RADIANS(90-DEGREES(ASIN(AD85/2000))))*SQRT(2*Basic!$C$4*9.81))))/(2*9.81)</f>
        <v>0.82948687201000015</v>
      </c>
      <c r="AS85" s="75">
        <f>(1/9.81)*((SQRT((SIN(RADIANS(90-DEGREES(ASIN(AD85/2000))))*SQRT(2*Basic!$C$4*9.81)*Tool!$B$125*SIN(RADIANS(90-DEGREES(ASIN(AD85/2000))))*SQRT(2*Basic!$C$4*9.81)*Tool!$B$125)+(COS(RADIANS(90-DEGREES(ASIN(AD85/2000))))*SQRT(2*Basic!$C$4*9.81)*COS(RADIANS(90-DEGREES(ASIN(AD85/2000))))*SQRT(2*Basic!$C$4*9.81))))*SIN(RADIANS(AK85))+(SQRT(((SQRT((SIN(RADIANS(90-DEGREES(ASIN(AD85/2000))))*SQRT(2*Basic!$C$4*9.81)*Tool!$B$125*SIN(RADIANS(90-DEGREES(ASIN(AD85/2000))))*SQRT(2*Basic!$C$4*9.81)*Tool!$B$125)+(COS(RADIANS(90-DEGREES(ASIN(AD85/2000))))*SQRT(2*Basic!$C$4*9.81)*COS(RADIANS(90-DEGREES(ASIN(AD85/2000))))*SQRT(2*Basic!$C$4*9.81))))*SIN(RADIANS(AK85))*(SQRT((SIN(RADIANS(90-DEGREES(ASIN(AD85/2000))))*SQRT(2*Basic!$C$4*9.81)*Tool!$B$125*SIN(RADIANS(90-DEGREES(ASIN(AD85/2000))))*SQRT(2*Basic!$C$4*9.81)*Tool!$B$125)+(COS(RADIANS(90-DEGREES(ASIN(AD85/2000))))*SQRT(2*Basic!$C$4*9.81)*COS(RADIANS(90-DEGREES(ASIN(AD85/2000))))*SQRT(2*Basic!$C$4*9.81))))*SIN(RADIANS(AK85)))-19.62*(-Basic!$C$3))))*(SQRT((SIN(RADIANS(90-DEGREES(ASIN(AD85/2000))))*SQRT(2*Basic!$C$4*9.81)*Tool!$B$125*SIN(RADIANS(90-DEGREES(ASIN(AD85/2000))))*SQRT(2*Basic!$C$4*9.81)*Tool!$B$125)+(COS(RADIANS(90-DEGREES(ASIN(AD85/2000))))*SQRT(2*Basic!$C$4*9.81)*COS(RADIANS(90-DEGREES(ASIN(AD85/2000))))*SQRT(2*Basic!$C$4*9.81))))*COS(RADIANS(AK85))</f>
        <v>0.53169690566178118</v>
      </c>
      <c r="AX85">
        <v>82</v>
      </c>
      <c r="AY85">
        <f t="shared" si="14"/>
        <v>1980.5361374831407</v>
      </c>
      <c r="AZ85">
        <f t="shared" si="15"/>
        <v>278.34620192013091</v>
      </c>
    </row>
    <row r="86" spans="6:52" x14ac:dyDescent="0.3">
      <c r="F86">
        <v>84</v>
      </c>
      <c r="G86" s="31">
        <f t="shared" si="8"/>
        <v>0.2476354913097514</v>
      </c>
      <c r="H86" s="35">
        <f>Tool!$E$10+('Trajectory Map'!G86*SIN(RADIANS(90-2*DEGREES(ASIN($D$5/2000))))/COS(RADIANS(90-2*DEGREES(ASIN($D$5/2000))))-('Trajectory Map'!G86*'Trajectory Map'!G86/((VLOOKUP($D$5,$AD$3:$AR$2002,15,FALSE)*4*COS(RADIANS(90-2*DEGREES(ASIN($D$5/2000))))*COS(RADIANS(90-2*DEGREES(ASIN($D$5/2000))))))))</f>
        <v>6.0243302709351312</v>
      </c>
      <c r="AD86" s="33">
        <f t="shared" si="12"/>
        <v>84</v>
      </c>
      <c r="AE86" s="33">
        <f t="shared" si="9"/>
        <v>1998.2352213891136</v>
      </c>
      <c r="AH86" s="33">
        <f t="shared" si="10"/>
        <v>2.4071307900294792</v>
      </c>
      <c r="AI86" s="33">
        <f t="shared" si="11"/>
        <v>87.592869209970516</v>
      </c>
      <c r="AK86" s="75">
        <f t="shared" si="13"/>
        <v>85.185738419941046</v>
      </c>
      <c r="AN86" s="64"/>
      <c r="AQ86" s="64"/>
      <c r="AR86" s="75">
        <f>(SQRT((SIN(RADIANS(90-DEGREES(ASIN(AD86/2000))))*SQRT(2*Basic!$C$4*9.81)*Tool!$B$125*SIN(RADIANS(90-DEGREES(ASIN(AD86/2000))))*SQRT(2*Basic!$C$4*9.81)*Tool!$B$125)+(COS(RADIANS(90-DEGREES(ASIN(AD86/2000))))*SQRT(2*Basic!$C$4*9.81)*COS(RADIANS(90-DEGREES(ASIN(AD86/2000))))*SQRT(2*Basic!$C$4*9.81))))*(SQRT((SIN(RADIANS(90-DEGREES(ASIN(AD86/2000))))*SQRT(2*Basic!$C$4*9.81)*Tool!$B$125*SIN(RADIANS(90-DEGREES(ASIN(AD86/2000))))*SQRT(2*Basic!$C$4*9.81)*Tool!$B$125)+(COS(RADIANS(90-DEGREES(ASIN(AD86/2000))))*SQRT(2*Basic!$C$4*9.81)*COS(RADIANS(90-DEGREES(ASIN(AD86/2000))))*SQRT(2*Basic!$C$4*9.81))))/(2*9.81)</f>
        <v>0.82953164304000004</v>
      </c>
      <c r="AS86" s="75">
        <f>(1/9.81)*((SQRT((SIN(RADIANS(90-DEGREES(ASIN(AD86/2000))))*SQRT(2*Basic!$C$4*9.81)*Tool!$B$125*SIN(RADIANS(90-DEGREES(ASIN(AD86/2000))))*SQRT(2*Basic!$C$4*9.81)*Tool!$B$125)+(COS(RADIANS(90-DEGREES(ASIN(AD86/2000))))*SQRT(2*Basic!$C$4*9.81)*COS(RADIANS(90-DEGREES(ASIN(AD86/2000))))*SQRT(2*Basic!$C$4*9.81))))*SIN(RADIANS(AK86))+(SQRT(((SQRT((SIN(RADIANS(90-DEGREES(ASIN(AD86/2000))))*SQRT(2*Basic!$C$4*9.81)*Tool!$B$125*SIN(RADIANS(90-DEGREES(ASIN(AD86/2000))))*SQRT(2*Basic!$C$4*9.81)*Tool!$B$125)+(COS(RADIANS(90-DEGREES(ASIN(AD86/2000))))*SQRT(2*Basic!$C$4*9.81)*COS(RADIANS(90-DEGREES(ASIN(AD86/2000))))*SQRT(2*Basic!$C$4*9.81))))*SIN(RADIANS(AK86))*(SQRT((SIN(RADIANS(90-DEGREES(ASIN(AD86/2000))))*SQRT(2*Basic!$C$4*9.81)*Tool!$B$125*SIN(RADIANS(90-DEGREES(ASIN(AD86/2000))))*SQRT(2*Basic!$C$4*9.81)*Tool!$B$125)+(COS(RADIANS(90-DEGREES(ASIN(AD86/2000))))*SQRT(2*Basic!$C$4*9.81)*COS(RADIANS(90-DEGREES(ASIN(AD86/2000))))*SQRT(2*Basic!$C$4*9.81))))*SIN(RADIANS(AK86)))-19.62*(-Basic!$C$3))))*(SQRT((SIN(RADIANS(90-DEGREES(ASIN(AD86/2000))))*SQRT(2*Basic!$C$4*9.81)*Tool!$B$125*SIN(RADIANS(90-DEGREES(ASIN(AD86/2000))))*SQRT(2*Basic!$C$4*9.81)*Tool!$B$125)+(COS(RADIANS(90-DEGREES(ASIN(AD86/2000))))*SQRT(2*Basic!$C$4*9.81)*COS(RADIANS(90-DEGREES(ASIN(AD86/2000))))*SQRT(2*Basic!$C$4*9.81))))*COS(RADIANS(AK86))</f>
        <v>0.5380955411312941</v>
      </c>
      <c r="AX86">
        <v>83</v>
      </c>
      <c r="AY86">
        <f t="shared" si="14"/>
        <v>1985.092303282644</v>
      </c>
      <c r="AZ86">
        <f t="shared" si="15"/>
        <v>243.73868681029498</v>
      </c>
    </row>
    <row r="87" spans="6:52" x14ac:dyDescent="0.3">
      <c r="F87">
        <v>85</v>
      </c>
      <c r="G87" s="31">
        <f t="shared" si="8"/>
        <v>0.25058353287296276</v>
      </c>
      <c r="H87" s="35">
        <f>Tool!$E$10+('Trajectory Map'!G87*SIN(RADIANS(90-2*DEGREES(ASIN($D$5/2000))))/COS(RADIANS(90-2*DEGREES(ASIN($D$5/2000))))-('Trajectory Map'!G87*'Trajectory Map'!G87/((VLOOKUP($D$5,$AD$3:$AR$2002,15,FALSE)*4*COS(RADIANS(90-2*DEGREES(ASIN($D$5/2000))))*COS(RADIANS(90-2*DEGREES(ASIN($D$5/2000))))))))</f>
        <v>6.0244731392933426</v>
      </c>
      <c r="AD87" s="33">
        <f t="shared" si="12"/>
        <v>85</v>
      </c>
      <c r="AE87" s="33">
        <f t="shared" si="9"/>
        <v>1998.1929336277817</v>
      </c>
      <c r="AH87" s="33">
        <f t="shared" si="10"/>
        <v>2.4358042835065783</v>
      </c>
      <c r="AI87" s="33">
        <f t="shared" si="11"/>
        <v>87.564195716493415</v>
      </c>
      <c r="AK87" s="75">
        <f t="shared" si="13"/>
        <v>85.128391432986845</v>
      </c>
      <c r="AN87" s="64"/>
      <c r="AQ87" s="64"/>
      <c r="AR87" s="75">
        <f>(SQRT((SIN(RADIANS(90-DEGREES(ASIN(AD87/2000))))*SQRT(2*Basic!$C$4*9.81)*Tool!$B$125*SIN(RADIANS(90-DEGREES(ASIN(AD87/2000))))*SQRT(2*Basic!$C$4*9.81)*Tool!$B$125)+(COS(RADIANS(90-DEGREES(ASIN(AD87/2000))))*SQRT(2*Basic!$C$4*9.81)*COS(RADIANS(90-DEGREES(ASIN(AD87/2000))))*SQRT(2*Basic!$C$4*9.81))))*(SQRT((SIN(RADIANS(90-DEGREES(ASIN(AD87/2000))))*SQRT(2*Basic!$C$4*9.81)*Tool!$B$125*SIN(RADIANS(90-DEGREES(ASIN(AD87/2000))))*SQRT(2*Basic!$C$4*9.81)*Tool!$B$125)+(COS(RADIANS(90-DEGREES(ASIN(AD87/2000))))*SQRT(2*Basic!$C$4*9.81)*COS(RADIANS(90-DEGREES(ASIN(AD87/2000))))*SQRT(2*Basic!$C$4*9.81))))/(2*9.81)</f>
        <v>0.82957695024999989</v>
      </c>
      <c r="AS87" s="75">
        <f>(1/9.81)*((SQRT((SIN(RADIANS(90-DEGREES(ASIN(AD87/2000))))*SQRT(2*Basic!$C$4*9.81)*Tool!$B$125*SIN(RADIANS(90-DEGREES(ASIN(AD87/2000))))*SQRT(2*Basic!$C$4*9.81)*Tool!$B$125)+(COS(RADIANS(90-DEGREES(ASIN(AD87/2000))))*SQRT(2*Basic!$C$4*9.81)*COS(RADIANS(90-DEGREES(ASIN(AD87/2000))))*SQRT(2*Basic!$C$4*9.81))))*SIN(RADIANS(AK87))+(SQRT(((SQRT((SIN(RADIANS(90-DEGREES(ASIN(AD87/2000))))*SQRT(2*Basic!$C$4*9.81)*Tool!$B$125*SIN(RADIANS(90-DEGREES(ASIN(AD87/2000))))*SQRT(2*Basic!$C$4*9.81)*Tool!$B$125)+(COS(RADIANS(90-DEGREES(ASIN(AD87/2000))))*SQRT(2*Basic!$C$4*9.81)*COS(RADIANS(90-DEGREES(ASIN(AD87/2000))))*SQRT(2*Basic!$C$4*9.81))))*SIN(RADIANS(AK87))*(SQRT((SIN(RADIANS(90-DEGREES(ASIN(AD87/2000))))*SQRT(2*Basic!$C$4*9.81)*Tool!$B$125*SIN(RADIANS(90-DEGREES(ASIN(AD87/2000))))*SQRT(2*Basic!$C$4*9.81)*Tool!$B$125)+(COS(RADIANS(90-DEGREES(ASIN(AD87/2000))))*SQRT(2*Basic!$C$4*9.81)*COS(RADIANS(90-DEGREES(ASIN(AD87/2000))))*SQRT(2*Basic!$C$4*9.81))))*SIN(RADIANS(AK87)))-19.62*(-Basic!$C$3))))*(SQRT((SIN(RADIANS(90-DEGREES(ASIN(AD87/2000))))*SQRT(2*Basic!$C$4*9.81)*Tool!$B$125*SIN(RADIANS(90-DEGREES(ASIN(AD87/2000))))*SQRT(2*Basic!$C$4*9.81)*Tool!$B$125)+(COS(RADIANS(90-DEGREES(ASIN(AD87/2000))))*SQRT(2*Basic!$C$4*9.81)*COS(RADIANS(90-DEGREES(ASIN(AD87/2000))))*SQRT(2*Basic!$C$4*9.81))))*COS(RADIANS(AK87))</f>
        <v>0.54449391020565063</v>
      </c>
      <c r="AX87">
        <v>84</v>
      </c>
      <c r="AY87">
        <f t="shared" si="14"/>
        <v>1989.0437907365465</v>
      </c>
      <c r="AZ87">
        <f t="shared" si="15"/>
        <v>209.0569265353069</v>
      </c>
    </row>
    <row r="88" spans="6:52" x14ac:dyDescent="0.3">
      <c r="F88">
        <v>86</v>
      </c>
      <c r="G88" s="31">
        <f t="shared" si="8"/>
        <v>0.25353157443617408</v>
      </c>
      <c r="H88" s="35">
        <f>Tool!$E$10+('Trajectory Map'!G88*SIN(RADIANS(90-2*DEGREES(ASIN($D$5/2000))))/COS(RADIANS(90-2*DEGREES(ASIN($D$5/2000))))-('Trajectory Map'!G88*'Trajectory Map'!G88/((VLOOKUP($D$5,$AD$3:$AR$2002,15,FALSE)*4*COS(RADIANS(90-2*DEGREES(ASIN($D$5/2000))))*COS(RADIANS(90-2*DEGREES(ASIN($D$5/2000))))))))</f>
        <v>6.0246125540580397</v>
      </c>
      <c r="AD88" s="33">
        <f t="shared" si="12"/>
        <v>86</v>
      </c>
      <c r="AE88" s="33">
        <f t="shared" si="9"/>
        <v>1998.1501445086653</v>
      </c>
      <c r="AH88" s="33">
        <f t="shared" si="10"/>
        <v>2.4644783874045606</v>
      </c>
      <c r="AI88" s="33">
        <f t="shared" si="11"/>
        <v>87.535521612595446</v>
      </c>
      <c r="AK88" s="75">
        <f t="shared" si="13"/>
        <v>85.071043225190877</v>
      </c>
      <c r="AN88" s="64"/>
      <c r="AQ88" s="64"/>
      <c r="AR88" s="75">
        <f>(SQRT((SIN(RADIANS(90-DEGREES(ASIN(AD88/2000))))*SQRT(2*Basic!$C$4*9.81)*Tool!$B$125*SIN(RADIANS(90-DEGREES(ASIN(AD88/2000))))*SQRT(2*Basic!$C$4*9.81)*Tool!$B$125)+(COS(RADIANS(90-DEGREES(ASIN(AD88/2000))))*SQRT(2*Basic!$C$4*9.81)*COS(RADIANS(90-DEGREES(ASIN(AD88/2000))))*SQRT(2*Basic!$C$4*9.81))))*(SQRT((SIN(RADIANS(90-DEGREES(ASIN(AD88/2000))))*SQRT(2*Basic!$C$4*9.81)*Tool!$B$125*SIN(RADIANS(90-DEGREES(ASIN(AD88/2000))))*SQRT(2*Basic!$C$4*9.81)*Tool!$B$125)+(COS(RADIANS(90-DEGREES(ASIN(AD88/2000))))*SQRT(2*Basic!$C$4*9.81)*COS(RADIANS(90-DEGREES(ASIN(AD88/2000))))*SQRT(2*Basic!$C$4*9.81))))/(2*9.81)</f>
        <v>0.82962279363999991</v>
      </c>
      <c r="AS88" s="75">
        <f>(1/9.81)*((SQRT((SIN(RADIANS(90-DEGREES(ASIN(AD88/2000))))*SQRT(2*Basic!$C$4*9.81)*Tool!$B$125*SIN(RADIANS(90-DEGREES(ASIN(AD88/2000))))*SQRT(2*Basic!$C$4*9.81)*Tool!$B$125)+(COS(RADIANS(90-DEGREES(ASIN(AD88/2000))))*SQRT(2*Basic!$C$4*9.81)*COS(RADIANS(90-DEGREES(ASIN(AD88/2000))))*SQRT(2*Basic!$C$4*9.81))))*SIN(RADIANS(AK88))+(SQRT(((SQRT((SIN(RADIANS(90-DEGREES(ASIN(AD88/2000))))*SQRT(2*Basic!$C$4*9.81)*Tool!$B$125*SIN(RADIANS(90-DEGREES(ASIN(AD88/2000))))*SQRT(2*Basic!$C$4*9.81)*Tool!$B$125)+(COS(RADIANS(90-DEGREES(ASIN(AD88/2000))))*SQRT(2*Basic!$C$4*9.81)*COS(RADIANS(90-DEGREES(ASIN(AD88/2000))))*SQRT(2*Basic!$C$4*9.81))))*SIN(RADIANS(AK88))*(SQRT((SIN(RADIANS(90-DEGREES(ASIN(AD88/2000))))*SQRT(2*Basic!$C$4*9.81)*Tool!$B$125*SIN(RADIANS(90-DEGREES(ASIN(AD88/2000))))*SQRT(2*Basic!$C$4*9.81)*Tool!$B$125)+(COS(RADIANS(90-DEGREES(ASIN(AD88/2000))))*SQRT(2*Basic!$C$4*9.81)*COS(RADIANS(90-DEGREES(ASIN(AD88/2000))))*SQRT(2*Basic!$C$4*9.81))))*SIN(RADIANS(AK88)))-19.62*(-Basic!$C$3))))*(SQRT((SIN(RADIANS(90-DEGREES(ASIN(AD88/2000))))*SQRT(2*Basic!$C$4*9.81)*Tool!$B$125*SIN(RADIANS(90-DEGREES(ASIN(AD88/2000))))*SQRT(2*Basic!$C$4*9.81)*Tool!$B$125)+(COS(RADIANS(90-DEGREES(ASIN(AD88/2000))))*SQRT(2*Basic!$C$4*9.81)*COS(RADIANS(90-DEGREES(ASIN(AD88/2000))))*SQRT(2*Basic!$C$4*9.81))))*COS(RADIANS(AK88))</f>
        <v>0.55089200957824291</v>
      </c>
      <c r="AX88">
        <v>85</v>
      </c>
      <c r="AY88">
        <f t="shared" si="14"/>
        <v>1992.389396183491</v>
      </c>
      <c r="AZ88">
        <f t="shared" si="15"/>
        <v>174.31148549531628</v>
      </c>
    </row>
    <row r="89" spans="6:52" x14ac:dyDescent="0.3">
      <c r="F89">
        <v>87</v>
      </c>
      <c r="G89" s="31">
        <f t="shared" si="8"/>
        <v>0.25647961599938535</v>
      </c>
      <c r="H89" s="35">
        <f>Tool!$E$10+('Trajectory Map'!G89*SIN(RADIANS(90-2*DEGREES(ASIN($D$5/2000))))/COS(RADIANS(90-2*DEGREES(ASIN($D$5/2000))))-('Trajectory Map'!G89*'Trajectory Map'!G89/((VLOOKUP($D$5,$AD$3:$AR$2002,15,FALSE)*4*COS(RADIANS(90-2*DEGREES(ASIN($D$5/2000))))*COS(RADIANS(90-2*DEGREES(ASIN($D$5/2000))))))))</f>
        <v>6.0247485152292235</v>
      </c>
      <c r="AD89" s="33">
        <f t="shared" si="12"/>
        <v>87</v>
      </c>
      <c r="AE89" s="33">
        <f t="shared" si="9"/>
        <v>1998.1068539995551</v>
      </c>
      <c r="AH89" s="33">
        <f t="shared" si="10"/>
        <v>2.493153108944528</v>
      </c>
      <c r="AI89" s="33">
        <f t="shared" si="11"/>
        <v>87.506846891055474</v>
      </c>
      <c r="AK89" s="75">
        <f t="shared" si="13"/>
        <v>85.013693782110948</v>
      </c>
      <c r="AN89" s="64"/>
      <c r="AQ89" s="64"/>
      <c r="AR89" s="75">
        <f>(SQRT((SIN(RADIANS(90-DEGREES(ASIN(AD89/2000))))*SQRT(2*Basic!$C$4*9.81)*Tool!$B$125*SIN(RADIANS(90-DEGREES(ASIN(AD89/2000))))*SQRT(2*Basic!$C$4*9.81)*Tool!$B$125)+(COS(RADIANS(90-DEGREES(ASIN(AD89/2000))))*SQRT(2*Basic!$C$4*9.81)*COS(RADIANS(90-DEGREES(ASIN(AD89/2000))))*SQRT(2*Basic!$C$4*9.81))))*(SQRT((SIN(RADIANS(90-DEGREES(ASIN(AD89/2000))))*SQRT(2*Basic!$C$4*9.81)*Tool!$B$125*SIN(RADIANS(90-DEGREES(ASIN(AD89/2000))))*SQRT(2*Basic!$C$4*9.81)*Tool!$B$125)+(COS(RADIANS(90-DEGREES(ASIN(AD89/2000))))*SQRT(2*Basic!$C$4*9.81)*COS(RADIANS(90-DEGREES(ASIN(AD89/2000))))*SQRT(2*Basic!$C$4*9.81))))/(2*9.81)</f>
        <v>0.82966917321000022</v>
      </c>
      <c r="AS89" s="75">
        <f>(1/9.81)*((SQRT((SIN(RADIANS(90-DEGREES(ASIN(AD89/2000))))*SQRT(2*Basic!$C$4*9.81)*Tool!$B$125*SIN(RADIANS(90-DEGREES(ASIN(AD89/2000))))*SQRT(2*Basic!$C$4*9.81)*Tool!$B$125)+(COS(RADIANS(90-DEGREES(ASIN(AD89/2000))))*SQRT(2*Basic!$C$4*9.81)*COS(RADIANS(90-DEGREES(ASIN(AD89/2000))))*SQRT(2*Basic!$C$4*9.81))))*SIN(RADIANS(AK89))+(SQRT(((SQRT((SIN(RADIANS(90-DEGREES(ASIN(AD89/2000))))*SQRT(2*Basic!$C$4*9.81)*Tool!$B$125*SIN(RADIANS(90-DEGREES(ASIN(AD89/2000))))*SQRT(2*Basic!$C$4*9.81)*Tool!$B$125)+(COS(RADIANS(90-DEGREES(ASIN(AD89/2000))))*SQRT(2*Basic!$C$4*9.81)*COS(RADIANS(90-DEGREES(ASIN(AD89/2000))))*SQRT(2*Basic!$C$4*9.81))))*SIN(RADIANS(AK89))*(SQRT((SIN(RADIANS(90-DEGREES(ASIN(AD89/2000))))*SQRT(2*Basic!$C$4*9.81)*Tool!$B$125*SIN(RADIANS(90-DEGREES(ASIN(AD89/2000))))*SQRT(2*Basic!$C$4*9.81)*Tool!$B$125)+(COS(RADIANS(90-DEGREES(ASIN(AD89/2000))))*SQRT(2*Basic!$C$4*9.81)*COS(RADIANS(90-DEGREES(ASIN(AD89/2000))))*SQRT(2*Basic!$C$4*9.81))))*SIN(RADIANS(AK89)))-19.62*(-Basic!$C$3))))*(SQRT((SIN(RADIANS(90-DEGREES(ASIN(AD89/2000))))*SQRT(2*Basic!$C$4*9.81)*Tool!$B$125*SIN(RADIANS(90-DEGREES(ASIN(AD89/2000))))*SQRT(2*Basic!$C$4*9.81)*Tool!$B$125)+(COS(RADIANS(90-DEGREES(ASIN(AD89/2000))))*SQRT(2*Basic!$C$4*9.81)*COS(RADIANS(90-DEGREES(ASIN(AD89/2000))))*SQRT(2*Basic!$C$4*9.81))))*COS(RADIANS(AK89))</f>
        <v>0.55728983593768044</v>
      </c>
      <c r="AX89">
        <v>86</v>
      </c>
      <c r="AY89">
        <f t="shared" si="14"/>
        <v>1995.1281005196483</v>
      </c>
      <c r="AZ89">
        <f t="shared" si="15"/>
        <v>139.51294748825046</v>
      </c>
    </row>
    <row r="90" spans="6:52" x14ac:dyDescent="0.3">
      <c r="F90">
        <v>88</v>
      </c>
      <c r="G90" s="31">
        <f t="shared" si="8"/>
        <v>0.25942765756259673</v>
      </c>
      <c r="H90" s="35">
        <f>Tool!$E$10+('Trajectory Map'!G90*SIN(RADIANS(90-2*DEGREES(ASIN($D$5/2000))))/COS(RADIANS(90-2*DEGREES(ASIN($D$5/2000))))-('Trajectory Map'!G90*'Trajectory Map'!G90/((VLOOKUP($D$5,$AD$3:$AR$2002,15,FALSE)*4*COS(RADIANS(90-2*DEGREES(ASIN($D$5/2000))))*COS(RADIANS(90-2*DEGREES(ASIN($D$5/2000))))))))</f>
        <v>6.024881022806893</v>
      </c>
      <c r="AD90" s="33">
        <f t="shared" si="12"/>
        <v>88</v>
      </c>
      <c r="AE90" s="33">
        <f t="shared" si="9"/>
        <v>1998.0630620678617</v>
      </c>
      <c r="AH90" s="33">
        <f t="shared" si="10"/>
        <v>2.5218284553489743</v>
      </c>
      <c r="AI90" s="33">
        <f t="shared" si="11"/>
        <v>87.478171544651019</v>
      </c>
      <c r="AK90" s="75">
        <f t="shared" si="13"/>
        <v>84.956343089302052</v>
      </c>
      <c r="AN90" s="64"/>
      <c r="AQ90" s="64"/>
      <c r="AR90" s="75">
        <f>(SQRT((SIN(RADIANS(90-DEGREES(ASIN(AD90/2000))))*SQRT(2*Basic!$C$4*9.81)*Tool!$B$125*SIN(RADIANS(90-DEGREES(ASIN(AD90/2000))))*SQRT(2*Basic!$C$4*9.81)*Tool!$B$125)+(COS(RADIANS(90-DEGREES(ASIN(AD90/2000))))*SQRT(2*Basic!$C$4*9.81)*COS(RADIANS(90-DEGREES(ASIN(AD90/2000))))*SQRT(2*Basic!$C$4*9.81))))*(SQRT((SIN(RADIANS(90-DEGREES(ASIN(AD90/2000))))*SQRT(2*Basic!$C$4*9.81)*Tool!$B$125*SIN(RADIANS(90-DEGREES(ASIN(AD90/2000))))*SQRT(2*Basic!$C$4*9.81)*Tool!$B$125)+(COS(RADIANS(90-DEGREES(ASIN(AD90/2000))))*SQRT(2*Basic!$C$4*9.81)*COS(RADIANS(90-DEGREES(ASIN(AD90/2000))))*SQRT(2*Basic!$C$4*9.81))))/(2*9.81)</f>
        <v>0.82971608895999993</v>
      </c>
      <c r="AS90" s="75">
        <f>(1/9.81)*((SQRT((SIN(RADIANS(90-DEGREES(ASIN(AD90/2000))))*SQRT(2*Basic!$C$4*9.81)*Tool!$B$125*SIN(RADIANS(90-DEGREES(ASIN(AD90/2000))))*SQRT(2*Basic!$C$4*9.81)*Tool!$B$125)+(COS(RADIANS(90-DEGREES(ASIN(AD90/2000))))*SQRT(2*Basic!$C$4*9.81)*COS(RADIANS(90-DEGREES(ASIN(AD90/2000))))*SQRT(2*Basic!$C$4*9.81))))*SIN(RADIANS(AK90))+(SQRT(((SQRT((SIN(RADIANS(90-DEGREES(ASIN(AD90/2000))))*SQRT(2*Basic!$C$4*9.81)*Tool!$B$125*SIN(RADIANS(90-DEGREES(ASIN(AD90/2000))))*SQRT(2*Basic!$C$4*9.81)*Tool!$B$125)+(COS(RADIANS(90-DEGREES(ASIN(AD90/2000))))*SQRT(2*Basic!$C$4*9.81)*COS(RADIANS(90-DEGREES(ASIN(AD90/2000))))*SQRT(2*Basic!$C$4*9.81))))*SIN(RADIANS(AK90))*(SQRT((SIN(RADIANS(90-DEGREES(ASIN(AD90/2000))))*SQRT(2*Basic!$C$4*9.81)*Tool!$B$125*SIN(RADIANS(90-DEGREES(ASIN(AD90/2000))))*SQRT(2*Basic!$C$4*9.81)*Tool!$B$125)+(COS(RADIANS(90-DEGREES(ASIN(AD90/2000))))*SQRT(2*Basic!$C$4*9.81)*COS(RADIANS(90-DEGREES(ASIN(AD90/2000))))*SQRT(2*Basic!$C$4*9.81))))*SIN(RADIANS(AK90)))-19.62*(-Basic!$C$3))))*(SQRT((SIN(RADIANS(90-DEGREES(ASIN(AD90/2000))))*SQRT(2*Basic!$C$4*9.81)*Tool!$B$125*SIN(RADIANS(90-DEGREES(ASIN(AD90/2000))))*SQRT(2*Basic!$C$4*9.81)*Tool!$B$125)+(COS(RADIANS(90-DEGREES(ASIN(AD90/2000))))*SQRT(2*Basic!$C$4*9.81)*COS(RADIANS(90-DEGREES(ASIN(AD90/2000))))*SQRT(2*Basic!$C$4*9.81))))*COS(RADIANS(AK90))</f>
        <v>0.56368738596773138</v>
      </c>
      <c r="AX90">
        <v>87</v>
      </c>
      <c r="AY90">
        <f t="shared" si="14"/>
        <v>1997.2590695091476</v>
      </c>
      <c r="AZ90">
        <f t="shared" si="15"/>
        <v>104.67191248588793</v>
      </c>
    </row>
    <row r="91" spans="6:52" x14ac:dyDescent="0.3">
      <c r="F91">
        <v>89</v>
      </c>
      <c r="G91" s="31">
        <f t="shared" si="8"/>
        <v>0.26237569912580805</v>
      </c>
      <c r="H91" s="35">
        <f>Tool!$E$10+('Trajectory Map'!G91*SIN(RADIANS(90-2*DEGREES(ASIN($D$5/2000))))/COS(RADIANS(90-2*DEGREES(ASIN($D$5/2000))))-('Trajectory Map'!G91*'Trajectory Map'!G91/((VLOOKUP($D$5,$AD$3:$AR$2002,15,FALSE)*4*COS(RADIANS(90-2*DEGREES(ASIN($D$5/2000))))*COS(RADIANS(90-2*DEGREES(ASIN($D$5/2000))))))))</f>
        <v>6.0250100767910482</v>
      </c>
      <c r="AD91" s="33">
        <f t="shared" si="12"/>
        <v>89</v>
      </c>
      <c r="AE91" s="33">
        <f t="shared" si="9"/>
        <v>1998.0187686806148</v>
      </c>
      <c r="AH91" s="33">
        <f t="shared" si="10"/>
        <v>2.5505044338418106</v>
      </c>
      <c r="AI91" s="33">
        <f t="shared" si="11"/>
        <v>87.449495566158191</v>
      </c>
      <c r="AK91" s="75">
        <f t="shared" si="13"/>
        <v>84.898991132316382</v>
      </c>
      <c r="AN91" s="64"/>
      <c r="AQ91" s="64"/>
      <c r="AR91" s="75">
        <f>(SQRT((SIN(RADIANS(90-DEGREES(ASIN(AD91/2000))))*SQRT(2*Basic!$C$4*9.81)*Tool!$B$125*SIN(RADIANS(90-DEGREES(ASIN(AD91/2000))))*SQRT(2*Basic!$C$4*9.81)*Tool!$B$125)+(COS(RADIANS(90-DEGREES(ASIN(AD91/2000))))*SQRT(2*Basic!$C$4*9.81)*COS(RADIANS(90-DEGREES(ASIN(AD91/2000))))*SQRT(2*Basic!$C$4*9.81))))*(SQRT((SIN(RADIANS(90-DEGREES(ASIN(AD91/2000))))*SQRT(2*Basic!$C$4*9.81)*Tool!$B$125*SIN(RADIANS(90-DEGREES(ASIN(AD91/2000))))*SQRT(2*Basic!$C$4*9.81)*Tool!$B$125)+(COS(RADIANS(90-DEGREES(ASIN(AD91/2000))))*SQRT(2*Basic!$C$4*9.81)*COS(RADIANS(90-DEGREES(ASIN(AD91/2000))))*SQRT(2*Basic!$C$4*9.81))))/(2*9.81)</f>
        <v>0.82976354088999982</v>
      </c>
      <c r="AS91" s="75">
        <f>(1/9.81)*((SQRT((SIN(RADIANS(90-DEGREES(ASIN(AD91/2000))))*SQRT(2*Basic!$C$4*9.81)*Tool!$B$125*SIN(RADIANS(90-DEGREES(ASIN(AD91/2000))))*SQRT(2*Basic!$C$4*9.81)*Tool!$B$125)+(COS(RADIANS(90-DEGREES(ASIN(AD91/2000))))*SQRT(2*Basic!$C$4*9.81)*COS(RADIANS(90-DEGREES(ASIN(AD91/2000))))*SQRT(2*Basic!$C$4*9.81))))*SIN(RADIANS(AK91))+(SQRT(((SQRT((SIN(RADIANS(90-DEGREES(ASIN(AD91/2000))))*SQRT(2*Basic!$C$4*9.81)*Tool!$B$125*SIN(RADIANS(90-DEGREES(ASIN(AD91/2000))))*SQRT(2*Basic!$C$4*9.81)*Tool!$B$125)+(COS(RADIANS(90-DEGREES(ASIN(AD91/2000))))*SQRT(2*Basic!$C$4*9.81)*COS(RADIANS(90-DEGREES(ASIN(AD91/2000))))*SQRT(2*Basic!$C$4*9.81))))*SIN(RADIANS(AK91))*(SQRT((SIN(RADIANS(90-DEGREES(ASIN(AD91/2000))))*SQRT(2*Basic!$C$4*9.81)*Tool!$B$125*SIN(RADIANS(90-DEGREES(ASIN(AD91/2000))))*SQRT(2*Basic!$C$4*9.81)*Tool!$B$125)+(COS(RADIANS(90-DEGREES(ASIN(AD91/2000))))*SQRT(2*Basic!$C$4*9.81)*COS(RADIANS(90-DEGREES(ASIN(AD91/2000))))*SQRT(2*Basic!$C$4*9.81))))*SIN(RADIANS(AK91)))-19.62*(-Basic!$C$3))))*(SQRT((SIN(RADIANS(90-DEGREES(ASIN(AD91/2000))))*SQRT(2*Basic!$C$4*9.81)*Tool!$B$125*SIN(RADIANS(90-DEGREES(ASIN(AD91/2000))))*SQRT(2*Basic!$C$4*9.81)*Tool!$B$125)+(COS(RADIANS(90-DEGREES(ASIN(AD91/2000))))*SQRT(2*Basic!$C$4*9.81)*COS(RADIANS(90-DEGREES(ASIN(AD91/2000))))*SQRT(2*Basic!$C$4*9.81))))*COS(RADIANS(AK91))</f>
        <v>0.57008465634726169</v>
      </c>
      <c r="AX91">
        <v>88</v>
      </c>
      <c r="AY91">
        <f t="shared" si="14"/>
        <v>1998.7816540381916</v>
      </c>
      <c r="AZ91">
        <f t="shared" si="15"/>
        <v>69.798993405002165</v>
      </c>
    </row>
    <row r="92" spans="6:52" x14ac:dyDescent="0.3">
      <c r="F92">
        <v>90</v>
      </c>
      <c r="G92" s="31">
        <f t="shared" si="8"/>
        <v>0.26532374068901937</v>
      </c>
      <c r="H92" s="35">
        <f>Tool!$E$10+('Trajectory Map'!G92*SIN(RADIANS(90-2*DEGREES(ASIN($D$5/2000))))/COS(RADIANS(90-2*DEGREES(ASIN($D$5/2000))))-('Trajectory Map'!G92*'Trajectory Map'!G92/((VLOOKUP($D$5,$AD$3:$AR$2002,15,FALSE)*4*COS(RADIANS(90-2*DEGREES(ASIN($D$5/2000))))*COS(RADIANS(90-2*DEGREES(ASIN($D$5/2000))))))))</f>
        <v>6.0251356771816891</v>
      </c>
      <c r="AD92" s="33">
        <f t="shared" si="12"/>
        <v>90</v>
      </c>
      <c r="AE92" s="33">
        <f t="shared" si="9"/>
        <v>1997.9739738044636</v>
      </c>
      <c r="AH92" s="33">
        <f t="shared" si="10"/>
        <v>2.5791810516483755</v>
      </c>
      <c r="AI92" s="33">
        <f t="shared" si="11"/>
        <v>87.420818948351624</v>
      </c>
      <c r="AK92" s="75">
        <f t="shared" si="13"/>
        <v>84.841637896703247</v>
      </c>
      <c r="AN92" s="64"/>
      <c r="AQ92" s="64"/>
      <c r="AR92" s="75">
        <f>(SQRT((SIN(RADIANS(90-DEGREES(ASIN(AD92/2000))))*SQRT(2*Basic!$C$4*9.81)*Tool!$B$125*SIN(RADIANS(90-DEGREES(ASIN(AD92/2000))))*SQRT(2*Basic!$C$4*9.81)*Tool!$B$125)+(COS(RADIANS(90-DEGREES(ASIN(AD92/2000))))*SQRT(2*Basic!$C$4*9.81)*COS(RADIANS(90-DEGREES(ASIN(AD92/2000))))*SQRT(2*Basic!$C$4*9.81))))*(SQRT((SIN(RADIANS(90-DEGREES(ASIN(AD92/2000))))*SQRT(2*Basic!$C$4*9.81)*Tool!$B$125*SIN(RADIANS(90-DEGREES(ASIN(AD92/2000))))*SQRT(2*Basic!$C$4*9.81)*Tool!$B$125)+(COS(RADIANS(90-DEGREES(ASIN(AD92/2000))))*SQRT(2*Basic!$C$4*9.81)*COS(RADIANS(90-DEGREES(ASIN(AD92/2000))))*SQRT(2*Basic!$C$4*9.81))))/(2*9.81)</f>
        <v>0.82981152899999999</v>
      </c>
      <c r="AS92" s="75">
        <f>(1/9.81)*((SQRT((SIN(RADIANS(90-DEGREES(ASIN(AD92/2000))))*SQRT(2*Basic!$C$4*9.81)*Tool!$B$125*SIN(RADIANS(90-DEGREES(ASIN(AD92/2000))))*SQRT(2*Basic!$C$4*9.81)*Tool!$B$125)+(COS(RADIANS(90-DEGREES(ASIN(AD92/2000))))*SQRT(2*Basic!$C$4*9.81)*COS(RADIANS(90-DEGREES(ASIN(AD92/2000))))*SQRT(2*Basic!$C$4*9.81))))*SIN(RADIANS(AK92))+(SQRT(((SQRT((SIN(RADIANS(90-DEGREES(ASIN(AD92/2000))))*SQRT(2*Basic!$C$4*9.81)*Tool!$B$125*SIN(RADIANS(90-DEGREES(ASIN(AD92/2000))))*SQRT(2*Basic!$C$4*9.81)*Tool!$B$125)+(COS(RADIANS(90-DEGREES(ASIN(AD92/2000))))*SQRT(2*Basic!$C$4*9.81)*COS(RADIANS(90-DEGREES(ASIN(AD92/2000))))*SQRT(2*Basic!$C$4*9.81))))*SIN(RADIANS(AK92))*(SQRT((SIN(RADIANS(90-DEGREES(ASIN(AD92/2000))))*SQRT(2*Basic!$C$4*9.81)*Tool!$B$125*SIN(RADIANS(90-DEGREES(ASIN(AD92/2000))))*SQRT(2*Basic!$C$4*9.81)*Tool!$B$125)+(COS(RADIANS(90-DEGREES(ASIN(AD92/2000))))*SQRT(2*Basic!$C$4*9.81)*COS(RADIANS(90-DEGREES(ASIN(AD92/2000))))*SQRT(2*Basic!$C$4*9.81))))*SIN(RADIANS(AK92)))-19.62*(-Basic!$C$3))))*(SQRT((SIN(RADIANS(90-DEGREES(ASIN(AD92/2000))))*SQRT(2*Basic!$C$4*9.81)*Tool!$B$125*SIN(RADIANS(90-DEGREES(ASIN(AD92/2000))))*SQRT(2*Basic!$C$4*9.81)*Tool!$B$125)+(COS(RADIANS(90-DEGREES(ASIN(AD92/2000))))*SQRT(2*Basic!$C$4*9.81)*COS(RADIANS(90-DEGREES(ASIN(AD92/2000))))*SQRT(2*Basic!$C$4*9.81))))*COS(RADIANS(AK92))</f>
        <v>0.57648164375019162</v>
      </c>
      <c r="AX92">
        <v>89</v>
      </c>
      <c r="AY92">
        <f t="shared" si="14"/>
        <v>1999.6953903127826</v>
      </c>
      <c r="AZ92">
        <f t="shared" si="15"/>
        <v>34.904812874567199</v>
      </c>
    </row>
    <row r="93" spans="6:52" x14ac:dyDescent="0.3">
      <c r="F93">
        <v>91</v>
      </c>
      <c r="G93" s="31">
        <f t="shared" si="8"/>
        <v>0.26827178225223069</v>
      </c>
      <c r="H93" s="35">
        <f>Tool!$E$10+('Trajectory Map'!G93*SIN(RADIANS(90-2*DEGREES(ASIN($D$5/2000))))/COS(RADIANS(90-2*DEGREES(ASIN($D$5/2000))))-('Trajectory Map'!G93*'Trajectory Map'!G93/((VLOOKUP($D$5,$AD$3:$AR$2002,15,FALSE)*4*COS(RADIANS(90-2*DEGREES(ASIN($D$5/2000))))*COS(RADIANS(90-2*DEGREES(ASIN($D$5/2000))))))))</f>
        <v>6.0252578239788157</v>
      </c>
      <c r="AD93" s="33">
        <f t="shared" si="12"/>
        <v>91</v>
      </c>
      <c r="AE93" s="33">
        <f t="shared" si="9"/>
        <v>1997.9286774056775</v>
      </c>
      <c r="AH93" s="33">
        <f t="shared" si="10"/>
        <v>2.6078583159954527</v>
      </c>
      <c r="AI93" s="33">
        <f t="shared" si="11"/>
        <v>87.392141684004542</v>
      </c>
      <c r="AK93" s="75">
        <f t="shared" si="13"/>
        <v>84.784283368009099</v>
      </c>
      <c r="AN93" s="64"/>
      <c r="AQ93" s="64"/>
      <c r="AR93" s="75">
        <f>(SQRT((SIN(RADIANS(90-DEGREES(ASIN(AD93/2000))))*SQRT(2*Basic!$C$4*9.81)*Tool!$B$125*SIN(RADIANS(90-DEGREES(ASIN(AD93/2000))))*SQRT(2*Basic!$C$4*9.81)*Tool!$B$125)+(COS(RADIANS(90-DEGREES(ASIN(AD93/2000))))*SQRT(2*Basic!$C$4*9.81)*COS(RADIANS(90-DEGREES(ASIN(AD93/2000))))*SQRT(2*Basic!$C$4*9.81))))*(SQRT((SIN(RADIANS(90-DEGREES(ASIN(AD93/2000))))*SQRT(2*Basic!$C$4*9.81)*Tool!$B$125*SIN(RADIANS(90-DEGREES(ASIN(AD93/2000))))*SQRT(2*Basic!$C$4*9.81)*Tool!$B$125)+(COS(RADIANS(90-DEGREES(ASIN(AD93/2000))))*SQRT(2*Basic!$C$4*9.81)*COS(RADIANS(90-DEGREES(ASIN(AD93/2000))))*SQRT(2*Basic!$C$4*9.81))))/(2*9.81)</f>
        <v>0.82986005329000001</v>
      </c>
      <c r="AS93" s="75">
        <f>(1/9.81)*((SQRT((SIN(RADIANS(90-DEGREES(ASIN(AD93/2000))))*SQRT(2*Basic!$C$4*9.81)*Tool!$B$125*SIN(RADIANS(90-DEGREES(ASIN(AD93/2000))))*SQRT(2*Basic!$C$4*9.81)*Tool!$B$125)+(COS(RADIANS(90-DEGREES(ASIN(AD93/2000))))*SQRT(2*Basic!$C$4*9.81)*COS(RADIANS(90-DEGREES(ASIN(AD93/2000))))*SQRT(2*Basic!$C$4*9.81))))*SIN(RADIANS(AK93))+(SQRT(((SQRT((SIN(RADIANS(90-DEGREES(ASIN(AD93/2000))))*SQRT(2*Basic!$C$4*9.81)*Tool!$B$125*SIN(RADIANS(90-DEGREES(ASIN(AD93/2000))))*SQRT(2*Basic!$C$4*9.81)*Tool!$B$125)+(COS(RADIANS(90-DEGREES(ASIN(AD93/2000))))*SQRT(2*Basic!$C$4*9.81)*COS(RADIANS(90-DEGREES(ASIN(AD93/2000))))*SQRT(2*Basic!$C$4*9.81))))*SIN(RADIANS(AK93))*(SQRT((SIN(RADIANS(90-DEGREES(ASIN(AD93/2000))))*SQRT(2*Basic!$C$4*9.81)*Tool!$B$125*SIN(RADIANS(90-DEGREES(ASIN(AD93/2000))))*SQRT(2*Basic!$C$4*9.81)*Tool!$B$125)+(COS(RADIANS(90-DEGREES(ASIN(AD93/2000))))*SQRT(2*Basic!$C$4*9.81)*COS(RADIANS(90-DEGREES(ASIN(AD93/2000))))*SQRT(2*Basic!$C$4*9.81))))*SIN(RADIANS(AK93)))-19.62*(-Basic!$C$3))))*(SQRT((SIN(RADIANS(90-DEGREES(ASIN(AD93/2000))))*SQRT(2*Basic!$C$4*9.81)*Tool!$B$125*SIN(RADIANS(90-DEGREES(ASIN(AD93/2000))))*SQRT(2*Basic!$C$4*9.81)*Tool!$B$125)+(COS(RADIANS(90-DEGREES(ASIN(AD93/2000))))*SQRT(2*Basic!$C$4*9.81)*COS(RADIANS(90-DEGREES(ASIN(AD93/2000))))*SQRT(2*Basic!$C$4*9.81))))*COS(RADIANS(AK93))</f>
        <v>0.58287834484542622</v>
      </c>
      <c r="AX93">
        <v>90</v>
      </c>
      <c r="AY93">
        <f t="shared" si="14"/>
        <v>2000</v>
      </c>
      <c r="AZ93">
        <f t="shared" si="15"/>
        <v>1.22514845490862E-13</v>
      </c>
    </row>
    <row r="94" spans="6:52" x14ac:dyDescent="0.3">
      <c r="F94">
        <v>92</v>
      </c>
      <c r="G94" s="31">
        <f t="shared" si="8"/>
        <v>0.27121982381544207</v>
      </c>
      <c r="H94" s="35">
        <f>Tool!$E$10+('Trajectory Map'!G94*SIN(RADIANS(90-2*DEGREES(ASIN($D$5/2000))))/COS(RADIANS(90-2*DEGREES(ASIN($D$5/2000))))-('Trajectory Map'!G94*'Trajectory Map'!G94/((VLOOKUP($D$5,$AD$3:$AR$2002,15,FALSE)*4*COS(RADIANS(90-2*DEGREES(ASIN($D$5/2000))))*COS(RADIANS(90-2*DEGREES(ASIN($D$5/2000))))))))</f>
        <v>6.0253765171824289</v>
      </c>
      <c r="AD94" s="33">
        <f t="shared" si="12"/>
        <v>92</v>
      </c>
      <c r="AE94" s="33">
        <f t="shared" si="9"/>
        <v>1997.8828794501444</v>
      </c>
      <c r="AH94" s="33">
        <f t="shared" si="10"/>
        <v>2.6365362341112917</v>
      </c>
      <c r="AI94" s="33">
        <f t="shared" si="11"/>
        <v>87.36346376588871</v>
      </c>
      <c r="AK94" s="75">
        <f t="shared" si="13"/>
        <v>84.72692753177742</v>
      </c>
      <c r="AN94" s="64"/>
      <c r="AQ94" s="64"/>
      <c r="AR94" s="75">
        <f>(SQRT((SIN(RADIANS(90-DEGREES(ASIN(AD94/2000))))*SQRT(2*Basic!$C$4*9.81)*Tool!$B$125*SIN(RADIANS(90-DEGREES(ASIN(AD94/2000))))*SQRT(2*Basic!$C$4*9.81)*Tool!$B$125)+(COS(RADIANS(90-DEGREES(ASIN(AD94/2000))))*SQRT(2*Basic!$C$4*9.81)*COS(RADIANS(90-DEGREES(ASIN(AD94/2000))))*SQRT(2*Basic!$C$4*9.81))))*(SQRT((SIN(RADIANS(90-DEGREES(ASIN(AD94/2000))))*SQRT(2*Basic!$C$4*9.81)*Tool!$B$125*SIN(RADIANS(90-DEGREES(ASIN(AD94/2000))))*SQRT(2*Basic!$C$4*9.81)*Tool!$B$125)+(COS(RADIANS(90-DEGREES(ASIN(AD94/2000))))*SQRT(2*Basic!$C$4*9.81)*COS(RADIANS(90-DEGREES(ASIN(AD94/2000))))*SQRT(2*Basic!$C$4*9.81))))/(2*9.81)</f>
        <v>0.82990911375999987</v>
      </c>
      <c r="AS94" s="75">
        <f>(1/9.81)*((SQRT((SIN(RADIANS(90-DEGREES(ASIN(AD94/2000))))*SQRT(2*Basic!$C$4*9.81)*Tool!$B$125*SIN(RADIANS(90-DEGREES(ASIN(AD94/2000))))*SQRT(2*Basic!$C$4*9.81)*Tool!$B$125)+(COS(RADIANS(90-DEGREES(ASIN(AD94/2000))))*SQRT(2*Basic!$C$4*9.81)*COS(RADIANS(90-DEGREES(ASIN(AD94/2000))))*SQRT(2*Basic!$C$4*9.81))))*SIN(RADIANS(AK94))+(SQRT(((SQRT((SIN(RADIANS(90-DEGREES(ASIN(AD94/2000))))*SQRT(2*Basic!$C$4*9.81)*Tool!$B$125*SIN(RADIANS(90-DEGREES(ASIN(AD94/2000))))*SQRT(2*Basic!$C$4*9.81)*Tool!$B$125)+(COS(RADIANS(90-DEGREES(ASIN(AD94/2000))))*SQRT(2*Basic!$C$4*9.81)*COS(RADIANS(90-DEGREES(ASIN(AD94/2000))))*SQRT(2*Basic!$C$4*9.81))))*SIN(RADIANS(AK94))*(SQRT((SIN(RADIANS(90-DEGREES(ASIN(AD94/2000))))*SQRT(2*Basic!$C$4*9.81)*Tool!$B$125*SIN(RADIANS(90-DEGREES(ASIN(AD94/2000))))*SQRT(2*Basic!$C$4*9.81)*Tool!$B$125)+(COS(RADIANS(90-DEGREES(ASIN(AD94/2000))))*SQRT(2*Basic!$C$4*9.81)*COS(RADIANS(90-DEGREES(ASIN(AD94/2000))))*SQRT(2*Basic!$C$4*9.81))))*SIN(RADIANS(AK94)))-19.62*(-Basic!$C$3))))*(SQRT((SIN(RADIANS(90-DEGREES(ASIN(AD94/2000))))*SQRT(2*Basic!$C$4*9.81)*Tool!$B$125*SIN(RADIANS(90-DEGREES(ASIN(AD94/2000))))*SQRT(2*Basic!$C$4*9.81)*Tool!$B$125)+(COS(RADIANS(90-DEGREES(ASIN(AD94/2000))))*SQRT(2*Basic!$C$4*9.81)*COS(RADIANS(90-DEGREES(ASIN(AD94/2000))))*SQRT(2*Basic!$C$4*9.81))))*COS(RADIANS(AK94))</f>
        <v>0.58927475629681514</v>
      </c>
      <c r="AX94">
        <v>91</v>
      </c>
      <c r="AY94">
        <f t="shared" si="14"/>
        <v>1999.6953903127826</v>
      </c>
      <c r="AZ94">
        <f t="shared" si="15"/>
        <v>-34.904812874566957</v>
      </c>
    </row>
    <row r="95" spans="6:52" x14ac:dyDescent="0.3">
      <c r="F95">
        <v>93</v>
      </c>
      <c r="G95" s="31">
        <f t="shared" si="8"/>
        <v>0.27416786537865334</v>
      </c>
      <c r="H95" s="35">
        <f>Tool!$E$10+('Trajectory Map'!G95*SIN(RADIANS(90-2*DEGREES(ASIN($D$5/2000))))/COS(RADIANS(90-2*DEGREES(ASIN($D$5/2000))))-('Trajectory Map'!G95*'Trajectory Map'!G95/((VLOOKUP($D$5,$AD$3:$AR$2002,15,FALSE)*4*COS(RADIANS(90-2*DEGREES(ASIN($D$5/2000))))*COS(RADIANS(90-2*DEGREES(ASIN($D$5/2000))))))))</f>
        <v>6.025491756792527</v>
      </c>
      <c r="AD95" s="33">
        <f t="shared" si="12"/>
        <v>93</v>
      </c>
      <c r="AE95" s="33">
        <f t="shared" si="9"/>
        <v>1997.8365799033713</v>
      </c>
      <c r="AH95" s="33">
        <f t="shared" si="10"/>
        <v>2.6652148132256182</v>
      </c>
      <c r="AI95" s="33">
        <f t="shared" si="11"/>
        <v>87.334785186774383</v>
      </c>
      <c r="AK95" s="75">
        <f t="shared" si="13"/>
        <v>84.669570373548765</v>
      </c>
      <c r="AN95" s="64"/>
      <c r="AQ95" s="64"/>
      <c r="AR95" s="75">
        <f>(SQRT((SIN(RADIANS(90-DEGREES(ASIN(AD95/2000))))*SQRT(2*Basic!$C$4*9.81)*Tool!$B$125*SIN(RADIANS(90-DEGREES(ASIN(AD95/2000))))*SQRT(2*Basic!$C$4*9.81)*Tool!$B$125)+(COS(RADIANS(90-DEGREES(ASIN(AD95/2000))))*SQRT(2*Basic!$C$4*9.81)*COS(RADIANS(90-DEGREES(ASIN(AD95/2000))))*SQRT(2*Basic!$C$4*9.81))))*(SQRT((SIN(RADIANS(90-DEGREES(ASIN(AD95/2000))))*SQRT(2*Basic!$C$4*9.81)*Tool!$B$125*SIN(RADIANS(90-DEGREES(ASIN(AD95/2000))))*SQRT(2*Basic!$C$4*9.81)*Tool!$B$125)+(COS(RADIANS(90-DEGREES(ASIN(AD95/2000))))*SQRT(2*Basic!$C$4*9.81)*COS(RADIANS(90-DEGREES(ASIN(AD95/2000))))*SQRT(2*Basic!$C$4*9.81))))/(2*9.81)</f>
        <v>0.82995871041000002</v>
      </c>
      <c r="AS95" s="75">
        <f>(1/9.81)*((SQRT((SIN(RADIANS(90-DEGREES(ASIN(AD95/2000))))*SQRT(2*Basic!$C$4*9.81)*Tool!$B$125*SIN(RADIANS(90-DEGREES(ASIN(AD95/2000))))*SQRT(2*Basic!$C$4*9.81)*Tool!$B$125)+(COS(RADIANS(90-DEGREES(ASIN(AD95/2000))))*SQRT(2*Basic!$C$4*9.81)*COS(RADIANS(90-DEGREES(ASIN(AD95/2000))))*SQRT(2*Basic!$C$4*9.81))))*SIN(RADIANS(AK95))+(SQRT(((SQRT((SIN(RADIANS(90-DEGREES(ASIN(AD95/2000))))*SQRT(2*Basic!$C$4*9.81)*Tool!$B$125*SIN(RADIANS(90-DEGREES(ASIN(AD95/2000))))*SQRT(2*Basic!$C$4*9.81)*Tool!$B$125)+(COS(RADIANS(90-DEGREES(ASIN(AD95/2000))))*SQRT(2*Basic!$C$4*9.81)*COS(RADIANS(90-DEGREES(ASIN(AD95/2000))))*SQRT(2*Basic!$C$4*9.81))))*SIN(RADIANS(AK95))*(SQRT((SIN(RADIANS(90-DEGREES(ASIN(AD95/2000))))*SQRT(2*Basic!$C$4*9.81)*Tool!$B$125*SIN(RADIANS(90-DEGREES(ASIN(AD95/2000))))*SQRT(2*Basic!$C$4*9.81)*Tool!$B$125)+(COS(RADIANS(90-DEGREES(ASIN(AD95/2000))))*SQRT(2*Basic!$C$4*9.81)*COS(RADIANS(90-DEGREES(ASIN(AD95/2000))))*SQRT(2*Basic!$C$4*9.81))))*SIN(RADIANS(AK95)))-19.62*(-Basic!$C$3))))*(SQRT((SIN(RADIANS(90-DEGREES(ASIN(AD95/2000))))*SQRT(2*Basic!$C$4*9.81)*Tool!$B$125*SIN(RADIANS(90-DEGREES(ASIN(AD95/2000))))*SQRT(2*Basic!$C$4*9.81)*Tool!$B$125)+(COS(RADIANS(90-DEGREES(ASIN(AD95/2000))))*SQRT(2*Basic!$C$4*9.81)*COS(RADIANS(90-DEGREES(ASIN(AD95/2000))))*SQRT(2*Basic!$C$4*9.81))))*COS(RADIANS(AK95))</f>
        <v>0.59567087476308322</v>
      </c>
      <c r="AX95">
        <v>92</v>
      </c>
      <c r="AY95">
        <f t="shared" si="14"/>
        <v>1998.7816540381916</v>
      </c>
      <c r="AZ95">
        <f t="shared" si="15"/>
        <v>-69.798993405001909</v>
      </c>
    </row>
    <row r="96" spans="6:52" x14ac:dyDescent="0.3">
      <c r="F96">
        <v>94</v>
      </c>
      <c r="G96" s="31">
        <f t="shared" si="8"/>
        <v>0.27711590694186472</v>
      </c>
      <c r="H96" s="35">
        <f>Tool!$E$10+('Trajectory Map'!G96*SIN(RADIANS(90-2*DEGREES(ASIN($D$5/2000))))/COS(RADIANS(90-2*DEGREES(ASIN($D$5/2000))))-('Trajectory Map'!G96*'Trajectory Map'!G96/((VLOOKUP($D$5,$AD$3:$AR$2002,15,FALSE)*4*COS(RADIANS(90-2*DEGREES(ASIN($D$5/2000))))*COS(RADIANS(90-2*DEGREES(ASIN($D$5/2000))))))))</f>
        <v>6.0256035428091117</v>
      </c>
      <c r="AD96" s="33">
        <f t="shared" si="12"/>
        <v>94</v>
      </c>
      <c r="AE96" s="33">
        <f t="shared" si="9"/>
        <v>1997.7897787304848</v>
      </c>
      <c r="AH96" s="33">
        <f t="shared" si="10"/>
        <v>2.6938940605696544</v>
      </c>
      <c r="AI96" s="33">
        <f t="shared" si="11"/>
        <v>87.306105939430353</v>
      </c>
      <c r="AK96" s="75">
        <f t="shared" si="13"/>
        <v>84.612211878860691</v>
      </c>
      <c r="AN96" s="64"/>
      <c r="AQ96" s="64"/>
      <c r="AR96" s="75">
        <f>(SQRT((SIN(RADIANS(90-DEGREES(ASIN(AD96/2000))))*SQRT(2*Basic!$C$4*9.81)*Tool!$B$125*SIN(RADIANS(90-DEGREES(ASIN(AD96/2000))))*SQRT(2*Basic!$C$4*9.81)*Tool!$B$125)+(COS(RADIANS(90-DEGREES(ASIN(AD96/2000))))*SQRT(2*Basic!$C$4*9.81)*COS(RADIANS(90-DEGREES(ASIN(AD96/2000))))*SQRT(2*Basic!$C$4*9.81))))*(SQRT((SIN(RADIANS(90-DEGREES(ASIN(AD96/2000))))*SQRT(2*Basic!$C$4*9.81)*Tool!$B$125*SIN(RADIANS(90-DEGREES(ASIN(AD96/2000))))*SQRT(2*Basic!$C$4*9.81)*Tool!$B$125)+(COS(RADIANS(90-DEGREES(ASIN(AD96/2000))))*SQRT(2*Basic!$C$4*9.81)*COS(RADIANS(90-DEGREES(ASIN(AD96/2000))))*SQRT(2*Basic!$C$4*9.81))))/(2*9.81)</f>
        <v>0.83000884324000013</v>
      </c>
      <c r="AS96" s="75">
        <f>(1/9.81)*((SQRT((SIN(RADIANS(90-DEGREES(ASIN(AD96/2000))))*SQRT(2*Basic!$C$4*9.81)*Tool!$B$125*SIN(RADIANS(90-DEGREES(ASIN(AD96/2000))))*SQRT(2*Basic!$C$4*9.81)*Tool!$B$125)+(COS(RADIANS(90-DEGREES(ASIN(AD96/2000))))*SQRT(2*Basic!$C$4*9.81)*COS(RADIANS(90-DEGREES(ASIN(AD96/2000))))*SQRT(2*Basic!$C$4*9.81))))*SIN(RADIANS(AK96))+(SQRT(((SQRT((SIN(RADIANS(90-DEGREES(ASIN(AD96/2000))))*SQRT(2*Basic!$C$4*9.81)*Tool!$B$125*SIN(RADIANS(90-DEGREES(ASIN(AD96/2000))))*SQRT(2*Basic!$C$4*9.81)*Tool!$B$125)+(COS(RADIANS(90-DEGREES(ASIN(AD96/2000))))*SQRT(2*Basic!$C$4*9.81)*COS(RADIANS(90-DEGREES(ASIN(AD96/2000))))*SQRT(2*Basic!$C$4*9.81))))*SIN(RADIANS(AK96))*(SQRT((SIN(RADIANS(90-DEGREES(ASIN(AD96/2000))))*SQRT(2*Basic!$C$4*9.81)*Tool!$B$125*SIN(RADIANS(90-DEGREES(ASIN(AD96/2000))))*SQRT(2*Basic!$C$4*9.81)*Tool!$B$125)+(COS(RADIANS(90-DEGREES(ASIN(AD96/2000))))*SQRT(2*Basic!$C$4*9.81)*COS(RADIANS(90-DEGREES(ASIN(AD96/2000))))*SQRT(2*Basic!$C$4*9.81))))*SIN(RADIANS(AK96)))-19.62*(-Basic!$C$3))))*(SQRT((SIN(RADIANS(90-DEGREES(ASIN(AD96/2000))))*SQRT(2*Basic!$C$4*9.81)*Tool!$B$125*SIN(RADIANS(90-DEGREES(ASIN(AD96/2000))))*SQRT(2*Basic!$C$4*9.81)*Tool!$B$125)+(COS(RADIANS(90-DEGREES(ASIN(AD96/2000))))*SQRT(2*Basic!$C$4*9.81)*COS(RADIANS(90-DEGREES(ASIN(AD96/2000))))*SQRT(2*Basic!$C$4*9.81))))*COS(RADIANS(AK96))</f>
        <v>0.60206669689778292</v>
      </c>
      <c r="AX96">
        <v>93</v>
      </c>
      <c r="AY96">
        <f t="shared" si="14"/>
        <v>1997.2590695091476</v>
      </c>
      <c r="AZ96">
        <f t="shared" si="15"/>
        <v>-104.67191248588769</v>
      </c>
    </row>
    <row r="97" spans="6:52" x14ac:dyDescent="0.3">
      <c r="F97">
        <v>95</v>
      </c>
      <c r="G97" s="31">
        <f t="shared" si="8"/>
        <v>0.28006394850507599</v>
      </c>
      <c r="H97" s="35">
        <f>Tool!$E$10+('Trajectory Map'!G97*SIN(RADIANS(90-2*DEGREES(ASIN($D$5/2000))))/COS(RADIANS(90-2*DEGREES(ASIN($D$5/2000))))-('Trajectory Map'!G97*'Trajectory Map'!G97/((VLOOKUP($D$5,$AD$3:$AR$2002,15,FALSE)*4*COS(RADIANS(90-2*DEGREES(ASIN($D$5/2000))))*COS(RADIANS(90-2*DEGREES(ASIN($D$5/2000))))))))</f>
        <v>6.0257118752321821</v>
      </c>
      <c r="AD97" s="33">
        <f t="shared" si="12"/>
        <v>95</v>
      </c>
      <c r="AE97" s="33">
        <f t="shared" si="9"/>
        <v>1997.7424758962302</v>
      </c>
      <c r="AH97" s="33">
        <f t="shared" si="10"/>
        <v>2.7225739833761353</v>
      </c>
      <c r="AI97" s="33">
        <f t="shared" si="11"/>
        <v>87.277426016623863</v>
      </c>
      <c r="AK97" s="75">
        <f t="shared" si="13"/>
        <v>84.554852033247727</v>
      </c>
      <c r="AN97" s="64"/>
      <c r="AQ97" s="64"/>
      <c r="AR97" s="75">
        <f>(SQRT((SIN(RADIANS(90-DEGREES(ASIN(AD97/2000))))*SQRT(2*Basic!$C$4*9.81)*Tool!$B$125*SIN(RADIANS(90-DEGREES(ASIN(AD97/2000))))*SQRT(2*Basic!$C$4*9.81)*Tool!$B$125)+(COS(RADIANS(90-DEGREES(ASIN(AD97/2000))))*SQRT(2*Basic!$C$4*9.81)*COS(RADIANS(90-DEGREES(ASIN(AD97/2000))))*SQRT(2*Basic!$C$4*9.81))))*(SQRT((SIN(RADIANS(90-DEGREES(ASIN(AD97/2000))))*SQRT(2*Basic!$C$4*9.81)*Tool!$B$125*SIN(RADIANS(90-DEGREES(ASIN(AD97/2000))))*SQRT(2*Basic!$C$4*9.81)*Tool!$B$125)+(COS(RADIANS(90-DEGREES(ASIN(AD97/2000))))*SQRT(2*Basic!$C$4*9.81)*COS(RADIANS(90-DEGREES(ASIN(AD97/2000))))*SQRT(2*Basic!$C$4*9.81))))/(2*9.81)</f>
        <v>0.83005951224999996</v>
      </c>
      <c r="AS97" s="75">
        <f>(1/9.81)*((SQRT((SIN(RADIANS(90-DEGREES(ASIN(AD97/2000))))*SQRT(2*Basic!$C$4*9.81)*Tool!$B$125*SIN(RADIANS(90-DEGREES(ASIN(AD97/2000))))*SQRT(2*Basic!$C$4*9.81)*Tool!$B$125)+(COS(RADIANS(90-DEGREES(ASIN(AD97/2000))))*SQRT(2*Basic!$C$4*9.81)*COS(RADIANS(90-DEGREES(ASIN(AD97/2000))))*SQRT(2*Basic!$C$4*9.81))))*SIN(RADIANS(AK97))+(SQRT(((SQRT((SIN(RADIANS(90-DEGREES(ASIN(AD97/2000))))*SQRT(2*Basic!$C$4*9.81)*Tool!$B$125*SIN(RADIANS(90-DEGREES(ASIN(AD97/2000))))*SQRT(2*Basic!$C$4*9.81)*Tool!$B$125)+(COS(RADIANS(90-DEGREES(ASIN(AD97/2000))))*SQRT(2*Basic!$C$4*9.81)*COS(RADIANS(90-DEGREES(ASIN(AD97/2000))))*SQRT(2*Basic!$C$4*9.81))))*SIN(RADIANS(AK97))*(SQRT((SIN(RADIANS(90-DEGREES(ASIN(AD97/2000))))*SQRT(2*Basic!$C$4*9.81)*Tool!$B$125*SIN(RADIANS(90-DEGREES(ASIN(AD97/2000))))*SQRT(2*Basic!$C$4*9.81)*Tool!$B$125)+(COS(RADIANS(90-DEGREES(ASIN(AD97/2000))))*SQRT(2*Basic!$C$4*9.81)*COS(RADIANS(90-DEGREES(ASIN(AD97/2000))))*SQRT(2*Basic!$C$4*9.81))))*SIN(RADIANS(AK97)))-19.62*(-Basic!$C$3))))*(SQRT((SIN(RADIANS(90-DEGREES(ASIN(AD97/2000))))*SQRT(2*Basic!$C$4*9.81)*Tool!$B$125*SIN(RADIANS(90-DEGREES(ASIN(AD97/2000))))*SQRT(2*Basic!$C$4*9.81)*Tool!$B$125)+(COS(RADIANS(90-DEGREES(ASIN(AD97/2000))))*SQRT(2*Basic!$C$4*9.81)*COS(RADIANS(90-DEGREES(ASIN(AD97/2000))))*SQRT(2*Basic!$C$4*9.81))))*COS(RADIANS(AK97))</f>
        <v>0.60846221934924105</v>
      </c>
      <c r="AX97">
        <v>94</v>
      </c>
      <c r="AY97">
        <f t="shared" si="14"/>
        <v>1995.1281005196483</v>
      </c>
      <c r="AZ97">
        <f t="shared" si="15"/>
        <v>-139.51294748825066</v>
      </c>
    </row>
    <row r="98" spans="6:52" x14ac:dyDescent="0.3">
      <c r="F98">
        <v>96</v>
      </c>
      <c r="G98" s="31">
        <f t="shared" si="8"/>
        <v>0.28301199006828731</v>
      </c>
      <c r="H98" s="35">
        <f>Tool!$E$10+('Trajectory Map'!G98*SIN(RADIANS(90-2*DEGREES(ASIN($D$5/2000))))/COS(RADIANS(90-2*DEGREES(ASIN($D$5/2000))))-('Trajectory Map'!G98*'Trajectory Map'!G98/((VLOOKUP($D$5,$AD$3:$AR$2002,15,FALSE)*4*COS(RADIANS(90-2*DEGREES(ASIN($D$5/2000))))*COS(RADIANS(90-2*DEGREES(ASIN($D$5/2000))))))))</f>
        <v>6.0258167540617391</v>
      </c>
      <c r="AD98" s="33">
        <f t="shared" si="12"/>
        <v>96</v>
      </c>
      <c r="AE98" s="33">
        <f t="shared" si="9"/>
        <v>1997.6946713649711</v>
      </c>
      <c r="AH98" s="33">
        <f t="shared" si="10"/>
        <v>2.7512545888793243</v>
      </c>
      <c r="AI98" s="33">
        <f t="shared" si="11"/>
        <v>87.24874541112068</v>
      </c>
      <c r="AK98" s="75">
        <f t="shared" si="13"/>
        <v>84.497490822241346</v>
      </c>
      <c r="AN98" s="64"/>
      <c r="AQ98" s="64"/>
      <c r="AR98" s="75">
        <f>(SQRT((SIN(RADIANS(90-DEGREES(ASIN(AD98/2000))))*SQRT(2*Basic!$C$4*9.81)*Tool!$B$125*SIN(RADIANS(90-DEGREES(ASIN(AD98/2000))))*SQRT(2*Basic!$C$4*9.81)*Tool!$B$125)+(COS(RADIANS(90-DEGREES(ASIN(AD98/2000))))*SQRT(2*Basic!$C$4*9.81)*COS(RADIANS(90-DEGREES(ASIN(AD98/2000))))*SQRT(2*Basic!$C$4*9.81))))*(SQRT((SIN(RADIANS(90-DEGREES(ASIN(AD98/2000))))*SQRT(2*Basic!$C$4*9.81)*Tool!$B$125*SIN(RADIANS(90-DEGREES(ASIN(AD98/2000))))*SQRT(2*Basic!$C$4*9.81)*Tool!$B$125)+(COS(RADIANS(90-DEGREES(ASIN(AD98/2000))))*SQRT(2*Basic!$C$4*9.81)*COS(RADIANS(90-DEGREES(ASIN(AD98/2000))))*SQRT(2*Basic!$C$4*9.81))))/(2*9.81)</f>
        <v>0.83011071743999998</v>
      </c>
      <c r="AS98" s="75">
        <f>(1/9.81)*((SQRT((SIN(RADIANS(90-DEGREES(ASIN(AD98/2000))))*SQRT(2*Basic!$C$4*9.81)*Tool!$B$125*SIN(RADIANS(90-DEGREES(ASIN(AD98/2000))))*SQRT(2*Basic!$C$4*9.81)*Tool!$B$125)+(COS(RADIANS(90-DEGREES(ASIN(AD98/2000))))*SQRT(2*Basic!$C$4*9.81)*COS(RADIANS(90-DEGREES(ASIN(AD98/2000))))*SQRT(2*Basic!$C$4*9.81))))*SIN(RADIANS(AK98))+(SQRT(((SQRT((SIN(RADIANS(90-DEGREES(ASIN(AD98/2000))))*SQRT(2*Basic!$C$4*9.81)*Tool!$B$125*SIN(RADIANS(90-DEGREES(ASIN(AD98/2000))))*SQRT(2*Basic!$C$4*9.81)*Tool!$B$125)+(COS(RADIANS(90-DEGREES(ASIN(AD98/2000))))*SQRT(2*Basic!$C$4*9.81)*COS(RADIANS(90-DEGREES(ASIN(AD98/2000))))*SQRT(2*Basic!$C$4*9.81))))*SIN(RADIANS(AK98))*(SQRT((SIN(RADIANS(90-DEGREES(ASIN(AD98/2000))))*SQRT(2*Basic!$C$4*9.81)*Tool!$B$125*SIN(RADIANS(90-DEGREES(ASIN(AD98/2000))))*SQRT(2*Basic!$C$4*9.81)*Tool!$B$125)+(COS(RADIANS(90-DEGREES(ASIN(AD98/2000))))*SQRT(2*Basic!$C$4*9.81)*COS(RADIANS(90-DEGREES(ASIN(AD98/2000))))*SQRT(2*Basic!$C$4*9.81))))*SIN(RADIANS(AK98)))-19.62*(-Basic!$C$3))))*(SQRT((SIN(RADIANS(90-DEGREES(ASIN(AD98/2000))))*SQRT(2*Basic!$C$4*9.81)*Tool!$B$125*SIN(RADIANS(90-DEGREES(ASIN(AD98/2000))))*SQRT(2*Basic!$C$4*9.81)*Tool!$B$125)+(COS(RADIANS(90-DEGREES(ASIN(AD98/2000))))*SQRT(2*Basic!$C$4*9.81)*COS(RADIANS(90-DEGREES(ASIN(AD98/2000))))*SQRT(2*Basic!$C$4*9.81))))*COS(RADIANS(AK98))</f>
        <v>0.61485743876049803</v>
      </c>
      <c r="AX98">
        <v>95</v>
      </c>
      <c r="AY98">
        <f t="shared" si="14"/>
        <v>1992.389396183491</v>
      </c>
      <c r="AZ98">
        <f t="shared" si="15"/>
        <v>-174.31148549531648</v>
      </c>
    </row>
    <row r="99" spans="6:52" x14ac:dyDescent="0.3">
      <c r="F99">
        <v>97</v>
      </c>
      <c r="G99" s="31">
        <f t="shared" si="8"/>
        <v>0.28596003163149869</v>
      </c>
      <c r="H99" s="35">
        <f>Tool!$E$10+('Trajectory Map'!G99*SIN(RADIANS(90-2*DEGREES(ASIN($D$5/2000))))/COS(RADIANS(90-2*DEGREES(ASIN($D$5/2000))))-('Trajectory Map'!G99*'Trajectory Map'!G99/((VLOOKUP($D$5,$AD$3:$AR$2002,15,FALSE)*4*COS(RADIANS(90-2*DEGREES(ASIN($D$5/2000))))*COS(RADIANS(90-2*DEGREES(ASIN($D$5/2000))))))))</f>
        <v>6.025918179297781</v>
      </c>
      <c r="AD99" s="33">
        <f t="shared" si="12"/>
        <v>97</v>
      </c>
      <c r="AE99" s="33">
        <f t="shared" si="9"/>
        <v>1997.6463651006902</v>
      </c>
      <c r="AH99" s="33">
        <f t="shared" si="10"/>
        <v>2.7799358843150297</v>
      </c>
      <c r="AI99" s="33">
        <f t="shared" si="11"/>
        <v>87.220064115684977</v>
      </c>
      <c r="AK99" s="75">
        <f t="shared" si="13"/>
        <v>84.44012823136994</v>
      </c>
      <c r="AN99" s="64"/>
      <c r="AQ99" s="64"/>
      <c r="AR99" s="75">
        <f>(SQRT((SIN(RADIANS(90-DEGREES(ASIN(AD99/2000))))*SQRT(2*Basic!$C$4*9.81)*Tool!$B$125*SIN(RADIANS(90-DEGREES(ASIN(AD99/2000))))*SQRT(2*Basic!$C$4*9.81)*Tool!$B$125)+(COS(RADIANS(90-DEGREES(ASIN(AD99/2000))))*SQRT(2*Basic!$C$4*9.81)*COS(RADIANS(90-DEGREES(ASIN(AD99/2000))))*SQRT(2*Basic!$C$4*9.81))))*(SQRT((SIN(RADIANS(90-DEGREES(ASIN(AD99/2000))))*SQRT(2*Basic!$C$4*9.81)*Tool!$B$125*SIN(RADIANS(90-DEGREES(ASIN(AD99/2000))))*SQRT(2*Basic!$C$4*9.81)*Tool!$B$125)+(COS(RADIANS(90-DEGREES(ASIN(AD99/2000))))*SQRT(2*Basic!$C$4*9.81)*COS(RADIANS(90-DEGREES(ASIN(AD99/2000))))*SQRT(2*Basic!$C$4*9.81))))/(2*9.81)</f>
        <v>0.83016245881000028</v>
      </c>
      <c r="AS99" s="75">
        <f>(1/9.81)*((SQRT((SIN(RADIANS(90-DEGREES(ASIN(AD99/2000))))*SQRT(2*Basic!$C$4*9.81)*Tool!$B$125*SIN(RADIANS(90-DEGREES(ASIN(AD99/2000))))*SQRT(2*Basic!$C$4*9.81)*Tool!$B$125)+(COS(RADIANS(90-DEGREES(ASIN(AD99/2000))))*SQRT(2*Basic!$C$4*9.81)*COS(RADIANS(90-DEGREES(ASIN(AD99/2000))))*SQRT(2*Basic!$C$4*9.81))))*SIN(RADIANS(AK99))+(SQRT(((SQRT((SIN(RADIANS(90-DEGREES(ASIN(AD99/2000))))*SQRT(2*Basic!$C$4*9.81)*Tool!$B$125*SIN(RADIANS(90-DEGREES(ASIN(AD99/2000))))*SQRT(2*Basic!$C$4*9.81)*Tool!$B$125)+(COS(RADIANS(90-DEGREES(ASIN(AD99/2000))))*SQRT(2*Basic!$C$4*9.81)*COS(RADIANS(90-DEGREES(ASIN(AD99/2000))))*SQRT(2*Basic!$C$4*9.81))))*SIN(RADIANS(AK99))*(SQRT((SIN(RADIANS(90-DEGREES(ASIN(AD99/2000))))*SQRT(2*Basic!$C$4*9.81)*Tool!$B$125*SIN(RADIANS(90-DEGREES(ASIN(AD99/2000))))*SQRT(2*Basic!$C$4*9.81)*Tool!$B$125)+(COS(RADIANS(90-DEGREES(ASIN(AD99/2000))))*SQRT(2*Basic!$C$4*9.81)*COS(RADIANS(90-DEGREES(ASIN(AD99/2000))))*SQRT(2*Basic!$C$4*9.81))))*SIN(RADIANS(AK99)))-19.62*(-Basic!$C$3))))*(SQRT((SIN(RADIANS(90-DEGREES(ASIN(AD99/2000))))*SQRT(2*Basic!$C$4*9.81)*Tool!$B$125*SIN(RADIANS(90-DEGREES(ASIN(AD99/2000))))*SQRT(2*Basic!$C$4*9.81)*Tool!$B$125)+(COS(RADIANS(90-DEGREES(ASIN(AD99/2000))))*SQRT(2*Basic!$C$4*9.81)*COS(RADIANS(90-DEGREES(ASIN(AD99/2000))))*SQRT(2*Basic!$C$4*9.81))))*COS(RADIANS(AK99))</f>
        <v>0.6212523517692512</v>
      </c>
      <c r="AX99">
        <v>96</v>
      </c>
      <c r="AY99">
        <f t="shared" si="14"/>
        <v>1989.0437907365465</v>
      </c>
      <c r="AZ99">
        <f t="shared" si="15"/>
        <v>-209.0569265353071</v>
      </c>
    </row>
    <row r="100" spans="6:52" x14ac:dyDescent="0.3">
      <c r="F100">
        <v>98</v>
      </c>
      <c r="G100" s="31">
        <f t="shared" si="8"/>
        <v>0.28890807319470996</v>
      </c>
      <c r="H100" s="35">
        <f>Tool!$E$10+('Trajectory Map'!G100*SIN(RADIANS(90-2*DEGREES(ASIN($D$5/2000))))/COS(RADIANS(90-2*DEGREES(ASIN($D$5/2000))))-('Trajectory Map'!G100*'Trajectory Map'!G100/((VLOOKUP($D$5,$AD$3:$AR$2002,15,FALSE)*4*COS(RADIANS(90-2*DEGREES(ASIN($D$5/2000))))*COS(RADIANS(90-2*DEGREES(ASIN($D$5/2000))))))))</f>
        <v>6.0260161509403094</v>
      </c>
      <c r="AD100" s="33">
        <f t="shared" si="12"/>
        <v>98</v>
      </c>
      <c r="AE100" s="33">
        <f t="shared" si="9"/>
        <v>1997.5975570669884</v>
      </c>
      <c r="AH100" s="33">
        <f t="shared" si="10"/>
        <v>2.8086178769206227</v>
      </c>
      <c r="AI100" s="33">
        <f t="shared" si="11"/>
        <v>87.191382123079379</v>
      </c>
      <c r="AK100" s="75">
        <f t="shared" si="13"/>
        <v>84.382764246158757</v>
      </c>
      <c r="AN100" s="64"/>
      <c r="AQ100" s="64"/>
      <c r="AR100" s="75">
        <f>(SQRT((SIN(RADIANS(90-DEGREES(ASIN(AD100/2000))))*SQRT(2*Basic!$C$4*9.81)*Tool!$B$125*SIN(RADIANS(90-DEGREES(ASIN(AD100/2000))))*SQRT(2*Basic!$C$4*9.81)*Tool!$B$125)+(COS(RADIANS(90-DEGREES(ASIN(AD100/2000))))*SQRT(2*Basic!$C$4*9.81)*COS(RADIANS(90-DEGREES(ASIN(AD100/2000))))*SQRT(2*Basic!$C$4*9.81))))*(SQRT((SIN(RADIANS(90-DEGREES(ASIN(AD100/2000))))*SQRT(2*Basic!$C$4*9.81)*Tool!$B$125*SIN(RADIANS(90-DEGREES(ASIN(AD100/2000))))*SQRT(2*Basic!$C$4*9.81)*Tool!$B$125)+(COS(RADIANS(90-DEGREES(ASIN(AD100/2000))))*SQRT(2*Basic!$C$4*9.81)*COS(RADIANS(90-DEGREES(ASIN(AD100/2000))))*SQRT(2*Basic!$C$4*9.81))))/(2*9.81)</f>
        <v>0.83021473636000009</v>
      </c>
      <c r="AS100" s="75">
        <f>(1/9.81)*((SQRT((SIN(RADIANS(90-DEGREES(ASIN(AD100/2000))))*SQRT(2*Basic!$C$4*9.81)*Tool!$B$125*SIN(RADIANS(90-DEGREES(ASIN(AD100/2000))))*SQRT(2*Basic!$C$4*9.81)*Tool!$B$125)+(COS(RADIANS(90-DEGREES(ASIN(AD100/2000))))*SQRT(2*Basic!$C$4*9.81)*COS(RADIANS(90-DEGREES(ASIN(AD100/2000))))*SQRT(2*Basic!$C$4*9.81))))*SIN(RADIANS(AK100))+(SQRT(((SQRT((SIN(RADIANS(90-DEGREES(ASIN(AD100/2000))))*SQRT(2*Basic!$C$4*9.81)*Tool!$B$125*SIN(RADIANS(90-DEGREES(ASIN(AD100/2000))))*SQRT(2*Basic!$C$4*9.81)*Tool!$B$125)+(COS(RADIANS(90-DEGREES(ASIN(AD100/2000))))*SQRT(2*Basic!$C$4*9.81)*COS(RADIANS(90-DEGREES(ASIN(AD100/2000))))*SQRT(2*Basic!$C$4*9.81))))*SIN(RADIANS(AK100))*(SQRT((SIN(RADIANS(90-DEGREES(ASIN(AD100/2000))))*SQRT(2*Basic!$C$4*9.81)*Tool!$B$125*SIN(RADIANS(90-DEGREES(ASIN(AD100/2000))))*SQRT(2*Basic!$C$4*9.81)*Tool!$B$125)+(COS(RADIANS(90-DEGREES(ASIN(AD100/2000))))*SQRT(2*Basic!$C$4*9.81)*COS(RADIANS(90-DEGREES(ASIN(AD100/2000))))*SQRT(2*Basic!$C$4*9.81))))*SIN(RADIANS(AK100)))-19.62*(-Basic!$C$3))))*(SQRT((SIN(RADIANS(90-DEGREES(ASIN(AD100/2000))))*SQRT(2*Basic!$C$4*9.81)*Tool!$B$125*SIN(RADIANS(90-DEGREES(ASIN(AD100/2000))))*SQRT(2*Basic!$C$4*9.81)*Tool!$B$125)+(COS(RADIANS(90-DEGREES(ASIN(AD100/2000))))*SQRT(2*Basic!$C$4*9.81)*COS(RADIANS(90-DEGREES(ASIN(AD100/2000))))*SQRT(2*Basic!$C$4*9.81))))*COS(RADIANS(AK100))</f>
        <v>0.62764695500781131</v>
      </c>
      <c r="AX100">
        <v>97</v>
      </c>
      <c r="AY100">
        <f t="shared" si="14"/>
        <v>1985.0923032826443</v>
      </c>
      <c r="AZ100">
        <f t="shared" si="15"/>
        <v>-243.73868681029472</v>
      </c>
    </row>
    <row r="101" spans="6:52" x14ac:dyDescent="0.3">
      <c r="F101">
        <v>99</v>
      </c>
      <c r="G101" s="31">
        <f t="shared" si="8"/>
        <v>0.29185611475792134</v>
      </c>
      <c r="H101" s="35">
        <f>Tool!$E$10+('Trajectory Map'!G101*SIN(RADIANS(90-2*DEGREES(ASIN($D$5/2000))))/COS(RADIANS(90-2*DEGREES(ASIN($D$5/2000))))-('Trajectory Map'!G101*'Trajectory Map'!G101/((VLOOKUP($D$5,$AD$3:$AR$2002,15,FALSE)*4*COS(RADIANS(90-2*DEGREES(ASIN($D$5/2000))))*COS(RADIANS(90-2*DEGREES(ASIN($D$5/2000))))))))</f>
        <v>6.0261106689893236</v>
      </c>
      <c r="AD101" s="33">
        <f t="shared" si="12"/>
        <v>99</v>
      </c>
      <c r="AE101" s="33">
        <f t="shared" si="9"/>
        <v>1997.5482472270851</v>
      </c>
      <c r="AH101" s="33">
        <f t="shared" si="10"/>
        <v>2.8373005739350519</v>
      </c>
      <c r="AI101" s="33">
        <f t="shared" si="11"/>
        <v>87.162699426064947</v>
      </c>
      <c r="AK101" s="75">
        <f t="shared" si="13"/>
        <v>84.325398852129894</v>
      </c>
      <c r="AN101" s="64"/>
      <c r="AQ101" s="64"/>
      <c r="AR101" s="75">
        <f>(SQRT((SIN(RADIANS(90-DEGREES(ASIN(AD101/2000))))*SQRT(2*Basic!$C$4*9.81)*Tool!$B$125*SIN(RADIANS(90-DEGREES(ASIN(AD101/2000))))*SQRT(2*Basic!$C$4*9.81)*Tool!$B$125)+(COS(RADIANS(90-DEGREES(ASIN(AD101/2000))))*SQRT(2*Basic!$C$4*9.81)*COS(RADIANS(90-DEGREES(ASIN(AD101/2000))))*SQRT(2*Basic!$C$4*9.81))))*(SQRT((SIN(RADIANS(90-DEGREES(ASIN(AD101/2000))))*SQRT(2*Basic!$C$4*9.81)*Tool!$B$125*SIN(RADIANS(90-DEGREES(ASIN(AD101/2000))))*SQRT(2*Basic!$C$4*9.81)*Tool!$B$125)+(COS(RADIANS(90-DEGREES(ASIN(AD101/2000))))*SQRT(2*Basic!$C$4*9.81)*COS(RADIANS(90-DEGREES(ASIN(AD101/2000))))*SQRT(2*Basic!$C$4*9.81))))/(2*9.81)</f>
        <v>0.83026755009000019</v>
      </c>
      <c r="AS101" s="75">
        <f>(1/9.81)*((SQRT((SIN(RADIANS(90-DEGREES(ASIN(AD101/2000))))*SQRT(2*Basic!$C$4*9.81)*Tool!$B$125*SIN(RADIANS(90-DEGREES(ASIN(AD101/2000))))*SQRT(2*Basic!$C$4*9.81)*Tool!$B$125)+(COS(RADIANS(90-DEGREES(ASIN(AD101/2000))))*SQRT(2*Basic!$C$4*9.81)*COS(RADIANS(90-DEGREES(ASIN(AD101/2000))))*SQRT(2*Basic!$C$4*9.81))))*SIN(RADIANS(AK101))+(SQRT(((SQRT((SIN(RADIANS(90-DEGREES(ASIN(AD101/2000))))*SQRT(2*Basic!$C$4*9.81)*Tool!$B$125*SIN(RADIANS(90-DEGREES(ASIN(AD101/2000))))*SQRT(2*Basic!$C$4*9.81)*Tool!$B$125)+(COS(RADIANS(90-DEGREES(ASIN(AD101/2000))))*SQRT(2*Basic!$C$4*9.81)*COS(RADIANS(90-DEGREES(ASIN(AD101/2000))))*SQRT(2*Basic!$C$4*9.81))))*SIN(RADIANS(AK101))*(SQRT((SIN(RADIANS(90-DEGREES(ASIN(AD101/2000))))*SQRT(2*Basic!$C$4*9.81)*Tool!$B$125*SIN(RADIANS(90-DEGREES(ASIN(AD101/2000))))*SQRT(2*Basic!$C$4*9.81)*Tool!$B$125)+(COS(RADIANS(90-DEGREES(ASIN(AD101/2000))))*SQRT(2*Basic!$C$4*9.81)*COS(RADIANS(90-DEGREES(ASIN(AD101/2000))))*SQRT(2*Basic!$C$4*9.81))))*SIN(RADIANS(AK101)))-19.62*(-Basic!$C$3))))*(SQRT((SIN(RADIANS(90-DEGREES(ASIN(AD101/2000))))*SQRT(2*Basic!$C$4*9.81)*Tool!$B$125*SIN(RADIANS(90-DEGREES(ASIN(AD101/2000))))*SQRT(2*Basic!$C$4*9.81)*Tool!$B$125)+(COS(RADIANS(90-DEGREES(ASIN(AD101/2000))))*SQRT(2*Basic!$C$4*9.81)*COS(RADIANS(90-DEGREES(ASIN(AD101/2000))))*SQRT(2*Basic!$C$4*9.81))))*COS(RADIANS(AK101))</f>
        <v>0.63404124510303428</v>
      </c>
      <c r="AX101">
        <v>98</v>
      </c>
      <c r="AY101">
        <f t="shared" si="14"/>
        <v>1980.5361374831407</v>
      </c>
      <c r="AZ101">
        <f t="shared" si="15"/>
        <v>-278.34620192013068</v>
      </c>
    </row>
    <row r="102" spans="6:52" x14ac:dyDescent="0.3">
      <c r="F102">
        <v>100</v>
      </c>
      <c r="G102" s="31">
        <f t="shared" si="8"/>
        <v>0.2948041563211326</v>
      </c>
      <c r="H102" s="35">
        <f>Tool!$E$10+('Trajectory Map'!G102*SIN(RADIANS(90-2*DEGREES(ASIN($D$5/2000))))/COS(RADIANS(90-2*DEGREES(ASIN($D$5/2000))))-('Trajectory Map'!G102*'Trajectory Map'!G102/((VLOOKUP($D$5,$AD$3:$AR$2002,15,FALSE)*4*COS(RADIANS(90-2*DEGREES(ASIN($D$5/2000))))*COS(RADIANS(90-2*DEGREES(ASIN($D$5/2000))))))))</f>
        <v>6.0262017334448235</v>
      </c>
      <c r="AD102" s="33">
        <f t="shared" si="12"/>
        <v>100</v>
      </c>
      <c r="AE102" s="33">
        <f t="shared" si="9"/>
        <v>1997.498435543818</v>
      </c>
      <c r="AH102" s="33">
        <f t="shared" si="10"/>
        <v>2.8659839825988622</v>
      </c>
      <c r="AI102" s="33">
        <f t="shared" si="11"/>
        <v>87.134016017401137</v>
      </c>
      <c r="AK102" s="75">
        <f t="shared" si="13"/>
        <v>84.268032034802275</v>
      </c>
      <c r="AN102" s="64"/>
      <c r="AQ102" s="64"/>
      <c r="AR102" s="75">
        <f>(SQRT((SIN(RADIANS(90-DEGREES(ASIN(AD102/2000))))*SQRT(2*Basic!$C$4*9.81)*Tool!$B$125*SIN(RADIANS(90-DEGREES(ASIN(AD102/2000))))*SQRT(2*Basic!$C$4*9.81)*Tool!$B$125)+(COS(RADIANS(90-DEGREES(ASIN(AD102/2000))))*SQRT(2*Basic!$C$4*9.81)*COS(RADIANS(90-DEGREES(ASIN(AD102/2000))))*SQRT(2*Basic!$C$4*9.81))))*(SQRT((SIN(RADIANS(90-DEGREES(ASIN(AD102/2000))))*SQRT(2*Basic!$C$4*9.81)*Tool!$B$125*SIN(RADIANS(90-DEGREES(ASIN(AD102/2000))))*SQRT(2*Basic!$C$4*9.81)*Tool!$B$125)+(COS(RADIANS(90-DEGREES(ASIN(AD102/2000))))*SQRT(2*Basic!$C$4*9.81)*COS(RADIANS(90-DEGREES(ASIN(AD102/2000))))*SQRT(2*Basic!$C$4*9.81))))/(2*9.81)</f>
        <v>0.83032089999999981</v>
      </c>
      <c r="AS102" s="75">
        <f>(1/9.81)*((SQRT((SIN(RADIANS(90-DEGREES(ASIN(AD102/2000))))*SQRT(2*Basic!$C$4*9.81)*Tool!$B$125*SIN(RADIANS(90-DEGREES(ASIN(AD102/2000))))*SQRT(2*Basic!$C$4*9.81)*Tool!$B$125)+(COS(RADIANS(90-DEGREES(ASIN(AD102/2000))))*SQRT(2*Basic!$C$4*9.81)*COS(RADIANS(90-DEGREES(ASIN(AD102/2000))))*SQRT(2*Basic!$C$4*9.81))))*SIN(RADIANS(AK102))+(SQRT(((SQRT((SIN(RADIANS(90-DEGREES(ASIN(AD102/2000))))*SQRT(2*Basic!$C$4*9.81)*Tool!$B$125*SIN(RADIANS(90-DEGREES(ASIN(AD102/2000))))*SQRT(2*Basic!$C$4*9.81)*Tool!$B$125)+(COS(RADIANS(90-DEGREES(ASIN(AD102/2000))))*SQRT(2*Basic!$C$4*9.81)*COS(RADIANS(90-DEGREES(ASIN(AD102/2000))))*SQRT(2*Basic!$C$4*9.81))))*SIN(RADIANS(AK102))*(SQRT((SIN(RADIANS(90-DEGREES(ASIN(AD102/2000))))*SQRT(2*Basic!$C$4*9.81)*Tool!$B$125*SIN(RADIANS(90-DEGREES(ASIN(AD102/2000))))*SQRT(2*Basic!$C$4*9.81)*Tool!$B$125)+(COS(RADIANS(90-DEGREES(ASIN(AD102/2000))))*SQRT(2*Basic!$C$4*9.81)*COS(RADIANS(90-DEGREES(ASIN(AD102/2000))))*SQRT(2*Basic!$C$4*9.81))))*SIN(RADIANS(AK102)))-19.62*(-Basic!$C$3))))*(SQRT((SIN(RADIANS(90-DEGREES(ASIN(AD102/2000))))*SQRT(2*Basic!$C$4*9.81)*Tool!$B$125*SIN(RADIANS(90-DEGREES(ASIN(AD102/2000))))*SQRT(2*Basic!$C$4*9.81)*Tool!$B$125)+(COS(RADIANS(90-DEGREES(ASIN(AD102/2000))))*SQRT(2*Basic!$C$4*9.81)*COS(RADIANS(90-DEGREES(ASIN(AD102/2000))))*SQRT(2*Basic!$C$4*9.81))))*COS(RADIANS(AK102))</f>
        <v>0.64043521867626996</v>
      </c>
      <c r="AX102">
        <v>99</v>
      </c>
      <c r="AY102">
        <f t="shared" si="14"/>
        <v>1975.3766811902756</v>
      </c>
      <c r="AZ102">
        <f t="shared" si="15"/>
        <v>-312.86893008046161</v>
      </c>
    </row>
    <row r="103" spans="6:52" x14ac:dyDescent="0.3">
      <c r="F103">
        <v>101</v>
      </c>
      <c r="G103" s="31">
        <f t="shared" si="8"/>
        <v>0.29775219788434398</v>
      </c>
      <c r="H103" s="35">
        <f>Tool!$E$10+('Trajectory Map'!G103*SIN(RADIANS(90-2*DEGREES(ASIN($D$5/2000))))/COS(RADIANS(90-2*DEGREES(ASIN($D$5/2000))))-('Trajectory Map'!G103*'Trajectory Map'!G103/((VLOOKUP($D$5,$AD$3:$AR$2002,15,FALSE)*4*COS(RADIANS(90-2*DEGREES(ASIN($D$5/2000))))*COS(RADIANS(90-2*DEGREES(ASIN($D$5/2000))))))))</f>
        <v>6.0262893443068091</v>
      </c>
      <c r="AD103" s="33">
        <f t="shared" si="12"/>
        <v>101</v>
      </c>
      <c r="AE103" s="33">
        <f t="shared" si="9"/>
        <v>1997.4481219796423</v>
      </c>
      <c r="AH103" s="33">
        <f t="shared" si="10"/>
        <v>2.8946681101542096</v>
      </c>
      <c r="AI103" s="33">
        <f t="shared" si="11"/>
        <v>87.105331889845786</v>
      </c>
      <c r="AK103" s="75">
        <f t="shared" si="13"/>
        <v>84.210663779691586</v>
      </c>
      <c r="AN103" s="64"/>
      <c r="AQ103" s="64"/>
      <c r="AR103" s="75">
        <f>(SQRT((SIN(RADIANS(90-DEGREES(ASIN(AD103/2000))))*SQRT(2*Basic!$C$4*9.81)*Tool!$B$125*SIN(RADIANS(90-DEGREES(ASIN(AD103/2000))))*SQRT(2*Basic!$C$4*9.81)*Tool!$B$125)+(COS(RADIANS(90-DEGREES(ASIN(AD103/2000))))*SQRT(2*Basic!$C$4*9.81)*COS(RADIANS(90-DEGREES(ASIN(AD103/2000))))*SQRT(2*Basic!$C$4*9.81))))*(SQRT((SIN(RADIANS(90-DEGREES(ASIN(AD103/2000))))*SQRT(2*Basic!$C$4*9.81)*Tool!$B$125*SIN(RADIANS(90-DEGREES(ASIN(AD103/2000))))*SQRT(2*Basic!$C$4*9.81)*Tool!$B$125)+(COS(RADIANS(90-DEGREES(ASIN(AD103/2000))))*SQRT(2*Basic!$C$4*9.81)*COS(RADIANS(90-DEGREES(ASIN(AD103/2000))))*SQRT(2*Basic!$C$4*9.81))))/(2*9.81)</f>
        <v>0.83037478609000015</v>
      </c>
      <c r="AS103" s="75">
        <f>(1/9.81)*((SQRT((SIN(RADIANS(90-DEGREES(ASIN(AD103/2000))))*SQRT(2*Basic!$C$4*9.81)*Tool!$B$125*SIN(RADIANS(90-DEGREES(ASIN(AD103/2000))))*SQRT(2*Basic!$C$4*9.81)*Tool!$B$125)+(COS(RADIANS(90-DEGREES(ASIN(AD103/2000))))*SQRT(2*Basic!$C$4*9.81)*COS(RADIANS(90-DEGREES(ASIN(AD103/2000))))*SQRT(2*Basic!$C$4*9.81))))*SIN(RADIANS(AK103))+(SQRT(((SQRT((SIN(RADIANS(90-DEGREES(ASIN(AD103/2000))))*SQRT(2*Basic!$C$4*9.81)*Tool!$B$125*SIN(RADIANS(90-DEGREES(ASIN(AD103/2000))))*SQRT(2*Basic!$C$4*9.81)*Tool!$B$125)+(COS(RADIANS(90-DEGREES(ASIN(AD103/2000))))*SQRT(2*Basic!$C$4*9.81)*COS(RADIANS(90-DEGREES(ASIN(AD103/2000))))*SQRT(2*Basic!$C$4*9.81))))*SIN(RADIANS(AK103))*(SQRT((SIN(RADIANS(90-DEGREES(ASIN(AD103/2000))))*SQRT(2*Basic!$C$4*9.81)*Tool!$B$125*SIN(RADIANS(90-DEGREES(ASIN(AD103/2000))))*SQRT(2*Basic!$C$4*9.81)*Tool!$B$125)+(COS(RADIANS(90-DEGREES(ASIN(AD103/2000))))*SQRT(2*Basic!$C$4*9.81)*COS(RADIANS(90-DEGREES(ASIN(AD103/2000))))*SQRT(2*Basic!$C$4*9.81))))*SIN(RADIANS(AK103)))-19.62*(-Basic!$C$3))))*(SQRT((SIN(RADIANS(90-DEGREES(ASIN(AD103/2000))))*SQRT(2*Basic!$C$4*9.81)*Tool!$B$125*SIN(RADIANS(90-DEGREES(ASIN(AD103/2000))))*SQRT(2*Basic!$C$4*9.81)*Tool!$B$125)+(COS(RADIANS(90-DEGREES(ASIN(AD103/2000))))*SQRT(2*Basic!$C$4*9.81)*COS(RADIANS(90-DEGREES(ASIN(AD103/2000))))*SQRT(2*Basic!$C$4*9.81))))*COS(RADIANS(AK103))</f>
        <v>0.64682887234331587</v>
      </c>
      <c r="AX103">
        <v>100</v>
      </c>
      <c r="AY103">
        <f t="shared" si="14"/>
        <v>1969.6155060244159</v>
      </c>
      <c r="AZ103">
        <f t="shared" si="15"/>
        <v>-347.29635533386062</v>
      </c>
    </row>
    <row r="104" spans="6:52" x14ac:dyDescent="0.3">
      <c r="F104">
        <v>102</v>
      </c>
      <c r="G104" s="31">
        <f t="shared" si="8"/>
        <v>0.30070023944755531</v>
      </c>
      <c r="H104" s="35">
        <f>Tool!$E$10+('Trajectory Map'!G104*SIN(RADIANS(90-2*DEGREES(ASIN($D$5/2000))))/COS(RADIANS(90-2*DEGREES(ASIN($D$5/2000))))-('Trajectory Map'!G104*'Trajectory Map'!G104/((VLOOKUP($D$5,$AD$3:$AR$2002,15,FALSE)*4*COS(RADIANS(90-2*DEGREES(ASIN($D$5/2000))))*COS(RADIANS(90-2*DEGREES(ASIN($D$5/2000))))))))</f>
        <v>6.0263735015752804</v>
      </c>
      <c r="AD104" s="33">
        <f t="shared" si="12"/>
        <v>102</v>
      </c>
      <c r="AE104" s="33">
        <f t="shared" si="9"/>
        <v>1997.3973064966319</v>
      </c>
      <c r="AH104" s="33">
        <f t="shared" si="10"/>
        <v>2.9233529638448768</v>
      </c>
      <c r="AI104" s="33">
        <f t="shared" si="11"/>
        <v>87.076647036155123</v>
      </c>
      <c r="AK104" s="75">
        <f t="shared" si="13"/>
        <v>84.153294072310246</v>
      </c>
      <c r="AN104" s="64"/>
      <c r="AQ104" s="64"/>
      <c r="AR104" s="75">
        <f>(SQRT((SIN(RADIANS(90-DEGREES(ASIN(AD104/2000))))*SQRT(2*Basic!$C$4*9.81)*Tool!$B$125*SIN(RADIANS(90-DEGREES(ASIN(AD104/2000))))*SQRT(2*Basic!$C$4*9.81)*Tool!$B$125)+(COS(RADIANS(90-DEGREES(ASIN(AD104/2000))))*SQRT(2*Basic!$C$4*9.81)*COS(RADIANS(90-DEGREES(ASIN(AD104/2000))))*SQRT(2*Basic!$C$4*9.81))))*(SQRT((SIN(RADIANS(90-DEGREES(ASIN(AD104/2000))))*SQRT(2*Basic!$C$4*9.81)*Tool!$B$125*SIN(RADIANS(90-DEGREES(ASIN(AD104/2000))))*SQRT(2*Basic!$C$4*9.81)*Tool!$B$125)+(COS(RADIANS(90-DEGREES(ASIN(AD104/2000))))*SQRT(2*Basic!$C$4*9.81)*COS(RADIANS(90-DEGREES(ASIN(AD104/2000))))*SQRT(2*Basic!$C$4*9.81))))/(2*9.81)</f>
        <v>0.83042920836000034</v>
      </c>
      <c r="AS104" s="75">
        <f>(1/9.81)*((SQRT((SIN(RADIANS(90-DEGREES(ASIN(AD104/2000))))*SQRT(2*Basic!$C$4*9.81)*Tool!$B$125*SIN(RADIANS(90-DEGREES(ASIN(AD104/2000))))*SQRT(2*Basic!$C$4*9.81)*Tool!$B$125)+(COS(RADIANS(90-DEGREES(ASIN(AD104/2000))))*SQRT(2*Basic!$C$4*9.81)*COS(RADIANS(90-DEGREES(ASIN(AD104/2000))))*SQRT(2*Basic!$C$4*9.81))))*SIN(RADIANS(AK104))+(SQRT(((SQRT((SIN(RADIANS(90-DEGREES(ASIN(AD104/2000))))*SQRT(2*Basic!$C$4*9.81)*Tool!$B$125*SIN(RADIANS(90-DEGREES(ASIN(AD104/2000))))*SQRT(2*Basic!$C$4*9.81)*Tool!$B$125)+(COS(RADIANS(90-DEGREES(ASIN(AD104/2000))))*SQRT(2*Basic!$C$4*9.81)*COS(RADIANS(90-DEGREES(ASIN(AD104/2000))))*SQRT(2*Basic!$C$4*9.81))))*SIN(RADIANS(AK104))*(SQRT((SIN(RADIANS(90-DEGREES(ASIN(AD104/2000))))*SQRT(2*Basic!$C$4*9.81)*Tool!$B$125*SIN(RADIANS(90-DEGREES(ASIN(AD104/2000))))*SQRT(2*Basic!$C$4*9.81)*Tool!$B$125)+(COS(RADIANS(90-DEGREES(ASIN(AD104/2000))))*SQRT(2*Basic!$C$4*9.81)*COS(RADIANS(90-DEGREES(ASIN(AD104/2000))))*SQRT(2*Basic!$C$4*9.81))))*SIN(RADIANS(AK104)))-19.62*(-Basic!$C$3))))*(SQRT((SIN(RADIANS(90-DEGREES(ASIN(AD104/2000))))*SQRT(2*Basic!$C$4*9.81)*Tool!$B$125*SIN(RADIANS(90-DEGREES(ASIN(AD104/2000))))*SQRT(2*Basic!$C$4*9.81)*Tool!$B$125)+(COS(RADIANS(90-DEGREES(ASIN(AD104/2000))))*SQRT(2*Basic!$C$4*9.81)*COS(RADIANS(90-DEGREES(ASIN(AD104/2000))))*SQRT(2*Basic!$C$4*9.81))))*COS(RADIANS(AK104))</f>
        <v>0.65322220271434861</v>
      </c>
      <c r="AX104">
        <v>101</v>
      </c>
      <c r="AY104">
        <f t="shared" si="14"/>
        <v>1963.2543668953278</v>
      </c>
      <c r="AZ104">
        <f t="shared" si="15"/>
        <v>-381.6179907530896</v>
      </c>
    </row>
    <row r="105" spans="6:52" x14ac:dyDescent="0.3">
      <c r="F105">
        <v>103</v>
      </c>
      <c r="G105" s="31">
        <f t="shared" si="8"/>
        <v>0.30364828101076657</v>
      </c>
      <c r="H105" s="35">
        <f>Tool!$E$10+('Trajectory Map'!G105*SIN(RADIANS(90-2*DEGREES(ASIN($D$5/2000))))/COS(RADIANS(90-2*DEGREES(ASIN($D$5/2000))))-('Trajectory Map'!G105*'Trajectory Map'!G105/((VLOOKUP($D$5,$AD$3:$AR$2002,15,FALSE)*4*COS(RADIANS(90-2*DEGREES(ASIN($D$5/2000))))*COS(RADIANS(90-2*DEGREES(ASIN($D$5/2000))))))))</f>
        <v>6.0264542052502383</v>
      </c>
      <c r="AD105" s="33">
        <f t="shared" si="12"/>
        <v>103</v>
      </c>
      <c r="AE105" s="33">
        <f t="shared" si="9"/>
        <v>1997.3459890564779</v>
      </c>
      <c r="AH105" s="33">
        <f t="shared" si="10"/>
        <v>2.9520385509162952</v>
      </c>
      <c r="AI105" s="33">
        <f t="shared" si="11"/>
        <v>87.047961449083701</v>
      </c>
      <c r="AK105" s="75">
        <f t="shared" si="13"/>
        <v>84.095922898167416</v>
      </c>
      <c r="AN105" s="64"/>
      <c r="AQ105" s="64"/>
      <c r="AR105" s="75">
        <f>(SQRT((SIN(RADIANS(90-DEGREES(ASIN(AD105/2000))))*SQRT(2*Basic!$C$4*9.81)*Tool!$B$125*SIN(RADIANS(90-DEGREES(ASIN(AD105/2000))))*SQRT(2*Basic!$C$4*9.81)*Tool!$B$125)+(COS(RADIANS(90-DEGREES(ASIN(AD105/2000))))*SQRT(2*Basic!$C$4*9.81)*COS(RADIANS(90-DEGREES(ASIN(AD105/2000))))*SQRT(2*Basic!$C$4*9.81))))*(SQRT((SIN(RADIANS(90-DEGREES(ASIN(AD105/2000))))*SQRT(2*Basic!$C$4*9.81)*Tool!$B$125*SIN(RADIANS(90-DEGREES(ASIN(AD105/2000))))*SQRT(2*Basic!$C$4*9.81)*Tool!$B$125)+(COS(RADIANS(90-DEGREES(ASIN(AD105/2000))))*SQRT(2*Basic!$C$4*9.81)*COS(RADIANS(90-DEGREES(ASIN(AD105/2000))))*SQRT(2*Basic!$C$4*9.81))))/(2*9.81)</f>
        <v>0.83048416681000037</v>
      </c>
      <c r="AS105" s="75">
        <f>(1/9.81)*((SQRT((SIN(RADIANS(90-DEGREES(ASIN(AD105/2000))))*SQRT(2*Basic!$C$4*9.81)*Tool!$B$125*SIN(RADIANS(90-DEGREES(ASIN(AD105/2000))))*SQRT(2*Basic!$C$4*9.81)*Tool!$B$125)+(COS(RADIANS(90-DEGREES(ASIN(AD105/2000))))*SQRT(2*Basic!$C$4*9.81)*COS(RADIANS(90-DEGREES(ASIN(AD105/2000))))*SQRT(2*Basic!$C$4*9.81))))*SIN(RADIANS(AK105))+(SQRT(((SQRT((SIN(RADIANS(90-DEGREES(ASIN(AD105/2000))))*SQRT(2*Basic!$C$4*9.81)*Tool!$B$125*SIN(RADIANS(90-DEGREES(ASIN(AD105/2000))))*SQRT(2*Basic!$C$4*9.81)*Tool!$B$125)+(COS(RADIANS(90-DEGREES(ASIN(AD105/2000))))*SQRT(2*Basic!$C$4*9.81)*COS(RADIANS(90-DEGREES(ASIN(AD105/2000))))*SQRT(2*Basic!$C$4*9.81))))*SIN(RADIANS(AK105))*(SQRT((SIN(RADIANS(90-DEGREES(ASIN(AD105/2000))))*SQRT(2*Basic!$C$4*9.81)*Tool!$B$125*SIN(RADIANS(90-DEGREES(ASIN(AD105/2000))))*SQRT(2*Basic!$C$4*9.81)*Tool!$B$125)+(COS(RADIANS(90-DEGREES(ASIN(AD105/2000))))*SQRT(2*Basic!$C$4*9.81)*COS(RADIANS(90-DEGREES(ASIN(AD105/2000))))*SQRT(2*Basic!$C$4*9.81))))*SIN(RADIANS(AK105)))-19.62*(-Basic!$C$3))))*(SQRT((SIN(RADIANS(90-DEGREES(ASIN(AD105/2000))))*SQRT(2*Basic!$C$4*9.81)*Tool!$B$125*SIN(RADIANS(90-DEGREES(ASIN(AD105/2000))))*SQRT(2*Basic!$C$4*9.81)*Tool!$B$125)+(COS(RADIANS(90-DEGREES(ASIN(AD105/2000))))*SQRT(2*Basic!$C$4*9.81)*COS(RADIANS(90-DEGREES(ASIN(AD105/2000))))*SQRT(2*Basic!$C$4*9.81))))*COS(RADIANS(AK105))</f>
        <v>0.65961520639387627</v>
      </c>
      <c r="AX105">
        <v>102</v>
      </c>
      <c r="AY105">
        <f t="shared" si="14"/>
        <v>1956.2952014676114</v>
      </c>
      <c r="AZ105">
        <f t="shared" si="15"/>
        <v>-415.82338163551867</v>
      </c>
    </row>
    <row r="106" spans="6:52" x14ac:dyDescent="0.3">
      <c r="F106">
        <v>104</v>
      </c>
      <c r="G106" s="31">
        <f t="shared" si="8"/>
        <v>0.30659632257397795</v>
      </c>
      <c r="H106" s="35">
        <f>Tool!$E$10+('Trajectory Map'!G106*SIN(RADIANS(90-2*DEGREES(ASIN($D$5/2000))))/COS(RADIANS(90-2*DEGREES(ASIN($D$5/2000))))-('Trajectory Map'!G106*'Trajectory Map'!G106/((VLOOKUP($D$5,$AD$3:$AR$2002,15,FALSE)*4*COS(RADIANS(90-2*DEGREES(ASIN($D$5/2000))))*COS(RADIANS(90-2*DEGREES(ASIN($D$5/2000))))))))</f>
        <v>6.026531455331682</v>
      </c>
      <c r="AD106" s="33">
        <f t="shared" si="12"/>
        <v>104</v>
      </c>
      <c r="AE106" s="33">
        <f t="shared" si="9"/>
        <v>1997.2941696204894</v>
      </c>
      <c r="AH106" s="33">
        <f t="shared" si="10"/>
        <v>2.9807248786155549</v>
      </c>
      <c r="AI106" s="33">
        <f t="shared" si="11"/>
        <v>87.019275121384439</v>
      </c>
      <c r="AK106" s="75">
        <f t="shared" si="13"/>
        <v>84.038550242768892</v>
      </c>
      <c r="AN106" s="64"/>
      <c r="AQ106" s="64"/>
      <c r="AR106" s="75">
        <f>(SQRT((SIN(RADIANS(90-DEGREES(ASIN(AD106/2000))))*SQRT(2*Basic!$C$4*9.81)*Tool!$B$125*SIN(RADIANS(90-DEGREES(ASIN(AD106/2000))))*SQRT(2*Basic!$C$4*9.81)*Tool!$B$125)+(COS(RADIANS(90-DEGREES(ASIN(AD106/2000))))*SQRT(2*Basic!$C$4*9.81)*COS(RADIANS(90-DEGREES(ASIN(AD106/2000))))*SQRT(2*Basic!$C$4*9.81))))*(SQRT((SIN(RADIANS(90-DEGREES(ASIN(AD106/2000))))*SQRT(2*Basic!$C$4*9.81)*Tool!$B$125*SIN(RADIANS(90-DEGREES(ASIN(AD106/2000))))*SQRT(2*Basic!$C$4*9.81)*Tool!$B$125)+(COS(RADIANS(90-DEGREES(ASIN(AD106/2000))))*SQRT(2*Basic!$C$4*9.81)*COS(RADIANS(90-DEGREES(ASIN(AD106/2000))))*SQRT(2*Basic!$C$4*9.81))))/(2*9.81)</f>
        <v>0.83053966143999969</v>
      </c>
      <c r="AS106" s="75">
        <f>(1/9.81)*((SQRT((SIN(RADIANS(90-DEGREES(ASIN(AD106/2000))))*SQRT(2*Basic!$C$4*9.81)*Tool!$B$125*SIN(RADIANS(90-DEGREES(ASIN(AD106/2000))))*SQRT(2*Basic!$C$4*9.81)*Tool!$B$125)+(COS(RADIANS(90-DEGREES(ASIN(AD106/2000))))*SQRT(2*Basic!$C$4*9.81)*COS(RADIANS(90-DEGREES(ASIN(AD106/2000))))*SQRT(2*Basic!$C$4*9.81))))*SIN(RADIANS(AK106))+(SQRT(((SQRT((SIN(RADIANS(90-DEGREES(ASIN(AD106/2000))))*SQRT(2*Basic!$C$4*9.81)*Tool!$B$125*SIN(RADIANS(90-DEGREES(ASIN(AD106/2000))))*SQRT(2*Basic!$C$4*9.81)*Tool!$B$125)+(COS(RADIANS(90-DEGREES(ASIN(AD106/2000))))*SQRT(2*Basic!$C$4*9.81)*COS(RADIANS(90-DEGREES(ASIN(AD106/2000))))*SQRT(2*Basic!$C$4*9.81))))*SIN(RADIANS(AK106))*(SQRT((SIN(RADIANS(90-DEGREES(ASIN(AD106/2000))))*SQRT(2*Basic!$C$4*9.81)*Tool!$B$125*SIN(RADIANS(90-DEGREES(ASIN(AD106/2000))))*SQRT(2*Basic!$C$4*9.81)*Tool!$B$125)+(COS(RADIANS(90-DEGREES(ASIN(AD106/2000))))*SQRT(2*Basic!$C$4*9.81)*COS(RADIANS(90-DEGREES(ASIN(AD106/2000))))*SQRT(2*Basic!$C$4*9.81))))*SIN(RADIANS(AK106)))-19.62*(-Basic!$C$3))))*(SQRT((SIN(RADIANS(90-DEGREES(ASIN(AD106/2000))))*SQRT(2*Basic!$C$4*9.81)*Tool!$B$125*SIN(RADIANS(90-DEGREES(ASIN(AD106/2000))))*SQRT(2*Basic!$C$4*9.81)*Tool!$B$125)+(COS(RADIANS(90-DEGREES(ASIN(AD106/2000))))*SQRT(2*Basic!$C$4*9.81)*COS(RADIANS(90-DEGREES(ASIN(AD106/2000))))*SQRT(2*Basic!$C$4*9.81))))*COS(RADIANS(AK106))</f>
        <v>0.66600787998068489</v>
      </c>
      <c r="AX106">
        <v>103</v>
      </c>
      <c r="AY106">
        <f t="shared" si="14"/>
        <v>1948.7401295704706</v>
      </c>
      <c r="AZ106">
        <f t="shared" si="15"/>
        <v>-449.90210868773005</v>
      </c>
    </row>
    <row r="107" spans="6:52" x14ac:dyDescent="0.3">
      <c r="F107">
        <v>105</v>
      </c>
      <c r="G107" s="31">
        <f t="shared" si="8"/>
        <v>0.30954436413718928</v>
      </c>
      <c r="H107" s="35">
        <f>Tool!$E$10+('Trajectory Map'!G107*SIN(RADIANS(90-2*DEGREES(ASIN($D$5/2000))))/COS(RADIANS(90-2*DEGREES(ASIN($D$5/2000))))-('Trajectory Map'!G107*'Trajectory Map'!G107/((VLOOKUP($D$5,$AD$3:$AR$2002,15,FALSE)*4*COS(RADIANS(90-2*DEGREES(ASIN($D$5/2000))))*COS(RADIANS(90-2*DEGREES(ASIN($D$5/2000))))))))</f>
        <v>6.0266052518196114</v>
      </c>
      <c r="AD107" s="33">
        <f t="shared" si="12"/>
        <v>105</v>
      </c>
      <c r="AE107" s="33">
        <f t="shared" si="9"/>
        <v>1997.2418481495924</v>
      </c>
      <c r="AH107" s="33">
        <f t="shared" si="10"/>
        <v>3.0094119541914246</v>
      </c>
      <c r="AI107" s="33">
        <f t="shared" si="11"/>
        <v>86.990588045808579</v>
      </c>
      <c r="AK107" s="75">
        <f t="shared" si="13"/>
        <v>83.981176091617158</v>
      </c>
      <c r="AN107" s="64"/>
      <c r="AQ107" s="64"/>
      <c r="AR107" s="75">
        <f>(SQRT((SIN(RADIANS(90-DEGREES(ASIN(AD107/2000))))*SQRT(2*Basic!$C$4*9.81)*Tool!$B$125*SIN(RADIANS(90-DEGREES(ASIN(AD107/2000))))*SQRT(2*Basic!$C$4*9.81)*Tool!$B$125)+(COS(RADIANS(90-DEGREES(ASIN(AD107/2000))))*SQRT(2*Basic!$C$4*9.81)*COS(RADIANS(90-DEGREES(ASIN(AD107/2000))))*SQRT(2*Basic!$C$4*9.81))))*(SQRT((SIN(RADIANS(90-DEGREES(ASIN(AD107/2000))))*SQRT(2*Basic!$C$4*9.81)*Tool!$B$125*SIN(RADIANS(90-DEGREES(ASIN(AD107/2000))))*SQRT(2*Basic!$C$4*9.81)*Tool!$B$125)+(COS(RADIANS(90-DEGREES(ASIN(AD107/2000))))*SQRT(2*Basic!$C$4*9.81)*COS(RADIANS(90-DEGREES(ASIN(AD107/2000))))*SQRT(2*Basic!$C$4*9.81))))/(2*9.81)</f>
        <v>0.83059569225000041</v>
      </c>
      <c r="AS107" s="75">
        <f>(1/9.81)*((SQRT((SIN(RADIANS(90-DEGREES(ASIN(AD107/2000))))*SQRT(2*Basic!$C$4*9.81)*Tool!$B$125*SIN(RADIANS(90-DEGREES(ASIN(AD107/2000))))*SQRT(2*Basic!$C$4*9.81)*Tool!$B$125)+(COS(RADIANS(90-DEGREES(ASIN(AD107/2000))))*SQRT(2*Basic!$C$4*9.81)*COS(RADIANS(90-DEGREES(ASIN(AD107/2000))))*SQRT(2*Basic!$C$4*9.81))))*SIN(RADIANS(AK107))+(SQRT(((SQRT((SIN(RADIANS(90-DEGREES(ASIN(AD107/2000))))*SQRT(2*Basic!$C$4*9.81)*Tool!$B$125*SIN(RADIANS(90-DEGREES(ASIN(AD107/2000))))*SQRT(2*Basic!$C$4*9.81)*Tool!$B$125)+(COS(RADIANS(90-DEGREES(ASIN(AD107/2000))))*SQRT(2*Basic!$C$4*9.81)*COS(RADIANS(90-DEGREES(ASIN(AD107/2000))))*SQRT(2*Basic!$C$4*9.81))))*SIN(RADIANS(AK107))*(SQRT((SIN(RADIANS(90-DEGREES(ASIN(AD107/2000))))*SQRT(2*Basic!$C$4*9.81)*Tool!$B$125*SIN(RADIANS(90-DEGREES(ASIN(AD107/2000))))*SQRT(2*Basic!$C$4*9.81)*Tool!$B$125)+(COS(RADIANS(90-DEGREES(ASIN(AD107/2000))))*SQRT(2*Basic!$C$4*9.81)*COS(RADIANS(90-DEGREES(ASIN(AD107/2000))))*SQRT(2*Basic!$C$4*9.81))))*SIN(RADIANS(AK107)))-19.62*(-Basic!$C$3))))*(SQRT((SIN(RADIANS(90-DEGREES(ASIN(AD107/2000))))*SQRT(2*Basic!$C$4*9.81)*Tool!$B$125*SIN(RADIANS(90-DEGREES(ASIN(AD107/2000))))*SQRT(2*Basic!$C$4*9.81)*Tool!$B$125)+(COS(RADIANS(90-DEGREES(ASIN(AD107/2000))))*SQRT(2*Basic!$C$4*9.81)*COS(RADIANS(90-DEGREES(ASIN(AD107/2000))))*SQRT(2*Basic!$C$4*9.81))))*COS(RADIANS(AK107))</f>
        <v>0.67240022006777989</v>
      </c>
      <c r="AX107">
        <v>104</v>
      </c>
      <c r="AY107">
        <f t="shared" si="14"/>
        <v>1940.5914525519929</v>
      </c>
      <c r="AZ107">
        <f t="shared" si="15"/>
        <v>-483.84379119933556</v>
      </c>
    </row>
    <row r="108" spans="6:52" x14ac:dyDescent="0.3">
      <c r="F108">
        <v>106</v>
      </c>
      <c r="G108" s="31">
        <f t="shared" si="8"/>
        <v>0.3124924057004006</v>
      </c>
      <c r="H108" s="35">
        <f>Tool!$E$10+('Trajectory Map'!G108*SIN(RADIANS(90-2*DEGREES(ASIN($D$5/2000))))/COS(RADIANS(90-2*DEGREES(ASIN($D$5/2000))))-('Trajectory Map'!G108*'Trajectory Map'!G108/((VLOOKUP($D$5,$AD$3:$AR$2002,15,FALSE)*4*COS(RADIANS(90-2*DEGREES(ASIN($D$5/2000))))*COS(RADIANS(90-2*DEGREES(ASIN($D$5/2000))))))))</f>
        <v>6.0266755947140265</v>
      </c>
      <c r="AD108" s="33">
        <f t="shared" si="12"/>
        <v>106</v>
      </c>
      <c r="AE108" s="33">
        <f t="shared" si="9"/>
        <v>1997.1890246043313</v>
      </c>
      <c r="AH108" s="33">
        <f t="shared" si="10"/>
        <v>3.0380997848943698</v>
      </c>
      <c r="AI108" s="33">
        <f t="shared" si="11"/>
        <v>86.961900215105629</v>
      </c>
      <c r="AK108" s="75">
        <f t="shared" si="13"/>
        <v>83.923800430211259</v>
      </c>
      <c r="AN108" s="64"/>
      <c r="AQ108" s="64"/>
      <c r="AR108" s="75">
        <f>(SQRT((SIN(RADIANS(90-DEGREES(ASIN(AD108/2000))))*SQRT(2*Basic!$C$4*9.81)*Tool!$B$125*SIN(RADIANS(90-DEGREES(ASIN(AD108/2000))))*SQRT(2*Basic!$C$4*9.81)*Tool!$B$125)+(COS(RADIANS(90-DEGREES(ASIN(AD108/2000))))*SQRT(2*Basic!$C$4*9.81)*COS(RADIANS(90-DEGREES(ASIN(AD108/2000))))*SQRT(2*Basic!$C$4*9.81))))*(SQRT((SIN(RADIANS(90-DEGREES(ASIN(AD108/2000))))*SQRT(2*Basic!$C$4*9.81)*Tool!$B$125*SIN(RADIANS(90-DEGREES(ASIN(AD108/2000))))*SQRT(2*Basic!$C$4*9.81)*Tool!$B$125)+(COS(RADIANS(90-DEGREES(ASIN(AD108/2000))))*SQRT(2*Basic!$C$4*9.81)*COS(RADIANS(90-DEGREES(ASIN(AD108/2000))))*SQRT(2*Basic!$C$4*9.81))))/(2*9.81)</f>
        <v>0.83065225923999986</v>
      </c>
      <c r="AS108" s="75">
        <f>(1/9.81)*((SQRT((SIN(RADIANS(90-DEGREES(ASIN(AD108/2000))))*SQRT(2*Basic!$C$4*9.81)*Tool!$B$125*SIN(RADIANS(90-DEGREES(ASIN(AD108/2000))))*SQRT(2*Basic!$C$4*9.81)*Tool!$B$125)+(COS(RADIANS(90-DEGREES(ASIN(AD108/2000))))*SQRT(2*Basic!$C$4*9.81)*COS(RADIANS(90-DEGREES(ASIN(AD108/2000))))*SQRT(2*Basic!$C$4*9.81))))*SIN(RADIANS(AK108))+(SQRT(((SQRT((SIN(RADIANS(90-DEGREES(ASIN(AD108/2000))))*SQRT(2*Basic!$C$4*9.81)*Tool!$B$125*SIN(RADIANS(90-DEGREES(ASIN(AD108/2000))))*SQRT(2*Basic!$C$4*9.81)*Tool!$B$125)+(COS(RADIANS(90-DEGREES(ASIN(AD108/2000))))*SQRT(2*Basic!$C$4*9.81)*COS(RADIANS(90-DEGREES(ASIN(AD108/2000))))*SQRT(2*Basic!$C$4*9.81))))*SIN(RADIANS(AK108))*(SQRT((SIN(RADIANS(90-DEGREES(ASIN(AD108/2000))))*SQRT(2*Basic!$C$4*9.81)*Tool!$B$125*SIN(RADIANS(90-DEGREES(ASIN(AD108/2000))))*SQRT(2*Basic!$C$4*9.81)*Tool!$B$125)+(COS(RADIANS(90-DEGREES(ASIN(AD108/2000))))*SQRT(2*Basic!$C$4*9.81)*COS(RADIANS(90-DEGREES(ASIN(AD108/2000))))*SQRT(2*Basic!$C$4*9.81))))*SIN(RADIANS(AK108)))-19.62*(-Basic!$C$3))))*(SQRT((SIN(RADIANS(90-DEGREES(ASIN(AD108/2000))))*SQRT(2*Basic!$C$4*9.81)*Tool!$B$125*SIN(RADIANS(90-DEGREES(ASIN(AD108/2000))))*SQRT(2*Basic!$C$4*9.81)*Tool!$B$125)+(COS(RADIANS(90-DEGREES(ASIN(AD108/2000))))*SQRT(2*Basic!$C$4*9.81)*COS(RADIANS(90-DEGREES(ASIN(AD108/2000))))*SQRT(2*Basic!$C$4*9.81))))*COS(RADIANS(AK108))</f>
        <v>0.67879222324233424</v>
      </c>
      <c r="AX108">
        <v>105</v>
      </c>
      <c r="AY108">
        <f t="shared" si="14"/>
        <v>1931.8516525781367</v>
      </c>
      <c r="AZ108">
        <f t="shared" si="15"/>
        <v>-517.63809020504175</v>
      </c>
    </row>
    <row r="109" spans="6:52" x14ac:dyDescent="0.3">
      <c r="F109">
        <v>107</v>
      </c>
      <c r="G109" s="31">
        <f t="shared" si="8"/>
        <v>0.31544044726361192</v>
      </c>
      <c r="H109" s="35">
        <f>Tool!$E$10+('Trajectory Map'!G109*SIN(RADIANS(90-2*DEGREES(ASIN($D$5/2000))))/COS(RADIANS(90-2*DEGREES(ASIN($D$5/2000))))-('Trajectory Map'!G109*'Trajectory Map'!G109/((VLOOKUP($D$5,$AD$3:$AR$2002,15,FALSE)*4*COS(RADIANS(90-2*DEGREES(ASIN($D$5/2000))))*COS(RADIANS(90-2*DEGREES(ASIN($D$5/2000))))))))</f>
        <v>6.0267424840149282</v>
      </c>
      <c r="AD109" s="33">
        <f t="shared" si="12"/>
        <v>107</v>
      </c>
      <c r="AE109" s="33">
        <f t="shared" si="9"/>
        <v>1997.1356989448664</v>
      </c>
      <c r="AH109" s="33">
        <f t="shared" si="10"/>
        <v>3.0667883779765632</v>
      </c>
      <c r="AI109" s="33">
        <f t="shared" si="11"/>
        <v>86.933211622023435</v>
      </c>
      <c r="AK109" s="75">
        <f t="shared" si="13"/>
        <v>83.866423244046871</v>
      </c>
      <c r="AN109" s="64"/>
      <c r="AQ109" s="64"/>
      <c r="AR109" s="75">
        <f>(SQRT((SIN(RADIANS(90-DEGREES(ASIN(AD109/2000))))*SQRT(2*Basic!$C$4*9.81)*Tool!$B$125*SIN(RADIANS(90-DEGREES(ASIN(AD109/2000))))*SQRT(2*Basic!$C$4*9.81)*Tool!$B$125)+(COS(RADIANS(90-DEGREES(ASIN(AD109/2000))))*SQRT(2*Basic!$C$4*9.81)*COS(RADIANS(90-DEGREES(ASIN(AD109/2000))))*SQRT(2*Basic!$C$4*9.81))))*(SQRT((SIN(RADIANS(90-DEGREES(ASIN(AD109/2000))))*SQRT(2*Basic!$C$4*9.81)*Tool!$B$125*SIN(RADIANS(90-DEGREES(ASIN(AD109/2000))))*SQRT(2*Basic!$C$4*9.81)*Tool!$B$125)+(COS(RADIANS(90-DEGREES(ASIN(AD109/2000))))*SQRT(2*Basic!$C$4*9.81)*COS(RADIANS(90-DEGREES(ASIN(AD109/2000))))*SQRT(2*Basic!$C$4*9.81))))/(2*9.81)</f>
        <v>0.83070936241000026</v>
      </c>
      <c r="AS109" s="75">
        <f>(1/9.81)*((SQRT((SIN(RADIANS(90-DEGREES(ASIN(AD109/2000))))*SQRT(2*Basic!$C$4*9.81)*Tool!$B$125*SIN(RADIANS(90-DEGREES(ASIN(AD109/2000))))*SQRT(2*Basic!$C$4*9.81)*Tool!$B$125)+(COS(RADIANS(90-DEGREES(ASIN(AD109/2000))))*SQRT(2*Basic!$C$4*9.81)*COS(RADIANS(90-DEGREES(ASIN(AD109/2000))))*SQRT(2*Basic!$C$4*9.81))))*SIN(RADIANS(AK109))+(SQRT(((SQRT((SIN(RADIANS(90-DEGREES(ASIN(AD109/2000))))*SQRT(2*Basic!$C$4*9.81)*Tool!$B$125*SIN(RADIANS(90-DEGREES(ASIN(AD109/2000))))*SQRT(2*Basic!$C$4*9.81)*Tool!$B$125)+(COS(RADIANS(90-DEGREES(ASIN(AD109/2000))))*SQRT(2*Basic!$C$4*9.81)*COS(RADIANS(90-DEGREES(ASIN(AD109/2000))))*SQRT(2*Basic!$C$4*9.81))))*SIN(RADIANS(AK109))*(SQRT((SIN(RADIANS(90-DEGREES(ASIN(AD109/2000))))*SQRT(2*Basic!$C$4*9.81)*Tool!$B$125*SIN(RADIANS(90-DEGREES(ASIN(AD109/2000))))*SQRT(2*Basic!$C$4*9.81)*Tool!$B$125)+(COS(RADIANS(90-DEGREES(ASIN(AD109/2000))))*SQRT(2*Basic!$C$4*9.81)*COS(RADIANS(90-DEGREES(ASIN(AD109/2000))))*SQRT(2*Basic!$C$4*9.81))))*SIN(RADIANS(AK109)))-19.62*(-Basic!$C$3))))*(SQRT((SIN(RADIANS(90-DEGREES(ASIN(AD109/2000))))*SQRT(2*Basic!$C$4*9.81)*Tool!$B$125*SIN(RADIANS(90-DEGREES(ASIN(AD109/2000))))*SQRT(2*Basic!$C$4*9.81)*Tool!$B$125)+(COS(RADIANS(90-DEGREES(ASIN(AD109/2000))))*SQRT(2*Basic!$C$4*9.81)*COS(RADIANS(90-DEGREES(ASIN(AD109/2000))))*SQRT(2*Basic!$C$4*9.81))))*COS(RADIANS(AK109))</f>
        <v>0.68518388608562819</v>
      </c>
      <c r="AX109">
        <v>106</v>
      </c>
      <c r="AY109">
        <f t="shared" si="14"/>
        <v>1922.5233918766378</v>
      </c>
      <c r="AZ109">
        <f t="shared" si="15"/>
        <v>-551.27471163399809</v>
      </c>
    </row>
    <row r="110" spans="6:52" x14ac:dyDescent="0.3">
      <c r="F110">
        <v>108</v>
      </c>
      <c r="G110" s="31">
        <f t="shared" si="8"/>
        <v>0.3183884888268233</v>
      </c>
      <c r="H110" s="35">
        <f>Tool!$E$10+('Trajectory Map'!G110*SIN(RADIANS(90-2*DEGREES(ASIN($D$5/2000))))/COS(RADIANS(90-2*DEGREES(ASIN($D$5/2000))))-('Trajectory Map'!G110*'Trajectory Map'!G110/((VLOOKUP($D$5,$AD$3:$AR$2002,15,FALSE)*4*COS(RADIANS(90-2*DEGREES(ASIN($D$5/2000))))*COS(RADIANS(90-2*DEGREES(ASIN($D$5/2000))))))))</f>
        <v>6.0268059197223147</v>
      </c>
      <c r="AD110" s="33">
        <f t="shared" si="12"/>
        <v>108</v>
      </c>
      <c r="AE110" s="33">
        <f t="shared" si="9"/>
        <v>1997.081871130976</v>
      </c>
      <c r="AH110" s="33">
        <f t="shared" si="10"/>
        <v>3.0954777406919125</v>
      </c>
      <c r="AI110" s="33">
        <f t="shared" si="11"/>
        <v>86.904522259308081</v>
      </c>
      <c r="AK110" s="75">
        <f t="shared" si="13"/>
        <v>83.809044518616176</v>
      </c>
      <c r="AN110" s="64"/>
      <c r="AQ110" s="64"/>
      <c r="AR110" s="75">
        <f>(SQRT((SIN(RADIANS(90-DEGREES(ASIN(AD110/2000))))*SQRT(2*Basic!$C$4*9.81)*Tool!$B$125*SIN(RADIANS(90-DEGREES(ASIN(AD110/2000))))*SQRT(2*Basic!$C$4*9.81)*Tool!$B$125)+(COS(RADIANS(90-DEGREES(ASIN(AD110/2000))))*SQRT(2*Basic!$C$4*9.81)*COS(RADIANS(90-DEGREES(ASIN(AD110/2000))))*SQRT(2*Basic!$C$4*9.81))))*(SQRT((SIN(RADIANS(90-DEGREES(ASIN(AD110/2000))))*SQRT(2*Basic!$C$4*9.81)*Tool!$B$125*SIN(RADIANS(90-DEGREES(ASIN(AD110/2000))))*SQRT(2*Basic!$C$4*9.81)*Tool!$B$125)+(COS(RADIANS(90-DEGREES(ASIN(AD110/2000))))*SQRT(2*Basic!$C$4*9.81)*COS(RADIANS(90-DEGREES(ASIN(AD110/2000))))*SQRT(2*Basic!$C$4*9.81))))/(2*9.81)</f>
        <v>0.83076700175999985</v>
      </c>
      <c r="AS110" s="75">
        <f>(1/9.81)*((SQRT((SIN(RADIANS(90-DEGREES(ASIN(AD110/2000))))*SQRT(2*Basic!$C$4*9.81)*Tool!$B$125*SIN(RADIANS(90-DEGREES(ASIN(AD110/2000))))*SQRT(2*Basic!$C$4*9.81)*Tool!$B$125)+(COS(RADIANS(90-DEGREES(ASIN(AD110/2000))))*SQRT(2*Basic!$C$4*9.81)*COS(RADIANS(90-DEGREES(ASIN(AD110/2000))))*SQRT(2*Basic!$C$4*9.81))))*SIN(RADIANS(AK110))+(SQRT(((SQRT((SIN(RADIANS(90-DEGREES(ASIN(AD110/2000))))*SQRT(2*Basic!$C$4*9.81)*Tool!$B$125*SIN(RADIANS(90-DEGREES(ASIN(AD110/2000))))*SQRT(2*Basic!$C$4*9.81)*Tool!$B$125)+(COS(RADIANS(90-DEGREES(ASIN(AD110/2000))))*SQRT(2*Basic!$C$4*9.81)*COS(RADIANS(90-DEGREES(ASIN(AD110/2000))))*SQRT(2*Basic!$C$4*9.81))))*SIN(RADIANS(AK110))*(SQRT((SIN(RADIANS(90-DEGREES(ASIN(AD110/2000))))*SQRT(2*Basic!$C$4*9.81)*Tool!$B$125*SIN(RADIANS(90-DEGREES(ASIN(AD110/2000))))*SQRT(2*Basic!$C$4*9.81)*Tool!$B$125)+(COS(RADIANS(90-DEGREES(ASIN(AD110/2000))))*SQRT(2*Basic!$C$4*9.81)*COS(RADIANS(90-DEGREES(ASIN(AD110/2000))))*SQRT(2*Basic!$C$4*9.81))))*SIN(RADIANS(AK110)))-19.62*(-Basic!$C$3))))*(SQRT((SIN(RADIANS(90-DEGREES(ASIN(AD110/2000))))*SQRT(2*Basic!$C$4*9.81)*Tool!$B$125*SIN(RADIANS(90-DEGREES(ASIN(AD110/2000))))*SQRT(2*Basic!$C$4*9.81)*Tool!$B$125)+(COS(RADIANS(90-DEGREES(ASIN(AD110/2000))))*SQRT(2*Basic!$C$4*9.81)*COS(RADIANS(90-DEGREES(ASIN(AD110/2000))))*SQRT(2*Basic!$C$4*9.81))))*COS(RADIANS(AK110))</f>
        <v>0.69157520517300319</v>
      </c>
      <c r="AX110">
        <v>107</v>
      </c>
      <c r="AY110">
        <f t="shared" si="14"/>
        <v>1912.609511926071</v>
      </c>
      <c r="AZ110">
        <f t="shared" si="15"/>
        <v>-584.74340944547328</v>
      </c>
    </row>
    <row r="111" spans="6:52" x14ac:dyDescent="0.3">
      <c r="F111">
        <v>109</v>
      </c>
      <c r="G111" s="31">
        <f t="shared" si="8"/>
        <v>0.32133653039003457</v>
      </c>
      <c r="H111" s="35">
        <f>Tool!$E$10+('Trajectory Map'!G111*SIN(RADIANS(90-2*DEGREES(ASIN($D$5/2000))))/COS(RADIANS(90-2*DEGREES(ASIN($D$5/2000))))-('Trajectory Map'!G111*'Trajectory Map'!G111/((VLOOKUP($D$5,$AD$3:$AR$2002,15,FALSE)*4*COS(RADIANS(90-2*DEGREES(ASIN($D$5/2000))))*COS(RADIANS(90-2*DEGREES(ASIN($D$5/2000))))))))</f>
        <v>6.0268659018361879</v>
      </c>
      <c r="AD111" s="33">
        <f t="shared" si="12"/>
        <v>109</v>
      </c>
      <c r="AE111" s="33">
        <f t="shared" si="9"/>
        <v>1997.0275411220548</v>
      </c>
      <c r="AH111" s="33">
        <f t="shared" si="10"/>
        <v>3.1241678802960635</v>
      </c>
      <c r="AI111" s="33">
        <f t="shared" si="11"/>
        <v>86.875832119703944</v>
      </c>
      <c r="AK111" s="75">
        <f t="shared" si="13"/>
        <v>83.751664239407873</v>
      </c>
      <c r="AN111" s="64"/>
      <c r="AQ111" s="64"/>
      <c r="AR111" s="75">
        <f>(SQRT((SIN(RADIANS(90-DEGREES(ASIN(AD111/2000))))*SQRT(2*Basic!$C$4*9.81)*Tool!$B$125*SIN(RADIANS(90-DEGREES(ASIN(AD111/2000))))*SQRT(2*Basic!$C$4*9.81)*Tool!$B$125)+(COS(RADIANS(90-DEGREES(ASIN(AD111/2000))))*SQRT(2*Basic!$C$4*9.81)*COS(RADIANS(90-DEGREES(ASIN(AD111/2000))))*SQRT(2*Basic!$C$4*9.81))))*(SQRT((SIN(RADIANS(90-DEGREES(ASIN(AD111/2000))))*SQRT(2*Basic!$C$4*9.81)*Tool!$B$125*SIN(RADIANS(90-DEGREES(ASIN(AD111/2000))))*SQRT(2*Basic!$C$4*9.81)*Tool!$B$125)+(COS(RADIANS(90-DEGREES(ASIN(AD111/2000))))*SQRT(2*Basic!$C$4*9.81)*COS(RADIANS(90-DEGREES(ASIN(AD111/2000))))*SQRT(2*Basic!$C$4*9.81))))/(2*9.81)</f>
        <v>0.83082517729000038</v>
      </c>
      <c r="AS111" s="75">
        <f>(1/9.81)*((SQRT((SIN(RADIANS(90-DEGREES(ASIN(AD111/2000))))*SQRT(2*Basic!$C$4*9.81)*Tool!$B$125*SIN(RADIANS(90-DEGREES(ASIN(AD111/2000))))*SQRT(2*Basic!$C$4*9.81)*Tool!$B$125)+(COS(RADIANS(90-DEGREES(ASIN(AD111/2000))))*SQRT(2*Basic!$C$4*9.81)*COS(RADIANS(90-DEGREES(ASIN(AD111/2000))))*SQRT(2*Basic!$C$4*9.81))))*SIN(RADIANS(AK111))+(SQRT(((SQRT((SIN(RADIANS(90-DEGREES(ASIN(AD111/2000))))*SQRT(2*Basic!$C$4*9.81)*Tool!$B$125*SIN(RADIANS(90-DEGREES(ASIN(AD111/2000))))*SQRT(2*Basic!$C$4*9.81)*Tool!$B$125)+(COS(RADIANS(90-DEGREES(ASIN(AD111/2000))))*SQRT(2*Basic!$C$4*9.81)*COS(RADIANS(90-DEGREES(ASIN(AD111/2000))))*SQRT(2*Basic!$C$4*9.81))))*SIN(RADIANS(AK111))*(SQRT((SIN(RADIANS(90-DEGREES(ASIN(AD111/2000))))*SQRT(2*Basic!$C$4*9.81)*Tool!$B$125*SIN(RADIANS(90-DEGREES(ASIN(AD111/2000))))*SQRT(2*Basic!$C$4*9.81)*Tool!$B$125)+(COS(RADIANS(90-DEGREES(ASIN(AD111/2000))))*SQRT(2*Basic!$C$4*9.81)*COS(RADIANS(90-DEGREES(ASIN(AD111/2000))))*SQRT(2*Basic!$C$4*9.81))))*SIN(RADIANS(AK111)))-19.62*(-Basic!$C$3))))*(SQRT((SIN(RADIANS(90-DEGREES(ASIN(AD111/2000))))*SQRT(2*Basic!$C$4*9.81)*Tool!$B$125*SIN(RADIANS(90-DEGREES(ASIN(AD111/2000))))*SQRT(2*Basic!$C$4*9.81)*Tool!$B$125)+(COS(RADIANS(90-DEGREES(ASIN(AD111/2000))))*SQRT(2*Basic!$C$4*9.81)*COS(RADIANS(90-DEGREES(ASIN(AD111/2000))))*SQRT(2*Basic!$C$4*9.81))))*COS(RADIANS(AK111))</f>
        <v>0.6979661770737976</v>
      </c>
      <c r="AX111">
        <v>108</v>
      </c>
      <c r="AY111">
        <f t="shared" si="14"/>
        <v>1902.1130325903073</v>
      </c>
      <c r="AZ111">
        <f t="shared" si="15"/>
        <v>-618.03398874989466</v>
      </c>
    </row>
    <row r="112" spans="6:52" x14ac:dyDescent="0.3">
      <c r="F112">
        <v>110</v>
      </c>
      <c r="G112" s="31">
        <f t="shared" si="8"/>
        <v>0.32428457195324589</v>
      </c>
      <c r="H112" s="35">
        <f>Tool!$E$10+('Trajectory Map'!G112*SIN(RADIANS(90-2*DEGREES(ASIN($D$5/2000))))/COS(RADIANS(90-2*DEGREES(ASIN($D$5/2000))))-('Trajectory Map'!G112*'Trajectory Map'!G112/((VLOOKUP($D$5,$AD$3:$AR$2002,15,FALSE)*4*COS(RADIANS(90-2*DEGREES(ASIN($D$5/2000))))*COS(RADIANS(90-2*DEGREES(ASIN($D$5/2000))))))))</f>
        <v>6.0269224303565467</v>
      </c>
      <c r="AD112" s="33">
        <f t="shared" si="12"/>
        <v>110</v>
      </c>
      <c r="AE112" s="33">
        <f t="shared" si="9"/>
        <v>1996.9727088771144</v>
      </c>
      <c r="AH112" s="33">
        <f t="shared" si="10"/>
        <v>3.1528588040464278</v>
      </c>
      <c r="AI112" s="33">
        <f t="shared" si="11"/>
        <v>86.847141195953569</v>
      </c>
      <c r="AK112" s="75">
        <f t="shared" si="13"/>
        <v>83.694282391907137</v>
      </c>
      <c r="AN112" s="64"/>
      <c r="AQ112" s="64"/>
      <c r="AR112" s="75">
        <f>(SQRT((SIN(RADIANS(90-DEGREES(ASIN(AD112/2000))))*SQRT(2*Basic!$C$4*9.81)*Tool!$B$125*SIN(RADIANS(90-DEGREES(ASIN(AD112/2000))))*SQRT(2*Basic!$C$4*9.81)*Tool!$B$125)+(COS(RADIANS(90-DEGREES(ASIN(AD112/2000))))*SQRT(2*Basic!$C$4*9.81)*COS(RADIANS(90-DEGREES(ASIN(AD112/2000))))*SQRT(2*Basic!$C$4*9.81))))*(SQRT((SIN(RADIANS(90-DEGREES(ASIN(AD112/2000))))*SQRT(2*Basic!$C$4*9.81)*Tool!$B$125*SIN(RADIANS(90-DEGREES(ASIN(AD112/2000))))*SQRT(2*Basic!$C$4*9.81)*Tool!$B$125)+(COS(RADIANS(90-DEGREES(ASIN(AD112/2000))))*SQRT(2*Basic!$C$4*9.81)*COS(RADIANS(90-DEGREES(ASIN(AD112/2000))))*SQRT(2*Basic!$C$4*9.81))))/(2*9.81)</f>
        <v>0.83088388900000021</v>
      </c>
      <c r="AS112" s="75">
        <f>(1/9.81)*((SQRT((SIN(RADIANS(90-DEGREES(ASIN(AD112/2000))))*SQRT(2*Basic!$C$4*9.81)*Tool!$B$125*SIN(RADIANS(90-DEGREES(ASIN(AD112/2000))))*SQRT(2*Basic!$C$4*9.81)*Tool!$B$125)+(COS(RADIANS(90-DEGREES(ASIN(AD112/2000))))*SQRT(2*Basic!$C$4*9.81)*COS(RADIANS(90-DEGREES(ASIN(AD112/2000))))*SQRT(2*Basic!$C$4*9.81))))*SIN(RADIANS(AK112))+(SQRT(((SQRT((SIN(RADIANS(90-DEGREES(ASIN(AD112/2000))))*SQRT(2*Basic!$C$4*9.81)*Tool!$B$125*SIN(RADIANS(90-DEGREES(ASIN(AD112/2000))))*SQRT(2*Basic!$C$4*9.81)*Tool!$B$125)+(COS(RADIANS(90-DEGREES(ASIN(AD112/2000))))*SQRT(2*Basic!$C$4*9.81)*COS(RADIANS(90-DEGREES(ASIN(AD112/2000))))*SQRT(2*Basic!$C$4*9.81))))*SIN(RADIANS(AK112))*(SQRT((SIN(RADIANS(90-DEGREES(ASIN(AD112/2000))))*SQRT(2*Basic!$C$4*9.81)*Tool!$B$125*SIN(RADIANS(90-DEGREES(ASIN(AD112/2000))))*SQRT(2*Basic!$C$4*9.81)*Tool!$B$125)+(COS(RADIANS(90-DEGREES(ASIN(AD112/2000))))*SQRT(2*Basic!$C$4*9.81)*COS(RADIANS(90-DEGREES(ASIN(AD112/2000))))*SQRT(2*Basic!$C$4*9.81))))*SIN(RADIANS(AK112)))-19.62*(-Basic!$C$3))))*(SQRT((SIN(RADIANS(90-DEGREES(ASIN(AD112/2000))))*SQRT(2*Basic!$C$4*9.81)*Tool!$B$125*SIN(RADIANS(90-DEGREES(ASIN(AD112/2000))))*SQRT(2*Basic!$C$4*9.81)*Tool!$B$125)+(COS(RADIANS(90-DEGREES(ASIN(AD112/2000))))*SQRT(2*Basic!$C$4*9.81)*COS(RADIANS(90-DEGREES(ASIN(AD112/2000))))*SQRT(2*Basic!$C$4*9.81))))*COS(RADIANS(AK112))</f>
        <v>0.70435679835130227</v>
      </c>
      <c r="AX112">
        <v>109</v>
      </c>
      <c r="AY112">
        <f t="shared" si="14"/>
        <v>1891.0371511986336</v>
      </c>
      <c r="AZ112">
        <f t="shared" si="15"/>
        <v>-651.1363089143133</v>
      </c>
    </row>
    <row r="113" spans="6:52" x14ac:dyDescent="0.3">
      <c r="F113">
        <v>111</v>
      </c>
      <c r="G113" s="31">
        <f t="shared" si="8"/>
        <v>0.32723261351645722</v>
      </c>
      <c r="H113" s="35">
        <f>Tool!$E$10+('Trajectory Map'!G113*SIN(RADIANS(90-2*DEGREES(ASIN($D$5/2000))))/COS(RADIANS(90-2*DEGREES(ASIN($D$5/2000))))-('Trajectory Map'!G113*'Trajectory Map'!G113/((VLOOKUP($D$5,$AD$3:$AR$2002,15,FALSE)*4*COS(RADIANS(90-2*DEGREES(ASIN($D$5/2000))))*COS(RADIANS(90-2*DEGREES(ASIN($D$5/2000))))))))</f>
        <v>6.0269755052833913</v>
      </c>
      <c r="AD113" s="33">
        <f t="shared" si="12"/>
        <v>111</v>
      </c>
      <c r="AE113" s="33">
        <f t="shared" si="9"/>
        <v>1996.9173743547829</v>
      </c>
      <c r="AH113" s="33">
        <f t="shared" si="10"/>
        <v>3.1815505192021951</v>
      </c>
      <c r="AI113" s="33">
        <f t="shared" si="11"/>
        <v>86.81844948079781</v>
      </c>
      <c r="AK113" s="75">
        <f t="shared" si="13"/>
        <v>83.636898961595605</v>
      </c>
      <c r="AN113" s="64"/>
      <c r="AQ113" s="64"/>
      <c r="AR113" s="75">
        <f>(SQRT((SIN(RADIANS(90-DEGREES(ASIN(AD113/2000))))*SQRT(2*Basic!$C$4*9.81)*Tool!$B$125*SIN(RADIANS(90-DEGREES(ASIN(AD113/2000))))*SQRT(2*Basic!$C$4*9.81)*Tool!$B$125)+(COS(RADIANS(90-DEGREES(ASIN(AD113/2000))))*SQRT(2*Basic!$C$4*9.81)*COS(RADIANS(90-DEGREES(ASIN(AD113/2000))))*SQRT(2*Basic!$C$4*9.81))))*(SQRT((SIN(RADIANS(90-DEGREES(ASIN(AD113/2000))))*SQRT(2*Basic!$C$4*9.81)*Tool!$B$125*SIN(RADIANS(90-DEGREES(ASIN(AD113/2000))))*SQRT(2*Basic!$C$4*9.81)*Tool!$B$125)+(COS(RADIANS(90-DEGREES(ASIN(AD113/2000))))*SQRT(2*Basic!$C$4*9.81)*COS(RADIANS(90-DEGREES(ASIN(AD113/2000))))*SQRT(2*Basic!$C$4*9.81))))/(2*9.81)</f>
        <v>0.83094313688999977</v>
      </c>
      <c r="AS113" s="75">
        <f>(1/9.81)*((SQRT((SIN(RADIANS(90-DEGREES(ASIN(AD113/2000))))*SQRT(2*Basic!$C$4*9.81)*Tool!$B$125*SIN(RADIANS(90-DEGREES(ASIN(AD113/2000))))*SQRT(2*Basic!$C$4*9.81)*Tool!$B$125)+(COS(RADIANS(90-DEGREES(ASIN(AD113/2000))))*SQRT(2*Basic!$C$4*9.81)*COS(RADIANS(90-DEGREES(ASIN(AD113/2000))))*SQRT(2*Basic!$C$4*9.81))))*SIN(RADIANS(AK113))+(SQRT(((SQRT((SIN(RADIANS(90-DEGREES(ASIN(AD113/2000))))*SQRT(2*Basic!$C$4*9.81)*Tool!$B$125*SIN(RADIANS(90-DEGREES(ASIN(AD113/2000))))*SQRT(2*Basic!$C$4*9.81)*Tool!$B$125)+(COS(RADIANS(90-DEGREES(ASIN(AD113/2000))))*SQRT(2*Basic!$C$4*9.81)*COS(RADIANS(90-DEGREES(ASIN(AD113/2000))))*SQRT(2*Basic!$C$4*9.81))))*SIN(RADIANS(AK113))*(SQRT((SIN(RADIANS(90-DEGREES(ASIN(AD113/2000))))*SQRT(2*Basic!$C$4*9.81)*Tool!$B$125*SIN(RADIANS(90-DEGREES(ASIN(AD113/2000))))*SQRT(2*Basic!$C$4*9.81)*Tool!$B$125)+(COS(RADIANS(90-DEGREES(ASIN(AD113/2000))))*SQRT(2*Basic!$C$4*9.81)*COS(RADIANS(90-DEGREES(ASIN(AD113/2000))))*SQRT(2*Basic!$C$4*9.81))))*SIN(RADIANS(AK113)))-19.62*(-Basic!$C$3))))*(SQRT((SIN(RADIANS(90-DEGREES(ASIN(AD113/2000))))*SQRT(2*Basic!$C$4*9.81)*Tool!$B$125*SIN(RADIANS(90-DEGREES(ASIN(AD113/2000))))*SQRT(2*Basic!$C$4*9.81)*Tool!$B$125)+(COS(RADIANS(90-DEGREES(ASIN(AD113/2000))))*SQRT(2*Basic!$C$4*9.81)*COS(RADIANS(90-DEGREES(ASIN(AD113/2000))))*SQRT(2*Basic!$C$4*9.81))))*COS(RADIANS(AK113))</f>
        <v>0.7107470655626954</v>
      </c>
      <c r="AX113">
        <v>110</v>
      </c>
      <c r="AY113">
        <f t="shared" si="14"/>
        <v>1879.3852415718168</v>
      </c>
      <c r="AZ113">
        <f t="shared" si="15"/>
        <v>-684.0402866513374</v>
      </c>
    </row>
    <row r="114" spans="6:52" x14ac:dyDescent="0.3">
      <c r="F114">
        <v>112</v>
      </c>
      <c r="G114" s="31">
        <f t="shared" si="8"/>
        <v>0.33018065507966854</v>
      </c>
      <c r="H114" s="35">
        <f>Tool!$E$10+('Trajectory Map'!G114*SIN(RADIANS(90-2*DEGREES(ASIN($D$5/2000))))/COS(RADIANS(90-2*DEGREES(ASIN($D$5/2000))))-('Trajectory Map'!G114*'Trajectory Map'!G114/((VLOOKUP($D$5,$AD$3:$AR$2002,15,FALSE)*4*COS(RADIANS(90-2*DEGREES(ASIN($D$5/2000))))*COS(RADIANS(90-2*DEGREES(ASIN($D$5/2000))))))))</f>
        <v>6.0270251266167225</v>
      </c>
      <c r="AD114" s="33">
        <f t="shared" si="12"/>
        <v>112</v>
      </c>
      <c r="AE114" s="33">
        <f t="shared" si="9"/>
        <v>1996.8615375133049</v>
      </c>
      <c r="AH114" s="33">
        <f t="shared" si="10"/>
        <v>3.210243033024347</v>
      </c>
      <c r="AI114" s="33">
        <f t="shared" si="11"/>
        <v>86.789756966975659</v>
      </c>
      <c r="AK114" s="75">
        <f t="shared" si="13"/>
        <v>83.579513933951304</v>
      </c>
      <c r="AN114" s="64"/>
      <c r="AQ114" s="64"/>
      <c r="AR114" s="75">
        <f>(SQRT((SIN(RADIANS(90-DEGREES(ASIN(AD114/2000))))*SQRT(2*Basic!$C$4*9.81)*Tool!$B$125*SIN(RADIANS(90-DEGREES(ASIN(AD114/2000))))*SQRT(2*Basic!$C$4*9.81)*Tool!$B$125)+(COS(RADIANS(90-DEGREES(ASIN(AD114/2000))))*SQRT(2*Basic!$C$4*9.81)*COS(RADIANS(90-DEGREES(ASIN(AD114/2000))))*SQRT(2*Basic!$C$4*9.81))))*(SQRT((SIN(RADIANS(90-DEGREES(ASIN(AD114/2000))))*SQRT(2*Basic!$C$4*9.81)*Tool!$B$125*SIN(RADIANS(90-DEGREES(ASIN(AD114/2000))))*SQRT(2*Basic!$C$4*9.81)*Tool!$B$125)+(COS(RADIANS(90-DEGREES(ASIN(AD114/2000))))*SQRT(2*Basic!$C$4*9.81)*COS(RADIANS(90-DEGREES(ASIN(AD114/2000))))*SQRT(2*Basic!$C$4*9.81))))/(2*9.81)</f>
        <v>0.83100292096000017</v>
      </c>
      <c r="AS114" s="75">
        <f>(1/9.81)*((SQRT((SIN(RADIANS(90-DEGREES(ASIN(AD114/2000))))*SQRT(2*Basic!$C$4*9.81)*Tool!$B$125*SIN(RADIANS(90-DEGREES(ASIN(AD114/2000))))*SQRT(2*Basic!$C$4*9.81)*Tool!$B$125)+(COS(RADIANS(90-DEGREES(ASIN(AD114/2000))))*SQRT(2*Basic!$C$4*9.81)*COS(RADIANS(90-DEGREES(ASIN(AD114/2000))))*SQRT(2*Basic!$C$4*9.81))))*SIN(RADIANS(AK114))+(SQRT(((SQRT((SIN(RADIANS(90-DEGREES(ASIN(AD114/2000))))*SQRT(2*Basic!$C$4*9.81)*Tool!$B$125*SIN(RADIANS(90-DEGREES(ASIN(AD114/2000))))*SQRT(2*Basic!$C$4*9.81)*Tool!$B$125)+(COS(RADIANS(90-DEGREES(ASIN(AD114/2000))))*SQRT(2*Basic!$C$4*9.81)*COS(RADIANS(90-DEGREES(ASIN(AD114/2000))))*SQRT(2*Basic!$C$4*9.81))))*SIN(RADIANS(AK114))*(SQRT((SIN(RADIANS(90-DEGREES(ASIN(AD114/2000))))*SQRT(2*Basic!$C$4*9.81)*Tool!$B$125*SIN(RADIANS(90-DEGREES(ASIN(AD114/2000))))*SQRT(2*Basic!$C$4*9.81)*Tool!$B$125)+(COS(RADIANS(90-DEGREES(ASIN(AD114/2000))))*SQRT(2*Basic!$C$4*9.81)*COS(RADIANS(90-DEGREES(ASIN(AD114/2000))))*SQRT(2*Basic!$C$4*9.81))))*SIN(RADIANS(AK114)))-19.62*(-Basic!$C$3))))*(SQRT((SIN(RADIANS(90-DEGREES(ASIN(AD114/2000))))*SQRT(2*Basic!$C$4*9.81)*Tool!$B$125*SIN(RADIANS(90-DEGREES(ASIN(AD114/2000))))*SQRT(2*Basic!$C$4*9.81)*Tool!$B$125)+(COS(RADIANS(90-DEGREES(ASIN(AD114/2000))))*SQRT(2*Basic!$C$4*9.81)*COS(RADIANS(90-DEGREES(ASIN(AD114/2000))))*SQRT(2*Basic!$C$4*9.81))))*COS(RADIANS(AK114))</f>
        <v>0.71713697525899534</v>
      </c>
      <c r="AX114">
        <v>111</v>
      </c>
      <c r="AY114">
        <f t="shared" si="14"/>
        <v>1867.1608529944035</v>
      </c>
      <c r="AZ114">
        <f t="shared" si="15"/>
        <v>-716.73589909060058</v>
      </c>
    </row>
    <row r="115" spans="6:52" x14ac:dyDescent="0.3">
      <c r="F115">
        <v>113</v>
      </c>
      <c r="G115" s="31">
        <f t="shared" si="8"/>
        <v>0.33312869664287992</v>
      </c>
      <c r="H115" s="35">
        <f>Tool!$E$10+('Trajectory Map'!G115*SIN(RADIANS(90-2*DEGREES(ASIN($D$5/2000))))/COS(RADIANS(90-2*DEGREES(ASIN($D$5/2000))))-('Trajectory Map'!G115*'Trajectory Map'!G115/((VLOOKUP($D$5,$AD$3:$AR$2002,15,FALSE)*4*COS(RADIANS(90-2*DEGREES(ASIN($D$5/2000))))*COS(RADIANS(90-2*DEGREES(ASIN($D$5/2000))))))))</f>
        <v>6.0270712943565385</v>
      </c>
      <c r="AD115" s="33">
        <f t="shared" si="12"/>
        <v>113</v>
      </c>
      <c r="AE115" s="33">
        <f t="shared" si="9"/>
        <v>1996.8051983105413</v>
      </c>
      <c r="AH115" s="33">
        <f t="shared" si="10"/>
        <v>3.2389363527756823</v>
      </c>
      <c r="AI115" s="33">
        <f t="shared" si="11"/>
        <v>86.761063647224319</v>
      </c>
      <c r="AK115" s="75">
        <f t="shared" si="13"/>
        <v>83.522127294448637</v>
      </c>
      <c r="AN115" s="64"/>
      <c r="AQ115" s="64"/>
      <c r="AR115" s="75">
        <f>(SQRT((SIN(RADIANS(90-DEGREES(ASIN(AD115/2000))))*SQRT(2*Basic!$C$4*9.81)*Tool!$B$125*SIN(RADIANS(90-DEGREES(ASIN(AD115/2000))))*SQRT(2*Basic!$C$4*9.81)*Tool!$B$125)+(COS(RADIANS(90-DEGREES(ASIN(AD115/2000))))*SQRT(2*Basic!$C$4*9.81)*COS(RADIANS(90-DEGREES(ASIN(AD115/2000))))*SQRT(2*Basic!$C$4*9.81))))*(SQRT((SIN(RADIANS(90-DEGREES(ASIN(AD115/2000))))*SQRT(2*Basic!$C$4*9.81)*Tool!$B$125*SIN(RADIANS(90-DEGREES(ASIN(AD115/2000))))*SQRT(2*Basic!$C$4*9.81)*Tool!$B$125)+(COS(RADIANS(90-DEGREES(ASIN(AD115/2000))))*SQRT(2*Basic!$C$4*9.81)*COS(RADIANS(90-DEGREES(ASIN(AD115/2000))))*SQRT(2*Basic!$C$4*9.81))))/(2*9.81)</f>
        <v>0.83106324121000008</v>
      </c>
      <c r="AS115" s="75">
        <f>(1/9.81)*((SQRT((SIN(RADIANS(90-DEGREES(ASIN(AD115/2000))))*SQRT(2*Basic!$C$4*9.81)*Tool!$B$125*SIN(RADIANS(90-DEGREES(ASIN(AD115/2000))))*SQRT(2*Basic!$C$4*9.81)*Tool!$B$125)+(COS(RADIANS(90-DEGREES(ASIN(AD115/2000))))*SQRT(2*Basic!$C$4*9.81)*COS(RADIANS(90-DEGREES(ASIN(AD115/2000))))*SQRT(2*Basic!$C$4*9.81))))*SIN(RADIANS(AK115))+(SQRT(((SQRT((SIN(RADIANS(90-DEGREES(ASIN(AD115/2000))))*SQRT(2*Basic!$C$4*9.81)*Tool!$B$125*SIN(RADIANS(90-DEGREES(ASIN(AD115/2000))))*SQRT(2*Basic!$C$4*9.81)*Tool!$B$125)+(COS(RADIANS(90-DEGREES(ASIN(AD115/2000))))*SQRT(2*Basic!$C$4*9.81)*COS(RADIANS(90-DEGREES(ASIN(AD115/2000))))*SQRT(2*Basic!$C$4*9.81))))*SIN(RADIANS(AK115))*(SQRT((SIN(RADIANS(90-DEGREES(ASIN(AD115/2000))))*SQRT(2*Basic!$C$4*9.81)*Tool!$B$125*SIN(RADIANS(90-DEGREES(ASIN(AD115/2000))))*SQRT(2*Basic!$C$4*9.81)*Tool!$B$125)+(COS(RADIANS(90-DEGREES(ASIN(AD115/2000))))*SQRT(2*Basic!$C$4*9.81)*COS(RADIANS(90-DEGREES(ASIN(AD115/2000))))*SQRT(2*Basic!$C$4*9.81))))*SIN(RADIANS(AK115)))-19.62*(-Basic!$C$3))))*(SQRT((SIN(RADIANS(90-DEGREES(ASIN(AD115/2000))))*SQRT(2*Basic!$C$4*9.81)*Tool!$B$125*SIN(RADIANS(90-DEGREES(ASIN(AD115/2000))))*SQRT(2*Basic!$C$4*9.81)*Tool!$B$125)+(COS(RADIANS(90-DEGREES(ASIN(AD115/2000))))*SQRT(2*Basic!$C$4*9.81)*COS(RADIANS(90-DEGREES(ASIN(AD115/2000))))*SQRT(2*Basic!$C$4*9.81))))*COS(RADIANS(AK115))</f>
        <v>0.7235265239850045</v>
      </c>
      <c r="AX115">
        <v>112</v>
      </c>
      <c r="AY115">
        <f t="shared" si="14"/>
        <v>1854.3677091335749</v>
      </c>
      <c r="AZ115">
        <f t="shared" si="15"/>
        <v>-749.21318683182415</v>
      </c>
    </row>
    <row r="116" spans="6:52" x14ac:dyDescent="0.3">
      <c r="F116">
        <v>114</v>
      </c>
      <c r="G116" s="31">
        <f t="shared" si="8"/>
        <v>0.33607673820609119</v>
      </c>
      <c r="H116" s="35">
        <f>Tool!$E$10+('Trajectory Map'!G116*SIN(RADIANS(90-2*DEGREES(ASIN($D$5/2000))))/COS(RADIANS(90-2*DEGREES(ASIN($D$5/2000))))-('Trajectory Map'!G116*'Trajectory Map'!G116/((VLOOKUP($D$5,$AD$3:$AR$2002,15,FALSE)*4*COS(RADIANS(90-2*DEGREES(ASIN($D$5/2000))))*COS(RADIANS(90-2*DEGREES(ASIN($D$5/2000))))))))</f>
        <v>6.0271140085028412</v>
      </c>
      <c r="AD116" s="33">
        <f t="shared" si="12"/>
        <v>114</v>
      </c>
      <c r="AE116" s="33">
        <f t="shared" si="9"/>
        <v>1996.7483567039687</v>
      </c>
      <c r="AH116" s="33">
        <f t="shared" si="10"/>
        <v>3.2676304857208232</v>
      </c>
      <c r="AI116" s="33">
        <f t="shared" si="11"/>
        <v>86.732369514279171</v>
      </c>
      <c r="AK116" s="75">
        <f t="shared" si="13"/>
        <v>83.464739028558355</v>
      </c>
      <c r="AN116" s="64"/>
      <c r="AQ116" s="64"/>
      <c r="AR116" s="75">
        <f>(SQRT((SIN(RADIANS(90-DEGREES(ASIN(AD116/2000))))*SQRT(2*Basic!$C$4*9.81)*Tool!$B$125*SIN(RADIANS(90-DEGREES(ASIN(AD116/2000))))*SQRT(2*Basic!$C$4*9.81)*Tool!$B$125)+(COS(RADIANS(90-DEGREES(ASIN(AD116/2000))))*SQRT(2*Basic!$C$4*9.81)*COS(RADIANS(90-DEGREES(ASIN(AD116/2000))))*SQRT(2*Basic!$C$4*9.81))))*(SQRT((SIN(RADIANS(90-DEGREES(ASIN(AD116/2000))))*SQRT(2*Basic!$C$4*9.81)*Tool!$B$125*SIN(RADIANS(90-DEGREES(ASIN(AD116/2000))))*SQRT(2*Basic!$C$4*9.81)*Tool!$B$125)+(COS(RADIANS(90-DEGREES(ASIN(AD116/2000))))*SQRT(2*Basic!$C$4*9.81)*COS(RADIANS(90-DEGREES(ASIN(AD116/2000))))*SQRT(2*Basic!$C$4*9.81))))/(2*9.81)</f>
        <v>0.83112409764000017</v>
      </c>
      <c r="AS116" s="75">
        <f>(1/9.81)*((SQRT((SIN(RADIANS(90-DEGREES(ASIN(AD116/2000))))*SQRT(2*Basic!$C$4*9.81)*Tool!$B$125*SIN(RADIANS(90-DEGREES(ASIN(AD116/2000))))*SQRT(2*Basic!$C$4*9.81)*Tool!$B$125)+(COS(RADIANS(90-DEGREES(ASIN(AD116/2000))))*SQRT(2*Basic!$C$4*9.81)*COS(RADIANS(90-DEGREES(ASIN(AD116/2000))))*SQRT(2*Basic!$C$4*9.81))))*SIN(RADIANS(AK116))+(SQRT(((SQRT((SIN(RADIANS(90-DEGREES(ASIN(AD116/2000))))*SQRT(2*Basic!$C$4*9.81)*Tool!$B$125*SIN(RADIANS(90-DEGREES(ASIN(AD116/2000))))*SQRT(2*Basic!$C$4*9.81)*Tool!$B$125)+(COS(RADIANS(90-DEGREES(ASIN(AD116/2000))))*SQRT(2*Basic!$C$4*9.81)*COS(RADIANS(90-DEGREES(ASIN(AD116/2000))))*SQRT(2*Basic!$C$4*9.81))))*SIN(RADIANS(AK116))*(SQRT((SIN(RADIANS(90-DEGREES(ASIN(AD116/2000))))*SQRT(2*Basic!$C$4*9.81)*Tool!$B$125*SIN(RADIANS(90-DEGREES(ASIN(AD116/2000))))*SQRT(2*Basic!$C$4*9.81)*Tool!$B$125)+(COS(RADIANS(90-DEGREES(ASIN(AD116/2000))))*SQRT(2*Basic!$C$4*9.81)*COS(RADIANS(90-DEGREES(ASIN(AD116/2000))))*SQRT(2*Basic!$C$4*9.81))))*SIN(RADIANS(AK116)))-19.62*(-Basic!$C$3))))*(SQRT((SIN(RADIANS(90-DEGREES(ASIN(AD116/2000))))*SQRT(2*Basic!$C$4*9.81)*Tool!$B$125*SIN(RADIANS(90-DEGREES(ASIN(AD116/2000))))*SQRT(2*Basic!$C$4*9.81)*Tool!$B$125)+(COS(RADIANS(90-DEGREES(ASIN(AD116/2000))))*SQRT(2*Basic!$C$4*9.81)*COS(RADIANS(90-DEGREES(ASIN(AD116/2000))))*SQRT(2*Basic!$C$4*9.81))))*COS(RADIANS(AK116))</f>
        <v>0.72991570827925301</v>
      </c>
      <c r="AX116">
        <v>113</v>
      </c>
      <c r="AY116">
        <f t="shared" si="14"/>
        <v>1841.0097069048804</v>
      </c>
      <c r="AZ116">
        <f t="shared" si="15"/>
        <v>-781.46225697854754</v>
      </c>
    </row>
    <row r="117" spans="6:52" x14ac:dyDescent="0.3">
      <c r="F117">
        <v>115</v>
      </c>
      <c r="G117" s="31">
        <f t="shared" si="8"/>
        <v>0.33902477976930256</v>
      </c>
      <c r="H117" s="35">
        <f>Tool!$E$10+('Trajectory Map'!G117*SIN(RADIANS(90-2*DEGREES(ASIN($D$5/2000))))/COS(RADIANS(90-2*DEGREES(ASIN($D$5/2000))))-('Trajectory Map'!G117*'Trajectory Map'!G117/((VLOOKUP($D$5,$AD$3:$AR$2002,15,FALSE)*4*COS(RADIANS(90-2*DEGREES(ASIN($D$5/2000))))*COS(RADIANS(90-2*DEGREES(ASIN($D$5/2000))))))))</f>
        <v>6.0271532690556295</v>
      </c>
      <c r="AD117" s="33">
        <f t="shared" si="12"/>
        <v>115</v>
      </c>
      <c r="AE117" s="33">
        <f t="shared" si="9"/>
        <v>1996.6910126506805</v>
      </c>
      <c r="AH117" s="33">
        <f t="shared" si="10"/>
        <v>3.2963254391262398</v>
      </c>
      <c r="AI117" s="33">
        <f t="shared" si="11"/>
        <v>86.703674560873765</v>
      </c>
      <c r="AK117" s="75">
        <f t="shared" si="13"/>
        <v>83.407349121747515</v>
      </c>
      <c r="AN117" s="64"/>
      <c r="AQ117" s="64"/>
      <c r="AR117" s="75">
        <f>(SQRT((SIN(RADIANS(90-DEGREES(ASIN(AD117/2000))))*SQRT(2*Basic!$C$4*9.81)*Tool!$B$125*SIN(RADIANS(90-DEGREES(ASIN(AD117/2000))))*SQRT(2*Basic!$C$4*9.81)*Tool!$B$125)+(COS(RADIANS(90-DEGREES(ASIN(AD117/2000))))*SQRT(2*Basic!$C$4*9.81)*COS(RADIANS(90-DEGREES(ASIN(AD117/2000))))*SQRT(2*Basic!$C$4*9.81))))*(SQRT((SIN(RADIANS(90-DEGREES(ASIN(AD117/2000))))*SQRT(2*Basic!$C$4*9.81)*Tool!$B$125*SIN(RADIANS(90-DEGREES(ASIN(AD117/2000))))*SQRT(2*Basic!$C$4*9.81)*Tool!$B$125)+(COS(RADIANS(90-DEGREES(ASIN(AD117/2000))))*SQRT(2*Basic!$C$4*9.81)*COS(RADIANS(90-DEGREES(ASIN(AD117/2000))))*SQRT(2*Basic!$C$4*9.81))))/(2*9.81)</f>
        <v>0.83118549025000021</v>
      </c>
      <c r="AS117" s="75">
        <f>(1/9.81)*((SQRT((SIN(RADIANS(90-DEGREES(ASIN(AD117/2000))))*SQRT(2*Basic!$C$4*9.81)*Tool!$B$125*SIN(RADIANS(90-DEGREES(ASIN(AD117/2000))))*SQRT(2*Basic!$C$4*9.81)*Tool!$B$125)+(COS(RADIANS(90-DEGREES(ASIN(AD117/2000))))*SQRT(2*Basic!$C$4*9.81)*COS(RADIANS(90-DEGREES(ASIN(AD117/2000))))*SQRT(2*Basic!$C$4*9.81))))*SIN(RADIANS(AK117))+(SQRT(((SQRT((SIN(RADIANS(90-DEGREES(ASIN(AD117/2000))))*SQRT(2*Basic!$C$4*9.81)*Tool!$B$125*SIN(RADIANS(90-DEGREES(ASIN(AD117/2000))))*SQRT(2*Basic!$C$4*9.81)*Tool!$B$125)+(COS(RADIANS(90-DEGREES(ASIN(AD117/2000))))*SQRT(2*Basic!$C$4*9.81)*COS(RADIANS(90-DEGREES(ASIN(AD117/2000))))*SQRT(2*Basic!$C$4*9.81))))*SIN(RADIANS(AK117))*(SQRT((SIN(RADIANS(90-DEGREES(ASIN(AD117/2000))))*SQRT(2*Basic!$C$4*9.81)*Tool!$B$125*SIN(RADIANS(90-DEGREES(ASIN(AD117/2000))))*SQRT(2*Basic!$C$4*9.81)*Tool!$B$125)+(COS(RADIANS(90-DEGREES(ASIN(AD117/2000))))*SQRT(2*Basic!$C$4*9.81)*COS(RADIANS(90-DEGREES(ASIN(AD117/2000))))*SQRT(2*Basic!$C$4*9.81))))*SIN(RADIANS(AK117)))-19.62*(-Basic!$C$3))))*(SQRT((SIN(RADIANS(90-DEGREES(ASIN(AD117/2000))))*SQRT(2*Basic!$C$4*9.81)*Tool!$B$125*SIN(RADIANS(90-DEGREES(ASIN(AD117/2000))))*SQRT(2*Basic!$C$4*9.81)*Tool!$B$125)+(COS(RADIANS(90-DEGREES(ASIN(AD117/2000))))*SQRT(2*Basic!$C$4*9.81)*COS(RADIANS(90-DEGREES(ASIN(AD117/2000))))*SQRT(2*Basic!$C$4*9.81))))*COS(RADIANS(AK117))</f>
        <v>0.73630452467394381</v>
      </c>
      <c r="AX117">
        <v>114</v>
      </c>
      <c r="AY117">
        <f t="shared" si="14"/>
        <v>1827.0909152852018</v>
      </c>
      <c r="AZ117">
        <f t="shared" si="15"/>
        <v>-813.47328615160052</v>
      </c>
    </row>
    <row r="118" spans="6:52" x14ac:dyDescent="0.3">
      <c r="F118">
        <v>116</v>
      </c>
      <c r="G118" s="31">
        <f t="shared" si="8"/>
        <v>0.34197282133251383</v>
      </c>
      <c r="H118" s="35">
        <f>Tool!$E$10+('Trajectory Map'!G118*SIN(RADIANS(90-2*DEGREES(ASIN($D$5/2000))))/COS(RADIANS(90-2*DEGREES(ASIN($D$5/2000))))-('Trajectory Map'!G118*'Trajectory Map'!G118/((VLOOKUP($D$5,$AD$3:$AR$2002,15,FALSE)*4*COS(RADIANS(90-2*DEGREES(ASIN($D$5/2000))))*COS(RADIANS(90-2*DEGREES(ASIN($D$5/2000))))))))</f>
        <v>6.0271890760149036</v>
      </c>
      <c r="AD118" s="33">
        <f t="shared" si="12"/>
        <v>116</v>
      </c>
      <c r="AE118" s="33">
        <f t="shared" si="9"/>
        <v>1996.6331661073848</v>
      </c>
      <c r="AH118" s="33">
        <f t="shared" si="10"/>
        <v>3.3250212202602651</v>
      </c>
      <c r="AI118" s="33">
        <f t="shared" si="11"/>
        <v>86.674978779739732</v>
      </c>
      <c r="AK118" s="75">
        <f t="shared" si="13"/>
        <v>83.349957559479463</v>
      </c>
      <c r="AN118" s="64"/>
      <c r="AQ118" s="64"/>
      <c r="AR118" s="75">
        <f>(SQRT((SIN(RADIANS(90-DEGREES(ASIN(AD118/2000))))*SQRT(2*Basic!$C$4*9.81)*Tool!$B$125*SIN(RADIANS(90-DEGREES(ASIN(AD118/2000))))*SQRT(2*Basic!$C$4*9.81)*Tool!$B$125)+(COS(RADIANS(90-DEGREES(ASIN(AD118/2000))))*SQRT(2*Basic!$C$4*9.81)*COS(RADIANS(90-DEGREES(ASIN(AD118/2000))))*SQRT(2*Basic!$C$4*9.81))))*(SQRT((SIN(RADIANS(90-DEGREES(ASIN(AD118/2000))))*SQRT(2*Basic!$C$4*9.81)*Tool!$B$125*SIN(RADIANS(90-DEGREES(ASIN(AD118/2000))))*SQRT(2*Basic!$C$4*9.81)*Tool!$B$125)+(COS(RADIANS(90-DEGREES(ASIN(AD118/2000))))*SQRT(2*Basic!$C$4*9.81)*COS(RADIANS(90-DEGREES(ASIN(AD118/2000))))*SQRT(2*Basic!$C$4*9.81))))/(2*9.81)</f>
        <v>0.83124741903999999</v>
      </c>
      <c r="AS118" s="75">
        <f>(1/9.81)*((SQRT((SIN(RADIANS(90-DEGREES(ASIN(AD118/2000))))*SQRT(2*Basic!$C$4*9.81)*Tool!$B$125*SIN(RADIANS(90-DEGREES(ASIN(AD118/2000))))*SQRT(2*Basic!$C$4*9.81)*Tool!$B$125)+(COS(RADIANS(90-DEGREES(ASIN(AD118/2000))))*SQRT(2*Basic!$C$4*9.81)*COS(RADIANS(90-DEGREES(ASIN(AD118/2000))))*SQRT(2*Basic!$C$4*9.81))))*SIN(RADIANS(AK118))+(SQRT(((SQRT((SIN(RADIANS(90-DEGREES(ASIN(AD118/2000))))*SQRT(2*Basic!$C$4*9.81)*Tool!$B$125*SIN(RADIANS(90-DEGREES(ASIN(AD118/2000))))*SQRT(2*Basic!$C$4*9.81)*Tool!$B$125)+(COS(RADIANS(90-DEGREES(ASIN(AD118/2000))))*SQRT(2*Basic!$C$4*9.81)*COS(RADIANS(90-DEGREES(ASIN(AD118/2000))))*SQRT(2*Basic!$C$4*9.81))))*SIN(RADIANS(AK118))*(SQRT((SIN(RADIANS(90-DEGREES(ASIN(AD118/2000))))*SQRT(2*Basic!$C$4*9.81)*Tool!$B$125*SIN(RADIANS(90-DEGREES(ASIN(AD118/2000))))*SQRT(2*Basic!$C$4*9.81)*Tool!$B$125)+(COS(RADIANS(90-DEGREES(ASIN(AD118/2000))))*SQRT(2*Basic!$C$4*9.81)*COS(RADIANS(90-DEGREES(ASIN(AD118/2000))))*SQRT(2*Basic!$C$4*9.81))))*SIN(RADIANS(AK118)))-19.62*(-Basic!$C$3))))*(SQRT((SIN(RADIANS(90-DEGREES(ASIN(AD118/2000))))*SQRT(2*Basic!$C$4*9.81)*Tool!$B$125*SIN(RADIANS(90-DEGREES(ASIN(AD118/2000))))*SQRT(2*Basic!$C$4*9.81)*Tool!$B$125)+(COS(RADIANS(90-DEGREES(ASIN(AD118/2000))))*SQRT(2*Basic!$C$4*9.81)*COS(RADIANS(90-DEGREES(ASIN(AD118/2000))))*SQRT(2*Basic!$C$4*9.81))))*COS(RADIANS(AK118))</f>
        <v>0.74269296969490139</v>
      </c>
      <c r="AX118">
        <v>115</v>
      </c>
      <c r="AY118">
        <f t="shared" si="14"/>
        <v>1812.6155740733002</v>
      </c>
      <c r="AZ118">
        <f t="shared" si="15"/>
        <v>-845.23652348139865</v>
      </c>
    </row>
    <row r="119" spans="6:52" x14ac:dyDescent="0.3">
      <c r="F119">
        <v>117</v>
      </c>
      <c r="G119" s="31">
        <f t="shared" si="8"/>
        <v>0.34492086289572516</v>
      </c>
      <c r="H119" s="35">
        <f>Tool!$E$10+('Trajectory Map'!G119*SIN(RADIANS(90-2*DEGREES(ASIN($D$5/2000))))/COS(RADIANS(90-2*DEGREES(ASIN($D$5/2000))))-('Trajectory Map'!G119*'Trajectory Map'!G119/((VLOOKUP($D$5,$AD$3:$AR$2002,15,FALSE)*4*COS(RADIANS(90-2*DEGREES(ASIN($D$5/2000))))*COS(RADIANS(90-2*DEGREES(ASIN($D$5/2000))))))))</f>
        <v>6.0272214293806643</v>
      </c>
      <c r="AD119" s="33">
        <f t="shared" si="12"/>
        <v>117</v>
      </c>
      <c r="AE119" s="33">
        <f t="shared" si="9"/>
        <v>1996.5748170304062</v>
      </c>
      <c r="AH119" s="33">
        <f t="shared" si="10"/>
        <v>3.3537178363931091</v>
      </c>
      <c r="AI119" s="33">
        <f t="shared" si="11"/>
        <v>86.646282163606884</v>
      </c>
      <c r="AK119" s="75">
        <f t="shared" si="13"/>
        <v>83.292564327213782</v>
      </c>
      <c r="AN119" s="64"/>
      <c r="AQ119" s="64"/>
      <c r="AR119" s="75">
        <f>(SQRT((SIN(RADIANS(90-DEGREES(ASIN(AD119/2000))))*SQRT(2*Basic!$C$4*9.81)*Tool!$B$125*SIN(RADIANS(90-DEGREES(ASIN(AD119/2000))))*SQRT(2*Basic!$C$4*9.81)*Tool!$B$125)+(COS(RADIANS(90-DEGREES(ASIN(AD119/2000))))*SQRT(2*Basic!$C$4*9.81)*COS(RADIANS(90-DEGREES(ASIN(AD119/2000))))*SQRT(2*Basic!$C$4*9.81))))*(SQRT((SIN(RADIANS(90-DEGREES(ASIN(AD119/2000))))*SQRT(2*Basic!$C$4*9.81)*Tool!$B$125*SIN(RADIANS(90-DEGREES(ASIN(AD119/2000))))*SQRT(2*Basic!$C$4*9.81)*Tool!$B$125)+(COS(RADIANS(90-DEGREES(ASIN(AD119/2000))))*SQRT(2*Basic!$C$4*9.81)*COS(RADIANS(90-DEGREES(ASIN(AD119/2000))))*SQRT(2*Basic!$C$4*9.81))))/(2*9.81)</f>
        <v>0.83130988401000017</v>
      </c>
      <c r="AS119" s="75">
        <f>(1/9.81)*((SQRT((SIN(RADIANS(90-DEGREES(ASIN(AD119/2000))))*SQRT(2*Basic!$C$4*9.81)*Tool!$B$125*SIN(RADIANS(90-DEGREES(ASIN(AD119/2000))))*SQRT(2*Basic!$C$4*9.81)*Tool!$B$125)+(COS(RADIANS(90-DEGREES(ASIN(AD119/2000))))*SQRT(2*Basic!$C$4*9.81)*COS(RADIANS(90-DEGREES(ASIN(AD119/2000))))*SQRT(2*Basic!$C$4*9.81))))*SIN(RADIANS(AK119))+(SQRT(((SQRT((SIN(RADIANS(90-DEGREES(ASIN(AD119/2000))))*SQRT(2*Basic!$C$4*9.81)*Tool!$B$125*SIN(RADIANS(90-DEGREES(ASIN(AD119/2000))))*SQRT(2*Basic!$C$4*9.81)*Tool!$B$125)+(COS(RADIANS(90-DEGREES(ASIN(AD119/2000))))*SQRT(2*Basic!$C$4*9.81)*COS(RADIANS(90-DEGREES(ASIN(AD119/2000))))*SQRT(2*Basic!$C$4*9.81))))*SIN(RADIANS(AK119))*(SQRT((SIN(RADIANS(90-DEGREES(ASIN(AD119/2000))))*SQRT(2*Basic!$C$4*9.81)*Tool!$B$125*SIN(RADIANS(90-DEGREES(ASIN(AD119/2000))))*SQRT(2*Basic!$C$4*9.81)*Tool!$B$125)+(COS(RADIANS(90-DEGREES(ASIN(AD119/2000))))*SQRT(2*Basic!$C$4*9.81)*COS(RADIANS(90-DEGREES(ASIN(AD119/2000))))*SQRT(2*Basic!$C$4*9.81))))*SIN(RADIANS(AK119)))-19.62*(-Basic!$C$3))))*(SQRT((SIN(RADIANS(90-DEGREES(ASIN(AD119/2000))))*SQRT(2*Basic!$C$4*9.81)*Tool!$B$125*SIN(RADIANS(90-DEGREES(ASIN(AD119/2000))))*SQRT(2*Basic!$C$4*9.81)*Tool!$B$125)+(COS(RADIANS(90-DEGREES(ASIN(AD119/2000))))*SQRT(2*Basic!$C$4*9.81)*COS(RADIANS(90-DEGREES(ASIN(AD119/2000))))*SQRT(2*Basic!$C$4*9.81))))*COS(RADIANS(AK119))</f>
        <v>0.74908103986151553</v>
      </c>
      <c r="AX119">
        <v>116</v>
      </c>
      <c r="AY119">
        <f t="shared" si="14"/>
        <v>1797.5880925983338</v>
      </c>
      <c r="AZ119">
        <f t="shared" si="15"/>
        <v>-876.742293578155</v>
      </c>
    </row>
    <row r="120" spans="6:52" x14ac:dyDescent="0.3">
      <c r="F120">
        <v>118</v>
      </c>
      <c r="G120" s="31">
        <f t="shared" si="8"/>
        <v>0.34786890445893653</v>
      </c>
      <c r="H120" s="35">
        <f>Tool!$E$10+('Trajectory Map'!G120*SIN(RADIANS(90-2*DEGREES(ASIN($D$5/2000))))/COS(RADIANS(90-2*DEGREES(ASIN($D$5/2000))))-('Trajectory Map'!G120*'Trajectory Map'!G120/((VLOOKUP($D$5,$AD$3:$AR$2002,15,FALSE)*4*COS(RADIANS(90-2*DEGREES(ASIN($D$5/2000))))*COS(RADIANS(90-2*DEGREES(ASIN($D$5/2000))))))))</f>
        <v>6.0272503291529098</v>
      </c>
      <c r="AD120" s="33">
        <f t="shared" si="12"/>
        <v>118</v>
      </c>
      <c r="AE120" s="33">
        <f t="shared" si="9"/>
        <v>1996.5159653756841</v>
      </c>
      <c r="AH120" s="33">
        <f t="shared" si="10"/>
        <v>3.382415294796878</v>
      </c>
      <c r="AI120" s="33">
        <f t="shared" si="11"/>
        <v>86.617584705203129</v>
      </c>
      <c r="AK120" s="75">
        <f t="shared" si="13"/>
        <v>83.235169410406243</v>
      </c>
      <c r="AN120" s="64"/>
      <c r="AQ120" s="64"/>
      <c r="AR120" s="75">
        <f>(SQRT((SIN(RADIANS(90-DEGREES(ASIN(AD120/2000))))*SQRT(2*Basic!$C$4*9.81)*Tool!$B$125*SIN(RADIANS(90-DEGREES(ASIN(AD120/2000))))*SQRT(2*Basic!$C$4*9.81)*Tool!$B$125)+(COS(RADIANS(90-DEGREES(ASIN(AD120/2000))))*SQRT(2*Basic!$C$4*9.81)*COS(RADIANS(90-DEGREES(ASIN(AD120/2000))))*SQRT(2*Basic!$C$4*9.81))))*(SQRT((SIN(RADIANS(90-DEGREES(ASIN(AD120/2000))))*SQRT(2*Basic!$C$4*9.81)*Tool!$B$125*SIN(RADIANS(90-DEGREES(ASIN(AD120/2000))))*SQRT(2*Basic!$C$4*9.81)*Tool!$B$125)+(COS(RADIANS(90-DEGREES(ASIN(AD120/2000))))*SQRT(2*Basic!$C$4*9.81)*COS(RADIANS(90-DEGREES(ASIN(AD120/2000))))*SQRT(2*Basic!$C$4*9.81))))/(2*9.81)</f>
        <v>0.83137288515999985</v>
      </c>
      <c r="AS120" s="75">
        <f>(1/9.81)*((SQRT((SIN(RADIANS(90-DEGREES(ASIN(AD120/2000))))*SQRT(2*Basic!$C$4*9.81)*Tool!$B$125*SIN(RADIANS(90-DEGREES(ASIN(AD120/2000))))*SQRT(2*Basic!$C$4*9.81)*Tool!$B$125)+(COS(RADIANS(90-DEGREES(ASIN(AD120/2000))))*SQRT(2*Basic!$C$4*9.81)*COS(RADIANS(90-DEGREES(ASIN(AD120/2000))))*SQRT(2*Basic!$C$4*9.81))))*SIN(RADIANS(AK120))+(SQRT(((SQRT((SIN(RADIANS(90-DEGREES(ASIN(AD120/2000))))*SQRT(2*Basic!$C$4*9.81)*Tool!$B$125*SIN(RADIANS(90-DEGREES(ASIN(AD120/2000))))*SQRT(2*Basic!$C$4*9.81)*Tool!$B$125)+(COS(RADIANS(90-DEGREES(ASIN(AD120/2000))))*SQRT(2*Basic!$C$4*9.81)*COS(RADIANS(90-DEGREES(ASIN(AD120/2000))))*SQRT(2*Basic!$C$4*9.81))))*SIN(RADIANS(AK120))*(SQRT((SIN(RADIANS(90-DEGREES(ASIN(AD120/2000))))*SQRT(2*Basic!$C$4*9.81)*Tool!$B$125*SIN(RADIANS(90-DEGREES(ASIN(AD120/2000))))*SQRT(2*Basic!$C$4*9.81)*Tool!$B$125)+(COS(RADIANS(90-DEGREES(ASIN(AD120/2000))))*SQRT(2*Basic!$C$4*9.81)*COS(RADIANS(90-DEGREES(ASIN(AD120/2000))))*SQRT(2*Basic!$C$4*9.81))))*SIN(RADIANS(AK120)))-19.62*(-Basic!$C$3))))*(SQRT((SIN(RADIANS(90-DEGREES(ASIN(AD120/2000))))*SQRT(2*Basic!$C$4*9.81)*Tool!$B$125*SIN(RADIANS(90-DEGREES(ASIN(AD120/2000))))*SQRT(2*Basic!$C$4*9.81)*Tool!$B$125)+(COS(RADIANS(90-DEGREES(ASIN(AD120/2000))))*SQRT(2*Basic!$C$4*9.81)*COS(RADIANS(90-DEGREES(ASIN(AD120/2000))))*SQRT(2*Basic!$C$4*9.81))))*COS(RADIANS(AK120))</f>
        <v>0.75546873168668727</v>
      </c>
      <c r="AX120">
        <v>117</v>
      </c>
      <c r="AY120">
        <f t="shared" si="14"/>
        <v>1782.0130483767357</v>
      </c>
      <c r="AZ120">
        <f t="shared" si="15"/>
        <v>-907.98099947909338</v>
      </c>
    </row>
    <row r="121" spans="6:52" x14ac:dyDescent="0.3">
      <c r="F121">
        <v>119</v>
      </c>
      <c r="G121" s="31">
        <f t="shared" si="8"/>
        <v>0.3508169460221478</v>
      </c>
      <c r="H121" s="35">
        <f>Tool!$E$10+('Trajectory Map'!G121*SIN(RADIANS(90-2*DEGREES(ASIN($D$5/2000))))/COS(RADIANS(90-2*DEGREES(ASIN($D$5/2000))))-('Trajectory Map'!G121*'Trajectory Map'!G121/((VLOOKUP($D$5,$AD$3:$AR$2002,15,FALSE)*4*COS(RADIANS(90-2*DEGREES(ASIN($D$5/2000))))*COS(RADIANS(90-2*DEGREES(ASIN($D$5/2000))))))))</f>
        <v>6.0272757753316419</v>
      </c>
      <c r="AD121" s="33">
        <f t="shared" si="12"/>
        <v>119</v>
      </c>
      <c r="AE121" s="33">
        <f t="shared" si="9"/>
        <v>1996.4566110987737</v>
      </c>
      <c r="AH121" s="33">
        <f t="shared" si="10"/>
        <v>3.4111136027455911</v>
      </c>
      <c r="AI121" s="33">
        <f t="shared" si="11"/>
        <v>86.588886397254413</v>
      </c>
      <c r="AK121" s="75">
        <f t="shared" si="13"/>
        <v>83.177772794508812</v>
      </c>
      <c r="AN121" s="64"/>
      <c r="AQ121" s="64"/>
      <c r="AR121" s="75">
        <f>(SQRT((SIN(RADIANS(90-DEGREES(ASIN(AD121/2000))))*SQRT(2*Basic!$C$4*9.81)*Tool!$B$125*SIN(RADIANS(90-DEGREES(ASIN(AD121/2000))))*SQRT(2*Basic!$C$4*9.81)*Tool!$B$125)+(COS(RADIANS(90-DEGREES(ASIN(AD121/2000))))*SQRT(2*Basic!$C$4*9.81)*COS(RADIANS(90-DEGREES(ASIN(AD121/2000))))*SQRT(2*Basic!$C$4*9.81))))*(SQRT((SIN(RADIANS(90-DEGREES(ASIN(AD121/2000))))*SQRT(2*Basic!$C$4*9.81)*Tool!$B$125*SIN(RADIANS(90-DEGREES(ASIN(AD121/2000))))*SQRT(2*Basic!$C$4*9.81)*Tool!$B$125)+(COS(RADIANS(90-DEGREES(ASIN(AD121/2000))))*SQRT(2*Basic!$C$4*9.81)*COS(RADIANS(90-DEGREES(ASIN(AD121/2000))))*SQRT(2*Basic!$C$4*9.81))))/(2*9.81)</f>
        <v>0.83143642249000005</v>
      </c>
      <c r="AS121" s="75">
        <f>(1/9.81)*((SQRT((SIN(RADIANS(90-DEGREES(ASIN(AD121/2000))))*SQRT(2*Basic!$C$4*9.81)*Tool!$B$125*SIN(RADIANS(90-DEGREES(ASIN(AD121/2000))))*SQRT(2*Basic!$C$4*9.81)*Tool!$B$125)+(COS(RADIANS(90-DEGREES(ASIN(AD121/2000))))*SQRT(2*Basic!$C$4*9.81)*COS(RADIANS(90-DEGREES(ASIN(AD121/2000))))*SQRT(2*Basic!$C$4*9.81))))*SIN(RADIANS(AK121))+(SQRT(((SQRT((SIN(RADIANS(90-DEGREES(ASIN(AD121/2000))))*SQRT(2*Basic!$C$4*9.81)*Tool!$B$125*SIN(RADIANS(90-DEGREES(ASIN(AD121/2000))))*SQRT(2*Basic!$C$4*9.81)*Tool!$B$125)+(COS(RADIANS(90-DEGREES(ASIN(AD121/2000))))*SQRT(2*Basic!$C$4*9.81)*COS(RADIANS(90-DEGREES(ASIN(AD121/2000))))*SQRT(2*Basic!$C$4*9.81))))*SIN(RADIANS(AK121))*(SQRT((SIN(RADIANS(90-DEGREES(ASIN(AD121/2000))))*SQRT(2*Basic!$C$4*9.81)*Tool!$B$125*SIN(RADIANS(90-DEGREES(ASIN(AD121/2000))))*SQRT(2*Basic!$C$4*9.81)*Tool!$B$125)+(COS(RADIANS(90-DEGREES(ASIN(AD121/2000))))*SQRT(2*Basic!$C$4*9.81)*COS(RADIANS(90-DEGREES(ASIN(AD121/2000))))*SQRT(2*Basic!$C$4*9.81))))*SIN(RADIANS(AK121)))-19.62*(-Basic!$C$3))))*(SQRT((SIN(RADIANS(90-DEGREES(ASIN(AD121/2000))))*SQRT(2*Basic!$C$4*9.81)*Tool!$B$125*SIN(RADIANS(90-DEGREES(ASIN(AD121/2000))))*SQRT(2*Basic!$C$4*9.81)*Tool!$B$125)+(COS(RADIANS(90-DEGREES(ASIN(AD121/2000))))*SQRT(2*Basic!$C$4*9.81)*COS(RADIANS(90-DEGREES(ASIN(AD121/2000))))*SQRT(2*Basic!$C$4*9.81))))*COS(RADIANS(AK121))</f>
        <v>0.76185604167677279</v>
      </c>
      <c r="AX121">
        <v>118</v>
      </c>
      <c r="AY121">
        <f t="shared" si="14"/>
        <v>1765.8951857178538</v>
      </c>
      <c r="AZ121">
        <f t="shared" si="15"/>
        <v>-938.94312557178182</v>
      </c>
    </row>
    <row r="122" spans="6:52" x14ac:dyDescent="0.3">
      <c r="F122">
        <v>120</v>
      </c>
      <c r="G122" s="31">
        <f t="shared" si="8"/>
        <v>0.35376498758535918</v>
      </c>
      <c r="H122" s="35">
        <f>Tool!$E$10+('Trajectory Map'!G122*SIN(RADIANS(90-2*DEGREES(ASIN($D$5/2000))))/COS(RADIANS(90-2*DEGREES(ASIN($D$5/2000))))-('Trajectory Map'!G122*'Trajectory Map'!G122/((VLOOKUP($D$5,$AD$3:$AR$2002,15,FALSE)*4*COS(RADIANS(90-2*DEGREES(ASIN($D$5/2000))))*COS(RADIANS(90-2*DEGREES(ASIN($D$5/2000))))))))</f>
        <v>6.0272977679168598</v>
      </c>
      <c r="AD122" s="33">
        <f t="shared" si="12"/>
        <v>120</v>
      </c>
      <c r="AE122" s="33">
        <f t="shared" si="9"/>
        <v>1996.3967541548448</v>
      </c>
      <c r="AH122" s="33">
        <f t="shared" si="10"/>
        <v>3.4398127675151962</v>
      </c>
      <c r="AI122" s="33">
        <f t="shared" si="11"/>
        <v>86.560187232484807</v>
      </c>
      <c r="AK122" s="75">
        <f t="shared" si="13"/>
        <v>83.120374464969615</v>
      </c>
      <c r="AN122" s="64"/>
      <c r="AQ122" s="64"/>
      <c r="AR122" s="75">
        <f>(SQRT((SIN(RADIANS(90-DEGREES(ASIN(AD122/2000))))*SQRT(2*Basic!$C$4*9.81)*Tool!$B$125*SIN(RADIANS(90-DEGREES(ASIN(AD122/2000))))*SQRT(2*Basic!$C$4*9.81)*Tool!$B$125)+(COS(RADIANS(90-DEGREES(ASIN(AD122/2000))))*SQRT(2*Basic!$C$4*9.81)*COS(RADIANS(90-DEGREES(ASIN(AD122/2000))))*SQRT(2*Basic!$C$4*9.81))))*(SQRT((SIN(RADIANS(90-DEGREES(ASIN(AD122/2000))))*SQRT(2*Basic!$C$4*9.81)*Tool!$B$125*SIN(RADIANS(90-DEGREES(ASIN(AD122/2000))))*SQRT(2*Basic!$C$4*9.81)*Tool!$B$125)+(COS(RADIANS(90-DEGREES(ASIN(AD122/2000))))*SQRT(2*Basic!$C$4*9.81)*COS(RADIANS(90-DEGREES(ASIN(AD122/2000))))*SQRT(2*Basic!$C$4*9.81))))/(2*9.81)</f>
        <v>0.83150049599999998</v>
      </c>
      <c r="AS122" s="75">
        <f>(1/9.81)*((SQRT((SIN(RADIANS(90-DEGREES(ASIN(AD122/2000))))*SQRT(2*Basic!$C$4*9.81)*Tool!$B$125*SIN(RADIANS(90-DEGREES(ASIN(AD122/2000))))*SQRT(2*Basic!$C$4*9.81)*Tool!$B$125)+(COS(RADIANS(90-DEGREES(ASIN(AD122/2000))))*SQRT(2*Basic!$C$4*9.81)*COS(RADIANS(90-DEGREES(ASIN(AD122/2000))))*SQRT(2*Basic!$C$4*9.81))))*SIN(RADIANS(AK122))+(SQRT(((SQRT((SIN(RADIANS(90-DEGREES(ASIN(AD122/2000))))*SQRT(2*Basic!$C$4*9.81)*Tool!$B$125*SIN(RADIANS(90-DEGREES(ASIN(AD122/2000))))*SQRT(2*Basic!$C$4*9.81)*Tool!$B$125)+(COS(RADIANS(90-DEGREES(ASIN(AD122/2000))))*SQRT(2*Basic!$C$4*9.81)*COS(RADIANS(90-DEGREES(ASIN(AD122/2000))))*SQRT(2*Basic!$C$4*9.81))))*SIN(RADIANS(AK122))*(SQRT((SIN(RADIANS(90-DEGREES(ASIN(AD122/2000))))*SQRT(2*Basic!$C$4*9.81)*Tool!$B$125*SIN(RADIANS(90-DEGREES(ASIN(AD122/2000))))*SQRT(2*Basic!$C$4*9.81)*Tool!$B$125)+(COS(RADIANS(90-DEGREES(ASIN(AD122/2000))))*SQRT(2*Basic!$C$4*9.81)*COS(RADIANS(90-DEGREES(ASIN(AD122/2000))))*SQRT(2*Basic!$C$4*9.81))))*SIN(RADIANS(AK122)))-19.62*(-Basic!$C$3))))*(SQRT((SIN(RADIANS(90-DEGREES(ASIN(AD122/2000))))*SQRT(2*Basic!$C$4*9.81)*Tool!$B$125*SIN(RADIANS(90-DEGREES(ASIN(AD122/2000))))*SQRT(2*Basic!$C$4*9.81)*Tool!$B$125)+(COS(RADIANS(90-DEGREES(ASIN(AD122/2000))))*SQRT(2*Basic!$C$4*9.81)*COS(RADIANS(90-DEGREES(ASIN(AD122/2000))))*SQRT(2*Basic!$C$4*9.81))))*COS(RADIANS(AK122))</f>
        <v>0.76824296633153155</v>
      </c>
      <c r="AX122">
        <v>119</v>
      </c>
      <c r="AY122">
        <f t="shared" si="14"/>
        <v>1749.2394142787916</v>
      </c>
      <c r="AZ122">
        <f t="shared" si="15"/>
        <v>-969.61924049267395</v>
      </c>
    </row>
    <row r="123" spans="6:52" x14ac:dyDescent="0.3">
      <c r="F123">
        <v>121</v>
      </c>
      <c r="G123" s="31">
        <f t="shared" si="8"/>
        <v>0.3567130291485705</v>
      </c>
      <c r="H123" s="35">
        <f>Tool!$E$10+('Trajectory Map'!G123*SIN(RADIANS(90-2*DEGREES(ASIN($D$5/2000))))/COS(RADIANS(90-2*DEGREES(ASIN($D$5/2000))))-('Trajectory Map'!G123*'Trajectory Map'!G123/((VLOOKUP($D$5,$AD$3:$AR$2002,15,FALSE)*4*COS(RADIANS(90-2*DEGREES(ASIN($D$5/2000))))*COS(RADIANS(90-2*DEGREES(ASIN($D$5/2000))))))))</f>
        <v>6.0273163069085633</v>
      </c>
      <c r="AD123" s="33">
        <f t="shared" si="12"/>
        <v>121</v>
      </c>
      <c r="AE123" s="33">
        <f t="shared" si="9"/>
        <v>1996.3363944986827</v>
      </c>
      <c r="AH123" s="33">
        <f t="shared" si="10"/>
        <v>3.468512796383588</v>
      </c>
      <c r="AI123" s="33">
        <f t="shared" si="11"/>
        <v>86.531487203616408</v>
      </c>
      <c r="AK123" s="75">
        <f t="shared" si="13"/>
        <v>83.062974407232829</v>
      </c>
      <c r="AN123" s="64"/>
      <c r="AQ123" s="64"/>
      <c r="AR123" s="75">
        <f>(SQRT((SIN(RADIANS(90-DEGREES(ASIN(AD123/2000))))*SQRT(2*Basic!$C$4*9.81)*Tool!$B$125*SIN(RADIANS(90-DEGREES(ASIN(AD123/2000))))*SQRT(2*Basic!$C$4*9.81)*Tool!$B$125)+(COS(RADIANS(90-DEGREES(ASIN(AD123/2000))))*SQRT(2*Basic!$C$4*9.81)*COS(RADIANS(90-DEGREES(ASIN(AD123/2000))))*SQRT(2*Basic!$C$4*9.81))))*(SQRT((SIN(RADIANS(90-DEGREES(ASIN(AD123/2000))))*SQRT(2*Basic!$C$4*9.81)*Tool!$B$125*SIN(RADIANS(90-DEGREES(ASIN(AD123/2000))))*SQRT(2*Basic!$C$4*9.81)*Tool!$B$125)+(COS(RADIANS(90-DEGREES(ASIN(AD123/2000))))*SQRT(2*Basic!$C$4*9.81)*COS(RADIANS(90-DEGREES(ASIN(AD123/2000))))*SQRT(2*Basic!$C$4*9.81))))/(2*9.81)</f>
        <v>0.83156510569000019</v>
      </c>
      <c r="AS123" s="75">
        <f>(1/9.81)*((SQRT((SIN(RADIANS(90-DEGREES(ASIN(AD123/2000))))*SQRT(2*Basic!$C$4*9.81)*Tool!$B$125*SIN(RADIANS(90-DEGREES(ASIN(AD123/2000))))*SQRT(2*Basic!$C$4*9.81)*Tool!$B$125)+(COS(RADIANS(90-DEGREES(ASIN(AD123/2000))))*SQRT(2*Basic!$C$4*9.81)*COS(RADIANS(90-DEGREES(ASIN(AD123/2000))))*SQRT(2*Basic!$C$4*9.81))))*SIN(RADIANS(AK123))+(SQRT(((SQRT((SIN(RADIANS(90-DEGREES(ASIN(AD123/2000))))*SQRT(2*Basic!$C$4*9.81)*Tool!$B$125*SIN(RADIANS(90-DEGREES(ASIN(AD123/2000))))*SQRT(2*Basic!$C$4*9.81)*Tool!$B$125)+(COS(RADIANS(90-DEGREES(ASIN(AD123/2000))))*SQRT(2*Basic!$C$4*9.81)*COS(RADIANS(90-DEGREES(ASIN(AD123/2000))))*SQRT(2*Basic!$C$4*9.81))))*SIN(RADIANS(AK123))*(SQRT((SIN(RADIANS(90-DEGREES(ASIN(AD123/2000))))*SQRT(2*Basic!$C$4*9.81)*Tool!$B$125*SIN(RADIANS(90-DEGREES(ASIN(AD123/2000))))*SQRT(2*Basic!$C$4*9.81)*Tool!$B$125)+(COS(RADIANS(90-DEGREES(ASIN(AD123/2000))))*SQRT(2*Basic!$C$4*9.81)*COS(RADIANS(90-DEGREES(ASIN(AD123/2000))))*SQRT(2*Basic!$C$4*9.81))))*SIN(RADIANS(AK123)))-19.62*(-Basic!$C$3))))*(SQRT((SIN(RADIANS(90-DEGREES(ASIN(AD123/2000))))*SQRT(2*Basic!$C$4*9.81)*Tool!$B$125*SIN(RADIANS(90-DEGREES(ASIN(AD123/2000))))*SQRT(2*Basic!$C$4*9.81)*Tool!$B$125)+(COS(RADIANS(90-DEGREES(ASIN(AD123/2000))))*SQRT(2*Basic!$C$4*9.81)*COS(RADIANS(90-DEGREES(ASIN(AD123/2000))))*SQRT(2*Basic!$C$4*9.81))))*COS(RADIANS(AK123))</f>
        <v>0.77462950214407245</v>
      </c>
      <c r="AX123">
        <v>120</v>
      </c>
      <c r="AY123">
        <f t="shared" si="14"/>
        <v>1732.0508075688774</v>
      </c>
      <c r="AZ123">
        <f t="shared" si="15"/>
        <v>-999.99999999999955</v>
      </c>
    </row>
    <row r="124" spans="6:52" x14ac:dyDescent="0.3">
      <c r="F124">
        <v>122</v>
      </c>
      <c r="G124" s="31">
        <f t="shared" si="8"/>
        <v>0.35966107071178183</v>
      </c>
      <c r="H124" s="35">
        <f>Tool!$E$10+('Trajectory Map'!G124*SIN(RADIANS(90-2*DEGREES(ASIN($D$5/2000))))/COS(RADIANS(90-2*DEGREES(ASIN($D$5/2000))))-('Trajectory Map'!G124*'Trajectory Map'!G124/((VLOOKUP($D$5,$AD$3:$AR$2002,15,FALSE)*4*COS(RADIANS(90-2*DEGREES(ASIN($D$5/2000))))*COS(RADIANS(90-2*DEGREES(ASIN($D$5/2000))))))))</f>
        <v>6.0273313923067526</v>
      </c>
      <c r="AD124" s="33">
        <f t="shared" si="12"/>
        <v>122</v>
      </c>
      <c r="AE124" s="33">
        <f t="shared" si="9"/>
        <v>1996.275532084687</v>
      </c>
      <c r="AH124" s="33">
        <f t="shared" si="10"/>
        <v>3.4972136966306246</v>
      </c>
      <c r="AI124" s="33">
        <f t="shared" si="11"/>
        <v>86.502786303369376</v>
      </c>
      <c r="AK124" s="75">
        <f t="shared" si="13"/>
        <v>83.005572606738752</v>
      </c>
      <c r="AN124" s="64"/>
      <c r="AQ124" s="64"/>
      <c r="AR124" s="75">
        <f>(SQRT((SIN(RADIANS(90-DEGREES(ASIN(AD124/2000))))*SQRT(2*Basic!$C$4*9.81)*Tool!$B$125*SIN(RADIANS(90-DEGREES(ASIN(AD124/2000))))*SQRT(2*Basic!$C$4*9.81)*Tool!$B$125)+(COS(RADIANS(90-DEGREES(ASIN(AD124/2000))))*SQRT(2*Basic!$C$4*9.81)*COS(RADIANS(90-DEGREES(ASIN(AD124/2000))))*SQRT(2*Basic!$C$4*9.81))))*(SQRT((SIN(RADIANS(90-DEGREES(ASIN(AD124/2000))))*SQRT(2*Basic!$C$4*9.81)*Tool!$B$125*SIN(RADIANS(90-DEGREES(ASIN(AD124/2000))))*SQRT(2*Basic!$C$4*9.81)*Tool!$B$125)+(COS(RADIANS(90-DEGREES(ASIN(AD124/2000))))*SQRT(2*Basic!$C$4*9.81)*COS(RADIANS(90-DEGREES(ASIN(AD124/2000))))*SQRT(2*Basic!$C$4*9.81))))/(2*9.81)</f>
        <v>0.83163025156000014</v>
      </c>
      <c r="AS124" s="75">
        <f>(1/9.81)*((SQRT((SIN(RADIANS(90-DEGREES(ASIN(AD124/2000))))*SQRT(2*Basic!$C$4*9.81)*Tool!$B$125*SIN(RADIANS(90-DEGREES(ASIN(AD124/2000))))*SQRT(2*Basic!$C$4*9.81)*Tool!$B$125)+(COS(RADIANS(90-DEGREES(ASIN(AD124/2000))))*SQRT(2*Basic!$C$4*9.81)*COS(RADIANS(90-DEGREES(ASIN(AD124/2000))))*SQRT(2*Basic!$C$4*9.81))))*SIN(RADIANS(AK124))+(SQRT(((SQRT((SIN(RADIANS(90-DEGREES(ASIN(AD124/2000))))*SQRT(2*Basic!$C$4*9.81)*Tool!$B$125*SIN(RADIANS(90-DEGREES(ASIN(AD124/2000))))*SQRT(2*Basic!$C$4*9.81)*Tool!$B$125)+(COS(RADIANS(90-DEGREES(ASIN(AD124/2000))))*SQRT(2*Basic!$C$4*9.81)*COS(RADIANS(90-DEGREES(ASIN(AD124/2000))))*SQRT(2*Basic!$C$4*9.81))))*SIN(RADIANS(AK124))*(SQRT((SIN(RADIANS(90-DEGREES(ASIN(AD124/2000))))*SQRT(2*Basic!$C$4*9.81)*Tool!$B$125*SIN(RADIANS(90-DEGREES(ASIN(AD124/2000))))*SQRT(2*Basic!$C$4*9.81)*Tool!$B$125)+(COS(RADIANS(90-DEGREES(ASIN(AD124/2000))))*SQRT(2*Basic!$C$4*9.81)*COS(RADIANS(90-DEGREES(ASIN(AD124/2000))))*SQRT(2*Basic!$C$4*9.81))))*SIN(RADIANS(AK124)))-19.62*(-Basic!$C$3))))*(SQRT((SIN(RADIANS(90-DEGREES(ASIN(AD124/2000))))*SQRT(2*Basic!$C$4*9.81)*Tool!$B$125*SIN(RADIANS(90-DEGREES(ASIN(AD124/2000))))*SQRT(2*Basic!$C$4*9.81)*Tool!$B$125)+(COS(RADIANS(90-DEGREES(ASIN(AD124/2000))))*SQRT(2*Basic!$C$4*9.81)*COS(RADIANS(90-DEGREES(ASIN(AD124/2000))))*SQRT(2*Basic!$C$4*9.81))))*COS(RADIANS(AK124))</f>
        <v>0.7810156456007975</v>
      </c>
      <c r="AX124">
        <v>121</v>
      </c>
      <c r="AY124">
        <f t="shared" si="14"/>
        <v>1714.3346014042247</v>
      </c>
      <c r="AZ124">
        <f t="shared" si="15"/>
        <v>-1030.0761498201086</v>
      </c>
    </row>
    <row r="125" spans="6:52" x14ac:dyDescent="0.3">
      <c r="F125">
        <v>123</v>
      </c>
      <c r="G125" s="31">
        <f t="shared" si="8"/>
        <v>0.36260911227499315</v>
      </c>
      <c r="H125" s="35">
        <f>Tool!$E$10+('Trajectory Map'!G125*SIN(RADIANS(90-2*DEGREES(ASIN($D$5/2000))))/COS(RADIANS(90-2*DEGREES(ASIN($D$5/2000))))-('Trajectory Map'!G125*'Trajectory Map'!G125/((VLOOKUP($D$5,$AD$3:$AR$2002,15,FALSE)*4*COS(RADIANS(90-2*DEGREES(ASIN($D$5/2000))))*COS(RADIANS(90-2*DEGREES(ASIN($D$5/2000))))))))</f>
        <v>6.0273430241114285</v>
      </c>
      <c r="AD125" s="33">
        <f t="shared" si="12"/>
        <v>123</v>
      </c>
      <c r="AE125" s="33">
        <f t="shared" si="9"/>
        <v>1996.2141668668721</v>
      </c>
      <c r="AH125" s="33">
        <f t="shared" si="10"/>
        <v>3.5259154755381426</v>
      </c>
      <c r="AI125" s="33">
        <f t="shared" si="11"/>
        <v>86.474084524461858</v>
      </c>
      <c r="AK125" s="75">
        <f t="shared" si="13"/>
        <v>82.948169048923717</v>
      </c>
      <c r="AN125" s="64"/>
      <c r="AQ125" s="64"/>
      <c r="AR125" s="75">
        <f>(SQRT((SIN(RADIANS(90-DEGREES(ASIN(AD125/2000))))*SQRT(2*Basic!$C$4*9.81)*Tool!$B$125*SIN(RADIANS(90-DEGREES(ASIN(AD125/2000))))*SQRT(2*Basic!$C$4*9.81)*Tool!$B$125)+(COS(RADIANS(90-DEGREES(ASIN(AD125/2000))))*SQRT(2*Basic!$C$4*9.81)*COS(RADIANS(90-DEGREES(ASIN(AD125/2000))))*SQRT(2*Basic!$C$4*9.81))))*(SQRT((SIN(RADIANS(90-DEGREES(ASIN(AD125/2000))))*SQRT(2*Basic!$C$4*9.81)*Tool!$B$125*SIN(RADIANS(90-DEGREES(ASIN(AD125/2000))))*SQRT(2*Basic!$C$4*9.81)*Tool!$B$125)+(COS(RADIANS(90-DEGREES(ASIN(AD125/2000))))*SQRT(2*Basic!$C$4*9.81)*COS(RADIANS(90-DEGREES(ASIN(AD125/2000))))*SQRT(2*Basic!$C$4*9.81))))/(2*9.81)</f>
        <v>0.83169593361000005</v>
      </c>
      <c r="AS125" s="75">
        <f>(1/9.81)*((SQRT((SIN(RADIANS(90-DEGREES(ASIN(AD125/2000))))*SQRT(2*Basic!$C$4*9.81)*Tool!$B$125*SIN(RADIANS(90-DEGREES(ASIN(AD125/2000))))*SQRT(2*Basic!$C$4*9.81)*Tool!$B$125)+(COS(RADIANS(90-DEGREES(ASIN(AD125/2000))))*SQRT(2*Basic!$C$4*9.81)*COS(RADIANS(90-DEGREES(ASIN(AD125/2000))))*SQRT(2*Basic!$C$4*9.81))))*SIN(RADIANS(AK125))+(SQRT(((SQRT((SIN(RADIANS(90-DEGREES(ASIN(AD125/2000))))*SQRT(2*Basic!$C$4*9.81)*Tool!$B$125*SIN(RADIANS(90-DEGREES(ASIN(AD125/2000))))*SQRT(2*Basic!$C$4*9.81)*Tool!$B$125)+(COS(RADIANS(90-DEGREES(ASIN(AD125/2000))))*SQRT(2*Basic!$C$4*9.81)*COS(RADIANS(90-DEGREES(ASIN(AD125/2000))))*SQRT(2*Basic!$C$4*9.81))))*SIN(RADIANS(AK125))*(SQRT((SIN(RADIANS(90-DEGREES(ASIN(AD125/2000))))*SQRT(2*Basic!$C$4*9.81)*Tool!$B$125*SIN(RADIANS(90-DEGREES(ASIN(AD125/2000))))*SQRT(2*Basic!$C$4*9.81)*Tool!$B$125)+(COS(RADIANS(90-DEGREES(ASIN(AD125/2000))))*SQRT(2*Basic!$C$4*9.81)*COS(RADIANS(90-DEGREES(ASIN(AD125/2000))))*SQRT(2*Basic!$C$4*9.81))))*SIN(RADIANS(AK125)))-19.62*(-Basic!$C$3))))*(SQRT((SIN(RADIANS(90-DEGREES(ASIN(AD125/2000))))*SQRT(2*Basic!$C$4*9.81)*Tool!$B$125*SIN(RADIANS(90-DEGREES(ASIN(AD125/2000))))*SQRT(2*Basic!$C$4*9.81)*Tool!$B$125)+(COS(RADIANS(90-DEGREES(ASIN(AD125/2000))))*SQRT(2*Basic!$C$4*9.81)*COS(RADIANS(90-DEGREES(ASIN(AD125/2000))))*SQRT(2*Basic!$C$4*9.81))))*COS(RADIANS(AK125))</f>
        <v>0.78740139318134783</v>
      </c>
      <c r="AX125">
        <v>122</v>
      </c>
      <c r="AY125">
        <f t="shared" si="14"/>
        <v>1696.0961923128521</v>
      </c>
      <c r="AZ125">
        <f t="shared" si="15"/>
        <v>-1059.8385284664096</v>
      </c>
    </row>
    <row r="126" spans="6:52" x14ac:dyDescent="0.3">
      <c r="F126">
        <v>124</v>
      </c>
      <c r="G126" s="31">
        <f t="shared" si="8"/>
        <v>0.36555715383820447</v>
      </c>
      <c r="H126" s="35">
        <f>Tool!$E$10+('Trajectory Map'!G126*SIN(RADIANS(90-2*DEGREES(ASIN($D$5/2000))))/COS(RADIANS(90-2*DEGREES(ASIN($D$5/2000))))-('Trajectory Map'!G126*'Trajectory Map'!G126/((VLOOKUP($D$5,$AD$3:$AR$2002,15,FALSE)*4*COS(RADIANS(90-2*DEGREES(ASIN($D$5/2000))))*COS(RADIANS(90-2*DEGREES(ASIN($D$5/2000))))))))</f>
        <v>6.0273512023225901</v>
      </c>
      <c r="AD126" s="33">
        <f t="shared" si="12"/>
        <v>124</v>
      </c>
      <c r="AE126" s="33">
        <f t="shared" si="9"/>
        <v>1996.1522987988667</v>
      </c>
      <c r="AH126" s="33">
        <f t="shared" si="10"/>
        <v>3.5546181403899766</v>
      </c>
      <c r="AI126" s="33">
        <f t="shared" si="11"/>
        <v>86.445381859610023</v>
      </c>
      <c r="AK126" s="75">
        <f t="shared" si="13"/>
        <v>82.890763719220047</v>
      </c>
      <c r="AN126" s="64"/>
      <c r="AQ126" s="64"/>
      <c r="AR126" s="75">
        <f>(SQRT((SIN(RADIANS(90-DEGREES(ASIN(AD126/2000))))*SQRT(2*Basic!$C$4*9.81)*Tool!$B$125*SIN(RADIANS(90-DEGREES(ASIN(AD126/2000))))*SQRT(2*Basic!$C$4*9.81)*Tool!$B$125)+(COS(RADIANS(90-DEGREES(ASIN(AD126/2000))))*SQRT(2*Basic!$C$4*9.81)*COS(RADIANS(90-DEGREES(ASIN(AD126/2000))))*SQRT(2*Basic!$C$4*9.81))))*(SQRT((SIN(RADIANS(90-DEGREES(ASIN(AD126/2000))))*SQRT(2*Basic!$C$4*9.81)*Tool!$B$125*SIN(RADIANS(90-DEGREES(ASIN(AD126/2000))))*SQRT(2*Basic!$C$4*9.81)*Tool!$B$125)+(COS(RADIANS(90-DEGREES(ASIN(AD126/2000))))*SQRT(2*Basic!$C$4*9.81)*COS(RADIANS(90-DEGREES(ASIN(AD126/2000))))*SQRT(2*Basic!$C$4*9.81))))/(2*9.81)</f>
        <v>0.83176215183999991</v>
      </c>
      <c r="AS126" s="75">
        <f>(1/9.81)*((SQRT((SIN(RADIANS(90-DEGREES(ASIN(AD126/2000))))*SQRT(2*Basic!$C$4*9.81)*Tool!$B$125*SIN(RADIANS(90-DEGREES(ASIN(AD126/2000))))*SQRT(2*Basic!$C$4*9.81)*Tool!$B$125)+(COS(RADIANS(90-DEGREES(ASIN(AD126/2000))))*SQRT(2*Basic!$C$4*9.81)*COS(RADIANS(90-DEGREES(ASIN(AD126/2000))))*SQRT(2*Basic!$C$4*9.81))))*SIN(RADIANS(AK126))+(SQRT(((SQRT((SIN(RADIANS(90-DEGREES(ASIN(AD126/2000))))*SQRT(2*Basic!$C$4*9.81)*Tool!$B$125*SIN(RADIANS(90-DEGREES(ASIN(AD126/2000))))*SQRT(2*Basic!$C$4*9.81)*Tool!$B$125)+(COS(RADIANS(90-DEGREES(ASIN(AD126/2000))))*SQRT(2*Basic!$C$4*9.81)*COS(RADIANS(90-DEGREES(ASIN(AD126/2000))))*SQRT(2*Basic!$C$4*9.81))))*SIN(RADIANS(AK126))*(SQRT((SIN(RADIANS(90-DEGREES(ASIN(AD126/2000))))*SQRT(2*Basic!$C$4*9.81)*Tool!$B$125*SIN(RADIANS(90-DEGREES(ASIN(AD126/2000))))*SQRT(2*Basic!$C$4*9.81)*Tool!$B$125)+(COS(RADIANS(90-DEGREES(ASIN(AD126/2000))))*SQRT(2*Basic!$C$4*9.81)*COS(RADIANS(90-DEGREES(ASIN(AD126/2000))))*SQRT(2*Basic!$C$4*9.81))))*SIN(RADIANS(AK126)))-19.62*(-Basic!$C$3))))*(SQRT((SIN(RADIANS(90-DEGREES(ASIN(AD126/2000))))*SQRT(2*Basic!$C$4*9.81)*Tool!$B$125*SIN(RADIANS(90-DEGREES(ASIN(AD126/2000))))*SQRT(2*Basic!$C$4*9.81)*Tool!$B$125)+(COS(RADIANS(90-DEGREES(ASIN(AD126/2000))))*SQRT(2*Basic!$C$4*9.81)*COS(RADIANS(90-DEGREES(ASIN(AD126/2000))))*SQRT(2*Basic!$C$4*9.81))))*COS(RADIANS(AK126))</f>
        <v>0.79378674135855043</v>
      </c>
      <c r="AX126">
        <v>123</v>
      </c>
      <c r="AY126">
        <f t="shared" si="14"/>
        <v>1677.3411358908479</v>
      </c>
      <c r="AZ126">
        <f t="shared" si="15"/>
        <v>-1089.2780700300541</v>
      </c>
    </row>
    <row r="127" spans="6:52" x14ac:dyDescent="0.3">
      <c r="F127">
        <v>125</v>
      </c>
      <c r="G127" s="31">
        <f t="shared" si="8"/>
        <v>0.3685051954014158</v>
      </c>
      <c r="H127" s="35">
        <f>Tool!$E$10+('Trajectory Map'!G127*SIN(RADIANS(90-2*DEGREES(ASIN($D$5/2000))))/COS(RADIANS(90-2*DEGREES(ASIN($D$5/2000))))-('Trajectory Map'!G127*'Trajectory Map'!G127/((VLOOKUP($D$5,$AD$3:$AR$2002,15,FALSE)*4*COS(RADIANS(90-2*DEGREES(ASIN($D$5/2000))))*COS(RADIANS(90-2*DEGREES(ASIN($D$5/2000))))))))</f>
        <v>6.0273559269402375</v>
      </c>
      <c r="AD127" s="33">
        <f t="shared" si="12"/>
        <v>125</v>
      </c>
      <c r="AE127" s="33">
        <f t="shared" si="9"/>
        <v>1996.0899278339141</v>
      </c>
      <c r="AH127" s="33">
        <f t="shared" si="10"/>
        <v>3.5833216984719738</v>
      </c>
      <c r="AI127" s="33">
        <f t="shared" si="11"/>
        <v>86.416678301528023</v>
      </c>
      <c r="AK127" s="75">
        <f t="shared" si="13"/>
        <v>82.833356603056046</v>
      </c>
      <c r="AN127" s="64"/>
      <c r="AQ127" s="64"/>
      <c r="AR127" s="75">
        <f>(SQRT((SIN(RADIANS(90-DEGREES(ASIN(AD127/2000))))*SQRT(2*Basic!$C$4*9.81)*Tool!$B$125*SIN(RADIANS(90-DEGREES(ASIN(AD127/2000))))*SQRT(2*Basic!$C$4*9.81)*Tool!$B$125)+(COS(RADIANS(90-DEGREES(ASIN(AD127/2000))))*SQRT(2*Basic!$C$4*9.81)*COS(RADIANS(90-DEGREES(ASIN(AD127/2000))))*SQRT(2*Basic!$C$4*9.81))))*(SQRT((SIN(RADIANS(90-DEGREES(ASIN(AD127/2000))))*SQRT(2*Basic!$C$4*9.81)*Tool!$B$125*SIN(RADIANS(90-DEGREES(ASIN(AD127/2000))))*SQRT(2*Basic!$C$4*9.81)*Tool!$B$125)+(COS(RADIANS(90-DEGREES(ASIN(AD127/2000))))*SQRT(2*Basic!$C$4*9.81)*COS(RADIANS(90-DEGREES(ASIN(AD127/2000))))*SQRT(2*Basic!$C$4*9.81))))/(2*9.81)</f>
        <v>0.83182890625000017</v>
      </c>
      <c r="AS127" s="75">
        <f>(1/9.81)*((SQRT((SIN(RADIANS(90-DEGREES(ASIN(AD127/2000))))*SQRT(2*Basic!$C$4*9.81)*Tool!$B$125*SIN(RADIANS(90-DEGREES(ASIN(AD127/2000))))*SQRT(2*Basic!$C$4*9.81)*Tool!$B$125)+(COS(RADIANS(90-DEGREES(ASIN(AD127/2000))))*SQRT(2*Basic!$C$4*9.81)*COS(RADIANS(90-DEGREES(ASIN(AD127/2000))))*SQRT(2*Basic!$C$4*9.81))))*SIN(RADIANS(AK127))+(SQRT(((SQRT((SIN(RADIANS(90-DEGREES(ASIN(AD127/2000))))*SQRT(2*Basic!$C$4*9.81)*Tool!$B$125*SIN(RADIANS(90-DEGREES(ASIN(AD127/2000))))*SQRT(2*Basic!$C$4*9.81)*Tool!$B$125)+(COS(RADIANS(90-DEGREES(ASIN(AD127/2000))))*SQRT(2*Basic!$C$4*9.81)*COS(RADIANS(90-DEGREES(ASIN(AD127/2000))))*SQRT(2*Basic!$C$4*9.81))))*SIN(RADIANS(AK127))*(SQRT((SIN(RADIANS(90-DEGREES(ASIN(AD127/2000))))*SQRT(2*Basic!$C$4*9.81)*Tool!$B$125*SIN(RADIANS(90-DEGREES(ASIN(AD127/2000))))*SQRT(2*Basic!$C$4*9.81)*Tool!$B$125)+(COS(RADIANS(90-DEGREES(ASIN(AD127/2000))))*SQRT(2*Basic!$C$4*9.81)*COS(RADIANS(90-DEGREES(ASIN(AD127/2000))))*SQRT(2*Basic!$C$4*9.81))))*SIN(RADIANS(AK127)))-19.62*(-Basic!$C$3))))*(SQRT((SIN(RADIANS(90-DEGREES(ASIN(AD127/2000))))*SQRT(2*Basic!$C$4*9.81)*Tool!$B$125*SIN(RADIANS(90-DEGREES(ASIN(AD127/2000))))*SQRT(2*Basic!$C$4*9.81)*Tool!$B$125)+(COS(RADIANS(90-DEGREES(ASIN(AD127/2000))))*SQRT(2*Basic!$C$4*9.81)*COS(RADIANS(90-DEGREES(ASIN(AD127/2000))))*SQRT(2*Basic!$C$4*9.81))))*COS(RADIANS(AK127))</f>
        <v>0.80017168659836668</v>
      </c>
      <c r="AX127">
        <v>124</v>
      </c>
      <c r="AY127">
        <f t="shared" si="14"/>
        <v>1658.0751451100834</v>
      </c>
      <c r="AZ127">
        <f t="shared" si="15"/>
        <v>-1118.3858069414935</v>
      </c>
    </row>
    <row r="128" spans="6:52" x14ac:dyDescent="0.3">
      <c r="F128">
        <v>126</v>
      </c>
      <c r="G128" s="31">
        <f t="shared" si="8"/>
        <v>0.37145323696462712</v>
      </c>
      <c r="H128" s="35">
        <f>Tool!$E$10+('Trajectory Map'!G128*SIN(RADIANS(90-2*DEGREES(ASIN($D$5/2000))))/COS(RADIANS(90-2*DEGREES(ASIN($D$5/2000))))-('Trajectory Map'!G128*'Trajectory Map'!G128/((VLOOKUP($D$5,$AD$3:$AR$2002,15,FALSE)*4*COS(RADIANS(90-2*DEGREES(ASIN($D$5/2000))))*COS(RADIANS(90-2*DEGREES(ASIN($D$5/2000))))))))</f>
        <v>6.0273571979643705</v>
      </c>
      <c r="AD128" s="33">
        <f t="shared" si="12"/>
        <v>126</v>
      </c>
      <c r="AE128" s="33">
        <f t="shared" si="9"/>
        <v>1996.0270539248711</v>
      </c>
      <c r="AH128" s="33">
        <f t="shared" si="10"/>
        <v>3.6120261570720107</v>
      </c>
      <c r="AI128" s="33">
        <f t="shared" si="11"/>
        <v>86.387973842927991</v>
      </c>
      <c r="AK128" s="75">
        <f t="shared" si="13"/>
        <v>82.775947685855982</v>
      </c>
      <c r="AN128" s="64"/>
      <c r="AQ128" s="64"/>
      <c r="AR128" s="75">
        <f>(SQRT((SIN(RADIANS(90-DEGREES(ASIN(AD128/2000))))*SQRT(2*Basic!$C$4*9.81)*Tool!$B$125*SIN(RADIANS(90-DEGREES(ASIN(AD128/2000))))*SQRT(2*Basic!$C$4*9.81)*Tool!$B$125)+(COS(RADIANS(90-DEGREES(ASIN(AD128/2000))))*SQRT(2*Basic!$C$4*9.81)*COS(RADIANS(90-DEGREES(ASIN(AD128/2000))))*SQRT(2*Basic!$C$4*9.81))))*(SQRT((SIN(RADIANS(90-DEGREES(ASIN(AD128/2000))))*SQRT(2*Basic!$C$4*9.81)*Tool!$B$125*SIN(RADIANS(90-DEGREES(ASIN(AD128/2000))))*SQRT(2*Basic!$C$4*9.81)*Tool!$B$125)+(COS(RADIANS(90-DEGREES(ASIN(AD128/2000))))*SQRT(2*Basic!$C$4*9.81)*COS(RADIANS(90-DEGREES(ASIN(AD128/2000))))*SQRT(2*Basic!$C$4*9.81))))/(2*9.81)</f>
        <v>0.83189619684000027</v>
      </c>
      <c r="AS128" s="75">
        <f>(1/9.81)*((SQRT((SIN(RADIANS(90-DEGREES(ASIN(AD128/2000))))*SQRT(2*Basic!$C$4*9.81)*Tool!$B$125*SIN(RADIANS(90-DEGREES(ASIN(AD128/2000))))*SQRT(2*Basic!$C$4*9.81)*Tool!$B$125)+(COS(RADIANS(90-DEGREES(ASIN(AD128/2000))))*SQRT(2*Basic!$C$4*9.81)*COS(RADIANS(90-DEGREES(ASIN(AD128/2000))))*SQRT(2*Basic!$C$4*9.81))))*SIN(RADIANS(AK128))+(SQRT(((SQRT((SIN(RADIANS(90-DEGREES(ASIN(AD128/2000))))*SQRT(2*Basic!$C$4*9.81)*Tool!$B$125*SIN(RADIANS(90-DEGREES(ASIN(AD128/2000))))*SQRT(2*Basic!$C$4*9.81)*Tool!$B$125)+(COS(RADIANS(90-DEGREES(ASIN(AD128/2000))))*SQRT(2*Basic!$C$4*9.81)*COS(RADIANS(90-DEGREES(ASIN(AD128/2000))))*SQRT(2*Basic!$C$4*9.81))))*SIN(RADIANS(AK128))*(SQRT((SIN(RADIANS(90-DEGREES(ASIN(AD128/2000))))*SQRT(2*Basic!$C$4*9.81)*Tool!$B$125*SIN(RADIANS(90-DEGREES(ASIN(AD128/2000))))*SQRT(2*Basic!$C$4*9.81)*Tool!$B$125)+(COS(RADIANS(90-DEGREES(ASIN(AD128/2000))))*SQRT(2*Basic!$C$4*9.81)*COS(RADIANS(90-DEGREES(ASIN(AD128/2000))))*SQRT(2*Basic!$C$4*9.81))))*SIN(RADIANS(AK128)))-19.62*(-Basic!$C$3))))*(SQRT((SIN(RADIANS(90-DEGREES(ASIN(AD128/2000))))*SQRT(2*Basic!$C$4*9.81)*Tool!$B$125*SIN(RADIANS(90-DEGREES(ASIN(AD128/2000))))*SQRT(2*Basic!$C$4*9.81)*Tool!$B$125)+(COS(RADIANS(90-DEGREES(ASIN(AD128/2000))))*SQRT(2*Basic!$C$4*9.81)*COS(RADIANS(90-DEGREES(ASIN(AD128/2000))))*SQRT(2*Basic!$C$4*9.81))))*COS(RADIANS(AK128))</f>
        <v>0.80655622535982752</v>
      </c>
      <c r="AX128">
        <v>125</v>
      </c>
      <c r="AY128">
        <f t="shared" si="14"/>
        <v>1638.3040885779833</v>
      </c>
      <c r="AZ128">
        <f t="shared" si="15"/>
        <v>-1147.1528727020923</v>
      </c>
    </row>
    <row r="129" spans="6:52" x14ac:dyDescent="0.3">
      <c r="F129">
        <v>127</v>
      </c>
      <c r="G129" s="31">
        <f t="shared" si="8"/>
        <v>0.37440127852783844</v>
      </c>
      <c r="H129" s="35">
        <f>Tool!$E$10+('Trajectory Map'!G129*SIN(RADIANS(90-2*DEGREES(ASIN($D$5/2000))))/COS(RADIANS(90-2*DEGREES(ASIN($D$5/2000))))-('Trajectory Map'!G129*'Trajectory Map'!G129/((VLOOKUP($D$5,$AD$3:$AR$2002,15,FALSE)*4*COS(RADIANS(90-2*DEGREES(ASIN($D$5/2000))))*COS(RADIANS(90-2*DEGREES(ASIN($D$5/2000))))))))</f>
        <v>6.0273550153949893</v>
      </c>
      <c r="AD129" s="33">
        <f t="shared" si="12"/>
        <v>127</v>
      </c>
      <c r="AE129" s="33">
        <f t="shared" si="9"/>
        <v>1995.9636770242087</v>
      </c>
      <c r="AH129" s="33">
        <f t="shared" si="10"/>
        <v>3.6407315234800155</v>
      </c>
      <c r="AI129" s="33">
        <f t="shared" si="11"/>
        <v>86.359268476519986</v>
      </c>
      <c r="AK129" s="75">
        <f t="shared" si="13"/>
        <v>82.718536953039973</v>
      </c>
      <c r="AN129" s="64"/>
      <c r="AQ129" s="64"/>
      <c r="AR129" s="75">
        <f>(SQRT((SIN(RADIANS(90-DEGREES(ASIN(AD129/2000))))*SQRT(2*Basic!$C$4*9.81)*Tool!$B$125*SIN(RADIANS(90-DEGREES(ASIN(AD129/2000))))*SQRT(2*Basic!$C$4*9.81)*Tool!$B$125)+(COS(RADIANS(90-DEGREES(ASIN(AD129/2000))))*SQRT(2*Basic!$C$4*9.81)*COS(RADIANS(90-DEGREES(ASIN(AD129/2000))))*SQRT(2*Basic!$C$4*9.81))))*(SQRT((SIN(RADIANS(90-DEGREES(ASIN(AD129/2000))))*SQRT(2*Basic!$C$4*9.81)*Tool!$B$125*SIN(RADIANS(90-DEGREES(ASIN(AD129/2000))))*SQRT(2*Basic!$C$4*9.81)*Tool!$B$125)+(COS(RADIANS(90-DEGREES(ASIN(AD129/2000))))*SQRT(2*Basic!$C$4*9.81)*COS(RADIANS(90-DEGREES(ASIN(AD129/2000))))*SQRT(2*Basic!$C$4*9.81))))/(2*9.81)</f>
        <v>0.8319640236100001</v>
      </c>
      <c r="AS129" s="75">
        <f>(1/9.81)*((SQRT((SIN(RADIANS(90-DEGREES(ASIN(AD129/2000))))*SQRT(2*Basic!$C$4*9.81)*Tool!$B$125*SIN(RADIANS(90-DEGREES(ASIN(AD129/2000))))*SQRT(2*Basic!$C$4*9.81)*Tool!$B$125)+(COS(RADIANS(90-DEGREES(ASIN(AD129/2000))))*SQRT(2*Basic!$C$4*9.81)*COS(RADIANS(90-DEGREES(ASIN(AD129/2000))))*SQRT(2*Basic!$C$4*9.81))))*SIN(RADIANS(AK129))+(SQRT(((SQRT((SIN(RADIANS(90-DEGREES(ASIN(AD129/2000))))*SQRT(2*Basic!$C$4*9.81)*Tool!$B$125*SIN(RADIANS(90-DEGREES(ASIN(AD129/2000))))*SQRT(2*Basic!$C$4*9.81)*Tool!$B$125)+(COS(RADIANS(90-DEGREES(ASIN(AD129/2000))))*SQRT(2*Basic!$C$4*9.81)*COS(RADIANS(90-DEGREES(ASIN(AD129/2000))))*SQRT(2*Basic!$C$4*9.81))))*SIN(RADIANS(AK129))*(SQRT((SIN(RADIANS(90-DEGREES(ASIN(AD129/2000))))*SQRT(2*Basic!$C$4*9.81)*Tool!$B$125*SIN(RADIANS(90-DEGREES(ASIN(AD129/2000))))*SQRT(2*Basic!$C$4*9.81)*Tool!$B$125)+(COS(RADIANS(90-DEGREES(ASIN(AD129/2000))))*SQRT(2*Basic!$C$4*9.81)*COS(RADIANS(90-DEGREES(ASIN(AD129/2000))))*SQRT(2*Basic!$C$4*9.81))))*SIN(RADIANS(AK129)))-19.62*(-Basic!$C$3))))*(SQRT((SIN(RADIANS(90-DEGREES(ASIN(AD129/2000))))*SQRT(2*Basic!$C$4*9.81)*Tool!$B$125*SIN(RADIANS(90-DEGREES(ASIN(AD129/2000))))*SQRT(2*Basic!$C$4*9.81)*Tool!$B$125)+(COS(RADIANS(90-DEGREES(ASIN(AD129/2000))))*SQRT(2*Basic!$C$4*9.81)*COS(RADIANS(90-DEGREES(ASIN(AD129/2000))))*SQRT(2*Basic!$C$4*9.81))))*COS(RADIANS(AK129))</f>
        <v>0.81294035409500087</v>
      </c>
      <c r="AX129">
        <v>126</v>
      </c>
      <c r="AY129">
        <f t="shared" si="14"/>
        <v>1618.0339887498949</v>
      </c>
      <c r="AZ129">
        <f t="shared" si="15"/>
        <v>-1175.5705045849461</v>
      </c>
    </row>
    <row r="130" spans="6:52" x14ac:dyDescent="0.3">
      <c r="F130">
        <v>128</v>
      </c>
      <c r="G130" s="31">
        <f t="shared" si="8"/>
        <v>0.37734932009104977</v>
      </c>
      <c r="H130" s="35">
        <f>Tool!$E$10+('Trajectory Map'!G130*SIN(RADIANS(90-2*DEGREES(ASIN($D$5/2000))))/COS(RADIANS(90-2*DEGREES(ASIN($D$5/2000))))-('Trajectory Map'!G130*'Trajectory Map'!G130/((VLOOKUP($D$5,$AD$3:$AR$2002,15,FALSE)*4*COS(RADIANS(90-2*DEGREES(ASIN($D$5/2000))))*COS(RADIANS(90-2*DEGREES(ASIN($D$5/2000))))))))</f>
        <v>6.0273493792320947</v>
      </c>
      <c r="AD130" s="33">
        <f t="shared" si="12"/>
        <v>128</v>
      </c>
      <c r="AE130" s="33">
        <f t="shared" si="9"/>
        <v>1995.8997970840119</v>
      </c>
      <c r="AH130" s="33">
        <f t="shared" si="10"/>
        <v>3.669437804987977</v>
      </c>
      <c r="AI130" s="33">
        <f t="shared" si="11"/>
        <v>86.330562195012021</v>
      </c>
      <c r="AK130" s="75">
        <f t="shared" si="13"/>
        <v>82.661124390024042</v>
      </c>
      <c r="AN130" s="64"/>
      <c r="AQ130" s="64"/>
      <c r="AR130" s="75">
        <f>(SQRT((SIN(RADIANS(90-DEGREES(ASIN(AD130/2000))))*SQRT(2*Basic!$C$4*9.81)*Tool!$B$125*SIN(RADIANS(90-DEGREES(ASIN(AD130/2000))))*SQRT(2*Basic!$C$4*9.81)*Tool!$B$125)+(COS(RADIANS(90-DEGREES(ASIN(AD130/2000))))*SQRT(2*Basic!$C$4*9.81)*COS(RADIANS(90-DEGREES(ASIN(AD130/2000))))*SQRT(2*Basic!$C$4*9.81))))*(SQRT((SIN(RADIANS(90-DEGREES(ASIN(AD130/2000))))*SQRT(2*Basic!$C$4*9.81)*Tool!$B$125*SIN(RADIANS(90-DEGREES(ASIN(AD130/2000))))*SQRT(2*Basic!$C$4*9.81)*Tool!$B$125)+(COS(RADIANS(90-DEGREES(ASIN(AD130/2000))))*SQRT(2*Basic!$C$4*9.81)*COS(RADIANS(90-DEGREES(ASIN(AD130/2000))))*SQRT(2*Basic!$C$4*9.81))))/(2*9.81)</f>
        <v>0.83203238656000023</v>
      </c>
      <c r="AS130" s="75">
        <f>(1/9.81)*((SQRT((SIN(RADIANS(90-DEGREES(ASIN(AD130/2000))))*SQRT(2*Basic!$C$4*9.81)*Tool!$B$125*SIN(RADIANS(90-DEGREES(ASIN(AD130/2000))))*SQRT(2*Basic!$C$4*9.81)*Tool!$B$125)+(COS(RADIANS(90-DEGREES(ASIN(AD130/2000))))*SQRT(2*Basic!$C$4*9.81)*COS(RADIANS(90-DEGREES(ASIN(AD130/2000))))*SQRT(2*Basic!$C$4*9.81))))*SIN(RADIANS(AK130))+(SQRT(((SQRT((SIN(RADIANS(90-DEGREES(ASIN(AD130/2000))))*SQRT(2*Basic!$C$4*9.81)*Tool!$B$125*SIN(RADIANS(90-DEGREES(ASIN(AD130/2000))))*SQRT(2*Basic!$C$4*9.81)*Tool!$B$125)+(COS(RADIANS(90-DEGREES(ASIN(AD130/2000))))*SQRT(2*Basic!$C$4*9.81)*COS(RADIANS(90-DEGREES(ASIN(AD130/2000))))*SQRT(2*Basic!$C$4*9.81))))*SIN(RADIANS(AK130))*(SQRT((SIN(RADIANS(90-DEGREES(ASIN(AD130/2000))))*SQRT(2*Basic!$C$4*9.81)*Tool!$B$125*SIN(RADIANS(90-DEGREES(ASIN(AD130/2000))))*SQRT(2*Basic!$C$4*9.81)*Tool!$B$125)+(COS(RADIANS(90-DEGREES(ASIN(AD130/2000))))*SQRT(2*Basic!$C$4*9.81)*COS(RADIANS(90-DEGREES(ASIN(AD130/2000))))*SQRT(2*Basic!$C$4*9.81))))*SIN(RADIANS(AK130)))-19.62*(-Basic!$C$3))))*(SQRT((SIN(RADIANS(90-DEGREES(ASIN(AD130/2000))))*SQRT(2*Basic!$C$4*9.81)*Tool!$B$125*SIN(RADIANS(90-DEGREES(ASIN(AD130/2000))))*SQRT(2*Basic!$C$4*9.81)*Tool!$B$125)+(COS(RADIANS(90-DEGREES(ASIN(AD130/2000))))*SQRT(2*Basic!$C$4*9.81)*COS(RADIANS(90-DEGREES(ASIN(AD130/2000))))*SQRT(2*Basic!$C$4*9.81))))*COS(RADIANS(AK130))</f>
        <v>0.81932406924891388</v>
      </c>
      <c r="AX130">
        <v>127</v>
      </c>
      <c r="AY130">
        <f t="shared" si="14"/>
        <v>1597.2710200945855</v>
      </c>
      <c r="AZ130">
        <f t="shared" si="15"/>
        <v>-1203.6300463040968</v>
      </c>
    </row>
    <row r="131" spans="6:52" x14ac:dyDescent="0.3">
      <c r="F131">
        <v>129</v>
      </c>
      <c r="G131" s="31">
        <f t="shared" ref="G131:G194" si="16">F131*$AV$2/2000</f>
        <v>0.38029736165426115</v>
      </c>
      <c r="H131" s="35">
        <f>Tool!$E$10+('Trajectory Map'!G131*SIN(RADIANS(90-2*DEGREES(ASIN($D$5/2000))))/COS(RADIANS(90-2*DEGREES(ASIN($D$5/2000))))-('Trajectory Map'!G131*'Trajectory Map'!G131/((VLOOKUP($D$5,$AD$3:$AR$2002,15,FALSE)*4*COS(RADIANS(90-2*DEGREES(ASIN($D$5/2000))))*COS(RADIANS(90-2*DEGREES(ASIN($D$5/2000))))))))</f>
        <v>6.0273402894756849</v>
      </c>
      <c r="AD131" s="33">
        <f t="shared" si="12"/>
        <v>129</v>
      </c>
      <c r="AE131" s="33">
        <f t="shared" si="9"/>
        <v>1995.8354140559786</v>
      </c>
      <c r="AH131" s="33">
        <f t="shared" si="10"/>
        <v>3.6981450088899654</v>
      </c>
      <c r="AI131" s="33">
        <f t="shared" si="11"/>
        <v>86.301854991110034</v>
      </c>
      <c r="AK131" s="75">
        <f t="shared" si="13"/>
        <v>82.603709982220067</v>
      </c>
      <c r="AN131" s="64"/>
      <c r="AQ131" s="64"/>
      <c r="AR131" s="75">
        <f>(SQRT((SIN(RADIANS(90-DEGREES(ASIN(AD131/2000))))*SQRT(2*Basic!$C$4*9.81)*Tool!$B$125*SIN(RADIANS(90-DEGREES(ASIN(AD131/2000))))*SQRT(2*Basic!$C$4*9.81)*Tool!$B$125)+(COS(RADIANS(90-DEGREES(ASIN(AD131/2000))))*SQRT(2*Basic!$C$4*9.81)*COS(RADIANS(90-DEGREES(ASIN(AD131/2000))))*SQRT(2*Basic!$C$4*9.81))))*(SQRT((SIN(RADIANS(90-DEGREES(ASIN(AD131/2000))))*SQRT(2*Basic!$C$4*9.81)*Tool!$B$125*SIN(RADIANS(90-DEGREES(ASIN(AD131/2000))))*SQRT(2*Basic!$C$4*9.81)*Tool!$B$125)+(COS(RADIANS(90-DEGREES(ASIN(AD131/2000))))*SQRT(2*Basic!$C$4*9.81)*COS(RADIANS(90-DEGREES(ASIN(AD131/2000))))*SQRT(2*Basic!$C$4*9.81))))/(2*9.81)</f>
        <v>0.83210128569000008</v>
      </c>
      <c r="AS131" s="75">
        <f>(1/9.81)*((SQRT((SIN(RADIANS(90-DEGREES(ASIN(AD131/2000))))*SQRT(2*Basic!$C$4*9.81)*Tool!$B$125*SIN(RADIANS(90-DEGREES(ASIN(AD131/2000))))*SQRT(2*Basic!$C$4*9.81)*Tool!$B$125)+(COS(RADIANS(90-DEGREES(ASIN(AD131/2000))))*SQRT(2*Basic!$C$4*9.81)*COS(RADIANS(90-DEGREES(ASIN(AD131/2000))))*SQRT(2*Basic!$C$4*9.81))))*SIN(RADIANS(AK131))+(SQRT(((SQRT((SIN(RADIANS(90-DEGREES(ASIN(AD131/2000))))*SQRT(2*Basic!$C$4*9.81)*Tool!$B$125*SIN(RADIANS(90-DEGREES(ASIN(AD131/2000))))*SQRT(2*Basic!$C$4*9.81)*Tool!$B$125)+(COS(RADIANS(90-DEGREES(ASIN(AD131/2000))))*SQRT(2*Basic!$C$4*9.81)*COS(RADIANS(90-DEGREES(ASIN(AD131/2000))))*SQRT(2*Basic!$C$4*9.81))))*SIN(RADIANS(AK131))*(SQRT((SIN(RADIANS(90-DEGREES(ASIN(AD131/2000))))*SQRT(2*Basic!$C$4*9.81)*Tool!$B$125*SIN(RADIANS(90-DEGREES(ASIN(AD131/2000))))*SQRT(2*Basic!$C$4*9.81)*Tool!$B$125)+(COS(RADIANS(90-DEGREES(ASIN(AD131/2000))))*SQRT(2*Basic!$C$4*9.81)*COS(RADIANS(90-DEGREES(ASIN(AD131/2000))))*SQRT(2*Basic!$C$4*9.81))))*SIN(RADIANS(AK131)))-19.62*(-Basic!$C$3))))*(SQRT((SIN(RADIANS(90-DEGREES(ASIN(AD131/2000))))*SQRT(2*Basic!$C$4*9.81)*Tool!$B$125*SIN(RADIANS(90-DEGREES(ASIN(AD131/2000))))*SQRT(2*Basic!$C$4*9.81)*Tool!$B$125)+(COS(RADIANS(90-DEGREES(ASIN(AD131/2000))))*SQRT(2*Basic!$C$4*9.81)*COS(RADIANS(90-DEGREES(ASIN(AD131/2000))))*SQRT(2*Basic!$C$4*9.81))))*COS(RADIANS(AK131))</f>
        <v>0.82570736725951155</v>
      </c>
      <c r="AX131">
        <v>128</v>
      </c>
      <c r="AY131">
        <f t="shared" si="14"/>
        <v>1576.021507213444</v>
      </c>
      <c r="AZ131">
        <f t="shared" si="15"/>
        <v>-1231.3229506513167</v>
      </c>
    </row>
    <row r="132" spans="6:52" x14ac:dyDescent="0.3">
      <c r="F132">
        <v>130</v>
      </c>
      <c r="G132" s="31">
        <f t="shared" si="16"/>
        <v>0.38324540321747241</v>
      </c>
      <c r="H132" s="35">
        <f>Tool!$E$10+('Trajectory Map'!G132*SIN(RADIANS(90-2*DEGREES(ASIN($D$5/2000))))/COS(RADIANS(90-2*DEGREES(ASIN($D$5/2000))))-('Trajectory Map'!G132*'Trajectory Map'!G132/((VLOOKUP($D$5,$AD$3:$AR$2002,15,FALSE)*4*COS(RADIANS(90-2*DEGREES(ASIN($D$5/2000))))*COS(RADIANS(90-2*DEGREES(ASIN($D$5/2000))))))))</f>
        <v>6.0273277461257617</v>
      </c>
      <c r="AD132" s="33">
        <f t="shared" si="12"/>
        <v>130</v>
      </c>
      <c r="AE132" s="33">
        <f t="shared" ref="AE132:AE195" si="17">SQRT($AC$7-(AD132*AD132))</f>
        <v>1995.7705278914207</v>
      </c>
      <c r="AH132" s="33">
        <f t="shared" ref="AH132:AH195" si="18">DEGREES(ASIN(AD132/2000))</f>
        <v>3.7268531424821525</v>
      </c>
      <c r="AI132" s="33">
        <f t="shared" ref="AI132:AI195" si="19">90-AH132</f>
        <v>86.273146857517844</v>
      </c>
      <c r="AK132" s="75">
        <f t="shared" si="13"/>
        <v>82.546293715035688</v>
      </c>
      <c r="AN132" s="64"/>
      <c r="AQ132" s="64"/>
      <c r="AR132" s="75">
        <f>(SQRT((SIN(RADIANS(90-DEGREES(ASIN(AD132/2000))))*SQRT(2*Basic!$C$4*9.81)*Tool!$B$125*SIN(RADIANS(90-DEGREES(ASIN(AD132/2000))))*SQRT(2*Basic!$C$4*9.81)*Tool!$B$125)+(COS(RADIANS(90-DEGREES(ASIN(AD132/2000))))*SQRT(2*Basic!$C$4*9.81)*COS(RADIANS(90-DEGREES(ASIN(AD132/2000))))*SQRT(2*Basic!$C$4*9.81))))*(SQRT((SIN(RADIANS(90-DEGREES(ASIN(AD132/2000))))*SQRT(2*Basic!$C$4*9.81)*Tool!$B$125*SIN(RADIANS(90-DEGREES(ASIN(AD132/2000))))*SQRT(2*Basic!$C$4*9.81)*Tool!$B$125)+(COS(RADIANS(90-DEGREES(ASIN(AD132/2000))))*SQRT(2*Basic!$C$4*9.81)*COS(RADIANS(90-DEGREES(ASIN(AD132/2000))))*SQRT(2*Basic!$C$4*9.81))))/(2*9.81)</f>
        <v>0.83217072099999967</v>
      </c>
      <c r="AS132" s="75">
        <f>(1/9.81)*((SQRT((SIN(RADIANS(90-DEGREES(ASIN(AD132/2000))))*SQRT(2*Basic!$C$4*9.81)*Tool!$B$125*SIN(RADIANS(90-DEGREES(ASIN(AD132/2000))))*SQRT(2*Basic!$C$4*9.81)*Tool!$B$125)+(COS(RADIANS(90-DEGREES(ASIN(AD132/2000))))*SQRT(2*Basic!$C$4*9.81)*COS(RADIANS(90-DEGREES(ASIN(AD132/2000))))*SQRT(2*Basic!$C$4*9.81))))*SIN(RADIANS(AK132))+(SQRT(((SQRT((SIN(RADIANS(90-DEGREES(ASIN(AD132/2000))))*SQRT(2*Basic!$C$4*9.81)*Tool!$B$125*SIN(RADIANS(90-DEGREES(ASIN(AD132/2000))))*SQRT(2*Basic!$C$4*9.81)*Tool!$B$125)+(COS(RADIANS(90-DEGREES(ASIN(AD132/2000))))*SQRT(2*Basic!$C$4*9.81)*COS(RADIANS(90-DEGREES(ASIN(AD132/2000))))*SQRT(2*Basic!$C$4*9.81))))*SIN(RADIANS(AK132))*(SQRT((SIN(RADIANS(90-DEGREES(ASIN(AD132/2000))))*SQRT(2*Basic!$C$4*9.81)*Tool!$B$125*SIN(RADIANS(90-DEGREES(ASIN(AD132/2000))))*SQRT(2*Basic!$C$4*9.81)*Tool!$B$125)+(COS(RADIANS(90-DEGREES(ASIN(AD132/2000))))*SQRT(2*Basic!$C$4*9.81)*COS(RADIANS(90-DEGREES(ASIN(AD132/2000))))*SQRT(2*Basic!$C$4*9.81))))*SIN(RADIANS(AK132)))-19.62*(-Basic!$C$3))))*(SQRT((SIN(RADIANS(90-DEGREES(ASIN(AD132/2000))))*SQRT(2*Basic!$C$4*9.81)*Tool!$B$125*SIN(RADIANS(90-DEGREES(ASIN(AD132/2000))))*SQRT(2*Basic!$C$4*9.81)*Tool!$B$125)+(COS(RADIANS(90-DEGREES(ASIN(AD132/2000))))*SQRT(2*Basic!$C$4*9.81)*COS(RADIANS(90-DEGREES(ASIN(AD132/2000))))*SQRT(2*Basic!$C$4*9.81))))*COS(RADIANS(AK132))</f>
        <v>0.83209024455760328</v>
      </c>
      <c r="AX132">
        <v>129</v>
      </c>
      <c r="AY132">
        <f t="shared" si="14"/>
        <v>1554.291922913942</v>
      </c>
      <c r="AZ132">
        <f t="shared" si="15"/>
        <v>-1258.6407820996747</v>
      </c>
    </row>
    <row r="133" spans="6:52" x14ac:dyDescent="0.3">
      <c r="F133">
        <v>131</v>
      </c>
      <c r="G133" s="31">
        <f t="shared" si="16"/>
        <v>0.38619344478068374</v>
      </c>
      <c r="H133" s="35">
        <f>Tool!$E$10+('Trajectory Map'!G133*SIN(RADIANS(90-2*DEGREES(ASIN($D$5/2000))))/COS(RADIANS(90-2*DEGREES(ASIN($D$5/2000))))-('Trajectory Map'!G133*'Trajectory Map'!G133/((VLOOKUP($D$5,$AD$3:$AR$2002,15,FALSE)*4*COS(RADIANS(90-2*DEGREES(ASIN($D$5/2000))))*COS(RADIANS(90-2*DEGREES(ASIN($D$5/2000))))))))</f>
        <v>6.0273117491823243</v>
      </c>
      <c r="AD133" s="33">
        <f t="shared" ref="AD133:AD196" si="20">AD132+1</f>
        <v>131</v>
      </c>
      <c r="AE133" s="33">
        <f t="shared" si="17"/>
        <v>1995.7051385412626</v>
      </c>
      <c r="AH133" s="33">
        <f t="shared" si="18"/>
        <v>3.7555622130628192</v>
      </c>
      <c r="AI133" s="33">
        <f t="shared" si="19"/>
        <v>86.244437786937183</v>
      </c>
      <c r="AK133" s="75">
        <f t="shared" ref="AK133:AK196" si="21">90-(AH133*2)</f>
        <v>82.488875573874367</v>
      </c>
      <c r="AN133" s="64"/>
      <c r="AQ133" s="64"/>
      <c r="AR133" s="75">
        <f>(SQRT((SIN(RADIANS(90-DEGREES(ASIN(AD133/2000))))*SQRT(2*Basic!$C$4*9.81)*Tool!$B$125*SIN(RADIANS(90-DEGREES(ASIN(AD133/2000))))*SQRT(2*Basic!$C$4*9.81)*Tool!$B$125)+(COS(RADIANS(90-DEGREES(ASIN(AD133/2000))))*SQRT(2*Basic!$C$4*9.81)*COS(RADIANS(90-DEGREES(ASIN(AD133/2000))))*SQRT(2*Basic!$C$4*9.81))))*(SQRT((SIN(RADIANS(90-DEGREES(ASIN(AD133/2000))))*SQRT(2*Basic!$C$4*9.81)*Tool!$B$125*SIN(RADIANS(90-DEGREES(ASIN(AD133/2000))))*SQRT(2*Basic!$C$4*9.81)*Tool!$B$125)+(COS(RADIANS(90-DEGREES(ASIN(AD133/2000))))*SQRT(2*Basic!$C$4*9.81)*COS(RADIANS(90-DEGREES(ASIN(AD133/2000))))*SQRT(2*Basic!$C$4*9.81))))/(2*9.81)</f>
        <v>0.83224069249000021</v>
      </c>
      <c r="AS133" s="75">
        <f>(1/9.81)*((SQRT((SIN(RADIANS(90-DEGREES(ASIN(AD133/2000))))*SQRT(2*Basic!$C$4*9.81)*Tool!$B$125*SIN(RADIANS(90-DEGREES(ASIN(AD133/2000))))*SQRT(2*Basic!$C$4*9.81)*Tool!$B$125)+(COS(RADIANS(90-DEGREES(ASIN(AD133/2000))))*SQRT(2*Basic!$C$4*9.81)*COS(RADIANS(90-DEGREES(ASIN(AD133/2000))))*SQRT(2*Basic!$C$4*9.81))))*SIN(RADIANS(AK133))+(SQRT(((SQRT((SIN(RADIANS(90-DEGREES(ASIN(AD133/2000))))*SQRT(2*Basic!$C$4*9.81)*Tool!$B$125*SIN(RADIANS(90-DEGREES(ASIN(AD133/2000))))*SQRT(2*Basic!$C$4*9.81)*Tool!$B$125)+(COS(RADIANS(90-DEGREES(ASIN(AD133/2000))))*SQRT(2*Basic!$C$4*9.81)*COS(RADIANS(90-DEGREES(ASIN(AD133/2000))))*SQRT(2*Basic!$C$4*9.81))))*SIN(RADIANS(AK133))*(SQRT((SIN(RADIANS(90-DEGREES(ASIN(AD133/2000))))*SQRT(2*Basic!$C$4*9.81)*Tool!$B$125*SIN(RADIANS(90-DEGREES(ASIN(AD133/2000))))*SQRT(2*Basic!$C$4*9.81)*Tool!$B$125)+(COS(RADIANS(90-DEGREES(ASIN(AD133/2000))))*SQRT(2*Basic!$C$4*9.81)*COS(RADIANS(90-DEGREES(ASIN(AD133/2000))))*SQRT(2*Basic!$C$4*9.81))))*SIN(RADIANS(AK133)))-19.62*(-Basic!$C$3))))*(SQRT((SIN(RADIANS(90-DEGREES(ASIN(AD133/2000))))*SQRT(2*Basic!$C$4*9.81)*Tool!$B$125*SIN(RADIANS(90-DEGREES(ASIN(AD133/2000))))*SQRT(2*Basic!$C$4*9.81)*Tool!$B$125)+(COS(RADIANS(90-DEGREES(ASIN(AD133/2000))))*SQRT(2*Basic!$C$4*9.81)*COS(RADIANS(90-DEGREES(ASIN(AD133/2000))))*SQRT(2*Basic!$C$4*9.81))))*COS(RADIANS(AK133))</f>
        <v>0.83847269756680487</v>
      </c>
      <c r="AX133">
        <v>130</v>
      </c>
      <c r="AY133">
        <f t="shared" ref="AY133:AY196" si="22">2000*SIN(RADIANS(AX133))</f>
        <v>1532.0888862379561</v>
      </c>
      <c r="AZ133">
        <f t="shared" ref="AZ133:AZ183" si="23">2000*COS(RADIANS(AX133))</f>
        <v>-1285.5752193730787</v>
      </c>
    </row>
    <row r="134" spans="6:52" x14ac:dyDescent="0.3">
      <c r="F134">
        <v>132</v>
      </c>
      <c r="G134" s="31">
        <f t="shared" si="16"/>
        <v>0.38914148634389506</v>
      </c>
      <c r="H134" s="35">
        <f>Tool!$E$10+('Trajectory Map'!G134*SIN(RADIANS(90-2*DEGREES(ASIN($D$5/2000))))/COS(RADIANS(90-2*DEGREES(ASIN($D$5/2000))))-('Trajectory Map'!G134*'Trajectory Map'!G134/((VLOOKUP($D$5,$AD$3:$AR$2002,15,FALSE)*4*COS(RADIANS(90-2*DEGREES(ASIN($D$5/2000))))*COS(RADIANS(90-2*DEGREES(ASIN($D$5/2000))))))))</f>
        <v>6.0272922986453734</v>
      </c>
      <c r="AD134" s="33">
        <f t="shared" si="20"/>
        <v>132</v>
      </c>
      <c r="AE134" s="33">
        <f t="shared" si="17"/>
        <v>1995.639245956042</v>
      </c>
      <c r="AH134" s="33">
        <f t="shared" si="18"/>
        <v>3.7842722279323846</v>
      </c>
      <c r="AI134" s="33">
        <f t="shared" si="19"/>
        <v>86.215727772067609</v>
      </c>
      <c r="AK134" s="75">
        <f t="shared" si="21"/>
        <v>82.431455544135233</v>
      </c>
      <c r="AN134" s="64"/>
      <c r="AQ134" s="64"/>
      <c r="AR134" s="75">
        <f>(SQRT((SIN(RADIANS(90-DEGREES(ASIN(AD134/2000))))*SQRT(2*Basic!$C$4*9.81)*Tool!$B$125*SIN(RADIANS(90-DEGREES(ASIN(AD134/2000))))*SQRT(2*Basic!$C$4*9.81)*Tool!$B$125)+(COS(RADIANS(90-DEGREES(ASIN(AD134/2000))))*SQRT(2*Basic!$C$4*9.81)*COS(RADIANS(90-DEGREES(ASIN(AD134/2000))))*SQRT(2*Basic!$C$4*9.81))))*(SQRT((SIN(RADIANS(90-DEGREES(ASIN(AD134/2000))))*SQRT(2*Basic!$C$4*9.81)*Tool!$B$125*SIN(RADIANS(90-DEGREES(ASIN(AD134/2000))))*SQRT(2*Basic!$C$4*9.81)*Tool!$B$125)+(COS(RADIANS(90-DEGREES(ASIN(AD134/2000))))*SQRT(2*Basic!$C$4*9.81)*COS(RADIANS(90-DEGREES(ASIN(AD134/2000))))*SQRT(2*Basic!$C$4*9.81))))/(2*9.81)</f>
        <v>0.83231120015999993</v>
      </c>
      <c r="AS134" s="75">
        <f>(1/9.81)*((SQRT((SIN(RADIANS(90-DEGREES(ASIN(AD134/2000))))*SQRT(2*Basic!$C$4*9.81)*Tool!$B$125*SIN(RADIANS(90-DEGREES(ASIN(AD134/2000))))*SQRT(2*Basic!$C$4*9.81)*Tool!$B$125)+(COS(RADIANS(90-DEGREES(ASIN(AD134/2000))))*SQRT(2*Basic!$C$4*9.81)*COS(RADIANS(90-DEGREES(ASIN(AD134/2000))))*SQRT(2*Basic!$C$4*9.81))))*SIN(RADIANS(AK134))+(SQRT(((SQRT((SIN(RADIANS(90-DEGREES(ASIN(AD134/2000))))*SQRT(2*Basic!$C$4*9.81)*Tool!$B$125*SIN(RADIANS(90-DEGREES(ASIN(AD134/2000))))*SQRT(2*Basic!$C$4*9.81)*Tool!$B$125)+(COS(RADIANS(90-DEGREES(ASIN(AD134/2000))))*SQRT(2*Basic!$C$4*9.81)*COS(RADIANS(90-DEGREES(ASIN(AD134/2000))))*SQRT(2*Basic!$C$4*9.81))))*SIN(RADIANS(AK134))*(SQRT((SIN(RADIANS(90-DEGREES(ASIN(AD134/2000))))*SQRT(2*Basic!$C$4*9.81)*Tool!$B$125*SIN(RADIANS(90-DEGREES(ASIN(AD134/2000))))*SQRT(2*Basic!$C$4*9.81)*Tool!$B$125)+(COS(RADIANS(90-DEGREES(ASIN(AD134/2000))))*SQRT(2*Basic!$C$4*9.81)*COS(RADIANS(90-DEGREES(ASIN(AD134/2000))))*SQRT(2*Basic!$C$4*9.81))))*SIN(RADIANS(AK134)))-19.62*(-Basic!$C$3))))*(SQRT((SIN(RADIANS(90-DEGREES(ASIN(AD134/2000))))*SQRT(2*Basic!$C$4*9.81)*Tool!$B$125*SIN(RADIANS(90-DEGREES(ASIN(AD134/2000))))*SQRT(2*Basic!$C$4*9.81)*Tool!$B$125)+(COS(RADIANS(90-DEGREES(ASIN(AD134/2000))))*SQRT(2*Basic!$C$4*9.81)*COS(RADIANS(90-DEGREES(ASIN(AD134/2000))))*SQRT(2*Basic!$C$4*9.81))))*COS(RADIANS(AK134))</f>
        <v>0.84485472270348783</v>
      </c>
      <c r="AX134">
        <v>131</v>
      </c>
      <c r="AY134">
        <f t="shared" si="22"/>
        <v>1509.4191604455443</v>
      </c>
      <c r="AZ134">
        <f t="shared" si="23"/>
        <v>-1312.1180579810143</v>
      </c>
    </row>
    <row r="135" spans="6:52" x14ac:dyDescent="0.3">
      <c r="F135">
        <v>133</v>
      </c>
      <c r="G135" s="31">
        <f t="shared" si="16"/>
        <v>0.39208952790710638</v>
      </c>
      <c r="H135" s="35">
        <f>Tool!$E$10+('Trajectory Map'!G135*SIN(RADIANS(90-2*DEGREES(ASIN($D$5/2000))))/COS(RADIANS(90-2*DEGREES(ASIN($D$5/2000))))-('Trajectory Map'!G135*'Trajectory Map'!G135/((VLOOKUP($D$5,$AD$3:$AR$2002,15,FALSE)*4*COS(RADIANS(90-2*DEGREES(ASIN($D$5/2000))))*COS(RADIANS(90-2*DEGREES(ASIN($D$5/2000))))))))</f>
        <v>6.0272693945149074</v>
      </c>
      <c r="AD135" s="33">
        <f t="shared" si="20"/>
        <v>133</v>
      </c>
      <c r="AE135" s="33">
        <f t="shared" si="17"/>
        <v>1995.5728500859095</v>
      </c>
      <c r="AH135" s="33">
        <f t="shared" si="18"/>
        <v>3.8129831943934147</v>
      </c>
      <c r="AI135" s="33">
        <f t="shared" si="19"/>
        <v>86.187016805606589</v>
      </c>
      <c r="AK135" s="75">
        <f t="shared" si="21"/>
        <v>82.374033611213164</v>
      </c>
      <c r="AN135" s="64"/>
      <c r="AQ135" s="64"/>
      <c r="AR135" s="75">
        <f>(SQRT((SIN(RADIANS(90-DEGREES(ASIN(AD135/2000))))*SQRT(2*Basic!$C$4*9.81)*Tool!$B$125*SIN(RADIANS(90-DEGREES(ASIN(AD135/2000))))*SQRT(2*Basic!$C$4*9.81)*Tool!$B$125)+(COS(RADIANS(90-DEGREES(ASIN(AD135/2000))))*SQRT(2*Basic!$C$4*9.81)*COS(RADIANS(90-DEGREES(ASIN(AD135/2000))))*SQRT(2*Basic!$C$4*9.81))))*(SQRT((SIN(RADIANS(90-DEGREES(ASIN(AD135/2000))))*SQRT(2*Basic!$C$4*9.81)*Tool!$B$125*SIN(RADIANS(90-DEGREES(ASIN(AD135/2000))))*SQRT(2*Basic!$C$4*9.81)*Tool!$B$125)+(COS(RADIANS(90-DEGREES(ASIN(AD135/2000))))*SQRT(2*Basic!$C$4*9.81)*COS(RADIANS(90-DEGREES(ASIN(AD135/2000))))*SQRT(2*Basic!$C$4*9.81))))/(2*9.81)</f>
        <v>0.83238224400999994</v>
      </c>
      <c r="AS135" s="75">
        <f>(1/9.81)*((SQRT((SIN(RADIANS(90-DEGREES(ASIN(AD135/2000))))*SQRT(2*Basic!$C$4*9.81)*Tool!$B$125*SIN(RADIANS(90-DEGREES(ASIN(AD135/2000))))*SQRT(2*Basic!$C$4*9.81)*Tool!$B$125)+(COS(RADIANS(90-DEGREES(ASIN(AD135/2000))))*SQRT(2*Basic!$C$4*9.81)*COS(RADIANS(90-DEGREES(ASIN(AD135/2000))))*SQRT(2*Basic!$C$4*9.81))))*SIN(RADIANS(AK135))+(SQRT(((SQRT((SIN(RADIANS(90-DEGREES(ASIN(AD135/2000))))*SQRT(2*Basic!$C$4*9.81)*Tool!$B$125*SIN(RADIANS(90-DEGREES(ASIN(AD135/2000))))*SQRT(2*Basic!$C$4*9.81)*Tool!$B$125)+(COS(RADIANS(90-DEGREES(ASIN(AD135/2000))))*SQRT(2*Basic!$C$4*9.81)*COS(RADIANS(90-DEGREES(ASIN(AD135/2000))))*SQRT(2*Basic!$C$4*9.81))))*SIN(RADIANS(AK135))*(SQRT((SIN(RADIANS(90-DEGREES(ASIN(AD135/2000))))*SQRT(2*Basic!$C$4*9.81)*Tool!$B$125*SIN(RADIANS(90-DEGREES(ASIN(AD135/2000))))*SQRT(2*Basic!$C$4*9.81)*Tool!$B$125)+(COS(RADIANS(90-DEGREES(ASIN(AD135/2000))))*SQRT(2*Basic!$C$4*9.81)*COS(RADIANS(90-DEGREES(ASIN(AD135/2000))))*SQRT(2*Basic!$C$4*9.81))))*SIN(RADIANS(AK135)))-19.62*(-Basic!$C$3))))*(SQRT((SIN(RADIANS(90-DEGREES(ASIN(AD135/2000))))*SQRT(2*Basic!$C$4*9.81)*Tool!$B$125*SIN(RADIANS(90-DEGREES(ASIN(AD135/2000))))*SQRT(2*Basic!$C$4*9.81)*Tool!$B$125)+(COS(RADIANS(90-DEGREES(ASIN(AD135/2000))))*SQRT(2*Basic!$C$4*9.81)*COS(RADIANS(90-DEGREES(ASIN(AD135/2000))))*SQRT(2*Basic!$C$4*9.81))))*COS(RADIANS(AK135))</f>
        <v>0.85123631637672592</v>
      </c>
      <c r="AX135">
        <v>132</v>
      </c>
      <c r="AY135">
        <f t="shared" si="22"/>
        <v>1486.2896509547884</v>
      </c>
      <c r="AZ135">
        <f t="shared" si="23"/>
        <v>-1338.2612127177165</v>
      </c>
    </row>
    <row r="136" spans="6:52" x14ac:dyDescent="0.3">
      <c r="F136">
        <v>134</v>
      </c>
      <c r="G136" s="31">
        <f t="shared" si="16"/>
        <v>0.39503756947031776</v>
      </c>
      <c r="H136" s="35">
        <f>Tool!$E$10+('Trajectory Map'!G136*SIN(RADIANS(90-2*DEGREES(ASIN($D$5/2000))))/COS(RADIANS(90-2*DEGREES(ASIN($D$5/2000))))-('Trajectory Map'!G136*'Trajectory Map'!G136/((VLOOKUP($D$5,$AD$3:$AR$2002,15,FALSE)*4*COS(RADIANS(90-2*DEGREES(ASIN($D$5/2000))))*COS(RADIANS(90-2*DEGREES(ASIN($D$5/2000))))))))</f>
        <v>6.027243036790928</v>
      </c>
      <c r="AD136" s="33">
        <f t="shared" si="20"/>
        <v>134</v>
      </c>
      <c r="AE136" s="33">
        <f t="shared" si="17"/>
        <v>1995.5059508806282</v>
      </c>
      <c r="AH136" s="33">
        <f t="shared" si="18"/>
        <v>3.8416951197506402</v>
      </c>
      <c r="AI136" s="33">
        <f t="shared" si="19"/>
        <v>86.158304880249361</v>
      </c>
      <c r="AK136" s="75">
        <f t="shared" si="21"/>
        <v>82.316609760498721</v>
      </c>
      <c r="AN136" s="64"/>
      <c r="AQ136" s="64"/>
      <c r="AR136" s="75">
        <f>(SQRT((SIN(RADIANS(90-DEGREES(ASIN(AD136/2000))))*SQRT(2*Basic!$C$4*9.81)*Tool!$B$125*SIN(RADIANS(90-DEGREES(ASIN(AD136/2000))))*SQRT(2*Basic!$C$4*9.81)*Tool!$B$125)+(COS(RADIANS(90-DEGREES(ASIN(AD136/2000))))*SQRT(2*Basic!$C$4*9.81)*COS(RADIANS(90-DEGREES(ASIN(AD136/2000))))*SQRT(2*Basic!$C$4*9.81))))*(SQRT((SIN(RADIANS(90-DEGREES(ASIN(AD136/2000))))*SQRT(2*Basic!$C$4*9.81)*Tool!$B$125*SIN(RADIANS(90-DEGREES(ASIN(AD136/2000))))*SQRT(2*Basic!$C$4*9.81)*Tool!$B$125)+(COS(RADIANS(90-DEGREES(ASIN(AD136/2000))))*SQRT(2*Basic!$C$4*9.81)*COS(RADIANS(90-DEGREES(ASIN(AD136/2000))))*SQRT(2*Basic!$C$4*9.81))))/(2*9.81)</f>
        <v>0.83245382404000001</v>
      </c>
      <c r="AS136" s="75">
        <f>(1/9.81)*((SQRT((SIN(RADIANS(90-DEGREES(ASIN(AD136/2000))))*SQRT(2*Basic!$C$4*9.81)*Tool!$B$125*SIN(RADIANS(90-DEGREES(ASIN(AD136/2000))))*SQRT(2*Basic!$C$4*9.81)*Tool!$B$125)+(COS(RADIANS(90-DEGREES(ASIN(AD136/2000))))*SQRT(2*Basic!$C$4*9.81)*COS(RADIANS(90-DEGREES(ASIN(AD136/2000))))*SQRT(2*Basic!$C$4*9.81))))*SIN(RADIANS(AK136))+(SQRT(((SQRT((SIN(RADIANS(90-DEGREES(ASIN(AD136/2000))))*SQRT(2*Basic!$C$4*9.81)*Tool!$B$125*SIN(RADIANS(90-DEGREES(ASIN(AD136/2000))))*SQRT(2*Basic!$C$4*9.81)*Tool!$B$125)+(COS(RADIANS(90-DEGREES(ASIN(AD136/2000))))*SQRT(2*Basic!$C$4*9.81)*COS(RADIANS(90-DEGREES(ASIN(AD136/2000))))*SQRT(2*Basic!$C$4*9.81))))*SIN(RADIANS(AK136))*(SQRT((SIN(RADIANS(90-DEGREES(ASIN(AD136/2000))))*SQRT(2*Basic!$C$4*9.81)*Tool!$B$125*SIN(RADIANS(90-DEGREES(ASIN(AD136/2000))))*SQRT(2*Basic!$C$4*9.81)*Tool!$B$125)+(COS(RADIANS(90-DEGREES(ASIN(AD136/2000))))*SQRT(2*Basic!$C$4*9.81)*COS(RADIANS(90-DEGREES(ASIN(AD136/2000))))*SQRT(2*Basic!$C$4*9.81))))*SIN(RADIANS(AK136)))-19.62*(-Basic!$C$3))))*(SQRT((SIN(RADIANS(90-DEGREES(ASIN(AD136/2000))))*SQRT(2*Basic!$C$4*9.81)*Tool!$B$125*SIN(RADIANS(90-DEGREES(ASIN(AD136/2000))))*SQRT(2*Basic!$C$4*9.81)*Tool!$B$125)+(COS(RADIANS(90-DEGREES(ASIN(AD136/2000))))*SQRT(2*Basic!$C$4*9.81)*COS(RADIANS(90-DEGREES(ASIN(AD136/2000))))*SQRT(2*Basic!$C$4*9.81))))*COS(RADIANS(AK136))</f>
        <v>0.8576174749882346</v>
      </c>
      <c r="AX136">
        <v>133</v>
      </c>
      <c r="AY136">
        <f t="shared" si="22"/>
        <v>1462.7074032383412</v>
      </c>
      <c r="AZ136">
        <f t="shared" si="23"/>
        <v>-1363.9967201249967</v>
      </c>
    </row>
    <row r="137" spans="6:52" x14ac:dyDescent="0.3">
      <c r="F137">
        <v>135</v>
      </c>
      <c r="G137" s="31">
        <f t="shared" si="16"/>
        <v>0.39798561103352903</v>
      </c>
      <c r="H137" s="35">
        <f>Tool!$E$10+('Trajectory Map'!G137*SIN(RADIANS(90-2*DEGREES(ASIN($D$5/2000))))/COS(RADIANS(90-2*DEGREES(ASIN($D$5/2000))))-('Trajectory Map'!G137*'Trajectory Map'!G137/((VLOOKUP($D$5,$AD$3:$AR$2002,15,FALSE)*4*COS(RADIANS(90-2*DEGREES(ASIN($D$5/2000))))*COS(RADIANS(90-2*DEGREES(ASIN($D$5/2000))))))))</f>
        <v>6.0272132254734343</v>
      </c>
      <c r="AD137" s="33">
        <f t="shared" si="20"/>
        <v>135</v>
      </c>
      <c r="AE137" s="33">
        <f t="shared" si="17"/>
        <v>1995.4385482895734</v>
      </c>
      <c r="AH137" s="33">
        <f t="shared" si="18"/>
        <v>3.8704080113109764</v>
      </c>
      <c r="AI137" s="33">
        <f t="shared" si="19"/>
        <v>86.129591988689029</v>
      </c>
      <c r="AK137" s="75">
        <f t="shared" si="21"/>
        <v>82.259183977378044</v>
      </c>
      <c r="AN137" s="64"/>
      <c r="AQ137" s="64"/>
      <c r="AR137" s="75">
        <f>(SQRT((SIN(RADIANS(90-DEGREES(ASIN(AD137/2000))))*SQRT(2*Basic!$C$4*9.81)*Tool!$B$125*SIN(RADIANS(90-DEGREES(ASIN(AD137/2000))))*SQRT(2*Basic!$C$4*9.81)*Tool!$B$125)+(COS(RADIANS(90-DEGREES(ASIN(AD137/2000))))*SQRT(2*Basic!$C$4*9.81)*COS(RADIANS(90-DEGREES(ASIN(AD137/2000))))*SQRT(2*Basic!$C$4*9.81))))*(SQRT((SIN(RADIANS(90-DEGREES(ASIN(AD137/2000))))*SQRT(2*Basic!$C$4*9.81)*Tool!$B$125*SIN(RADIANS(90-DEGREES(ASIN(AD137/2000))))*SQRT(2*Basic!$C$4*9.81)*Tool!$B$125)+(COS(RADIANS(90-DEGREES(ASIN(AD137/2000))))*SQRT(2*Basic!$C$4*9.81)*COS(RADIANS(90-DEGREES(ASIN(AD137/2000))))*SQRT(2*Basic!$C$4*9.81))))/(2*9.81)</f>
        <v>0.8325259402499996</v>
      </c>
      <c r="AS137" s="75">
        <f>(1/9.81)*((SQRT((SIN(RADIANS(90-DEGREES(ASIN(AD137/2000))))*SQRT(2*Basic!$C$4*9.81)*Tool!$B$125*SIN(RADIANS(90-DEGREES(ASIN(AD137/2000))))*SQRT(2*Basic!$C$4*9.81)*Tool!$B$125)+(COS(RADIANS(90-DEGREES(ASIN(AD137/2000))))*SQRT(2*Basic!$C$4*9.81)*COS(RADIANS(90-DEGREES(ASIN(AD137/2000))))*SQRT(2*Basic!$C$4*9.81))))*SIN(RADIANS(AK137))+(SQRT(((SQRT((SIN(RADIANS(90-DEGREES(ASIN(AD137/2000))))*SQRT(2*Basic!$C$4*9.81)*Tool!$B$125*SIN(RADIANS(90-DEGREES(ASIN(AD137/2000))))*SQRT(2*Basic!$C$4*9.81)*Tool!$B$125)+(COS(RADIANS(90-DEGREES(ASIN(AD137/2000))))*SQRT(2*Basic!$C$4*9.81)*COS(RADIANS(90-DEGREES(ASIN(AD137/2000))))*SQRT(2*Basic!$C$4*9.81))))*SIN(RADIANS(AK137))*(SQRT((SIN(RADIANS(90-DEGREES(ASIN(AD137/2000))))*SQRT(2*Basic!$C$4*9.81)*Tool!$B$125*SIN(RADIANS(90-DEGREES(ASIN(AD137/2000))))*SQRT(2*Basic!$C$4*9.81)*Tool!$B$125)+(COS(RADIANS(90-DEGREES(ASIN(AD137/2000))))*SQRT(2*Basic!$C$4*9.81)*COS(RADIANS(90-DEGREES(ASIN(AD137/2000))))*SQRT(2*Basic!$C$4*9.81))))*SIN(RADIANS(AK137)))-19.62*(-Basic!$C$3))))*(SQRT((SIN(RADIANS(90-DEGREES(ASIN(AD137/2000))))*SQRT(2*Basic!$C$4*9.81)*Tool!$B$125*SIN(RADIANS(90-DEGREES(ASIN(AD137/2000))))*SQRT(2*Basic!$C$4*9.81)*Tool!$B$125)+(COS(RADIANS(90-DEGREES(ASIN(AD137/2000))))*SQRT(2*Basic!$C$4*9.81)*COS(RADIANS(90-DEGREES(ASIN(AD137/2000))))*SQRT(2*Basic!$C$4*9.81))))*COS(RADIANS(AK137))</f>
        <v>0.86399819493232943</v>
      </c>
      <c r="AX137">
        <v>134</v>
      </c>
      <c r="AY137">
        <f t="shared" si="22"/>
        <v>1438.6796006773022</v>
      </c>
      <c r="AZ137">
        <f t="shared" si="23"/>
        <v>-1389.3167409179948</v>
      </c>
    </row>
    <row r="138" spans="6:52" x14ac:dyDescent="0.3">
      <c r="F138">
        <v>136</v>
      </c>
      <c r="G138" s="31">
        <f t="shared" si="16"/>
        <v>0.40093365259674041</v>
      </c>
      <c r="H138" s="35">
        <f>Tool!$E$10+('Trajectory Map'!G138*SIN(RADIANS(90-2*DEGREES(ASIN($D$5/2000))))/COS(RADIANS(90-2*DEGREES(ASIN($D$5/2000))))-('Trajectory Map'!G138*'Trajectory Map'!G138/((VLOOKUP($D$5,$AD$3:$AR$2002,15,FALSE)*4*COS(RADIANS(90-2*DEGREES(ASIN($D$5/2000))))*COS(RADIANS(90-2*DEGREES(ASIN($D$5/2000))))))))</f>
        <v>6.0271799605624263</v>
      </c>
      <c r="AD138" s="33">
        <f t="shared" si="20"/>
        <v>136</v>
      </c>
      <c r="AE138" s="33">
        <f t="shared" si="17"/>
        <v>1995.3706422617329</v>
      </c>
      <c r="AH138" s="33">
        <f t="shared" si="18"/>
        <v>3.8991218763835391</v>
      </c>
      <c r="AI138" s="33">
        <f t="shared" si="19"/>
        <v>86.100878123616468</v>
      </c>
      <c r="AK138" s="75">
        <f t="shared" si="21"/>
        <v>82.201756247232922</v>
      </c>
      <c r="AN138" s="64"/>
      <c r="AQ138" s="64"/>
      <c r="AR138" s="75">
        <f>(SQRT((SIN(RADIANS(90-DEGREES(ASIN(AD138/2000))))*SQRT(2*Basic!$C$4*9.81)*Tool!$B$125*SIN(RADIANS(90-DEGREES(ASIN(AD138/2000))))*SQRT(2*Basic!$C$4*9.81)*Tool!$B$125)+(COS(RADIANS(90-DEGREES(ASIN(AD138/2000))))*SQRT(2*Basic!$C$4*9.81)*COS(RADIANS(90-DEGREES(ASIN(AD138/2000))))*SQRT(2*Basic!$C$4*9.81))))*(SQRT((SIN(RADIANS(90-DEGREES(ASIN(AD138/2000))))*SQRT(2*Basic!$C$4*9.81)*Tool!$B$125*SIN(RADIANS(90-DEGREES(ASIN(AD138/2000))))*SQRT(2*Basic!$C$4*9.81)*Tool!$B$125)+(COS(RADIANS(90-DEGREES(ASIN(AD138/2000))))*SQRT(2*Basic!$C$4*9.81)*COS(RADIANS(90-DEGREES(ASIN(AD138/2000))))*SQRT(2*Basic!$C$4*9.81))))/(2*9.81)</f>
        <v>0.83259859263999991</v>
      </c>
      <c r="AS138" s="75">
        <f>(1/9.81)*((SQRT((SIN(RADIANS(90-DEGREES(ASIN(AD138/2000))))*SQRT(2*Basic!$C$4*9.81)*Tool!$B$125*SIN(RADIANS(90-DEGREES(ASIN(AD138/2000))))*SQRT(2*Basic!$C$4*9.81)*Tool!$B$125)+(COS(RADIANS(90-DEGREES(ASIN(AD138/2000))))*SQRT(2*Basic!$C$4*9.81)*COS(RADIANS(90-DEGREES(ASIN(AD138/2000))))*SQRT(2*Basic!$C$4*9.81))))*SIN(RADIANS(AK138))+(SQRT(((SQRT((SIN(RADIANS(90-DEGREES(ASIN(AD138/2000))))*SQRT(2*Basic!$C$4*9.81)*Tool!$B$125*SIN(RADIANS(90-DEGREES(ASIN(AD138/2000))))*SQRT(2*Basic!$C$4*9.81)*Tool!$B$125)+(COS(RADIANS(90-DEGREES(ASIN(AD138/2000))))*SQRT(2*Basic!$C$4*9.81)*COS(RADIANS(90-DEGREES(ASIN(AD138/2000))))*SQRT(2*Basic!$C$4*9.81))))*SIN(RADIANS(AK138))*(SQRT((SIN(RADIANS(90-DEGREES(ASIN(AD138/2000))))*SQRT(2*Basic!$C$4*9.81)*Tool!$B$125*SIN(RADIANS(90-DEGREES(ASIN(AD138/2000))))*SQRT(2*Basic!$C$4*9.81)*Tool!$B$125)+(COS(RADIANS(90-DEGREES(ASIN(AD138/2000))))*SQRT(2*Basic!$C$4*9.81)*COS(RADIANS(90-DEGREES(ASIN(AD138/2000))))*SQRT(2*Basic!$C$4*9.81))))*SIN(RADIANS(AK138)))-19.62*(-Basic!$C$3))))*(SQRT((SIN(RADIANS(90-DEGREES(ASIN(AD138/2000))))*SQRT(2*Basic!$C$4*9.81)*Tool!$B$125*SIN(RADIANS(90-DEGREES(ASIN(AD138/2000))))*SQRT(2*Basic!$C$4*9.81)*Tool!$B$125)+(COS(RADIANS(90-DEGREES(ASIN(AD138/2000))))*SQRT(2*Basic!$C$4*9.81)*COS(RADIANS(90-DEGREES(ASIN(AD138/2000))))*SQRT(2*Basic!$C$4*9.81))))*COS(RADIANS(AK138))</f>
        <v>0.87037847259585999</v>
      </c>
      <c r="AX138">
        <v>135</v>
      </c>
      <c r="AY138">
        <f t="shared" si="22"/>
        <v>1414.2135623730951</v>
      </c>
      <c r="AZ138">
        <f t="shared" si="23"/>
        <v>-1414.2135623730949</v>
      </c>
    </row>
    <row r="139" spans="6:52" x14ac:dyDescent="0.3">
      <c r="F139">
        <v>137</v>
      </c>
      <c r="G139" s="31">
        <f t="shared" si="16"/>
        <v>0.40388169415995173</v>
      </c>
      <c r="H139" s="35">
        <f>Tool!$E$10+('Trajectory Map'!G139*SIN(RADIANS(90-2*DEGREES(ASIN($D$5/2000))))/COS(RADIANS(90-2*DEGREES(ASIN($D$5/2000))))-('Trajectory Map'!G139*'Trajectory Map'!G139/((VLOOKUP($D$5,$AD$3:$AR$2002,15,FALSE)*4*COS(RADIANS(90-2*DEGREES(ASIN($D$5/2000))))*COS(RADIANS(90-2*DEGREES(ASIN($D$5/2000))))))))</f>
        <v>6.0271432420579041</v>
      </c>
      <c r="AD139" s="33">
        <f t="shared" si="20"/>
        <v>137</v>
      </c>
      <c r="AE139" s="33">
        <f t="shared" si="17"/>
        <v>1995.3022327457061</v>
      </c>
      <c r="AH139" s="33">
        <f t="shared" si="18"/>
        <v>3.9278367222796597</v>
      </c>
      <c r="AI139" s="33">
        <f t="shared" si="19"/>
        <v>86.072163277720335</v>
      </c>
      <c r="AK139" s="75">
        <f t="shared" si="21"/>
        <v>82.144326555440685</v>
      </c>
      <c r="AN139" s="64"/>
      <c r="AQ139" s="64"/>
      <c r="AR139" s="75">
        <f>(SQRT((SIN(RADIANS(90-DEGREES(ASIN(AD139/2000))))*SQRT(2*Basic!$C$4*9.81)*Tool!$B$125*SIN(RADIANS(90-DEGREES(ASIN(AD139/2000))))*SQRT(2*Basic!$C$4*9.81)*Tool!$B$125)+(COS(RADIANS(90-DEGREES(ASIN(AD139/2000))))*SQRT(2*Basic!$C$4*9.81)*COS(RADIANS(90-DEGREES(ASIN(AD139/2000))))*SQRT(2*Basic!$C$4*9.81))))*(SQRT((SIN(RADIANS(90-DEGREES(ASIN(AD139/2000))))*SQRT(2*Basic!$C$4*9.81)*Tool!$B$125*SIN(RADIANS(90-DEGREES(ASIN(AD139/2000))))*SQRT(2*Basic!$C$4*9.81)*Tool!$B$125)+(COS(RADIANS(90-DEGREES(ASIN(AD139/2000))))*SQRT(2*Basic!$C$4*9.81)*COS(RADIANS(90-DEGREES(ASIN(AD139/2000))))*SQRT(2*Basic!$C$4*9.81))))/(2*9.81)</f>
        <v>0.83267178120999996</v>
      </c>
      <c r="AS139" s="75">
        <f>(1/9.81)*((SQRT((SIN(RADIANS(90-DEGREES(ASIN(AD139/2000))))*SQRT(2*Basic!$C$4*9.81)*Tool!$B$125*SIN(RADIANS(90-DEGREES(ASIN(AD139/2000))))*SQRT(2*Basic!$C$4*9.81)*Tool!$B$125)+(COS(RADIANS(90-DEGREES(ASIN(AD139/2000))))*SQRT(2*Basic!$C$4*9.81)*COS(RADIANS(90-DEGREES(ASIN(AD139/2000))))*SQRT(2*Basic!$C$4*9.81))))*SIN(RADIANS(AK139))+(SQRT(((SQRT((SIN(RADIANS(90-DEGREES(ASIN(AD139/2000))))*SQRT(2*Basic!$C$4*9.81)*Tool!$B$125*SIN(RADIANS(90-DEGREES(ASIN(AD139/2000))))*SQRT(2*Basic!$C$4*9.81)*Tool!$B$125)+(COS(RADIANS(90-DEGREES(ASIN(AD139/2000))))*SQRT(2*Basic!$C$4*9.81)*COS(RADIANS(90-DEGREES(ASIN(AD139/2000))))*SQRT(2*Basic!$C$4*9.81))))*SIN(RADIANS(AK139))*(SQRT((SIN(RADIANS(90-DEGREES(ASIN(AD139/2000))))*SQRT(2*Basic!$C$4*9.81)*Tool!$B$125*SIN(RADIANS(90-DEGREES(ASIN(AD139/2000))))*SQRT(2*Basic!$C$4*9.81)*Tool!$B$125)+(COS(RADIANS(90-DEGREES(ASIN(AD139/2000))))*SQRT(2*Basic!$C$4*9.81)*COS(RADIANS(90-DEGREES(ASIN(AD139/2000))))*SQRT(2*Basic!$C$4*9.81))))*SIN(RADIANS(AK139)))-19.62*(-Basic!$C$3))))*(SQRT((SIN(RADIANS(90-DEGREES(ASIN(AD139/2000))))*SQRT(2*Basic!$C$4*9.81)*Tool!$B$125*SIN(RADIANS(90-DEGREES(ASIN(AD139/2000))))*SQRT(2*Basic!$C$4*9.81)*Tool!$B$125)+(COS(RADIANS(90-DEGREES(ASIN(AD139/2000))))*SQRT(2*Basic!$C$4*9.81)*COS(RADIANS(90-DEGREES(ASIN(AD139/2000))))*SQRT(2*Basic!$C$4*9.81))))*COS(RADIANS(AK139))</f>
        <v>0.87675830435816771</v>
      </c>
      <c r="AX139">
        <v>136</v>
      </c>
      <c r="AY139">
        <f t="shared" si="22"/>
        <v>1389.3167409179944</v>
      </c>
      <c r="AZ139">
        <f t="shared" si="23"/>
        <v>-1438.6796006773025</v>
      </c>
    </row>
    <row r="140" spans="6:52" x14ac:dyDescent="0.3">
      <c r="F140">
        <v>138</v>
      </c>
      <c r="G140" s="31">
        <f t="shared" si="16"/>
        <v>0.406829735723163</v>
      </c>
      <c r="H140" s="35">
        <f>Tool!$E$10+('Trajectory Map'!G140*SIN(RADIANS(90-2*DEGREES(ASIN($D$5/2000))))/COS(RADIANS(90-2*DEGREES(ASIN($D$5/2000))))-('Trajectory Map'!G140*'Trajectory Map'!G140/((VLOOKUP($D$5,$AD$3:$AR$2002,15,FALSE)*4*COS(RADIANS(90-2*DEGREES(ASIN($D$5/2000))))*COS(RADIANS(90-2*DEGREES(ASIN($D$5/2000))))))))</f>
        <v>6.0271030699598684</v>
      </c>
      <c r="AD140" s="33">
        <f t="shared" si="20"/>
        <v>138</v>
      </c>
      <c r="AE140" s="33">
        <f t="shared" si="17"/>
        <v>1995.2333196897048</v>
      </c>
      <c r="AH140" s="33">
        <f t="shared" si="18"/>
        <v>3.9565525563129058</v>
      </c>
      <c r="AI140" s="33">
        <f t="shared" si="19"/>
        <v>86.0434474436871</v>
      </c>
      <c r="AK140" s="75">
        <f t="shared" si="21"/>
        <v>82.086894887374186</v>
      </c>
      <c r="AN140" s="64"/>
      <c r="AQ140" s="64"/>
      <c r="AR140" s="75">
        <f>(SQRT((SIN(RADIANS(90-DEGREES(ASIN(AD140/2000))))*SQRT(2*Basic!$C$4*9.81)*Tool!$B$125*SIN(RADIANS(90-DEGREES(ASIN(AD140/2000))))*SQRT(2*Basic!$C$4*9.81)*Tool!$B$125)+(COS(RADIANS(90-DEGREES(ASIN(AD140/2000))))*SQRT(2*Basic!$C$4*9.81)*COS(RADIANS(90-DEGREES(ASIN(AD140/2000))))*SQRT(2*Basic!$C$4*9.81))))*(SQRT((SIN(RADIANS(90-DEGREES(ASIN(AD140/2000))))*SQRT(2*Basic!$C$4*9.81)*Tool!$B$125*SIN(RADIANS(90-DEGREES(ASIN(AD140/2000))))*SQRT(2*Basic!$C$4*9.81)*Tool!$B$125)+(COS(RADIANS(90-DEGREES(ASIN(AD140/2000))))*SQRT(2*Basic!$C$4*9.81)*COS(RADIANS(90-DEGREES(ASIN(AD140/2000))))*SQRT(2*Basic!$C$4*9.81))))/(2*9.81)</f>
        <v>0.83274550596000008</v>
      </c>
      <c r="AS140" s="75">
        <f>(1/9.81)*((SQRT((SIN(RADIANS(90-DEGREES(ASIN(AD140/2000))))*SQRT(2*Basic!$C$4*9.81)*Tool!$B$125*SIN(RADIANS(90-DEGREES(ASIN(AD140/2000))))*SQRT(2*Basic!$C$4*9.81)*Tool!$B$125)+(COS(RADIANS(90-DEGREES(ASIN(AD140/2000))))*SQRT(2*Basic!$C$4*9.81)*COS(RADIANS(90-DEGREES(ASIN(AD140/2000))))*SQRT(2*Basic!$C$4*9.81))))*SIN(RADIANS(AK140))+(SQRT(((SQRT((SIN(RADIANS(90-DEGREES(ASIN(AD140/2000))))*SQRT(2*Basic!$C$4*9.81)*Tool!$B$125*SIN(RADIANS(90-DEGREES(ASIN(AD140/2000))))*SQRT(2*Basic!$C$4*9.81)*Tool!$B$125)+(COS(RADIANS(90-DEGREES(ASIN(AD140/2000))))*SQRT(2*Basic!$C$4*9.81)*COS(RADIANS(90-DEGREES(ASIN(AD140/2000))))*SQRT(2*Basic!$C$4*9.81))))*SIN(RADIANS(AK140))*(SQRT((SIN(RADIANS(90-DEGREES(ASIN(AD140/2000))))*SQRT(2*Basic!$C$4*9.81)*Tool!$B$125*SIN(RADIANS(90-DEGREES(ASIN(AD140/2000))))*SQRT(2*Basic!$C$4*9.81)*Tool!$B$125)+(COS(RADIANS(90-DEGREES(ASIN(AD140/2000))))*SQRT(2*Basic!$C$4*9.81)*COS(RADIANS(90-DEGREES(ASIN(AD140/2000))))*SQRT(2*Basic!$C$4*9.81))))*SIN(RADIANS(AK140)))-19.62*(-Basic!$C$3))))*(SQRT((SIN(RADIANS(90-DEGREES(ASIN(AD140/2000))))*SQRT(2*Basic!$C$4*9.81)*Tool!$B$125*SIN(RADIANS(90-DEGREES(ASIN(AD140/2000))))*SQRT(2*Basic!$C$4*9.81)*Tool!$B$125)+(COS(RADIANS(90-DEGREES(ASIN(AD140/2000))))*SQRT(2*Basic!$C$4*9.81)*COS(RADIANS(90-DEGREES(ASIN(AD140/2000))))*SQRT(2*Basic!$C$4*9.81))))*COS(RADIANS(AK140))</f>
        <v>0.88313768659102387</v>
      </c>
      <c r="AX140">
        <v>137</v>
      </c>
      <c r="AY140">
        <f t="shared" si="22"/>
        <v>1363.9967201249972</v>
      </c>
      <c r="AZ140">
        <f t="shared" si="23"/>
        <v>-1462.7074032383409</v>
      </c>
    </row>
    <row r="141" spans="6:52" x14ac:dyDescent="0.3">
      <c r="F141">
        <v>139</v>
      </c>
      <c r="G141" s="31">
        <f t="shared" si="16"/>
        <v>0.40977777728637438</v>
      </c>
      <c r="H141" s="35">
        <f>Tool!$E$10+('Trajectory Map'!G141*SIN(RADIANS(90-2*DEGREES(ASIN($D$5/2000))))/COS(RADIANS(90-2*DEGREES(ASIN($D$5/2000))))-('Trajectory Map'!G141*'Trajectory Map'!G141/((VLOOKUP($D$5,$AD$3:$AR$2002,15,FALSE)*4*COS(RADIANS(90-2*DEGREES(ASIN($D$5/2000))))*COS(RADIANS(90-2*DEGREES(ASIN($D$5/2000))))))))</f>
        <v>6.0270594442683176</v>
      </c>
      <c r="AD141" s="33">
        <f t="shared" si="20"/>
        <v>139</v>
      </c>
      <c r="AE141" s="33">
        <f t="shared" si="17"/>
        <v>1995.1639030415522</v>
      </c>
      <c r="AH141" s="33">
        <f t="shared" si="18"/>
        <v>3.9852693857990946</v>
      </c>
      <c r="AI141" s="33">
        <f t="shared" si="19"/>
        <v>86.0147306142009</v>
      </c>
      <c r="AK141" s="75">
        <f t="shared" si="21"/>
        <v>82.029461228401814</v>
      </c>
      <c r="AN141" s="64"/>
      <c r="AQ141" s="64"/>
      <c r="AR141" s="75">
        <f>(SQRT((SIN(RADIANS(90-DEGREES(ASIN(AD141/2000))))*SQRT(2*Basic!$C$4*9.81)*Tool!$B$125*SIN(RADIANS(90-DEGREES(ASIN(AD141/2000))))*SQRT(2*Basic!$C$4*9.81)*Tool!$B$125)+(COS(RADIANS(90-DEGREES(ASIN(AD141/2000))))*SQRT(2*Basic!$C$4*9.81)*COS(RADIANS(90-DEGREES(ASIN(AD141/2000))))*SQRT(2*Basic!$C$4*9.81))))*(SQRT((SIN(RADIANS(90-DEGREES(ASIN(AD141/2000))))*SQRT(2*Basic!$C$4*9.81)*Tool!$B$125*SIN(RADIANS(90-DEGREES(ASIN(AD141/2000))))*SQRT(2*Basic!$C$4*9.81)*Tool!$B$125)+(COS(RADIANS(90-DEGREES(ASIN(AD141/2000))))*SQRT(2*Basic!$C$4*9.81)*COS(RADIANS(90-DEGREES(ASIN(AD141/2000))))*SQRT(2*Basic!$C$4*9.81))))/(2*9.81)</f>
        <v>0.83281976688999992</v>
      </c>
      <c r="AS141" s="75">
        <f>(1/9.81)*((SQRT((SIN(RADIANS(90-DEGREES(ASIN(AD141/2000))))*SQRT(2*Basic!$C$4*9.81)*Tool!$B$125*SIN(RADIANS(90-DEGREES(ASIN(AD141/2000))))*SQRT(2*Basic!$C$4*9.81)*Tool!$B$125)+(COS(RADIANS(90-DEGREES(ASIN(AD141/2000))))*SQRT(2*Basic!$C$4*9.81)*COS(RADIANS(90-DEGREES(ASIN(AD141/2000))))*SQRT(2*Basic!$C$4*9.81))))*SIN(RADIANS(AK141))+(SQRT(((SQRT((SIN(RADIANS(90-DEGREES(ASIN(AD141/2000))))*SQRT(2*Basic!$C$4*9.81)*Tool!$B$125*SIN(RADIANS(90-DEGREES(ASIN(AD141/2000))))*SQRT(2*Basic!$C$4*9.81)*Tool!$B$125)+(COS(RADIANS(90-DEGREES(ASIN(AD141/2000))))*SQRT(2*Basic!$C$4*9.81)*COS(RADIANS(90-DEGREES(ASIN(AD141/2000))))*SQRT(2*Basic!$C$4*9.81))))*SIN(RADIANS(AK141))*(SQRT((SIN(RADIANS(90-DEGREES(ASIN(AD141/2000))))*SQRT(2*Basic!$C$4*9.81)*Tool!$B$125*SIN(RADIANS(90-DEGREES(ASIN(AD141/2000))))*SQRT(2*Basic!$C$4*9.81)*Tool!$B$125)+(COS(RADIANS(90-DEGREES(ASIN(AD141/2000))))*SQRT(2*Basic!$C$4*9.81)*COS(RADIANS(90-DEGREES(ASIN(AD141/2000))))*SQRT(2*Basic!$C$4*9.81))))*SIN(RADIANS(AK141)))-19.62*(-Basic!$C$3))))*(SQRT((SIN(RADIANS(90-DEGREES(ASIN(AD141/2000))))*SQRT(2*Basic!$C$4*9.81)*Tool!$B$125*SIN(RADIANS(90-DEGREES(ASIN(AD141/2000))))*SQRT(2*Basic!$C$4*9.81)*Tool!$B$125)+(COS(RADIANS(90-DEGREES(ASIN(AD141/2000))))*SQRT(2*Basic!$C$4*9.81)*COS(RADIANS(90-DEGREES(ASIN(AD141/2000))))*SQRT(2*Basic!$C$4*9.81))))*COS(RADIANS(AK141))</f>
        <v>0.8895166156585782</v>
      </c>
      <c r="AX141">
        <v>138</v>
      </c>
      <c r="AY141">
        <f t="shared" si="22"/>
        <v>1338.2612127177167</v>
      </c>
      <c r="AZ141">
        <f t="shared" si="23"/>
        <v>-1486.2896509547882</v>
      </c>
    </row>
    <row r="142" spans="6:52" x14ac:dyDescent="0.3">
      <c r="F142">
        <v>140</v>
      </c>
      <c r="G142" s="31">
        <f t="shared" si="16"/>
        <v>0.4127258188495857</v>
      </c>
      <c r="H142" s="35">
        <f>Tool!$E$10+('Trajectory Map'!G142*SIN(RADIANS(90-2*DEGREES(ASIN($D$5/2000))))/COS(RADIANS(90-2*DEGREES(ASIN($D$5/2000))))-('Trajectory Map'!G142*'Trajectory Map'!G142/((VLOOKUP($D$5,$AD$3:$AR$2002,15,FALSE)*4*COS(RADIANS(90-2*DEGREES(ASIN($D$5/2000))))*COS(RADIANS(90-2*DEGREES(ASIN($D$5/2000))))))))</f>
        <v>6.0270123649832534</v>
      </c>
      <c r="AD142" s="33">
        <f t="shared" si="20"/>
        <v>140</v>
      </c>
      <c r="AE142" s="33">
        <f t="shared" si="17"/>
        <v>1995.0939827486825</v>
      </c>
      <c r="AH142" s="33">
        <f t="shared" si="18"/>
        <v>4.0139872180563145</v>
      </c>
      <c r="AI142" s="33">
        <f t="shared" si="19"/>
        <v>85.986012781943685</v>
      </c>
      <c r="AK142" s="75">
        <f t="shared" si="21"/>
        <v>81.972025563887371</v>
      </c>
      <c r="AN142" s="64"/>
      <c r="AQ142" s="64"/>
      <c r="AR142" s="75">
        <f>(SQRT((SIN(RADIANS(90-DEGREES(ASIN(AD142/2000))))*SQRT(2*Basic!$C$4*9.81)*Tool!$B$125*SIN(RADIANS(90-DEGREES(ASIN(AD142/2000))))*SQRT(2*Basic!$C$4*9.81)*Tool!$B$125)+(COS(RADIANS(90-DEGREES(ASIN(AD142/2000))))*SQRT(2*Basic!$C$4*9.81)*COS(RADIANS(90-DEGREES(ASIN(AD142/2000))))*SQRT(2*Basic!$C$4*9.81))))*(SQRT((SIN(RADIANS(90-DEGREES(ASIN(AD142/2000))))*SQRT(2*Basic!$C$4*9.81)*Tool!$B$125*SIN(RADIANS(90-DEGREES(ASIN(AD142/2000))))*SQRT(2*Basic!$C$4*9.81)*Tool!$B$125)+(COS(RADIANS(90-DEGREES(ASIN(AD142/2000))))*SQRT(2*Basic!$C$4*9.81)*COS(RADIANS(90-DEGREES(ASIN(AD142/2000))))*SQRT(2*Basic!$C$4*9.81))))/(2*9.81)</f>
        <v>0.83289456400000006</v>
      </c>
      <c r="AS142" s="75">
        <f>(1/9.81)*((SQRT((SIN(RADIANS(90-DEGREES(ASIN(AD142/2000))))*SQRT(2*Basic!$C$4*9.81)*Tool!$B$125*SIN(RADIANS(90-DEGREES(ASIN(AD142/2000))))*SQRT(2*Basic!$C$4*9.81)*Tool!$B$125)+(COS(RADIANS(90-DEGREES(ASIN(AD142/2000))))*SQRT(2*Basic!$C$4*9.81)*COS(RADIANS(90-DEGREES(ASIN(AD142/2000))))*SQRT(2*Basic!$C$4*9.81))))*SIN(RADIANS(AK142))+(SQRT(((SQRT((SIN(RADIANS(90-DEGREES(ASIN(AD142/2000))))*SQRT(2*Basic!$C$4*9.81)*Tool!$B$125*SIN(RADIANS(90-DEGREES(ASIN(AD142/2000))))*SQRT(2*Basic!$C$4*9.81)*Tool!$B$125)+(COS(RADIANS(90-DEGREES(ASIN(AD142/2000))))*SQRT(2*Basic!$C$4*9.81)*COS(RADIANS(90-DEGREES(ASIN(AD142/2000))))*SQRT(2*Basic!$C$4*9.81))))*SIN(RADIANS(AK142))*(SQRT((SIN(RADIANS(90-DEGREES(ASIN(AD142/2000))))*SQRT(2*Basic!$C$4*9.81)*Tool!$B$125*SIN(RADIANS(90-DEGREES(ASIN(AD142/2000))))*SQRT(2*Basic!$C$4*9.81)*Tool!$B$125)+(COS(RADIANS(90-DEGREES(ASIN(AD142/2000))))*SQRT(2*Basic!$C$4*9.81)*COS(RADIANS(90-DEGREES(ASIN(AD142/2000))))*SQRT(2*Basic!$C$4*9.81))))*SIN(RADIANS(AK142)))-19.62*(-Basic!$C$3))))*(SQRT((SIN(RADIANS(90-DEGREES(ASIN(AD142/2000))))*SQRT(2*Basic!$C$4*9.81)*Tool!$B$125*SIN(RADIANS(90-DEGREES(ASIN(AD142/2000))))*SQRT(2*Basic!$C$4*9.81)*Tool!$B$125)+(COS(RADIANS(90-DEGREES(ASIN(AD142/2000))))*SQRT(2*Basic!$C$4*9.81)*COS(RADIANS(90-DEGREES(ASIN(AD142/2000))))*SQRT(2*Basic!$C$4*9.81))))*COS(RADIANS(AK142))</f>
        <v>0.89589508791731354</v>
      </c>
      <c r="AX142">
        <v>139</v>
      </c>
      <c r="AY142">
        <f t="shared" si="22"/>
        <v>1312.1180579810145</v>
      </c>
      <c r="AZ142">
        <f t="shared" si="23"/>
        <v>-1509.4191604455441</v>
      </c>
    </row>
    <row r="143" spans="6:52" x14ac:dyDescent="0.3">
      <c r="F143">
        <v>141</v>
      </c>
      <c r="G143" s="31">
        <f t="shared" si="16"/>
        <v>0.41567386041279702</v>
      </c>
      <c r="H143" s="35">
        <f>Tool!$E$10+('Trajectory Map'!G143*SIN(RADIANS(90-2*DEGREES(ASIN($D$5/2000))))/COS(RADIANS(90-2*DEGREES(ASIN($D$5/2000))))-('Trajectory Map'!G143*'Trajectory Map'!G143/((VLOOKUP($D$5,$AD$3:$AR$2002,15,FALSE)*4*COS(RADIANS(90-2*DEGREES(ASIN($D$5/2000))))*COS(RADIANS(90-2*DEGREES(ASIN($D$5/2000))))))))</f>
        <v>6.026961832104675</v>
      </c>
      <c r="AD143" s="33">
        <f t="shared" si="20"/>
        <v>141</v>
      </c>
      <c r="AE143" s="33">
        <f t="shared" si="17"/>
        <v>1995.0235587581417</v>
      </c>
      <c r="AH143" s="33">
        <f t="shared" si="18"/>
        <v>4.0427060604049343</v>
      </c>
      <c r="AI143" s="33">
        <f t="shared" si="19"/>
        <v>85.957293939595061</v>
      </c>
      <c r="AK143" s="75">
        <f t="shared" si="21"/>
        <v>81.914587879190137</v>
      </c>
      <c r="AN143" s="64"/>
      <c r="AQ143" s="64"/>
      <c r="AR143" s="75">
        <f>(SQRT((SIN(RADIANS(90-DEGREES(ASIN(AD143/2000))))*SQRT(2*Basic!$C$4*9.81)*Tool!$B$125*SIN(RADIANS(90-DEGREES(ASIN(AD143/2000))))*SQRT(2*Basic!$C$4*9.81)*Tool!$B$125)+(COS(RADIANS(90-DEGREES(ASIN(AD143/2000))))*SQRT(2*Basic!$C$4*9.81)*COS(RADIANS(90-DEGREES(ASIN(AD143/2000))))*SQRT(2*Basic!$C$4*9.81))))*(SQRT((SIN(RADIANS(90-DEGREES(ASIN(AD143/2000))))*SQRT(2*Basic!$C$4*9.81)*Tool!$B$125*SIN(RADIANS(90-DEGREES(ASIN(AD143/2000))))*SQRT(2*Basic!$C$4*9.81)*Tool!$B$125)+(COS(RADIANS(90-DEGREES(ASIN(AD143/2000))))*SQRT(2*Basic!$C$4*9.81)*COS(RADIANS(90-DEGREES(ASIN(AD143/2000))))*SQRT(2*Basic!$C$4*9.81))))/(2*9.81)</f>
        <v>0.83296989728999982</v>
      </c>
      <c r="AS143" s="75">
        <f>(1/9.81)*((SQRT((SIN(RADIANS(90-DEGREES(ASIN(AD143/2000))))*SQRT(2*Basic!$C$4*9.81)*Tool!$B$125*SIN(RADIANS(90-DEGREES(ASIN(AD143/2000))))*SQRT(2*Basic!$C$4*9.81)*Tool!$B$125)+(COS(RADIANS(90-DEGREES(ASIN(AD143/2000))))*SQRT(2*Basic!$C$4*9.81)*COS(RADIANS(90-DEGREES(ASIN(AD143/2000))))*SQRT(2*Basic!$C$4*9.81))))*SIN(RADIANS(AK143))+(SQRT(((SQRT((SIN(RADIANS(90-DEGREES(ASIN(AD143/2000))))*SQRT(2*Basic!$C$4*9.81)*Tool!$B$125*SIN(RADIANS(90-DEGREES(ASIN(AD143/2000))))*SQRT(2*Basic!$C$4*9.81)*Tool!$B$125)+(COS(RADIANS(90-DEGREES(ASIN(AD143/2000))))*SQRT(2*Basic!$C$4*9.81)*COS(RADIANS(90-DEGREES(ASIN(AD143/2000))))*SQRT(2*Basic!$C$4*9.81))))*SIN(RADIANS(AK143))*(SQRT((SIN(RADIANS(90-DEGREES(ASIN(AD143/2000))))*SQRT(2*Basic!$C$4*9.81)*Tool!$B$125*SIN(RADIANS(90-DEGREES(ASIN(AD143/2000))))*SQRT(2*Basic!$C$4*9.81)*Tool!$B$125)+(COS(RADIANS(90-DEGREES(ASIN(AD143/2000))))*SQRT(2*Basic!$C$4*9.81)*COS(RADIANS(90-DEGREES(ASIN(AD143/2000))))*SQRT(2*Basic!$C$4*9.81))))*SIN(RADIANS(AK143)))-19.62*(-Basic!$C$3))))*(SQRT((SIN(RADIANS(90-DEGREES(ASIN(AD143/2000))))*SQRT(2*Basic!$C$4*9.81)*Tool!$B$125*SIN(RADIANS(90-DEGREES(ASIN(AD143/2000))))*SQRT(2*Basic!$C$4*9.81)*Tool!$B$125)+(COS(RADIANS(90-DEGREES(ASIN(AD143/2000))))*SQRT(2*Basic!$C$4*9.81)*COS(RADIANS(90-DEGREES(ASIN(AD143/2000))))*SQRT(2*Basic!$C$4*9.81))))*COS(RADIANS(AK143))</f>
        <v>0.90227309971597425</v>
      </c>
      <c r="AX143">
        <v>140</v>
      </c>
      <c r="AY143">
        <f t="shared" si="22"/>
        <v>1285.5752193730789</v>
      </c>
      <c r="AZ143">
        <f t="shared" si="23"/>
        <v>-1532.0888862379559</v>
      </c>
    </row>
    <row r="144" spans="6:52" x14ac:dyDescent="0.3">
      <c r="F144">
        <v>142</v>
      </c>
      <c r="G144" s="31">
        <f t="shared" si="16"/>
        <v>0.41862190197600835</v>
      </c>
      <c r="H144" s="35">
        <f>Tool!$E$10+('Trajectory Map'!G144*SIN(RADIANS(90-2*DEGREES(ASIN($D$5/2000))))/COS(RADIANS(90-2*DEGREES(ASIN($D$5/2000))))-('Trajectory Map'!G144*'Trajectory Map'!G144/((VLOOKUP($D$5,$AD$3:$AR$2002,15,FALSE)*4*COS(RADIANS(90-2*DEGREES(ASIN($D$5/2000))))*COS(RADIANS(90-2*DEGREES(ASIN($D$5/2000))))))))</f>
        <v>6.0269078456325831</v>
      </c>
      <c r="AD144" s="33">
        <f t="shared" si="20"/>
        <v>142</v>
      </c>
      <c r="AE144" s="33">
        <f t="shared" si="17"/>
        <v>1994.9526310165863</v>
      </c>
      <c r="AH144" s="33">
        <f t="shared" si="18"/>
        <v>4.0714259201676306</v>
      </c>
      <c r="AI144" s="33">
        <f t="shared" si="19"/>
        <v>85.928574079832373</v>
      </c>
      <c r="AK144" s="75">
        <f t="shared" si="21"/>
        <v>81.857148159664746</v>
      </c>
      <c r="AN144" s="64"/>
      <c r="AQ144" s="64"/>
      <c r="AR144" s="75">
        <f>(SQRT((SIN(RADIANS(90-DEGREES(ASIN(AD144/2000))))*SQRT(2*Basic!$C$4*9.81)*Tool!$B$125*SIN(RADIANS(90-DEGREES(ASIN(AD144/2000))))*SQRT(2*Basic!$C$4*9.81)*Tool!$B$125)+(COS(RADIANS(90-DEGREES(ASIN(AD144/2000))))*SQRT(2*Basic!$C$4*9.81)*COS(RADIANS(90-DEGREES(ASIN(AD144/2000))))*SQRT(2*Basic!$C$4*9.81))))*(SQRT((SIN(RADIANS(90-DEGREES(ASIN(AD144/2000))))*SQRT(2*Basic!$C$4*9.81)*Tool!$B$125*SIN(RADIANS(90-DEGREES(ASIN(AD144/2000))))*SQRT(2*Basic!$C$4*9.81)*Tool!$B$125)+(COS(RADIANS(90-DEGREES(ASIN(AD144/2000))))*SQRT(2*Basic!$C$4*9.81)*COS(RADIANS(90-DEGREES(ASIN(AD144/2000))))*SQRT(2*Basic!$C$4*9.81))))/(2*9.81)</f>
        <v>0.83304576675999986</v>
      </c>
      <c r="AS144" s="75">
        <f>(1/9.81)*((SQRT((SIN(RADIANS(90-DEGREES(ASIN(AD144/2000))))*SQRT(2*Basic!$C$4*9.81)*Tool!$B$125*SIN(RADIANS(90-DEGREES(ASIN(AD144/2000))))*SQRT(2*Basic!$C$4*9.81)*Tool!$B$125)+(COS(RADIANS(90-DEGREES(ASIN(AD144/2000))))*SQRT(2*Basic!$C$4*9.81)*COS(RADIANS(90-DEGREES(ASIN(AD144/2000))))*SQRT(2*Basic!$C$4*9.81))))*SIN(RADIANS(AK144))+(SQRT(((SQRT((SIN(RADIANS(90-DEGREES(ASIN(AD144/2000))))*SQRT(2*Basic!$C$4*9.81)*Tool!$B$125*SIN(RADIANS(90-DEGREES(ASIN(AD144/2000))))*SQRT(2*Basic!$C$4*9.81)*Tool!$B$125)+(COS(RADIANS(90-DEGREES(ASIN(AD144/2000))))*SQRT(2*Basic!$C$4*9.81)*COS(RADIANS(90-DEGREES(ASIN(AD144/2000))))*SQRT(2*Basic!$C$4*9.81))))*SIN(RADIANS(AK144))*(SQRT((SIN(RADIANS(90-DEGREES(ASIN(AD144/2000))))*SQRT(2*Basic!$C$4*9.81)*Tool!$B$125*SIN(RADIANS(90-DEGREES(ASIN(AD144/2000))))*SQRT(2*Basic!$C$4*9.81)*Tool!$B$125)+(COS(RADIANS(90-DEGREES(ASIN(AD144/2000))))*SQRT(2*Basic!$C$4*9.81)*COS(RADIANS(90-DEGREES(ASIN(AD144/2000))))*SQRT(2*Basic!$C$4*9.81))))*SIN(RADIANS(AK144)))-19.62*(-Basic!$C$3))))*(SQRT((SIN(RADIANS(90-DEGREES(ASIN(AD144/2000))))*SQRT(2*Basic!$C$4*9.81)*Tool!$B$125*SIN(RADIANS(90-DEGREES(ASIN(AD144/2000))))*SQRT(2*Basic!$C$4*9.81)*Tool!$B$125)+(COS(RADIANS(90-DEGREES(ASIN(AD144/2000))))*SQRT(2*Basic!$C$4*9.81)*COS(RADIANS(90-DEGREES(ASIN(AD144/2000))))*SQRT(2*Basic!$C$4*9.81))))*COS(RADIANS(AK144))</f>
        <v>0.90865064739553414</v>
      </c>
      <c r="AX144">
        <v>141</v>
      </c>
      <c r="AY144">
        <f t="shared" si="22"/>
        <v>1258.6407820996749</v>
      </c>
      <c r="AZ144">
        <f t="shared" si="23"/>
        <v>-1554.2919229139418</v>
      </c>
    </row>
    <row r="145" spans="6:52" x14ac:dyDescent="0.3">
      <c r="F145">
        <v>143</v>
      </c>
      <c r="G145" s="31">
        <f t="shared" si="16"/>
        <v>0.42156994353921967</v>
      </c>
      <c r="H145" s="35">
        <f>Tool!$E$10+('Trajectory Map'!G145*SIN(RADIANS(90-2*DEGREES(ASIN($D$5/2000))))/COS(RADIANS(90-2*DEGREES(ASIN($D$5/2000))))-('Trajectory Map'!G145*'Trajectory Map'!G145/((VLOOKUP($D$5,$AD$3:$AR$2002,15,FALSE)*4*COS(RADIANS(90-2*DEGREES(ASIN($D$5/2000))))*COS(RADIANS(90-2*DEGREES(ASIN($D$5/2000))))))))</f>
        <v>6.026850405566976</v>
      </c>
      <c r="AD145" s="33">
        <f t="shared" si="20"/>
        <v>143</v>
      </c>
      <c r="AE145" s="33">
        <f t="shared" si="17"/>
        <v>1994.8811994702842</v>
      </c>
      <c r="AH145" s="33">
        <f t="shared" si="18"/>
        <v>4.1001468046693983</v>
      </c>
      <c r="AI145" s="33">
        <f t="shared" si="19"/>
        <v>85.899853195330607</v>
      </c>
      <c r="AK145" s="75">
        <f t="shared" si="21"/>
        <v>81.7997063906612</v>
      </c>
      <c r="AN145" s="64"/>
      <c r="AQ145" s="64"/>
      <c r="AR145" s="75">
        <f>(SQRT((SIN(RADIANS(90-DEGREES(ASIN(AD145/2000))))*SQRT(2*Basic!$C$4*9.81)*Tool!$B$125*SIN(RADIANS(90-DEGREES(ASIN(AD145/2000))))*SQRT(2*Basic!$C$4*9.81)*Tool!$B$125)+(COS(RADIANS(90-DEGREES(ASIN(AD145/2000))))*SQRT(2*Basic!$C$4*9.81)*COS(RADIANS(90-DEGREES(ASIN(AD145/2000))))*SQRT(2*Basic!$C$4*9.81))))*(SQRT((SIN(RADIANS(90-DEGREES(ASIN(AD145/2000))))*SQRT(2*Basic!$C$4*9.81)*Tool!$B$125*SIN(RADIANS(90-DEGREES(ASIN(AD145/2000))))*SQRT(2*Basic!$C$4*9.81)*Tool!$B$125)+(COS(RADIANS(90-DEGREES(ASIN(AD145/2000))))*SQRT(2*Basic!$C$4*9.81)*COS(RADIANS(90-DEGREES(ASIN(AD145/2000))))*SQRT(2*Basic!$C$4*9.81))))/(2*9.81)</f>
        <v>0.83312217241000008</v>
      </c>
      <c r="AS145" s="75">
        <f>(1/9.81)*((SQRT((SIN(RADIANS(90-DEGREES(ASIN(AD145/2000))))*SQRT(2*Basic!$C$4*9.81)*Tool!$B$125*SIN(RADIANS(90-DEGREES(ASIN(AD145/2000))))*SQRT(2*Basic!$C$4*9.81)*Tool!$B$125)+(COS(RADIANS(90-DEGREES(ASIN(AD145/2000))))*SQRT(2*Basic!$C$4*9.81)*COS(RADIANS(90-DEGREES(ASIN(AD145/2000))))*SQRT(2*Basic!$C$4*9.81))))*SIN(RADIANS(AK145))+(SQRT(((SQRT((SIN(RADIANS(90-DEGREES(ASIN(AD145/2000))))*SQRT(2*Basic!$C$4*9.81)*Tool!$B$125*SIN(RADIANS(90-DEGREES(ASIN(AD145/2000))))*SQRT(2*Basic!$C$4*9.81)*Tool!$B$125)+(COS(RADIANS(90-DEGREES(ASIN(AD145/2000))))*SQRT(2*Basic!$C$4*9.81)*COS(RADIANS(90-DEGREES(ASIN(AD145/2000))))*SQRT(2*Basic!$C$4*9.81))))*SIN(RADIANS(AK145))*(SQRT((SIN(RADIANS(90-DEGREES(ASIN(AD145/2000))))*SQRT(2*Basic!$C$4*9.81)*Tool!$B$125*SIN(RADIANS(90-DEGREES(ASIN(AD145/2000))))*SQRT(2*Basic!$C$4*9.81)*Tool!$B$125)+(COS(RADIANS(90-DEGREES(ASIN(AD145/2000))))*SQRT(2*Basic!$C$4*9.81)*COS(RADIANS(90-DEGREES(ASIN(AD145/2000))))*SQRT(2*Basic!$C$4*9.81))))*SIN(RADIANS(AK145)))-19.62*(-Basic!$C$3))))*(SQRT((SIN(RADIANS(90-DEGREES(ASIN(AD145/2000))))*SQRT(2*Basic!$C$4*9.81)*Tool!$B$125*SIN(RADIANS(90-DEGREES(ASIN(AD145/2000))))*SQRT(2*Basic!$C$4*9.81)*Tool!$B$125)+(COS(RADIANS(90-DEGREES(ASIN(AD145/2000))))*SQRT(2*Basic!$C$4*9.81)*COS(RADIANS(90-DEGREES(ASIN(AD145/2000))))*SQRT(2*Basic!$C$4*9.81))))*COS(RADIANS(AK145))</f>
        <v>0.9150277272891324</v>
      </c>
      <c r="AX145">
        <v>142</v>
      </c>
      <c r="AY145">
        <f t="shared" si="22"/>
        <v>1231.3229506513169</v>
      </c>
      <c r="AZ145">
        <f t="shared" si="23"/>
        <v>-1576.0215072134438</v>
      </c>
    </row>
    <row r="146" spans="6:52" x14ac:dyDescent="0.3">
      <c r="F146">
        <v>144</v>
      </c>
      <c r="G146" s="31">
        <f t="shared" si="16"/>
        <v>0.42451798510243099</v>
      </c>
      <c r="H146" s="35">
        <f>Tool!$E$10+('Trajectory Map'!G146*SIN(RADIANS(90-2*DEGREES(ASIN($D$5/2000))))/COS(RADIANS(90-2*DEGREES(ASIN($D$5/2000))))-('Trajectory Map'!G146*'Trajectory Map'!G146/((VLOOKUP($D$5,$AD$3:$AR$2002,15,FALSE)*4*COS(RADIANS(90-2*DEGREES(ASIN($D$5/2000))))*COS(RADIANS(90-2*DEGREES(ASIN($D$5/2000))))))))</f>
        <v>6.0267895119078556</v>
      </c>
      <c r="AD146" s="33">
        <f t="shared" si="20"/>
        <v>144</v>
      </c>
      <c r="AE146" s="33">
        <f t="shared" si="17"/>
        <v>1994.8092640651137</v>
      </c>
      <c r="AH146" s="33">
        <f t="shared" si="18"/>
        <v>4.128868721237569</v>
      </c>
      <c r="AI146" s="33">
        <f t="shared" si="19"/>
        <v>85.871131278762434</v>
      </c>
      <c r="AK146" s="75">
        <f t="shared" si="21"/>
        <v>81.742262557524867</v>
      </c>
      <c r="AN146" s="64"/>
      <c r="AQ146" s="64"/>
      <c r="AR146" s="75">
        <f>(SQRT((SIN(RADIANS(90-DEGREES(ASIN(AD146/2000))))*SQRT(2*Basic!$C$4*9.81)*Tool!$B$125*SIN(RADIANS(90-DEGREES(ASIN(AD146/2000))))*SQRT(2*Basic!$C$4*9.81)*Tool!$B$125)+(COS(RADIANS(90-DEGREES(ASIN(AD146/2000))))*SQRT(2*Basic!$C$4*9.81)*COS(RADIANS(90-DEGREES(ASIN(AD146/2000))))*SQRT(2*Basic!$C$4*9.81))))*(SQRT((SIN(RADIANS(90-DEGREES(ASIN(AD146/2000))))*SQRT(2*Basic!$C$4*9.81)*Tool!$B$125*SIN(RADIANS(90-DEGREES(ASIN(AD146/2000))))*SQRT(2*Basic!$C$4*9.81)*Tool!$B$125)+(COS(RADIANS(90-DEGREES(ASIN(AD146/2000))))*SQRT(2*Basic!$C$4*9.81)*COS(RADIANS(90-DEGREES(ASIN(AD146/2000))))*SQRT(2*Basic!$C$4*9.81))))/(2*9.81)</f>
        <v>0.83319911424000004</v>
      </c>
      <c r="AS146" s="75">
        <f>(1/9.81)*((SQRT((SIN(RADIANS(90-DEGREES(ASIN(AD146/2000))))*SQRT(2*Basic!$C$4*9.81)*Tool!$B$125*SIN(RADIANS(90-DEGREES(ASIN(AD146/2000))))*SQRT(2*Basic!$C$4*9.81)*Tool!$B$125)+(COS(RADIANS(90-DEGREES(ASIN(AD146/2000))))*SQRT(2*Basic!$C$4*9.81)*COS(RADIANS(90-DEGREES(ASIN(AD146/2000))))*SQRT(2*Basic!$C$4*9.81))))*SIN(RADIANS(AK146))+(SQRT(((SQRT((SIN(RADIANS(90-DEGREES(ASIN(AD146/2000))))*SQRT(2*Basic!$C$4*9.81)*Tool!$B$125*SIN(RADIANS(90-DEGREES(ASIN(AD146/2000))))*SQRT(2*Basic!$C$4*9.81)*Tool!$B$125)+(COS(RADIANS(90-DEGREES(ASIN(AD146/2000))))*SQRT(2*Basic!$C$4*9.81)*COS(RADIANS(90-DEGREES(ASIN(AD146/2000))))*SQRT(2*Basic!$C$4*9.81))))*SIN(RADIANS(AK146))*(SQRT((SIN(RADIANS(90-DEGREES(ASIN(AD146/2000))))*SQRT(2*Basic!$C$4*9.81)*Tool!$B$125*SIN(RADIANS(90-DEGREES(ASIN(AD146/2000))))*SQRT(2*Basic!$C$4*9.81)*Tool!$B$125)+(COS(RADIANS(90-DEGREES(ASIN(AD146/2000))))*SQRT(2*Basic!$C$4*9.81)*COS(RADIANS(90-DEGREES(ASIN(AD146/2000))))*SQRT(2*Basic!$C$4*9.81))))*SIN(RADIANS(AK146)))-19.62*(-Basic!$C$3))))*(SQRT((SIN(RADIANS(90-DEGREES(ASIN(AD146/2000))))*SQRT(2*Basic!$C$4*9.81)*Tool!$B$125*SIN(RADIANS(90-DEGREES(ASIN(AD146/2000))))*SQRT(2*Basic!$C$4*9.81)*Tool!$B$125)+(COS(RADIANS(90-DEGREES(ASIN(AD146/2000))))*SQRT(2*Basic!$C$4*9.81)*COS(RADIANS(90-DEGREES(ASIN(AD146/2000))))*SQRT(2*Basic!$C$4*9.81))))*COS(RADIANS(AK146))</f>
        <v>0.92140433572201419</v>
      </c>
      <c r="AX146">
        <v>143</v>
      </c>
      <c r="AY146">
        <f t="shared" si="22"/>
        <v>1203.6300463040964</v>
      </c>
      <c r="AZ146">
        <f t="shared" si="23"/>
        <v>-1597.271020094586</v>
      </c>
    </row>
    <row r="147" spans="6:52" x14ac:dyDescent="0.3">
      <c r="F147">
        <v>145</v>
      </c>
      <c r="G147" s="31">
        <f t="shared" si="16"/>
        <v>0.42746602666564237</v>
      </c>
      <c r="H147" s="35">
        <f>Tool!$E$10+('Trajectory Map'!G147*SIN(RADIANS(90-2*DEGREES(ASIN($D$5/2000))))/COS(RADIANS(90-2*DEGREES(ASIN($D$5/2000))))-('Trajectory Map'!G147*'Trajectory Map'!G147/((VLOOKUP($D$5,$AD$3:$AR$2002,15,FALSE)*4*COS(RADIANS(90-2*DEGREES(ASIN($D$5/2000))))*COS(RADIANS(90-2*DEGREES(ASIN($D$5/2000))))))))</f>
        <v>6.02672516465522</v>
      </c>
      <c r="AD147" s="33">
        <f t="shared" si="20"/>
        <v>145</v>
      </c>
      <c r="AE147" s="33">
        <f t="shared" si="17"/>
        <v>1994.7368247465629</v>
      </c>
      <c r="AH147" s="33">
        <f t="shared" si="18"/>
        <v>4.1575916772018253</v>
      </c>
      <c r="AI147" s="33">
        <f t="shared" si="19"/>
        <v>85.842408322798178</v>
      </c>
      <c r="AK147" s="75">
        <f t="shared" si="21"/>
        <v>81.684816645596356</v>
      </c>
      <c r="AN147" s="64"/>
      <c r="AQ147" s="64"/>
      <c r="AR147" s="75">
        <f>(SQRT((SIN(RADIANS(90-DEGREES(ASIN(AD147/2000))))*SQRT(2*Basic!$C$4*9.81)*Tool!$B$125*SIN(RADIANS(90-DEGREES(ASIN(AD147/2000))))*SQRT(2*Basic!$C$4*9.81)*Tool!$B$125)+(COS(RADIANS(90-DEGREES(ASIN(AD147/2000))))*SQRT(2*Basic!$C$4*9.81)*COS(RADIANS(90-DEGREES(ASIN(AD147/2000))))*SQRT(2*Basic!$C$4*9.81))))*(SQRT((SIN(RADIANS(90-DEGREES(ASIN(AD147/2000))))*SQRT(2*Basic!$C$4*9.81)*Tool!$B$125*SIN(RADIANS(90-DEGREES(ASIN(AD147/2000))))*SQRT(2*Basic!$C$4*9.81)*Tool!$B$125)+(COS(RADIANS(90-DEGREES(ASIN(AD147/2000))))*SQRT(2*Basic!$C$4*9.81)*COS(RADIANS(90-DEGREES(ASIN(AD147/2000))))*SQRT(2*Basic!$C$4*9.81))))/(2*9.81)</f>
        <v>0.83327659224999984</v>
      </c>
      <c r="AS147" s="75">
        <f>(1/9.81)*((SQRT((SIN(RADIANS(90-DEGREES(ASIN(AD147/2000))))*SQRT(2*Basic!$C$4*9.81)*Tool!$B$125*SIN(RADIANS(90-DEGREES(ASIN(AD147/2000))))*SQRT(2*Basic!$C$4*9.81)*Tool!$B$125)+(COS(RADIANS(90-DEGREES(ASIN(AD147/2000))))*SQRT(2*Basic!$C$4*9.81)*COS(RADIANS(90-DEGREES(ASIN(AD147/2000))))*SQRT(2*Basic!$C$4*9.81))))*SIN(RADIANS(AK147))+(SQRT(((SQRT((SIN(RADIANS(90-DEGREES(ASIN(AD147/2000))))*SQRT(2*Basic!$C$4*9.81)*Tool!$B$125*SIN(RADIANS(90-DEGREES(ASIN(AD147/2000))))*SQRT(2*Basic!$C$4*9.81)*Tool!$B$125)+(COS(RADIANS(90-DEGREES(ASIN(AD147/2000))))*SQRT(2*Basic!$C$4*9.81)*COS(RADIANS(90-DEGREES(ASIN(AD147/2000))))*SQRT(2*Basic!$C$4*9.81))))*SIN(RADIANS(AK147))*(SQRT((SIN(RADIANS(90-DEGREES(ASIN(AD147/2000))))*SQRT(2*Basic!$C$4*9.81)*Tool!$B$125*SIN(RADIANS(90-DEGREES(ASIN(AD147/2000))))*SQRT(2*Basic!$C$4*9.81)*Tool!$B$125)+(COS(RADIANS(90-DEGREES(ASIN(AD147/2000))))*SQRT(2*Basic!$C$4*9.81)*COS(RADIANS(90-DEGREES(ASIN(AD147/2000))))*SQRT(2*Basic!$C$4*9.81))))*SIN(RADIANS(AK147)))-19.62*(-Basic!$C$3))))*(SQRT((SIN(RADIANS(90-DEGREES(ASIN(AD147/2000))))*SQRT(2*Basic!$C$4*9.81)*Tool!$B$125*SIN(RADIANS(90-DEGREES(ASIN(AD147/2000))))*SQRT(2*Basic!$C$4*9.81)*Tool!$B$125)+(COS(RADIANS(90-DEGREES(ASIN(AD147/2000))))*SQRT(2*Basic!$C$4*9.81)*COS(RADIANS(90-DEGREES(ASIN(AD147/2000))))*SQRT(2*Basic!$C$4*9.81))))*COS(RADIANS(AK147))</f>
        <v>0.92778046901149214</v>
      </c>
      <c r="AX147">
        <v>144</v>
      </c>
      <c r="AY147">
        <f t="shared" si="22"/>
        <v>1175.5705045849465</v>
      </c>
      <c r="AZ147">
        <f t="shared" si="23"/>
        <v>-1618.0339887498947</v>
      </c>
    </row>
    <row r="148" spans="6:52" x14ac:dyDescent="0.3">
      <c r="F148">
        <v>146</v>
      </c>
      <c r="G148" s="31">
        <f t="shared" si="16"/>
        <v>0.43041406822885364</v>
      </c>
      <c r="H148" s="35">
        <f>Tool!$E$10+('Trajectory Map'!G148*SIN(RADIANS(90-2*DEGREES(ASIN($D$5/2000))))/COS(RADIANS(90-2*DEGREES(ASIN($D$5/2000))))-('Trajectory Map'!G148*'Trajectory Map'!G148/((VLOOKUP($D$5,$AD$3:$AR$2002,15,FALSE)*4*COS(RADIANS(90-2*DEGREES(ASIN($D$5/2000))))*COS(RADIANS(90-2*DEGREES(ASIN($D$5/2000))))))))</f>
        <v>6.026657363809071</v>
      </c>
      <c r="AD148" s="33">
        <f t="shared" si="20"/>
        <v>146</v>
      </c>
      <c r="AE148" s="33">
        <f t="shared" si="17"/>
        <v>1994.6638814597311</v>
      </c>
      <c r="AH148" s="33">
        <f t="shared" si="18"/>
        <v>4.1863156798942276</v>
      </c>
      <c r="AI148" s="33">
        <f t="shared" si="19"/>
        <v>85.813684320105779</v>
      </c>
      <c r="AK148" s="75">
        <f t="shared" si="21"/>
        <v>81.627368640211543</v>
      </c>
      <c r="AN148" s="64"/>
      <c r="AQ148" s="64"/>
      <c r="AR148" s="75">
        <f>(SQRT((SIN(RADIANS(90-DEGREES(ASIN(AD148/2000))))*SQRT(2*Basic!$C$4*9.81)*Tool!$B$125*SIN(RADIANS(90-DEGREES(ASIN(AD148/2000))))*SQRT(2*Basic!$C$4*9.81)*Tool!$B$125)+(COS(RADIANS(90-DEGREES(ASIN(AD148/2000))))*SQRT(2*Basic!$C$4*9.81)*COS(RADIANS(90-DEGREES(ASIN(AD148/2000))))*SQRT(2*Basic!$C$4*9.81))))*(SQRT((SIN(RADIANS(90-DEGREES(ASIN(AD148/2000))))*SQRT(2*Basic!$C$4*9.81)*Tool!$B$125*SIN(RADIANS(90-DEGREES(ASIN(AD148/2000))))*SQRT(2*Basic!$C$4*9.81)*Tool!$B$125)+(COS(RADIANS(90-DEGREES(ASIN(AD148/2000))))*SQRT(2*Basic!$C$4*9.81)*COS(RADIANS(90-DEGREES(ASIN(AD148/2000))))*SQRT(2*Basic!$C$4*9.81))))/(2*9.81)</f>
        <v>0.83335460644000003</v>
      </c>
      <c r="AS148" s="75">
        <f>(1/9.81)*((SQRT((SIN(RADIANS(90-DEGREES(ASIN(AD148/2000))))*SQRT(2*Basic!$C$4*9.81)*Tool!$B$125*SIN(RADIANS(90-DEGREES(ASIN(AD148/2000))))*SQRT(2*Basic!$C$4*9.81)*Tool!$B$125)+(COS(RADIANS(90-DEGREES(ASIN(AD148/2000))))*SQRT(2*Basic!$C$4*9.81)*COS(RADIANS(90-DEGREES(ASIN(AD148/2000))))*SQRT(2*Basic!$C$4*9.81))))*SIN(RADIANS(AK148))+(SQRT(((SQRT((SIN(RADIANS(90-DEGREES(ASIN(AD148/2000))))*SQRT(2*Basic!$C$4*9.81)*Tool!$B$125*SIN(RADIANS(90-DEGREES(ASIN(AD148/2000))))*SQRT(2*Basic!$C$4*9.81)*Tool!$B$125)+(COS(RADIANS(90-DEGREES(ASIN(AD148/2000))))*SQRT(2*Basic!$C$4*9.81)*COS(RADIANS(90-DEGREES(ASIN(AD148/2000))))*SQRT(2*Basic!$C$4*9.81))))*SIN(RADIANS(AK148))*(SQRT((SIN(RADIANS(90-DEGREES(ASIN(AD148/2000))))*SQRT(2*Basic!$C$4*9.81)*Tool!$B$125*SIN(RADIANS(90-DEGREES(ASIN(AD148/2000))))*SQRT(2*Basic!$C$4*9.81)*Tool!$B$125)+(COS(RADIANS(90-DEGREES(ASIN(AD148/2000))))*SQRT(2*Basic!$C$4*9.81)*COS(RADIANS(90-DEGREES(ASIN(AD148/2000))))*SQRT(2*Basic!$C$4*9.81))))*SIN(RADIANS(AK148)))-19.62*(-Basic!$C$3))))*(SQRT((SIN(RADIANS(90-DEGREES(ASIN(AD148/2000))))*SQRT(2*Basic!$C$4*9.81)*Tool!$B$125*SIN(RADIANS(90-DEGREES(ASIN(AD148/2000))))*SQRT(2*Basic!$C$4*9.81)*Tool!$B$125)+(COS(RADIANS(90-DEGREES(ASIN(AD148/2000))))*SQRT(2*Basic!$C$4*9.81)*COS(RADIANS(90-DEGREES(ASIN(AD148/2000))))*SQRT(2*Basic!$C$4*9.81))))*COS(RADIANS(AK148))</f>
        <v>0.93415612346688559</v>
      </c>
      <c r="AX148">
        <v>145</v>
      </c>
      <c r="AY148">
        <f t="shared" si="22"/>
        <v>1147.1528727020918</v>
      </c>
      <c r="AZ148">
        <f t="shared" si="23"/>
        <v>-1638.3040885779837</v>
      </c>
    </row>
    <row r="149" spans="6:52" x14ac:dyDescent="0.3">
      <c r="F149">
        <v>147</v>
      </c>
      <c r="G149" s="31">
        <f t="shared" si="16"/>
        <v>0.43336210979206496</v>
      </c>
      <c r="H149" s="35">
        <f>Tool!$E$10+('Trajectory Map'!G149*SIN(RADIANS(90-2*DEGREES(ASIN($D$5/2000))))/COS(RADIANS(90-2*DEGREES(ASIN($D$5/2000))))-('Trajectory Map'!G149*'Trajectory Map'!G149/((VLOOKUP($D$5,$AD$3:$AR$2002,15,FALSE)*4*COS(RADIANS(90-2*DEGREES(ASIN($D$5/2000))))*COS(RADIANS(90-2*DEGREES(ASIN($D$5/2000))))))))</f>
        <v>6.0265861093694086</v>
      </c>
      <c r="AD149" s="33">
        <f t="shared" si="20"/>
        <v>147</v>
      </c>
      <c r="AE149" s="33">
        <f t="shared" si="17"/>
        <v>1994.5904341493267</v>
      </c>
      <c r="AH149" s="33">
        <f t="shared" si="18"/>
        <v>4.2150407366492182</v>
      </c>
      <c r="AI149" s="33">
        <f t="shared" si="19"/>
        <v>85.784959263350785</v>
      </c>
      <c r="AK149" s="75">
        <f t="shared" si="21"/>
        <v>81.569918526701571</v>
      </c>
      <c r="AN149" s="64"/>
      <c r="AQ149" s="64"/>
      <c r="AR149" s="75">
        <f>(SQRT((SIN(RADIANS(90-DEGREES(ASIN(AD149/2000))))*SQRT(2*Basic!$C$4*9.81)*Tool!$B$125*SIN(RADIANS(90-DEGREES(ASIN(AD149/2000))))*SQRT(2*Basic!$C$4*9.81)*Tool!$B$125)+(COS(RADIANS(90-DEGREES(ASIN(AD149/2000))))*SQRT(2*Basic!$C$4*9.81)*COS(RADIANS(90-DEGREES(ASIN(AD149/2000))))*SQRT(2*Basic!$C$4*9.81))))*(SQRT((SIN(RADIANS(90-DEGREES(ASIN(AD149/2000))))*SQRT(2*Basic!$C$4*9.81)*Tool!$B$125*SIN(RADIANS(90-DEGREES(ASIN(AD149/2000))))*SQRT(2*Basic!$C$4*9.81)*Tool!$B$125)+(COS(RADIANS(90-DEGREES(ASIN(AD149/2000))))*SQRT(2*Basic!$C$4*9.81)*COS(RADIANS(90-DEGREES(ASIN(AD149/2000))))*SQRT(2*Basic!$C$4*9.81))))/(2*9.81)</f>
        <v>0.83343315681000008</v>
      </c>
      <c r="AS149" s="75">
        <f>(1/9.81)*((SQRT((SIN(RADIANS(90-DEGREES(ASIN(AD149/2000))))*SQRT(2*Basic!$C$4*9.81)*Tool!$B$125*SIN(RADIANS(90-DEGREES(ASIN(AD149/2000))))*SQRT(2*Basic!$C$4*9.81)*Tool!$B$125)+(COS(RADIANS(90-DEGREES(ASIN(AD149/2000))))*SQRT(2*Basic!$C$4*9.81)*COS(RADIANS(90-DEGREES(ASIN(AD149/2000))))*SQRT(2*Basic!$C$4*9.81))))*SIN(RADIANS(AK149))+(SQRT(((SQRT((SIN(RADIANS(90-DEGREES(ASIN(AD149/2000))))*SQRT(2*Basic!$C$4*9.81)*Tool!$B$125*SIN(RADIANS(90-DEGREES(ASIN(AD149/2000))))*SQRT(2*Basic!$C$4*9.81)*Tool!$B$125)+(COS(RADIANS(90-DEGREES(ASIN(AD149/2000))))*SQRT(2*Basic!$C$4*9.81)*COS(RADIANS(90-DEGREES(ASIN(AD149/2000))))*SQRT(2*Basic!$C$4*9.81))))*SIN(RADIANS(AK149))*(SQRT((SIN(RADIANS(90-DEGREES(ASIN(AD149/2000))))*SQRT(2*Basic!$C$4*9.81)*Tool!$B$125*SIN(RADIANS(90-DEGREES(ASIN(AD149/2000))))*SQRT(2*Basic!$C$4*9.81)*Tool!$B$125)+(COS(RADIANS(90-DEGREES(ASIN(AD149/2000))))*SQRT(2*Basic!$C$4*9.81)*COS(RADIANS(90-DEGREES(ASIN(AD149/2000))))*SQRT(2*Basic!$C$4*9.81))))*SIN(RADIANS(AK149)))-19.62*(-Basic!$C$3))))*(SQRT((SIN(RADIANS(90-DEGREES(ASIN(AD149/2000))))*SQRT(2*Basic!$C$4*9.81)*Tool!$B$125*SIN(RADIANS(90-DEGREES(ASIN(AD149/2000))))*SQRT(2*Basic!$C$4*9.81)*Tool!$B$125)+(COS(RADIANS(90-DEGREES(ASIN(AD149/2000))))*SQRT(2*Basic!$C$4*9.81)*COS(RADIANS(90-DEGREES(ASIN(AD149/2000))))*SQRT(2*Basic!$C$4*9.81))))*COS(RADIANS(AK149))</f>
        <v>0.94053129538946256</v>
      </c>
      <c r="AX149">
        <v>146</v>
      </c>
      <c r="AY149">
        <f t="shared" si="22"/>
        <v>1118.3858069414939</v>
      </c>
      <c r="AZ149">
        <f t="shared" si="23"/>
        <v>-1658.0751451100832</v>
      </c>
    </row>
    <row r="150" spans="6:52" x14ac:dyDescent="0.3">
      <c r="F150">
        <v>148</v>
      </c>
      <c r="G150" s="31">
        <f t="shared" si="16"/>
        <v>0.43631015135527629</v>
      </c>
      <c r="H150" s="35">
        <f>Tool!$E$10+('Trajectory Map'!G150*SIN(RADIANS(90-2*DEGREES(ASIN($D$5/2000))))/COS(RADIANS(90-2*DEGREES(ASIN($D$5/2000))))-('Trajectory Map'!G150*'Trajectory Map'!G150/((VLOOKUP($D$5,$AD$3:$AR$2002,15,FALSE)*4*COS(RADIANS(90-2*DEGREES(ASIN($D$5/2000))))*COS(RADIANS(90-2*DEGREES(ASIN($D$5/2000))))))))</f>
        <v>6.0265114013362311</v>
      </c>
      <c r="AD150" s="33">
        <f t="shared" si="20"/>
        <v>148</v>
      </c>
      <c r="AE150" s="33">
        <f t="shared" si="17"/>
        <v>1994.5164827596689</v>
      </c>
      <c r="AH150" s="33">
        <f t="shared" si="18"/>
        <v>4.2437668548036491</v>
      </c>
      <c r="AI150" s="33">
        <f t="shared" si="19"/>
        <v>85.756233145196347</v>
      </c>
      <c r="AK150" s="75">
        <f t="shared" si="21"/>
        <v>81.512466290392695</v>
      </c>
      <c r="AN150" s="64"/>
      <c r="AQ150" s="64"/>
      <c r="AR150" s="75">
        <f>(SQRT((SIN(RADIANS(90-DEGREES(ASIN(AD150/2000))))*SQRT(2*Basic!$C$4*9.81)*Tool!$B$125*SIN(RADIANS(90-DEGREES(ASIN(AD150/2000))))*SQRT(2*Basic!$C$4*9.81)*Tool!$B$125)+(COS(RADIANS(90-DEGREES(ASIN(AD150/2000))))*SQRT(2*Basic!$C$4*9.81)*COS(RADIANS(90-DEGREES(ASIN(AD150/2000))))*SQRT(2*Basic!$C$4*9.81))))*(SQRT((SIN(RADIANS(90-DEGREES(ASIN(AD150/2000))))*SQRT(2*Basic!$C$4*9.81)*Tool!$B$125*SIN(RADIANS(90-DEGREES(ASIN(AD150/2000))))*SQRT(2*Basic!$C$4*9.81)*Tool!$B$125)+(COS(RADIANS(90-DEGREES(ASIN(AD150/2000))))*SQRT(2*Basic!$C$4*9.81)*COS(RADIANS(90-DEGREES(ASIN(AD150/2000))))*SQRT(2*Basic!$C$4*9.81))))/(2*9.81)</f>
        <v>0.83351224335999996</v>
      </c>
      <c r="AS150" s="75">
        <f>(1/9.81)*((SQRT((SIN(RADIANS(90-DEGREES(ASIN(AD150/2000))))*SQRT(2*Basic!$C$4*9.81)*Tool!$B$125*SIN(RADIANS(90-DEGREES(ASIN(AD150/2000))))*SQRT(2*Basic!$C$4*9.81)*Tool!$B$125)+(COS(RADIANS(90-DEGREES(ASIN(AD150/2000))))*SQRT(2*Basic!$C$4*9.81)*COS(RADIANS(90-DEGREES(ASIN(AD150/2000))))*SQRT(2*Basic!$C$4*9.81))))*SIN(RADIANS(AK150))+(SQRT(((SQRT((SIN(RADIANS(90-DEGREES(ASIN(AD150/2000))))*SQRT(2*Basic!$C$4*9.81)*Tool!$B$125*SIN(RADIANS(90-DEGREES(ASIN(AD150/2000))))*SQRT(2*Basic!$C$4*9.81)*Tool!$B$125)+(COS(RADIANS(90-DEGREES(ASIN(AD150/2000))))*SQRT(2*Basic!$C$4*9.81)*COS(RADIANS(90-DEGREES(ASIN(AD150/2000))))*SQRT(2*Basic!$C$4*9.81))))*SIN(RADIANS(AK150))*(SQRT((SIN(RADIANS(90-DEGREES(ASIN(AD150/2000))))*SQRT(2*Basic!$C$4*9.81)*Tool!$B$125*SIN(RADIANS(90-DEGREES(ASIN(AD150/2000))))*SQRT(2*Basic!$C$4*9.81)*Tool!$B$125)+(COS(RADIANS(90-DEGREES(ASIN(AD150/2000))))*SQRT(2*Basic!$C$4*9.81)*COS(RADIANS(90-DEGREES(ASIN(AD150/2000))))*SQRT(2*Basic!$C$4*9.81))))*SIN(RADIANS(AK150)))-19.62*(-Basic!$C$3))))*(SQRT((SIN(RADIANS(90-DEGREES(ASIN(AD150/2000))))*SQRT(2*Basic!$C$4*9.81)*Tool!$B$125*SIN(RADIANS(90-DEGREES(ASIN(AD150/2000))))*SQRT(2*Basic!$C$4*9.81)*Tool!$B$125)+(COS(RADIANS(90-DEGREES(ASIN(AD150/2000))))*SQRT(2*Basic!$C$4*9.81)*COS(RADIANS(90-DEGREES(ASIN(AD150/2000))))*SQRT(2*Basic!$C$4*9.81))))*COS(RADIANS(AK150))</f>
        <v>0.94690598107239887</v>
      </c>
      <c r="AX150">
        <v>147</v>
      </c>
      <c r="AY150">
        <f t="shared" si="22"/>
        <v>1089.2780700300546</v>
      </c>
      <c r="AZ150">
        <f t="shared" si="23"/>
        <v>-1677.3411358908479</v>
      </c>
    </row>
    <row r="151" spans="6:52" x14ac:dyDescent="0.3">
      <c r="F151">
        <v>149</v>
      </c>
      <c r="G151" s="31">
        <f t="shared" si="16"/>
        <v>0.43925819291848761</v>
      </c>
      <c r="H151" s="35">
        <f>Tool!$E$10+('Trajectory Map'!G151*SIN(RADIANS(90-2*DEGREES(ASIN($D$5/2000))))/COS(RADIANS(90-2*DEGREES(ASIN($D$5/2000))))-('Trajectory Map'!G151*'Trajectory Map'!G151/((VLOOKUP($D$5,$AD$3:$AR$2002,15,FALSE)*4*COS(RADIANS(90-2*DEGREES(ASIN($D$5/2000))))*COS(RADIANS(90-2*DEGREES(ASIN($D$5/2000))))))))</f>
        <v>6.0264332397095401</v>
      </c>
      <c r="AD151" s="33">
        <f t="shared" si="20"/>
        <v>149</v>
      </c>
      <c r="AE151" s="33">
        <f t="shared" si="17"/>
        <v>1994.4420272346849</v>
      </c>
      <c r="AH151" s="33">
        <f t="shared" si="18"/>
        <v>4.2724940416967936</v>
      </c>
      <c r="AI151" s="33">
        <f t="shared" si="19"/>
        <v>85.727505958303212</v>
      </c>
      <c r="AK151" s="75">
        <f t="shared" si="21"/>
        <v>81.455011916606409</v>
      </c>
      <c r="AN151" s="64"/>
      <c r="AQ151" s="64"/>
      <c r="AR151" s="75">
        <f>(SQRT((SIN(RADIANS(90-DEGREES(ASIN(AD151/2000))))*SQRT(2*Basic!$C$4*9.81)*Tool!$B$125*SIN(RADIANS(90-DEGREES(ASIN(AD151/2000))))*SQRT(2*Basic!$C$4*9.81)*Tool!$B$125)+(COS(RADIANS(90-DEGREES(ASIN(AD151/2000))))*SQRT(2*Basic!$C$4*9.81)*COS(RADIANS(90-DEGREES(ASIN(AD151/2000))))*SQRT(2*Basic!$C$4*9.81))))*(SQRT((SIN(RADIANS(90-DEGREES(ASIN(AD151/2000))))*SQRT(2*Basic!$C$4*9.81)*Tool!$B$125*SIN(RADIANS(90-DEGREES(ASIN(AD151/2000))))*SQRT(2*Basic!$C$4*9.81)*Tool!$B$125)+(COS(RADIANS(90-DEGREES(ASIN(AD151/2000))))*SQRT(2*Basic!$C$4*9.81)*COS(RADIANS(90-DEGREES(ASIN(AD151/2000))))*SQRT(2*Basic!$C$4*9.81))))/(2*9.81)</f>
        <v>0.8335918660899998</v>
      </c>
      <c r="AS151" s="75">
        <f>(1/9.81)*((SQRT((SIN(RADIANS(90-DEGREES(ASIN(AD151/2000))))*SQRT(2*Basic!$C$4*9.81)*Tool!$B$125*SIN(RADIANS(90-DEGREES(ASIN(AD151/2000))))*SQRT(2*Basic!$C$4*9.81)*Tool!$B$125)+(COS(RADIANS(90-DEGREES(ASIN(AD151/2000))))*SQRT(2*Basic!$C$4*9.81)*COS(RADIANS(90-DEGREES(ASIN(AD151/2000))))*SQRT(2*Basic!$C$4*9.81))))*SIN(RADIANS(AK151))+(SQRT(((SQRT((SIN(RADIANS(90-DEGREES(ASIN(AD151/2000))))*SQRT(2*Basic!$C$4*9.81)*Tool!$B$125*SIN(RADIANS(90-DEGREES(ASIN(AD151/2000))))*SQRT(2*Basic!$C$4*9.81)*Tool!$B$125)+(COS(RADIANS(90-DEGREES(ASIN(AD151/2000))))*SQRT(2*Basic!$C$4*9.81)*COS(RADIANS(90-DEGREES(ASIN(AD151/2000))))*SQRT(2*Basic!$C$4*9.81))))*SIN(RADIANS(AK151))*(SQRT((SIN(RADIANS(90-DEGREES(ASIN(AD151/2000))))*SQRT(2*Basic!$C$4*9.81)*Tool!$B$125*SIN(RADIANS(90-DEGREES(ASIN(AD151/2000))))*SQRT(2*Basic!$C$4*9.81)*Tool!$B$125)+(COS(RADIANS(90-DEGREES(ASIN(AD151/2000))))*SQRT(2*Basic!$C$4*9.81)*COS(RADIANS(90-DEGREES(ASIN(AD151/2000))))*SQRT(2*Basic!$C$4*9.81))))*SIN(RADIANS(AK151)))-19.62*(-Basic!$C$3))))*(SQRT((SIN(RADIANS(90-DEGREES(ASIN(AD151/2000))))*SQRT(2*Basic!$C$4*9.81)*Tool!$B$125*SIN(RADIANS(90-DEGREES(ASIN(AD151/2000))))*SQRT(2*Basic!$C$4*9.81)*Tool!$B$125)+(COS(RADIANS(90-DEGREES(ASIN(AD151/2000))))*SQRT(2*Basic!$C$4*9.81)*COS(RADIANS(90-DEGREES(ASIN(AD151/2000))))*SQRT(2*Basic!$C$4*9.81))))*COS(RADIANS(AK151))</f>
        <v>0.95328017680071142</v>
      </c>
      <c r="AX151">
        <v>148</v>
      </c>
      <c r="AY151">
        <f t="shared" si="22"/>
        <v>1059.8385284664098</v>
      </c>
      <c r="AZ151">
        <f t="shared" si="23"/>
        <v>-1696.0961923128518</v>
      </c>
    </row>
    <row r="152" spans="6:52" x14ac:dyDescent="0.3">
      <c r="F152">
        <v>150</v>
      </c>
      <c r="G152" s="31">
        <f t="shared" si="16"/>
        <v>0.44220623448169899</v>
      </c>
      <c r="H152" s="35">
        <f>Tool!$E$10+('Trajectory Map'!G152*SIN(RADIANS(90-2*DEGREES(ASIN($D$5/2000))))/COS(RADIANS(90-2*DEGREES(ASIN($D$5/2000))))-('Trajectory Map'!G152*'Trajectory Map'!G152/((VLOOKUP($D$5,$AD$3:$AR$2002,15,FALSE)*4*COS(RADIANS(90-2*DEGREES(ASIN($D$5/2000))))*COS(RADIANS(90-2*DEGREES(ASIN($D$5/2000))))))))</f>
        <v>6.0263516244893349</v>
      </c>
      <c r="AD152" s="33">
        <f t="shared" si="20"/>
        <v>150</v>
      </c>
      <c r="AE152" s="33">
        <f t="shared" si="17"/>
        <v>1994.367067517913</v>
      </c>
      <c r="AH152" s="33">
        <f t="shared" si="18"/>
        <v>4.3012223046703646</v>
      </c>
      <c r="AI152" s="33">
        <f t="shared" si="19"/>
        <v>85.698777695329639</v>
      </c>
      <c r="AK152" s="75">
        <f t="shared" si="21"/>
        <v>81.397555390659278</v>
      </c>
      <c r="AN152" s="64"/>
      <c r="AQ152" s="64"/>
      <c r="AR152" s="75">
        <f>(SQRT((SIN(RADIANS(90-DEGREES(ASIN(AD152/2000))))*SQRT(2*Basic!$C$4*9.81)*Tool!$B$125*SIN(RADIANS(90-DEGREES(ASIN(AD152/2000))))*SQRT(2*Basic!$C$4*9.81)*Tool!$B$125)+(COS(RADIANS(90-DEGREES(ASIN(AD152/2000))))*SQRT(2*Basic!$C$4*9.81)*COS(RADIANS(90-DEGREES(ASIN(AD152/2000))))*SQRT(2*Basic!$C$4*9.81))))*(SQRT((SIN(RADIANS(90-DEGREES(ASIN(AD152/2000))))*SQRT(2*Basic!$C$4*9.81)*Tool!$B$125*SIN(RADIANS(90-DEGREES(ASIN(AD152/2000))))*SQRT(2*Basic!$C$4*9.81)*Tool!$B$125)+(COS(RADIANS(90-DEGREES(ASIN(AD152/2000))))*SQRT(2*Basic!$C$4*9.81)*COS(RADIANS(90-DEGREES(ASIN(AD152/2000))))*SQRT(2*Basic!$C$4*9.81))))/(2*9.81)</f>
        <v>0.83367202499999993</v>
      </c>
      <c r="AS152" s="75">
        <f>(1/9.81)*((SQRT((SIN(RADIANS(90-DEGREES(ASIN(AD152/2000))))*SQRT(2*Basic!$C$4*9.81)*Tool!$B$125*SIN(RADIANS(90-DEGREES(ASIN(AD152/2000))))*SQRT(2*Basic!$C$4*9.81)*Tool!$B$125)+(COS(RADIANS(90-DEGREES(ASIN(AD152/2000))))*SQRT(2*Basic!$C$4*9.81)*COS(RADIANS(90-DEGREES(ASIN(AD152/2000))))*SQRT(2*Basic!$C$4*9.81))))*SIN(RADIANS(AK152))+(SQRT(((SQRT((SIN(RADIANS(90-DEGREES(ASIN(AD152/2000))))*SQRT(2*Basic!$C$4*9.81)*Tool!$B$125*SIN(RADIANS(90-DEGREES(ASIN(AD152/2000))))*SQRT(2*Basic!$C$4*9.81)*Tool!$B$125)+(COS(RADIANS(90-DEGREES(ASIN(AD152/2000))))*SQRT(2*Basic!$C$4*9.81)*COS(RADIANS(90-DEGREES(ASIN(AD152/2000))))*SQRT(2*Basic!$C$4*9.81))))*SIN(RADIANS(AK152))*(SQRT((SIN(RADIANS(90-DEGREES(ASIN(AD152/2000))))*SQRT(2*Basic!$C$4*9.81)*Tool!$B$125*SIN(RADIANS(90-DEGREES(ASIN(AD152/2000))))*SQRT(2*Basic!$C$4*9.81)*Tool!$B$125)+(COS(RADIANS(90-DEGREES(ASIN(AD152/2000))))*SQRT(2*Basic!$C$4*9.81)*COS(RADIANS(90-DEGREES(ASIN(AD152/2000))))*SQRT(2*Basic!$C$4*9.81))))*SIN(RADIANS(AK152)))-19.62*(-Basic!$C$3))))*(SQRT((SIN(RADIANS(90-DEGREES(ASIN(AD152/2000))))*SQRT(2*Basic!$C$4*9.81)*Tool!$B$125*SIN(RADIANS(90-DEGREES(ASIN(AD152/2000))))*SQRT(2*Basic!$C$4*9.81)*Tool!$B$125)+(COS(RADIANS(90-DEGREES(ASIN(AD152/2000))))*SQRT(2*Basic!$C$4*9.81)*COS(RADIANS(90-DEGREES(ASIN(AD152/2000))))*SQRT(2*Basic!$C$4*9.81))))*COS(RADIANS(AK152))</f>
        <v>0.959653878851218</v>
      </c>
      <c r="AX152">
        <v>149</v>
      </c>
      <c r="AY152">
        <f t="shared" si="22"/>
        <v>1030.0761498201089</v>
      </c>
      <c r="AZ152">
        <f t="shared" si="23"/>
        <v>-1714.3346014042245</v>
      </c>
    </row>
    <row r="153" spans="6:52" x14ac:dyDescent="0.3">
      <c r="F153">
        <v>151</v>
      </c>
      <c r="G153" s="31">
        <f t="shared" si="16"/>
        <v>0.44515427604491026</v>
      </c>
      <c r="H153" s="35">
        <f>Tool!$E$10+('Trajectory Map'!G153*SIN(RADIANS(90-2*DEGREES(ASIN($D$5/2000))))/COS(RADIANS(90-2*DEGREES(ASIN($D$5/2000))))-('Trajectory Map'!G153*'Trajectory Map'!G153/((VLOOKUP($D$5,$AD$3:$AR$2002,15,FALSE)*4*COS(RADIANS(90-2*DEGREES(ASIN($D$5/2000))))*COS(RADIANS(90-2*DEGREES(ASIN($D$5/2000))))))))</f>
        <v>6.0262665556756154</v>
      </c>
      <c r="AD153" s="33">
        <f t="shared" si="20"/>
        <v>151</v>
      </c>
      <c r="AE153" s="33">
        <f t="shared" si="17"/>
        <v>1994.2916035524995</v>
      </c>
      <c r="AH153" s="33">
        <f t="shared" si="18"/>
        <v>4.3299516510685345</v>
      </c>
      <c r="AI153" s="33">
        <f t="shared" si="19"/>
        <v>85.670048348931459</v>
      </c>
      <c r="AK153" s="75">
        <f t="shared" si="21"/>
        <v>81.340096697862933</v>
      </c>
      <c r="AN153" s="64"/>
      <c r="AQ153" s="64"/>
      <c r="AR153" s="75">
        <f>(SQRT((SIN(RADIANS(90-DEGREES(ASIN(AD153/2000))))*SQRT(2*Basic!$C$4*9.81)*Tool!$B$125*SIN(RADIANS(90-DEGREES(ASIN(AD153/2000))))*SQRT(2*Basic!$C$4*9.81)*Tool!$B$125)+(COS(RADIANS(90-DEGREES(ASIN(AD153/2000))))*SQRT(2*Basic!$C$4*9.81)*COS(RADIANS(90-DEGREES(ASIN(AD153/2000))))*SQRT(2*Basic!$C$4*9.81))))*(SQRT((SIN(RADIANS(90-DEGREES(ASIN(AD153/2000))))*SQRT(2*Basic!$C$4*9.81)*Tool!$B$125*SIN(RADIANS(90-DEGREES(ASIN(AD153/2000))))*SQRT(2*Basic!$C$4*9.81)*Tool!$B$125)+(COS(RADIANS(90-DEGREES(ASIN(AD153/2000))))*SQRT(2*Basic!$C$4*9.81)*COS(RADIANS(90-DEGREES(ASIN(AD153/2000))))*SQRT(2*Basic!$C$4*9.81))))/(2*9.81)</f>
        <v>0.83375272008999979</v>
      </c>
      <c r="AS153" s="75">
        <f>(1/9.81)*((SQRT((SIN(RADIANS(90-DEGREES(ASIN(AD153/2000))))*SQRT(2*Basic!$C$4*9.81)*Tool!$B$125*SIN(RADIANS(90-DEGREES(ASIN(AD153/2000))))*SQRT(2*Basic!$C$4*9.81)*Tool!$B$125)+(COS(RADIANS(90-DEGREES(ASIN(AD153/2000))))*SQRT(2*Basic!$C$4*9.81)*COS(RADIANS(90-DEGREES(ASIN(AD153/2000))))*SQRT(2*Basic!$C$4*9.81))))*SIN(RADIANS(AK153))+(SQRT(((SQRT((SIN(RADIANS(90-DEGREES(ASIN(AD153/2000))))*SQRT(2*Basic!$C$4*9.81)*Tool!$B$125*SIN(RADIANS(90-DEGREES(ASIN(AD153/2000))))*SQRT(2*Basic!$C$4*9.81)*Tool!$B$125)+(COS(RADIANS(90-DEGREES(ASIN(AD153/2000))))*SQRT(2*Basic!$C$4*9.81)*COS(RADIANS(90-DEGREES(ASIN(AD153/2000))))*SQRT(2*Basic!$C$4*9.81))))*SIN(RADIANS(AK153))*(SQRT((SIN(RADIANS(90-DEGREES(ASIN(AD153/2000))))*SQRT(2*Basic!$C$4*9.81)*Tool!$B$125*SIN(RADIANS(90-DEGREES(ASIN(AD153/2000))))*SQRT(2*Basic!$C$4*9.81)*Tool!$B$125)+(COS(RADIANS(90-DEGREES(ASIN(AD153/2000))))*SQRT(2*Basic!$C$4*9.81)*COS(RADIANS(90-DEGREES(ASIN(AD153/2000))))*SQRT(2*Basic!$C$4*9.81))))*SIN(RADIANS(AK153)))-19.62*(-Basic!$C$3))))*(SQRT((SIN(RADIANS(90-DEGREES(ASIN(AD153/2000))))*SQRT(2*Basic!$C$4*9.81)*Tool!$B$125*SIN(RADIANS(90-DEGREES(ASIN(AD153/2000))))*SQRT(2*Basic!$C$4*9.81)*Tool!$B$125)+(COS(RADIANS(90-DEGREES(ASIN(AD153/2000))))*SQRT(2*Basic!$C$4*9.81)*COS(RADIANS(90-DEGREES(ASIN(AD153/2000))))*SQRT(2*Basic!$C$4*9.81))))*COS(RADIANS(AK153))</f>
        <v>0.9660270834924789</v>
      </c>
      <c r="AX153">
        <v>150</v>
      </c>
      <c r="AY153">
        <f t="shared" si="22"/>
        <v>999.99999999999989</v>
      </c>
      <c r="AZ153">
        <f t="shared" si="23"/>
        <v>-1732.0508075688774</v>
      </c>
    </row>
    <row r="154" spans="6:52" x14ac:dyDescent="0.3">
      <c r="F154">
        <v>152</v>
      </c>
      <c r="G154" s="31">
        <f t="shared" si="16"/>
        <v>0.44810231760812164</v>
      </c>
      <c r="H154" s="35">
        <f>Tool!$E$10+('Trajectory Map'!G154*SIN(RADIANS(90-2*DEGREES(ASIN($D$5/2000))))/COS(RADIANS(90-2*DEGREES(ASIN($D$5/2000))))-('Trajectory Map'!G154*'Trajectory Map'!G154/((VLOOKUP($D$5,$AD$3:$AR$2002,15,FALSE)*4*COS(RADIANS(90-2*DEGREES(ASIN($D$5/2000))))*COS(RADIANS(90-2*DEGREES(ASIN($D$5/2000))))))))</f>
        <v>6.0261780332683816</v>
      </c>
      <c r="AD154" s="33">
        <f t="shared" si="20"/>
        <v>152</v>
      </c>
      <c r="AE154" s="33">
        <f t="shared" si="17"/>
        <v>1994.2156352811999</v>
      </c>
      <c r="AH154" s="33">
        <f t="shared" si="18"/>
        <v>4.3586820882379476</v>
      </c>
      <c r="AI154" s="33">
        <f t="shared" si="19"/>
        <v>85.641317911762059</v>
      </c>
      <c r="AK154" s="75">
        <f t="shared" si="21"/>
        <v>81.282635823524103</v>
      </c>
      <c r="AN154" s="64"/>
      <c r="AQ154" s="64"/>
      <c r="AR154" s="75">
        <f>(SQRT((SIN(RADIANS(90-DEGREES(ASIN(AD154/2000))))*SQRT(2*Basic!$C$4*9.81)*Tool!$B$125*SIN(RADIANS(90-DEGREES(ASIN(AD154/2000))))*SQRT(2*Basic!$C$4*9.81)*Tool!$B$125)+(COS(RADIANS(90-DEGREES(ASIN(AD154/2000))))*SQRT(2*Basic!$C$4*9.81)*COS(RADIANS(90-DEGREES(ASIN(AD154/2000))))*SQRT(2*Basic!$C$4*9.81))))*(SQRT((SIN(RADIANS(90-DEGREES(ASIN(AD154/2000))))*SQRT(2*Basic!$C$4*9.81)*Tool!$B$125*SIN(RADIANS(90-DEGREES(ASIN(AD154/2000))))*SQRT(2*Basic!$C$4*9.81)*Tool!$B$125)+(COS(RADIANS(90-DEGREES(ASIN(AD154/2000))))*SQRT(2*Basic!$C$4*9.81)*COS(RADIANS(90-DEGREES(ASIN(AD154/2000))))*SQRT(2*Basic!$C$4*9.81))))/(2*9.81)</f>
        <v>0.83383395135999983</v>
      </c>
      <c r="AS154" s="75">
        <f>(1/9.81)*((SQRT((SIN(RADIANS(90-DEGREES(ASIN(AD154/2000))))*SQRT(2*Basic!$C$4*9.81)*Tool!$B$125*SIN(RADIANS(90-DEGREES(ASIN(AD154/2000))))*SQRT(2*Basic!$C$4*9.81)*Tool!$B$125)+(COS(RADIANS(90-DEGREES(ASIN(AD154/2000))))*SQRT(2*Basic!$C$4*9.81)*COS(RADIANS(90-DEGREES(ASIN(AD154/2000))))*SQRT(2*Basic!$C$4*9.81))))*SIN(RADIANS(AK154))+(SQRT(((SQRT((SIN(RADIANS(90-DEGREES(ASIN(AD154/2000))))*SQRT(2*Basic!$C$4*9.81)*Tool!$B$125*SIN(RADIANS(90-DEGREES(ASIN(AD154/2000))))*SQRT(2*Basic!$C$4*9.81)*Tool!$B$125)+(COS(RADIANS(90-DEGREES(ASIN(AD154/2000))))*SQRT(2*Basic!$C$4*9.81)*COS(RADIANS(90-DEGREES(ASIN(AD154/2000))))*SQRT(2*Basic!$C$4*9.81))))*SIN(RADIANS(AK154))*(SQRT((SIN(RADIANS(90-DEGREES(ASIN(AD154/2000))))*SQRT(2*Basic!$C$4*9.81)*Tool!$B$125*SIN(RADIANS(90-DEGREES(ASIN(AD154/2000))))*SQRT(2*Basic!$C$4*9.81)*Tool!$B$125)+(COS(RADIANS(90-DEGREES(ASIN(AD154/2000))))*SQRT(2*Basic!$C$4*9.81)*COS(RADIANS(90-DEGREES(ASIN(AD154/2000))))*SQRT(2*Basic!$C$4*9.81))))*SIN(RADIANS(AK154)))-19.62*(-Basic!$C$3))))*(SQRT((SIN(RADIANS(90-DEGREES(ASIN(AD154/2000))))*SQRT(2*Basic!$C$4*9.81)*Tool!$B$125*SIN(RADIANS(90-DEGREES(ASIN(AD154/2000))))*SQRT(2*Basic!$C$4*9.81)*Tool!$B$125)+(COS(RADIANS(90-DEGREES(ASIN(AD154/2000))))*SQRT(2*Basic!$C$4*9.81)*COS(RADIANS(90-DEGREES(ASIN(AD154/2000))))*SQRT(2*Basic!$C$4*9.81))))*COS(RADIANS(AK154))</f>
        <v>0.97239978698474094</v>
      </c>
      <c r="AX154">
        <v>151</v>
      </c>
      <c r="AY154">
        <f t="shared" si="22"/>
        <v>969.61924049267429</v>
      </c>
      <c r="AZ154">
        <f t="shared" si="23"/>
        <v>-1749.2394142787914</v>
      </c>
    </row>
    <row r="155" spans="6:52" x14ac:dyDescent="0.3">
      <c r="F155">
        <v>153</v>
      </c>
      <c r="G155" s="31">
        <f t="shared" si="16"/>
        <v>0.45105035917133296</v>
      </c>
      <c r="H155" s="35">
        <f>Tool!$E$10+('Trajectory Map'!G155*SIN(RADIANS(90-2*DEGREES(ASIN($D$5/2000))))/COS(RADIANS(90-2*DEGREES(ASIN($D$5/2000))))-('Trajectory Map'!G155*'Trajectory Map'!G155/((VLOOKUP($D$5,$AD$3:$AR$2002,15,FALSE)*4*COS(RADIANS(90-2*DEGREES(ASIN($D$5/2000))))*COS(RADIANS(90-2*DEGREES(ASIN($D$5/2000))))))))</f>
        <v>6.0260860572676336</v>
      </c>
      <c r="AD155" s="33">
        <f t="shared" si="20"/>
        <v>153</v>
      </c>
      <c r="AE155" s="33">
        <f t="shared" si="17"/>
        <v>1994.1391626463785</v>
      </c>
      <c r="AH155" s="33">
        <f t="shared" si="18"/>
        <v>4.3874136235277428</v>
      </c>
      <c r="AI155" s="33">
        <f t="shared" si="19"/>
        <v>85.612586376472251</v>
      </c>
      <c r="AK155" s="75">
        <f t="shared" si="21"/>
        <v>81.225172752944516</v>
      </c>
      <c r="AN155" s="64"/>
      <c r="AQ155" s="64"/>
      <c r="AR155" s="75">
        <f>(SQRT((SIN(RADIANS(90-DEGREES(ASIN(AD155/2000))))*SQRT(2*Basic!$C$4*9.81)*Tool!$B$125*SIN(RADIANS(90-DEGREES(ASIN(AD155/2000))))*SQRT(2*Basic!$C$4*9.81)*Tool!$B$125)+(COS(RADIANS(90-DEGREES(ASIN(AD155/2000))))*SQRT(2*Basic!$C$4*9.81)*COS(RADIANS(90-DEGREES(ASIN(AD155/2000))))*SQRT(2*Basic!$C$4*9.81))))*(SQRT((SIN(RADIANS(90-DEGREES(ASIN(AD155/2000))))*SQRT(2*Basic!$C$4*9.81)*Tool!$B$125*SIN(RADIANS(90-DEGREES(ASIN(AD155/2000))))*SQRT(2*Basic!$C$4*9.81)*Tool!$B$125)+(COS(RADIANS(90-DEGREES(ASIN(AD155/2000))))*SQRT(2*Basic!$C$4*9.81)*COS(RADIANS(90-DEGREES(ASIN(AD155/2000))))*SQRT(2*Basic!$C$4*9.81))))/(2*9.81)</f>
        <v>0.8339157188099996</v>
      </c>
      <c r="AS155" s="75">
        <f>(1/9.81)*((SQRT((SIN(RADIANS(90-DEGREES(ASIN(AD155/2000))))*SQRT(2*Basic!$C$4*9.81)*Tool!$B$125*SIN(RADIANS(90-DEGREES(ASIN(AD155/2000))))*SQRT(2*Basic!$C$4*9.81)*Tool!$B$125)+(COS(RADIANS(90-DEGREES(ASIN(AD155/2000))))*SQRT(2*Basic!$C$4*9.81)*COS(RADIANS(90-DEGREES(ASIN(AD155/2000))))*SQRT(2*Basic!$C$4*9.81))))*SIN(RADIANS(AK155))+(SQRT(((SQRT((SIN(RADIANS(90-DEGREES(ASIN(AD155/2000))))*SQRT(2*Basic!$C$4*9.81)*Tool!$B$125*SIN(RADIANS(90-DEGREES(ASIN(AD155/2000))))*SQRT(2*Basic!$C$4*9.81)*Tool!$B$125)+(COS(RADIANS(90-DEGREES(ASIN(AD155/2000))))*SQRT(2*Basic!$C$4*9.81)*COS(RADIANS(90-DEGREES(ASIN(AD155/2000))))*SQRT(2*Basic!$C$4*9.81))))*SIN(RADIANS(AK155))*(SQRT((SIN(RADIANS(90-DEGREES(ASIN(AD155/2000))))*SQRT(2*Basic!$C$4*9.81)*Tool!$B$125*SIN(RADIANS(90-DEGREES(ASIN(AD155/2000))))*SQRT(2*Basic!$C$4*9.81)*Tool!$B$125)+(COS(RADIANS(90-DEGREES(ASIN(AD155/2000))))*SQRT(2*Basic!$C$4*9.81)*COS(RADIANS(90-DEGREES(ASIN(AD155/2000))))*SQRT(2*Basic!$C$4*9.81))))*SIN(RADIANS(AK155)))-19.62*(-Basic!$C$3))))*(SQRT((SIN(RADIANS(90-DEGREES(ASIN(AD155/2000))))*SQRT(2*Basic!$C$4*9.81)*Tool!$B$125*SIN(RADIANS(90-DEGREES(ASIN(AD155/2000))))*SQRT(2*Basic!$C$4*9.81)*Tool!$B$125)+(COS(RADIANS(90-DEGREES(ASIN(AD155/2000))))*SQRT(2*Basic!$C$4*9.81)*COS(RADIANS(90-DEGREES(ASIN(AD155/2000))))*SQRT(2*Basic!$C$4*9.81))))*COS(RADIANS(AK155))</f>
        <v>0.97877198557988998</v>
      </c>
      <c r="AX155">
        <v>152</v>
      </c>
      <c r="AY155">
        <f t="shared" si="22"/>
        <v>938.94312557178137</v>
      </c>
      <c r="AZ155">
        <f t="shared" si="23"/>
        <v>-1765.895185717854</v>
      </c>
    </row>
    <row r="156" spans="6:52" x14ac:dyDescent="0.3">
      <c r="F156">
        <v>154</v>
      </c>
      <c r="G156" s="31">
        <f t="shared" si="16"/>
        <v>0.45399840073454423</v>
      </c>
      <c r="H156" s="35">
        <f>Tool!$E$10+('Trajectory Map'!G156*SIN(RADIANS(90-2*DEGREES(ASIN($D$5/2000))))/COS(RADIANS(90-2*DEGREES(ASIN($D$5/2000))))-('Trajectory Map'!G156*'Trajectory Map'!G156/((VLOOKUP($D$5,$AD$3:$AR$2002,15,FALSE)*4*COS(RADIANS(90-2*DEGREES(ASIN($D$5/2000))))*COS(RADIANS(90-2*DEGREES(ASIN($D$5/2000))))))))</f>
        <v>6.0259906276733721</v>
      </c>
      <c r="AD156" s="33">
        <f t="shared" si="20"/>
        <v>154</v>
      </c>
      <c r="AE156" s="33">
        <f t="shared" si="17"/>
        <v>1994.0621855900081</v>
      </c>
      <c r="AH156" s="33">
        <f t="shared" si="18"/>
        <v>4.4161462642895666</v>
      </c>
      <c r="AI156" s="33">
        <f t="shared" si="19"/>
        <v>85.583853735710434</v>
      </c>
      <c r="AK156" s="75">
        <f t="shared" si="21"/>
        <v>81.167707471420869</v>
      </c>
      <c r="AN156" s="64"/>
      <c r="AQ156" s="64"/>
      <c r="AR156" s="75">
        <f>(SQRT((SIN(RADIANS(90-DEGREES(ASIN(AD156/2000))))*SQRT(2*Basic!$C$4*9.81)*Tool!$B$125*SIN(RADIANS(90-DEGREES(ASIN(AD156/2000))))*SQRT(2*Basic!$C$4*9.81)*Tool!$B$125)+(COS(RADIANS(90-DEGREES(ASIN(AD156/2000))))*SQRT(2*Basic!$C$4*9.81)*COS(RADIANS(90-DEGREES(ASIN(AD156/2000))))*SQRT(2*Basic!$C$4*9.81))))*(SQRT((SIN(RADIANS(90-DEGREES(ASIN(AD156/2000))))*SQRT(2*Basic!$C$4*9.81)*Tool!$B$125*SIN(RADIANS(90-DEGREES(ASIN(AD156/2000))))*SQRT(2*Basic!$C$4*9.81)*Tool!$B$125)+(COS(RADIANS(90-DEGREES(ASIN(AD156/2000))))*SQRT(2*Basic!$C$4*9.81)*COS(RADIANS(90-DEGREES(ASIN(AD156/2000))))*SQRT(2*Basic!$C$4*9.81))))/(2*9.81)</f>
        <v>0.8339980224400001</v>
      </c>
      <c r="AS156" s="75">
        <f>(1/9.81)*((SQRT((SIN(RADIANS(90-DEGREES(ASIN(AD156/2000))))*SQRT(2*Basic!$C$4*9.81)*Tool!$B$125*SIN(RADIANS(90-DEGREES(ASIN(AD156/2000))))*SQRT(2*Basic!$C$4*9.81)*Tool!$B$125)+(COS(RADIANS(90-DEGREES(ASIN(AD156/2000))))*SQRT(2*Basic!$C$4*9.81)*COS(RADIANS(90-DEGREES(ASIN(AD156/2000))))*SQRT(2*Basic!$C$4*9.81))))*SIN(RADIANS(AK156))+(SQRT(((SQRT((SIN(RADIANS(90-DEGREES(ASIN(AD156/2000))))*SQRT(2*Basic!$C$4*9.81)*Tool!$B$125*SIN(RADIANS(90-DEGREES(ASIN(AD156/2000))))*SQRT(2*Basic!$C$4*9.81)*Tool!$B$125)+(COS(RADIANS(90-DEGREES(ASIN(AD156/2000))))*SQRT(2*Basic!$C$4*9.81)*COS(RADIANS(90-DEGREES(ASIN(AD156/2000))))*SQRT(2*Basic!$C$4*9.81))))*SIN(RADIANS(AK156))*(SQRT((SIN(RADIANS(90-DEGREES(ASIN(AD156/2000))))*SQRT(2*Basic!$C$4*9.81)*Tool!$B$125*SIN(RADIANS(90-DEGREES(ASIN(AD156/2000))))*SQRT(2*Basic!$C$4*9.81)*Tool!$B$125)+(COS(RADIANS(90-DEGREES(ASIN(AD156/2000))))*SQRT(2*Basic!$C$4*9.81)*COS(RADIANS(90-DEGREES(ASIN(AD156/2000))))*SQRT(2*Basic!$C$4*9.81))))*SIN(RADIANS(AK156)))-19.62*(-Basic!$C$3))))*(SQRT((SIN(RADIANS(90-DEGREES(ASIN(AD156/2000))))*SQRT(2*Basic!$C$4*9.81)*Tool!$B$125*SIN(RADIANS(90-DEGREES(ASIN(AD156/2000))))*SQRT(2*Basic!$C$4*9.81)*Tool!$B$125)+(COS(RADIANS(90-DEGREES(ASIN(AD156/2000))))*SQRT(2*Basic!$C$4*9.81)*COS(RADIANS(90-DEGREES(ASIN(AD156/2000))))*SQRT(2*Basic!$C$4*9.81))))*COS(RADIANS(AK156))</f>
        <v>0.98514367552139759</v>
      </c>
      <c r="AX156">
        <v>153</v>
      </c>
      <c r="AY156">
        <f t="shared" si="22"/>
        <v>907.98099947909373</v>
      </c>
      <c r="AZ156">
        <f t="shared" si="23"/>
        <v>-1782.0130483767355</v>
      </c>
    </row>
    <row r="157" spans="6:52" x14ac:dyDescent="0.3">
      <c r="F157">
        <v>155</v>
      </c>
      <c r="G157" s="31">
        <f t="shared" si="16"/>
        <v>0.45694644229775561</v>
      </c>
      <c r="H157" s="35">
        <f>Tool!$E$10+('Trajectory Map'!G157*SIN(RADIANS(90-2*DEGREES(ASIN($D$5/2000))))/COS(RADIANS(90-2*DEGREES(ASIN($D$5/2000))))-('Trajectory Map'!G157*'Trajectory Map'!G157/((VLOOKUP($D$5,$AD$3:$AR$2002,15,FALSE)*4*COS(RADIANS(90-2*DEGREES(ASIN($D$5/2000))))*COS(RADIANS(90-2*DEGREES(ASIN($D$5/2000))))))))</f>
        <v>6.0258917444855964</v>
      </c>
      <c r="AD157" s="33">
        <f t="shared" si="20"/>
        <v>155</v>
      </c>
      <c r="AE157" s="33">
        <f t="shared" si="17"/>
        <v>1993.9847040536695</v>
      </c>
      <c r="AH157" s="33">
        <f t="shared" si="18"/>
        <v>4.4448800178775905</v>
      </c>
      <c r="AI157" s="33">
        <f t="shared" si="19"/>
        <v>85.555119982122406</v>
      </c>
      <c r="AK157" s="75">
        <f t="shared" si="21"/>
        <v>81.110239964244812</v>
      </c>
      <c r="AN157" s="64"/>
      <c r="AQ157" s="64"/>
      <c r="AR157" s="75">
        <f>(SQRT((SIN(RADIANS(90-DEGREES(ASIN(AD157/2000))))*SQRT(2*Basic!$C$4*9.81)*Tool!$B$125*SIN(RADIANS(90-DEGREES(ASIN(AD157/2000))))*SQRT(2*Basic!$C$4*9.81)*Tool!$B$125)+(COS(RADIANS(90-DEGREES(ASIN(AD157/2000))))*SQRT(2*Basic!$C$4*9.81)*COS(RADIANS(90-DEGREES(ASIN(AD157/2000))))*SQRT(2*Basic!$C$4*9.81))))*(SQRT((SIN(RADIANS(90-DEGREES(ASIN(AD157/2000))))*SQRT(2*Basic!$C$4*9.81)*Tool!$B$125*SIN(RADIANS(90-DEGREES(ASIN(AD157/2000))))*SQRT(2*Basic!$C$4*9.81)*Tool!$B$125)+(COS(RADIANS(90-DEGREES(ASIN(AD157/2000))))*SQRT(2*Basic!$C$4*9.81)*COS(RADIANS(90-DEGREES(ASIN(AD157/2000))))*SQRT(2*Basic!$C$4*9.81))))/(2*9.81)</f>
        <v>0.83408086225000033</v>
      </c>
      <c r="AS157" s="75">
        <f>(1/9.81)*((SQRT((SIN(RADIANS(90-DEGREES(ASIN(AD157/2000))))*SQRT(2*Basic!$C$4*9.81)*Tool!$B$125*SIN(RADIANS(90-DEGREES(ASIN(AD157/2000))))*SQRT(2*Basic!$C$4*9.81)*Tool!$B$125)+(COS(RADIANS(90-DEGREES(ASIN(AD157/2000))))*SQRT(2*Basic!$C$4*9.81)*COS(RADIANS(90-DEGREES(ASIN(AD157/2000))))*SQRT(2*Basic!$C$4*9.81))))*SIN(RADIANS(AK157))+(SQRT(((SQRT((SIN(RADIANS(90-DEGREES(ASIN(AD157/2000))))*SQRT(2*Basic!$C$4*9.81)*Tool!$B$125*SIN(RADIANS(90-DEGREES(ASIN(AD157/2000))))*SQRT(2*Basic!$C$4*9.81)*Tool!$B$125)+(COS(RADIANS(90-DEGREES(ASIN(AD157/2000))))*SQRT(2*Basic!$C$4*9.81)*COS(RADIANS(90-DEGREES(ASIN(AD157/2000))))*SQRT(2*Basic!$C$4*9.81))))*SIN(RADIANS(AK157))*(SQRT((SIN(RADIANS(90-DEGREES(ASIN(AD157/2000))))*SQRT(2*Basic!$C$4*9.81)*Tool!$B$125*SIN(RADIANS(90-DEGREES(ASIN(AD157/2000))))*SQRT(2*Basic!$C$4*9.81)*Tool!$B$125)+(COS(RADIANS(90-DEGREES(ASIN(AD157/2000))))*SQRT(2*Basic!$C$4*9.81)*COS(RADIANS(90-DEGREES(ASIN(AD157/2000))))*SQRT(2*Basic!$C$4*9.81))))*SIN(RADIANS(AK157)))-19.62*(-Basic!$C$3))))*(SQRT((SIN(RADIANS(90-DEGREES(ASIN(AD157/2000))))*SQRT(2*Basic!$C$4*9.81)*Tool!$B$125*SIN(RADIANS(90-DEGREES(ASIN(AD157/2000))))*SQRT(2*Basic!$C$4*9.81)*Tool!$B$125)+(COS(RADIANS(90-DEGREES(ASIN(AD157/2000))))*SQRT(2*Basic!$C$4*9.81)*COS(RADIANS(90-DEGREES(ASIN(AD157/2000))))*SQRT(2*Basic!$C$4*9.81))))*COS(RADIANS(AK157))</f>
        <v>0.99151485304426357</v>
      </c>
      <c r="AX157">
        <v>154</v>
      </c>
      <c r="AY157">
        <f t="shared" si="22"/>
        <v>876.74229357815454</v>
      </c>
      <c r="AZ157">
        <f t="shared" si="23"/>
        <v>-1797.588092598334</v>
      </c>
    </row>
    <row r="158" spans="6:52" x14ac:dyDescent="0.3">
      <c r="F158">
        <v>156</v>
      </c>
      <c r="G158" s="31">
        <f t="shared" si="16"/>
        <v>0.45989448386096693</v>
      </c>
      <c r="H158" s="35">
        <f>Tool!$E$10+('Trajectory Map'!G158*SIN(RADIANS(90-2*DEGREES(ASIN($D$5/2000))))/COS(RADIANS(90-2*DEGREES(ASIN($D$5/2000))))-('Trajectory Map'!G158*'Trajectory Map'!G158/((VLOOKUP($D$5,$AD$3:$AR$2002,15,FALSE)*4*COS(RADIANS(90-2*DEGREES(ASIN($D$5/2000))))*COS(RADIANS(90-2*DEGREES(ASIN($D$5/2000))))))))</f>
        <v>6.0257894077043064</v>
      </c>
      <c r="AD158" s="33">
        <f t="shared" si="20"/>
        <v>156</v>
      </c>
      <c r="AE158" s="33">
        <f t="shared" si="17"/>
        <v>1993.9067179785518</v>
      </c>
      <c r="AH158" s="33">
        <f t="shared" si="18"/>
        <v>4.4736148916485332</v>
      </c>
      <c r="AI158" s="33">
        <f t="shared" si="19"/>
        <v>85.526385108351462</v>
      </c>
      <c r="AK158" s="75">
        <f t="shared" si="21"/>
        <v>81.052770216702939</v>
      </c>
      <c r="AN158" s="64"/>
      <c r="AQ158" s="64"/>
      <c r="AR158" s="75">
        <f>(SQRT((SIN(RADIANS(90-DEGREES(ASIN(AD158/2000))))*SQRT(2*Basic!$C$4*9.81)*Tool!$B$125*SIN(RADIANS(90-DEGREES(ASIN(AD158/2000))))*SQRT(2*Basic!$C$4*9.81)*Tool!$B$125)+(COS(RADIANS(90-DEGREES(ASIN(AD158/2000))))*SQRT(2*Basic!$C$4*9.81)*COS(RADIANS(90-DEGREES(ASIN(AD158/2000))))*SQRT(2*Basic!$C$4*9.81))))*(SQRT((SIN(RADIANS(90-DEGREES(ASIN(AD158/2000))))*SQRT(2*Basic!$C$4*9.81)*Tool!$B$125*SIN(RADIANS(90-DEGREES(ASIN(AD158/2000))))*SQRT(2*Basic!$C$4*9.81)*Tool!$B$125)+(COS(RADIANS(90-DEGREES(ASIN(AD158/2000))))*SQRT(2*Basic!$C$4*9.81)*COS(RADIANS(90-DEGREES(ASIN(AD158/2000))))*SQRT(2*Basic!$C$4*9.81))))/(2*9.81)</f>
        <v>0.8341642382400003</v>
      </c>
      <c r="AS158" s="75">
        <f>(1/9.81)*((SQRT((SIN(RADIANS(90-DEGREES(ASIN(AD158/2000))))*SQRT(2*Basic!$C$4*9.81)*Tool!$B$125*SIN(RADIANS(90-DEGREES(ASIN(AD158/2000))))*SQRT(2*Basic!$C$4*9.81)*Tool!$B$125)+(COS(RADIANS(90-DEGREES(ASIN(AD158/2000))))*SQRT(2*Basic!$C$4*9.81)*COS(RADIANS(90-DEGREES(ASIN(AD158/2000))))*SQRT(2*Basic!$C$4*9.81))))*SIN(RADIANS(AK158))+(SQRT(((SQRT((SIN(RADIANS(90-DEGREES(ASIN(AD158/2000))))*SQRT(2*Basic!$C$4*9.81)*Tool!$B$125*SIN(RADIANS(90-DEGREES(ASIN(AD158/2000))))*SQRT(2*Basic!$C$4*9.81)*Tool!$B$125)+(COS(RADIANS(90-DEGREES(ASIN(AD158/2000))))*SQRT(2*Basic!$C$4*9.81)*COS(RADIANS(90-DEGREES(ASIN(AD158/2000))))*SQRT(2*Basic!$C$4*9.81))))*SIN(RADIANS(AK158))*(SQRT((SIN(RADIANS(90-DEGREES(ASIN(AD158/2000))))*SQRT(2*Basic!$C$4*9.81)*Tool!$B$125*SIN(RADIANS(90-DEGREES(ASIN(AD158/2000))))*SQRT(2*Basic!$C$4*9.81)*Tool!$B$125)+(COS(RADIANS(90-DEGREES(ASIN(AD158/2000))))*SQRT(2*Basic!$C$4*9.81)*COS(RADIANS(90-DEGREES(ASIN(AD158/2000))))*SQRT(2*Basic!$C$4*9.81))))*SIN(RADIANS(AK158)))-19.62*(-Basic!$C$3))))*(SQRT((SIN(RADIANS(90-DEGREES(ASIN(AD158/2000))))*SQRT(2*Basic!$C$4*9.81)*Tool!$B$125*SIN(RADIANS(90-DEGREES(ASIN(AD158/2000))))*SQRT(2*Basic!$C$4*9.81)*Tool!$B$125)+(COS(RADIANS(90-DEGREES(ASIN(AD158/2000))))*SQRT(2*Basic!$C$4*9.81)*COS(RADIANS(90-DEGREES(ASIN(AD158/2000))))*SQRT(2*Basic!$C$4*9.81))))*COS(RADIANS(AK158))</f>
        <v>0.99788551437496786</v>
      </c>
      <c r="AX158">
        <v>155</v>
      </c>
      <c r="AY158">
        <f t="shared" si="22"/>
        <v>845.23652348139899</v>
      </c>
      <c r="AZ158">
        <f t="shared" si="23"/>
        <v>-1812.6155740733</v>
      </c>
    </row>
    <row r="159" spans="6:52" x14ac:dyDescent="0.3">
      <c r="F159">
        <v>157</v>
      </c>
      <c r="G159" s="31">
        <f t="shared" si="16"/>
        <v>0.46284252542417825</v>
      </c>
      <c r="H159" s="35">
        <f>Tool!$E$10+('Trajectory Map'!G159*SIN(RADIANS(90-2*DEGREES(ASIN($D$5/2000))))/COS(RADIANS(90-2*DEGREES(ASIN($D$5/2000))))-('Trajectory Map'!G159*'Trajectory Map'!G159/((VLOOKUP($D$5,$AD$3:$AR$2002,15,FALSE)*4*COS(RADIANS(90-2*DEGREES(ASIN($D$5/2000))))*COS(RADIANS(90-2*DEGREES(ASIN($D$5/2000))))))))</f>
        <v>6.0256836173295021</v>
      </c>
      <c r="AD159" s="33">
        <f t="shared" si="20"/>
        <v>157</v>
      </c>
      <c r="AE159" s="33">
        <f t="shared" si="17"/>
        <v>1993.8282273054517</v>
      </c>
      <c r="AH159" s="33">
        <f t="shared" si="18"/>
        <v>4.5023508929616733</v>
      </c>
      <c r="AI159" s="33">
        <f t="shared" si="19"/>
        <v>85.497649107038328</v>
      </c>
      <c r="AK159" s="75">
        <f t="shared" si="21"/>
        <v>80.995298214076655</v>
      </c>
      <c r="AN159" s="64"/>
      <c r="AQ159" s="64"/>
      <c r="AR159" s="75">
        <f>(SQRT((SIN(RADIANS(90-DEGREES(ASIN(AD159/2000))))*SQRT(2*Basic!$C$4*9.81)*Tool!$B$125*SIN(RADIANS(90-DEGREES(ASIN(AD159/2000))))*SQRT(2*Basic!$C$4*9.81)*Tool!$B$125)+(COS(RADIANS(90-DEGREES(ASIN(AD159/2000))))*SQRT(2*Basic!$C$4*9.81)*COS(RADIANS(90-DEGREES(ASIN(AD159/2000))))*SQRT(2*Basic!$C$4*9.81))))*(SQRT((SIN(RADIANS(90-DEGREES(ASIN(AD159/2000))))*SQRT(2*Basic!$C$4*9.81)*Tool!$B$125*SIN(RADIANS(90-DEGREES(ASIN(AD159/2000))))*SQRT(2*Basic!$C$4*9.81)*Tool!$B$125)+(COS(RADIANS(90-DEGREES(ASIN(AD159/2000))))*SQRT(2*Basic!$C$4*9.81)*COS(RADIANS(90-DEGREES(ASIN(AD159/2000))))*SQRT(2*Basic!$C$4*9.81))))/(2*9.81)</f>
        <v>0.83424815041000011</v>
      </c>
      <c r="AS159" s="75">
        <f>(1/9.81)*((SQRT((SIN(RADIANS(90-DEGREES(ASIN(AD159/2000))))*SQRT(2*Basic!$C$4*9.81)*Tool!$B$125*SIN(RADIANS(90-DEGREES(ASIN(AD159/2000))))*SQRT(2*Basic!$C$4*9.81)*Tool!$B$125)+(COS(RADIANS(90-DEGREES(ASIN(AD159/2000))))*SQRT(2*Basic!$C$4*9.81)*COS(RADIANS(90-DEGREES(ASIN(AD159/2000))))*SQRT(2*Basic!$C$4*9.81))))*SIN(RADIANS(AK159))+(SQRT(((SQRT((SIN(RADIANS(90-DEGREES(ASIN(AD159/2000))))*SQRT(2*Basic!$C$4*9.81)*Tool!$B$125*SIN(RADIANS(90-DEGREES(ASIN(AD159/2000))))*SQRT(2*Basic!$C$4*9.81)*Tool!$B$125)+(COS(RADIANS(90-DEGREES(ASIN(AD159/2000))))*SQRT(2*Basic!$C$4*9.81)*COS(RADIANS(90-DEGREES(ASIN(AD159/2000))))*SQRT(2*Basic!$C$4*9.81))))*SIN(RADIANS(AK159))*(SQRT((SIN(RADIANS(90-DEGREES(ASIN(AD159/2000))))*SQRT(2*Basic!$C$4*9.81)*Tool!$B$125*SIN(RADIANS(90-DEGREES(ASIN(AD159/2000))))*SQRT(2*Basic!$C$4*9.81)*Tool!$B$125)+(COS(RADIANS(90-DEGREES(ASIN(AD159/2000))))*SQRT(2*Basic!$C$4*9.81)*COS(RADIANS(90-DEGREES(ASIN(AD159/2000))))*SQRT(2*Basic!$C$4*9.81))))*SIN(RADIANS(AK159)))-19.62*(-Basic!$C$3))))*(SQRT((SIN(RADIANS(90-DEGREES(ASIN(AD159/2000))))*SQRT(2*Basic!$C$4*9.81)*Tool!$B$125*SIN(RADIANS(90-DEGREES(ASIN(AD159/2000))))*SQRT(2*Basic!$C$4*9.81)*Tool!$B$125)+(COS(RADIANS(90-DEGREES(ASIN(AD159/2000))))*SQRT(2*Basic!$C$4*9.81)*COS(RADIANS(90-DEGREES(ASIN(AD159/2000))))*SQRT(2*Basic!$C$4*9.81))))*COS(RADIANS(AK159))</f>
        <v>1.0042556557314224</v>
      </c>
      <c r="AX159">
        <v>156</v>
      </c>
      <c r="AY159">
        <f t="shared" si="22"/>
        <v>813.47328615160086</v>
      </c>
      <c r="AZ159">
        <f t="shared" si="23"/>
        <v>-1827.0909152852016</v>
      </c>
    </row>
    <row r="160" spans="6:52" x14ac:dyDescent="0.3">
      <c r="F160">
        <v>158</v>
      </c>
      <c r="G160" s="31">
        <f t="shared" si="16"/>
        <v>0.46579056698738958</v>
      </c>
      <c r="H160" s="35">
        <f>Tool!$E$10+('Trajectory Map'!G160*SIN(RADIANS(90-2*DEGREES(ASIN($D$5/2000))))/COS(RADIANS(90-2*DEGREES(ASIN($D$5/2000))))-('Trajectory Map'!G160*'Trajectory Map'!G160/((VLOOKUP($D$5,$AD$3:$AR$2002,15,FALSE)*4*COS(RADIANS(90-2*DEGREES(ASIN($D$5/2000))))*COS(RADIANS(90-2*DEGREES(ASIN($D$5/2000))))))))</f>
        <v>6.0255743733611835</v>
      </c>
      <c r="AD160" s="33">
        <f t="shared" si="20"/>
        <v>158</v>
      </c>
      <c r="AE160" s="33">
        <f t="shared" si="17"/>
        <v>1993.7492319747737</v>
      </c>
      <c r="AH160" s="33">
        <f t="shared" si="18"/>
        <v>4.5310880291788651</v>
      </c>
      <c r="AI160" s="33">
        <f t="shared" si="19"/>
        <v>85.468911970821139</v>
      </c>
      <c r="AK160" s="75">
        <f t="shared" si="21"/>
        <v>80.937823941642264</v>
      </c>
      <c r="AN160" s="64"/>
      <c r="AQ160" s="64"/>
      <c r="AR160" s="75">
        <f>(SQRT((SIN(RADIANS(90-DEGREES(ASIN(AD160/2000))))*SQRT(2*Basic!$C$4*9.81)*Tool!$B$125*SIN(RADIANS(90-DEGREES(ASIN(AD160/2000))))*SQRT(2*Basic!$C$4*9.81)*Tool!$B$125)+(COS(RADIANS(90-DEGREES(ASIN(AD160/2000))))*SQRT(2*Basic!$C$4*9.81)*COS(RADIANS(90-DEGREES(ASIN(AD160/2000))))*SQRT(2*Basic!$C$4*9.81))))*(SQRT((SIN(RADIANS(90-DEGREES(ASIN(AD160/2000))))*SQRT(2*Basic!$C$4*9.81)*Tool!$B$125*SIN(RADIANS(90-DEGREES(ASIN(AD160/2000))))*SQRT(2*Basic!$C$4*9.81)*Tool!$B$125)+(COS(RADIANS(90-DEGREES(ASIN(AD160/2000))))*SQRT(2*Basic!$C$4*9.81)*COS(RADIANS(90-DEGREES(ASIN(AD160/2000))))*SQRT(2*Basic!$C$4*9.81))))/(2*9.81)</f>
        <v>0.8343325987600001</v>
      </c>
      <c r="AS160" s="75">
        <f>(1/9.81)*((SQRT((SIN(RADIANS(90-DEGREES(ASIN(AD160/2000))))*SQRT(2*Basic!$C$4*9.81)*Tool!$B$125*SIN(RADIANS(90-DEGREES(ASIN(AD160/2000))))*SQRT(2*Basic!$C$4*9.81)*Tool!$B$125)+(COS(RADIANS(90-DEGREES(ASIN(AD160/2000))))*SQRT(2*Basic!$C$4*9.81)*COS(RADIANS(90-DEGREES(ASIN(AD160/2000))))*SQRT(2*Basic!$C$4*9.81))))*SIN(RADIANS(AK160))+(SQRT(((SQRT((SIN(RADIANS(90-DEGREES(ASIN(AD160/2000))))*SQRT(2*Basic!$C$4*9.81)*Tool!$B$125*SIN(RADIANS(90-DEGREES(ASIN(AD160/2000))))*SQRT(2*Basic!$C$4*9.81)*Tool!$B$125)+(COS(RADIANS(90-DEGREES(ASIN(AD160/2000))))*SQRT(2*Basic!$C$4*9.81)*COS(RADIANS(90-DEGREES(ASIN(AD160/2000))))*SQRT(2*Basic!$C$4*9.81))))*SIN(RADIANS(AK160))*(SQRT((SIN(RADIANS(90-DEGREES(ASIN(AD160/2000))))*SQRT(2*Basic!$C$4*9.81)*Tool!$B$125*SIN(RADIANS(90-DEGREES(ASIN(AD160/2000))))*SQRT(2*Basic!$C$4*9.81)*Tool!$B$125)+(COS(RADIANS(90-DEGREES(ASIN(AD160/2000))))*SQRT(2*Basic!$C$4*9.81)*COS(RADIANS(90-DEGREES(ASIN(AD160/2000))))*SQRT(2*Basic!$C$4*9.81))))*SIN(RADIANS(AK160)))-19.62*(-Basic!$C$3))))*(SQRT((SIN(RADIANS(90-DEGREES(ASIN(AD160/2000))))*SQRT(2*Basic!$C$4*9.81)*Tool!$B$125*SIN(RADIANS(90-DEGREES(ASIN(AD160/2000))))*SQRT(2*Basic!$C$4*9.81)*Tool!$B$125)+(COS(RADIANS(90-DEGREES(ASIN(AD160/2000))))*SQRT(2*Basic!$C$4*9.81)*COS(RADIANS(90-DEGREES(ASIN(AD160/2000))))*SQRT(2*Basic!$C$4*9.81))))*COS(RADIANS(AK160))</f>
        <v>1.0106252733229073</v>
      </c>
      <c r="AX160">
        <v>157</v>
      </c>
      <c r="AY160">
        <f t="shared" si="22"/>
        <v>781.46225697854754</v>
      </c>
      <c r="AZ160">
        <f t="shared" si="23"/>
        <v>-1841.0097069048807</v>
      </c>
    </row>
    <row r="161" spans="6:52" x14ac:dyDescent="0.3">
      <c r="F161">
        <v>159</v>
      </c>
      <c r="G161" s="31">
        <f t="shared" si="16"/>
        <v>0.4687386085506009</v>
      </c>
      <c r="H161" s="35">
        <f>Tool!$E$10+('Trajectory Map'!G161*SIN(RADIANS(90-2*DEGREES(ASIN($D$5/2000))))/COS(RADIANS(90-2*DEGREES(ASIN($D$5/2000))))-('Trajectory Map'!G161*'Trajectory Map'!G161/((VLOOKUP($D$5,$AD$3:$AR$2002,15,FALSE)*4*COS(RADIANS(90-2*DEGREES(ASIN($D$5/2000))))*COS(RADIANS(90-2*DEGREES(ASIN($D$5/2000))))))))</f>
        <v>6.0254616757993515</v>
      </c>
      <c r="AD161" s="33">
        <f t="shared" si="20"/>
        <v>159</v>
      </c>
      <c r="AE161" s="33">
        <f t="shared" si="17"/>
        <v>1993.6697319265295</v>
      </c>
      <c r="AH161" s="33">
        <f t="shared" si="18"/>
        <v>4.5598263076645651</v>
      </c>
      <c r="AI161" s="33">
        <f t="shared" si="19"/>
        <v>85.440173692335435</v>
      </c>
      <c r="AK161" s="75">
        <f t="shared" si="21"/>
        <v>80.88034738467087</v>
      </c>
      <c r="AN161" s="64"/>
      <c r="AQ161" s="64"/>
      <c r="AR161" s="75">
        <f>(SQRT((SIN(RADIANS(90-DEGREES(ASIN(AD161/2000))))*SQRT(2*Basic!$C$4*9.81)*Tool!$B$125*SIN(RADIANS(90-DEGREES(ASIN(AD161/2000))))*SQRT(2*Basic!$C$4*9.81)*Tool!$B$125)+(COS(RADIANS(90-DEGREES(ASIN(AD161/2000))))*SQRT(2*Basic!$C$4*9.81)*COS(RADIANS(90-DEGREES(ASIN(AD161/2000))))*SQRT(2*Basic!$C$4*9.81))))*(SQRT((SIN(RADIANS(90-DEGREES(ASIN(AD161/2000))))*SQRT(2*Basic!$C$4*9.81)*Tool!$B$125*SIN(RADIANS(90-DEGREES(ASIN(AD161/2000))))*SQRT(2*Basic!$C$4*9.81)*Tool!$B$125)+(COS(RADIANS(90-DEGREES(ASIN(AD161/2000))))*SQRT(2*Basic!$C$4*9.81)*COS(RADIANS(90-DEGREES(ASIN(AD161/2000))))*SQRT(2*Basic!$C$4*9.81))))/(2*9.81)</f>
        <v>0.83441758329000015</v>
      </c>
      <c r="AS161" s="75">
        <f>(1/9.81)*((SQRT((SIN(RADIANS(90-DEGREES(ASIN(AD161/2000))))*SQRT(2*Basic!$C$4*9.81)*Tool!$B$125*SIN(RADIANS(90-DEGREES(ASIN(AD161/2000))))*SQRT(2*Basic!$C$4*9.81)*Tool!$B$125)+(COS(RADIANS(90-DEGREES(ASIN(AD161/2000))))*SQRT(2*Basic!$C$4*9.81)*COS(RADIANS(90-DEGREES(ASIN(AD161/2000))))*SQRT(2*Basic!$C$4*9.81))))*SIN(RADIANS(AK161))+(SQRT(((SQRT((SIN(RADIANS(90-DEGREES(ASIN(AD161/2000))))*SQRT(2*Basic!$C$4*9.81)*Tool!$B$125*SIN(RADIANS(90-DEGREES(ASIN(AD161/2000))))*SQRT(2*Basic!$C$4*9.81)*Tool!$B$125)+(COS(RADIANS(90-DEGREES(ASIN(AD161/2000))))*SQRT(2*Basic!$C$4*9.81)*COS(RADIANS(90-DEGREES(ASIN(AD161/2000))))*SQRT(2*Basic!$C$4*9.81))))*SIN(RADIANS(AK161))*(SQRT((SIN(RADIANS(90-DEGREES(ASIN(AD161/2000))))*SQRT(2*Basic!$C$4*9.81)*Tool!$B$125*SIN(RADIANS(90-DEGREES(ASIN(AD161/2000))))*SQRT(2*Basic!$C$4*9.81)*Tool!$B$125)+(COS(RADIANS(90-DEGREES(ASIN(AD161/2000))))*SQRT(2*Basic!$C$4*9.81)*COS(RADIANS(90-DEGREES(ASIN(AD161/2000))))*SQRT(2*Basic!$C$4*9.81))))*SIN(RADIANS(AK161)))-19.62*(-Basic!$C$3))))*(SQRT((SIN(RADIANS(90-DEGREES(ASIN(AD161/2000))))*SQRT(2*Basic!$C$4*9.81)*Tool!$B$125*SIN(RADIANS(90-DEGREES(ASIN(AD161/2000))))*SQRT(2*Basic!$C$4*9.81)*Tool!$B$125)+(COS(RADIANS(90-DEGREES(ASIN(AD161/2000))))*SQRT(2*Basic!$C$4*9.81)*COS(RADIANS(90-DEGREES(ASIN(AD161/2000))))*SQRT(2*Basic!$C$4*9.81))))*COS(RADIANS(AK161))</f>
        <v>1.0169943633500276</v>
      </c>
      <c r="AX161">
        <v>158</v>
      </c>
      <c r="AY161">
        <f t="shared" si="22"/>
        <v>749.21318683182449</v>
      </c>
      <c r="AZ161">
        <f t="shared" si="23"/>
        <v>-1854.3677091335746</v>
      </c>
    </row>
    <row r="162" spans="6:52" x14ac:dyDescent="0.3">
      <c r="F162">
        <v>160</v>
      </c>
      <c r="G162" s="31">
        <f t="shared" si="16"/>
        <v>0.47168665011381222</v>
      </c>
      <c r="H162" s="35">
        <f>Tool!$E$10+('Trajectory Map'!G162*SIN(RADIANS(90-2*DEGREES(ASIN($D$5/2000))))/COS(RADIANS(90-2*DEGREES(ASIN($D$5/2000))))-('Trajectory Map'!G162*'Trajectory Map'!G162/((VLOOKUP($D$5,$AD$3:$AR$2002,15,FALSE)*4*COS(RADIANS(90-2*DEGREES(ASIN($D$5/2000))))*COS(RADIANS(90-2*DEGREES(ASIN($D$5/2000))))))))</f>
        <v>6.0253455246440044</v>
      </c>
      <c r="AD162" s="33">
        <f t="shared" si="20"/>
        <v>160</v>
      </c>
      <c r="AE162" s="33">
        <f t="shared" si="17"/>
        <v>1993.589727100338</v>
      </c>
      <c r="AH162" s="33">
        <f t="shared" si="18"/>
        <v>4.5885657357858349</v>
      </c>
      <c r="AI162" s="33">
        <f t="shared" si="19"/>
        <v>85.411434264214165</v>
      </c>
      <c r="AK162" s="75">
        <f t="shared" si="21"/>
        <v>80.82286852842833</v>
      </c>
      <c r="AN162" s="64"/>
      <c r="AQ162" s="64"/>
      <c r="AR162" s="75">
        <f>(SQRT((SIN(RADIANS(90-DEGREES(ASIN(AD162/2000))))*SQRT(2*Basic!$C$4*9.81)*Tool!$B$125*SIN(RADIANS(90-DEGREES(ASIN(AD162/2000))))*SQRT(2*Basic!$C$4*9.81)*Tool!$B$125)+(COS(RADIANS(90-DEGREES(ASIN(AD162/2000))))*SQRT(2*Basic!$C$4*9.81)*COS(RADIANS(90-DEGREES(ASIN(AD162/2000))))*SQRT(2*Basic!$C$4*9.81))))*(SQRT((SIN(RADIANS(90-DEGREES(ASIN(AD162/2000))))*SQRT(2*Basic!$C$4*9.81)*Tool!$B$125*SIN(RADIANS(90-DEGREES(ASIN(AD162/2000))))*SQRT(2*Basic!$C$4*9.81)*Tool!$B$125)+(COS(RADIANS(90-DEGREES(ASIN(AD162/2000))))*SQRT(2*Basic!$C$4*9.81)*COS(RADIANS(90-DEGREES(ASIN(AD162/2000))))*SQRT(2*Basic!$C$4*9.81))))/(2*9.81)</f>
        <v>0.83450310399999961</v>
      </c>
      <c r="AS162" s="75">
        <f>(1/9.81)*((SQRT((SIN(RADIANS(90-DEGREES(ASIN(AD162/2000))))*SQRT(2*Basic!$C$4*9.81)*Tool!$B$125*SIN(RADIANS(90-DEGREES(ASIN(AD162/2000))))*SQRT(2*Basic!$C$4*9.81)*Tool!$B$125)+(COS(RADIANS(90-DEGREES(ASIN(AD162/2000))))*SQRT(2*Basic!$C$4*9.81)*COS(RADIANS(90-DEGREES(ASIN(AD162/2000))))*SQRT(2*Basic!$C$4*9.81))))*SIN(RADIANS(AK162))+(SQRT(((SQRT((SIN(RADIANS(90-DEGREES(ASIN(AD162/2000))))*SQRT(2*Basic!$C$4*9.81)*Tool!$B$125*SIN(RADIANS(90-DEGREES(ASIN(AD162/2000))))*SQRT(2*Basic!$C$4*9.81)*Tool!$B$125)+(COS(RADIANS(90-DEGREES(ASIN(AD162/2000))))*SQRT(2*Basic!$C$4*9.81)*COS(RADIANS(90-DEGREES(ASIN(AD162/2000))))*SQRT(2*Basic!$C$4*9.81))))*SIN(RADIANS(AK162))*(SQRT((SIN(RADIANS(90-DEGREES(ASIN(AD162/2000))))*SQRT(2*Basic!$C$4*9.81)*Tool!$B$125*SIN(RADIANS(90-DEGREES(ASIN(AD162/2000))))*SQRT(2*Basic!$C$4*9.81)*Tool!$B$125)+(COS(RADIANS(90-DEGREES(ASIN(AD162/2000))))*SQRT(2*Basic!$C$4*9.81)*COS(RADIANS(90-DEGREES(ASIN(AD162/2000))))*SQRT(2*Basic!$C$4*9.81))))*SIN(RADIANS(AK162)))-19.62*(-Basic!$C$3))))*(SQRT((SIN(RADIANS(90-DEGREES(ASIN(AD162/2000))))*SQRT(2*Basic!$C$4*9.81)*Tool!$B$125*SIN(RADIANS(90-DEGREES(ASIN(AD162/2000))))*SQRT(2*Basic!$C$4*9.81)*Tool!$B$125)+(COS(RADIANS(90-DEGREES(ASIN(AD162/2000))))*SQRT(2*Basic!$C$4*9.81)*COS(RADIANS(90-DEGREES(ASIN(AD162/2000))))*SQRT(2*Basic!$C$4*9.81))))*COS(RADIANS(AK162))</f>
        <v>1.0233629220046554</v>
      </c>
      <c r="AX162">
        <v>159</v>
      </c>
      <c r="AY162">
        <f t="shared" si="22"/>
        <v>716.73589909060047</v>
      </c>
      <c r="AZ162">
        <f t="shared" si="23"/>
        <v>-1867.1608529944035</v>
      </c>
    </row>
    <row r="163" spans="6:52" x14ac:dyDescent="0.3">
      <c r="F163">
        <v>161</v>
      </c>
      <c r="G163" s="31">
        <f t="shared" si="16"/>
        <v>0.47463469167702355</v>
      </c>
      <c r="H163" s="35">
        <f>Tool!$E$10+('Trajectory Map'!G163*SIN(RADIANS(90-2*DEGREES(ASIN($D$5/2000))))/COS(RADIANS(90-2*DEGREES(ASIN($D$5/2000))))-('Trajectory Map'!G163*'Trajectory Map'!G163/((VLOOKUP($D$5,$AD$3:$AR$2002,15,FALSE)*4*COS(RADIANS(90-2*DEGREES(ASIN($D$5/2000))))*COS(RADIANS(90-2*DEGREES(ASIN($D$5/2000))))))))</f>
        <v>6.0252259198951439</v>
      </c>
      <c r="AD163" s="33">
        <f t="shared" si="20"/>
        <v>161</v>
      </c>
      <c r="AE163" s="33">
        <f t="shared" si="17"/>
        <v>1993.5092174354249</v>
      </c>
      <c r="AH163" s="33">
        <f t="shared" si="18"/>
        <v>4.6173063209123741</v>
      </c>
      <c r="AI163" s="33">
        <f t="shared" si="19"/>
        <v>85.382693679087623</v>
      </c>
      <c r="AK163" s="75">
        <f t="shared" si="21"/>
        <v>80.765387358175246</v>
      </c>
      <c r="AN163" s="64"/>
      <c r="AQ163" s="64"/>
      <c r="AR163" s="75">
        <f>(SQRT((SIN(RADIANS(90-DEGREES(ASIN(AD163/2000))))*SQRT(2*Basic!$C$4*9.81)*Tool!$B$125*SIN(RADIANS(90-DEGREES(ASIN(AD163/2000))))*SQRT(2*Basic!$C$4*9.81)*Tool!$B$125)+(COS(RADIANS(90-DEGREES(ASIN(AD163/2000))))*SQRT(2*Basic!$C$4*9.81)*COS(RADIANS(90-DEGREES(ASIN(AD163/2000))))*SQRT(2*Basic!$C$4*9.81))))*(SQRT((SIN(RADIANS(90-DEGREES(ASIN(AD163/2000))))*SQRT(2*Basic!$C$4*9.81)*Tool!$B$125*SIN(RADIANS(90-DEGREES(ASIN(AD163/2000))))*SQRT(2*Basic!$C$4*9.81)*Tool!$B$125)+(COS(RADIANS(90-DEGREES(ASIN(AD163/2000))))*SQRT(2*Basic!$C$4*9.81)*COS(RADIANS(90-DEGREES(ASIN(AD163/2000))))*SQRT(2*Basic!$C$4*9.81))))/(2*9.81)</f>
        <v>0.83458916088999979</v>
      </c>
      <c r="AS163" s="75">
        <f>(1/9.81)*((SQRT((SIN(RADIANS(90-DEGREES(ASIN(AD163/2000))))*SQRT(2*Basic!$C$4*9.81)*Tool!$B$125*SIN(RADIANS(90-DEGREES(ASIN(AD163/2000))))*SQRT(2*Basic!$C$4*9.81)*Tool!$B$125)+(COS(RADIANS(90-DEGREES(ASIN(AD163/2000))))*SQRT(2*Basic!$C$4*9.81)*COS(RADIANS(90-DEGREES(ASIN(AD163/2000))))*SQRT(2*Basic!$C$4*9.81))))*SIN(RADIANS(AK163))+(SQRT(((SQRT((SIN(RADIANS(90-DEGREES(ASIN(AD163/2000))))*SQRT(2*Basic!$C$4*9.81)*Tool!$B$125*SIN(RADIANS(90-DEGREES(ASIN(AD163/2000))))*SQRT(2*Basic!$C$4*9.81)*Tool!$B$125)+(COS(RADIANS(90-DEGREES(ASIN(AD163/2000))))*SQRT(2*Basic!$C$4*9.81)*COS(RADIANS(90-DEGREES(ASIN(AD163/2000))))*SQRT(2*Basic!$C$4*9.81))))*SIN(RADIANS(AK163))*(SQRT((SIN(RADIANS(90-DEGREES(ASIN(AD163/2000))))*SQRT(2*Basic!$C$4*9.81)*Tool!$B$125*SIN(RADIANS(90-DEGREES(ASIN(AD163/2000))))*SQRT(2*Basic!$C$4*9.81)*Tool!$B$125)+(COS(RADIANS(90-DEGREES(ASIN(AD163/2000))))*SQRT(2*Basic!$C$4*9.81)*COS(RADIANS(90-DEGREES(ASIN(AD163/2000))))*SQRT(2*Basic!$C$4*9.81))))*SIN(RADIANS(AK163)))-19.62*(-Basic!$C$3))))*(SQRT((SIN(RADIANS(90-DEGREES(ASIN(AD163/2000))))*SQRT(2*Basic!$C$4*9.81)*Tool!$B$125*SIN(RADIANS(90-DEGREES(ASIN(AD163/2000))))*SQRT(2*Basic!$C$4*9.81)*Tool!$B$125)+(COS(RADIANS(90-DEGREES(ASIN(AD163/2000))))*SQRT(2*Basic!$C$4*9.81)*COS(RADIANS(90-DEGREES(ASIN(AD163/2000))))*SQRT(2*Basic!$C$4*9.81))))*COS(RADIANS(AK163))</f>
        <v>1.029730945469888</v>
      </c>
      <c r="AX163">
        <v>160</v>
      </c>
      <c r="AY163">
        <f t="shared" si="22"/>
        <v>684.04028665133774</v>
      </c>
      <c r="AZ163">
        <f t="shared" si="23"/>
        <v>-1879.3852415718166</v>
      </c>
    </row>
    <row r="164" spans="6:52" x14ac:dyDescent="0.3">
      <c r="F164">
        <v>162</v>
      </c>
      <c r="G164" s="31">
        <f t="shared" si="16"/>
        <v>0.47758273324023487</v>
      </c>
      <c r="H164" s="35">
        <f>Tool!$E$10+('Trajectory Map'!G164*SIN(RADIANS(90-2*DEGREES(ASIN($D$5/2000))))/COS(RADIANS(90-2*DEGREES(ASIN($D$5/2000))))-('Trajectory Map'!G164*'Trajectory Map'!G164/((VLOOKUP($D$5,$AD$3:$AR$2002,15,FALSE)*4*COS(RADIANS(90-2*DEGREES(ASIN($D$5/2000))))*COS(RADIANS(90-2*DEGREES(ASIN($D$5/2000))))))))</f>
        <v>6.02510286155277</v>
      </c>
      <c r="AD164" s="33">
        <f t="shared" si="20"/>
        <v>162</v>
      </c>
      <c r="AE164" s="33">
        <f t="shared" si="17"/>
        <v>1993.4282028706225</v>
      </c>
      <c r="AH164" s="33">
        <f t="shared" si="18"/>
        <v>4.6460480704165281</v>
      </c>
      <c r="AI164" s="33">
        <f t="shared" si="19"/>
        <v>85.353951929583474</v>
      </c>
      <c r="AK164" s="75">
        <f t="shared" si="21"/>
        <v>80.707903859166947</v>
      </c>
      <c r="AN164" s="64"/>
      <c r="AQ164" s="64"/>
      <c r="AR164" s="75">
        <f>(SQRT((SIN(RADIANS(90-DEGREES(ASIN(AD164/2000))))*SQRT(2*Basic!$C$4*9.81)*Tool!$B$125*SIN(RADIANS(90-DEGREES(ASIN(AD164/2000))))*SQRT(2*Basic!$C$4*9.81)*Tool!$B$125)+(COS(RADIANS(90-DEGREES(ASIN(AD164/2000))))*SQRT(2*Basic!$C$4*9.81)*COS(RADIANS(90-DEGREES(ASIN(AD164/2000))))*SQRT(2*Basic!$C$4*9.81))))*(SQRT((SIN(RADIANS(90-DEGREES(ASIN(AD164/2000))))*SQRT(2*Basic!$C$4*9.81)*Tool!$B$125*SIN(RADIANS(90-DEGREES(ASIN(AD164/2000))))*SQRT(2*Basic!$C$4*9.81)*Tool!$B$125)+(COS(RADIANS(90-DEGREES(ASIN(AD164/2000))))*SQRT(2*Basic!$C$4*9.81)*COS(RADIANS(90-DEGREES(ASIN(AD164/2000))))*SQRT(2*Basic!$C$4*9.81))))/(2*9.81)</f>
        <v>0.83467575396000004</v>
      </c>
      <c r="AS164" s="75">
        <f>(1/9.81)*((SQRT((SIN(RADIANS(90-DEGREES(ASIN(AD164/2000))))*SQRT(2*Basic!$C$4*9.81)*Tool!$B$125*SIN(RADIANS(90-DEGREES(ASIN(AD164/2000))))*SQRT(2*Basic!$C$4*9.81)*Tool!$B$125)+(COS(RADIANS(90-DEGREES(ASIN(AD164/2000))))*SQRT(2*Basic!$C$4*9.81)*COS(RADIANS(90-DEGREES(ASIN(AD164/2000))))*SQRT(2*Basic!$C$4*9.81))))*SIN(RADIANS(AK164))+(SQRT(((SQRT((SIN(RADIANS(90-DEGREES(ASIN(AD164/2000))))*SQRT(2*Basic!$C$4*9.81)*Tool!$B$125*SIN(RADIANS(90-DEGREES(ASIN(AD164/2000))))*SQRT(2*Basic!$C$4*9.81)*Tool!$B$125)+(COS(RADIANS(90-DEGREES(ASIN(AD164/2000))))*SQRT(2*Basic!$C$4*9.81)*COS(RADIANS(90-DEGREES(ASIN(AD164/2000))))*SQRT(2*Basic!$C$4*9.81))))*SIN(RADIANS(AK164))*(SQRT((SIN(RADIANS(90-DEGREES(ASIN(AD164/2000))))*SQRT(2*Basic!$C$4*9.81)*Tool!$B$125*SIN(RADIANS(90-DEGREES(ASIN(AD164/2000))))*SQRT(2*Basic!$C$4*9.81)*Tool!$B$125)+(COS(RADIANS(90-DEGREES(ASIN(AD164/2000))))*SQRT(2*Basic!$C$4*9.81)*COS(RADIANS(90-DEGREES(ASIN(AD164/2000))))*SQRT(2*Basic!$C$4*9.81))))*SIN(RADIANS(AK164)))-19.62*(-Basic!$C$3))))*(SQRT((SIN(RADIANS(90-DEGREES(ASIN(AD164/2000))))*SQRT(2*Basic!$C$4*9.81)*Tool!$B$125*SIN(RADIANS(90-DEGREES(ASIN(AD164/2000))))*SQRT(2*Basic!$C$4*9.81)*Tool!$B$125)+(COS(RADIANS(90-DEGREES(ASIN(AD164/2000))))*SQRT(2*Basic!$C$4*9.81)*COS(RADIANS(90-DEGREES(ASIN(AD164/2000))))*SQRT(2*Basic!$C$4*9.81))))*COS(RADIANS(AK164))</f>
        <v>1.0360984299199765</v>
      </c>
      <c r="AX164">
        <v>161</v>
      </c>
      <c r="AY164">
        <f t="shared" si="22"/>
        <v>651.13630891431319</v>
      </c>
      <c r="AZ164">
        <f t="shared" si="23"/>
        <v>-1891.0371511986336</v>
      </c>
    </row>
    <row r="165" spans="6:52" x14ac:dyDescent="0.3">
      <c r="F165">
        <v>163</v>
      </c>
      <c r="G165" s="31">
        <f t="shared" si="16"/>
        <v>0.48053077480344619</v>
      </c>
      <c r="H165" s="35">
        <f>Tool!$E$10+('Trajectory Map'!G165*SIN(RADIANS(90-2*DEGREES(ASIN($D$5/2000))))/COS(RADIANS(90-2*DEGREES(ASIN($D$5/2000))))-('Trajectory Map'!G165*'Trajectory Map'!G165/((VLOOKUP($D$5,$AD$3:$AR$2002,15,FALSE)*4*COS(RADIANS(90-2*DEGREES(ASIN($D$5/2000))))*COS(RADIANS(90-2*DEGREES(ASIN($D$5/2000))))))))</f>
        <v>6.0249763496168809</v>
      </c>
      <c r="AD165" s="33">
        <f t="shared" si="20"/>
        <v>163</v>
      </c>
      <c r="AE165" s="33">
        <f t="shared" si="17"/>
        <v>1993.3466833443699</v>
      </c>
      <c r="AH165" s="33">
        <f t="shared" si="18"/>
        <v>4.674790991673305</v>
      </c>
      <c r="AI165" s="33">
        <f t="shared" si="19"/>
        <v>85.325209008326695</v>
      </c>
      <c r="AK165" s="75">
        <f t="shared" si="21"/>
        <v>80.65041801665339</v>
      </c>
      <c r="AN165" s="64"/>
      <c r="AQ165" s="64"/>
      <c r="AR165" s="75">
        <f>(SQRT((SIN(RADIANS(90-DEGREES(ASIN(AD165/2000))))*SQRT(2*Basic!$C$4*9.81)*Tool!$B$125*SIN(RADIANS(90-DEGREES(ASIN(AD165/2000))))*SQRT(2*Basic!$C$4*9.81)*Tool!$B$125)+(COS(RADIANS(90-DEGREES(ASIN(AD165/2000))))*SQRT(2*Basic!$C$4*9.81)*COS(RADIANS(90-DEGREES(ASIN(AD165/2000))))*SQRT(2*Basic!$C$4*9.81))))*(SQRT((SIN(RADIANS(90-DEGREES(ASIN(AD165/2000))))*SQRT(2*Basic!$C$4*9.81)*Tool!$B$125*SIN(RADIANS(90-DEGREES(ASIN(AD165/2000))))*SQRT(2*Basic!$C$4*9.81)*Tool!$B$125)+(COS(RADIANS(90-DEGREES(ASIN(AD165/2000))))*SQRT(2*Basic!$C$4*9.81)*COS(RADIANS(90-DEGREES(ASIN(AD165/2000))))*SQRT(2*Basic!$C$4*9.81))))/(2*9.81)</f>
        <v>0.83476288321000014</v>
      </c>
      <c r="AS165" s="75">
        <f>(1/9.81)*((SQRT((SIN(RADIANS(90-DEGREES(ASIN(AD165/2000))))*SQRT(2*Basic!$C$4*9.81)*Tool!$B$125*SIN(RADIANS(90-DEGREES(ASIN(AD165/2000))))*SQRT(2*Basic!$C$4*9.81)*Tool!$B$125)+(COS(RADIANS(90-DEGREES(ASIN(AD165/2000))))*SQRT(2*Basic!$C$4*9.81)*COS(RADIANS(90-DEGREES(ASIN(AD165/2000))))*SQRT(2*Basic!$C$4*9.81))))*SIN(RADIANS(AK165))+(SQRT(((SQRT((SIN(RADIANS(90-DEGREES(ASIN(AD165/2000))))*SQRT(2*Basic!$C$4*9.81)*Tool!$B$125*SIN(RADIANS(90-DEGREES(ASIN(AD165/2000))))*SQRT(2*Basic!$C$4*9.81)*Tool!$B$125)+(COS(RADIANS(90-DEGREES(ASIN(AD165/2000))))*SQRT(2*Basic!$C$4*9.81)*COS(RADIANS(90-DEGREES(ASIN(AD165/2000))))*SQRT(2*Basic!$C$4*9.81))))*SIN(RADIANS(AK165))*(SQRT((SIN(RADIANS(90-DEGREES(ASIN(AD165/2000))))*SQRT(2*Basic!$C$4*9.81)*Tool!$B$125*SIN(RADIANS(90-DEGREES(ASIN(AD165/2000))))*SQRT(2*Basic!$C$4*9.81)*Tool!$B$125)+(COS(RADIANS(90-DEGREES(ASIN(AD165/2000))))*SQRT(2*Basic!$C$4*9.81)*COS(RADIANS(90-DEGREES(ASIN(AD165/2000))))*SQRT(2*Basic!$C$4*9.81))))*SIN(RADIANS(AK165)))-19.62*(-Basic!$C$3))))*(SQRT((SIN(RADIANS(90-DEGREES(ASIN(AD165/2000))))*SQRT(2*Basic!$C$4*9.81)*Tool!$B$125*SIN(RADIANS(90-DEGREES(ASIN(AD165/2000))))*SQRT(2*Basic!$C$4*9.81)*Tool!$B$125)+(COS(RADIANS(90-DEGREES(ASIN(AD165/2000))))*SQRT(2*Basic!$C$4*9.81)*COS(RADIANS(90-DEGREES(ASIN(AD165/2000))))*SQRT(2*Basic!$C$4*9.81))))*COS(RADIANS(AK165))</f>
        <v>1.0424653715202945</v>
      </c>
      <c r="AX165">
        <v>162</v>
      </c>
      <c r="AY165">
        <f t="shared" si="22"/>
        <v>618.033988749895</v>
      </c>
      <c r="AZ165">
        <f t="shared" si="23"/>
        <v>-1902.1130325903071</v>
      </c>
    </row>
    <row r="166" spans="6:52" x14ac:dyDescent="0.3">
      <c r="F166">
        <v>164</v>
      </c>
      <c r="G166" s="31">
        <f t="shared" si="16"/>
        <v>0.48347881636665752</v>
      </c>
      <c r="H166" s="35">
        <f>Tool!$E$10+('Trajectory Map'!G166*SIN(RADIANS(90-2*DEGREES(ASIN($D$5/2000))))/COS(RADIANS(90-2*DEGREES(ASIN($D$5/2000))))-('Trajectory Map'!G166*'Trajectory Map'!G166/((VLOOKUP($D$5,$AD$3:$AR$2002,15,FALSE)*4*COS(RADIANS(90-2*DEGREES(ASIN($D$5/2000))))*COS(RADIANS(90-2*DEGREES(ASIN($D$5/2000))))))))</f>
        <v>6.0248463840874775</v>
      </c>
      <c r="AD166" s="33">
        <f t="shared" si="20"/>
        <v>164</v>
      </c>
      <c r="AE166" s="33">
        <f t="shared" si="17"/>
        <v>1993.264658794712</v>
      </c>
      <c r="AH166" s="33">
        <f t="shared" si="18"/>
        <v>4.7035350920604015</v>
      </c>
      <c r="AI166" s="33">
        <f t="shared" si="19"/>
        <v>85.296464907939594</v>
      </c>
      <c r="AK166" s="75">
        <f t="shared" si="21"/>
        <v>80.592929815879202</v>
      </c>
      <c r="AN166" s="64"/>
      <c r="AQ166" s="64"/>
      <c r="AR166" s="75">
        <f>(SQRT((SIN(RADIANS(90-DEGREES(ASIN(AD166/2000))))*SQRT(2*Basic!$C$4*9.81)*Tool!$B$125*SIN(RADIANS(90-DEGREES(ASIN(AD166/2000))))*SQRT(2*Basic!$C$4*9.81)*Tool!$B$125)+(COS(RADIANS(90-DEGREES(ASIN(AD166/2000))))*SQRT(2*Basic!$C$4*9.81)*COS(RADIANS(90-DEGREES(ASIN(AD166/2000))))*SQRT(2*Basic!$C$4*9.81))))*(SQRT((SIN(RADIANS(90-DEGREES(ASIN(AD166/2000))))*SQRT(2*Basic!$C$4*9.81)*Tool!$B$125*SIN(RADIANS(90-DEGREES(ASIN(AD166/2000))))*SQRT(2*Basic!$C$4*9.81)*Tool!$B$125)+(COS(RADIANS(90-DEGREES(ASIN(AD166/2000))))*SQRT(2*Basic!$C$4*9.81)*COS(RADIANS(90-DEGREES(ASIN(AD166/2000))))*SQRT(2*Basic!$C$4*9.81))))/(2*9.81)</f>
        <v>0.8348505486400003</v>
      </c>
      <c r="AS166" s="75">
        <f>(1/9.81)*((SQRT((SIN(RADIANS(90-DEGREES(ASIN(AD166/2000))))*SQRT(2*Basic!$C$4*9.81)*Tool!$B$125*SIN(RADIANS(90-DEGREES(ASIN(AD166/2000))))*SQRT(2*Basic!$C$4*9.81)*Tool!$B$125)+(COS(RADIANS(90-DEGREES(ASIN(AD166/2000))))*SQRT(2*Basic!$C$4*9.81)*COS(RADIANS(90-DEGREES(ASIN(AD166/2000))))*SQRT(2*Basic!$C$4*9.81))))*SIN(RADIANS(AK166))+(SQRT(((SQRT((SIN(RADIANS(90-DEGREES(ASIN(AD166/2000))))*SQRT(2*Basic!$C$4*9.81)*Tool!$B$125*SIN(RADIANS(90-DEGREES(ASIN(AD166/2000))))*SQRT(2*Basic!$C$4*9.81)*Tool!$B$125)+(COS(RADIANS(90-DEGREES(ASIN(AD166/2000))))*SQRT(2*Basic!$C$4*9.81)*COS(RADIANS(90-DEGREES(ASIN(AD166/2000))))*SQRT(2*Basic!$C$4*9.81))))*SIN(RADIANS(AK166))*(SQRT((SIN(RADIANS(90-DEGREES(ASIN(AD166/2000))))*SQRT(2*Basic!$C$4*9.81)*Tool!$B$125*SIN(RADIANS(90-DEGREES(ASIN(AD166/2000))))*SQRT(2*Basic!$C$4*9.81)*Tool!$B$125)+(COS(RADIANS(90-DEGREES(ASIN(AD166/2000))))*SQRT(2*Basic!$C$4*9.81)*COS(RADIANS(90-DEGREES(ASIN(AD166/2000))))*SQRT(2*Basic!$C$4*9.81))))*SIN(RADIANS(AK166)))-19.62*(-Basic!$C$3))))*(SQRT((SIN(RADIANS(90-DEGREES(ASIN(AD166/2000))))*SQRT(2*Basic!$C$4*9.81)*Tool!$B$125*SIN(RADIANS(90-DEGREES(ASIN(AD166/2000))))*SQRT(2*Basic!$C$4*9.81)*Tool!$B$125)+(COS(RADIANS(90-DEGREES(ASIN(AD166/2000))))*SQRT(2*Basic!$C$4*9.81)*COS(RADIANS(90-DEGREES(ASIN(AD166/2000))))*SQRT(2*Basic!$C$4*9.81))))*COS(RADIANS(AK166))</f>
        <v>1.048831766427273</v>
      </c>
      <c r="AX166">
        <v>163</v>
      </c>
      <c r="AY166">
        <f t="shared" si="22"/>
        <v>584.74340944547316</v>
      </c>
      <c r="AZ166">
        <f t="shared" si="23"/>
        <v>-1912.609511926071</v>
      </c>
    </row>
    <row r="167" spans="6:52" x14ac:dyDescent="0.3">
      <c r="F167">
        <v>165</v>
      </c>
      <c r="G167" s="31">
        <f t="shared" si="16"/>
        <v>0.48642685792986884</v>
      </c>
      <c r="H167" s="35">
        <f>Tool!$E$10+('Trajectory Map'!G167*SIN(RADIANS(90-2*DEGREES(ASIN($D$5/2000))))/COS(RADIANS(90-2*DEGREES(ASIN($D$5/2000))))-('Trajectory Map'!G167*'Trajectory Map'!G167/((VLOOKUP($D$5,$AD$3:$AR$2002,15,FALSE)*4*COS(RADIANS(90-2*DEGREES(ASIN($D$5/2000))))*COS(RADIANS(90-2*DEGREES(ASIN($D$5/2000))))))))</f>
        <v>6.0247129649645608</v>
      </c>
      <c r="AD167" s="33">
        <f t="shared" si="20"/>
        <v>165</v>
      </c>
      <c r="AE167" s="33">
        <f t="shared" si="17"/>
        <v>1993.1821291592998</v>
      </c>
      <c r="AH167" s="33">
        <f t="shared" si="18"/>
        <v>4.7322803789582082</v>
      </c>
      <c r="AI167" s="33">
        <f t="shared" si="19"/>
        <v>85.267719621041792</v>
      </c>
      <c r="AK167" s="75">
        <f t="shared" si="21"/>
        <v>80.535439242083584</v>
      </c>
      <c r="AN167" s="64"/>
      <c r="AQ167" s="64"/>
      <c r="AR167" s="75">
        <f>(SQRT((SIN(RADIANS(90-DEGREES(ASIN(AD167/2000))))*SQRT(2*Basic!$C$4*9.81)*Tool!$B$125*SIN(RADIANS(90-DEGREES(ASIN(AD167/2000))))*SQRT(2*Basic!$C$4*9.81)*Tool!$B$125)+(COS(RADIANS(90-DEGREES(ASIN(AD167/2000))))*SQRT(2*Basic!$C$4*9.81)*COS(RADIANS(90-DEGREES(ASIN(AD167/2000))))*SQRT(2*Basic!$C$4*9.81))))*(SQRT((SIN(RADIANS(90-DEGREES(ASIN(AD167/2000))))*SQRT(2*Basic!$C$4*9.81)*Tool!$B$125*SIN(RADIANS(90-DEGREES(ASIN(AD167/2000))))*SQRT(2*Basic!$C$4*9.81)*Tool!$B$125)+(COS(RADIANS(90-DEGREES(ASIN(AD167/2000))))*SQRT(2*Basic!$C$4*9.81)*COS(RADIANS(90-DEGREES(ASIN(AD167/2000))))*SQRT(2*Basic!$C$4*9.81))))/(2*9.81)</f>
        <v>0.83493875024999997</v>
      </c>
      <c r="AS167" s="75">
        <f>(1/9.81)*((SQRT((SIN(RADIANS(90-DEGREES(ASIN(AD167/2000))))*SQRT(2*Basic!$C$4*9.81)*Tool!$B$125*SIN(RADIANS(90-DEGREES(ASIN(AD167/2000))))*SQRT(2*Basic!$C$4*9.81)*Tool!$B$125)+(COS(RADIANS(90-DEGREES(ASIN(AD167/2000))))*SQRT(2*Basic!$C$4*9.81)*COS(RADIANS(90-DEGREES(ASIN(AD167/2000))))*SQRT(2*Basic!$C$4*9.81))))*SIN(RADIANS(AK167))+(SQRT(((SQRT((SIN(RADIANS(90-DEGREES(ASIN(AD167/2000))))*SQRT(2*Basic!$C$4*9.81)*Tool!$B$125*SIN(RADIANS(90-DEGREES(ASIN(AD167/2000))))*SQRT(2*Basic!$C$4*9.81)*Tool!$B$125)+(COS(RADIANS(90-DEGREES(ASIN(AD167/2000))))*SQRT(2*Basic!$C$4*9.81)*COS(RADIANS(90-DEGREES(ASIN(AD167/2000))))*SQRT(2*Basic!$C$4*9.81))))*SIN(RADIANS(AK167))*(SQRT((SIN(RADIANS(90-DEGREES(ASIN(AD167/2000))))*SQRT(2*Basic!$C$4*9.81)*Tool!$B$125*SIN(RADIANS(90-DEGREES(ASIN(AD167/2000))))*SQRT(2*Basic!$C$4*9.81)*Tool!$B$125)+(COS(RADIANS(90-DEGREES(ASIN(AD167/2000))))*SQRT(2*Basic!$C$4*9.81)*COS(RADIANS(90-DEGREES(ASIN(AD167/2000))))*SQRT(2*Basic!$C$4*9.81))))*SIN(RADIANS(AK167)))-19.62*(-Basic!$C$3))))*(SQRT((SIN(RADIANS(90-DEGREES(ASIN(AD167/2000))))*SQRT(2*Basic!$C$4*9.81)*Tool!$B$125*SIN(RADIANS(90-DEGREES(ASIN(AD167/2000))))*SQRT(2*Basic!$C$4*9.81)*Tool!$B$125)+(COS(RADIANS(90-DEGREES(ASIN(AD167/2000))))*SQRT(2*Basic!$C$4*9.81)*COS(RADIANS(90-DEGREES(ASIN(AD167/2000))))*SQRT(2*Basic!$C$4*9.81))))*COS(RADIANS(AK167))</f>
        <v>1.0551976107883509</v>
      </c>
      <c r="AX167">
        <v>164</v>
      </c>
      <c r="AY167">
        <f t="shared" si="22"/>
        <v>551.27471163399844</v>
      </c>
      <c r="AZ167">
        <f t="shared" si="23"/>
        <v>-1922.5233918766378</v>
      </c>
    </row>
    <row r="168" spans="6:52" x14ac:dyDescent="0.3">
      <c r="F168">
        <v>166</v>
      </c>
      <c r="G168" s="31">
        <f t="shared" si="16"/>
        <v>0.48937489949308022</v>
      </c>
      <c r="H168" s="35">
        <f>Tool!$E$10+('Trajectory Map'!G168*SIN(RADIANS(90-2*DEGREES(ASIN($D$5/2000))))/COS(RADIANS(90-2*DEGREES(ASIN($D$5/2000))))-('Trajectory Map'!G168*'Trajectory Map'!G168/((VLOOKUP($D$5,$AD$3:$AR$2002,15,FALSE)*4*COS(RADIANS(90-2*DEGREES(ASIN($D$5/2000))))*COS(RADIANS(90-2*DEGREES(ASIN($D$5/2000))))))))</f>
        <v>6.0245760922481297</v>
      </c>
      <c r="AD168" s="33">
        <f t="shared" si="20"/>
        <v>166</v>
      </c>
      <c r="AE168" s="33">
        <f t="shared" si="17"/>
        <v>1993.09909437539</v>
      </c>
      <c r="AH168" s="33">
        <f t="shared" si="18"/>
        <v>4.7610268597498386</v>
      </c>
      <c r="AI168" s="33">
        <f t="shared" si="19"/>
        <v>85.238973140250167</v>
      </c>
      <c r="AK168" s="75">
        <f t="shared" si="21"/>
        <v>80.477946280500319</v>
      </c>
      <c r="AN168" s="64"/>
      <c r="AQ168" s="64"/>
      <c r="AR168" s="75">
        <f>(SQRT((SIN(RADIANS(90-DEGREES(ASIN(AD168/2000))))*SQRT(2*Basic!$C$4*9.81)*Tool!$B$125*SIN(RADIANS(90-DEGREES(ASIN(AD168/2000))))*SQRT(2*Basic!$C$4*9.81)*Tool!$B$125)+(COS(RADIANS(90-DEGREES(ASIN(AD168/2000))))*SQRT(2*Basic!$C$4*9.81)*COS(RADIANS(90-DEGREES(ASIN(AD168/2000))))*SQRT(2*Basic!$C$4*9.81))))*(SQRT((SIN(RADIANS(90-DEGREES(ASIN(AD168/2000))))*SQRT(2*Basic!$C$4*9.81)*Tool!$B$125*SIN(RADIANS(90-DEGREES(ASIN(AD168/2000))))*SQRT(2*Basic!$C$4*9.81)*Tool!$B$125)+(COS(RADIANS(90-DEGREES(ASIN(AD168/2000))))*SQRT(2*Basic!$C$4*9.81)*COS(RADIANS(90-DEGREES(ASIN(AD168/2000))))*SQRT(2*Basic!$C$4*9.81))))/(2*9.81)</f>
        <v>0.83502748804000004</v>
      </c>
      <c r="AS168" s="75">
        <f>(1/9.81)*((SQRT((SIN(RADIANS(90-DEGREES(ASIN(AD168/2000))))*SQRT(2*Basic!$C$4*9.81)*Tool!$B$125*SIN(RADIANS(90-DEGREES(ASIN(AD168/2000))))*SQRT(2*Basic!$C$4*9.81)*Tool!$B$125)+(COS(RADIANS(90-DEGREES(ASIN(AD168/2000))))*SQRT(2*Basic!$C$4*9.81)*COS(RADIANS(90-DEGREES(ASIN(AD168/2000))))*SQRT(2*Basic!$C$4*9.81))))*SIN(RADIANS(AK168))+(SQRT(((SQRT((SIN(RADIANS(90-DEGREES(ASIN(AD168/2000))))*SQRT(2*Basic!$C$4*9.81)*Tool!$B$125*SIN(RADIANS(90-DEGREES(ASIN(AD168/2000))))*SQRT(2*Basic!$C$4*9.81)*Tool!$B$125)+(COS(RADIANS(90-DEGREES(ASIN(AD168/2000))))*SQRT(2*Basic!$C$4*9.81)*COS(RADIANS(90-DEGREES(ASIN(AD168/2000))))*SQRT(2*Basic!$C$4*9.81))))*SIN(RADIANS(AK168))*(SQRT((SIN(RADIANS(90-DEGREES(ASIN(AD168/2000))))*SQRT(2*Basic!$C$4*9.81)*Tool!$B$125*SIN(RADIANS(90-DEGREES(ASIN(AD168/2000))))*SQRT(2*Basic!$C$4*9.81)*Tool!$B$125)+(COS(RADIANS(90-DEGREES(ASIN(AD168/2000))))*SQRT(2*Basic!$C$4*9.81)*COS(RADIANS(90-DEGREES(ASIN(AD168/2000))))*SQRT(2*Basic!$C$4*9.81))))*SIN(RADIANS(AK168)))-19.62*(-Basic!$C$3))))*(SQRT((SIN(RADIANS(90-DEGREES(ASIN(AD168/2000))))*SQRT(2*Basic!$C$4*9.81)*Tool!$B$125*SIN(RADIANS(90-DEGREES(ASIN(AD168/2000))))*SQRT(2*Basic!$C$4*9.81)*Tool!$B$125)+(COS(RADIANS(90-DEGREES(ASIN(AD168/2000))))*SQRT(2*Basic!$C$4*9.81)*COS(RADIANS(90-DEGREES(ASIN(AD168/2000))))*SQRT(2*Basic!$C$4*9.81))))*COS(RADIANS(AK168))</f>
        <v>1.0615629007419283</v>
      </c>
      <c r="AX168">
        <v>165</v>
      </c>
      <c r="AY168">
        <f t="shared" si="22"/>
        <v>517.63809020504209</v>
      </c>
      <c r="AZ168">
        <f t="shared" si="23"/>
        <v>-1931.8516525781365</v>
      </c>
    </row>
    <row r="169" spans="6:52" x14ac:dyDescent="0.3">
      <c r="F169">
        <v>167</v>
      </c>
      <c r="G169" s="31">
        <f t="shared" si="16"/>
        <v>0.49232294105629149</v>
      </c>
      <c r="H169" s="35">
        <f>Tool!$E$10+('Trajectory Map'!G169*SIN(RADIANS(90-2*DEGREES(ASIN($D$5/2000))))/COS(RADIANS(90-2*DEGREES(ASIN($D$5/2000))))-('Trajectory Map'!G169*'Trajectory Map'!G169/((VLOOKUP($D$5,$AD$3:$AR$2002,15,FALSE)*4*COS(RADIANS(90-2*DEGREES(ASIN($D$5/2000))))*COS(RADIANS(90-2*DEGREES(ASIN($D$5/2000))))))))</f>
        <v>6.0244357659381844</v>
      </c>
      <c r="AD169" s="33">
        <f t="shared" si="20"/>
        <v>167</v>
      </c>
      <c r="AE169" s="33">
        <f t="shared" si="17"/>
        <v>1993.0155543798448</v>
      </c>
      <c r="AH169" s="33">
        <f t="shared" si="18"/>
        <v>4.789774541821143</v>
      </c>
      <c r="AI169" s="33">
        <f t="shared" si="19"/>
        <v>85.210225458178854</v>
      </c>
      <c r="AK169" s="75">
        <f t="shared" si="21"/>
        <v>80.420450916357709</v>
      </c>
      <c r="AN169" s="64"/>
      <c r="AQ169" s="64"/>
      <c r="AR169" s="75">
        <f>(SQRT((SIN(RADIANS(90-DEGREES(ASIN(AD169/2000))))*SQRT(2*Basic!$C$4*9.81)*Tool!$B$125*SIN(RADIANS(90-DEGREES(ASIN(AD169/2000))))*SQRT(2*Basic!$C$4*9.81)*Tool!$B$125)+(COS(RADIANS(90-DEGREES(ASIN(AD169/2000))))*SQRT(2*Basic!$C$4*9.81)*COS(RADIANS(90-DEGREES(ASIN(AD169/2000))))*SQRT(2*Basic!$C$4*9.81))))*(SQRT((SIN(RADIANS(90-DEGREES(ASIN(AD169/2000))))*SQRT(2*Basic!$C$4*9.81)*Tool!$B$125*SIN(RADIANS(90-DEGREES(ASIN(AD169/2000))))*SQRT(2*Basic!$C$4*9.81)*Tool!$B$125)+(COS(RADIANS(90-DEGREES(ASIN(AD169/2000))))*SQRT(2*Basic!$C$4*9.81)*COS(RADIANS(90-DEGREES(ASIN(AD169/2000))))*SQRT(2*Basic!$C$4*9.81))))/(2*9.81)</f>
        <v>0.8351167620100004</v>
      </c>
      <c r="AS169" s="75">
        <f>(1/9.81)*((SQRT((SIN(RADIANS(90-DEGREES(ASIN(AD169/2000))))*SQRT(2*Basic!$C$4*9.81)*Tool!$B$125*SIN(RADIANS(90-DEGREES(ASIN(AD169/2000))))*SQRT(2*Basic!$C$4*9.81)*Tool!$B$125)+(COS(RADIANS(90-DEGREES(ASIN(AD169/2000))))*SQRT(2*Basic!$C$4*9.81)*COS(RADIANS(90-DEGREES(ASIN(AD169/2000))))*SQRT(2*Basic!$C$4*9.81))))*SIN(RADIANS(AK169))+(SQRT(((SQRT((SIN(RADIANS(90-DEGREES(ASIN(AD169/2000))))*SQRT(2*Basic!$C$4*9.81)*Tool!$B$125*SIN(RADIANS(90-DEGREES(ASIN(AD169/2000))))*SQRT(2*Basic!$C$4*9.81)*Tool!$B$125)+(COS(RADIANS(90-DEGREES(ASIN(AD169/2000))))*SQRT(2*Basic!$C$4*9.81)*COS(RADIANS(90-DEGREES(ASIN(AD169/2000))))*SQRT(2*Basic!$C$4*9.81))))*SIN(RADIANS(AK169))*(SQRT((SIN(RADIANS(90-DEGREES(ASIN(AD169/2000))))*SQRT(2*Basic!$C$4*9.81)*Tool!$B$125*SIN(RADIANS(90-DEGREES(ASIN(AD169/2000))))*SQRT(2*Basic!$C$4*9.81)*Tool!$B$125)+(COS(RADIANS(90-DEGREES(ASIN(AD169/2000))))*SQRT(2*Basic!$C$4*9.81)*COS(RADIANS(90-DEGREES(ASIN(AD169/2000))))*SQRT(2*Basic!$C$4*9.81))))*SIN(RADIANS(AK169)))-19.62*(-Basic!$C$3))))*(SQRT((SIN(RADIANS(90-DEGREES(ASIN(AD169/2000))))*SQRT(2*Basic!$C$4*9.81)*Tool!$B$125*SIN(RADIANS(90-DEGREES(ASIN(AD169/2000))))*SQRT(2*Basic!$C$4*9.81)*Tool!$B$125)+(COS(RADIANS(90-DEGREES(ASIN(AD169/2000))))*SQRT(2*Basic!$C$4*9.81)*COS(RADIANS(90-DEGREES(ASIN(AD169/2000))))*SQRT(2*Basic!$C$4*9.81))))*COS(RADIANS(AK169))</f>
        <v>1.0679276324173059</v>
      </c>
      <c r="AX169">
        <v>166</v>
      </c>
      <c r="AY169">
        <f t="shared" si="22"/>
        <v>483.84379119933544</v>
      </c>
      <c r="AZ169">
        <f t="shared" si="23"/>
        <v>-1940.5914525519929</v>
      </c>
    </row>
    <row r="170" spans="6:52" x14ac:dyDescent="0.3">
      <c r="F170">
        <v>168</v>
      </c>
      <c r="G170" s="31">
        <f t="shared" si="16"/>
        <v>0.49527098261950281</v>
      </c>
      <c r="H170" s="35">
        <f>Tool!$E$10+('Trajectory Map'!G170*SIN(RADIANS(90-2*DEGREES(ASIN($D$5/2000))))/COS(RADIANS(90-2*DEGREES(ASIN($D$5/2000))))-('Trajectory Map'!G170*'Trajectory Map'!G170/((VLOOKUP($D$5,$AD$3:$AR$2002,15,FALSE)*4*COS(RADIANS(90-2*DEGREES(ASIN($D$5/2000))))*COS(RADIANS(90-2*DEGREES(ASIN($D$5/2000))))))))</f>
        <v>6.0242919860347257</v>
      </c>
      <c r="AD170" s="33">
        <f t="shared" si="20"/>
        <v>168</v>
      </c>
      <c r="AE170" s="33">
        <f t="shared" si="17"/>
        <v>1992.9315091091314</v>
      </c>
      <c r="AH170" s="33">
        <f t="shared" si="18"/>
        <v>4.8185234325607178</v>
      </c>
      <c r="AI170" s="33">
        <f t="shared" si="19"/>
        <v>85.181476567439276</v>
      </c>
      <c r="AK170" s="75">
        <f t="shared" si="21"/>
        <v>80.362953134878566</v>
      </c>
      <c r="AN170" s="64"/>
      <c r="AQ170" s="64"/>
      <c r="AR170" s="75">
        <f>(SQRT((SIN(RADIANS(90-DEGREES(ASIN(AD170/2000))))*SQRT(2*Basic!$C$4*9.81)*Tool!$B$125*SIN(RADIANS(90-DEGREES(ASIN(AD170/2000))))*SQRT(2*Basic!$C$4*9.81)*Tool!$B$125)+(COS(RADIANS(90-DEGREES(ASIN(AD170/2000))))*SQRT(2*Basic!$C$4*9.81)*COS(RADIANS(90-DEGREES(ASIN(AD170/2000))))*SQRT(2*Basic!$C$4*9.81))))*(SQRT((SIN(RADIANS(90-DEGREES(ASIN(AD170/2000))))*SQRT(2*Basic!$C$4*9.81)*Tool!$B$125*SIN(RADIANS(90-DEGREES(ASIN(AD170/2000))))*SQRT(2*Basic!$C$4*9.81)*Tool!$B$125)+(COS(RADIANS(90-DEGREES(ASIN(AD170/2000))))*SQRT(2*Basic!$C$4*9.81)*COS(RADIANS(90-DEGREES(ASIN(AD170/2000))))*SQRT(2*Basic!$C$4*9.81))))/(2*9.81)</f>
        <v>0.83520657216000016</v>
      </c>
      <c r="AS170" s="75">
        <f>(1/9.81)*((SQRT((SIN(RADIANS(90-DEGREES(ASIN(AD170/2000))))*SQRT(2*Basic!$C$4*9.81)*Tool!$B$125*SIN(RADIANS(90-DEGREES(ASIN(AD170/2000))))*SQRT(2*Basic!$C$4*9.81)*Tool!$B$125)+(COS(RADIANS(90-DEGREES(ASIN(AD170/2000))))*SQRT(2*Basic!$C$4*9.81)*COS(RADIANS(90-DEGREES(ASIN(AD170/2000))))*SQRT(2*Basic!$C$4*9.81))))*SIN(RADIANS(AK170))+(SQRT(((SQRT((SIN(RADIANS(90-DEGREES(ASIN(AD170/2000))))*SQRT(2*Basic!$C$4*9.81)*Tool!$B$125*SIN(RADIANS(90-DEGREES(ASIN(AD170/2000))))*SQRT(2*Basic!$C$4*9.81)*Tool!$B$125)+(COS(RADIANS(90-DEGREES(ASIN(AD170/2000))))*SQRT(2*Basic!$C$4*9.81)*COS(RADIANS(90-DEGREES(ASIN(AD170/2000))))*SQRT(2*Basic!$C$4*9.81))))*SIN(RADIANS(AK170))*(SQRT((SIN(RADIANS(90-DEGREES(ASIN(AD170/2000))))*SQRT(2*Basic!$C$4*9.81)*Tool!$B$125*SIN(RADIANS(90-DEGREES(ASIN(AD170/2000))))*SQRT(2*Basic!$C$4*9.81)*Tool!$B$125)+(COS(RADIANS(90-DEGREES(ASIN(AD170/2000))))*SQRT(2*Basic!$C$4*9.81)*COS(RADIANS(90-DEGREES(ASIN(AD170/2000))))*SQRT(2*Basic!$C$4*9.81))))*SIN(RADIANS(AK170)))-19.62*(-Basic!$C$3))))*(SQRT((SIN(RADIANS(90-DEGREES(ASIN(AD170/2000))))*SQRT(2*Basic!$C$4*9.81)*Tool!$B$125*SIN(RADIANS(90-DEGREES(ASIN(AD170/2000))))*SQRT(2*Basic!$C$4*9.81)*Tool!$B$125)+(COS(RADIANS(90-DEGREES(ASIN(AD170/2000))))*SQRT(2*Basic!$C$4*9.81)*COS(RADIANS(90-DEGREES(ASIN(AD170/2000))))*SQRT(2*Basic!$C$4*9.81))))*COS(RADIANS(AK170))</f>
        <v>1.074291801934637</v>
      </c>
      <c r="AX170">
        <v>167</v>
      </c>
      <c r="AY170">
        <f t="shared" si="22"/>
        <v>449.90210868773039</v>
      </c>
      <c r="AZ170">
        <f t="shared" si="23"/>
        <v>-1948.7401295704703</v>
      </c>
    </row>
    <row r="171" spans="6:52" x14ac:dyDescent="0.3">
      <c r="F171">
        <v>169</v>
      </c>
      <c r="G171" s="31">
        <f t="shared" si="16"/>
        <v>0.49821902418271419</v>
      </c>
      <c r="H171" s="35">
        <f>Tool!$E$10+('Trajectory Map'!G171*SIN(RADIANS(90-2*DEGREES(ASIN($D$5/2000))))/COS(RADIANS(90-2*DEGREES(ASIN($D$5/2000))))-('Trajectory Map'!G171*'Trajectory Map'!G171/((VLOOKUP($D$5,$AD$3:$AR$2002,15,FALSE)*4*COS(RADIANS(90-2*DEGREES(ASIN($D$5/2000))))*COS(RADIANS(90-2*DEGREES(ASIN($D$5/2000))))))))</f>
        <v>6.0241447525377518</v>
      </c>
      <c r="AD171" s="33">
        <f t="shared" si="20"/>
        <v>169</v>
      </c>
      <c r="AE171" s="33">
        <f t="shared" si="17"/>
        <v>1992.8469584993225</v>
      </c>
      <c r="AH171" s="33">
        <f t="shared" si="18"/>
        <v>4.8472735393599375</v>
      </c>
      <c r="AI171" s="33">
        <f t="shared" si="19"/>
        <v>85.152726460640068</v>
      </c>
      <c r="AK171" s="75">
        <f t="shared" si="21"/>
        <v>80.305452921280121</v>
      </c>
      <c r="AN171" s="64"/>
      <c r="AQ171" s="64"/>
      <c r="AR171" s="75">
        <f>(SQRT((SIN(RADIANS(90-DEGREES(ASIN(AD171/2000))))*SQRT(2*Basic!$C$4*9.81)*Tool!$B$125*SIN(RADIANS(90-DEGREES(ASIN(AD171/2000))))*SQRT(2*Basic!$C$4*9.81)*Tool!$B$125)+(COS(RADIANS(90-DEGREES(ASIN(AD171/2000))))*SQRT(2*Basic!$C$4*9.81)*COS(RADIANS(90-DEGREES(ASIN(AD171/2000))))*SQRT(2*Basic!$C$4*9.81))))*(SQRT((SIN(RADIANS(90-DEGREES(ASIN(AD171/2000))))*SQRT(2*Basic!$C$4*9.81)*Tool!$B$125*SIN(RADIANS(90-DEGREES(ASIN(AD171/2000))))*SQRT(2*Basic!$C$4*9.81)*Tool!$B$125)+(COS(RADIANS(90-DEGREES(ASIN(AD171/2000))))*SQRT(2*Basic!$C$4*9.81)*COS(RADIANS(90-DEGREES(ASIN(AD171/2000))))*SQRT(2*Basic!$C$4*9.81))))/(2*9.81)</f>
        <v>0.83529691848999987</v>
      </c>
      <c r="AS171" s="75">
        <f>(1/9.81)*((SQRT((SIN(RADIANS(90-DEGREES(ASIN(AD171/2000))))*SQRT(2*Basic!$C$4*9.81)*Tool!$B$125*SIN(RADIANS(90-DEGREES(ASIN(AD171/2000))))*SQRT(2*Basic!$C$4*9.81)*Tool!$B$125)+(COS(RADIANS(90-DEGREES(ASIN(AD171/2000))))*SQRT(2*Basic!$C$4*9.81)*COS(RADIANS(90-DEGREES(ASIN(AD171/2000))))*SQRT(2*Basic!$C$4*9.81))))*SIN(RADIANS(AK171))+(SQRT(((SQRT((SIN(RADIANS(90-DEGREES(ASIN(AD171/2000))))*SQRT(2*Basic!$C$4*9.81)*Tool!$B$125*SIN(RADIANS(90-DEGREES(ASIN(AD171/2000))))*SQRT(2*Basic!$C$4*9.81)*Tool!$B$125)+(COS(RADIANS(90-DEGREES(ASIN(AD171/2000))))*SQRT(2*Basic!$C$4*9.81)*COS(RADIANS(90-DEGREES(ASIN(AD171/2000))))*SQRT(2*Basic!$C$4*9.81))))*SIN(RADIANS(AK171))*(SQRT((SIN(RADIANS(90-DEGREES(ASIN(AD171/2000))))*SQRT(2*Basic!$C$4*9.81)*Tool!$B$125*SIN(RADIANS(90-DEGREES(ASIN(AD171/2000))))*SQRT(2*Basic!$C$4*9.81)*Tool!$B$125)+(COS(RADIANS(90-DEGREES(ASIN(AD171/2000))))*SQRT(2*Basic!$C$4*9.81)*COS(RADIANS(90-DEGREES(ASIN(AD171/2000))))*SQRT(2*Basic!$C$4*9.81))))*SIN(RADIANS(AK171)))-19.62*(-Basic!$C$3))))*(SQRT((SIN(RADIANS(90-DEGREES(ASIN(AD171/2000))))*SQRT(2*Basic!$C$4*9.81)*Tool!$B$125*SIN(RADIANS(90-DEGREES(ASIN(AD171/2000))))*SQRT(2*Basic!$C$4*9.81)*Tool!$B$125)+(COS(RADIANS(90-DEGREES(ASIN(AD171/2000))))*SQRT(2*Basic!$C$4*9.81)*COS(RADIANS(90-DEGREES(ASIN(AD171/2000))))*SQRT(2*Basic!$C$4*9.81))))*COS(RADIANS(AK171))</f>
        <v>1.080655405404884</v>
      </c>
      <c r="AX171">
        <v>168</v>
      </c>
      <c r="AY171">
        <f t="shared" si="22"/>
        <v>415.82338163551861</v>
      </c>
      <c r="AZ171">
        <f t="shared" si="23"/>
        <v>-1956.2952014676114</v>
      </c>
    </row>
    <row r="172" spans="6:52" x14ac:dyDescent="0.3">
      <c r="F172">
        <v>170</v>
      </c>
      <c r="G172" s="31">
        <f t="shared" si="16"/>
        <v>0.50116706574592551</v>
      </c>
      <c r="H172" s="35">
        <f>Tool!$E$10+('Trajectory Map'!G172*SIN(RADIANS(90-2*DEGREES(ASIN($D$5/2000))))/COS(RADIANS(90-2*DEGREES(ASIN($D$5/2000))))-('Trajectory Map'!G172*'Trajectory Map'!G172/((VLOOKUP($D$5,$AD$3:$AR$2002,15,FALSE)*4*COS(RADIANS(90-2*DEGREES(ASIN($D$5/2000))))*COS(RADIANS(90-2*DEGREES(ASIN($D$5/2000))))))))</f>
        <v>6.0239940654472646</v>
      </c>
      <c r="AD172" s="33">
        <f t="shared" si="20"/>
        <v>170</v>
      </c>
      <c r="AE172" s="33">
        <f t="shared" si="17"/>
        <v>1992.7619024860949</v>
      </c>
      <c r="AH172" s="33">
        <f t="shared" si="18"/>
        <v>4.8760248696129622</v>
      </c>
      <c r="AI172" s="33">
        <f t="shared" si="19"/>
        <v>85.123975130387038</v>
      </c>
      <c r="AK172" s="75">
        <f t="shared" si="21"/>
        <v>80.247950260774076</v>
      </c>
      <c r="AN172" s="64"/>
      <c r="AQ172" s="64"/>
      <c r="AR172" s="75">
        <f>(SQRT((SIN(RADIANS(90-DEGREES(ASIN(AD172/2000))))*SQRT(2*Basic!$C$4*9.81)*Tool!$B$125*SIN(RADIANS(90-DEGREES(ASIN(AD172/2000))))*SQRT(2*Basic!$C$4*9.81)*Tool!$B$125)+(COS(RADIANS(90-DEGREES(ASIN(AD172/2000))))*SQRT(2*Basic!$C$4*9.81)*COS(RADIANS(90-DEGREES(ASIN(AD172/2000))))*SQRT(2*Basic!$C$4*9.81))))*(SQRT((SIN(RADIANS(90-DEGREES(ASIN(AD172/2000))))*SQRT(2*Basic!$C$4*9.81)*Tool!$B$125*SIN(RADIANS(90-DEGREES(ASIN(AD172/2000))))*SQRT(2*Basic!$C$4*9.81)*Tool!$B$125)+(COS(RADIANS(90-DEGREES(ASIN(AD172/2000))))*SQRT(2*Basic!$C$4*9.81)*COS(RADIANS(90-DEGREES(ASIN(AD172/2000))))*SQRT(2*Basic!$C$4*9.81))))/(2*9.81)</f>
        <v>0.8353878010000001</v>
      </c>
      <c r="AS172" s="75">
        <f>(1/9.81)*((SQRT((SIN(RADIANS(90-DEGREES(ASIN(AD172/2000))))*SQRT(2*Basic!$C$4*9.81)*Tool!$B$125*SIN(RADIANS(90-DEGREES(ASIN(AD172/2000))))*SQRT(2*Basic!$C$4*9.81)*Tool!$B$125)+(COS(RADIANS(90-DEGREES(ASIN(AD172/2000))))*SQRT(2*Basic!$C$4*9.81)*COS(RADIANS(90-DEGREES(ASIN(AD172/2000))))*SQRT(2*Basic!$C$4*9.81))))*SIN(RADIANS(AK172))+(SQRT(((SQRT((SIN(RADIANS(90-DEGREES(ASIN(AD172/2000))))*SQRT(2*Basic!$C$4*9.81)*Tool!$B$125*SIN(RADIANS(90-DEGREES(ASIN(AD172/2000))))*SQRT(2*Basic!$C$4*9.81)*Tool!$B$125)+(COS(RADIANS(90-DEGREES(ASIN(AD172/2000))))*SQRT(2*Basic!$C$4*9.81)*COS(RADIANS(90-DEGREES(ASIN(AD172/2000))))*SQRT(2*Basic!$C$4*9.81))))*SIN(RADIANS(AK172))*(SQRT((SIN(RADIANS(90-DEGREES(ASIN(AD172/2000))))*SQRT(2*Basic!$C$4*9.81)*Tool!$B$125*SIN(RADIANS(90-DEGREES(ASIN(AD172/2000))))*SQRT(2*Basic!$C$4*9.81)*Tool!$B$125)+(COS(RADIANS(90-DEGREES(ASIN(AD172/2000))))*SQRT(2*Basic!$C$4*9.81)*COS(RADIANS(90-DEGREES(ASIN(AD172/2000))))*SQRT(2*Basic!$C$4*9.81))))*SIN(RADIANS(AK172)))-19.62*(-Basic!$C$3))))*(SQRT((SIN(RADIANS(90-DEGREES(ASIN(AD172/2000))))*SQRT(2*Basic!$C$4*9.81)*Tool!$B$125*SIN(RADIANS(90-DEGREES(ASIN(AD172/2000))))*SQRT(2*Basic!$C$4*9.81)*Tool!$B$125)+(COS(RADIANS(90-DEGREES(ASIN(AD172/2000))))*SQRT(2*Basic!$C$4*9.81)*COS(RADIANS(90-DEGREES(ASIN(AD172/2000))))*SQRT(2*Basic!$C$4*9.81))))*COS(RADIANS(AK172))</f>
        <v>1.0870184389297521</v>
      </c>
      <c r="AX172">
        <v>169</v>
      </c>
      <c r="AY172">
        <f t="shared" si="22"/>
        <v>381.61799075308994</v>
      </c>
      <c r="AZ172">
        <f t="shared" si="23"/>
        <v>-1963.2543668953278</v>
      </c>
    </row>
    <row r="173" spans="6:52" x14ac:dyDescent="0.3">
      <c r="F173">
        <v>171</v>
      </c>
      <c r="G173" s="31">
        <f t="shared" si="16"/>
        <v>0.50411510730913678</v>
      </c>
      <c r="H173" s="35">
        <f>Tool!$E$10+('Trajectory Map'!G173*SIN(RADIANS(90-2*DEGREES(ASIN($D$5/2000))))/COS(RADIANS(90-2*DEGREES(ASIN($D$5/2000))))-('Trajectory Map'!G173*'Trajectory Map'!G173/((VLOOKUP($D$5,$AD$3:$AR$2002,15,FALSE)*4*COS(RADIANS(90-2*DEGREES(ASIN($D$5/2000))))*COS(RADIANS(90-2*DEGREES(ASIN($D$5/2000))))))))</f>
        <v>6.023839924763263</v>
      </c>
      <c r="AD173" s="33">
        <f t="shared" si="20"/>
        <v>171</v>
      </c>
      <c r="AE173" s="33">
        <f t="shared" si="17"/>
        <v>1992.6763410047301</v>
      </c>
      <c r="AH173" s="33">
        <f t="shared" si="18"/>
        <v>4.904777430716754</v>
      </c>
      <c r="AI173" s="33">
        <f t="shared" si="19"/>
        <v>85.095222569283251</v>
      </c>
      <c r="AK173" s="75">
        <f t="shared" si="21"/>
        <v>80.190445138566488</v>
      </c>
      <c r="AN173" s="64"/>
      <c r="AQ173" s="64"/>
      <c r="AR173" s="75">
        <f>(SQRT((SIN(RADIANS(90-DEGREES(ASIN(AD173/2000))))*SQRT(2*Basic!$C$4*9.81)*Tool!$B$125*SIN(RADIANS(90-DEGREES(ASIN(AD173/2000))))*SQRT(2*Basic!$C$4*9.81)*Tool!$B$125)+(COS(RADIANS(90-DEGREES(ASIN(AD173/2000))))*SQRT(2*Basic!$C$4*9.81)*COS(RADIANS(90-DEGREES(ASIN(AD173/2000))))*SQRT(2*Basic!$C$4*9.81))))*(SQRT((SIN(RADIANS(90-DEGREES(ASIN(AD173/2000))))*SQRT(2*Basic!$C$4*9.81)*Tool!$B$125*SIN(RADIANS(90-DEGREES(ASIN(AD173/2000))))*SQRT(2*Basic!$C$4*9.81)*Tool!$B$125)+(COS(RADIANS(90-DEGREES(ASIN(AD173/2000))))*SQRT(2*Basic!$C$4*9.81)*COS(RADIANS(90-DEGREES(ASIN(AD173/2000))))*SQRT(2*Basic!$C$4*9.81))))/(2*9.81)</f>
        <v>0.83547921969000005</v>
      </c>
      <c r="AS173" s="75">
        <f>(1/9.81)*((SQRT((SIN(RADIANS(90-DEGREES(ASIN(AD173/2000))))*SQRT(2*Basic!$C$4*9.81)*Tool!$B$125*SIN(RADIANS(90-DEGREES(ASIN(AD173/2000))))*SQRT(2*Basic!$C$4*9.81)*Tool!$B$125)+(COS(RADIANS(90-DEGREES(ASIN(AD173/2000))))*SQRT(2*Basic!$C$4*9.81)*COS(RADIANS(90-DEGREES(ASIN(AD173/2000))))*SQRT(2*Basic!$C$4*9.81))))*SIN(RADIANS(AK173))+(SQRT(((SQRT((SIN(RADIANS(90-DEGREES(ASIN(AD173/2000))))*SQRT(2*Basic!$C$4*9.81)*Tool!$B$125*SIN(RADIANS(90-DEGREES(ASIN(AD173/2000))))*SQRT(2*Basic!$C$4*9.81)*Tool!$B$125)+(COS(RADIANS(90-DEGREES(ASIN(AD173/2000))))*SQRT(2*Basic!$C$4*9.81)*COS(RADIANS(90-DEGREES(ASIN(AD173/2000))))*SQRT(2*Basic!$C$4*9.81))))*SIN(RADIANS(AK173))*(SQRT((SIN(RADIANS(90-DEGREES(ASIN(AD173/2000))))*SQRT(2*Basic!$C$4*9.81)*Tool!$B$125*SIN(RADIANS(90-DEGREES(ASIN(AD173/2000))))*SQRT(2*Basic!$C$4*9.81)*Tool!$B$125)+(COS(RADIANS(90-DEGREES(ASIN(AD173/2000))))*SQRT(2*Basic!$C$4*9.81)*COS(RADIANS(90-DEGREES(ASIN(AD173/2000))))*SQRT(2*Basic!$C$4*9.81))))*SIN(RADIANS(AK173)))-19.62*(-Basic!$C$3))))*(SQRT((SIN(RADIANS(90-DEGREES(ASIN(AD173/2000))))*SQRT(2*Basic!$C$4*9.81)*Tool!$B$125*SIN(RADIANS(90-DEGREES(ASIN(AD173/2000))))*SQRT(2*Basic!$C$4*9.81)*Tool!$B$125)+(COS(RADIANS(90-DEGREES(ASIN(AD173/2000))))*SQRT(2*Basic!$C$4*9.81)*COS(RADIANS(90-DEGREES(ASIN(AD173/2000))))*SQRT(2*Basic!$C$4*9.81))))*COS(RADIANS(AK173))</f>
        <v>1.0933808986016462</v>
      </c>
      <c r="AX173">
        <v>170</v>
      </c>
      <c r="AY173">
        <f t="shared" si="22"/>
        <v>347.29635533386056</v>
      </c>
      <c r="AZ173">
        <f t="shared" si="23"/>
        <v>-1969.6155060244159</v>
      </c>
    </row>
    <row r="174" spans="6:52" x14ac:dyDescent="0.3">
      <c r="F174">
        <v>172</v>
      </c>
      <c r="G174" s="31">
        <f t="shared" si="16"/>
        <v>0.50706314887234816</v>
      </c>
      <c r="H174" s="35">
        <f>Tool!$E$10+('Trajectory Map'!G174*SIN(RADIANS(90-2*DEGREES(ASIN($D$5/2000))))/COS(RADIANS(90-2*DEGREES(ASIN($D$5/2000))))-('Trajectory Map'!G174*'Trajectory Map'!G174/((VLOOKUP($D$5,$AD$3:$AR$2002,15,FALSE)*4*COS(RADIANS(90-2*DEGREES(ASIN($D$5/2000))))*COS(RADIANS(90-2*DEGREES(ASIN($D$5/2000))))))))</f>
        <v>6.0236823304857472</v>
      </c>
      <c r="AD174" s="33">
        <f t="shared" si="20"/>
        <v>172</v>
      </c>
      <c r="AE174" s="33">
        <f t="shared" si="17"/>
        <v>1992.5902739901146</v>
      </c>
      <c r="AH174" s="33">
        <f t="shared" si="18"/>
        <v>4.9335312300711056</v>
      </c>
      <c r="AI174" s="33">
        <f t="shared" si="19"/>
        <v>85.066468769928889</v>
      </c>
      <c r="AK174" s="75">
        <f t="shared" si="21"/>
        <v>80.132937539857792</v>
      </c>
      <c r="AN174" s="64"/>
      <c r="AQ174" s="64"/>
      <c r="AR174" s="75">
        <f>(SQRT((SIN(RADIANS(90-DEGREES(ASIN(AD174/2000))))*SQRT(2*Basic!$C$4*9.81)*Tool!$B$125*SIN(RADIANS(90-DEGREES(ASIN(AD174/2000))))*SQRT(2*Basic!$C$4*9.81)*Tool!$B$125)+(COS(RADIANS(90-DEGREES(ASIN(AD174/2000))))*SQRT(2*Basic!$C$4*9.81)*COS(RADIANS(90-DEGREES(ASIN(AD174/2000))))*SQRT(2*Basic!$C$4*9.81))))*(SQRT((SIN(RADIANS(90-DEGREES(ASIN(AD174/2000))))*SQRT(2*Basic!$C$4*9.81)*Tool!$B$125*SIN(RADIANS(90-DEGREES(ASIN(AD174/2000))))*SQRT(2*Basic!$C$4*9.81)*Tool!$B$125)+(COS(RADIANS(90-DEGREES(ASIN(AD174/2000))))*SQRT(2*Basic!$C$4*9.81)*COS(RADIANS(90-DEGREES(ASIN(AD174/2000))))*SQRT(2*Basic!$C$4*9.81))))/(2*9.81)</f>
        <v>0.83557117456000007</v>
      </c>
      <c r="AS174" s="75">
        <f>(1/9.81)*((SQRT((SIN(RADIANS(90-DEGREES(ASIN(AD174/2000))))*SQRT(2*Basic!$C$4*9.81)*Tool!$B$125*SIN(RADIANS(90-DEGREES(ASIN(AD174/2000))))*SQRT(2*Basic!$C$4*9.81)*Tool!$B$125)+(COS(RADIANS(90-DEGREES(ASIN(AD174/2000))))*SQRT(2*Basic!$C$4*9.81)*COS(RADIANS(90-DEGREES(ASIN(AD174/2000))))*SQRT(2*Basic!$C$4*9.81))))*SIN(RADIANS(AK174))+(SQRT(((SQRT((SIN(RADIANS(90-DEGREES(ASIN(AD174/2000))))*SQRT(2*Basic!$C$4*9.81)*Tool!$B$125*SIN(RADIANS(90-DEGREES(ASIN(AD174/2000))))*SQRT(2*Basic!$C$4*9.81)*Tool!$B$125)+(COS(RADIANS(90-DEGREES(ASIN(AD174/2000))))*SQRT(2*Basic!$C$4*9.81)*COS(RADIANS(90-DEGREES(ASIN(AD174/2000))))*SQRT(2*Basic!$C$4*9.81))))*SIN(RADIANS(AK174))*(SQRT((SIN(RADIANS(90-DEGREES(ASIN(AD174/2000))))*SQRT(2*Basic!$C$4*9.81)*Tool!$B$125*SIN(RADIANS(90-DEGREES(ASIN(AD174/2000))))*SQRT(2*Basic!$C$4*9.81)*Tool!$B$125)+(COS(RADIANS(90-DEGREES(ASIN(AD174/2000))))*SQRT(2*Basic!$C$4*9.81)*COS(RADIANS(90-DEGREES(ASIN(AD174/2000))))*SQRT(2*Basic!$C$4*9.81))))*SIN(RADIANS(AK174)))-19.62*(-Basic!$C$3))))*(SQRT((SIN(RADIANS(90-DEGREES(ASIN(AD174/2000))))*SQRT(2*Basic!$C$4*9.81)*Tool!$B$125*SIN(RADIANS(90-DEGREES(ASIN(AD174/2000))))*SQRT(2*Basic!$C$4*9.81)*Tool!$B$125)+(COS(RADIANS(90-DEGREES(ASIN(AD174/2000))))*SQRT(2*Basic!$C$4*9.81)*COS(RADIANS(90-DEGREES(ASIN(AD174/2000))))*SQRT(2*Basic!$C$4*9.81))))*COS(RADIANS(AK174))</f>
        <v>1.0997427805036177</v>
      </c>
      <c r="AX174">
        <v>171</v>
      </c>
      <c r="AY174">
        <f t="shared" si="22"/>
        <v>312.86893008046195</v>
      </c>
      <c r="AZ174">
        <f t="shared" si="23"/>
        <v>-1975.3766811902753</v>
      </c>
    </row>
    <row r="175" spans="6:52" x14ac:dyDescent="0.3">
      <c r="F175">
        <v>173</v>
      </c>
      <c r="G175" s="31">
        <f t="shared" si="16"/>
        <v>0.51001119043555943</v>
      </c>
      <c r="H175" s="35">
        <f>Tool!$E$10+('Trajectory Map'!G175*SIN(RADIANS(90-2*DEGREES(ASIN($D$5/2000))))/COS(RADIANS(90-2*DEGREES(ASIN($D$5/2000))))-('Trajectory Map'!G175*'Trajectory Map'!G175/((VLOOKUP($D$5,$AD$3:$AR$2002,15,FALSE)*4*COS(RADIANS(90-2*DEGREES(ASIN($D$5/2000))))*COS(RADIANS(90-2*DEGREES(ASIN($D$5/2000))))))))</f>
        <v>6.0235212826147171</v>
      </c>
      <c r="AD175" s="33">
        <f t="shared" si="20"/>
        <v>173</v>
      </c>
      <c r="AE175" s="33">
        <f t="shared" si="17"/>
        <v>1992.5037013767378</v>
      </c>
      <c r="AH175" s="33">
        <f t="shared" si="18"/>
        <v>4.9622862750786449</v>
      </c>
      <c r="AI175" s="33">
        <f t="shared" si="19"/>
        <v>85.03771372492136</v>
      </c>
      <c r="AK175" s="75">
        <f t="shared" si="21"/>
        <v>80.075427449842707</v>
      </c>
      <c r="AN175" s="64"/>
      <c r="AQ175" s="64"/>
      <c r="AR175" s="75">
        <f>(SQRT((SIN(RADIANS(90-DEGREES(ASIN(AD175/2000))))*SQRT(2*Basic!$C$4*9.81)*Tool!$B$125*SIN(RADIANS(90-DEGREES(ASIN(AD175/2000))))*SQRT(2*Basic!$C$4*9.81)*Tool!$B$125)+(COS(RADIANS(90-DEGREES(ASIN(AD175/2000))))*SQRT(2*Basic!$C$4*9.81)*COS(RADIANS(90-DEGREES(ASIN(AD175/2000))))*SQRT(2*Basic!$C$4*9.81))))*(SQRT((SIN(RADIANS(90-DEGREES(ASIN(AD175/2000))))*SQRT(2*Basic!$C$4*9.81)*Tool!$B$125*SIN(RADIANS(90-DEGREES(ASIN(AD175/2000))))*SQRT(2*Basic!$C$4*9.81)*Tool!$B$125)+(COS(RADIANS(90-DEGREES(ASIN(AD175/2000))))*SQRT(2*Basic!$C$4*9.81)*COS(RADIANS(90-DEGREES(ASIN(AD175/2000))))*SQRT(2*Basic!$C$4*9.81))))/(2*9.81)</f>
        <v>0.83566366561000005</v>
      </c>
      <c r="AS175" s="75">
        <f>(1/9.81)*((SQRT((SIN(RADIANS(90-DEGREES(ASIN(AD175/2000))))*SQRT(2*Basic!$C$4*9.81)*Tool!$B$125*SIN(RADIANS(90-DEGREES(ASIN(AD175/2000))))*SQRT(2*Basic!$C$4*9.81)*Tool!$B$125)+(COS(RADIANS(90-DEGREES(ASIN(AD175/2000))))*SQRT(2*Basic!$C$4*9.81)*COS(RADIANS(90-DEGREES(ASIN(AD175/2000))))*SQRT(2*Basic!$C$4*9.81))))*SIN(RADIANS(AK175))+(SQRT(((SQRT((SIN(RADIANS(90-DEGREES(ASIN(AD175/2000))))*SQRT(2*Basic!$C$4*9.81)*Tool!$B$125*SIN(RADIANS(90-DEGREES(ASIN(AD175/2000))))*SQRT(2*Basic!$C$4*9.81)*Tool!$B$125)+(COS(RADIANS(90-DEGREES(ASIN(AD175/2000))))*SQRT(2*Basic!$C$4*9.81)*COS(RADIANS(90-DEGREES(ASIN(AD175/2000))))*SQRT(2*Basic!$C$4*9.81))))*SIN(RADIANS(AK175))*(SQRT((SIN(RADIANS(90-DEGREES(ASIN(AD175/2000))))*SQRT(2*Basic!$C$4*9.81)*Tool!$B$125*SIN(RADIANS(90-DEGREES(ASIN(AD175/2000))))*SQRT(2*Basic!$C$4*9.81)*Tool!$B$125)+(COS(RADIANS(90-DEGREES(ASIN(AD175/2000))))*SQRT(2*Basic!$C$4*9.81)*COS(RADIANS(90-DEGREES(ASIN(AD175/2000))))*SQRT(2*Basic!$C$4*9.81))))*SIN(RADIANS(AK175)))-19.62*(-Basic!$C$3))))*(SQRT((SIN(RADIANS(90-DEGREES(ASIN(AD175/2000))))*SQRT(2*Basic!$C$4*9.81)*Tool!$B$125*SIN(RADIANS(90-DEGREES(ASIN(AD175/2000))))*SQRT(2*Basic!$C$4*9.81)*Tool!$B$125)+(COS(RADIANS(90-DEGREES(ASIN(AD175/2000))))*SQRT(2*Basic!$C$4*9.81)*COS(RADIANS(90-DEGREES(ASIN(AD175/2000))))*SQRT(2*Basic!$C$4*9.81))))*COS(RADIANS(AK175))</f>
        <v>1.1061040807093161</v>
      </c>
      <c r="AX175">
        <v>172</v>
      </c>
      <c r="AY175">
        <f t="shared" si="22"/>
        <v>278.34620192013068</v>
      </c>
      <c r="AZ175">
        <f t="shared" si="23"/>
        <v>-1980.5361374831407</v>
      </c>
    </row>
    <row r="176" spans="6:52" x14ac:dyDescent="0.3">
      <c r="F176">
        <v>174</v>
      </c>
      <c r="G176" s="31">
        <f t="shared" si="16"/>
        <v>0.51295923199877069</v>
      </c>
      <c r="H176" s="35">
        <f>Tool!$E$10+('Trajectory Map'!G176*SIN(RADIANS(90-2*DEGREES(ASIN($D$5/2000))))/COS(RADIANS(90-2*DEGREES(ASIN($D$5/2000))))-('Trajectory Map'!G176*'Trajectory Map'!G176/((VLOOKUP($D$5,$AD$3:$AR$2002,15,FALSE)*4*COS(RADIANS(90-2*DEGREES(ASIN($D$5/2000))))*COS(RADIANS(90-2*DEGREES(ASIN($D$5/2000))))))))</f>
        <v>6.0233567811501736</v>
      </c>
      <c r="AD176" s="33">
        <f t="shared" si="20"/>
        <v>174</v>
      </c>
      <c r="AE176" s="33">
        <f t="shared" si="17"/>
        <v>1992.4166230986932</v>
      </c>
      <c r="AH176" s="33">
        <f t="shared" si="18"/>
        <v>4.9910425731448607</v>
      </c>
      <c r="AI176" s="33">
        <f t="shared" si="19"/>
        <v>85.008957426855133</v>
      </c>
      <c r="AK176" s="75">
        <f t="shared" si="21"/>
        <v>80.01791485371028</v>
      </c>
      <c r="AN176" s="64"/>
      <c r="AQ176" s="64"/>
      <c r="AR176" s="75">
        <f>(SQRT((SIN(RADIANS(90-DEGREES(ASIN(AD176/2000))))*SQRT(2*Basic!$C$4*9.81)*Tool!$B$125*SIN(RADIANS(90-DEGREES(ASIN(AD176/2000))))*SQRT(2*Basic!$C$4*9.81)*Tool!$B$125)+(COS(RADIANS(90-DEGREES(ASIN(AD176/2000))))*SQRT(2*Basic!$C$4*9.81)*COS(RADIANS(90-DEGREES(ASIN(AD176/2000))))*SQRT(2*Basic!$C$4*9.81))))*(SQRT((SIN(RADIANS(90-DEGREES(ASIN(AD176/2000))))*SQRT(2*Basic!$C$4*9.81)*Tool!$B$125*SIN(RADIANS(90-DEGREES(ASIN(AD176/2000))))*SQRT(2*Basic!$C$4*9.81)*Tool!$B$125)+(COS(RADIANS(90-DEGREES(ASIN(AD176/2000))))*SQRT(2*Basic!$C$4*9.81)*COS(RADIANS(90-DEGREES(ASIN(AD176/2000))))*SQRT(2*Basic!$C$4*9.81))))/(2*9.81)</f>
        <v>0.83575669283999987</v>
      </c>
      <c r="AS176" s="75">
        <f>(1/9.81)*((SQRT((SIN(RADIANS(90-DEGREES(ASIN(AD176/2000))))*SQRT(2*Basic!$C$4*9.81)*Tool!$B$125*SIN(RADIANS(90-DEGREES(ASIN(AD176/2000))))*SQRT(2*Basic!$C$4*9.81)*Tool!$B$125)+(COS(RADIANS(90-DEGREES(ASIN(AD176/2000))))*SQRT(2*Basic!$C$4*9.81)*COS(RADIANS(90-DEGREES(ASIN(AD176/2000))))*SQRT(2*Basic!$C$4*9.81))))*SIN(RADIANS(AK176))+(SQRT(((SQRT((SIN(RADIANS(90-DEGREES(ASIN(AD176/2000))))*SQRT(2*Basic!$C$4*9.81)*Tool!$B$125*SIN(RADIANS(90-DEGREES(ASIN(AD176/2000))))*SQRT(2*Basic!$C$4*9.81)*Tool!$B$125)+(COS(RADIANS(90-DEGREES(ASIN(AD176/2000))))*SQRT(2*Basic!$C$4*9.81)*COS(RADIANS(90-DEGREES(ASIN(AD176/2000))))*SQRT(2*Basic!$C$4*9.81))))*SIN(RADIANS(AK176))*(SQRT((SIN(RADIANS(90-DEGREES(ASIN(AD176/2000))))*SQRT(2*Basic!$C$4*9.81)*Tool!$B$125*SIN(RADIANS(90-DEGREES(ASIN(AD176/2000))))*SQRT(2*Basic!$C$4*9.81)*Tool!$B$125)+(COS(RADIANS(90-DEGREES(ASIN(AD176/2000))))*SQRT(2*Basic!$C$4*9.81)*COS(RADIANS(90-DEGREES(ASIN(AD176/2000))))*SQRT(2*Basic!$C$4*9.81))))*SIN(RADIANS(AK176)))-19.62*(-Basic!$C$3))))*(SQRT((SIN(RADIANS(90-DEGREES(ASIN(AD176/2000))))*SQRT(2*Basic!$C$4*9.81)*Tool!$B$125*SIN(RADIANS(90-DEGREES(ASIN(AD176/2000))))*SQRT(2*Basic!$C$4*9.81)*Tool!$B$125)+(COS(RADIANS(90-DEGREES(ASIN(AD176/2000))))*SQRT(2*Basic!$C$4*9.81)*COS(RADIANS(90-DEGREES(ASIN(AD176/2000))))*SQRT(2*Basic!$C$4*9.81))))*COS(RADIANS(AK176))</f>
        <v>1.1124647952829276</v>
      </c>
      <c r="AX176">
        <v>173</v>
      </c>
      <c r="AY176">
        <f t="shared" si="22"/>
        <v>243.73868681029509</v>
      </c>
      <c r="AZ176">
        <f t="shared" si="23"/>
        <v>-1985.092303282644</v>
      </c>
    </row>
    <row r="177" spans="6:52" x14ac:dyDescent="0.3">
      <c r="F177">
        <v>175</v>
      </c>
      <c r="G177" s="31">
        <f t="shared" si="16"/>
        <v>0.51590727356198218</v>
      </c>
      <c r="H177" s="35">
        <f>Tool!$E$10+('Trajectory Map'!G177*SIN(RADIANS(90-2*DEGREES(ASIN($D$5/2000))))/COS(RADIANS(90-2*DEGREES(ASIN($D$5/2000))))-('Trajectory Map'!G177*'Trajectory Map'!G177/((VLOOKUP($D$5,$AD$3:$AR$2002,15,FALSE)*4*COS(RADIANS(90-2*DEGREES(ASIN($D$5/2000))))*COS(RADIANS(90-2*DEGREES(ASIN($D$5/2000))))))))</f>
        <v>6.0231888260921149</v>
      </c>
      <c r="AD177" s="33">
        <f t="shared" si="20"/>
        <v>175</v>
      </c>
      <c r="AE177" s="33">
        <f t="shared" si="17"/>
        <v>1992.3290390896782</v>
      </c>
      <c r="AH177" s="33">
        <f t="shared" si="18"/>
        <v>5.0198001316781191</v>
      </c>
      <c r="AI177" s="33">
        <f t="shared" si="19"/>
        <v>84.980199868321876</v>
      </c>
      <c r="AK177" s="75">
        <f t="shared" si="21"/>
        <v>79.960399736643765</v>
      </c>
      <c r="AN177" s="64"/>
      <c r="AQ177" s="64"/>
      <c r="AR177" s="75">
        <f>(SQRT((SIN(RADIANS(90-DEGREES(ASIN(AD177/2000))))*SQRT(2*Basic!$C$4*9.81)*Tool!$B$125*SIN(RADIANS(90-DEGREES(ASIN(AD177/2000))))*SQRT(2*Basic!$C$4*9.81)*Tool!$B$125)+(COS(RADIANS(90-DEGREES(ASIN(AD177/2000))))*SQRT(2*Basic!$C$4*9.81)*COS(RADIANS(90-DEGREES(ASIN(AD177/2000))))*SQRT(2*Basic!$C$4*9.81))))*(SQRT((SIN(RADIANS(90-DEGREES(ASIN(AD177/2000))))*SQRT(2*Basic!$C$4*9.81)*Tool!$B$125*SIN(RADIANS(90-DEGREES(ASIN(AD177/2000))))*SQRT(2*Basic!$C$4*9.81)*Tool!$B$125)+(COS(RADIANS(90-DEGREES(ASIN(AD177/2000))))*SQRT(2*Basic!$C$4*9.81)*COS(RADIANS(90-DEGREES(ASIN(AD177/2000))))*SQRT(2*Basic!$C$4*9.81))))/(2*9.81)</f>
        <v>0.83585025625000009</v>
      </c>
      <c r="AS177" s="75">
        <f>(1/9.81)*((SQRT((SIN(RADIANS(90-DEGREES(ASIN(AD177/2000))))*SQRT(2*Basic!$C$4*9.81)*Tool!$B$125*SIN(RADIANS(90-DEGREES(ASIN(AD177/2000))))*SQRT(2*Basic!$C$4*9.81)*Tool!$B$125)+(COS(RADIANS(90-DEGREES(ASIN(AD177/2000))))*SQRT(2*Basic!$C$4*9.81)*COS(RADIANS(90-DEGREES(ASIN(AD177/2000))))*SQRT(2*Basic!$C$4*9.81))))*SIN(RADIANS(AK177))+(SQRT(((SQRT((SIN(RADIANS(90-DEGREES(ASIN(AD177/2000))))*SQRT(2*Basic!$C$4*9.81)*Tool!$B$125*SIN(RADIANS(90-DEGREES(ASIN(AD177/2000))))*SQRT(2*Basic!$C$4*9.81)*Tool!$B$125)+(COS(RADIANS(90-DEGREES(ASIN(AD177/2000))))*SQRT(2*Basic!$C$4*9.81)*COS(RADIANS(90-DEGREES(ASIN(AD177/2000))))*SQRT(2*Basic!$C$4*9.81))))*SIN(RADIANS(AK177))*(SQRT((SIN(RADIANS(90-DEGREES(ASIN(AD177/2000))))*SQRT(2*Basic!$C$4*9.81)*Tool!$B$125*SIN(RADIANS(90-DEGREES(ASIN(AD177/2000))))*SQRT(2*Basic!$C$4*9.81)*Tool!$B$125)+(COS(RADIANS(90-DEGREES(ASIN(AD177/2000))))*SQRT(2*Basic!$C$4*9.81)*COS(RADIANS(90-DEGREES(ASIN(AD177/2000))))*SQRT(2*Basic!$C$4*9.81))))*SIN(RADIANS(AK177)))-19.62*(-Basic!$C$3))))*(SQRT((SIN(RADIANS(90-DEGREES(ASIN(AD177/2000))))*SQRT(2*Basic!$C$4*9.81)*Tool!$B$125*SIN(RADIANS(90-DEGREES(ASIN(AD177/2000))))*SQRT(2*Basic!$C$4*9.81)*Tool!$B$125)+(COS(RADIANS(90-DEGREES(ASIN(AD177/2000))))*SQRT(2*Basic!$C$4*9.81)*COS(RADIANS(90-DEGREES(ASIN(AD177/2000))))*SQRT(2*Basic!$C$4*9.81))))*COS(RADIANS(AK177))</f>
        <v>1.1188249202791383</v>
      </c>
      <c r="AX177">
        <v>174</v>
      </c>
      <c r="AY177">
        <f t="shared" si="22"/>
        <v>209.05692653530747</v>
      </c>
      <c r="AZ177">
        <f t="shared" si="23"/>
        <v>-1989.0437907365465</v>
      </c>
    </row>
    <row r="178" spans="6:52" x14ac:dyDescent="0.3">
      <c r="F178">
        <v>176</v>
      </c>
      <c r="G178" s="31">
        <f t="shared" si="16"/>
        <v>0.51885531512519345</v>
      </c>
      <c r="H178" s="35">
        <f>Tool!$E$10+('Trajectory Map'!G178*SIN(RADIANS(90-2*DEGREES(ASIN($D$5/2000))))/COS(RADIANS(90-2*DEGREES(ASIN($D$5/2000))))-('Trajectory Map'!G178*'Trajectory Map'!G178/((VLOOKUP($D$5,$AD$3:$AR$2002,15,FALSE)*4*COS(RADIANS(90-2*DEGREES(ASIN($D$5/2000))))*COS(RADIANS(90-2*DEGREES(ASIN($D$5/2000))))))))</f>
        <v>6.0230174174405429</v>
      </c>
      <c r="AD178" s="33">
        <f t="shared" si="20"/>
        <v>176</v>
      </c>
      <c r="AE178" s="33">
        <f t="shared" si="17"/>
        <v>1992.2409492829927</v>
      </c>
      <c r="AH178" s="33">
        <f t="shared" si="18"/>
        <v>5.0485589580896768</v>
      </c>
      <c r="AI178" s="33">
        <f t="shared" si="19"/>
        <v>84.951441041910329</v>
      </c>
      <c r="AK178" s="75">
        <f t="shared" si="21"/>
        <v>79.902882083820643</v>
      </c>
      <c r="AN178" s="64"/>
      <c r="AQ178" s="64"/>
      <c r="AR178" s="75">
        <f>(SQRT((SIN(RADIANS(90-DEGREES(ASIN(AD178/2000))))*SQRT(2*Basic!$C$4*9.81)*Tool!$B$125*SIN(RADIANS(90-DEGREES(ASIN(AD178/2000))))*SQRT(2*Basic!$C$4*9.81)*Tool!$B$125)+(COS(RADIANS(90-DEGREES(ASIN(AD178/2000))))*SQRT(2*Basic!$C$4*9.81)*COS(RADIANS(90-DEGREES(ASIN(AD178/2000))))*SQRT(2*Basic!$C$4*9.81))))*(SQRT((SIN(RADIANS(90-DEGREES(ASIN(AD178/2000))))*SQRT(2*Basic!$C$4*9.81)*Tool!$B$125*SIN(RADIANS(90-DEGREES(ASIN(AD178/2000))))*SQRT(2*Basic!$C$4*9.81)*Tool!$B$125)+(COS(RADIANS(90-DEGREES(ASIN(AD178/2000))))*SQRT(2*Basic!$C$4*9.81)*COS(RADIANS(90-DEGREES(ASIN(AD178/2000))))*SQRT(2*Basic!$C$4*9.81))))/(2*9.81)</f>
        <v>0.83594435584000037</v>
      </c>
      <c r="AS178" s="75">
        <f>(1/9.81)*((SQRT((SIN(RADIANS(90-DEGREES(ASIN(AD178/2000))))*SQRT(2*Basic!$C$4*9.81)*Tool!$B$125*SIN(RADIANS(90-DEGREES(ASIN(AD178/2000))))*SQRT(2*Basic!$C$4*9.81)*Tool!$B$125)+(COS(RADIANS(90-DEGREES(ASIN(AD178/2000))))*SQRT(2*Basic!$C$4*9.81)*COS(RADIANS(90-DEGREES(ASIN(AD178/2000))))*SQRT(2*Basic!$C$4*9.81))))*SIN(RADIANS(AK178))+(SQRT(((SQRT((SIN(RADIANS(90-DEGREES(ASIN(AD178/2000))))*SQRT(2*Basic!$C$4*9.81)*Tool!$B$125*SIN(RADIANS(90-DEGREES(ASIN(AD178/2000))))*SQRT(2*Basic!$C$4*9.81)*Tool!$B$125)+(COS(RADIANS(90-DEGREES(ASIN(AD178/2000))))*SQRT(2*Basic!$C$4*9.81)*COS(RADIANS(90-DEGREES(ASIN(AD178/2000))))*SQRT(2*Basic!$C$4*9.81))))*SIN(RADIANS(AK178))*(SQRT((SIN(RADIANS(90-DEGREES(ASIN(AD178/2000))))*SQRT(2*Basic!$C$4*9.81)*Tool!$B$125*SIN(RADIANS(90-DEGREES(ASIN(AD178/2000))))*SQRT(2*Basic!$C$4*9.81)*Tool!$B$125)+(COS(RADIANS(90-DEGREES(ASIN(AD178/2000))))*SQRT(2*Basic!$C$4*9.81)*COS(RADIANS(90-DEGREES(ASIN(AD178/2000))))*SQRT(2*Basic!$C$4*9.81))))*SIN(RADIANS(AK178)))-19.62*(-Basic!$C$3))))*(SQRT((SIN(RADIANS(90-DEGREES(ASIN(AD178/2000))))*SQRT(2*Basic!$C$4*9.81)*Tool!$B$125*SIN(RADIANS(90-DEGREES(ASIN(AD178/2000))))*SQRT(2*Basic!$C$4*9.81)*Tool!$B$125)+(COS(RADIANS(90-DEGREES(ASIN(AD178/2000))))*SQRT(2*Basic!$C$4*9.81)*COS(RADIANS(90-DEGREES(ASIN(AD178/2000))))*SQRT(2*Basic!$C$4*9.81))))*COS(RADIANS(AK178))</f>
        <v>1.1251844517430694</v>
      </c>
      <c r="AX178">
        <v>175</v>
      </c>
      <c r="AY178">
        <f t="shared" si="22"/>
        <v>174.31148549531639</v>
      </c>
      <c r="AZ178">
        <f t="shared" si="23"/>
        <v>-1992.389396183491</v>
      </c>
    </row>
    <row r="179" spans="6:52" x14ac:dyDescent="0.3">
      <c r="F179">
        <v>177</v>
      </c>
      <c r="G179" s="31">
        <f t="shared" si="16"/>
        <v>0.52180335668840472</v>
      </c>
      <c r="H179" s="35">
        <f>Tool!$E$10+('Trajectory Map'!G179*SIN(RADIANS(90-2*DEGREES(ASIN($D$5/2000))))/COS(RADIANS(90-2*DEGREES(ASIN($D$5/2000))))-('Trajectory Map'!G179*'Trajectory Map'!G179/((VLOOKUP($D$5,$AD$3:$AR$2002,15,FALSE)*4*COS(RADIANS(90-2*DEGREES(ASIN($D$5/2000))))*COS(RADIANS(90-2*DEGREES(ASIN($D$5/2000))))))))</f>
        <v>6.0228425551954565</v>
      </c>
      <c r="AD179" s="33">
        <f t="shared" si="20"/>
        <v>177</v>
      </c>
      <c r="AE179" s="33">
        <f t="shared" si="17"/>
        <v>1992.1523536115403</v>
      </c>
      <c r="AH179" s="33">
        <f t="shared" si="18"/>
        <v>5.077319059793707</v>
      </c>
      <c r="AI179" s="33">
        <f t="shared" si="19"/>
        <v>84.922680940206291</v>
      </c>
      <c r="AK179" s="75">
        <f t="shared" si="21"/>
        <v>79.845361880412582</v>
      </c>
      <c r="AN179" s="64"/>
      <c r="AQ179" s="64"/>
      <c r="AR179" s="75">
        <f>(SQRT((SIN(RADIANS(90-DEGREES(ASIN(AD179/2000))))*SQRT(2*Basic!$C$4*9.81)*Tool!$B$125*SIN(RADIANS(90-DEGREES(ASIN(AD179/2000))))*SQRT(2*Basic!$C$4*9.81)*Tool!$B$125)+(COS(RADIANS(90-DEGREES(ASIN(AD179/2000))))*SQRT(2*Basic!$C$4*9.81)*COS(RADIANS(90-DEGREES(ASIN(AD179/2000))))*SQRT(2*Basic!$C$4*9.81))))*(SQRT((SIN(RADIANS(90-DEGREES(ASIN(AD179/2000))))*SQRT(2*Basic!$C$4*9.81)*Tool!$B$125*SIN(RADIANS(90-DEGREES(ASIN(AD179/2000))))*SQRT(2*Basic!$C$4*9.81)*Tool!$B$125)+(COS(RADIANS(90-DEGREES(ASIN(AD179/2000))))*SQRT(2*Basic!$C$4*9.81)*COS(RADIANS(90-DEGREES(ASIN(AD179/2000))))*SQRT(2*Basic!$C$4*9.81))))/(2*9.81)</f>
        <v>0.83603899160999995</v>
      </c>
      <c r="AS179" s="75">
        <f>(1/9.81)*((SQRT((SIN(RADIANS(90-DEGREES(ASIN(AD179/2000))))*SQRT(2*Basic!$C$4*9.81)*Tool!$B$125*SIN(RADIANS(90-DEGREES(ASIN(AD179/2000))))*SQRT(2*Basic!$C$4*9.81)*Tool!$B$125)+(COS(RADIANS(90-DEGREES(ASIN(AD179/2000))))*SQRT(2*Basic!$C$4*9.81)*COS(RADIANS(90-DEGREES(ASIN(AD179/2000))))*SQRT(2*Basic!$C$4*9.81))))*SIN(RADIANS(AK179))+(SQRT(((SQRT((SIN(RADIANS(90-DEGREES(ASIN(AD179/2000))))*SQRT(2*Basic!$C$4*9.81)*Tool!$B$125*SIN(RADIANS(90-DEGREES(ASIN(AD179/2000))))*SQRT(2*Basic!$C$4*9.81)*Tool!$B$125)+(COS(RADIANS(90-DEGREES(ASIN(AD179/2000))))*SQRT(2*Basic!$C$4*9.81)*COS(RADIANS(90-DEGREES(ASIN(AD179/2000))))*SQRT(2*Basic!$C$4*9.81))))*SIN(RADIANS(AK179))*(SQRT((SIN(RADIANS(90-DEGREES(ASIN(AD179/2000))))*SQRT(2*Basic!$C$4*9.81)*Tool!$B$125*SIN(RADIANS(90-DEGREES(ASIN(AD179/2000))))*SQRT(2*Basic!$C$4*9.81)*Tool!$B$125)+(COS(RADIANS(90-DEGREES(ASIN(AD179/2000))))*SQRT(2*Basic!$C$4*9.81)*COS(RADIANS(90-DEGREES(ASIN(AD179/2000))))*SQRT(2*Basic!$C$4*9.81))))*SIN(RADIANS(AK179)))-19.62*(-Basic!$C$3))))*(SQRT((SIN(RADIANS(90-DEGREES(ASIN(AD179/2000))))*SQRT(2*Basic!$C$4*9.81)*Tool!$B$125*SIN(RADIANS(90-DEGREES(ASIN(AD179/2000))))*SQRT(2*Basic!$C$4*9.81)*Tool!$B$125)+(COS(RADIANS(90-DEGREES(ASIN(AD179/2000))))*SQRT(2*Basic!$C$4*9.81)*COS(RADIANS(90-DEGREES(ASIN(AD179/2000))))*SQRT(2*Basic!$C$4*9.81))))*COS(RADIANS(AK179))</f>
        <v>1.1315433857102331</v>
      </c>
      <c r="AX179">
        <v>176</v>
      </c>
      <c r="AY179">
        <f t="shared" si="22"/>
        <v>139.51294748825106</v>
      </c>
      <c r="AZ179">
        <f t="shared" si="23"/>
        <v>-1995.1281005196483</v>
      </c>
    </row>
    <row r="180" spans="6:52" x14ac:dyDescent="0.3">
      <c r="F180">
        <v>178</v>
      </c>
      <c r="G180" s="31">
        <f t="shared" si="16"/>
        <v>0.5247513982516161</v>
      </c>
      <c r="H180" s="35">
        <f>Tool!$E$10+('Trajectory Map'!G180*SIN(RADIANS(90-2*DEGREES(ASIN($D$5/2000))))/COS(RADIANS(90-2*DEGREES(ASIN($D$5/2000))))-('Trajectory Map'!G180*'Trajectory Map'!G180/((VLOOKUP($D$5,$AD$3:$AR$2002,15,FALSE)*4*COS(RADIANS(90-2*DEGREES(ASIN($D$5/2000))))*COS(RADIANS(90-2*DEGREES(ASIN($D$5/2000))))))))</f>
        <v>6.0226642393568568</v>
      </c>
      <c r="AD180" s="33">
        <f t="shared" si="20"/>
        <v>178</v>
      </c>
      <c r="AE180" s="33">
        <f t="shared" si="17"/>
        <v>1992.0632520078273</v>
      </c>
      <c r="AH180" s="33">
        <f t="shared" si="18"/>
        <v>5.1060804442073087</v>
      </c>
      <c r="AI180" s="33">
        <f t="shared" si="19"/>
        <v>84.893919555792692</v>
      </c>
      <c r="AK180" s="75">
        <f t="shared" si="21"/>
        <v>79.787839111585384</v>
      </c>
      <c r="AN180" s="64"/>
      <c r="AQ180" s="64"/>
      <c r="AR180" s="75">
        <f>(SQRT((SIN(RADIANS(90-DEGREES(ASIN(AD180/2000))))*SQRT(2*Basic!$C$4*9.81)*Tool!$B$125*SIN(RADIANS(90-DEGREES(ASIN(AD180/2000))))*SQRT(2*Basic!$C$4*9.81)*Tool!$B$125)+(COS(RADIANS(90-DEGREES(ASIN(AD180/2000))))*SQRT(2*Basic!$C$4*9.81)*COS(RADIANS(90-DEGREES(ASIN(AD180/2000))))*SQRT(2*Basic!$C$4*9.81))))*(SQRT((SIN(RADIANS(90-DEGREES(ASIN(AD180/2000))))*SQRT(2*Basic!$C$4*9.81)*Tool!$B$125*SIN(RADIANS(90-DEGREES(ASIN(AD180/2000))))*SQRT(2*Basic!$C$4*9.81)*Tool!$B$125)+(COS(RADIANS(90-DEGREES(ASIN(AD180/2000))))*SQRT(2*Basic!$C$4*9.81)*COS(RADIANS(90-DEGREES(ASIN(AD180/2000))))*SQRT(2*Basic!$C$4*9.81))))/(2*9.81)</f>
        <v>0.83613416356000003</v>
      </c>
      <c r="AS180" s="75">
        <f>(1/9.81)*((SQRT((SIN(RADIANS(90-DEGREES(ASIN(AD180/2000))))*SQRT(2*Basic!$C$4*9.81)*Tool!$B$125*SIN(RADIANS(90-DEGREES(ASIN(AD180/2000))))*SQRT(2*Basic!$C$4*9.81)*Tool!$B$125)+(COS(RADIANS(90-DEGREES(ASIN(AD180/2000))))*SQRT(2*Basic!$C$4*9.81)*COS(RADIANS(90-DEGREES(ASIN(AD180/2000))))*SQRT(2*Basic!$C$4*9.81))))*SIN(RADIANS(AK180))+(SQRT(((SQRT((SIN(RADIANS(90-DEGREES(ASIN(AD180/2000))))*SQRT(2*Basic!$C$4*9.81)*Tool!$B$125*SIN(RADIANS(90-DEGREES(ASIN(AD180/2000))))*SQRT(2*Basic!$C$4*9.81)*Tool!$B$125)+(COS(RADIANS(90-DEGREES(ASIN(AD180/2000))))*SQRT(2*Basic!$C$4*9.81)*COS(RADIANS(90-DEGREES(ASIN(AD180/2000))))*SQRT(2*Basic!$C$4*9.81))))*SIN(RADIANS(AK180))*(SQRT((SIN(RADIANS(90-DEGREES(ASIN(AD180/2000))))*SQRT(2*Basic!$C$4*9.81)*Tool!$B$125*SIN(RADIANS(90-DEGREES(ASIN(AD180/2000))))*SQRT(2*Basic!$C$4*9.81)*Tool!$B$125)+(COS(RADIANS(90-DEGREES(ASIN(AD180/2000))))*SQRT(2*Basic!$C$4*9.81)*COS(RADIANS(90-DEGREES(ASIN(AD180/2000))))*SQRT(2*Basic!$C$4*9.81))))*SIN(RADIANS(AK180)))-19.62*(-Basic!$C$3))))*(SQRT((SIN(RADIANS(90-DEGREES(ASIN(AD180/2000))))*SQRT(2*Basic!$C$4*9.81)*Tool!$B$125*SIN(RADIANS(90-DEGREES(ASIN(AD180/2000))))*SQRT(2*Basic!$C$4*9.81)*Tool!$B$125)+(COS(RADIANS(90-DEGREES(ASIN(AD180/2000))))*SQRT(2*Basic!$C$4*9.81)*COS(RADIANS(90-DEGREES(ASIN(AD180/2000))))*SQRT(2*Basic!$C$4*9.81))))*COS(RADIANS(AK180))</f>
        <v>1.1379017182064792</v>
      </c>
      <c r="AX180">
        <v>177</v>
      </c>
      <c r="AY180">
        <f t="shared" si="22"/>
        <v>104.67191248588762</v>
      </c>
      <c r="AZ180">
        <f t="shared" si="23"/>
        <v>-1997.2590695091476</v>
      </c>
    </row>
    <row r="181" spans="6:52" x14ac:dyDescent="0.3">
      <c r="F181">
        <v>179</v>
      </c>
      <c r="G181" s="31">
        <f t="shared" si="16"/>
        <v>0.52769943981482748</v>
      </c>
      <c r="H181" s="35">
        <f>Tool!$E$10+('Trajectory Map'!G181*SIN(RADIANS(90-2*DEGREES(ASIN($D$5/2000))))/COS(RADIANS(90-2*DEGREES(ASIN($D$5/2000))))-('Trajectory Map'!G181*'Trajectory Map'!G181/((VLOOKUP($D$5,$AD$3:$AR$2002,15,FALSE)*4*COS(RADIANS(90-2*DEGREES(ASIN($D$5/2000))))*COS(RADIANS(90-2*DEGREES(ASIN($D$5/2000))))))))</f>
        <v>6.0224824699247419</v>
      </c>
      <c r="AD181" s="33">
        <f t="shared" si="20"/>
        <v>179</v>
      </c>
      <c r="AE181" s="33">
        <f t="shared" si="17"/>
        <v>1991.9736444039615</v>
      </c>
      <c r="AH181" s="33">
        <f t="shared" si="18"/>
        <v>5.1348431187505277</v>
      </c>
      <c r="AI181" s="33">
        <f t="shared" si="19"/>
        <v>84.865156881249476</v>
      </c>
      <c r="AK181" s="75">
        <f t="shared" si="21"/>
        <v>79.730313762498952</v>
      </c>
      <c r="AN181" s="64"/>
      <c r="AQ181" s="64"/>
      <c r="AR181" s="75">
        <f>(SQRT((SIN(RADIANS(90-DEGREES(ASIN(AD181/2000))))*SQRT(2*Basic!$C$4*9.81)*Tool!$B$125*SIN(RADIANS(90-DEGREES(ASIN(AD181/2000))))*SQRT(2*Basic!$C$4*9.81)*Tool!$B$125)+(COS(RADIANS(90-DEGREES(ASIN(AD181/2000))))*SQRT(2*Basic!$C$4*9.81)*COS(RADIANS(90-DEGREES(ASIN(AD181/2000))))*SQRT(2*Basic!$C$4*9.81))))*(SQRT((SIN(RADIANS(90-DEGREES(ASIN(AD181/2000))))*SQRT(2*Basic!$C$4*9.81)*Tool!$B$125*SIN(RADIANS(90-DEGREES(ASIN(AD181/2000))))*SQRT(2*Basic!$C$4*9.81)*Tool!$B$125)+(COS(RADIANS(90-DEGREES(ASIN(AD181/2000))))*SQRT(2*Basic!$C$4*9.81)*COS(RADIANS(90-DEGREES(ASIN(AD181/2000))))*SQRT(2*Basic!$C$4*9.81))))/(2*9.81)</f>
        <v>0.83622987168999974</v>
      </c>
      <c r="AS181" s="75">
        <f>(1/9.81)*((SQRT((SIN(RADIANS(90-DEGREES(ASIN(AD181/2000))))*SQRT(2*Basic!$C$4*9.81)*Tool!$B$125*SIN(RADIANS(90-DEGREES(ASIN(AD181/2000))))*SQRT(2*Basic!$C$4*9.81)*Tool!$B$125)+(COS(RADIANS(90-DEGREES(ASIN(AD181/2000))))*SQRT(2*Basic!$C$4*9.81)*COS(RADIANS(90-DEGREES(ASIN(AD181/2000))))*SQRT(2*Basic!$C$4*9.81))))*SIN(RADIANS(AK181))+(SQRT(((SQRT((SIN(RADIANS(90-DEGREES(ASIN(AD181/2000))))*SQRT(2*Basic!$C$4*9.81)*Tool!$B$125*SIN(RADIANS(90-DEGREES(ASIN(AD181/2000))))*SQRT(2*Basic!$C$4*9.81)*Tool!$B$125)+(COS(RADIANS(90-DEGREES(ASIN(AD181/2000))))*SQRT(2*Basic!$C$4*9.81)*COS(RADIANS(90-DEGREES(ASIN(AD181/2000))))*SQRT(2*Basic!$C$4*9.81))))*SIN(RADIANS(AK181))*(SQRT((SIN(RADIANS(90-DEGREES(ASIN(AD181/2000))))*SQRT(2*Basic!$C$4*9.81)*Tool!$B$125*SIN(RADIANS(90-DEGREES(ASIN(AD181/2000))))*SQRT(2*Basic!$C$4*9.81)*Tool!$B$125)+(COS(RADIANS(90-DEGREES(ASIN(AD181/2000))))*SQRT(2*Basic!$C$4*9.81)*COS(RADIANS(90-DEGREES(ASIN(AD181/2000))))*SQRT(2*Basic!$C$4*9.81))))*SIN(RADIANS(AK181)))-19.62*(-Basic!$C$3))))*(SQRT((SIN(RADIANS(90-DEGREES(ASIN(AD181/2000))))*SQRT(2*Basic!$C$4*9.81)*Tool!$B$125*SIN(RADIANS(90-DEGREES(ASIN(AD181/2000))))*SQRT(2*Basic!$C$4*9.81)*Tool!$B$125)+(COS(RADIANS(90-DEGREES(ASIN(AD181/2000))))*SQRT(2*Basic!$C$4*9.81)*COS(RADIANS(90-DEGREES(ASIN(AD181/2000))))*SQRT(2*Basic!$C$4*9.81))))*COS(RADIANS(AK181))</f>
        <v>1.144259445247946</v>
      </c>
      <c r="AX181">
        <v>178</v>
      </c>
      <c r="AY181">
        <f t="shared" si="22"/>
        <v>69.798993405002278</v>
      </c>
      <c r="AZ181">
        <f t="shared" si="23"/>
        <v>-1998.7816540381916</v>
      </c>
    </row>
    <row r="182" spans="6:52" x14ac:dyDescent="0.3">
      <c r="F182">
        <v>180</v>
      </c>
      <c r="G182" s="31">
        <f t="shared" si="16"/>
        <v>0.53064748137803874</v>
      </c>
      <c r="H182" s="35">
        <f>Tool!$E$10+('Trajectory Map'!G182*SIN(RADIANS(90-2*DEGREES(ASIN($D$5/2000))))/COS(RADIANS(90-2*DEGREES(ASIN($D$5/2000))))-('Trajectory Map'!G182*'Trajectory Map'!G182/((VLOOKUP($D$5,$AD$3:$AR$2002,15,FALSE)*4*COS(RADIANS(90-2*DEGREES(ASIN($D$5/2000))))*COS(RADIANS(90-2*DEGREES(ASIN($D$5/2000))))))))</f>
        <v>6.0222972468991136</v>
      </c>
      <c r="AD182" s="33">
        <f t="shared" si="20"/>
        <v>180</v>
      </c>
      <c r="AE182" s="33">
        <f t="shared" si="17"/>
        <v>1991.883530731654</v>
      </c>
      <c r="AH182" s="33">
        <f t="shared" si="18"/>
        <v>5.1636070908463791</v>
      </c>
      <c r="AI182" s="33">
        <f t="shared" si="19"/>
        <v>84.836392909153616</v>
      </c>
      <c r="AK182" s="75">
        <f t="shared" si="21"/>
        <v>79.672785818307247</v>
      </c>
      <c r="AN182" s="64"/>
      <c r="AQ182" s="64"/>
      <c r="AR182" s="75">
        <f>(SQRT((SIN(RADIANS(90-DEGREES(ASIN(AD182/2000))))*SQRT(2*Basic!$C$4*9.81)*Tool!$B$125*SIN(RADIANS(90-DEGREES(ASIN(AD182/2000))))*SQRT(2*Basic!$C$4*9.81)*Tool!$B$125)+(COS(RADIANS(90-DEGREES(ASIN(AD182/2000))))*SQRT(2*Basic!$C$4*9.81)*COS(RADIANS(90-DEGREES(ASIN(AD182/2000))))*SQRT(2*Basic!$C$4*9.81))))*(SQRT((SIN(RADIANS(90-DEGREES(ASIN(AD182/2000))))*SQRT(2*Basic!$C$4*9.81)*Tool!$B$125*SIN(RADIANS(90-DEGREES(ASIN(AD182/2000))))*SQRT(2*Basic!$C$4*9.81)*Tool!$B$125)+(COS(RADIANS(90-DEGREES(ASIN(AD182/2000))))*SQRT(2*Basic!$C$4*9.81)*COS(RADIANS(90-DEGREES(ASIN(AD182/2000))))*SQRT(2*Basic!$C$4*9.81))))/(2*9.81)</f>
        <v>0.83632611600000006</v>
      </c>
      <c r="AS182" s="75">
        <f>(1/9.81)*((SQRT((SIN(RADIANS(90-DEGREES(ASIN(AD182/2000))))*SQRT(2*Basic!$C$4*9.81)*Tool!$B$125*SIN(RADIANS(90-DEGREES(ASIN(AD182/2000))))*SQRT(2*Basic!$C$4*9.81)*Tool!$B$125)+(COS(RADIANS(90-DEGREES(ASIN(AD182/2000))))*SQRT(2*Basic!$C$4*9.81)*COS(RADIANS(90-DEGREES(ASIN(AD182/2000))))*SQRT(2*Basic!$C$4*9.81))))*SIN(RADIANS(AK182))+(SQRT(((SQRT((SIN(RADIANS(90-DEGREES(ASIN(AD182/2000))))*SQRT(2*Basic!$C$4*9.81)*Tool!$B$125*SIN(RADIANS(90-DEGREES(ASIN(AD182/2000))))*SQRT(2*Basic!$C$4*9.81)*Tool!$B$125)+(COS(RADIANS(90-DEGREES(ASIN(AD182/2000))))*SQRT(2*Basic!$C$4*9.81)*COS(RADIANS(90-DEGREES(ASIN(AD182/2000))))*SQRT(2*Basic!$C$4*9.81))))*SIN(RADIANS(AK182))*(SQRT((SIN(RADIANS(90-DEGREES(ASIN(AD182/2000))))*SQRT(2*Basic!$C$4*9.81)*Tool!$B$125*SIN(RADIANS(90-DEGREES(ASIN(AD182/2000))))*SQRT(2*Basic!$C$4*9.81)*Tool!$B$125)+(COS(RADIANS(90-DEGREES(ASIN(AD182/2000))))*SQRT(2*Basic!$C$4*9.81)*COS(RADIANS(90-DEGREES(ASIN(AD182/2000))))*SQRT(2*Basic!$C$4*9.81))))*SIN(RADIANS(AK182)))-19.62*(-Basic!$C$3))))*(SQRT((SIN(RADIANS(90-DEGREES(ASIN(AD182/2000))))*SQRT(2*Basic!$C$4*9.81)*Tool!$B$125*SIN(RADIANS(90-DEGREES(ASIN(AD182/2000))))*SQRT(2*Basic!$C$4*9.81)*Tool!$B$125)+(COS(RADIANS(90-DEGREES(ASIN(AD182/2000))))*SQRT(2*Basic!$C$4*9.81)*COS(RADIANS(90-DEGREES(ASIN(AD182/2000))))*SQRT(2*Basic!$C$4*9.81))))*COS(RADIANS(AK182))</f>
        <v>1.1506165628410094</v>
      </c>
      <c r="AX182">
        <v>179</v>
      </c>
      <c r="AY182">
        <f t="shared" si="22"/>
        <v>34.904812874566879</v>
      </c>
      <c r="AZ182">
        <f t="shared" si="23"/>
        <v>-1999.6953903127826</v>
      </c>
    </row>
    <row r="183" spans="6:52" x14ac:dyDescent="0.3">
      <c r="F183">
        <v>181</v>
      </c>
      <c r="G183" s="31">
        <f t="shared" si="16"/>
        <v>0.53359552294125012</v>
      </c>
      <c r="H183" s="35">
        <f>Tool!$E$10+('Trajectory Map'!G183*SIN(RADIANS(90-2*DEGREES(ASIN($D$5/2000))))/COS(RADIANS(90-2*DEGREES(ASIN($D$5/2000))))-('Trajectory Map'!G183*'Trajectory Map'!G183/((VLOOKUP($D$5,$AD$3:$AR$2002,15,FALSE)*4*COS(RADIANS(90-2*DEGREES(ASIN($D$5/2000))))*COS(RADIANS(90-2*DEGREES(ASIN($D$5/2000))))))))</f>
        <v>6.0221085702799702</v>
      </c>
      <c r="AD183" s="33">
        <f t="shared" si="20"/>
        <v>181</v>
      </c>
      <c r="AE183" s="33">
        <f t="shared" si="17"/>
        <v>1991.7929109222173</v>
      </c>
      <c r="AH183" s="33">
        <f t="shared" si="18"/>
        <v>5.1923723679208544</v>
      </c>
      <c r="AI183" s="33">
        <f t="shared" si="19"/>
        <v>84.807627632079146</v>
      </c>
      <c r="AK183" s="75">
        <f t="shared" si="21"/>
        <v>79.615255264158293</v>
      </c>
      <c r="AN183" s="64"/>
      <c r="AQ183" s="64"/>
      <c r="AR183" s="75">
        <f>(SQRT((SIN(RADIANS(90-DEGREES(ASIN(AD183/2000))))*SQRT(2*Basic!$C$4*9.81)*Tool!$B$125*SIN(RADIANS(90-DEGREES(ASIN(AD183/2000))))*SQRT(2*Basic!$C$4*9.81)*Tool!$B$125)+(COS(RADIANS(90-DEGREES(ASIN(AD183/2000))))*SQRT(2*Basic!$C$4*9.81)*COS(RADIANS(90-DEGREES(ASIN(AD183/2000))))*SQRT(2*Basic!$C$4*9.81))))*(SQRT((SIN(RADIANS(90-DEGREES(ASIN(AD183/2000))))*SQRT(2*Basic!$C$4*9.81)*Tool!$B$125*SIN(RADIANS(90-DEGREES(ASIN(AD183/2000))))*SQRT(2*Basic!$C$4*9.81)*Tool!$B$125)+(COS(RADIANS(90-DEGREES(ASIN(AD183/2000))))*SQRT(2*Basic!$C$4*9.81)*COS(RADIANS(90-DEGREES(ASIN(AD183/2000))))*SQRT(2*Basic!$C$4*9.81))))/(2*9.81)</f>
        <v>0.83642289649000023</v>
      </c>
      <c r="AS183" s="75">
        <f>(1/9.81)*((SQRT((SIN(RADIANS(90-DEGREES(ASIN(AD183/2000))))*SQRT(2*Basic!$C$4*9.81)*Tool!$B$125*SIN(RADIANS(90-DEGREES(ASIN(AD183/2000))))*SQRT(2*Basic!$C$4*9.81)*Tool!$B$125)+(COS(RADIANS(90-DEGREES(ASIN(AD183/2000))))*SQRT(2*Basic!$C$4*9.81)*COS(RADIANS(90-DEGREES(ASIN(AD183/2000))))*SQRT(2*Basic!$C$4*9.81))))*SIN(RADIANS(AK183))+(SQRT(((SQRT((SIN(RADIANS(90-DEGREES(ASIN(AD183/2000))))*SQRT(2*Basic!$C$4*9.81)*Tool!$B$125*SIN(RADIANS(90-DEGREES(ASIN(AD183/2000))))*SQRT(2*Basic!$C$4*9.81)*Tool!$B$125)+(COS(RADIANS(90-DEGREES(ASIN(AD183/2000))))*SQRT(2*Basic!$C$4*9.81)*COS(RADIANS(90-DEGREES(ASIN(AD183/2000))))*SQRT(2*Basic!$C$4*9.81))))*SIN(RADIANS(AK183))*(SQRT((SIN(RADIANS(90-DEGREES(ASIN(AD183/2000))))*SQRT(2*Basic!$C$4*9.81)*Tool!$B$125*SIN(RADIANS(90-DEGREES(ASIN(AD183/2000))))*SQRT(2*Basic!$C$4*9.81)*Tool!$B$125)+(COS(RADIANS(90-DEGREES(ASIN(AD183/2000))))*SQRT(2*Basic!$C$4*9.81)*COS(RADIANS(90-DEGREES(ASIN(AD183/2000))))*SQRT(2*Basic!$C$4*9.81))))*SIN(RADIANS(AK183)))-19.62*(-Basic!$C$3))))*(SQRT((SIN(RADIANS(90-DEGREES(ASIN(AD183/2000))))*SQRT(2*Basic!$C$4*9.81)*Tool!$B$125*SIN(RADIANS(90-DEGREES(ASIN(AD183/2000))))*SQRT(2*Basic!$C$4*9.81)*Tool!$B$125)+(COS(RADIANS(90-DEGREES(ASIN(AD183/2000))))*SQRT(2*Basic!$C$4*9.81)*COS(RADIANS(90-DEGREES(ASIN(AD183/2000))))*SQRT(2*Basic!$C$4*9.81))))*COS(RADIANS(AK183))</f>
        <v>1.1569730669822234</v>
      </c>
      <c r="AX183">
        <v>180</v>
      </c>
      <c r="AY183">
        <f t="shared" si="22"/>
        <v>2.45029690981724E-13</v>
      </c>
      <c r="AZ183">
        <f t="shared" si="23"/>
        <v>-2000</v>
      </c>
    </row>
    <row r="184" spans="6:52" x14ac:dyDescent="0.3">
      <c r="F184">
        <v>182</v>
      </c>
      <c r="G184" s="31">
        <f t="shared" si="16"/>
        <v>0.53654356450446139</v>
      </c>
      <c r="H184" s="35">
        <f>Tool!$E$10+('Trajectory Map'!G184*SIN(RADIANS(90-2*DEGREES(ASIN($D$5/2000))))/COS(RADIANS(90-2*DEGREES(ASIN($D$5/2000))))-('Trajectory Map'!G184*'Trajectory Map'!G184/((VLOOKUP($D$5,$AD$3:$AR$2002,15,FALSE)*4*COS(RADIANS(90-2*DEGREES(ASIN($D$5/2000))))*COS(RADIANS(90-2*DEGREES(ASIN($D$5/2000))))))))</f>
        <v>6.0219164400673142</v>
      </c>
      <c r="AD184" s="33">
        <f t="shared" si="20"/>
        <v>182</v>
      </c>
      <c r="AE184" s="33">
        <f t="shared" si="17"/>
        <v>1991.7017849065658</v>
      </c>
      <c r="AH184" s="33">
        <f t="shared" si="18"/>
        <v>5.2211389574029505</v>
      </c>
      <c r="AI184" s="33">
        <f t="shared" si="19"/>
        <v>84.778861042597043</v>
      </c>
      <c r="AK184" s="75">
        <f t="shared" si="21"/>
        <v>79.557722085194101</v>
      </c>
      <c r="AN184" s="64"/>
      <c r="AQ184" s="64"/>
      <c r="AR184" s="75">
        <f>(SQRT((SIN(RADIANS(90-DEGREES(ASIN(AD184/2000))))*SQRT(2*Basic!$C$4*9.81)*Tool!$B$125*SIN(RADIANS(90-DEGREES(ASIN(AD184/2000))))*SQRT(2*Basic!$C$4*9.81)*Tool!$B$125)+(COS(RADIANS(90-DEGREES(ASIN(AD184/2000))))*SQRT(2*Basic!$C$4*9.81)*COS(RADIANS(90-DEGREES(ASIN(AD184/2000))))*SQRT(2*Basic!$C$4*9.81))))*(SQRT((SIN(RADIANS(90-DEGREES(ASIN(AD184/2000))))*SQRT(2*Basic!$C$4*9.81)*Tool!$B$125*SIN(RADIANS(90-DEGREES(ASIN(AD184/2000))))*SQRT(2*Basic!$C$4*9.81)*Tool!$B$125)+(COS(RADIANS(90-DEGREES(ASIN(AD184/2000))))*SQRT(2*Basic!$C$4*9.81)*COS(RADIANS(90-DEGREES(ASIN(AD184/2000))))*SQRT(2*Basic!$C$4*9.81))))/(2*9.81)</f>
        <v>0.83652021316000003</v>
      </c>
      <c r="AS184" s="75">
        <f>(1/9.81)*((SQRT((SIN(RADIANS(90-DEGREES(ASIN(AD184/2000))))*SQRT(2*Basic!$C$4*9.81)*Tool!$B$125*SIN(RADIANS(90-DEGREES(ASIN(AD184/2000))))*SQRT(2*Basic!$C$4*9.81)*Tool!$B$125)+(COS(RADIANS(90-DEGREES(ASIN(AD184/2000))))*SQRT(2*Basic!$C$4*9.81)*COS(RADIANS(90-DEGREES(ASIN(AD184/2000))))*SQRT(2*Basic!$C$4*9.81))))*SIN(RADIANS(AK184))+(SQRT(((SQRT((SIN(RADIANS(90-DEGREES(ASIN(AD184/2000))))*SQRT(2*Basic!$C$4*9.81)*Tool!$B$125*SIN(RADIANS(90-DEGREES(ASIN(AD184/2000))))*SQRT(2*Basic!$C$4*9.81)*Tool!$B$125)+(COS(RADIANS(90-DEGREES(ASIN(AD184/2000))))*SQRT(2*Basic!$C$4*9.81)*COS(RADIANS(90-DEGREES(ASIN(AD184/2000))))*SQRT(2*Basic!$C$4*9.81))))*SIN(RADIANS(AK184))*(SQRT((SIN(RADIANS(90-DEGREES(ASIN(AD184/2000))))*SQRT(2*Basic!$C$4*9.81)*Tool!$B$125*SIN(RADIANS(90-DEGREES(ASIN(AD184/2000))))*SQRT(2*Basic!$C$4*9.81)*Tool!$B$125)+(COS(RADIANS(90-DEGREES(ASIN(AD184/2000))))*SQRT(2*Basic!$C$4*9.81)*COS(RADIANS(90-DEGREES(ASIN(AD184/2000))))*SQRT(2*Basic!$C$4*9.81))))*SIN(RADIANS(AK184)))-19.62*(-Basic!$C$3))))*(SQRT((SIN(RADIANS(90-DEGREES(ASIN(AD184/2000))))*SQRT(2*Basic!$C$4*9.81)*Tool!$B$125*SIN(RADIANS(90-DEGREES(ASIN(AD184/2000))))*SQRT(2*Basic!$C$4*9.81)*Tool!$B$125)+(COS(RADIANS(90-DEGREES(ASIN(AD184/2000))))*SQRT(2*Basic!$C$4*9.81)*COS(RADIANS(90-DEGREES(ASIN(AD184/2000))))*SQRT(2*Basic!$C$4*9.81))))*COS(RADIANS(AK184))</f>
        <v>1.1633289536582827</v>
      </c>
      <c r="AX184">
        <v>181</v>
      </c>
      <c r="AY184">
        <f t="shared" si="22"/>
        <v>-34.90481287456727</v>
      </c>
      <c r="AZ184">
        <f t="shared" ref="AZ184:AZ186" si="24">2000*COS(RADIANS(AX184))</f>
        <v>-1999.6953903127826</v>
      </c>
    </row>
    <row r="185" spans="6:52" x14ac:dyDescent="0.3">
      <c r="F185">
        <v>183</v>
      </c>
      <c r="G185" s="31">
        <f t="shared" si="16"/>
        <v>0.53949160606767266</v>
      </c>
      <c r="H185" s="35">
        <f>Tool!$E$10+('Trajectory Map'!G185*SIN(RADIANS(90-2*DEGREES(ASIN($D$5/2000))))/COS(RADIANS(90-2*DEGREES(ASIN($D$5/2000))))-('Trajectory Map'!G185*'Trajectory Map'!G185/((VLOOKUP($D$5,$AD$3:$AR$2002,15,FALSE)*4*COS(RADIANS(90-2*DEGREES(ASIN($D$5/2000))))*COS(RADIANS(90-2*DEGREES(ASIN($D$5/2000))))))))</f>
        <v>6.0217208562611431</v>
      </c>
      <c r="AD185" s="33">
        <f t="shared" si="20"/>
        <v>183</v>
      </c>
      <c r="AE185" s="33">
        <f t="shared" si="17"/>
        <v>1991.6101526152149</v>
      </c>
      <c r="AH185" s="33">
        <f t="shared" si="18"/>
        <v>5.2499068667246815</v>
      </c>
      <c r="AI185" s="33">
        <f t="shared" si="19"/>
        <v>84.750093133275314</v>
      </c>
      <c r="AK185" s="75">
        <f t="shared" si="21"/>
        <v>79.500186266550642</v>
      </c>
      <c r="AN185" s="64"/>
      <c r="AQ185" s="64"/>
      <c r="AR185" s="75">
        <f>(SQRT((SIN(RADIANS(90-DEGREES(ASIN(AD185/2000))))*SQRT(2*Basic!$C$4*9.81)*Tool!$B$125*SIN(RADIANS(90-DEGREES(ASIN(AD185/2000))))*SQRT(2*Basic!$C$4*9.81)*Tool!$B$125)+(COS(RADIANS(90-DEGREES(ASIN(AD185/2000))))*SQRT(2*Basic!$C$4*9.81)*COS(RADIANS(90-DEGREES(ASIN(AD185/2000))))*SQRT(2*Basic!$C$4*9.81))))*(SQRT((SIN(RADIANS(90-DEGREES(ASIN(AD185/2000))))*SQRT(2*Basic!$C$4*9.81)*Tool!$B$125*SIN(RADIANS(90-DEGREES(ASIN(AD185/2000))))*SQRT(2*Basic!$C$4*9.81)*Tool!$B$125)+(COS(RADIANS(90-DEGREES(ASIN(AD185/2000))))*SQRT(2*Basic!$C$4*9.81)*COS(RADIANS(90-DEGREES(ASIN(AD185/2000))))*SQRT(2*Basic!$C$4*9.81))))/(2*9.81)</f>
        <v>0.83661806601000011</v>
      </c>
      <c r="AS185" s="75">
        <f>(1/9.81)*((SQRT((SIN(RADIANS(90-DEGREES(ASIN(AD185/2000))))*SQRT(2*Basic!$C$4*9.81)*Tool!$B$125*SIN(RADIANS(90-DEGREES(ASIN(AD185/2000))))*SQRT(2*Basic!$C$4*9.81)*Tool!$B$125)+(COS(RADIANS(90-DEGREES(ASIN(AD185/2000))))*SQRT(2*Basic!$C$4*9.81)*COS(RADIANS(90-DEGREES(ASIN(AD185/2000))))*SQRT(2*Basic!$C$4*9.81))))*SIN(RADIANS(AK185))+(SQRT(((SQRT((SIN(RADIANS(90-DEGREES(ASIN(AD185/2000))))*SQRT(2*Basic!$C$4*9.81)*Tool!$B$125*SIN(RADIANS(90-DEGREES(ASIN(AD185/2000))))*SQRT(2*Basic!$C$4*9.81)*Tool!$B$125)+(COS(RADIANS(90-DEGREES(ASIN(AD185/2000))))*SQRT(2*Basic!$C$4*9.81)*COS(RADIANS(90-DEGREES(ASIN(AD185/2000))))*SQRT(2*Basic!$C$4*9.81))))*SIN(RADIANS(AK185))*(SQRT((SIN(RADIANS(90-DEGREES(ASIN(AD185/2000))))*SQRT(2*Basic!$C$4*9.81)*Tool!$B$125*SIN(RADIANS(90-DEGREES(ASIN(AD185/2000))))*SQRT(2*Basic!$C$4*9.81)*Tool!$B$125)+(COS(RADIANS(90-DEGREES(ASIN(AD185/2000))))*SQRT(2*Basic!$C$4*9.81)*COS(RADIANS(90-DEGREES(ASIN(AD185/2000))))*SQRT(2*Basic!$C$4*9.81))))*SIN(RADIANS(AK185)))-19.62*(-Basic!$C$3))))*(SQRT((SIN(RADIANS(90-DEGREES(ASIN(AD185/2000))))*SQRT(2*Basic!$C$4*9.81)*Tool!$B$125*SIN(RADIANS(90-DEGREES(ASIN(AD185/2000))))*SQRT(2*Basic!$C$4*9.81)*Tool!$B$125)+(COS(RADIANS(90-DEGREES(ASIN(AD185/2000))))*SQRT(2*Basic!$C$4*9.81)*COS(RADIANS(90-DEGREES(ASIN(AD185/2000))))*SQRT(2*Basic!$C$4*9.81))))*COS(RADIANS(AK185))</f>
        <v>1.1696842188459584</v>
      </c>
      <c r="AX185">
        <v>182</v>
      </c>
      <c r="AY185">
        <f t="shared" si="22"/>
        <v>-69.798993405001795</v>
      </c>
      <c r="AZ185">
        <f t="shared" si="24"/>
        <v>-1998.7816540381916</v>
      </c>
    </row>
    <row r="186" spans="6:52" x14ac:dyDescent="0.3">
      <c r="F186">
        <v>184</v>
      </c>
      <c r="G186" s="31">
        <f t="shared" si="16"/>
        <v>0.54243964763088415</v>
      </c>
      <c r="H186" s="35">
        <f>Tool!$E$10+('Trajectory Map'!G186*SIN(RADIANS(90-2*DEGREES(ASIN($D$5/2000))))/COS(RADIANS(90-2*DEGREES(ASIN($D$5/2000))))-('Trajectory Map'!G186*'Trajectory Map'!G186/((VLOOKUP($D$5,$AD$3:$AR$2002,15,FALSE)*4*COS(RADIANS(90-2*DEGREES(ASIN($D$5/2000))))*COS(RADIANS(90-2*DEGREES(ASIN($D$5/2000))))))))</f>
        <v>6.0215218188614577</v>
      </c>
      <c r="AD186" s="33">
        <f t="shared" si="20"/>
        <v>184</v>
      </c>
      <c r="AE186" s="33">
        <f t="shared" si="17"/>
        <v>1991.5180139782819</v>
      </c>
      <c r="AH186" s="33">
        <f t="shared" si="18"/>
        <v>5.2786761033210965</v>
      </c>
      <c r="AI186" s="33">
        <f t="shared" si="19"/>
        <v>84.721323896678911</v>
      </c>
      <c r="AK186" s="75">
        <f t="shared" si="21"/>
        <v>79.442647793357807</v>
      </c>
      <c r="AN186" s="64"/>
      <c r="AQ186" s="64"/>
      <c r="AR186" s="75">
        <f>(SQRT((SIN(RADIANS(90-DEGREES(ASIN(AD186/2000))))*SQRT(2*Basic!$C$4*9.81)*Tool!$B$125*SIN(RADIANS(90-DEGREES(ASIN(AD186/2000))))*SQRT(2*Basic!$C$4*9.81)*Tool!$B$125)+(COS(RADIANS(90-DEGREES(ASIN(AD186/2000))))*SQRT(2*Basic!$C$4*9.81)*COS(RADIANS(90-DEGREES(ASIN(AD186/2000))))*SQRT(2*Basic!$C$4*9.81))))*(SQRT((SIN(RADIANS(90-DEGREES(ASIN(AD186/2000))))*SQRT(2*Basic!$C$4*9.81)*Tool!$B$125*SIN(RADIANS(90-DEGREES(ASIN(AD186/2000))))*SQRT(2*Basic!$C$4*9.81)*Tool!$B$125)+(COS(RADIANS(90-DEGREES(ASIN(AD186/2000))))*SQRT(2*Basic!$C$4*9.81)*COS(RADIANS(90-DEGREES(ASIN(AD186/2000))))*SQRT(2*Basic!$C$4*9.81))))/(2*9.81)</f>
        <v>0.83671645503999992</v>
      </c>
      <c r="AS186" s="75">
        <f>(1/9.81)*((SQRT((SIN(RADIANS(90-DEGREES(ASIN(AD186/2000))))*SQRT(2*Basic!$C$4*9.81)*Tool!$B$125*SIN(RADIANS(90-DEGREES(ASIN(AD186/2000))))*SQRT(2*Basic!$C$4*9.81)*Tool!$B$125)+(COS(RADIANS(90-DEGREES(ASIN(AD186/2000))))*SQRT(2*Basic!$C$4*9.81)*COS(RADIANS(90-DEGREES(ASIN(AD186/2000))))*SQRT(2*Basic!$C$4*9.81))))*SIN(RADIANS(AK186))+(SQRT(((SQRT((SIN(RADIANS(90-DEGREES(ASIN(AD186/2000))))*SQRT(2*Basic!$C$4*9.81)*Tool!$B$125*SIN(RADIANS(90-DEGREES(ASIN(AD186/2000))))*SQRT(2*Basic!$C$4*9.81)*Tool!$B$125)+(COS(RADIANS(90-DEGREES(ASIN(AD186/2000))))*SQRT(2*Basic!$C$4*9.81)*COS(RADIANS(90-DEGREES(ASIN(AD186/2000))))*SQRT(2*Basic!$C$4*9.81))))*SIN(RADIANS(AK186))*(SQRT((SIN(RADIANS(90-DEGREES(ASIN(AD186/2000))))*SQRT(2*Basic!$C$4*9.81)*Tool!$B$125*SIN(RADIANS(90-DEGREES(ASIN(AD186/2000))))*SQRT(2*Basic!$C$4*9.81)*Tool!$B$125)+(COS(RADIANS(90-DEGREES(ASIN(AD186/2000))))*SQRT(2*Basic!$C$4*9.81)*COS(RADIANS(90-DEGREES(ASIN(AD186/2000))))*SQRT(2*Basic!$C$4*9.81))))*SIN(RADIANS(AK186)))-19.62*(-Basic!$C$3))))*(SQRT((SIN(RADIANS(90-DEGREES(ASIN(AD186/2000))))*SQRT(2*Basic!$C$4*9.81)*Tool!$B$125*SIN(RADIANS(90-DEGREES(ASIN(AD186/2000))))*SQRT(2*Basic!$C$4*9.81)*Tool!$B$125)+(COS(RADIANS(90-DEGREES(ASIN(AD186/2000))))*SQRT(2*Basic!$C$4*9.81)*COS(RADIANS(90-DEGREES(ASIN(AD186/2000))))*SQRT(2*Basic!$C$4*9.81))))*COS(RADIANS(AK186))</f>
        <v>1.1760388585120627</v>
      </c>
      <c r="AX186">
        <v>183</v>
      </c>
      <c r="AY186">
        <f t="shared" si="22"/>
        <v>-104.67191248588712</v>
      </c>
      <c r="AZ186">
        <f t="shared" si="24"/>
        <v>-1997.2590695091476</v>
      </c>
    </row>
    <row r="187" spans="6:52" x14ac:dyDescent="0.3">
      <c r="F187">
        <v>185</v>
      </c>
      <c r="G187" s="31">
        <f t="shared" si="16"/>
        <v>0.54538768919409542</v>
      </c>
      <c r="H187" s="35">
        <f>Tool!$E$10+('Trajectory Map'!G187*SIN(RADIANS(90-2*DEGREES(ASIN($D$5/2000))))/COS(RADIANS(90-2*DEGREES(ASIN($D$5/2000))))-('Trajectory Map'!G187*'Trajectory Map'!G187/((VLOOKUP($D$5,$AD$3:$AR$2002,15,FALSE)*4*COS(RADIANS(90-2*DEGREES(ASIN($D$5/2000))))*COS(RADIANS(90-2*DEGREES(ASIN($D$5/2000))))))))</f>
        <v>6.0213193278682589</v>
      </c>
      <c r="AD187" s="33">
        <f t="shared" si="20"/>
        <v>185</v>
      </c>
      <c r="AE187" s="33">
        <f t="shared" si="17"/>
        <v>1991.425368925484</v>
      </c>
      <c r="AH187" s="33">
        <f t="shared" si="18"/>
        <v>5.3074466746302997</v>
      </c>
      <c r="AI187" s="33">
        <f t="shared" si="19"/>
        <v>84.692553325369701</v>
      </c>
      <c r="AK187" s="75">
        <f t="shared" si="21"/>
        <v>79.385106650739402</v>
      </c>
      <c r="AN187" s="64"/>
      <c r="AQ187" s="64"/>
      <c r="AR187" s="75">
        <f>(SQRT((SIN(RADIANS(90-DEGREES(ASIN(AD187/2000))))*SQRT(2*Basic!$C$4*9.81)*Tool!$B$125*SIN(RADIANS(90-DEGREES(ASIN(AD187/2000))))*SQRT(2*Basic!$C$4*9.81)*Tool!$B$125)+(COS(RADIANS(90-DEGREES(ASIN(AD187/2000))))*SQRT(2*Basic!$C$4*9.81)*COS(RADIANS(90-DEGREES(ASIN(AD187/2000))))*SQRT(2*Basic!$C$4*9.81))))*(SQRT((SIN(RADIANS(90-DEGREES(ASIN(AD187/2000))))*SQRT(2*Basic!$C$4*9.81)*Tool!$B$125*SIN(RADIANS(90-DEGREES(ASIN(AD187/2000))))*SQRT(2*Basic!$C$4*9.81)*Tool!$B$125)+(COS(RADIANS(90-DEGREES(ASIN(AD187/2000))))*SQRT(2*Basic!$C$4*9.81)*COS(RADIANS(90-DEGREES(ASIN(AD187/2000))))*SQRT(2*Basic!$C$4*9.81))))/(2*9.81)</f>
        <v>0.83681538025000002</v>
      </c>
      <c r="AS187" s="75">
        <f>(1/9.81)*((SQRT((SIN(RADIANS(90-DEGREES(ASIN(AD187/2000))))*SQRT(2*Basic!$C$4*9.81)*Tool!$B$125*SIN(RADIANS(90-DEGREES(ASIN(AD187/2000))))*SQRT(2*Basic!$C$4*9.81)*Tool!$B$125)+(COS(RADIANS(90-DEGREES(ASIN(AD187/2000))))*SQRT(2*Basic!$C$4*9.81)*COS(RADIANS(90-DEGREES(ASIN(AD187/2000))))*SQRT(2*Basic!$C$4*9.81))))*SIN(RADIANS(AK187))+(SQRT(((SQRT((SIN(RADIANS(90-DEGREES(ASIN(AD187/2000))))*SQRT(2*Basic!$C$4*9.81)*Tool!$B$125*SIN(RADIANS(90-DEGREES(ASIN(AD187/2000))))*SQRT(2*Basic!$C$4*9.81)*Tool!$B$125)+(COS(RADIANS(90-DEGREES(ASIN(AD187/2000))))*SQRT(2*Basic!$C$4*9.81)*COS(RADIANS(90-DEGREES(ASIN(AD187/2000))))*SQRT(2*Basic!$C$4*9.81))))*SIN(RADIANS(AK187))*(SQRT((SIN(RADIANS(90-DEGREES(ASIN(AD187/2000))))*SQRT(2*Basic!$C$4*9.81)*Tool!$B$125*SIN(RADIANS(90-DEGREES(ASIN(AD187/2000))))*SQRT(2*Basic!$C$4*9.81)*Tool!$B$125)+(COS(RADIANS(90-DEGREES(ASIN(AD187/2000))))*SQRT(2*Basic!$C$4*9.81)*COS(RADIANS(90-DEGREES(ASIN(AD187/2000))))*SQRT(2*Basic!$C$4*9.81))))*SIN(RADIANS(AK187)))-19.62*(-Basic!$C$3))))*(SQRT((SIN(RADIANS(90-DEGREES(ASIN(AD187/2000))))*SQRT(2*Basic!$C$4*9.81)*Tool!$B$125*SIN(RADIANS(90-DEGREES(ASIN(AD187/2000))))*SQRT(2*Basic!$C$4*9.81)*Tool!$B$125)+(COS(RADIANS(90-DEGREES(ASIN(AD187/2000))))*SQRT(2*Basic!$C$4*9.81)*COS(RADIANS(90-DEGREES(ASIN(AD187/2000))))*SQRT(2*Basic!$C$4*9.81))))*COS(RADIANS(AK187))</f>
        <v>1.1823928686133793</v>
      </c>
      <c r="AX187">
        <v>184</v>
      </c>
      <c r="AY187">
        <f t="shared" si="22"/>
        <v>-139.51294748825055</v>
      </c>
      <c r="AZ187">
        <f t="shared" ref="AZ187:AZ230" si="25">2000*COS(RADIANS(AX187))</f>
        <v>-1995.1281005196483</v>
      </c>
    </row>
    <row r="188" spans="6:52" x14ac:dyDescent="0.3">
      <c r="F188">
        <v>186</v>
      </c>
      <c r="G188" s="31">
        <f t="shared" si="16"/>
        <v>0.54833573075730668</v>
      </c>
      <c r="H188" s="35">
        <f>Tool!$E$10+('Trajectory Map'!G188*SIN(RADIANS(90-2*DEGREES(ASIN($D$5/2000))))/COS(RADIANS(90-2*DEGREES(ASIN($D$5/2000))))-('Trajectory Map'!G188*'Trajectory Map'!G188/((VLOOKUP($D$5,$AD$3:$AR$2002,15,FALSE)*4*COS(RADIANS(90-2*DEGREES(ASIN($D$5/2000))))*COS(RADIANS(90-2*DEGREES(ASIN($D$5/2000))))))))</f>
        <v>6.0211133832815458</v>
      </c>
      <c r="AD188" s="33">
        <f t="shared" si="20"/>
        <v>186</v>
      </c>
      <c r="AE188" s="33">
        <f t="shared" si="17"/>
        <v>1991.3322173861397</v>
      </c>
      <c r="AH188" s="33">
        <f t="shared" si="18"/>
        <v>5.3362185880934661</v>
      </c>
      <c r="AI188" s="33">
        <f t="shared" si="19"/>
        <v>84.663781411906541</v>
      </c>
      <c r="AK188" s="75">
        <f t="shared" si="21"/>
        <v>79.327562823813068</v>
      </c>
      <c r="AN188" s="64"/>
      <c r="AQ188" s="64"/>
      <c r="AR188" s="75">
        <f>(SQRT((SIN(RADIANS(90-DEGREES(ASIN(AD188/2000))))*SQRT(2*Basic!$C$4*9.81)*Tool!$B$125*SIN(RADIANS(90-DEGREES(ASIN(AD188/2000))))*SQRT(2*Basic!$C$4*9.81)*Tool!$B$125)+(COS(RADIANS(90-DEGREES(ASIN(AD188/2000))))*SQRT(2*Basic!$C$4*9.81)*COS(RADIANS(90-DEGREES(ASIN(AD188/2000))))*SQRT(2*Basic!$C$4*9.81))))*(SQRT((SIN(RADIANS(90-DEGREES(ASIN(AD188/2000))))*SQRT(2*Basic!$C$4*9.81)*Tool!$B$125*SIN(RADIANS(90-DEGREES(ASIN(AD188/2000))))*SQRT(2*Basic!$C$4*9.81)*Tool!$B$125)+(COS(RADIANS(90-DEGREES(ASIN(AD188/2000))))*SQRT(2*Basic!$C$4*9.81)*COS(RADIANS(90-DEGREES(ASIN(AD188/2000))))*SQRT(2*Basic!$C$4*9.81))))/(2*9.81)</f>
        <v>0.83691484164000018</v>
      </c>
      <c r="AS188" s="75">
        <f>(1/9.81)*((SQRT((SIN(RADIANS(90-DEGREES(ASIN(AD188/2000))))*SQRT(2*Basic!$C$4*9.81)*Tool!$B$125*SIN(RADIANS(90-DEGREES(ASIN(AD188/2000))))*SQRT(2*Basic!$C$4*9.81)*Tool!$B$125)+(COS(RADIANS(90-DEGREES(ASIN(AD188/2000))))*SQRT(2*Basic!$C$4*9.81)*COS(RADIANS(90-DEGREES(ASIN(AD188/2000))))*SQRT(2*Basic!$C$4*9.81))))*SIN(RADIANS(AK188))+(SQRT(((SQRT((SIN(RADIANS(90-DEGREES(ASIN(AD188/2000))))*SQRT(2*Basic!$C$4*9.81)*Tool!$B$125*SIN(RADIANS(90-DEGREES(ASIN(AD188/2000))))*SQRT(2*Basic!$C$4*9.81)*Tool!$B$125)+(COS(RADIANS(90-DEGREES(ASIN(AD188/2000))))*SQRT(2*Basic!$C$4*9.81)*COS(RADIANS(90-DEGREES(ASIN(AD188/2000))))*SQRT(2*Basic!$C$4*9.81))))*SIN(RADIANS(AK188))*(SQRT((SIN(RADIANS(90-DEGREES(ASIN(AD188/2000))))*SQRT(2*Basic!$C$4*9.81)*Tool!$B$125*SIN(RADIANS(90-DEGREES(ASIN(AD188/2000))))*SQRT(2*Basic!$C$4*9.81)*Tool!$B$125)+(COS(RADIANS(90-DEGREES(ASIN(AD188/2000))))*SQRT(2*Basic!$C$4*9.81)*COS(RADIANS(90-DEGREES(ASIN(AD188/2000))))*SQRT(2*Basic!$C$4*9.81))))*SIN(RADIANS(AK188)))-19.62*(-Basic!$C$3))))*(SQRT((SIN(RADIANS(90-DEGREES(ASIN(AD188/2000))))*SQRT(2*Basic!$C$4*9.81)*Tool!$B$125*SIN(RADIANS(90-DEGREES(ASIN(AD188/2000))))*SQRT(2*Basic!$C$4*9.81)*Tool!$B$125)+(COS(RADIANS(90-DEGREES(ASIN(AD188/2000))))*SQRT(2*Basic!$C$4*9.81)*COS(RADIANS(90-DEGREES(ASIN(AD188/2000))))*SQRT(2*Basic!$C$4*9.81))))*COS(RADIANS(AK188))</f>
        <v>1.1887462450966277</v>
      </c>
      <c r="AX188">
        <v>185</v>
      </c>
      <c r="AY188">
        <f t="shared" si="22"/>
        <v>-174.31148549531588</v>
      </c>
      <c r="AZ188">
        <f t="shared" si="25"/>
        <v>-1992.389396183491</v>
      </c>
    </row>
    <row r="189" spans="6:52" x14ac:dyDescent="0.3">
      <c r="F189">
        <v>187</v>
      </c>
      <c r="G189" s="31">
        <f t="shared" si="16"/>
        <v>0.55128377232051795</v>
      </c>
      <c r="H189" s="35">
        <f>Tool!$E$10+('Trajectory Map'!G189*SIN(RADIANS(90-2*DEGREES(ASIN($D$5/2000))))/COS(RADIANS(90-2*DEGREES(ASIN($D$5/2000))))-('Trajectory Map'!G189*'Trajectory Map'!G189/((VLOOKUP($D$5,$AD$3:$AR$2002,15,FALSE)*4*COS(RADIANS(90-2*DEGREES(ASIN($D$5/2000))))*COS(RADIANS(90-2*DEGREES(ASIN($D$5/2000))))))))</f>
        <v>6.0209039851013184</v>
      </c>
      <c r="AD189" s="33">
        <f t="shared" si="20"/>
        <v>187</v>
      </c>
      <c r="AE189" s="33">
        <f t="shared" si="17"/>
        <v>1991.2385592891676</v>
      </c>
      <c r="AH189" s="33">
        <f t="shared" si="18"/>
        <v>5.3649918511548602</v>
      </c>
      <c r="AI189" s="33">
        <f t="shared" si="19"/>
        <v>84.635008148845145</v>
      </c>
      <c r="AK189" s="75">
        <f t="shared" si="21"/>
        <v>79.270016297690276</v>
      </c>
      <c r="AN189" s="64"/>
      <c r="AQ189" s="64"/>
      <c r="AR189" s="75">
        <f>(SQRT((SIN(RADIANS(90-DEGREES(ASIN(AD189/2000))))*SQRT(2*Basic!$C$4*9.81)*Tool!$B$125*SIN(RADIANS(90-DEGREES(ASIN(AD189/2000))))*SQRT(2*Basic!$C$4*9.81)*Tool!$B$125)+(COS(RADIANS(90-DEGREES(ASIN(AD189/2000))))*SQRT(2*Basic!$C$4*9.81)*COS(RADIANS(90-DEGREES(ASIN(AD189/2000))))*SQRT(2*Basic!$C$4*9.81))))*(SQRT((SIN(RADIANS(90-DEGREES(ASIN(AD189/2000))))*SQRT(2*Basic!$C$4*9.81)*Tool!$B$125*SIN(RADIANS(90-DEGREES(ASIN(AD189/2000))))*SQRT(2*Basic!$C$4*9.81)*Tool!$B$125)+(COS(RADIANS(90-DEGREES(ASIN(AD189/2000))))*SQRT(2*Basic!$C$4*9.81)*COS(RADIANS(90-DEGREES(ASIN(AD189/2000))))*SQRT(2*Basic!$C$4*9.81))))/(2*9.81)</f>
        <v>0.83701483921000008</v>
      </c>
      <c r="AS189" s="75">
        <f>(1/9.81)*((SQRT((SIN(RADIANS(90-DEGREES(ASIN(AD189/2000))))*SQRT(2*Basic!$C$4*9.81)*Tool!$B$125*SIN(RADIANS(90-DEGREES(ASIN(AD189/2000))))*SQRT(2*Basic!$C$4*9.81)*Tool!$B$125)+(COS(RADIANS(90-DEGREES(ASIN(AD189/2000))))*SQRT(2*Basic!$C$4*9.81)*COS(RADIANS(90-DEGREES(ASIN(AD189/2000))))*SQRT(2*Basic!$C$4*9.81))))*SIN(RADIANS(AK189))+(SQRT(((SQRT((SIN(RADIANS(90-DEGREES(ASIN(AD189/2000))))*SQRT(2*Basic!$C$4*9.81)*Tool!$B$125*SIN(RADIANS(90-DEGREES(ASIN(AD189/2000))))*SQRT(2*Basic!$C$4*9.81)*Tool!$B$125)+(COS(RADIANS(90-DEGREES(ASIN(AD189/2000))))*SQRT(2*Basic!$C$4*9.81)*COS(RADIANS(90-DEGREES(ASIN(AD189/2000))))*SQRT(2*Basic!$C$4*9.81))))*SIN(RADIANS(AK189))*(SQRT((SIN(RADIANS(90-DEGREES(ASIN(AD189/2000))))*SQRT(2*Basic!$C$4*9.81)*Tool!$B$125*SIN(RADIANS(90-DEGREES(ASIN(AD189/2000))))*SQRT(2*Basic!$C$4*9.81)*Tool!$B$125)+(COS(RADIANS(90-DEGREES(ASIN(AD189/2000))))*SQRT(2*Basic!$C$4*9.81)*COS(RADIANS(90-DEGREES(ASIN(AD189/2000))))*SQRT(2*Basic!$C$4*9.81))))*SIN(RADIANS(AK189)))-19.62*(-Basic!$C$3))))*(SQRT((SIN(RADIANS(90-DEGREES(ASIN(AD189/2000))))*SQRT(2*Basic!$C$4*9.81)*Tool!$B$125*SIN(RADIANS(90-DEGREES(ASIN(AD189/2000))))*SQRT(2*Basic!$C$4*9.81)*Tool!$B$125)+(COS(RADIANS(90-DEGREES(ASIN(AD189/2000))))*SQRT(2*Basic!$C$4*9.81)*COS(RADIANS(90-DEGREES(ASIN(AD189/2000))))*SQRT(2*Basic!$C$4*9.81))))*COS(RADIANS(AK189))</f>
        <v>1.1950989838984063</v>
      </c>
      <c r="AX189">
        <v>186</v>
      </c>
      <c r="AY189">
        <f t="shared" si="22"/>
        <v>-209.05692653530699</v>
      </c>
      <c r="AZ189">
        <f t="shared" si="25"/>
        <v>-1989.0437907365465</v>
      </c>
    </row>
    <row r="190" spans="6:52" x14ac:dyDescent="0.3">
      <c r="F190">
        <v>188</v>
      </c>
      <c r="G190" s="31">
        <f t="shared" si="16"/>
        <v>0.55423181388372944</v>
      </c>
      <c r="H190" s="35">
        <f>Tool!$E$10+('Trajectory Map'!G190*SIN(RADIANS(90-2*DEGREES(ASIN($D$5/2000))))/COS(RADIANS(90-2*DEGREES(ASIN($D$5/2000))))-('Trajectory Map'!G190*'Trajectory Map'!G190/((VLOOKUP($D$5,$AD$3:$AR$2002,15,FALSE)*4*COS(RADIANS(90-2*DEGREES(ASIN($D$5/2000))))*COS(RADIANS(90-2*DEGREES(ASIN($D$5/2000))))))))</f>
        <v>6.0206911333275768</v>
      </c>
      <c r="AD190" s="33">
        <f t="shared" si="20"/>
        <v>188</v>
      </c>
      <c r="AE190" s="33">
        <f t="shared" si="17"/>
        <v>1991.1443945630865</v>
      </c>
      <c r="AH190" s="33">
        <f t="shared" si="18"/>
        <v>5.3937664712618547</v>
      </c>
      <c r="AI190" s="33">
        <f t="shared" si="19"/>
        <v>84.606233528738144</v>
      </c>
      <c r="AK190" s="75">
        <f t="shared" si="21"/>
        <v>79.212467057476289</v>
      </c>
      <c r="AN190" s="64"/>
      <c r="AQ190" s="64"/>
      <c r="AR190" s="75">
        <f>(SQRT((SIN(RADIANS(90-DEGREES(ASIN(AD190/2000))))*SQRT(2*Basic!$C$4*9.81)*Tool!$B$125*SIN(RADIANS(90-DEGREES(ASIN(AD190/2000))))*SQRT(2*Basic!$C$4*9.81)*Tool!$B$125)+(COS(RADIANS(90-DEGREES(ASIN(AD190/2000))))*SQRT(2*Basic!$C$4*9.81)*COS(RADIANS(90-DEGREES(ASIN(AD190/2000))))*SQRT(2*Basic!$C$4*9.81))))*(SQRT((SIN(RADIANS(90-DEGREES(ASIN(AD190/2000))))*SQRT(2*Basic!$C$4*9.81)*Tool!$B$125*SIN(RADIANS(90-DEGREES(ASIN(AD190/2000))))*SQRT(2*Basic!$C$4*9.81)*Tool!$B$125)+(COS(RADIANS(90-DEGREES(ASIN(AD190/2000))))*SQRT(2*Basic!$C$4*9.81)*COS(RADIANS(90-DEGREES(ASIN(AD190/2000))))*SQRT(2*Basic!$C$4*9.81))))/(2*9.81)</f>
        <v>0.83711537296000016</v>
      </c>
      <c r="AS190" s="75">
        <f>(1/9.81)*((SQRT((SIN(RADIANS(90-DEGREES(ASIN(AD190/2000))))*SQRT(2*Basic!$C$4*9.81)*Tool!$B$125*SIN(RADIANS(90-DEGREES(ASIN(AD190/2000))))*SQRT(2*Basic!$C$4*9.81)*Tool!$B$125)+(COS(RADIANS(90-DEGREES(ASIN(AD190/2000))))*SQRT(2*Basic!$C$4*9.81)*COS(RADIANS(90-DEGREES(ASIN(AD190/2000))))*SQRT(2*Basic!$C$4*9.81))))*SIN(RADIANS(AK190))+(SQRT(((SQRT((SIN(RADIANS(90-DEGREES(ASIN(AD190/2000))))*SQRT(2*Basic!$C$4*9.81)*Tool!$B$125*SIN(RADIANS(90-DEGREES(ASIN(AD190/2000))))*SQRT(2*Basic!$C$4*9.81)*Tool!$B$125)+(COS(RADIANS(90-DEGREES(ASIN(AD190/2000))))*SQRT(2*Basic!$C$4*9.81)*COS(RADIANS(90-DEGREES(ASIN(AD190/2000))))*SQRT(2*Basic!$C$4*9.81))))*SIN(RADIANS(AK190))*(SQRT((SIN(RADIANS(90-DEGREES(ASIN(AD190/2000))))*SQRT(2*Basic!$C$4*9.81)*Tool!$B$125*SIN(RADIANS(90-DEGREES(ASIN(AD190/2000))))*SQRT(2*Basic!$C$4*9.81)*Tool!$B$125)+(COS(RADIANS(90-DEGREES(ASIN(AD190/2000))))*SQRT(2*Basic!$C$4*9.81)*COS(RADIANS(90-DEGREES(ASIN(AD190/2000))))*SQRT(2*Basic!$C$4*9.81))))*SIN(RADIANS(AK190)))-19.62*(-Basic!$C$3))))*(SQRT((SIN(RADIANS(90-DEGREES(ASIN(AD190/2000))))*SQRT(2*Basic!$C$4*9.81)*Tool!$B$125*SIN(RADIANS(90-DEGREES(ASIN(AD190/2000))))*SQRT(2*Basic!$C$4*9.81)*Tool!$B$125)+(COS(RADIANS(90-DEGREES(ASIN(AD190/2000))))*SQRT(2*Basic!$C$4*9.81)*COS(RADIANS(90-DEGREES(ASIN(AD190/2000))))*SQRT(2*Basic!$C$4*9.81))))*COS(RADIANS(AK190))</f>
        <v>1.2014510809451431</v>
      </c>
      <c r="AX190">
        <v>187</v>
      </c>
      <c r="AY190">
        <f t="shared" si="22"/>
        <v>-243.73868681029461</v>
      </c>
      <c r="AZ190">
        <f t="shared" si="25"/>
        <v>-1985.0923032826443</v>
      </c>
    </row>
    <row r="191" spans="6:52" x14ac:dyDescent="0.3">
      <c r="F191">
        <v>189</v>
      </c>
      <c r="G191" s="31">
        <f t="shared" si="16"/>
        <v>0.55717985544694071</v>
      </c>
      <c r="H191" s="35">
        <f>Tool!$E$10+('Trajectory Map'!G191*SIN(RADIANS(90-2*DEGREES(ASIN($D$5/2000))))/COS(RADIANS(90-2*DEGREES(ASIN($D$5/2000))))-('Trajectory Map'!G191*'Trajectory Map'!G191/((VLOOKUP($D$5,$AD$3:$AR$2002,15,FALSE)*4*COS(RADIANS(90-2*DEGREES(ASIN($D$5/2000))))*COS(RADIANS(90-2*DEGREES(ASIN($D$5/2000))))))))</f>
        <v>6.0204748279603209</v>
      </c>
      <c r="AD191" s="33">
        <f t="shared" si="20"/>
        <v>189</v>
      </c>
      <c r="AE191" s="33">
        <f t="shared" si="17"/>
        <v>1991.0497231360146</v>
      </c>
      <c r="AH191" s="33">
        <f t="shared" si="18"/>
        <v>5.4225424558649502</v>
      </c>
      <c r="AI191" s="33">
        <f t="shared" si="19"/>
        <v>84.577457544135044</v>
      </c>
      <c r="AK191" s="75">
        <f t="shared" si="21"/>
        <v>79.154915088270101</v>
      </c>
      <c r="AN191" s="64"/>
      <c r="AQ191" s="64"/>
      <c r="AR191" s="75">
        <f>(SQRT((SIN(RADIANS(90-DEGREES(ASIN(AD191/2000))))*SQRT(2*Basic!$C$4*9.81)*Tool!$B$125*SIN(RADIANS(90-DEGREES(ASIN(AD191/2000))))*SQRT(2*Basic!$C$4*9.81)*Tool!$B$125)+(COS(RADIANS(90-DEGREES(ASIN(AD191/2000))))*SQRT(2*Basic!$C$4*9.81)*COS(RADIANS(90-DEGREES(ASIN(AD191/2000))))*SQRT(2*Basic!$C$4*9.81))))*(SQRT((SIN(RADIANS(90-DEGREES(ASIN(AD191/2000))))*SQRT(2*Basic!$C$4*9.81)*Tool!$B$125*SIN(RADIANS(90-DEGREES(ASIN(AD191/2000))))*SQRT(2*Basic!$C$4*9.81)*Tool!$B$125)+(COS(RADIANS(90-DEGREES(ASIN(AD191/2000))))*SQRT(2*Basic!$C$4*9.81)*COS(RADIANS(90-DEGREES(ASIN(AD191/2000))))*SQRT(2*Basic!$C$4*9.81))))/(2*9.81)</f>
        <v>0.83721644289000019</v>
      </c>
      <c r="AS191" s="75">
        <f>(1/9.81)*((SQRT((SIN(RADIANS(90-DEGREES(ASIN(AD191/2000))))*SQRT(2*Basic!$C$4*9.81)*Tool!$B$125*SIN(RADIANS(90-DEGREES(ASIN(AD191/2000))))*SQRT(2*Basic!$C$4*9.81)*Tool!$B$125)+(COS(RADIANS(90-DEGREES(ASIN(AD191/2000))))*SQRT(2*Basic!$C$4*9.81)*COS(RADIANS(90-DEGREES(ASIN(AD191/2000))))*SQRT(2*Basic!$C$4*9.81))))*SIN(RADIANS(AK191))+(SQRT(((SQRT((SIN(RADIANS(90-DEGREES(ASIN(AD191/2000))))*SQRT(2*Basic!$C$4*9.81)*Tool!$B$125*SIN(RADIANS(90-DEGREES(ASIN(AD191/2000))))*SQRT(2*Basic!$C$4*9.81)*Tool!$B$125)+(COS(RADIANS(90-DEGREES(ASIN(AD191/2000))))*SQRT(2*Basic!$C$4*9.81)*COS(RADIANS(90-DEGREES(ASIN(AD191/2000))))*SQRT(2*Basic!$C$4*9.81))))*SIN(RADIANS(AK191))*(SQRT((SIN(RADIANS(90-DEGREES(ASIN(AD191/2000))))*SQRT(2*Basic!$C$4*9.81)*Tool!$B$125*SIN(RADIANS(90-DEGREES(ASIN(AD191/2000))))*SQRT(2*Basic!$C$4*9.81)*Tool!$B$125)+(COS(RADIANS(90-DEGREES(ASIN(AD191/2000))))*SQRT(2*Basic!$C$4*9.81)*COS(RADIANS(90-DEGREES(ASIN(AD191/2000))))*SQRT(2*Basic!$C$4*9.81))))*SIN(RADIANS(AK191)))-19.62*(-Basic!$C$3))))*(SQRT((SIN(RADIANS(90-DEGREES(ASIN(AD191/2000))))*SQRT(2*Basic!$C$4*9.81)*Tool!$B$125*SIN(RADIANS(90-DEGREES(ASIN(AD191/2000))))*SQRT(2*Basic!$C$4*9.81)*Tool!$B$125)+(COS(RADIANS(90-DEGREES(ASIN(AD191/2000))))*SQRT(2*Basic!$C$4*9.81)*COS(RADIANS(90-DEGREES(ASIN(AD191/2000))))*SQRT(2*Basic!$C$4*9.81))))*COS(RADIANS(AK191))</f>
        <v>1.2078025321530435</v>
      </c>
      <c r="AX191">
        <v>188</v>
      </c>
      <c r="AY191">
        <f t="shared" si="22"/>
        <v>-278.34620192013102</v>
      </c>
      <c r="AZ191">
        <f t="shared" si="25"/>
        <v>-1980.5361374831405</v>
      </c>
    </row>
    <row r="192" spans="6:52" x14ac:dyDescent="0.3">
      <c r="F192">
        <v>190</v>
      </c>
      <c r="G192" s="31">
        <f t="shared" si="16"/>
        <v>0.56012789701015198</v>
      </c>
      <c r="H192" s="35">
        <f>Tool!$E$10+('Trajectory Map'!G192*SIN(RADIANS(90-2*DEGREES(ASIN($D$5/2000))))/COS(RADIANS(90-2*DEGREES(ASIN($D$5/2000))))-('Trajectory Map'!G192*'Trajectory Map'!G192/((VLOOKUP($D$5,$AD$3:$AR$2002,15,FALSE)*4*COS(RADIANS(90-2*DEGREES(ASIN($D$5/2000))))*COS(RADIANS(90-2*DEGREES(ASIN($D$5/2000))))))))</f>
        <v>6.0202550689995515</v>
      </c>
      <c r="AD192" s="33">
        <f t="shared" si="20"/>
        <v>190</v>
      </c>
      <c r="AE192" s="33">
        <f t="shared" si="17"/>
        <v>1990.9545449356699</v>
      </c>
      <c r="AH192" s="33">
        <f t="shared" si="18"/>
        <v>5.4513198124177853</v>
      </c>
      <c r="AI192" s="33">
        <f t="shared" si="19"/>
        <v>84.548680187582221</v>
      </c>
      <c r="AK192" s="75">
        <f t="shared" si="21"/>
        <v>79.097360375164428</v>
      </c>
      <c r="AN192" s="64"/>
      <c r="AQ192" s="64"/>
      <c r="AR192" s="75">
        <f>(SQRT((SIN(RADIANS(90-DEGREES(ASIN(AD192/2000))))*SQRT(2*Basic!$C$4*9.81)*Tool!$B$125*SIN(RADIANS(90-DEGREES(ASIN(AD192/2000))))*SQRT(2*Basic!$C$4*9.81)*Tool!$B$125)+(COS(RADIANS(90-DEGREES(ASIN(AD192/2000))))*SQRT(2*Basic!$C$4*9.81)*COS(RADIANS(90-DEGREES(ASIN(AD192/2000))))*SQRT(2*Basic!$C$4*9.81))))*(SQRT((SIN(RADIANS(90-DEGREES(ASIN(AD192/2000))))*SQRT(2*Basic!$C$4*9.81)*Tool!$B$125*SIN(RADIANS(90-DEGREES(ASIN(AD192/2000))))*SQRT(2*Basic!$C$4*9.81)*Tool!$B$125)+(COS(RADIANS(90-DEGREES(ASIN(AD192/2000))))*SQRT(2*Basic!$C$4*9.81)*COS(RADIANS(90-DEGREES(ASIN(AD192/2000))))*SQRT(2*Basic!$C$4*9.81))))/(2*9.81)</f>
        <v>0.83731804899999984</v>
      </c>
      <c r="AS192" s="75">
        <f>(1/9.81)*((SQRT((SIN(RADIANS(90-DEGREES(ASIN(AD192/2000))))*SQRT(2*Basic!$C$4*9.81)*Tool!$B$125*SIN(RADIANS(90-DEGREES(ASIN(AD192/2000))))*SQRT(2*Basic!$C$4*9.81)*Tool!$B$125)+(COS(RADIANS(90-DEGREES(ASIN(AD192/2000))))*SQRT(2*Basic!$C$4*9.81)*COS(RADIANS(90-DEGREES(ASIN(AD192/2000))))*SQRT(2*Basic!$C$4*9.81))))*SIN(RADIANS(AK192))+(SQRT(((SQRT((SIN(RADIANS(90-DEGREES(ASIN(AD192/2000))))*SQRT(2*Basic!$C$4*9.81)*Tool!$B$125*SIN(RADIANS(90-DEGREES(ASIN(AD192/2000))))*SQRT(2*Basic!$C$4*9.81)*Tool!$B$125)+(COS(RADIANS(90-DEGREES(ASIN(AD192/2000))))*SQRT(2*Basic!$C$4*9.81)*COS(RADIANS(90-DEGREES(ASIN(AD192/2000))))*SQRT(2*Basic!$C$4*9.81))))*SIN(RADIANS(AK192))*(SQRT((SIN(RADIANS(90-DEGREES(ASIN(AD192/2000))))*SQRT(2*Basic!$C$4*9.81)*Tool!$B$125*SIN(RADIANS(90-DEGREES(ASIN(AD192/2000))))*SQRT(2*Basic!$C$4*9.81)*Tool!$B$125)+(COS(RADIANS(90-DEGREES(ASIN(AD192/2000))))*SQRT(2*Basic!$C$4*9.81)*COS(RADIANS(90-DEGREES(ASIN(AD192/2000))))*SQRT(2*Basic!$C$4*9.81))))*SIN(RADIANS(AK192)))-19.62*(-Basic!$C$3))))*(SQRT((SIN(RADIANS(90-DEGREES(ASIN(AD192/2000))))*SQRT(2*Basic!$C$4*9.81)*Tool!$B$125*SIN(RADIANS(90-DEGREES(ASIN(AD192/2000))))*SQRT(2*Basic!$C$4*9.81)*Tool!$B$125)+(COS(RADIANS(90-DEGREES(ASIN(AD192/2000))))*SQRT(2*Basic!$C$4*9.81)*COS(RADIANS(90-DEGREES(ASIN(AD192/2000))))*SQRT(2*Basic!$C$4*9.81))))*COS(RADIANS(AK192))</f>
        <v>1.2141533334280439</v>
      </c>
      <c r="AX192">
        <v>189</v>
      </c>
      <c r="AY192">
        <f t="shared" si="22"/>
        <v>-312.86893008046144</v>
      </c>
      <c r="AZ192">
        <f t="shared" si="25"/>
        <v>-1975.3766811902756</v>
      </c>
    </row>
    <row r="193" spans="6:52" x14ac:dyDescent="0.3">
      <c r="F193">
        <v>191</v>
      </c>
      <c r="G193" s="31">
        <f t="shared" si="16"/>
        <v>0.56307593857336335</v>
      </c>
      <c r="H193" s="35">
        <f>Tool!$E$10+('Trajectory Map'!G193*SIN(RADIANS(90-2*DEGREES(ASIN($D$5/2000))))/COS(RADIANS(90-2*DEGREES(ASIN($D$5/2000))))-('Trajectory Map'!G193*'Trajectory Map'!G193/((VLOOKUP($D$5,$AD$3:$AR$2002,15,FALSE)*4*COS(RADIANS(90-2*DEGREES(ASIN($D$5/2000))))*COS(RADIANS(90-2*DEGREES(ASIN($D$5/2000))))))))</f>
        <v>6.0200318564452679</v>
      </c>
      <c r="AD193" s="33">
        <f t="shared" si="20"/>
        <v>191</v>
      </c>
      <c r="AE193" s="33">
        <f t="shared" si="17"/>
        <v>1990.8588598893696</v>
      </c>
      <c r="AH193" s="33">
        <f t="shared" si="18"/>
        <v>5.4800985483771667</v>
      </c>
      <c r="AI193" s="33">
        <f t="shared" si="19"/>
        <v>84.519901451622829</v>
      </c>
      <c r="AK193" s="75">
        <f t="shared" si="21"/>
        <v>79.039802903245672</v>
      </c>
      <c r="AN193" s="64"/>
      <c r="AQ193" s="64"/>
      <c r="AR193" s="75">
        <f>(SQRT((SIN(RADIANS(90-DEGREES(ASIN(AD193/2000))))*SQRT(2*Basic!$C$4*9.81)*Tool!$B$125*SIN(RADIANS(90-DEGREES(ASIN(AD193/2000))))*SQRT(2*Basic!$C$4*9.81)*Tool!$B$125)+(COS(RADIANS(90-DEGREES(ASIN(AD193/2000))))*SQRT(2*Basic!$C$4*9.81)*COS(RADIANS(90-DEGREES(ASIN(AD193/2000))))*SQRT(2*Basic!$C$4*9.81))))*(SQRT((SIN(RADIANS(90-DEGREES(ASIN(AD193/2000))))*SQRT(2*Basic!$C$4*9.81)*Tool!$B$125*SIN(RADIANS(90-DEGREES(ASIN(AD193/2000))))*SQRT(2*Basic!$C$4*9.81)*Tool!$B$125)+(COS(RADIANS(90-DEGREES(ASIN(AD193/2000))))*SQRT(2*Basic!$C$4*9.81)*COS(RADIANS(90-DEGREES(ASIN(AD193/2000))))*SQRT(2*Basic!$C$4*9.81))))/(2*9.81)</f>
        <v>0.83742019129000023</v>
      </c>
      <c r="AS193" s="75">
        <f>(1/9.81)*((SQRT((SIN(RADIANS(90-DEGREES(ASIN(AD193/2000))))*SQRT(2*Basic!$C$4*9.81)*Tool!$B$125*SIN(RADIANS(90-DEGREES(ASIN(AD193/2000))))*SQRT(2*Basic!$C$4*9.81)*Tool!$B$125)+(COS(RADIANS(90-DEGREES(ASIN(AD193/2000))))*SQRT(2*Basic!$C$4*9.81)*COS(RADIANS(90-DEGREES(ASIN(AD193/2000))))*SQRT(2*Basic!$C$4*9.81))))*SIN(RADIANS(AK193))+(SQRT(((SQRT((SIN(RADIANS(90-DEGREES(ASIN(AD193/2000))))*SQRT(2*Basic!$C$4*9.81)*Tool!$B$125*SIN(RADIANS(90-DEGREES(ASIN(AD193/2000))))*SQRT(2*Basic!$C$4*9.81)*Tool!$B$125)+(COS(RADIANS(90-DEGREES(ASIN(AD193/2000))))*SQRT(2*Basic!$C$4*9.81)*COS(RADIANS(90-DEGREES(ASIN(AD193/2000))))*SQRT(2*Basic!$C$4*9.81))))*SIN(RADIANS(AK193))*(SQRT((SIN(RADIANS(90-DEGREES(ASIN(AD193/2000))))*SQRT(2*Basic!$C$4*9.81)*Tool!$B$125*SIN(RADIANS(90-DEGREES(ASIN(AD193/2000))))*SQRT(2*Basic!$C$4*9.81)*Tool!$B$125)+(COS(RADIANS(90-DEGREES(ASIN(AD193/2000))))*SQRT(2*Basic!$C$4*9.81)*COS(RADIANS(90-DEGREES(ASIN(AD193/2000))))*SQRT(2*Basic!$C$4*9.81))))*SIN(RADIANS(AK193)))-19.62*(-Basic!$C$3))))*(SQRT((SIN(RADIANS(90-DEGREES(ASIN(AD193/2000))))*SQRT(2*Basic!$C$4*9.81)*Tool!$B$125*SIN(RADIANS(90-DEGREES(ASIN(AD193/2000))))*SQRT(2*Basic!$C$4*9.81)*Tool!$B$125)+(COS(RADIANS(90-DEGREES(ASIN(AD193/2000))))*SQRT(2*Basic!$C$4*9.81)*COS(RADIANS(90-DEGREES(ASIN(AD193/2000))))*SQRT(2*Basic!$C$4*9.81))))*COS(RADIANS(AK193))</f>
        <v>1.2205034806657531</v>
      </c>
      <c r="AX193">
        <v>190</v>
      </c>
      <c r="AY193">
        <f t="shared" si="22"/>
        <v>-347.29635533386096</v>
      </c>
      <c r="AZ193">
        <f t="shared" si="25"/>
        <v>-1969.6155060244159</v>
      </c>
    </row>
    <row r="194" spans="6:52" x14ac:dyDescent="0.3">
      <c r="F194">
        <v>192</v>
      </c>
      <c r="G194" s="31">
        <f t="shared" si="16"/>
        <v>0.56602398013657462</v>
      </c>
      <c r="H194" s="35">
        <f>Tool!$E$10+('Trajectory Map'!G194*SIN(RADIANS(90-2*DEGREES(ASIN($D$5/2000))))/COS(RADIANS(90-2*DEGREES(ASIN($D$5/2000))))-('Trajectory Map'!G194*'Trajectory Map'!G194/((VLOOKUP($D$5,$AD$3:$AR$2002,15,FALSE)*4*COS(RADIANS(90-2*DEGREES(ASIN($D$5/2000))))*COS(RADIANS(90-2*DEGREES(ASIN($D$5/2000))))))))</f>
        <v>6.0198051902974701</v>
      </c>
      <c r="AD194" s="33">
        <f t="shared" si="20"/>
        <v>192</v>
      </c>
      <c r="AE194" s="33">
        <f t="shared" si="17"/>
        <v>1990.7626679240295</v>
      </c>
      <c r="AH194" s="33">
        <f t="shared" si="18"/>
        <v>5.5088786712030746</v>
      </c>
      <c r="AI194" s="33">
        <f t="shared" si="19"/>
        <v>84.491121328796922</v>
      </c>
      <c r="AK194" s="75">
        <f t="shared" si="21"/>
        <v>78.982242657593844</v>
      </c>
      <c r="AN194" s="64"/>
      <c r="AQ194" s="64"/>
      <c r="AR194" s="75">
        <f>(SQRT((SIN(RADIANS(90-DEGREES(ASIN(AD194/2000))))*SQRT(2*Basic!$C$4*9.81)*Tool!$B$125*SIN(RADIANS(90-DEGREES(ASIN(AD194/2000))))*SQRT(2*Basic!$C$4*9.81)*Tool!$B$125)+(COS(RADIANS(90-DEGREES(ASIN(AD194/2000))))*SQRT(2*Basic!$C$4*9.81)*COS(RADIANS(90-DEGREES(ASIN(AD194/2000))))*SQRT(2*Basic!$C$4*9.81))))*(SQRT((SIN(RADIANS(90-DEGREES(ASIN(AD194/2000))))*SQRT(2*Basic!$C$4*9.81)*Tool!$B$125*SIN(RADIANS(90-DEGREES(ASIN(AD194/2000))))*SQRT(2*Basic!$C$4*9.81)*Tool!$B$125)+(COS(RADIANS(90-DEGREES(ASIN(AD194/2000))))*SQRT(2*Basic!$C$4*9.81)*COS(RADIANS(90-DEGREES(ASIN(AD194/2000))))*SQRT(2*Basic!$C$4*9.81))))/(2*9.81)</f>
        <v>0.83752286976000012</v>
      </c>
      <c r="AS194" s="75">
        <f>(1/9.81)*((SQRT((SIN(RADIANS(90-DEGREES(ASIN(AD194/2000))))*SQRT(2*Basic!$C$4*9.81)*Tool!$B$125*SIN(RADIANS(90-DEGREES(ASIN(AD194/2000))))*SQRT(2*Basic!$C$4*9.81)*Tool!$B$125)+(COS(RADIANS(90-DEGREES(ASIN(AD194/2000))))*SQRT(2*Basic!$C$4*9.81)*COS(RADIANS(90-DEGREES(ASIN(AD194/2000))))*SQRT(2*Basic!$C$4*9.81))))*SIN(RADIANS(AK194))+(SQRT(((SQRT((SIN(RADIANS(90-DEGREES(ASIN(AD194/2000))))*SQRT(2*Basic!$C$4*9.81)*Tool!$B$125*SIN(RADIANS(90-DEGREES(ASIN(AD194/2000))))*SQRT(2*Basic!$C$4*9.81)*Tool!$B$125)+(COS(RADIANS(90-DEGREES(ASIN(AD194/2000))))*SQRT(2*Basic!$C$4*9.81)*COS(RADIANS(90-DEGREES(ASIN(AD194/2000))))*SQRT(2*Basic!$C$4*9.81))))*SIN(RADIANS(AK194))*(SQRT((SIN(RADIANS(90-DEGREES(ASIN(AD194/2000))))*SQRT(2*Basic!$C$4*9.81)*Tool!$B$125*SIN(RADIANS(90-DEGREES(ASIN(AD194/2000))))*SQRT(2*Basic!$C$4*9.81)*Tool!$B$125)+(COS(RADIANS(90-DEGREES(ASIN(AD194/2000))))*SQRT(2*Basic!$C$4*9.81)*COS(RADIANS(90-DEGREES(ASIN(AD194/2000))))*SQRT(2*Basic!$C$4*9.81))))*SIN(RADIANS(AK194)))-19.62*(-Basic!$C$3))))*(SQRT((SIN(RADIANS(90-DEGREES(ASIN(AD194/2000))))*SQRT(2*Basic!$C$4*9.81)*Tool!$B$125*SIN(RADIANS(90-DEGREES(ASIN(AD194/2000))))*SQRT(2*Basic!$C$4*9.81)*Tool!$B$125)+(COS(RADIANS(90-DEGREES(ASIN(AD194/2000))))*SQRT(2*Basic!$C$4*9.81)*COS(RADIANS(90-DEGREES(ASIN(AD194/2000))))*SQRT(2*Basic!$C$4*9.81))))*COS(RADIANS(AK194))</f>
        <v>1.226852969751415</v>
      </c>
      <c r="AX194">
        <v>191</v>
      </c>
      <c r="AY194">
        <f t="shared" si="22"/>
        <v>-381.61799075308943</v>
      </c>
      <c r="AZ194">
        <f t="shared" si="25"/>
        <v>-1963.2543668953278</v>
      </c>
    </row>
    <row r="195" spans="6:52" x14ac:dyDescent="0.3">
      <c r="F195">
        <v>193</v>
      </c>
      <c r="G195" s="31">
        <f t="shared" ref="G195:G258" si="26">F195*$AV$2/2000</f>
        <v>0.568972021699786</v>
      </c>
      <c r="H195" s="35">
        <f>Tool!$E$10+('Trajectory Map'!G195*SIN(RADIANS(90-2*DEGREES(ASIN($D$5/2000))))/COS(RADIANS(90-2*DEGREES(ASIN($D$5/2000))))-('Trajectory Map'!G195*'Trajectory Map'!G195/((VLOOKUP($D$5,$AD$3:$AR$2002,15,FALSE)*4*COS(RADIANS(90-2*DEGREES(ASIN($D$5/2000))))*COS(RADIANS(90-2*DEGREES(ASIN($D$5/2000))))))))</f>
        <v>6.0195750705561579</v>
      </c>
      <c r="AD195" s="33">
        <f t="shared" si="20"/>
        <v>193</v>
      </c>
      <c r="AE195" s="33">
        <f t="shared" si="17"/>
        <v>1990.6659689661649</v>
      </c>
      <c r="AH195" s="33">
        <f t="shared" si="18"/>
        <v>5.537660188358692</v>
      </c>
      <c r="AI195" s="33">
        <f t="shared" si="19"/>
        <v>84.462339811641314</v>
      </c>
      <c r="AK195" s="75">
        <f t="shared" si="21"/>
        <v>78.924679623282614</v>
      </c>
      <c r="AN195" s="64"/>
      <c r="AQ195" s="64"/>
      <c r="AR195" s="75">
        <f>(SQRT((SIN(RADIANS(90-DEGREES(ASIN(AD195/2000))))*SQRT(2*Basic!$C$4*9.81)*Tool!$B$125*SIN(RADIANS(90-DEGREES(ASIN(AD195/2000))))*SQRT(2*Basic!$C$4*9.81)*Tool!$B$125)+(COS(RADIANS(90-DEGREES(ASIN(AD195/2000))))*SQRT(2*Basic!$C$4*9.81)*COS(RADIANS(90-DEGREES(ASIN(AD195/2000))))*SQRT(2*Basic!$C$4*9.81))))*(SQRT((SIN(RADIANS(90-DEGREES(ASIN(AD195/2000))))*SQRT(2*Basic!$C$4*9.81)*Tool!$B$125*SIN(RADIANS(90-DEGREES(ASIN(AD195/2000))))*SQRT(2*Basic!$C$4*9.81)*Tool!$B$125)+(COS(RADIANS(90-DEGREES(ASIN(AD195/2000))))*SQRT(2*Basic!$C$4*9.81)*COS(RADIANS(90-DEGREES(ASIN(AD195/2000))))*SQRT(2*Basic!$C$4*9.81))))/(2*9.81)</f>
        <v>0.83762608440999975</v>
      </c>
      <c r="AS195" s="75">
        <f>(1/9.81)*((SQRT((SIN(RADIANS(90-DEGREES(ASIN(AD195/2000))))*SQRT(2*Basic!$C$4*9.81)*Tool!$B$125*SIN(RADIANS(90-DEGREES(ASIN(AD195/2000))))*SQRT(2*Basic!$C$4*9.81)*Tool!$B$125)+(COS(RADIANS(90-DEGREES(ASIN(AD195/2000))))*SQRT(2*Basic!$C$4*9.81)*COS(RADIANS(90-DEGREES(ASIN(AD195/2000))))*SQRT(2*Basic!$C$4*9.81))))*SIN(RADIANS(AK195))+(SQRT(((SQRT((SIN(RADIANS(90-DEGREES(ASIN(AD195/2000))))*SQRT(2*Basic!$C$4*9.81)*Tool!$B$125*SIN(RADIANS(90-DEGREES(ASIN(AD195/2000))))*SQRT(2*Basic!$C$4*9.81)*Tool!$B$125)+(COS(RADIANS(90-DEGREES(ASIN(AD195/2000))))*SQRT(2*Basic!$C$4*9.81)*COS(RADIANS(90-DEGREES(ASIN(AD195/2000))))*SQRT(2*Basic!$C$4*9.81))))*SIN(RADIANS(AK195))*(SQRT((SIN(RADIANS(90-DEGREES(ASIN(AD195/2000))))*SQRT(2*Basic!$C$4*9.81)*Tool!$B$125*SIN(RADIANS(90-DEGREES(ASIN(AD195/2000))))*SQRT(2*Basic!$C$4*9.81)*Tool!$B$125)+(COS(RADIANS(90-DEGREES(ASIN(AD195/2000))))*SQRT(2*Basic!$C$4*9.81)*COS(RADIANS(90-DEGREES(ASIN(AD195/2000))))*SQRT(2*Basic!$C$4*9.81))))*SIN(RADIANS(AK195)))-19.62*(-Basic!$C$3))))*(SQRT((SIN(RADIANS(90-DEGREES(ASIN(AD195/2000))))*SQRT(2*Basic!$C$4*9.81)*Tool!$B$125*SIN(RADIANS(90-DEGREES(ASIN(AD195/2000))))*SQRT(2*Basic!$C$4*9.81)*Tool!$B$125)+(COS(RADIANS(90-DEGREES(ASIN(AD195/2000))))*SQRT(2*Basic!$C$4*9.81)*COS(RADIANS(90-DEGREES(ASIN(AD195/2000))))*SQRT(2*Basic!$C$4*9.81))))*COS(RADIANS(AK195))</f>
        <v>1.2332017965598434</v>
      </c>
      <c r="AX195">
        <v>192</v>
      </c>
      <c r="AY195">
        <f t="shared" si="22"/>
        <v>-415.82338163551901</v>
      </c>
      <c r="AZ195">
        <f t="shared" si="25"/>
        <v>-1956.2952014676112</v>
      </c>
    </row>
    <row r="196" spans="6:52" x14ac:dyDescent="0.3">
      <c r="F196">
        <v>194</v>
      </c>
      <c r="G196" s="31">
        <f t="shared" si="26"/>
        <v>0.57192006326299738</v>
      </c>
      <c r="H196" s="35">
        <f>Tool!$E$10+('Trajectory Map'!G196*SIN(RADIANS(90-2*DEGREES(ASIN($D$5/2000))))/COS(RADIANS(90-2*DEGREES(ASIN($D$5/2000))))-('Trajectory Map'!G196*'Trajectory Map'!G196/((VLOOKUP($D$5,$AD$3:$AR$2002,15,FALSE)*4*COS(RADIANS(90-2*DEGREES(ASIN($D$5/2000))))*COS(RADIANS(90-2*DEGREES(ASIN($D$5/2000))))))))</f>
        <v>6.0193414972213315</v>
      </c>
      <c r="AD196" s="33">
        <f t="shared" si="20"/>
        <v>194</v>
      </c>
      <c r="AE196" s="33">
        <f t="shared" ref="AE196:AE259" si="27">SQRT($AC$7-(AD196*AD196))</f>
        <v>1990.5687629418885</v>
      </c>
      <c r="AH196" s="33">
        <f t="shared" ref="AH196:AH259" si="28">DEGREES(ASIN(AD196/2000))</f>
        <v>5.5664431073104117</v>
      </c>
      <c r="AI196" s="33">
        <f t="shared" ref="AI196:AI259" si="29">90-AH196</f>
        <v>84.433556892689595</v>
      </c>
      <c r="AK196" s="75">
        <f t="shared" si="21"/>
        <v>78.867113785379175</v>
      </c>
      <c r="AN196" s="64"/>
      <c r="AQ196" s="64"/>
      <c r="AR196" s="75">
        <f>(SQRT((SIN(RADIANS(90-DEGREES(ASIN(AD196/2000))))*SQRT(2*Basic!$C$4*9.81)*Tool!$B$125*SIN(RADIANS(90-DEGREES(ASIN(AD196/2000))))*SQRT(2*Basic!$C$4*9.81)*Tool!$B$125)+(COS(RADIANS(90-DEGREES(ASIN(AD196/2000))))*SQRT(2*Basic!$C$4*9.81)*COS(RADIANS(90-DEGREES(ASIN(AD196/2000))))*SQRT(2*Basic!$C$4*9.81))))*(SQRT((SIN(RADIANS(90-DEGREES(ASIN(AD196/2000))))*SQRT(2*Basic!$C$4*9.81)*Tool!$B$125*SIN(RADIANS(90-DEGREES(ASIN(AD196/2000))))*SQRT(2*Basic!$C$4*9.81)*Tool!$B$125)+(COS(RADIANS(90-DEGREES(ASIN(AD196/2000))))*SQRT(2*Basic!$C$4*9.81)*COS(RADIANS(90-DEGREES(ASIN(AD196/2000))))*SQRT(2*Basic!$C$4*9.81))))/(2*9.81)</f>
        <v>0.83772983524</v>
      </c>
      <c r="AS196" s="75">
        <f>(1/9.81)*((SQRT((SIN(RADIANS(90-DEGREES(ASIN(AD196/2000))))*SQRT(2*Basic!$C$4*9.81)*Tool!$B$125*SIN(RADIANS(90-DEGREES(ASIN(AD196/2000))))*SQRT(2*Basic!$C$4*9.81)*Tool!$B$125)+(COS(RADIANS(90-DEGREES(ASIN(AD196/2000))))*SQRT(2*Basic!$C$4*9.81)*COS(RADIANS(90-DEGREES(ASIN(AD196/2000))))*SQRT(2*Basic!$C$4*9.81))))*SIN(RADIANS(AK196))+(SQRT(((SQRT((SIN(RADIANS(90-DEGREES(ASIN(AD196/2000))))*SQRT(2*Basic!$C$4*9.81)*Tool!$B$125*SIN(RADIANS(90-DEGREES(ASIN(AD196/2000))))*SQRT(2*Basic!$C$4*9.81)*Tool!$B$125)+(COS(RADIANS(90-DEGREES(ASIN(AD196/2000))))*SQRT(2*Basic!$C$4*9.81)*COS(RADIANS(90-DEGREES(ASIN(AD196/2000))))*SQRT(2*Basic!$C$4*9.81))))*SIN(RADIANS(AK196))*(SQRT((SIN(RADIANS(90-DEGREES(ASIN(AD196/2000))))*SQRT(2*Basic!$C$4*9.81)*Tool!$B$125*SIN(RADIANS(90-DEGREES(ASIN(AD196/2000))))*SQRT(2*Basic!$C$4*9.81)*Tool!$B$125)+(COS(RADIANS(90-DEGREES(ASIN(AD196/2000))))*SQRT(2*Basic!$C$4*9.81)*COS(RADIANS(90-DEGREES(ASIN(AD196/2000))))*SQRT(2*Basic!$C$4*9.81))))*SIN(RADIANS(AK196)))-19.62*(-Basic!$C$3))))*(SQRT((SIN(RADIANS(90-DEGREES(ASIN(AD196/2000))))*SQRT(2*Basic!$C$4*9.81)*Tool!$B$125*SIN(RADIANS(90-DEGREES(ASIN(AD196/2000))))*SQRT(2*Basic!$C$4*9.81)*Tool!$B$125)+(COS(RADIANS(90-DEGREES(ASIN(AD196/2000))))*SQRT(2*Basic!$C$4*9.81)*COS(RADIANS(90-DEGREES(ASIN(AD196/2000))))*SQRT(2*Basic!$C$4*9.81))))*COS(RADIANS(AK196))</f>
        <v>1.2395499569553845</v>
      </c>
      <c r="AX196">
        <v>193</v>
      </c>
      <c r="AY196">
        <f t="shared" si="22"/>
        <v>-449.90210868772994</v>
      </c>
      <c r="AZ196">
        <f t="shared" si="25"/>
        <v>-1948.7401295704706</v>
      </c>
    </row>
    <row r="197" spans="6:52" x14ac:dyDescent="0.3">
      <c r="F197">
        <v>195</v>
      </c>
      <c r="G197" s="31">
        <f t="shared" si="26"/>
        <v>0.57486810482620865</v>
      </c>
      <c r="H197" s="35">
        <f>Tool!$E$10+('Trajectory Map'!G197*SIN(RADIANS(90-2*DEGREES(ASIN($D$5/2000))))/COS(RADIANS(90-2*DEGREES(ASIN($D$5/2000))))-('Trajectory Map'!G197*'Trajectory Map'!G197/((VLOOKUP($D$5,$AD$3:$AR$2002,15,FALSE)*4*COS(RADIANS(90-2*DEGREES(ASIN($D$5/2000))))*COS(RADIANS(90-2*DEGREES(ASIN($D$5/2000))))))))</f>
        <v>6.0191044702929917</v>
      </c>
      <c r="AD197" s="33">
        <f t="shared" ref="AD197:AD260" si="30">AD196+1</f>
        <v>195</v>
      </c>
      <c r="AE197" s="33">
        <f t="shared" si="27"/>
        <v>1990.4710497769115</v>
      </c>
      <c r="AH197" s="33">
        <f t="shared" si="28"/>
        <v>5.5952274355278639</v>
      </c>
      <c r="AI197" s="33">
        <f t="shared" si="29"/>
        <v>84.40477256447214</v>
      </c>
      <c r="AK197" s="75">
        <f t="shared" ref="AK197:AK260" si="31">90-(AH197*2)</f>
        <v>78.809545128944279</v>
      </c>
      <c r="AN197" s="64"/>
      <c r="AQ197" s="64"/>
      <c r="AR197" s="75">
        <f>(SQRT((SIN(RADIANS(90-DEGREES(ASIN(AD197/2000))))*SQRT(2*Basic!$C$4*9.81)*Tool!$B$125*SIN(RADIANS(90-DEGREES(ASIN(AD197/2000))))*SQRT(2*Basic!$C$4*9.81)*Tool!$B$125)+(COS(RADIANS(90-DEGREES(ASIN(AD197/2000))))*SQRT(2*Basic!$C$4*9.81)*COS(RADIANS(90-DEGREES(ASIN(AD197/2000))))*SQRT(2*Basic!$C$4*9.81))))*(SQRT((SIN(RADIANS(90-DEGREES(ASIN(AD197/2000))))*SQRT(2*Basic!$C$4*9.81)*Tool!$B$125*SIN(RADIANS(90-DEGREES(ASIN(AD197/2000))))*SQRT(2*Basic!$C$4*9.81)*Tool!$B$125)+(COS(RADIANS(90-DEGREES(ASIN(AD197/2000))))*SQRT(2*Basic!$C$4*9.81)*COS(RADIANS(90-DEGREES(ASIN(AD197/2000))))*SQRT(2*Basic!$C$4*9.81))))/(2*9.81)</f>
        <v>0.83783412224999998</v>
      </c>
      <c r="AS197" s="75">
        <f>(1/9.81)*((SQRT((SIN(RADIANS(90-DEGREES(ASIN(AD197/2000))))*SQRT(2*Basic!$C$4*9.81)*Tool!$B$125*SIN(RADIANS(90-DEGREES(ASIN(AD197/2000))))*SQRT(2*Basic!$C$4*9.81)*Tool!$B$125)+(COS(RADIANS(90-DEGREES(ASIN(AD197/2000))))*SQRT(2*Basic!$C$4*9.81)*COS(RADIANS(90-DEGREES(ASIN(AD197/2000))))*SQRT(2*Basic!$C$4*9.81))))*SIN(RADIANS(AK197))+(SQRT(((SQRT((SIN(RADIANS(90-DEGREES(ASIN(AD197/2000))))*SQRT(2*Basic!$C$4*9.81)*Tool!$B$125*SIN(RADIANS(90-DEGREES(ASIN(AD197/2000))))*SQRT(2*Basic!$C$4*9.81)*Tool!$B$125)+(COS(RADIANS(90-DEGREES(ASIN(AD197/2000))))*SQRT(2*Basic!$C$4*9.81)*COS(RADIANS(90-DEGREES(ASIN(AD197/2000))))*SQRT(2*Basic!$C$4*9.81))))*SIN(RADIANS(AK197))*(SQRT((SIN(RADIANS(90-DEGREES(ASIN(AD197/2000))))*SQRT(2*Basic!$C$4*9.81)*Tool!$B$125*SIN(RADIANS(90-DEGREES(ASIN(AD197/2000))))*SQRT(2*Basic!$C$4*9.81)*Tool!$B$125)+(COS(RADIANS(90-DEGREES(ASIN(AD197/2000))))*SQRT(2*Basic!$C$4*9.81)*COS(RADIANS(90-DEGREES(ASIN(AD197/2000))))*SQRT(2*Basic!$C$4*9.81))))*SIN(RADIANS(AK197)))-19.62*(-Basic!$C$3))))*(SQRT((SIN(RADIANS(90-DEGREES(ASIN(AD197/2000))))*SQRT(2*Basic!$C$4*9.81)*Tool!$B$125*SIN(RADIANS(90-DEGREES(ASIN(AD197/2000))))*SQRT(2*Basic!$C$4*9.81)*Tool!$B$125)+(COS(RADIANS(90-DEGREES(ASIN(AD197/2000))))*SQRT(2*Basic!$C$4*9.81)*COS(RADIANS(90-DEGREES(ASIN(AD197/2000))))*SQRT(2*Basic!$C$4*9.81))))*COS(RADIANS(AK197))</f>
        <v>1.2458974467918573</v>
      </c>
      <c r="AX197">
        <v>194</v>
      </c>
      <c r="AY197">
        <f t="shared" ref="AY197:AY260" si="32">2000*SIN(RADIANS(AX197))</f>
        <v>-483.84379119933504</v>
      </c>
      <c r="AZ197">
        <f t="shared" si="25"/>
        <v>-1940.5914525519929</v>
      </c>
    </row>
    <row r="198" spans="6:52" x14ac:dyDescent="0.3">
      <c r="F198">
        <v>196</v>
      </c>
      <c r="G198" s="31">
        <f t="shared" si="26"/>
        <v>0.57781614638941992</v>
      </c>
      <c r="H198" s="35">
        <f>Tool!$E$10+('Trajectory Map'!G198*SIN(RADIANS(90-2*DEGREES(ASIN($D$5/2000))))/COS(RADIANS(90-2*DEGREES(ASIN($D$5/2000))))-('Trajectory Map'!G198*'Trajectory Map'!G198/((VLOOKUP($D$5,$AD$3:$AR$2002,15,FALSE)*4*COS(RADIANS(90-2*DEGREES(ASIN($D$5/2000))))*COS(RADIANS(90-2*DEGREES(ASIN($D$5/2000))))))))</f>
        <v>6.0188639897711376</v>
      </c>
      <c r="AD198" s="33">
        <f t="shared" si="30"/>
        <v>196</v>
      </c>
      <c r="AE198" s="33">
        <f t="shared" si="27"/>
        <v>1990.372829396543</v>
      </c>
      <c r="AH198" s="33">
        <f t="shared" si="28"/>
        <v>5.6240131804839324</v>
      </c>
      <c r="AI198" s="33">
        <f t="shared" si="29"/>
        <v>84.375986819516072</v>
      </c>
      <c r="AK198" s="75">
        <f t="shared" si="31"/>
        <v>78.75197363903213</v>
      </c>
      <c r="AN198" s="64"/>
      <c r="AQ198" s="64"/>
      <c r="AR198" s="75">
        <f>(SQRT((SIN(RADIANS(90-DEGREES(ASIN(AD198/2000))))*SQRT(2*Basic!$C$4*9.81)*Tool!$B$125*SIN(RADIANS(90-DEGREES(ASIN(AD198/2000))))*SQRT(2*Basic!$C$4*9.81)*Tool!$B$125)+(COS(RADIANS(90-DEGREES(ASIN(AD198/2000))))*SQRT(2*Basic!$C$4*9.81)*COS(RADIANS(90-DEGREES(ASIN(AD198/2000))))*SQRT(2*Basic!$C$4*9.81))))*(SQRT((SIN(RADIANS(90-DEGREES(ASIN(AD198/2000))))*SQRT(2*Basic!$C$4*9.81)*Tool!$B$125*SIN(RADIANS(90-DEGREES(ASIN(AD198/2000))))*SQRT(2*Basic!$C$4*9.81)*Tool!$B$125)+(COS(RADIANS(90-DEGREES(ASIN(AD198/2000))))*SQRT(2*Basic!$C$4*9.81)*COS(RADIANS(90-DEGREES(ASIN(AD198/2000))))*SQRT(2*Basic!$C$4*9.81))))/(2*9.81)</f>
        <v>0.83793894544000025</v>
      </c>
      <c r="AS198" s="75">
        <f>(1/9.81)*((SQRT((SIN(RADIANS(90-DEGREES(ASIN(AD198/2000))))*SQRT(2*Basic!$C$4*9.81)*Tool!$B$125*SIN(RADIANS(90-DEGREES(ASIN(AD198/2000))))*SQRT(2*Basic!$C$4*9.81)*Tool!$B$125)+(COS(RADIANS(90-DEGREES(ASIN(AD198/2000))))*SQRT(2*Basic!$C$4*9.81)*COS(RADIANS(90-DEGREES(ASIN(AD198/2000))))*SQRT(2*Basic!$C$4*9.81))))*SIN(RADIANS(AK198))+(SQRT(((SQRT((SIN(RADIANS(90-DEGREES(ASIN(AD198/2000))))*SQRT(2*Basic!$C$4*9.81)*Tool!$B$125*SIN(RADIANS(90-DEGREES(ASIN(AD198/2000))))*SQRT(2*Basic!$C$4*9.81)*Tool!$B$125)+(COS(RADIANS(90-DEGREES(ASIN(AD198/2000))))*SQRT(2*Basic!$C$4*9.81)*COS(RADIANS(90-DEGREES(ASIN(AD198/2000))))*SQRT(2*Basic!$C$4*9.81))))*SIN(RADIANS(AK198))*(SQRT((SIN(RADIANS(90-DEGREES(ASIN(AD198/2000))))*SQRT(2*Basic!$C$4*9.81)*Tool!$B$125*SIN(RADIANS(90-DEGREES(ASIN(AD198/2000))))*SQRT(2*Basic!$C$4*9.81)*Tool!$B$125)+(COS(RADIANS(90-DEGREES(ASIN(AD198/2000))))*SQRT(2*Basic!$C$4*9.81)*COS(RADIANS(90-DEGREES(ASIN(AD198/2000))))*SQRT(2*Basic!$C$4*9.81))))*SIN(RADIANS(AK198)))-19.62*(-Basic!$C$3))))*(SQRT((SIN(RADIANS(90-DEGREES(ASIN(AD198/2000))))*SQRT(2*Basic!$C$4*9.81)*Tool!$B$125*SIN(RADIANS(90-DEGREES(ASIN(AD198/2000))))*SQRT(2*Basic!$C$4*9.81)*Tool!$B$125)+(COS(RADIANS(90-DEGREES(ASIN(AD198/2000))))*SQRT(2*Basic!$C$4*9.81)*COS(RADIANS(90-DEGREES(ASIN(AD198/2000))))*SQRT(2*Basic!$C$4*9.81))))*COS(RADIANS(AK198))</f>
        <v>1.2522442619125149</v>
      </c>
      <c r="AX198">
        <v>195</v>
      </c>
      <c r="AY198">
        <f t="shared" si="32"/>
        <v>-517.63809020504164</v>
      </c>
      <c r="AZ198">
        <f t="shared" si="25"/>
        <v>-1931.8516525781367</v>
      </c>
    </row>
    <row r="199" spans="6:52" x14ac:dyDescent="0.3">
      <c r="F199">
        <v>197</v>
      </c>
      <c r="G199" s="31">
        <f t="shared" si="26"/>
        <v>0.58076418795263129</v>
      </c>
      <c r="H199" s="35">
        <f>Tool!$E$10+('Trajectory Map'!G199*SIN(RADIANS(90-2*DEGREES(ASIN($D$5/2000))))/COS(RADIANS(90-2*DEGREES(ASIN($D$5/2000))))-('Trajectory Map'!G199*'Trajectory Map'!G199/((VLOOKUP($D$5,$AD$3:$AR$2002,15,FALSE)*4*COS(RADIANS(90-2*DEGREES(ASIN($D$5/2000))))*COS(RADIANS(90-2*DEGREES(ASIN($D$5/2000))))))))</f>
        <v>6.0186200556557692</v>
      </c>
      <c r="AD199" s="33">
        <f t="shared" si="30"/>
        <v>197</v>
      </c>
      <c r="AE199" s="33">
        <f t="shared" si="27"/>
        <v>1990.2741017256894</v>
      </c>
      <c r="AH199" s="33">
        <f t="shared" si="28"/>
        <v>5.6528003496547647</v>
      </c>
      <c r="AI199" s="33">
        <f t="shared" si="29"/>
        <v>84.347199650345232</v>
      </c>
      <c r="AK199" s="75">
        <f t="shared" si="31"/>
        <v>78.694399300690463</v>
      </c>
      <c r="AN199" s="64"/>
      <c r="AQ199" s="64"/>
      <c r="AR199" s="75">
        <f>(SQRT((SIN(RADIANS(90-DEGREES(ASIN(AD199/2000))))*SQRT(2*Basic!$C$4*9.81)*Tool!$B$125*SIN(RADIANS(90-DEGREES(ASIN(AD199/2000))))*SQRT(2*Basic!$C$4*9.81)*Tool!$B$125)+(COS(RADIANS(90-DEGREES(ASIN(AD199/2000))))*SQRT(2*Basic!$C$4*9.81)*COS(RADIANS(90-DEGREES(ASIN(AD199/2000))))*SQRT(2*Basic!$C$4*9.81))))*(SQRT((SIN(RADIANS(90-DEGREES(ASIN(AD199/2000))))*SQRT(2*Basic!$C$4*9.81)*Tool!$B$125*SIN(RADIANS(90-DEGREES(ASIN(AD199/2000))))*SQRT(2*Basic!$C$4*9.81)*Tool!$B$125)+(COS(RADIANS(90-DEGREES(ASIN(AD199/2000))))*SQRT(2*Basic!$C$4*9.81)*COS(RADIANS(90-DEGREES(ASIN(AD199/2000))))*SQRT(2*Basic!$C$4*9.81))))/(2*9.81)</f>
        <v>0.83804430480999981</v>
      </c>
      <c r="AS199" s="75">
        <f>(1/9.81)*((SQRT((SIN(RADIANS(90-DEGREES(ASIN(AD199/2000))))*SQRT(2*Basic!$C$4*9.81)*Tool!$B$125*SIN(RADIANS(90-DEGREES(ASIN(AD199/2000))))*SQRT(2*Basic!$C$4*9.81)*Tool!$B$125)+(COS(RADIANS(90-DEGREES(ASIN(AD199/2000))))*SQRT(2*Basic!$C$4*9.81)*COS(RADIANS(90-DEGREES(ASIN(AD199/2000))))*SQRT(2*Basic!$C$4*9.81))))*SIN(RADIANS(AK199))+(SQRT(((SQRT((SIN(RADIANS(90-DEGREES(ASIN(AD199/2000))))*SQRT(2*Basic!$C$4*9.81)*Tool!$B$125*SIN(RADIANS(90-DEGREES(ASIN(AD199/2000))))*SQRT(2*Basic!$C$4*9.81)*Tool!$B$125)+(COS(RADIANS(90-DEGREES(ASIN(AD199/2000))))*SQRT(2*Basic!$C$4*9.81)*COS(RADIANS(90-DEGREES(ASIN(AD199/2000))))*SQRT(2*Basic!$C$4*9.81))))*SIN(RADIANS(AK199))*(SQRT((SIN(RADIANS(90-DEGREES(ASIN(AD199/2000))))*SQRT(2*Basic!$C$4*9.81)*Tool!$B$125*SIN(RADIANS(90-DEGREES(ASIN(AD199/2000))))*SQRT(2*Basic!$C$4*9.81)*Tool!$B$125)+(COS(RADIANS(90-DEGREES(ASIN(AD199/2000))))*SQRT(2*Basic!$C$4*9.81)*COS(RADIANS(90-DEGREES(ASIN(AD199/2000))))*SQRT(2*Basic!$C$4*9.81))))*SIN(RADIANS(AK199)))-19.62*(-Basic!$C$3))))*(SQRT((SIN(RADIANS(90-DEGREES(ASIN(AD199/2000))))*SQRT(2*Basic!$C$4*9.81)*Tool!$B$125*SIN(RADIANS(90-DEGREES(ASIN(AD199/2000))))*SQRT(2*Basic!$C$4*9.81)*Tool!$B$125)+(COS(RADIANS(90-DEGREES(ASIN(AD199/2000))))*SQRT(2*Basic!$C$4*9.81)*COS(RADIANS(90-DEGREES(ASIN(AD199/2000))))*SQRT(2*Basic!$C$4*9.81))))*COS(RADIANS(AK199))</f>
        <v>1.2585903981499758</v>
      </c>
      <c r="AX199">
        <v>196</v>
      </c>
      <c r="AY199">
        <f t="shared" si="32"/>
        <v>-551.27471163399798</v>
      </c>
      <c r="AZ199">
        <f t="shared" si="25"/>
        <v>-1922.5233918766378</v>
      </c>
    </row>
    <row r="200" spans="6:52" x14ac:dyDescent="0.3">
      <c r="F200">
        <v>198</v>
      </c>
      <c r="G200" s="31">
        <f t="shared" si="26"/>
        <v>0.58371222951584267</v>
      </c>
      <c r="H200" s="35">
        <f>Tool!$E$10+('Trajectory Map'!G200*SIN(RADIANS(90-2*DEGREES(ASIN($D$5/2000))))/COS(RADIANS(90-2*DEGREES(ASIN($D$5/2000))))-('Trajectory Map'!G200*'Trajectory Map'!G200/((VLOOKUP($D$5,$AD$3:$AR$2002,15,FALSE)*4*COS(RADIANS(90-2*DEGREES(ASIN($D$5/2000))))*COS(RADIANS(90-2*DEGREES(ASIN($D$5/2000))))))))</f>
        <v>6.0183726679468865</v>
      </c>
      <c r="AD200" s="33">
        <f t="shared" si="30"/>
        <v>198</v>
      </c>
      <c r="AE200" s="33">
        <f t="shared" si="27"/>
        <v>1990.1748666888545</v>
      </c>
      <c r="AH200" s="33">
        <f t="shared" si="28"/>
        <v>5.6815889505198012</v>
      </c>
      <c r="AI200" s="33">
        <f t="shared" si="29"/>
        <v>84.318411049480204</v>
      </c>
      <c r="AK200" s="75">
        <f t="shared" si="31"/>
        <v>78.636822098960394</v>
      </c>
      <c r="AN200" s="64"/>
      <c r="AQ200" s="64"/>
      <c r="AR200" s="75">
        <f>(SQRT((SIN(RADIANS(90-DEGREES(ASIN(AD200/2000))))*SQRT(2*Basic!$C$4*9.81)*Tool!$B$125*SIN(RADIANS(90-DEGREES(ASIN(AD200/2000))))*SQRT(2*Basic!$C$4*9.81)*Tool!$B$125)+(COS(RADIANS(90-DEGREES(ASIN(AD200/2000))))*SQRT(2*Basic!$C$4*9.81)*COS(RADIANS(90-DEGREES(ASIN(AD200/2000))))*SQRT(2*Basic!$C$4*9.81))))*(SQRT((SIN(RADIANS(90-DEGREES(ASIN(AD200/2000))))*SQRT(2*Basic!$C$4*9.81)*Tool!$B$125*SIN(RADIANS(90-DEGREES(ASIN(AD200/2000))))*SQRT(2*Basic!$C$4*9.81)*Tool!$B$125)+(COS(RADIANS(90-DEGREES(ASIN(AD200/2000))))*SQRT(2*Basic!$C$4*9.81)*COS(RADIANS(90-DEGREES(ASIN(AD200/2000))))*SQRT(2*Basic!$C$4*9.81))))/(2*9.81)</f>
        <v>0.8381502003600001</v>
      </c>
      <c r="AS200" s="75">
        <f>(1/9.81)*((SQRT((SIN(RADIANS(90-DEGREES(ASIN(AD200/2000))))*SQRT(2*Basic!$C$4*9.81)*Tool!$B$125*SIN(RADIANS(90-DEGREES(ASIN(AD200/2000))))*SQRT(2*Basic!$C$4*9.81)*Tool!$B$125)+(COS(RADIANS(90-DEGREES(ASIN(AD200/2000))))*SQRT(2*Basic!$C$4*9.81)*COS(RADIANS(90-DEGREES(ASIN(AD200/2000))))*SQRT(2*Basic!$C$4*9.81))))*SIN(RADIANS(AK200))+(SQRT(((SQRT((SIN(RADIANS(90-DEGREES(ASIN(AD200/2000))))*SQRT(2*Basic!$C$4*9.81)*Tool!$B$125*SIN(RADIANS(90-DEGREES(ASIN(AD200/2000))))*SQRT(2*Basic!$C$4*9.81)*Tool!$B$125)+(COS(RADIANS(90-DEGREES(ASIN(AD200/2000))))*SQRT(2*Basic!$C$4*9.81)*COS(RADIANS(90-DEGREES(ASIN(AD200/2000))))*SQRT(2*Basic!$C$4*9.81))))*SIN(RADIANS(AK200))*(SQRT((SIN(RADIANS(90-DEGREES(ASIN(AD200/2000))))*SQRT(2*Basic!$C$4*9.81)*Tool!$B$125*SIN(RADIANS(90-DEGREES(ASIN(AD200/2000))))*SQRT(2*Basic!$C$4*9.81)*Tool!$B$125)+(COS(RADIANS(90-DEGREES(ASIN(AD200/2000))))*SQRT(2*Basic!$C$4*9.81)*COS(RADIANS(90-DEGREES(ASIN(AD200/2000))))*SQRT(2*Basic!$C$4*9.81))))*SIN(RADIANS(AK200)))-19.62*(-Basic!$C$3))))*(SQRT((SIN(RADIANS(90-DEGREES(ASIN(AD200/2000))))*SQRT(2*Basic!$C$4*9.81)*Tool!$B$125*SIN(RADIANS(90-DEGREES(ASIN(AD200/2000))))*SQRT(2*Basic!$C$4*9.81)*Tool!$B$125)+(COS(RADIANS(90-DEGREES(ASIN(AD200/2000))))*SQRT(2*Basic!$C$4*9.81)*COS(RADIANS(90-DEGREES(ASIN(AD200/2000))))*SQRT(2*Basic!$C$4*9.81))))*COS(RADIANS(AK200))</f>
        <v>1.2649358513261937</v>
      </c>
      <c r="AX200">
        <v>197</v>
      </c>
      <c r="AY200">
        <f t="shared" si="32"/>
        <v>-584.7434094454735</v>
      </c>
      <c r="AZ200">
        <f t="shared" si="25"/>
        <v>-1912.6095119260708</v>
      </c>
    </row>
    <row r="201" spans="6:52" x14ac:dyDescent="0.3">
      <c r="F201">
        <v>199</v>
      </c>
      <c r="G201" s="31">
        <f t="shared" si="26"/>
        <v>0.58666027107905394</v>
      </c>
      <c r="H201" s="35">
        <f>Tool!$E$10+('Trajectory Map'!G201*SIN(RADIANS(90-2*DEGREES(ASIN($D$5/2000))))/COS(RADIANS(90-2*DEGREES(ASIN($D$5/2000))))-('Trajectory Map'!G201*'Trajectory Map'!G201/((VLOOKUP($D$5,$AD$3:$AR$2002,15,FALSE)*4*COS(RADIANS(90-2*DEGREES(ASIN($D$5/2000))))*COS(RADIANS(90-2*DEGREES(ASIN($D$5/2000))))))))</f>
        <v>6.0181218266444896</v>
      </c>
      <c r="AD201" s="33">
        <f t="shared" si="30"/>
        <v>199</v>
      </c>
      <c r="AE201" s="33">
        <f t="shared" si="27"/>
        <v>1990.0751242101389</v>
      </c>
      <c r="AH201" s="33">
        <f t="shared" si="28"/>
        <v>5.7103789905617859</v>
      </c>
      <c r="AI201" s="33">
        <f t="shared" si="29"/>
        <v>84.289621009438207</v>
      </c>
      <c r="AK201" s="75">
        <f t="shared" si="31"/>
        <v>78.579242018876428</v>
      </c>
      <c r="AN201" s="64"/>
      <c r="AQ201" s="64"/>
      <c r="AR201" s="75">
        <f>(SQRT((SIN(RADIANS(90-DEGREES(ASIN(AD201/2000))))*SQRT(2*Basic!$C$4*9.81)*Tool!$B$125*SIN(RADIANS(90-DEGREES(ASIN(AD201/2000))))*SQRT(2*Basic!$C$4*9.81)*Tool!$B$125)+(COS(RADIANS(90-DEGREES(ASIN(AD201/2000))))*SQRT(2*Basic!$C$4*9.81)*COS(RADIANS(90-DEGREES(ASIN(AD201/2000))))*SQRT(2*Basic!$C$4*9.81))))*(SQRT((SIN(RADIANS(90-DEGREES(ASIN(AD201/2000))))*SQRT(2*Basic!$C$4*9.81)*Tool!$B$125*SIN(RADIANS(90-DEGREES(ASIN(AD201/2000))))*SQRT(2*Basic!$C$4*9.81)*Tool!$B$125)+(COS(RADIANS(90-DEGREES(ASIN(AD201/2000))))*SQRT(2*Basic!$C$4*9.81)*COS(RADIANS(90-DEGREES(ASIN(AD201/2000))))*SQRT(2*Basic!$C$4*9.81))))/(2*9.81)</f>
        <v>0.83825663208999979</v>
      </c>
      <c r="AS201" s="75">
        <f>(1/9.81)*((SQRT((SIN(RADIANS(90-DEGREES(ASIN(AD201/2000))))*SQRT(2*Basic!$C$4*9.81)*Tool!$B$125*SIN(RADIANS(90-DEGREES(ASIN(AD201/2000))))*SQRT(2*Basic!$C$4*9.81)*Tool!$B$125)+(COS(RADIANS(90-DEGREES(ASIN(AD201/2000))))*SQRT(2*Basic!$C$4*9.81)*COS(RADIANS(90-DEGREES(ASIN(AD201/2000))))*SQRT(2*Basic!$C$4*9.81))))*SIN(RADIANS(AK201))+(SQRT(((SQRT((SIN(RADIANS(90-DEGREES(ASIN(AD201/2000))))*SQRT(2*Basic!$C$4*9.81)*Tool!$B$125*SIN(RADIANS(90-DEGREES(ASIN(AD201/2000))))*SQRT(2*Basic!$C$4*9.81)*Tool!$B$125)+(COS(RADIANS(90-DEGREES(ASIN(AD201/2000))))*SQRT(2*Basic!$C$4*9.81)*COS(RADIANS(90-DEGREES(ASIN(AD201/2000))))*SQRT(2*Basic!$C$4*9.81))))*SIN(RADIANS(AK201))*(SQRT((SIN(RADIANS(90-DEGREES(ASIN(AD201/2000))))*SQRT(2*Basic!$C$4*9.81)*Tool!$B$125*SIN(RADIANS(90-DEGREES(ASIN(AD201/2000))))*SQRT(2*Basic!$C$4*9.81)*Tool!$B$125)+(COS(RADIANS(90-DEGREES(ASIN(AD201/2000))))*SQRT(2*Basic!$C$4*9.81)*COS(RADIANS(90-DEGREES(ASIN(AD201/2000))))*SQRT(2*Basic!$C$4*9.81))))*SIN(RADIANS(AK201)))-19.62*(-Basic!$C$3))))*(SQRT((SIN(RADIANS(90-DEGREES(ASIN(AD201/2000))))*SQRT(2*Basic!$C$4*9.81)*Tool!$B$125*SIN(RADIANS(90-DEGREES(ASIN(AD201/2000))))*SQRT(2*Basic!$C$4*9.81)*Tool!$B$125)+(COS(RADIANS(90-DEGREES(ASIN(AD201/2000))))*SQRT(2*Basic!$C$4*9.81)*COS(RADIANS(90-DEGREES(ASIN(AD201/2000))))*SQRT(2*Basic!$C$4*9.81))))*COS(RADIANS(AK201))</f>
        <v>1.2712806172523992</v>
      </c>
      <c r="AX201">
        <v>198</v>
      </c>
      <c r="AY201">
        <f t="shared" si="32"/>
        <v>-618.03398874989455</v>
      </c>
      <c r="AZ201">
        <f t="shared" si="25"/>
        <v>-1902.1130325903073</v>
      </c>
    </row>
    <row r="202" spans="6:52" x14ac:dyDescent="0.3">
      <c r="F202">
        <v>200</v>
      </c>
      <c r="G202" s="31">
        <f t="shared" si="26"/>
        <v>0.58960831264226521</v>
      </c>
      <c r="H202" s="35">
        <f>Tool!$E$10+('Trajectory Map'!G202*SIN(RADIANS(90-2*DEGREES(ASIN($D$5/2000))))/COS(RADIANS(90-2*DEGREES(ASIN($D$5/2000))))-('Trajectory Map'!G202*'Trajectory Map'!G202/((VLOOKUP($D$5,$AD$3:$AR$2002,15,FALSE)*4*COS(RADIANS(90-2*DEGREES(ASIN($D$5/2000))))*COS(RADIANS(90-2*DEGREES(ASIN($D$5/2000))))))))</f>
        <v>6.0178675317485792</v>
      </c>
      <c r="AD202" s="33">
        <f t="shared" si="30"/>
        <v>200</v>
      </c>
      <c r="AE202" s="33">
        <f t="shared" si="27"/>
        <v>1989.9748742132399</v>
      </c>
      <c r="AH202" s="33">
        <f t="shared" si="28"/>
        <v>5.7391704772667866</v>
      </c>
      <c r="AI202" s="33">
        <f t="shared" si="29"/>
        <v>84.260829522733218</v>
      </c>
      <c r="AK202" s="75">
        <f t="shared" si="31"/>
        <v>78.521659045466421</v>
      </c>
      <c r="AN202" s="64"/>
      <c r="AQ202" s="64"/>
      <c r="AR202" s="75">
        <f>(SQRT((SIN(RADIANS(90-DEGREES(ASIN(AD202/2000))))*SQRT(2*Basic!$C$4*9.81)*Tool!$B$125*SIN(RADIANS(90-DEGREES(ASIN(AD202/2000))))*SQRT(2*Basic!$C$4*9.81)*Tool!$B$125)+(COS(RADIANS(90-DEGREES(ASIN(AD202/2000))))*SQRT(2*Basic!$C$4*9.81)*COS(RADIANS(90-DEGREES(ASIN(AD202/2000))))*SQRT(2*Basic!$C$4*9.81))))*(SQRT((SIN(RADIANS(90-DEGREES(ASIN(AD202/2000))))*SQRT(2*Basic!$C$4*9.81)*Tool!$B$125*SIN(RADIANS(90-DEGREES(ASIN(AD202/2000))))*SQRT(2*Basic!$C$4*9.81)*Tool!$B$125)+(COS(RADIANS(90-DEGREES(ASIN(AD202/2000))))*SQRT(2*Basic!$C$4*9.81)*COS(RADIANS(90-DEGREES(ASIN(AD202/2000))))*SQRT(2*Basic!$C$4*9.81))))/(2*9.81)</f>
        <v>0.8383636000000001</v>
      </c>
      <c r="AS202" s="75">
        <f>(1/9.81)*((SQRT((SIN(RADIANS(90-DEGREES(ASIN(AD202/2000))))*SQRT(2*Basic!$C$4*9.81)*Tool!$B$125*SIN(RADIANS(90-DEGREES(ASIN(AD202/2000))))*SQRT(2*Basic!$C$4*9.81)*Tool!$B$125)+(COS(RADIANS(90-DEGREES(ASIN(AD202/2000))))*SQRT(2*Basic!$C$4*9.81)*COS(RADIANS(90-DEGREES(ASIN(AD202/2000))))*SQRT(2*Basic!$C$4*9.81))))*SIN(RADIANS(AK202))+(SQRT(((SQRT((SIN(RADIANS(90-DEGREES(ASIN(AD202/2000))))*SQRT(2*Basic!$C$4*9.81)*Tool!$B$125*SIN(RADIANS(90-DEGREES(ASIN(AD202/2000))))*SQRT(2*Basic!$C$4*9.81)*Tool!$B$125)+(COS(RADIANS(90-DEGREES(ASIN(AD202/2000))))*SQRT(2*Basic!$C$4*9.81)*COS(RADIANS(90-DEGREES(ASIN(AD202/2000))))*SQRT(2*Basic!$C$4*9.81))))*SIN(RADIANS(AK202))*(SQRT((SIN(RADIANS(90-DEGREES(ASIN(AD202/2000))))*SQRT(2*Basic!$C$4*9.81)*Tool!$B$125*SIN(RADIANS(90-DEGREES(ASIN(AD202/2000))))*SQRT(2*Basic!$C$4*9.81)*Tool!$B$125)+(COS(RADIANS(90-DEGREES(ASIN(AD202/2000))))*SQRT(2*Basic!$C$4*9.81)*COS(RADIANS(90-DEGREES(ASIN(AD202/2000))))*SQRT(2*Basic!$C$4*9.81))))*SIN(RADIANS(AK202)))-19.62*(-Basic!$C$3))))*(SQRT((SIN(RADIANS(90-DEGREES(ASIN(AD202/2000))))*SQRT(2*Basic!$C$4*9.81)*Tool!$B$125*SIN(RADIANS(90-DEGREES(ASIN(AD202/2000))))*SQRT(2*Basic!$C$4*9.81)*Tool!$B$125)+(COS(RADIANS(90-DEGREES(ASIN(AD202/2000))))*SQRT(2*Basic!$C$4*9.81)*COS(RADIANS(90-DEGREES(ASIN(AD202/2000))))*SQRT(2*Basic!$C$4*9.81))))*COS(RADIANS(AK202))</f>
        <v>1.2776246917290492</v>
      </c>
      <c r="AX202">
        <v>199</v>
      </c>
      <c r="AY202">
        <f t="shared" si="32"/>
        <v>-651.13630891431353</v>
      </c>
      <c r="AZ202">
        <f t="shared" si="25"/>
        <v>-1891.0371511986334</v>
      </c>
    </row>
    <row r="203" spans="6:52" x14ac:dyDescent="0.3">
      <c r="F203">
        <v>201</v>
      </c>
      <c r="G203" s="31">
        <f t="shared" si="26"/>
        <v>0.59255635420547659</v>
      </c>
      <c r="H203" s="35">
        <f>Tool!$E$10+('Trajectory Map'!G203*SIN(RADIANS(90-2*DEGREES(ASIN($D$5/2000))))/COS(RADIANS(90-2*DEGREES(ASIN($D$5/2000))))-('Trajectory Map'!G203*'Trajectory Map'!G203/((VLOOKUP($D$5,$AD$3:$AR$2002,15,FALSE)*4*COS(RADIANS(90-2*DEGREES(ASIN($D$5/2000))))*COS(RADIANS(90-2*DEGREES(ASIN($D$5/2000))))))))</f>
        <v>6.0176097832591546</v>
      </c>
      <c r="AD203" s="33">
        <f t="shared" si="30"/>
        <v>201</v>
      </c>
      <c r="AE203" s="33">
        <f t="shared" si="27"/>
        <v>1989.8741166214511</v>
      </c>
      <c r="AH203" s="33">
        <f t="shared" si="28"/>
        <v>5.7679634181242161</v>
      </c>
      <c r="AI203" s="33">
        <f t="shared" si="29"/>
        <v>84.232036581875789</v>
      </c>
      <c r="AK203" s="75">
        <f t="shared" si="31"/>
        <v>78.464073163751564</v>
      </c>
      <c r="AN203" s="64"/>
      <c r="AQ203" s="64"/>
      <c r="AR203" s="75">
        <f>(SQRT((SIN(RADIANS(90-DEGREES(ASIN(AD203/2000))))*SQRT(2*Basic!$C$4*9.81)*Tool!$B$125*SIN(RADIANS(90-DEGREES(ASIN(AD203/2000))))*SQRT(2*Basic!$C$4*9.81)*Tool!$B$125)+(COS(RADIANS(90-DEGREES(ASIN(AD203/2000))))*SQRT(2*Basic!$C$4*9.81)*COS(RADIANS(90-DEGREES(ASIN(AD203/2000))))*SQRT(2*Basic!$C$4*9.81))))*(SQRT((SIN(RADIANS(90-DEGREES(ASIN(AD203/2000))))*SQRT(2*Basic!$C$4*9.81)*Tool!$B$125*SIN(RADIANS(90-DEGREES(ASIN(AD203/2000))))*SQRT(2*Basic!$C$4*9.81)*Tool!$B$125)+(COS(RADIANS(90-DEGREES(ASIN(AD203/2000))))*SQRT(2*Basic!$C$4*9.81)*COS(RADIANS(90-DEGREES(ASIN(AD203/2000))))*SQRT(2*Basic!$C$4*9.81))))/(2*9.81)</f>
        <v>0.83847110408999992</v>
      </c>
      <c r="AS203" s="75">
        <f>(1/9.81)*((SQRT((SIN(RADIANS(90-DEGREES(ASIN(AD203/2000))))*SQRT(2*Basic!$C$4*9.81)*Tool!$B$125*SIN(RADIANS(90-DEGREES(ASIN(AD203/2000))))*SQRT(2*Basic!$C$4*9.81)*Tool!$B$125)+(COS(RADIANS(90-DEGREES(ASIN(AD203/2000))))*SQRT(2*Basic!$C$4*9.81)*COS(RADIANS(90-DEGREES(ASIN(AD203/2000))))*SQRT(2*Basic!$C$4*9.81))))*SIN(RADIANS(AK203))+(SQRT(((SQRT((SIN(RADIANS(90-DEGREES(ASIN(AD203/2000))))*SQRT(2*Basic!$C$4*9.81)*Tool!$B$125*SIN(RADIANS(90-DEGREES(ASIN(AD203/2000))))*SQRT(2*Basic!$C$4*9.81)*Tool!$B$125)+(COS(RADIANS(90-DEGREES(ASIN(AD203/2000))))*SQRT(2*Basic!$C$4*9.81)*COS(RADIANS(90-DEGREES(ASIN(AD203/2000))))*SQRT(2*Basic!$C$4*9.81))))*SIN(RADIANS(AK203))*(SQRT((SIN(RADIANS(90-DEGREES(ASIN(AD203/2000))))*SQRT(2*Basic!$C$4*9.81)*Tool!$B$125*SIN(RADIANS(90-DEGREES(ASIN(AD203/2000))))*SQRT(2*Basic!$C$4*9.81)*Tool!$B$125)+(COS(RADIANS(90-DEGREES(ASIN(AD203/2000))))*SQRT(2*Basic!$C$4*9.81)*COS(RADIANS(90-DEGREES(ASIN(AD203/2000))))*SQRT(2*Basic!$C$4*9.81))))*SIN(RADIANS(AK203)))-19.62*(-Basic!$C$3))))*(SQRT((SIN(RADIANS(90-DEGREES(ASIN(AD203/2000))))*SQRT(2*Basic!$C$4*9.81)*Tool!$B$125*SIN(RADIANS(90-DEGREES(ASIN(AD203/2000))))*SQRT(2*Basic!$C$4*9.81)*Tool!$B$125)+(COS(RADIANS(90-DEGREES(ASIN(AD203/2000))))*SQRT(2*Basic!$C$4*9.81)*COS(RADIANS(90-DEGREES(ASIN(AD203/2000))))*SQRT(2*Basic!$C$4*9.81))))*COS(RADIANS(AK203))</f>
        <v>1.283968070545775</v>
      </c>
      <c r="AX203">
        <v>200</v>
      </c>
      <c r="AY203">
        <f t="shared" si="32"/>
        <v>-684.04028665133728</v>
      </c>
      <c r="AZ203">
        <f t="shared" si="25"/>
        <v>-1879.3852415718168</v>
      </c>
    </row>
    <row r="204" spans="6:52" x14ac:dyDescent="0.3">
      <c r="F204">
        <v>202</v>
      </c>
      <c r="G204" s="31">
        <f t="shared" si="26"/>
        <v>0.59550439576868797</v>
      </c>
      <c r="H204" s="35">
        <f>Tool!$E$10+('Trajectory Map'!G204*SIN(RADIANS(90-2*DEGREES(ASIN($D$5/2000))))/COS(RADIANS(90-2*DEGREES(ASIN($D$5/2000))))-('Trajectory Map'!G204*'Trajectory Map'!G204/((VLOOKUP($D$5,$AD$3:$AR$2002,15,FALSE)*4*COS(RADIANS(90-2*DEGREES(ASIN($D$5/2000))))*COS(RADIANS(90-2*DEGREES(ASIN($D$5/2000))))))))</f>
        <v>6.0173485811762157</v>
      </c>
      <c r="AD204" s="33">
        <f t="shared" si="30"/>
        <v>202</v>
      </c>
      <c r="AE204" s="33">
        <f t="shared" si="27"/>
        <v>1989.7728513576619</v>
      </c>
      <c r="AH204" s="33">
        <f t="shared" si="28"/>
        <v>5.796757820626846</v>
      </c>
      <c r="AI204" s="33">
        <f t="shared" si="29"/>
        <v>84.203242179373149</v>
      </c>
      <c r="AK204" s="75">
        <f t="shared" si="31"/>
        <v>78.406484358746312</v>
      </c>
      <c r="AN204" s="64"/>
      <c r="AQ204" s="64"/>
      <c r="AR204" s="75">
        <f>(SQRT((SIN(RADIANS(90-DEGREES(ASIN(AD204/2000))))*SQRT(2*Basic!$C$4*9.81)*Tool!$B$125*SIN(RADIANS(90-DEGREES(ASIN(AD204/2000))))*SQRT(2*Basic!$C$4*9.81)*Tool!$B$125)+(COS(RADIANS(90-DEGREES(ASIN(AD204/2000))))*SQRT(2*Basic!$C$4*9.81)*COS(RADIANS(90-DEGREES(ASIN(AD204/2000))))*SQRT(2*Basic!$C$4*9.81))))*(SQRT((SIN(RADIANS(90-DEGREES(ASIN(AD204/2000))))*SQRT(2*Basic!$C$4*9.81)*Tool!$B$125*SIN(RADIANS(90-DEGREES(ASIN(AD204/2000))))*SQRT(2*Basic!$C$4*9.81)*Tool!$B$125)+(COS(RADIANS(90-DEGREES(ASIN(AD204/2000))))*SQRT(2*Basic!$C$4*9.81)*COS(RADIANS(90-DEGREES(ASIN(AD204/2000))))*SQRT(2*Basic!$C$4*9.81))))/(2*9.81)</f>
        <v>0.83857914435999981</v>
      </c>
      <c r="AS204" s="75">
        <f>(1/9.81)*((SQRT((SIN(RADIANS(90-DEGREES(ASIN(AD204/2000))))*SQRT(2*Basic!$C$4*9.81)*Tool!$B$125*SIN(RADIANS(90-DEGREES(ASIN(AD204/2000))))*SQRT(2*Basic!$C$4*9.81)*Tool!$B$125)+(COS(RADIANS(90-DEGREES(ASIN(AD204/2000))))*SQRT(2*Basic!$C$4*9.81)*COS(RADIANS(90-DEGREES(ASIN(AD204/2000))))*SQRT(2*Basic!$C$4*9.81))))*SIN(RADIANS(AK204))+(SQRT(((SQRT((SIN(RADIANS(90-DEGREES(ASIN(AD204/2000))))*SQRT(2*Basic!$C$4*9.81)*Tool!$B$125*SIN(RADIANS(90-DEGREES(ASIN(AD204/2000))))*SQRT(2*Basic!$C$4*9.81)*Tool!$B$125)+(COS(RADIANS(90-DEGREES(ASIN(AD204/2000))))*SQRT(2*Basic!$C$4*9.81)*COS(RADIANS(90-DEGREES(ASIN(AD204/2000))))*SQRT(2*Basic!$C$4*9.81))))*SIN(RADIANS(AK204))*(SQRT((SIN(RADIANS(90-DEGREES(ASIN(AD204/2000))))*SQRT(2*Basic!$C$4*9.81)*Tool!$B$125*SIN(RADIANS(90-DEGREES(ASIN(AD204/2000))))*SQRT(2*Basic!$C$4*9.81)*Tool!$B$125)+(COS(RADIANS(90-DEGREES(ASIN(AD204/2000))))*SQRT(2*Basic!$C$4*9.81)*COS(RADIANS(90-DEGREES(ASIN(AD204/2000))))*SQRT(2*Basic!$C$4*9.81))))*SIN(RADIANS(AK204)))-19.62*(-Basic!$C$3))))*(SQRT((SIN(RADIANS(90-DEGREES(ASIN(AD204/2000))))*SQRT(2*Basic!$C$4*9.81)*Tool!$B$125*SIN(RADIANS(90-DEGREES(ASIN(AD204/2000))))*SQRT(2*Basic!$C$4*9.81)*Tool!$B$125)+(COS(RADIANS(90-DEGREES(ASIN(AD204/2000))))*SQRT(2*Basic!$C$4*9.81)*COS(RADIANS(90-DEGREES(ASIN(AD204/2000))))*SQRT(2*Basic!$C$4*9.81))))*COS(RADIANS(AK204))</f>
        <v>1.2903107494813386</v>
      </c>
      <c r="AX204">
        <v>201</v>
      </c>
      <c r="AY204">
        <f t="shared" si="32"/>
        <v>-716.73589909060092</v>
      </c>
      <c r="AZ204">
        <f t="shared" si="25"/>
        <v>-1867.1608529944035</v>
      </c>
    </row>
    <row r="205" spans="6:52" x14ac:dyDescent="0.3">
      <c r="F205">
        <v>203</v>
      </c>
      <c r="G205" s="31">
        <f t="shared" si="26"/>
        <v>0.59845243733189923</v>
      </c>
      <c r="H205" s="35">
        <f>Tool!$E$10+('Trajectory Map'!G205*SIN(RADIANS(90-2*DEGREES(ASIN($D$5/2000))))/COS(RADIANS(90-2*DEGREES(ASIN($D$5/2000))))-('Trajectory Map'!G205*'Trajectory Map'!G205/((VLOOKUP($D$5,$AD$3:$AR$2002,15,FALSE)*4*COS(RADIANS(90-2*DEGREES(ASIN($D$5/2000))))*COS(RADIANS(90-2*DEGREES(ASIN($D$5/2000))))))))</f>
        <v>6.0170839254997626</v>
      </c>
      <c r="AD205" s="33">
        <f t="shared" si="30"/>
        <v>203</v>
      </c>
      <c r="AE205" s="33">
        <f t="shared" si="27"/>
        <v>1989.671078344358</v>
      </c>
      <c r="AH205" s="33">
        <f t="shared" si="28"/>
        <v>5.8255536922708258</v>
      </c>
      <c r="AI205" s="33">
        <f t="shared" si="29"/>
        <v>84.17444630772917</v>
      </c>
      <c r="AK205" s="75">
        <f t="shared" si="31"/>
        <v>78.348892615458354</v>
      </c>
      <c r="AN205" s="64"/>
      <c r="AQ205" s="64"/>
      <c r="AR205" s="75">
        <f>(SQRT((SIN(RADIANS(90-DEGREES(ASIN(AD205/2000))))*SQRT(2*Basic!$C$4*9.81)*Tool!$B$125*SIN(RADIANS(90-DEGREES(ASIN(AD205/2000))))*SQRT(2*Basic!$C$4*9.81)*Tool!$B$125)+(COS(RADIANS(90-DEGREES(ASIN(AD205/2000))))*SQRT(2*Basic!$C$4*9.81)*COS(RADIANS(90-DEGREES(ASIN(AD205/2000))))*SQRT(2*Basic!$C$4*9.81))))*(SQRT((SIN(RADIANS(90-DEGREES(ASIN(AD205/2000))))*SQRT(2*Basic!$C$4*9.81)*Tool!$B$125*SIN(RADIANS(90-DEGREES(ASIN(AD205/2000))))*SQRT(2*Basic!$C$4*9.81)*Tool!$B$125)+(COS(RADIANS(90-DEGREES(ASIN(AD205/2000))))*SQRT(2*Basic!$C$4*9.81)*COS(RADIANS(90-DEGREES(ASIN(AD205/2000))))*SQRT(2*Basic!$C$4*9.81))))/(2*9.81)</f>
        <v>0.83868772081000009</v>
      </c>
      <c r="AS205" s="75">
        <f>(1/9.81)*((SQRT((SIN(RADIANS(90-DEGREES(ASIN(AD205/2000))))*SQRT(2*Basic!$C$4*9.81)*Tool!$B$125*SIN(RADIANS(90-DEGREES(ASIN(AD205/2000))))*SQRT(2*Basic!$C$4*9.81)*Tool!$B$125)+(COS(RADIANS(90-DEGREES(ASIN(AD205/2000))))*SQRT(2*Basic!$C$4*9.81)*COS(RADIANS(90-DEGREES(ASIN(AD205/2000))))*SQRT(2*Basic!$C$4*9.81))))*SIN(RADIANS(AK205))+(SQRT(((SQRT((SIN(RADIANS(90-DEGREES(ASIN(AD205/2000))))*SQRT(2*Basic!$C$4*9.81)*Tool!$B$125*SIN(RADIANS(90-DEGREES(ASIN(AD205/2000))))*SQRT(2*Basic!$C$4*9.81)*Tool!$B$125)+(COS(RADIANS(90-DEGREES(ASIN(AD205/2000))))*SQRT(2*Basic!$C$4*9.81)*COS(RADIANS(90-DEGREES(ASIN(AD205/2000))))*SQRT(2*Basic!$C$4*9.81))))*SIN(RADIANS(AK205))*(SQRT((SIN(RADIANS(90-DEGREES(ASIN(AD205/2000))))*SQRT(2*Basic!$C$4*9.81)*Tool!$B$125*SIN(RADIANS(90-DEGREES(ASIN(AD205/2000))))*SQRT(2*Basic!$C$4*9.81)*Tool!$B$125)+(COS(RADIANS(90-DEGREES(ASIN(AD205/2000))))*SQRT(2*Basic!$C$4*9.81)*COS(RADIANS(90-DEGREES(ASIN(AD205/2000))))*SQRT(2*Basic!$C$4*9.81))))*SIN(RADIANS(AK205)))-19.62*(-Basic!$C$3))))*(SQRT((SIN(RADIANS(90-DEGREES(ASIN(AD205/2000))))*SQRT(2*Basic!$C$4*9.81)*Tool!$B$125*SIN(RADIANS(90-DEGREES(ASIN(AD205/2000))))*SQRT(2*Basic!$C$4*9.81)*Tool!$B$125)+(COS(RADIANS(90-DEGREES(ASIN(AD205/2000))))*SQRT(2*Basic!$C$4*9.81)*COS(RADIANS(90-DEGREES(ASIN(AD205/2000))))*SQRT(2*Basic!$C$4*9.81))))*COS(RADIANS(AK205))</f>
        <v>1.2966527243035839</v>
      </c>
      <c r="AX205">
        <v>202</v>
      </c>
      <c r="AY205">
        <f t="shared" si="32"/>
        <v>-749.21318683182403</v>
      </c>
      <c r="AZ205">
        <f t="shared" si="25"/>
        <v>-1854.3677091335749</v>
      </c>
    </row>
    <row r="206" spans="6:52" x14ac:dyDescent="0.3">
      <c r="F206">
        <v>204</v>
      </c>
      <c r="G206" s="31">
        <f t="shared" si="26"/>
        <v>0.60140047889511061</v>
      </c>
      <c r="H206" s="35">
        <f>Tool!$E$10+('Trajectory Map'!G206*SIN(RADIANS(90-2*DEGREES(ASIN($D$5/2000))))/COS(RADIANS(90-2*DEGREES(ASIN($D$5/2000))))-('Trajectory Map'!G206*'Trajectory Map'!G206/((VLOOKUP($D$5,$AD$3:$AR$2002,15,FALSE)*4*COS(RADIANS(90-2*DEGREES(ASIN($D$5/2000))))*COS(RADIANS(90-2*DEGREES(ASIN($D$5/2000))))))))</f>
        <v>6.0168158162297951</v>
      </c>
      <c r="AD206" s="33">
        <f t="shared" si="30"/>
        <v>204</v>
      </c>
      <c r="AE206" s="33">
        <f t="shared" si="27"/>
        <v>1989.5687975036199</v>
      </c>
      <c r="AH206" s="33">
        <f t="shared" si="28"/>
        <v>5.8543510405557022</v>
      </c>
      <c r="AI206" s="33">
        <f t="shared" si="29"/>
        <v>84.145648959444301</v>
      </c>
      <c r="AK206" s="75">
        <f t="shared" si="31"/>
        <v>78.291297918888603</v>
      </c>
      <c r="AN206" s="64"/>
      <c r="AQ206" s="64"/>
      <c r="AR206" s="75">
        <f>(SQRT((SIN(RADIANS(90-DEGREES(ASIN(AD206/2000))))*SQRT(2*Basic!$C$4*9.81)*Tool!$B$125*SIN(RADIANS(90-DEGREES(ASIN(AD206/2000))))*SQRT(2*Basic!$C$4*9.81)*Tool!$B$125)+(COS(RADIANS(90-DEGREES(ASIN(AD206/2000))))*SQRT(2*Basic!$C$4*9.81)*COS(RADIANS(90-DEGREES(ASIN(AD206/2000))))*SQRT(2*Basic!$C$4*9.81))))*(SQRT((SIN(RADIANS(90-DEGREES(ASIN(AD206/2000))))*SQRT(2*Basic!$C$4*9.81)*Tool!$B$125*SIN(RADIANS(90-DEGREES(ASIN(AD206/2000))))*SQRT(2*Basic!$C$4*9.81)*Tool!$B$125)+(COS(RADIANS(90-DEGREES(ASIN(AD206/2000))))*SQRT(2*Basic!$C$4*9.81)*COS(RADIANS(90-DEGREES(ASIN(AD206/2000))))*SQRT(2*Basic!$C$4*9.81))))/(2*9.81)</f>
        <v>0.83879683343999989</v>
      </c>
      <c r="AS206" s="75">
        <f>(1/9.81)*((SQRT((SIN(RADIANS(90-DEGREES(ASIN(AD206/2000))))*SQRT(2*Basic!$C$4*9.81)*Tool!$B$125*SIN(RADIANS(90-DEGREES(ASIN(AD206/2000))))*SQRT(2*Basic!$C$4*9.81)*Tool!$B$125)+(COS(RADIANS(90-DEGREES(ASIN(AD206/2000))))*SQRT(2*Basic!$C$4*9.81)*COS(RADIANS(90-DEGREES(ASIN(AD206/2000))))*SQRT(2*Basic!$C$4*9.81))))*SIN(RADIANS(AK206))+(SQRT(((SQRT((SIN(RADIANS(90-DEGREES(ASIN(AD206/2000))))*SQRT(2*Basic!$C$4*9.81)*Tool!$B$125*SIN(RADIANS(90-DEGREES(ASIN(AD206/2000))))*SQRT(2*Basic!$C$4*9.81)*Tool!$B$125)+(COS(RADIANS(90-DEGREES(ASIN(AD206/2000))))*SQRT(2*Basic!$C$4*9.81)*COS(RADIANS(90-DEGREES(ASIN(AD206/2000))))*SQRT(2*Basic!$C$4*9.81))))*SIN(RADIANS(AK206))*(SQRT((SIN(RADIANS(90-DEGREES(ASIN(AD206/2000))))*SQRT(2*Basic!$C$4*9.81)*Tool!$B$125*SIN(RADIANS(90-DEGREES(ASIN(AD206/2000))))*SQRT(2*Basic!$C$4*9.81)*Tool!$B$125)+(COS(RADIANS(90-DEGREES(ASIN(AD206/2000))))*SQRT(2*Basic!$C$4*9.81)*COS(RADIANS(90-DEGREES(ASIN(AD206/2000))))*SQRT(2*Basic!$C$4*9.81))))*SIN(RADIANS(AK206)))-19.62*(-Basic!$C$3))))*(SQRT((SIN(RADIANS(90-DEGREES(ASIN(AD206/2000))))*SQRT(2*Basic!$C$4*9.81)*Tool!$B$125*SIN(RADIANS(90-DEGREES(ASIN(AD206/2000))))*SQRT(2*Basic!$C$4*9.81)*Tool!$B$125)+(COS(RADIANS(90-DEGREES(ASIN(AD206/2000))))*SQRT(2*Basic!$C$4*9.81)*COS(RADIANS(90-DEGREES(ASIN(AD206/2000))))*SQRT(2*Basic!$C$4*9.81))))*COS(RADIANS(AK206))</f>
        <v>1.3029939907693779</v>
      </c>
      <c r="AX206">
        <v>203</v>
      </c>
      <c r="AY206">
        <f t="shared" si="32"/>
        <v>-781.46225697854709</v>
      </c>
      <c r="AZ206">
        <f t="shared" si="25"/>
        <v>-1841.0097069048807</v>
      </c>
    </row>
    <row r="207" spans="6:52" x14ac:dyDescent="0.3">
      <c r="F207">
        <v>205</v>
      </c>
      <c r="G207" s="31">
        <f t="shared" si="26"/>
        <v>0.60434852045832188</v>
      </c>
      <c r="H207" s="35">
        <f>Tool!$E$10+('Trajectory Map'!G207*SIN(RADIANS(90-2*DEGREES(ASIN($D$5/2000))))/COS(RADIANS(90-2*DEGREES(ASIN($D$5/2000))))-('Trajectory Map'!G207*'Trajectory Map'!G207/((VLOOKUP($D$5,$AD$3:$AR$2002,15,FALSE)*4*COS(RADIANS(90-2*DEGREES(ASIN($D$5/2000))))*COS(RADIANS(90-2*DEGREES(ASIN($D$5/2000))))))))</f>
        <v>6.0165442533663143</v>
      </c>
      <c r="AD207" s="33">
        <f t="shared" si="30"/>
        <v>205</v>
      </c>
      <c r="AE207" s="33">
        <f t="shared" si="27"/>
        <v>1989.4660087571237</v>
      </c>
      <c r="AH207" s="33">
        <f t="shared" si="28"/>
        <v>5.8831498729844389</v>
      </c>
      <c r="AI207" s="33">
        <f t="shared" si="29"/>
        <v>84.116850127015567</v>
      </c>
      <c r="AK207" s="75">
        <f t="shared" si="31"/>
        <v>78.23370025403112</v>
      </c>
      <c r="AN207" s="64"/>
      <c r="AQ207" s="64"/>
      <c r="AR207" s="75">
        <f>(SQRT((SIN(RADIANS(90-DEGREES(ASIN(AD207/2000))))*SQRT(2*Basic!$C$4*9.81)*Tool!$B$125*SIN(RADIANS(90-DEGREES(ASIN(AD207/2000))))*SQRT(2*Basic!$C$4*9.81)*Tool!$B$125)+(COS(RADIANS(90-DEGREES(ASIN(AD207/2000))))*SQRT(2*Basic!$C$4*9.81)*COS(RADIANS(90-DEGREES(ASIN(AD207/2000))))*SQRT(2*Basic!$C$4*9.81))))*(SQRT((SIN(RADIANS(90-DEGREES(ASIN(AD207/2000))))*SQRT(2*Basic!$C$4*9.81)*Tool!$B$125*SIN(RADIANS(90-DEGREES(ASIN(AD207/2000))))*SQRT(2*Basic!$C$4*9.81)*Tool!$B$125)+(COS(RADIANS(90-DEGREES(ASIN(AD207/2000))))*SQRT(2*Basic!$C$4*9.81)*COS(RADIANS(90-DEGREES(ASIN(AD207/2000))))*SQRT(2*Basic!$C$4*9.81))))/(2*9.81)</f>
        <v>0.83890648225000031</v>
      </c>
      <c r="AS207" s="75">
        <f>(1/9.81)*((SQRT((SIN(RADIANS(90-DEGREES(ASIN(AD207/2000))))*SQRT(2*Basic!$C$4*9.81)*Tool!$B$125*SIN(RADIANS(90-DEGREES(ASIN(AD207/2000))))*SQRT(2*Basic!$C$4*9.81)*Tool!$B$125)+(COS(RADIANS(90-DEGREES(ASIN(AD207/2000))))*SQRT(2*Basic!$C$4*9.81)*COS(RADIANS(90-DEGREES(ASIN(AD207/2000))))*SQRT(2*Basic!$C$4*9.81))))*SIN(RADIANS(AK207))+(SQRT(((SQRT((SIN(RADIANS(90-DEGREES(ASIN(AD207/2000))))*SQRT(2*Basic!$C$4*9.81)*Tool!$B$125*SIN(RADIANS(90-DEGREES(ASIN(AD207/2000))))*SQRT(2*Basic!$C$4*9.81)*Tool!$B$125)+(COS(RADIANS(90-DEGREES(ASIN(AD207/2000))))*SQRT(2*Basic!$C$4*9.81)*COS(RADIANS(90-DEGREES(ASIN(AD207/2000))))*SQRT(2*Basic!$C$4*9.81))))*SIN(RADIANS(AK207))*(SQRT((SIN(RADIANS(90-DEGREES(ASIN(AD207/2000))))*SQRT(2*Basic!$C$4*9.81)*Tool!$B$125*SIN(RADIANS(90-DEGREES(ASIN(AD207/2000))))*SQRT(2*Basic!$C$4*9.81)*Tool!$B$125)+(COS(RADIANS(90-DEGREES(ASIN(AD207/2000))))*SQRT(2*Basic!$C$4*9.81)*COS(RADIANS(90-DEGREES(ASIN(AD207/2000))))*SQRT(2*Basic!$C$4*9.81))))*SIN(RADIANS(AK207)))-19.62*(-Basic!$C$3))))*(SQRT((SIN(RADIANS(90-DEGREES(ASIN(AD207/2000))))*SQRT(2*Basic!$C$4*9.81)*Tool!$B$125*SIN(RADIANS(90-DEGREES(ASIN(AD207/2000))))*SQRT(2*Basic!$C$4*9.81)*Tool!$B$125)+(COS(RADIANS(90-DEGREES(ASIN(AD207/2000))))*SQRT(2*Basic!$C$4*9.81)*COS(RADIANS(90-DEGREES(ASIN(AD207/2000))))*SQRT(2*Basic!$C$4*9.81))))*COS(RADIANS(AK207))</f>
        <v>1.309334544624571</v>
      </c>
      <c r="AX207">
        <v>204</v>
      </c>
      <c r="AY207">
        <f t="shared" si="32"/>
        <v>-813.4732861516004</v>
      </c>
      <c r="AZ207">
        <f t="shared" si="25"/>
        <v>-1827.0909152852018</v>
      </c>
    </row>
    <row r="208" spans="6:52" x14ac:dyDescent="0.3">
      <c r="F208">
        <v>206</v>
      </c>
      <c r="G208" s="31">
        <f t="shared" si="26"/>
        <v>0.60729656202153315</v>
      </c>
      <c r="H208" s="35">
        <f>Tool!$E$10+('Trajectory Map'!G208*SIN(RADIANS(90-2*DEGREES(ASIN($D$5/2000))))/COS(RADIANS(90-2*DEGREES(ASIN($D$5/2000))))-('Trajectory Map'!G208*'Trajectory Map'!G208/((VLOOKUP($D$5,$AD$3:$AR$2002,15,FALSE)*4*COS(RADIANS(90-2*DEGREES(ASIN($D$5/2000))))*COS(RADIANS(90-2*DEGREES(ASIN($D$5/2000))))))))</f>
        <v>6.0162692369093183</v>
      </c>
      <c r="AD208" s="33">
        <f t="shared" si="30"/>
        <v>206</v>
      </c>
      <c r="AE208" s="33">
        <f t="shared" si="27"/>
        <v>1989.3627120261403</v>
      </c>
      <c r="AH208" s="33">
        <f t="shared" si="28"/>
        <v>5.9119501970634341</v>
      </c>
      <c r="AI208" s="33">
        <f t="shared" si="29"/>
        <v>84.088049802936567</v>
      </c>
      <c r="AK208" s="75">
        <f t="shared" si="31"/>
        <v>78.176099605873134</v>
      </c>
      <c r="AN208" s="64"/>
      <c r="AQ208" s="64"/>
      <c r="AR208" s="75">
        <f>(SQRT((SIN(RADIANS(90-DEGREES(ASIN(AD208/2000))))*SQRT(2*Basic!$C$4*9.81)*Tool!$B$125*SIN(RADIANS(90-DEGREES(ASIN(AD208/2000))))*SQRT(2*Basic!$C$4*9.81)*Tool!$B$125)+(COS(RADIANS(90-DEGREES(ASIN(AD208/2000))))*SQRT(2*Basic!$C$4*9.81)*COS(RADIANS(90-DEGREES(ASIN(AD208/2000))))*SQRT(2*Basic!$C$4*9.81))))*(SQRT((SIN(RADIANS(90-DEGREES(ASIN(AD208/2000))))*SQRT(2*Basic!$C$4*9.81)*Tool!$B$125*SIN(RADIANS(90-DEGREES(ASIN(AD208/2000))))*SQRT(2*Basic!$C$4*9.81)*Tool!$B$125)+(COS(RADIANS(90-DEGREES(ASIN(AD208/2000))))*SQRT(2*Basic!$C$4*9.81)*COS(RADIANS(90-DEGREES(ASIN(AD208/2000))))*SQRT(2*Basic!$C$4*9.81))))/(2*9.81)</f>
        <v>0.8390166672399999</v>
      </c>
      <c r="AS208" s="75">
        <f>(1/9.81)*((SQRT((SIN(RADIANS(90-DEGREES(ASIN(AD208/2000))))*SQRT(2*Basic!$C$4*9.81)*Tool!$B$125*SIN(RADIANS(90-DEGREES(ASIN(AD208/2000))))*SQRT(2*Basic!$C$4*9.81)*Tool!$B$125)+(COS(RADIANS(90-DEGREES(ASIN(AD208/2000))))*SQRT(2*Basic!$C$4*9.81)*COS(RADIANS(90-DEGREES(ASIN(AD208/2000))))*SQRT(2*Basic!$C$4*9.81))))*SIN(RADIANS(AK208))+(SQRT(((SQRT((SIN(RADIANS(90-DEGREES(ASIN(AD208/2000))))*SQRT(2*Basic!$C$4*9.81)*Tool!$B$125*SIN(RADIANS(90-DEGREES(ASIN(AD208/2000))))*SQRT(2*Basic!$C$4*9.81)*Tool!$B$125)+(COS(RADIANS(90-DEGREES(ASIN(AD208/2000))))*SQRT(2*Basic!$C$4*9.81)*COS(RADIANS(90-DEGREES(ASIN(AD208/2000))))*SQRT(2*Basic!$C$4*9.81))))*SIN(RADIANS(AK208))*(SQRT((SIN(RADIANS(90-DEGREES(ASIN(AD208/2000))))*SQRT(2*Basic!$C$4*9.81)*Tool!$B$125*SIN(RADIANS(90-DEGREES(ASIN(AD208/2000))))*SQRT(2*Basic!$C$4*9.81)*Tool!$B$125)+(COS(RADIANS(90-DEGREES(ASIN(AD208/2000))))*SQRT(2*Basic!$C$4*9.81)*COS(RADIANS(90-DEGREES(ASIN(AD208/2000))))*SQRT(2*Basic!$C$4*9.81))))*SIN(RADIANS(AK208)))-19.62*(-Basic!$C$3))))*(SQRT((SIN(RADIANS(90-DEGREES(ASIN(AD208/2000))))*SQRT(2*Basic!$C$4*9.81)*Tool!$B$125*SIN(RADIANS(90-DEGREES(ASIN(AD208/2000))))*SQRT(2*Basic!$C$4*9.81)*Tool!$B$125)+(COS(RADIANS(90-DEGREES(ASIN(AD208/2000))))*SQRT(2*Basic!$C$4*9.81)*COS(RADIANS(90-DEGREES(ASIN(AD208/2000))))*SQRT(2*Basic!$C$4*9.81))))*COS(RADIANS(AK208))</f>
        <v>1.3156743816039405</v>
      </c>
      <c r="AX208">
        <v>205</v>
      </c>
      <c r="AY208">
        <f t="shared" si="32"/>
        <v>-845.23652348139854</v>
      </c>
      <c r="AZ208">
        <f t="shared" si="25"/>
        <v>-1812.6155740733002</v>
      </c>
    </row>
    <row r="209" spans="6:52" x14ac:dyDescent="0.3">
      <c r="F209">
        <v>207</v>
      </c>
      <c r="G209" s="31">
        <f t="shared" si="26"/>
        <v>0.61024460358474464</v>
      </c>
      <c r="H209" s="35">
        <f>Tool!$E$10+('Trajectory Map'!G209*SIN(RADIANS(90-2*DEGREES(ASIN($D$5/2000))))/COS(RADIANS(90-2*DEGREES(ASIN($D$5/2000))))-('Trajectory Map'!G209*'Trajectory Map'!G209/((VLOOKUP($D$5,$AD$3:$AR$2002,15,FALSE)*4*COS(RADIANS(90-2*DEGREES(ASIN($D$5/2000))))*COS(RADIANS(90-2*DEGREES(ASIN($D$5/2000))))))))</f>
        <v>6.0159907668588088</v>
      </c>
      <c r="AD209" s="33">
        <f t="shared" si="30"/>
        <v>207</v>
      </c>
      <c r="AE209" s="33">
        <f t="shared" si="27"/>
        <v>1989.2589072315347</v>
      </c>
      <c r="AH209" s="33">
        <f t="shared" si="28"/>
        <v>5.9407520203025319</v>
      </c>
      <c r="AI209" s="33">
        <f t="shared" si="29"/>
        <v>84.059247979697474</v>
      </c>
      <c r="AK209" s="75">
        <f t="shared" si="31"/>
        <v>78.118495959394934</v>
      </c>
      <c r="AN209" s="64"/>
      <c r="AQ209" s="64"/>
      <c r="AR209" s="75">
        <f>(SQRT((SIN(RADIANS(90-DEGREES(ASIN(AD209/2000))))*SQRT(2*Basic!$C$4*9.81)*Tool!$B$125*SIN(RADIANS(90-DEGREES(ASIN(AD209/2000))))*SQRT(2*Basic!$C$4*9.81)*Tool!$B$125)+(COS(RADIANS(90-DEGREES(ASIN(AD209/2000))))*SQRT(2*Basic!$C$4*9.81)*COS(RADIANS(90-DEGREES(ASIN(AD209/2000))))*SQRT(2*Basic!$C$4*9.81))))*(SQRT((SIN(RADIANS(90-DEGREES(ASIN(AD209/2000))))*SQRT(2*Basic!$C$4*9.81)*Tool!$B$125*SIN(RADIANS(90-DEGREES(ASIN(AD209/2000))))*SQRT(2*Basic!$C$4*9.81)*Tool!$B$125)+(COS(RADIANS(90-DEGREES(ASIN(AD209/2000))))*SQRT(2*Basic!$C$4*9.81)*COS(RADIANS(90-DEGREES(ASIN(AD209/2000))))*SQRT(2*Basic!$C$4*9.81))))/(2*9.81)</f>
        <v>0.8391273884099999</v>
      </c>
      <c r="AS209" s="75">
        <f>(1/9.81)*((SQRT((SIN(RADIANS(90-DEGREES(ASIN(AD209/2000))))*SQRT(2*Basic!$C$4*9.81)*Tool!$B$125*SIN(RADIANS(90-DEGREES(ASIN(AD209/2000))))*SQRT(2*Basic!$C$4*9.81)*Tool!$B$125)+(COS(RADIANS(90-DEGREES(ASIN(AD209/2000))))*SQRT(2*Basic!$C$4*9.81)*COS(RADIANS(90-DEGREES(ASIN(AD209/2000))))*SQRT(2*Basic!$C$4*9.81))))*SIN(RADIANS(AK209))+(SQRT(((SQRT((SIN(RADIANS(90-DEGREES(ASIN(AD209/2000))))*SQRT(2*Basic!$C$4*9.81)*Tool!$B$125*SIN(RADIANS(90-DEGREES(ASIN(AD209/2000))))*SQRT(2*Basic!$C$4*9.81)*Tool!$B$125)+(COS(RADIANS(90-DEGREES(ASIN(AD209/2000))))*SQRT(2*Basic!$C$4*9.81)*COS(RADIANS(90-DEGREES(ASIN(AD209/2000))))*SQRT(2*Basic!$C$4*9.81))))*SIN(RADIANS(AK209))*(SQRT((SIN(RADIANS(90-DEGREES(ASIN(AD209/2000))))*SQRT(2*Basic!$C$4*9.81)*Tool!$B$125*SIN(RADIANS(90-DEGREES(ASIN(AD209/2000))))*SQRT(2*Basic!$C$4*9.81)*Tool!$B$125)+(COS(RADIANS(90-DEGREES(ASIN(AD209/2000))))*SQRT(2*Basic!$C$4*9.81)*COS(RADIANS(90-DEGREES(ASIN(AD209/2000))))*SQRT(2*Basic!$C$4*9.81))))*SIN(RADIANS(AK209)))-19.62*(-Basic!$C$3))))*(SQRT((SIN(RADIANS(90-DEGREES(ASIN(AD209/2000))))*SQRT(2*Basic!$C$4*9.81)*Tool!$B$125*SIN(RADIANS(90-DEGREES(ASIN(AD209/2000))))*SQRT(2*Basic!$C$4*9.81)*Tool!$B$125)+(COS(RADIANS(90-DEGREES(ASIN(AD209/2000))))*SQRT(2*Basic!$C$4*9.81)*COS(RADIANS(90-DEGREES(ASIN(AD209/2000))))*SQRT(2*Basic!$C$4*9.81))))*COS(RADIANS(AK209))</f>
        <v>1.322013497431149</v>
      </c>
      <c r="AX209">
        <v>206</v>
      </c>
      <c r="AY209">
        <f t="shared" si="32"/>
        <v>-876.74229357815489</v>
      </c>
      <c r="AZ209">
        <f t="shared" si="25"/>
        <v>-1797.5880925983338</v>
      </c>
    </row>
    <row r="210" spans="6:52" x14ac:dyDescent="0.3">
      <c r="F210">
        <v>208</v>
      </c>
      <c r="G210" s="31">
        <f t="shared" si="26"/>
        <v>0.61319264514795591</v>
      </c>
      <c r="H210" s="35">
        <f>Tool!$E$10+('Trajectory Map'!G210*SIN(RADIANS(90-2*DEGREES(ASIN($D$5/2000))))/COS(RADIANS(90-2*DEGREES(ASIN($D$5/2000))))-('Trajectory Map'!G210*'Trajectory Map'!G210/((VLOOKUP($D$5,$AD$3:$AR$2002,15,FALSE)*4*COS(RADIANS(90-2*DEGREES(ASIN($D$5/2000))))*COS(RADIANS(90-2*DEGREES(ASIN($D$5/2000))))))))</f>
        <v>6.0157088432147852</v>
      </c>
      <c r="AD210" s="33">
        <f t="shared" si="30"/>
        <v>208</v>
      </c>
      <c r="AE210" s="33">
        <f t="shared" si="27"/>
        <v>1989.1545942937669</v>
      </c>
      <c r="AH210" s="33">
        <f t="shared" si="28"/>
        <v>5.9695553502150531</v>
      </c>
      <c r="AI210" s="33">
        <f t="shared" si="29"/>
        <v>84.030444649784954</v>
      </c>
      <c r="AK210" s="75">
        <f t="shared" si="31"/>
        <v>78.060889299569894</v>
      </c>
      <c r="AN210" s="64"/>
      <c r="AQ210" s="64"/>
      <c r="AR210" s="75">
        <f>(SQRT((SIN(RADIANS(90-DEGREES(ASIN(AD210/2000))))*SQRT(2*Basic!$C$4*9.81)*Tool!$B$125*SIN(RADIANS(90-DEGREES(ASIN(AD210/2000))))*SQRT(2*Basic!$C$4*9.81)*Tool!$B$125)+(COS(RADIANS(90-DEGREES(ASIN(AD210/2000))))*SQRT(2*Basic!$C$4*9.81)*COS(RADIANS(90-DEGREES(ASIN(AD210/2000))))*SQRT(2*Basic!$C$4*9.81))))*(SQRT((SIN(RADIANS(90-DEGREES(ASIN(AD210/2000))))*SQRT(2*Basic!$C$4*9.81)*Tool!$B$125*SIN(RADIANS(90-DEGREES(ASIN(AD210/2000))))*SQRT(2*Basic!$C$4*9.81)*Tool!$B$125)+(COS(RADIANS(90-DEGREES(ASIN(AD210/2000))))*SQRT(2*Basic!$C$4*9.81)*COS(RADIANS(90-DEGREES(ASIN(AD210/2000))))*SQRT(2*Basic!$C$4*9.81))))/(2*9.81)</f>
        <v>0.83923864575999996</v>
      </c>
      <c r="AS210" s="75">
        <f>(1/9.81)*((SQRT((SIN(RADIANS(90-DEGREES(ASIN(AD210/2000))))*SQRT(2*Basic!$C$4*9.81)*Tool!$B$125*SIN(RADIANS(90-DEGREES(ASIN(AD210/2000))))*SQRT(2*Basic!$C$4*9.81)*Tool!$B$125)+(COS(RADIANS(90-DEGREES(ASIN(AD210/2000))))*SQRT(2*Basic!$C$4*9.81)*COS(RADIANS(90-DEGREES(ASIN(AD210/2000))))*SQRT(2*Basic!$C$4*9.81))))*SIN(RADIANS(AK210))+(SQRT(((SQRT((SIN(RADIANS(90-DEGREES(ASIN(AD210/2000))))*SQRT(2*Basic!$C$4*9.81)*Tool!$B$125*SIN(RADIANS(90-DEGREES(ASIN(AD210/2000))))*SQRT(2*Basic!$C$4*9.81)*Tool!$B$125)+(COS(RADIANS(90-DEGREES(ASIN(AD210/2000))))*SQRT(2*Basic!$C$4*9.81)*COS(RADIANS(90-DEGREES(ASIN(AD210/2000))))*SQRT(2*Basic!$C$4*9.81))))*SIN(RADIANS(AK210))*(SQRT((SIN(RADIANS(90-DEGREES(ASIN(AD210/2000))))*SQRT(2*Basic!$C$4*9.81)*Tool!$B$125*SIN(RADIANS(90-DEGREES(ASIN(AD210/2000))))*SQRT(2*Basic!$C$4*9.81)*Tool!$B$125)+(COS(RADIANS(90-DEGREES(ASIN(AD210/2000))))*SQRT(2*Basic!$C$4*9.81)*COS(RADIANS(90-DEGREES(ASIN(AD210/2000))))*SQRT(2*Basic!$C$4*9.81))))*SIN(RADIANS(AK210)))-19.62*(-Basic!$C$3))))*(SQRT((SIN(RADIANS(90-DEGREES(ASIN(AD210/2000))))*SQRT(2*Basic!$C$4*9.81)*Tool!$B$125*SIN(RADIANS(90-DEGREES(ASIN(AD210/2000))))*SQRT(2*Basic!$C$4*9.81)*Tool!$B$125)+(COS(RADIANS(90-DEGREES(ASIN(AD210/2000))))*SQRT(2*Basic!$C$4*9.81)*COS(RADIANS(90-DEGREES(ASIN(AD210/2000))))*SQRT(2*Basic!$C$4*9.81))))*COS(RADIANS(AK210))</f>
        <v>1.3283518878186868</v>
      </c>
      <c r="AX210">
        <v>207</v>
      </c>
      <c r="AY210">
        <f t="shared" si="32"/>
        <v>-907.98099947909338</v>
      </c>
      <c r="AZ210">
        <f t="shared" si="25"/>
        <v>-1782.0130483767357</v>
      </c>
    </row>
    <row r="211" spans="6:52" x14ac:dyDescent="0.3">
      <c r="F211">
        <v>209</v>
      </c>
      <c r="G211" s="31">
        <f t="shared" si="26"/>
        <v>0.61614068671116717</v>
      </c>
      <c r="H211" s="35">
        <f>Tool!$E$10+('Trajectory Map'!G211*SIN(RADIANS(90-2*DEGREES(ASIN($D$5/2000))))/COS(RADIANS(90-2*DEGREES(ASIN($D$5/2000))))-('Trajectory Map'!G211*'Trajectory Map'!G211/((VLOOKUP($D$5,$AD$3:$AR$2002,15,FALSE)*4*COS(RADIANS(90-2*DEGREES(ASIN($D$5/2000))))*COS(RADIANS(90-2*DEGREES(ASIN($D$5/2000))))))))</f>
        <v>6.0154234659772481</v>
      </c>
      <c r="AD211" s="33">
        <f t="shared" si="30"/>
        <v>209</v>
      </c>
      <c r="AE211" s="33">
        <f t="shared" si="27"/>
        <v>1989.0497731328896</v>
      </c>
      <c r="AH211" s="33">
        <f t="shared" si="28"/>
        <v>5.9983601943178053</v>
      </c>
      <c r="AI211" s="33">
        <f t="shared" si="29"/>
        <v>84.001639805682188</v>
      </c>
      <c r="AK211" s="75">
        <f t="shared" si="31"/>
        <v>78.003279611364391</v>
      </c>
      <c r="AN211" s="64"/>
      <c r="AQ211" s="64"/>
      <c r="AR211" s="75">
        <f>(SQRT((SIN(RADIANS(90-DEGREES(ASIN(AD211/2000))))*SQRT(2*Basic!$C$4*9.81)*Tool!$B$125*SIN(RADIANS(90-DEGREES(ASIN(AD211/2000))))*SQRT(2*Basic!$C$4*9.81)*Tool!$B$125)+(COS(RADIANS(90-DEGREES(ASIN(AD211/2000))))*SQRT(2*Basic!$C$4*9.81)*COS(RADIANS(90-DEGREES(ASIN(AD211/2000))))*SQRT(2*Basic!$C$4*9.81))))*(SQRT((SIN(RADIANS(90-DEGREES(ASIN(AD211/2000))))*SQRT(2*Basic!$C$4*9.81)*Tool!$B$125*SIN(RADIANS(90-DEGREES(ASIN(AD211/2000))))*SQRT(2*Basic!$C$4*9.81)*Tool!$B$125)+(COS(RADIANS(90-DEGREES(ASIN(AD211/2000))))*SQRT(2*Basic!$C$4*9.81)*COS(RADIANS(90-DEGREES(ASIN(AD211/2000))))*SQRT(2*Basic!$C$4*9.81))))/(2*9.81)</f>
        <v>0.83935043929000019</v>
      </c>
      <c r="AS211" s="75">
        <f>(1/9.81)*((SQRT((SIN(RADIANS(90-DEGREES(ASIN(AD211/2000))))*SQRT(2*Basic!$C$4*9.81)*Tool!$B$125*SIN(RADIANS(90-DEGREES(ASIN(AD211/2000))))*SQRT(2*Basic!$C$4*9.81)*Tool!$B$125)+(COS(RADIANS(90-DEGREES(ASIN(AD211/2000))))*SQRT(2*Basic!$C$4*9.81)*COS(RADIANS(90-DEGREES(ASIN(AD211/2000))))*SQRT(2*Basic!$C$4*9.81))))*SIN(RADIANS(AK211))+(SQRT(((SQRT((SIN(RADIANS(90-DEGREES(ASIN(AD211/2000))))*SQRT(2*Basic!$C$4*9.81)*Tool!$B$125*SIN(RADIANS(90-DEGREES(ASIN(AD211/2000))))*SQRT(2*Basic!$C$4*9.81)*Tool!$B$125)+(COS(RADIANS(90-DEGREES(ASIN(AD211/2000))))*SQRT(2*Basic!$C$4*9.81)*COS(RADIANS(90-DEGREES(ASIN(AD211/2000))))*SQRT(2*Basic!$C$4*9.81))))*SIN(RADIANS(AK211))*(SQRT((SIN(RADIANS(90-DEGREES(ASIN(AD211/2000))))*SQRT(2*Basic!$C$4*9.81)*Tool!$B$125*SIN(RADIANS(90-DEGREES(ASIN(AD211/2000))))*SQRT(2*Basic!$C$4*9.81)*Tool!$B$125)+(COS(RADIANS(90-DEGREES(ASIN(AD211/2000))))*SQRT(2*Basic!$C$4*9.81)*COS(RADIANS(90-DEGREES(ASIN(AD211/2000))))*SQRT(2*Basic!$C$4*9.81))))*SIN(RADIANS(AK211)))-19.62*(-Basic!$C$3))))*(SQRT((SIN(RADIANS(90-DEGREES(ASIN(AD211/2000))))*SQRT(2*Basic!$C$4*9.81)*Tool!$B$125*SIN(RADIANS(90-DEGREES(ASIN(AD211/2000))))*SQRT(2*Basic!$C$4*9.81)*Tool!$B$125)+(COS(RADIANS(90-DEGREES(ASIN(AD211/2000))))*SQRT(2*Basic!$C$4*9.81)*COS(RADIANS(90-DEGREES(ASIN(AD211/2000))))*SQRT(2*Basic!$C$4*9.81))))*COS(RADIANS(AK211))</f>
        <v>1.3346895484678274</v>
      </c>
      <c r="AX211">
        <v>208</v>
      </c>
      <c r="AY211">
        <f t="shared" si="32"/>
        <v>-938.94312557178171</v>
      </c>
      <c r="AZ211">
        <f t="shared" si="25"/>
        <v>-1765.8951857178538</v>
      </c>
    </row>
    <row r="212" spans="6:52" x14ac:dyDescent="0.3">
      <c r="F212">
        <v>210</v>
      </c>
      <c r="G212" s="31">
        <f t="shared" si="26"/>
        <v>0.61908872827437855</v>
      </c>
      <c r="H212" s="35">
        <f>Tool!$E$10+('Trajectory Map'!G212*SIN(RADIANS(90-2*DEGREES(ASIN($D$5/2000))))/COS(RADIANS(90-2*DEGREES(ASIN($D$5/2000))))-('Trajectory Map'!G212*'Trajectory Map'!G212/((VLOOKUP($D$5,$AD$3:$AR$2002,15,FALSE)*4*COS(RADIANS(90-2*DEGREES(ASIN($D$5/2000))))*COS(RADIANS(90-2*DEGREES(ASIN($D$5/2000))))))))</f>
        <v>6.0151346351461958</v>
      </c>
      <c r="AD212" s="33">
        <f t="shared" si="30"/>
        <v>210</v>
      </c>
      <c r="AE212" s="33">
        <f t="shared" si="27"/>
        <v>1988.9444436685505</v>
      </c>
      <c r="AH212" s="33">
        <f t="shared" si="28"/>
        <v>6.0271665601311</v>
      </c>
      <c r="AI212" s="33">
        <f t="shared" si="29"/>
        <v>83.972833439868907</v>
      </c>
      <c r="AK212" s="75">
        <f t="shared" si="31"/>
        <v>77.9456668797378</v>
      </c>
      <c r="AN212" s="64"/>
      <c r="AQ212" s="64"/>
      <c r="AR212" s="75">
        <f>(SQRT((SIN(RADIANS(90-DEGREES(ASIN(AD212/2000))))*SQRT(2*Basic!$C$4*9.81)*Tool!$B$125*SIN(RADIANS(90-DEGREES(ASIN(AD212/2000))))*SQRT(2*Basic!$C$4*9.81)*Tool!$B$125)+(COS(RADIANS(90-DEGREES(ASIN(AD212/2000))))*SQRT(2*Basic!$C$4*9.81)*COS(RADIANS(90-DEGREES(ASIN(AD212/2000))))*SQRT(2*Basic!$C$4*9.81))))*(SQRT((SIN(RADIANS(90-DEGREES(ASIN(AD212/2000))))*SQRT(2*Basic!$C$4*9.81)*Tool!$B$125*SIN(RADIANS(90-DEGREES(ASIN(AD212/2000))))*SQRT(2*Basic!$C$4*9.81)*Tool!$B$125)+(COS(RADIANS(90-DEGREES(ASIN(AD212/2000))))*SQRT(2*Basic!$C$4*9.81)*COS(RADIANS(90-DEGREES(ASIN(AD212/2000))))*SQRT(2*Basic!$C$4*9.81))))/(2*9.81)</f>
        <v>0.83946276900000016</v>
      </c>
      <c r="AS212" s="75">
        <f>(1/9.81)*((SQRT((SIN(RADIANS(90-DEGREES(ASIN(AD212/2000))))*SQRT(2*Basic!$C$4*9.81)*Tool!$B$125*SIN(RADIANS(90-DEGREES(ASIN(AD212/2000))))*SQRT(2*Basic!$C$4*9.81)*Tool!$B$125)+(COS(RADIANS(90-DEGREES(ASIN(AD212/2000))))*SQRT(2*Basic!$C$4*9.81)*COS(RADIANS(90-DEGREES(ASIN(AD212/2000))))*SQRT(2*Basic!$C$4*9.81))))*SIN(RADIANS(AK212))+(SQRT(((SQRT((SIN(RADIANS(90-DEGREES(ASIN(AD212/2000))))*SQRT(2*Basic!$C$4*9.81)*Tool!$B$125*SIN(RADIANS(90-DEGREES(ASIN(AD212/2000))))*SQRT(2*Basic!$C$4*9.81)*Tool!$B$125)+(COS(RADIANS(90-DEGREES(ASIN(AD212/2000))))*SQRT(2*Basic!$C$4*9.81)*COS(RADIANS(90-DEGREES(ASIN(AD212/2000))))*SQRT(2*Basic!$C$4*9.81))))*SIN(RADIANS(AK212))*(SQRT((SIN(RADIANS(90-DEGREES(ASIN(AD212/2000))))*SQRT(2*Basic!$C$4*9.81)*Tool!$B$125*SIN(RADIANS(90-DEGREES(ASIN(AD212/2000))))*SQRT(2*Basic!$C$4*9.81)*Tool!$B$125)+(COS(RADIANS(90-DEGREES(ASIN(AD212/2000))))*SQRT(2*Basic!$C$4*9.81)*COS(RADIANS(90-DEGREES(ASIN(AD212/2000))))*SQRT(2*Basic!$C$4*9.81))))*SIN(RADIANS(AK212)))-19.62*(-Basic!$C$3))))*(SQRT((SIN(RADIANS(90-DEGREES(ASIN(AD212/2000))))*SQRT(2*Basic!$C$4*9.81)*Tool!$B$125*SIN(RADIANS(90-DEGREES(ASIN(AD212/2000))))*SQRT(2*Basic!$C$4*9.81)*Tool!$B$125)+(COS(RADIANS(90-DEGREES(ASIN(AD212/2000))))*SQRT(2*Basic!$C$4*9.81)*COS(RADIANS(90-DEGREES(ASIN(AD212/2000))))*SQRT(2*Basic!$C$4*9.81))))*COS(RADIANS(AK212))</f>
        <v>1.3410264750685825</v>
      </c>
      <c r="AX212">
        <v>209</v>
      </c>
      <c r="AY212">
        <f t="shared" si="32"/>
        <v>-969.61924049267384</v>
      </c>
      <c r="AZ212">
        <f t="shared" si="25"/>
        <v>-1749.2394142787916</v>
      </c>
    </row>
    <row r="213" spans="6:52" x14ac:dyDescent="0.3">
      <c r="F213">
        <v>211</v>
      </c>
      <c r="G213" s="31">
        <f t="shared" si="26"/>
        <v>0.62203676983758982</v>
      </c>
      <c r="H213" s="35">
        <f>Tool!$E$10+('Trajectory Map'!G213*SIN(RADIANS(90-2*DEGREES(ASIN($D$5/2000))))/COS(RADIANS(90-2*DEGREES(ASIN($D$5/2000))))-('Trajectory Map'!G213*'Trajectory Map'!G213/((VLOOKUP($D$5,$AD$3:$AR$2002,15,FALSE)*4*COS(RADIANS(90-2*DEGREES(ASIN($D$5/2000))))*COS(RADIANS(90-2*DEGREES(ASIN($D$5/2000))))))))</f>
        <v>6.0148423507216302</v>
      </c>
      <c r="AD213" s="33">
        <f t="shared" si="30"/>
        <v>211</v>
      </c>
      <c r="AE213" s="33">
        <f t="shared" si="27"/>
        <v>1988.8386058199897</v>
      </c>
      <c r="AH213" s="33">
        <f t="shared" si="28"/>
        <v>6.0559744551787782</v>
      </c>
      <c r="AI213" s="33">
        <f t="shared" si="29"/>
        <v>83.944025544821216</v>
      </c>
      <c r="AK213" s="75">
        <f t="shared" si="31"/>
        <v>77.888051089642445</v>
      </c>
      <c r="AN213" s="64"/>
      <c r="AQ213" s="64"/>
      <c r="AR213" s="75">
        <f>(SQRT((SIN(RADIANS(90-DEGREES(ASIN(AD213/2000))))*SQRT(2*Basic!$C$4*9.81)*Tool!$B$125*SIN(RADIANS(90-DEGREES(ASIN(AD213/2000))))*SQRT(2*Basic!$C$4*9.81)*Tool!$B$125)+(COS(RADIANS(90-DEGREES(ASIN(AD213/2000))))*SQRT(2*Basic!$C$4*9.81)*COS(RADIANS(90-DEGREES(ASIN(AD213/2000))))*SQRT(2*Basic!$C$4*9.81))))*(SQRT((SIN(RADIANS(90-DEGREES(ASIN(AD213/2000))))*SQRT(2*Basic!$C$4*9.81)*Tool!$B$125*SIN(RADIANS(90-DEGREES(ASIN(AD213/2000))))*SQRT(2*Basic!$C$4*9.81)*Tool!$B$125)+(COS(RADIANS(90-DEGREES(ASIN(AD213/2000))))*SQRT(2*Basic!$C$4*9.81)*COS(RADIANS(90-DEGREES(ASIN(AD213/2000))))*SQRT(2*Basic!$C$4*9.81))))/(2*9.81)</f>
        <v>0.83957563489000042</v>
      </c>
      <c r="AS213" s="75">
        <f>(1/9.81)*((SQRT((SIN(RADIANS(90-DEGREES(ASIN(AD213/2000))))*SQRT(2*Basic!$C$4*9.81)*Tool!$B$125*SIN(RADIANS(90-DEGREES(ASIN(AD213/2000))))*SQRT(2*Basic!$C$4*9.81)*Tool!$B$125)+(COS(RADIANS(90-DEGREES(ASIN(AD213/2000))))*SQRT(2*Basic!$C$4*9.81)*COS(RADIANS(90-DEGREES(ASIN(AD213/2000))))*SQRT(2*Basic!$C$4*9.81))))*SIN(RADIANS(AK213))+(SQRT(((SQRT((SIN(RADIANS(90-DEGREES(ASIN(AD213/2000))))*SQRT(2*Basic!$C$4*9.81)*Tool!$B$125*SIN(RADIANS(90-DEGREES(ASIN(AD213/2000))))*SQRT(2*Basic!$C$4*9.81)*Tool!$B$125)+(COS(RADIANS(90-DEGREES(ASIN(AD213/2000))))*SQRT(2*Basic!$C$4*9.81)*COS(RADIANS(90-DEGREES(ASIN(AD213/2000))))*SQRT(2*Basic!$C$4*9.81))))*SIN(RADIANS(AK213))*(SQRT((SIN(RADIANS(90-DEGREES(ASIN(AD213/2000))))*SQRT(2*Basic!$C$4*9.81)*Tool!$B$125*SIN(RADIANS(90-DEGREES(ASIN(AD213/2000))))*SQRT(2*Basic!$C$4*9.81)*Tool!$B$125)+(COS(RADIANS(90-DEGREES(ASIN(AD213/2000))))*SQRT(2*Basic!$C$4*9.81)*COS(RADIANS(90-DEGREES(ASIN(AD213/2000))))*SQRT(2*Basic!$C$4*9.81))))*SIN(RADIANS(AK213)))-19.62*(-Basic!$C$3))))*(SQRT((SIN(RADIANS(90-DEGREES(ASIN(AD213/2000))))*SQRT(2*Basic!$C$4*9.81)*Tool!$B$125*SIN(RADIANS(90-DEGREES(ASIN(AD213/2000))))*SQRT(2*Basic!$C$4*9.81)*Tool!$B$125)+(COS(RADIANS(90-DEGREES(ASIN(AD213/2000))))*SQRT(2*Basic!$C$4*9.81)*COS(RADIANS(90-DEGREES(ASIN(AD213/2000))))*SQRT(2*Basic!$C$4*9.81))))*COS(RADIANS(AK213))</f>
        <v>1.3473626632996405</v>
      </c>
      <c r="AX213">
        <v>210</v>
      </c>
      <c r="AY213">
        <f t="shared" si="32"/>
        <v>-1000.0000000000002</v>
      </c>
      <c r="AZ213">
        <f t="shared" si="25"/>
        <v>-1732.0508075688772</v>
      </c>
    </row>
    <row r="214" spans="6:52" x14ac:dyDescent="0.3">
      <c r="F214">
        <v>212</v>
      </c>
      <c r="G214" s="31">
        <f t="shared" si="26"/>
        <v>0.6249848114008012</v>
      </c>
      <c r="H214" s="35">
        <f>Tool!$E$10+('Trajectory Map'!G214*SIN(RADIANS(90-2*DEGREES(ASIN($D$5/2000))))/COS(RADIANS(90-2*DEGREES(ASIN($D$5/2000))))-('Trajectory Map'!G214*'Trajectory Map'!G214/((VLOOKUP($D$5,$AD$3:$AR$2002,15,FALSE)*4*COS(RADIANS(90-2*DEGREES(ASIN($D$5/2000))))*COS(RADIANS(90-2*DEGREES(ASIN($D$5/2000))))))))</f>
        <v>6.0145466127035503</v>
      </c>
      <c r="AD214" s="33">
        <f t="shared" si="30"/>
        <v>212</v>
      </c>
      <c r="AE214" s="33">
        <f t="shared" si="27"/>
        <v>1988.7322595060402</v>
      </c>
      <c r="AH214" s="33">
        <f t="shared" si="28"/>
        <v>6.0847838869882223</v>
      </c>
      <c r="AI214" s="33">
        <f t="shared" si="29"/>
        <v>83.91521611301178</v>
      </c>
      <c r="AK214" s="75">
        <f t="shared" si="31"/>
        <v>77.830432226023561</v>
      </c>
      <c r="AN214" s="64"/>
      <c r="AQ214" s="64"/>
      <c r="AR214" s="75">
        <f>(SQRT((SIN(RADIANS(90-DEGREES(ASIN(AD214/2000))))*SQRT(2*Basic!$C$4*9.81)*Tool!$B$125*SIN(RADIANS(90-DEGREES(ASIN(AD214/2000))))*SQRT(2*Basic!$C$4*9.81)*Tool!$B$125)+(COS(RADIANS(90-DEGREES(ASIN(AD214/2000))))*SQRT(2*Basic!$C$4*9.81)*COS(RADIANS(90-DEGREES(ASIN(AD214/2000))))*SQRT(2*Basic!$C$4*9.81))))*(SQRT((SIN(RADIANS(90-DEGREES(ASIN(AD214/2000))))*SQRT(2*Basic!$C$4*9.81)*Tool!$B$125*SIN(RADIANS(90-DEGREES(ASIN(AD214/2000))))*SQRT(2*Basic!$C$4*9.81)*Tool!$B$125)+(COS(RADIANS(90-DEGREES(ASIN(AD214/2000))))*SQRT(2*Basic!$C$4*9.81)*COS(RADIANS(90-DEGREES(ASIN(AD214/2000))))*SQRT(2*Basic!$C$4*9.81))))/(2*9.81)</f>
        <v>0.8396890369600003</v>
      </c>
      <c r="AS214" s="75">
        <f>(1/9.81)*((SQRT((SIN(RADIANS(90-DEGREES(ASIN(AD214/2000))))*SQRT(2*Basic!$C$4*9.81)*Tool!$B$125*SIN(RADIANS(90-DEGREES(ASIN(AD214/2000))))*SQRT(2*Basic!$C$4*9.81)*Tool!$B$125)+(COS(RADIANS(90-DEGREES(ASIN(AD214/2000))))*SQRT(2*Basic!$C$4*9.81)*COS(RADIANS(90-DEGREES(ASIN(AD214/2000))))*SQRT(2*Basic!$C$4*9.81))))*SIN(RADIANS(AK214))+(SQRT(((SQRT((SIN(RADIANS(90-DEGREES(ASIN(AD214/2000))))*SQRT(2*Basic!$C$4*9.81)*Tool!$B$125*SIN(RADIANS(90-DEGREES(ASIN(AD214/2000))))*SQRT(2*Basic!$C$4*9.81)*Tool!$B$125)+(COS(RADIANS(90-DEGREES(ASIN(AD214/2000))))*SQRT(2*Basic!$C$4*9.81)*COS(RADIANS(90-DEGREES(ASIN(AD214/2000))))*SQRT(2*Basic!$C$4*9.81))))*SIN(RADIANS(AK214))*(SQRT((SIN(RADIANS(90-DEGREES(ASIN(AD214/2000))))*SQRT(2*Basic!$C$4*9.81)*Tool!$B$125*SIN(RADIANS(90-DEGREES(ASIN(AD214/2000))))*SQRT(2*Basic!$C$4*9.81)*Tool!$B$125)+(COS(RADIANS(90-DEGREES(ASIN(AD214/2000))))*SQRT(2*Basic!$C$4*9.81)*COS(RADIANS(90-DEGREES(ASIN(AD214/2000))))*SQRT(2*Basic!$C$4*9.81))))*SIN(RADIANS(AK214)))-19.62*(-Basic!$C$3))))*(SQRT((SIN(RADIANS(90-DEGREES(ASIN(AD214/2000))))*SQRT(2*Basic!$C$4*9.81)*Tool!$B$125*SIN(RADIANS(90-DEGREES(ASIN(AD214/2000))))*SQRT(2*Basic!$C$4*9.81)*Tool!$B$125)+(COS(RADIANS(90-DEGREES(ASIN(AD214/2000))))*SQRT(2*Basic!$C$4*9.81)*COS(RADIANS(90-DEGREES(ASIN(AD214/2000))))*SQRT(2*Basic!$C$4*9.81))))*COS(RADIANS(AK214))</f>
        <v>1.3536981088283333</v>
      </c>
      <c r="AX214">
        <v>211</v>
      </c>
      <c r="AY214">
        <f t="shared" si="32"/>
        <v>-1030.0761498201084</v>
      </c>
      <c r="AZ214">
        <f t="shared" si="25"/>
        <v>-1714.3346014042247</v>
      </c>
    </row>
    <row r="215" spans="6:52" x14ac:dyDescent="0.3">
      <c r="F215">
        <v>213</v>
      </c>
      <c r="G215" s="31">
        <f t="shared" si="26"/>
        <v>0.62793285296401258</v>
      </c>
      <c r="H215" s="35">
        <f>Tool!$E$10+('Trajectory Map'!G215*SIN(RADIANS(90-2*DEGREES(ASIN($D$5/2000))))/COS(RADIANS(90-2*DEGREES(ASIN($D$5/2000))))-('Trajectory Map'!G215*'Trajectory Map'!G215/((VLOOKUP($D$5,$AD$3:$AR$2002,15,FALSE)*4*COS(RADIANS(90-2*DEGREES(ASIN($D$5/2000))))*COS(RADIANS(90-2*DEGREES(ASIN($D$5/2000))))))))</f>
        <v>6.0142474210919561</v>
      </c>
      <c r="AD215" s="33">
        <f t="shared" si="30"/>
        <v>213</v>
      </c>
      <c r="AE215" s="33">
        <f t="shared" si="27"/>
        <v>1988.6254046451281</v>
      </c>
      <c r="AH215" s="33">
        <f t="shared" si="28"/>
        <v>6.1135948630903778</v>
      </c>
      <c r="AI215" s="33">
        <f t="shared" si="29"/>
        <v>83.886405136909616</v>
      </c>
      <c r="AK215" s="75">
        <f t="shared" si="31"/>
        <v>77.772810273819246</v>
      </c>
      <c r="AN215" s="64"/>
      <c r="AQ215" s="64"/>
      <c r="AR215" s="75">
        <f>(SQRT((SIN(RADIANS(90-DEGREES(ASIN(AD215/2000))))*SQRT(2*Basic!$C$4*9.81)*Tool!$B$125*SIN(RADIANS(90-DEGREES(ASIN(AD215/2000))))*SQRT(2*Basic!$C$4*9.81)*Tool!$B$125)+(COS(RADIANS(90-DEGREES(ASIN(AD215/2000))))*SQRT(2*Basic!$C$4*9.81)*COS(RADIANS(90-DEGREES(ASIN(AD215/2000))))*SQRT(2*Basic!$C$4*9.81))))*(SQRT((SIN(RADIANS(90-DEGREES(ASIN(AD215/2000))))*SQRT(2*Basic!$C$4*9.81)*Tool!$B$125*SIN(RADIANS(90-DEGREES(ASIN(AD215/2000))))*SQRT(2*Basic!$C$4*9.81)*Tool!$B$125)+(COS(RADIANS(90-DEGREES(ASIN(AD215/2000))))*SQRT(2*Basic!$C$4*9.81)*COS(RADIANS(90-DEGREES(ASIN(AD215/2000))))*SQRT(2*Basic!$C$4*9.81))))/(2*9.81)</f>
        <v>0.83980297521000014</v>
      </c>
      <c r="AS215" s="75">
        <f>(1/9.81)*((SQRT((SIN(RADIANS(90-DEGREES(ASIN(AD215/2000))))*SQRT(2*Basic!$C$4*9.81)*Tool!$B$125*SIN(RADIANS(90-DEGREES(ASIN(AD215/2000))))*SQRT(2*Basic!$C$4*9.81)*Tool!$B$125)+(COS(RADIANS(90-DEGREES(ASIN(AD215/2000))))*SQRT(2*Basic!$C$4*9.81)*COS(RADIANS(90-DEGREES(ASIN(AD215/2000))))*SQRT(2*Basic!$C$4*9.81))))*SIN(RADIANS(AK215))+(SQRT(((SQRT((SIN(RADIANS(90-DEGREES(ASIN(AD215/2000))))*SQRT(2*Basic!$C$4*9.81)*Tool!$B$125*SIN(RADIANS(90-DEGREES(ASIN(AD215/2000))))*SQRT(2*Basic!$C$4*9.81)*Tool!$B$125)+(COS(RADIANS(90-DEGREES(ASIN(AD215/2000))))*SQRT(2*Basic!$C$4*9.81)*COS(RADIANS(90-DEGREES(ASIN(AD215/2000))))*SQRT(2*Basic!$C$4*9.81))))*SIN(RADIANS(AK215))*(SQRT((SIN(RADIANS(90-DEGREES(ASIN(AD215/2000))))*SQRT(2*Basic!$C$4*9.81)*Tool!$B$125*SIN(RADIANS(90-DEGREES(ASIN(AD215/2000))))*SQRT(2*Basic!$C$4*9.81)*Tool!$B$125)+(COS(RADIANS(90-DEGREES(ASIN(AD215/2000))))*SQRT(2*Basic!$C$4*9.81)*COS(RADIANS(90-DEGREES(ASIN(AD215/2000))))*SQRT(2*Basic!$C$4*9.81))))*SIN(RADIANS(AK215)))-19.62*(-Basic!$C$3))))*(SQRT((SIN(RADIANS(90-DEGREES(ASIN(AD215/2000))))*SQRT(2*Basic!$C$4*9.81)*Tool!$B$125*SIN(RADIANS(90-DEGREES(ASIN(AD215/2000))))*SQRT(2*Basic!$C$4*9.81)*Tool!$B$125)+(COS(RADIANS(90-DEGREES(ASIN(AD215/2000))))*SQRT(2*Basic!$C$4*9.81)*COS(RADIANS(90-DEGREES(ASIN(AD215/2000))))*SQRT(2*Basic!$C$4*9.81))))*COS(RADIANS(AK215))</f>
        <v>1.3600328073105739</v>
      </c>
      <c r="AX215">
        <v>212</v>
      </c>
      <c r="AY215">
        <f t="shared" si="32"/>
        <v>-1059.8385284664096</v>
      </c>
      <c r="AZ215">
        <f t="shared" si="25"/>
        <v>-1696.0961923128521</v>
      </c>
    </row>
    <row r="216" spans="6:52" x14ac:dyDescent="0.3">
      <c r="F216">
        <v>214</v>
      </c>
      <c r="G216" s="31">
        <f t="shared" si="26"/>
        <v>0.63088089452722385</v>
      </c>
      <c r="H216" s="35">
        <f>Tool!$E$10+('Trajectory Map'!G216*SIN(RADIANS(90-2*DEGREES(ASIN($D$5/2000))))/COS(RADIANS(90-2*DEGREES(ASIN($D$5/2000))))-('Trajectory Map'!G216*'Trajectory Map'!G216/((VLOOKUP($D$5,$AD$3:$AR$2002,15,FALSE)*4*COS(RADIANS(90-2*DEGREES(ASIN($D$5/2000))))*COS(RADIANS(90-2*DEGREES(ASIN($D$5/2000))))))))</f>
        <v>6.0139447758868476</v>
      </c>
      <c r="AD216" s="33">
        <f t="shared" si="30"/>
        <v>214</v>
      </c>
      <c r="AE216" s="33">
        <f t="shared" si="27"/>
        <v>1988.5180411552719</v>
      </c>
      <c r="AH216" s="33">
        <f t="shared" si="28"/>
        <v>6.142407391019769</v>
      </c>
      <c r="AI216" s="33">
        <f t="shared" si="29"/>
        <v>83.857592608980227</v>
      </c>
      <c r="AK216" s="75">
        <f t="shared" si="31"/>
        <v>77.715185217960467</v>
      </c>
      <c r="AN216" s="64"/>
      <c r="AQ216" s="64"/>
      <c r="AR216" s="75">
        <f>(SQRT((SIN(RADIANS(90-DEGREES(ASIN(AD216/2000))))*SQRT(2*Basic!$C$4*9.81)*Tool!$B$125*SIN(RADIANS(90-DEGREES(ASIN(AD216/2000))))*SQRT(2*Basic!$C$4*9.81)*Tool!$B$125)+(COS(RADIANS(90-DEGREES(ASIN(AD216/2000))))*SQRT(2*Basic!$C$4*9.81)*COS(RADIANS(90-DEGREES(ASIN(AD216/2000))))*SQRT(2*Basic!$C$4*9.81))))*(SQRT((SIN(RADIANS(90-DEGREES(ASIN(AD216/2000))))*SQRT(2*Basic!$C$4*9.81)*Tool!$B$125*SIN(RADIANS(90-DEGREES(ASIN(AD216/2000))))*SQRT(2*Basic!$C$4*9.81)*Tool!$B$125)+(COS(RADIANS(90-DEGREES(ASIN(AD216/2000))))*SQRT(2*Basic!$C$4*9.81)*COS(RADIANS(90-DEGREES(ASIN(AD216/2000))))*SQRT(2*Basic!$C$4*9.81))))/(2*9.81)</f>
        <v>0.83991744964000026</v>
      </c>
      <c r="AS216" s="75">
        <f>(1/9.81)*((SQRT((SIN(RADIANS(90-DEGREES(ASIN(AD216/2000))))*SQRT(2*Basic!$C$4*9.81)*Tool!$B$125*SIN(RADIANS(90-DEGREES(ASIN(AD216/2000))))*SQRT(2*Basic!$C$4*9.81)*Tool!$B$125)+(COS(RADIANS(90-DEGREES(ASIN(AD216/2000))))*SQRT(2*Basic!$C$4*9.81)*COS(RADIANS(90-DEGREES(ASIN(AD216/2000))))*SQRT(2*Basic!$C$4*9.81))))*SIN(RADIANS(AK216))+(SQRT(((SQRT((SIN(RADIANS(90-DEGREES(ASIN(AD216/2000))))*SQRT(2*Basic!$C$4*9.81)*Tool!$B$125*SIN(RADIANS(90-DEGREES(ASIN(AD216/2000))))*SQRT(2*Basic!$C$4*9.81)*Tool!$B$125)+(COS(RADIANS(90-DEGREES(ASIN(AD216/2000))))*SQRT(2*Basic!$C$4*9.81)*COS(RADIANS(90-DEGREES(ASIN(AD216/2000))))*SQRT(2*Basic!$C$4*9.81))))*SIN(RADIANS(AK216))*(SQRT((SIN(RADIANS(90-DEGREES(ASIN(AD216/2000))))*SQRT(2*Basic!$C$4*9.81)*Tool!$B$125*SIN(RADIANS(90-DEGREES(ASIN(AD216/2000))))*SQRT(2*Basic!$C$4*9.81)*Tool!$B$125)+(COS(RADIANS(90-DEGREES(ASIN(AD216/2000))))*SQRT(2*Basic!$C$4*9.81)*COS(RADIANS(90-DEGREES(ASIN(AD216/2000))))*SQRT(2*Basic!$C$4*9.81))))*SIN(RADIANS(AK216)))-19.62*(-Basic!$C$3))))*(SQRT((SIN(RADIANS(90-DEGREES(ASIN(AD216/2000))))*SQRT(2*Basic!$C$4*9.81)*Tool!$B$125*SIN(RADIANS(90-DEGREES(ASIN(AD216/2000))))*SQRT(2*Basic!$C$4*9.81)*Tool!$B$125)+(COS(RADIANS(90-DEGREES(ASIN(AD216/2000))))*SQRT(2*Basic!$C$4*9.81)*COS(RADIANS(90-DEGREES(ASIN(AD216/2000))))*SQRT(2*Basic!$C$4*9.81))))*COS(RADIANS(AK216))</f>
        <v>1.3663667543908165</v>
      </c>
      <c r="AX216">
        <v>213</v>
      </c>
      <c r="AY216">
        <f t="shared" si="32"/>
        <v>-1089.2780700300541</v>
      </c>
      <c r="AZ216">
        <f t="shared" si="25"/>
        <v>-1677.3411358908481</v>
      </c>
    </row>
    <row r="217" spans="6:52" x14ac:dyDescent="0.3">
      <c r="F217">
        <v>215</v>
      </c>
      <c r="G217" s="31">
        <f t="shared" si="26"/>
        <v>0.63382893609043511</v>
      </c>
      <c r="H217" s="35">
        <f>Tool!$E$10+('Trajectory Map'!G217*SIN(RADIANS(90-2*DEGREES(ASIN($D$5/2000))))/COS(RADIANS(90-2*DEGREES(ASIN($D$5/2000))))-('Trajectory Map'!G217*'Trajectory Map'!G217/((VLOOKUP($D$5,$AD$3:$AR$2002,15,FALSE)*4*COS(RADIANS(90-2*DEGREES(ASIN($D$5/2000))))*COS(RADIANS(90-2*DEGREES(ASIN($D$5/2000))))))))</f>
        <v>6.0136386770882257</v>
      </c>
      <c r="AD217" s="33">
        <f t="shared" si="30"/>
        <v>215</v>
      </c>
      <c r="AE217" s="33">
        <f t="shared" si="27"/>
        <v>1988.4101689540817</v>
      </c>
      <c r="AH217" s="33">
        <f t="shared" si="28"/>
        <v>6.1712214783145241</v>
      </c>
      <c r="AI217" s="33">
        <f t="shared" si="29"/>
        <v>83.828778521685479</v>
      </c>
      <c r="AK217" s="75">
        <f t="shared" si="31"/>
        <v>77.657557043370957</v>
      </c>
      <c r="AN217" s="64"/>
      <c r="AQ217" s="64"/>
      <c r="AR217" s="75">
        <f>(SQRT((SIN(RADIANS(90-DEGREES(ASIN(AD217/2000))))*SQRT(2*Basic!$C$4*9.81)*Tool!$B$125*SIN(RADIANS(90-DEGREES(ASIN(AD217/2000))))*SQRT(2*Basic!$C$4*9.81)*Tool!$B$125)+(COS(RADIANS(90-DEGREES(ASIN(AD217/2000))))*SQRT(2*Basic!$C$4*9.81)*COS(RADIANS(90-DEGREES(ASIN(AD217/2000))))*SQRT(2*Basic!$C$4*9.81))))*(SQRT((SIN(RADIANS(90-DEGREES(ASIN(AD217/2000))))*SQRT(2*Basic!$C$4*9.81)*Tool!$B$125*SIN(RADIANS(90-DEGREES(ASIN(AD217/2000))))*SQRT(2*Basic!$C$4*9.81)*Tool!$B$125)+(COS(RADIANS(90-DEGREES(ASIN(AD217/2000))))*SQRT(2*Basic!$C$4*9.81)*COS(RADIANS(90-DEGREES(ASIN(AD217/2000))))*SQRT(2*Basic!$C$4*9.81))))/(2*9.81)</f>
        <v>0.84003246025</v>
      </c>
      <c r="AS217" s="75">
        <f>(1/9.81)*((SQRT((SIN(RADIANS(90-DEGREES(ASIN(AD217/2000))))*SQRT(2*Basic!$C$4*9.81)*Tool!$B$125*SIN(RADIANS(90-DEGREES(ASIN(AD217/2000))))*SQRT(2*Basic!$C$4*9.81)*Tool!$B$125)+(COS(RADIANS(90-DEGREES(ASIN(AD217/2000))))*SQRT(2*Basic!$C$4*9.81)*COS(RADIANS(90-DEGREES(ASIN(AD217/2000))))*SQRT(2*Basic!$C$4*9.81))))*SIN(RADIANS(AK217))+(SQRT(((SQRT((SIN(RADIANS(90-DEGREES(ASIN(AD217/2000))))*SQRT(2*Basic!$C$4*9.81)*Tool!$B$125*SIN(RADIANS(90-DEGREES(ASIN(AD217/2000))))*SQRT(2*Basic!$C$4*9.81)*Tool!$B$125)+(COS(RADIANS(90-DEGREES(ASIN(AD217/2000))))*SQRT(2*Basic!$C$4*9.81)*COS(RADIANS(90-DEGREES(ASIN(AD217/2000))))*SQRT(2*Basic!$C$4*9.81))))*SIN(RADIANS(AK217))*(SQRT((SIN(RADIANS(90-DEGREES(ASIN(AD217/2000))))*SQRT(2*Basic!$C$4*9.81)*Tool!$B$125*SIN(RADIANS(90-DEGREES(ASIN(AD217/2000))))*SQRT(2*Basic!$C$4*9.81)*Tool!$B$125)+(COS(RADIANS(90-DEGREES(ASIN(AD217/2000))))*SQRT(2*Basic!$C$4*9.81)*COS(RADIANS(90-DEGREES(ASIN(AD217/2000))))*SQRT(2*Basic!$C$4*9.81))))*SIN(RADIANS(AK217)))-19.62*(-Basic!$C$3))))*(SQRT((SIN(RADIANS(90-DEGREES(ASIN(AD217/2000))))*SQRT(2*Basic!$C$4*9.81)*Tool!$B$125*SIN(RADIANS(90-DEGREES(ASIN(AD217/2000))))*SQRT(2*Basic!$C$4*9.81)*Tool!$B$125)+(COS(RADIANS(90-DEGREES(ASIN(AD217/2000))))*SQRT(2*Basic!$C$4*9.81)*COS(RADIANS(90-DEGREES(ASIN(AD217/2000))))*SQRT(2*Basic!$C$4*9.81))))*COS(RADIANS(AK217))</f>
        <v>1.3726999457020033</v>
      </c>
      <c r="AX217">
        <v>214</v>
      </c>
      <c r="AY217">
        <f t="shared" si="32"/>
        <v>-1118.3858069414935</v>
      </c>
      <c r="AZ217">
        <f t="shared" si="25"/>
        <v>-1658.0751451100837</v>
      </c>
    </row>
    <row r="218" spans="6:52" x14ac:dyDescent="0.3">
      <c r="F218">
        <v>216</v>
      </c>
      <c r="G218" s="31">
        <f t="shared" si="26"/>
        <v>0.6367769776536466</v>
      </c>
      <c r="H218" s="35">
        <f>Tool!$E$10+('Trajectory Map'!G218*SIN(RADIANS(90-2*DEGREES(ASIN($D$5/2000))))/COS(RADIANS(90-2*DEGREES(ASIN($D$5/2000))))-('Trajectory Map'!G218*'Trajectory Map'!G218/((VLOOKUP($D$5,$AD$3:$AR$2002,15,FALSE)*4*COS(RADIANS(90-2*DEGREES(ASIN($D$5/2000))))*COS(RADIANS(90-2*DEGREES(ASIN($D$5/2000))))))))</f>
        <v>6.0133291246960887</v>
      </c>
      <c r="AD218" s="33">
        <f t="shared" si="30"/>
        <v>216</v>
      </c>
      <c r="AE218" s="33">
        <f t="shared" si="27"/>
        <v>1988.3017879587596</v>
      </c>
      <c r="AH218" s="33">
        <f t="shared" si="28"/>
        <v>6.2000371325163819</v>
      </c>
      <c r="AI218" s="33">
        <f t="shared" si="29"/>
        <v>83.799962867483615</v>
      </c>
      <c r="AK218" s="75">
        <f t="shared" si="31"/>
        <v>77.599925734967229</v>
      </c>
      <c r="AN218" s="64"/>
      <c r="AQ218" s="64"/>
      <c r="AR218" s="75">
        <f>(SQRT((SIN(RADIANS(90-DEGREES(ASIN(AD218/2000))))*SQRT(2*Basic!$C$4*9.81)*Tool!$B$125*SIN(RADIANS(90-DEGREES(ASIN(AD218/2000))))*SQRT(2*Basic!$C$4*9.81)*Tool!$B$125)+(COS(RADIANS(90-DEGREES(ASIN(AD218/2000))))*SQRT(2*Basic!$C$4*9.81)*COS(RADIANS(90-DEGREES(ASIN(AD218/2000))))*SQRT(2*Basic!$C$4*9.81))))*(SQRT((SIN(RADIANS(90-DEGREES(ASIN(AD218/2000))))*SQRT(2*Basic!$C$4*9.81)*Tool!$B$125*SIN(RADIANS(90-DEGREES(ASIN(AD218/2000))))*SQRT(2*Basic!$C$4*9.81)*Tool!$B$125)+(COS(RADIANS(90-DEGREES(ASIN(AD218/2000))))*SQRT(2*Basic!$C$4*9.81)*COS(RADIANS(90-DEGREES(ASIN(AD218/2000))))*SQRT(2*Basic!$C$4*9.81))))/(2*9.81)</f>
        <v>0.84014800704000003</v>
      </c>
      <c r="AS218" s="75">
        <f>(1/9.81)*((SQRT((SIN(RADIANS(90-DEGREES(ASIN(AD218/2000))))*SQRT(2*Basic!$C$4*9.81)*Tool!$B$125*SIN(RADIANS(90-DEGREES(ASIN(AD218/2000))))*SQRT(2*Basic!$C$4*9.81)*Tool!$B$125)+(COS(RADIANS(90-DEGREES(ASIN(AD218/2000))))*SQRT(2*Basic!$C$4*9.81)*COS(RADIANS(90-DEGREES(ASIN(AD218/2000))))*SQRT(2*Basic!$C$4*9.81))))*SIN(RADIANS(AK218))+(SQRT(((SQRT((SIN(RADIANS(90-DEGREES(ASIN(AD218/2000))))*SQRT(2*Basic!$C$4*9.81)*Tool!$B$125*SIN(RADIANS(90-DEGREES(ASIN(AD218/2000))))*SQRT(2*Basic!$C$4*9.81)*Tool!$B$125)+(COS(RADIANS(90-DEGREES(ASIN(AD218/2000))))*SQRT(2*Basic!$C$4*9.81)*COS(RADIANS(90-DEGREES(ASIN(AD218/2000))))*SQRT(2*Basic!$C$4*9.81))))*SIN(RADIANS(AK218))*(SQRT((SIN(RADIANS(90-DEGREES(ASIN(AD218/2000))))*SQRT(2*Basic!$C$4*9.81)*Tool!$B$125*SIN(RADIANS(90-DEGREES(ASIN(AD218/2000))))*SQRT(2*Basic!$C$4*9.81)*Tool!$B$125)+(COS(RADIANS(90-DEGREES(ASIN(AD218/2000))))*SQRT(2*Basic!$C$4*9.81)*COS(RADIANS(90-DEGREES(ASIN(AD218/2000))))*SQRT(2*Basic!$C$4*9.81))))*SIN(RADIANS(AK218)))-19.62*(-Basic!$C$3))))*(SQRT((SIN(RADIANS(90-DEGREES(ASIN(AD218/2000))))*SQRT(2*Basic!$C$4*9.81)*Tool!$B$125*SIN(RADIANS(90-DEGREES(ASIN(AD218/2000))))*SQRT(2*Basic!$C$4*9.81)*Tool!$B$125)+(COS(RADIANS(90-DEGREES(ASIN(AD218/2000))))*SQRT(2*Basic!$C$4*9.81)*COS(RADIANS(90-DEGREES(ASIN(AD218/2000))))*SQRT(2*Basic!$C$4*9.81))))*COS(RADIANS(AK218))</f>
        <v>1.3790323768655197</v>
      </c>
      <c r="AX218">
        <v>215</v>
      </c>
      <c r="AY218">
        <f t="shared" si="32"/>
        <v>-1147.1528727020923</v>
      </c>
      <c r="AZ218">
        <f t="shared" si="25"/>
        <v>-1638.3040885779835</v>
      </c>
    </row>
    <row r="219" spans="6:52" x14ac:dyDescent="0.3">
      <c r="F219">
        <v>217</v>
      </c>
      <c r="G219" s="31">
        <f t="shared" si="26"/>
        <v>0.63972501921685787</v>
      </c>
      <c r="H219" s="35">
        <f>Tool!$E$10+('Trajectory Map'!G219*SIN(RADIANS(90-2*DEGREES(ASIN($D$5/2000))))/COS(RADIANS(90-2*DEGREES(ASIN($D$5/2000))))-('Trajectory Map'!G219*'Trajectory Map'!G219/((VLOOKUP($D$5,$AD$3:$AR$2002,15,FALSE)*4*COS(RADIANS(90-2*DEGREES(ASIN($D$5/2000))))*COS(RADIANS(90-2*DEGREES(ASIN($D$5/2000))))))))</f>
        <v>6.0130161187104383</v>
      </c>
      <c r="AD219" s="33">
        <f t="shared" si="30"/>
        <v>217</v>
      </c>
      <c r="AE219" s="33">
        <f t="shared" si="27"/>
        <v>1988.1928980860987</v>
      </c>
      <c r="AH219" s="33">
        <f t="shared" si="28"/>
        <v>6.2288543611707254</v>
      </c>
      <c r="AI219" s="33">
        <f t="shared" si="29"/>
        <v>83.771145638829267</v>
      </c>
      <c r="AK219" s="75">
        <f t="shared" si="31"/>
        <v>77.542291277658549</v>
      </c>
      <c r="AN219" s="64"/>
      <c r="AQ219" s="64"/>
      <c r="AR219" s="75">
        <f>(SQRT((SIN(RADIANS(90-DEGREES(ASIN(AD219/2000))))*SQRT(2*Basic!$C$4*9.81)*Tool!$B$125*SIN(RADIANS(90-DEGREES(ASIN(AD219/2000))))*SQRT(2*Basic!$C$4*9.81)*Tool!$B$125)+(COS(RADIANS(90-DEGREES(ASIN(AD219/2000))))*SQRT(2*Basic!$C$4*9.81)*COS(RADIANS(90-DEGREES(ASIN(AD219/2000))))*SQRT(2*Basic!$C$4*9.81))))*(SQRT((SIN(RADIANS(90-DEGREES(ASIN(AD219/2000))))*SQRT(2*Basic!$C$4*9.81)*Tool!$B$125*SIN(RADIANS(90-DEGREES(ASIN(AD219/2000))))*SQRT(2*Basic!$C$4*9.81)*Tool!$B$125)+(COS(RADIANS(90-DEGREES(ASIN(AD219/2000))))*SQRT(2*Basic!$C$4*9.81)*COS(RADIANS(90-DEGREES(ASIN(AD219/2000))))*SQRT(2*Basic!$C$4*9.81))))/(2*9.81)</f>
        <v>0.84026409000999991</v>
      </c>
      <c r="AS219" s="75">
        <f>(1/9.81)*((SQRT((SIN(RADIANS(90-DEGREES(ASIN(AD219/2000))))*SQRT(2*Basic!$C$4*9.81)*Tool!$B$125*SIN(RADIANS(90-DEGREES(ASIN(AD219/2000))))*SQRT(2*Basic!$C$4*9.81)*Tool!$B$125)+(COS(RADIANS(90-DEGREES(ASIN(AD219/2000))))*SQRT(2*Basic!$C$4*9.81)*COS(RADIANS(90-DEGREES(ASIN(AD219/2000))))*SQRT(2*Basic!$C$4*9.81))))*SIN(RADIANS(AK219))+(SQRT(((SQRT((SIN(RADIANS(90-DEGREES(ASIN(AD219/2000))))*SQRT(2*Basic!$C$4*9.81)*Tool!$B$125*SIN(RADIANS(90-DEGREES(ASIN(AD219/2000))))*SQRT(2*Basic!$C$4*9.81)*Tool!$B$125)+(COS(RADIANS(90-DEGREES(ASIN(AD219/2000))))*SQRT(2*Basic!$C$4*9.81)*COS(RADIANS(90-DEGREES(ASIN(AD219/2000))))*SQRT(2*Basic!$C$4*9.81))))*SIN(RADIANS(AK219))*(SQRT((SIN(RADIANS(90-DEGREES(ASIN(AD219/2000))))*SQRT(2*Basic!$C$4*9.81)*Tool!$B$125*SIN(RADIANS(90-DEGREES(ASIN(AD219/2000))))*SQRT(2*Basic!$C$4*9.81)*Tool!$B$125)+(COS(RADIANS(90-DEGREES(ASIN(AD219/2000))))*SQRT(2*Basic!$C$4*9.81)*COS(RADIANS(90-DEGREES(ASIN(AD219/2000))))*SQRT(2*Basic!$C$4*9.81))))*SIN(RADIANS(AK219)))-19.62*(-Basic!$C$3))))*(SQRT((SIN(RADIANS(90-DEGREES(ASIN(AD219/2000))))*SQRT(2*Basic!$C$4*9.81)*Tool!$B$125*SIN(RADIANS(90-DEGREES(ASIN(AD219/2000))))*SQRT(2*Basic!$C$4*9.81)*Tool!$B$125)+(COS(RADIANS(90-DEGREES(ASIN(AD219/2000))))*SQRT(2*Basic!$C$4*9.81)*COS(RADIANS(90-DEGREES(ASIN(AD219/2000))))*SQRT(2*Basic!$C$4*9.81))))*COS(RADIANS(AK219))</f>
        <v>1.385364043491139</v>
      </c>
      <c r="AX219">
        <v>216</v>
      </c>
      <c r="AY219">
        <f t="shared" si="32"/>
        <v>-1175.5705045849461</v>
      </c>
      <c r="AZ219">
        <f t="shared" si="25"/>
        <v>-1618.0339887498951</v>
      </c>
    </row>
    <row r="220" spans="6:52" x14ac:dyDescent="0.3">
      <c r="F220">
        <v>218</v>
      </c>
      <c r="G220" s="31">
        <f t="shared" si="26"/>
        <v>0.64267306078006914</v>
      </c>
      <c r="H220" s="35">
        <f>Tool!$E$10+('Trajectory Map'!G220*SIN(RADIANS(90-2*DEGREES(ASIN($D$5/2000))))/COS(RADIANS(90-2*DEGREES(ASIN($D$5/2000))))-('Trajectory Map'!G220*'Trajectory Map'!G220/((VLOOKUP($D$5,$AD$3:$AR$2002,15,FALSE)*4*COS(RADIANS(90-2*DEGREES(ASIN($D$5/2000))))*COS(RADIANS(90-2*DEGREES(ASIN($D$5/2000))))))))</f>
        <v>6.0126996591312736</v>
      </c>
      <c r="AD220" s="33">
        <f t="shared" si="30"/>
        <v>218</v>
      </c>
      <c r="AE220" s="33">
        <f t="shared" si="27"/>
        <v>1988.0834992524835</v>
      </c>
      <c r="AH220" s="33">
        <f t="shared" si="28"/>
        <v>6.2576731718265854</v>
      </c>
      <c r="AI220" s="33">
        <f t="shared" si="29"/>
        <v>83.742326828173418</v>
      </c>
      <c r="AK220" s="75">
        <f t="shared" si="31"/>
        <v>77.484653656346836</v>
      </c>
      <c r="AN220" s="64"/>
      <c r="AQ220" s="64"/>
      <c r="AR220" s="75">
        <f>(SQRT((SIN(RADIANS(90-DEGREES(ASIN(AD220/2000))))*SQRT(2*Basic!$C$4*9.81)*Tool!$B$125*SIN(RADIANS(90-DEGREES(ASIN(AD220/2000))))*SQRT(2*Basic!$C$4*9.81)*Tool!$B$125)+(COS(RADIANS(90-DEGREES(ASIN(AD220/2000))))*SQRT(2*Basic!$C$4*9.81)*COS(RADIANS(90-DEGREES(ASIN(AD220/2000))))*SQRT(2*Basic!$C$4*9.81))))*(SQRT((SIN(RADIANS(90-DEGREES(ASIN(AD220/2000))))*SQRT(2*Basic!$C$4*9.81)*Tool!$B$125*SIN(RADIANS(90-DEGREES(ASIN(AD220/2000))))*SQRT(2*Basic!$C$4*9.81)*Tool!$B$125)+(COS(RADIANS(90-DEGREES(ASIN(AD220/2000))))*SQRT(2*Basic!$C$4*9.81)*COS(RADIANS(90-DEGREES(ASIN(AD220/2000))))*SQRT(2*Basic!$C$4*9.81))))/(2*9.81)</f>
        <v>0.84038070916000007</v>
      </c>
      <c r="AS220" s="75">
        <f>(1/9.81)*((SQRT((SIN(RADIANS(90-DEGREES(ASIN(AD220/2000))))*SQRT(2*Basic!$C$4*9.81)*Tool!$B$125*SIN(RADIANS(90-DEGREES(ASIN(AD220/2000))))*SQRT(2*Basic!$C$4*9.81)*Tool!$B$125)+(COS(RADIANS(90-DEGREES(ASIN(AD220/2000))))*SQRT(2*Basic!$C$4*9.81)*COS(RADIANS(90-DEGREES(ASIN(AD220/2000))))*SQRT(2*Basic!$C$4*9.81))))*SIN(RADIANS(AK220))+(SQRT(((SQRT((SIN(RADIANS(90-DEGREES(ASIN(AD220/2000))))*SQRT(2*Basic!$C$4*9.81)*Tool!$B$125*SIN(RADIANS(90-DEGREES(ASIN(AD220/2000))))*SQRT(2*Basic!$C$4*9.81)*Tool!$B$125)+(COS(RADIANS(90-DEGREES(ASIN(AD220/2000))))*SQRT(2*Basic!$C$4*9.81)*COS(RADIANS(90-DEGREES(ASIN(AD220/2000))))*SQRT(2*Basic!$C$4*9.81))))*SIN(RADIANS(AK220))*(SQRT((SIN(RADIANS(90-DEGREES(ASIN(AD220/2000))))*SQRT(2*Basic!$C$4*9.81)*Tool!$B$125*SIN(RADIANS(90-DEGREES(ASIN(AD220/2000))))*SQRT(2*Basic!$C$4*9.81)*Tool!$B$125)+(COS(RADIANS(90-DEGREES(ASIN(AD220/2000))))*SQRT(2*Basic!$C$4*9.81)*COS(RADIANS(90-DEGREES(ASIN(AD220/2000))))*SQRT(2*Basic!$C$4*9.81))))*SIN(RADIANS(AK220)))-19.62*(-Basic!$C$3))))*(SQRT((SIN(RADIANS(90-DEGREES(ASIN(AD220/2000))))*SQRT(2*Basic!$C$4*9.81)*Tool!$B$125*SIN(RADIANS(90-DEGREES(ASIN(AD220/2000))))*SQRT(2*Basic!$C$4*9.81)*Tool!$B$125)+(COS(RADIANS(90-DEGREES(ASIN(AD220/2000))))*SQRT(2*Basic!$C$4*9.81)*COS(RADIANS(90-DEGREES(ASIN(AD220/2000))))*SQRT(2*Basic!$C$4*9.81))))*COS(RADIANS(AK220))</f>
        <v>1.3916949411769823</v>
      </c>
      <c r="AX220">
        <v>217</v>
      </c>
      <c r="AY220">
        <f t="shared" si="32"/>
        <v>-1203.6300463040968</v>
      </c>
      <c r="AZ220">
        <f t="shared" si="25"/>
        <v>-1597.2710200945858</v>
      </c>
    </row>
    <row r="221" spans="6:52" x14ac:dyDescent="0.3">
      <c r="F221">
        <v>219</v>
      </c>
      <c r="G221" s="31">
        <f t="shared" si="26"/>
        <v>0.64562110234328041</v>
      </c>
      <c r="H221" s="35">
        <f>Tool!$E$10+('Trajectory Map'!G221*SIN(RADIANS(90-2*DEGREES(ASIN($D$5/2000))))/COS(RADIANS(90-2*DEGREES(ASIN($D$5/2000))))-('Trajectory Map'!G221*'Trajectory Map'!G221/((VLOOKUP($D$5,$AD$3:$AR$2002,15,FALSE)*4*COS(RADIANS(90-2*DEGREES(ASIN($D$5/2000))))*COS(RADIANS(90-2*DEGREES(ASIN($D$5/2000))))))))</f>
        <v>6.0123797459585955</v>
      </c>
      <c r="AD221" s="33">
        <f t="shared" si="30"/>
        <v>219</v>
      </c>
      <c r="AE221" s="33">
        <f t="shared" si="27"/>
        <v>1987.9735913738893</v>
      </c>
      <c r="AH221" s="33">
        <f t="shared" si="28"/>
        <v>6.2864935720366706</v>
      </c>
      <c r="AI221" s="33">
        <f t="shared" si="29"/>
        <v>83.713506427963324</v>
      </c>
      <c r="AK221" s="75">
        <f t="shared" si="31"/>
        <v>77.427012855926662</v>
      </c>
      <c r="AN221" s="64"/>
      <c r="AQ221" s="64"/>
      <c r="AR221" s="75">
        <f>(SQRT((SIN(RADIANS(90-DEGREES(ASIN(AD221/2000))))*SQRT(2*Basic!$C$4*9.81)*Tool!$B$125*SIN(RADIANS(90-DEGREES(ASIN(AD221/2000))))*SQRT(2*Basic!$C$4*9.81)*Tool!$B$125)+(COS(RADIANS(90-DEGREES(ASIN(AD221/2000))))*SQRT(2*Basic!$C$4*9.81)*COS(RADIANS(90-DEGREES(ASIN(AD221/2000))))*SQRT(2*Basic!$C$4*9.81))))*(SQRT((SIN(RADIANS(90-DEGREES(ASIN(AD221/2000))))*SQRT(2*Basic!$C$4*9.81)*Tool!$B$125*SIN(RADIANS(90-DEGREES(ASIN(AD221/2000))))*SQRT(2*Basic!$C$4*9.81)*Tool!$B$125)+(COS(RADIANS(90-DEGREES(ASIN(AD221/2000))))*SQRT(2*Basic!$C$4*9.81)*COS(RADIANS(90-DEGREES(ASIN(AD221/2000))))*SQRT(2*Basic!$C$4*9.81))))/(2*9.81)</f>
        <v>0.84049786449000008</v>
      </c>
      <c r="AS221" s="75">
        <f>(1/9.81)*((SQRT((SIN(RADIANS(90-DEGREES(ASIN(AD221/2000))))*SQRT(2*Basic!$C$4*9.81)*Tool!$B$125*SIN(RADIANS(90-DEGREES(ASIN(AD221/2000))))*SQRT(2*Basic!$C$4*9.81)*Tool!$B$125)+(COS(RADIANS(90-DEGREES(ASIN(AD221/2000))))*SQRT(2*Basic!$C$4*9.81)*COS(RADIANS(90-DEGREES(ASIN(AD221/2000))))*SQRT(2*Basic!$C$4*9.81))))*SIN(RADIANS(AK221))+(SQRT(((SQRT((SIN(RADIANS(90-DEGREES(ASIN(AD221/2000))))*SQRT(2*Basic!$C$4*9.81)*Tool!$B$125*SIN(RADIANS(90-DEGREES(ASIN(AD221/2000))))*SQRT(2*Basic!$C$4*9.81)*Tool!$B$125)+(COS(RADIANS(90-DEGREES(ASIN(AD221/2000))))*SQRT(2*Basic!$C$4*9.81)*COS(RADIANS(90-DEGREES(ASIN(AD221/2000))))*SQRT(2*Basic!$C$4*9.81))))*SIN(RADIANS(AK221))*(SQRT((SIN(RADIANS(90-DEGREES(ASIN(AD221/2000))))*SQRT(2*Basic!$C$4*9.81)*Tool!$B$125*SIN(RADIANS(90-DEGREES(ASIN(AD221/2000))))*SQRT(2*Basic!$C$4*9.81)*Tool!$B$125)+(COS(RADIANS(90-DEGREES(ASIN(AD221/2000))))*SQRT(2*Basic!$C$4*9.81)*COS(RADIANS(90-DEGREES(ASIN(AD221/2000))))*SQRT(2*Basic!$C$4*9.81))))*SIN(RADIANS(AK221)))-19.62*(-Basic!$C$3))))*(SQRT((SIN(RADIANS(90-DEGREES(ASIN(AD221/2000))))*SQRT(2*Basic!$C$4*9.81)*Tool!$B$125*SIN(RADIANS(90-DEGREES(ASIN(AD221/2000))))*SQRT(2*Basic!$C$4*9.81)*Tool!$B$125)+(COS(RADIANS(90-DEGREES(ASIN(AD221/2000))))*SQRT(2*Basic!$C$4*9.81)*COS(RADIANS(90-DEGREES(ASIN(AD221/2000))))*SQRT(2*Basic!$C$4*9.81))))*COS(RADIANS(AK221))</f>
        <v>1.3980250655094657</v>
      </c>
      <c r="AX221">
        <v>218</v>
      </c>
      <c r="AY221">
        <f t="shared" si="32"/>
        <v>-1231.3229506513164</v>
      </c>
      <c r="AZ221">
        <f t="shared" si="25"/>
        <v>-1576.021507213444</v>
      </c>
    </row>
    <row r="222" spans="6:52" x14ac:dyDescent="0.3">
      <c r="F222">
        <v>220</v>
      </c>
      <c r="G222" s="31">
        <f t="shared" si="26"/>
        <v>0.64856914390649179</v>
      </c>
      <c r="H222" s="35">
        <f>Tool!$E$10+('Trajectory Map'!G222*SIN(RADIANS(90-2*DEGREES(ASIN($D$5/2000))))/COS(RADIANS(90-2*DEGREES(ASIN($D$5/2000))))-('Trajectory Map'!G222*'Trajectory Map'!G222/((VLOOKUP($D$5,$AD$3:$AR$2002,15,FALSE)*4*COS(RADIANS(90-2*DEGREES(ASIN($D$5/2000))))*COS(RADIANS(90-2*DEGREES(ASIN($D$5/2000))))))))</f>
        <v>6.0120563791924022</v>
      </c>
      <c r="AD222" s="33">
        <f t="shared" si="30"/>
        <v>220</v>
      </c>
      <c r="AE222" s="33">
        <f t="shared" si="27"/>
        <v>1987.8631743658818</v>
      </c>
      <c r="AH222" s="33">
        <f t="shared" si="28"/>
        <v>6.3153155693573826</v>
      </c>
      <c r="AI222" s="33">
        <f t="shared" si="29"/>
        <v>83.684684430642619</v>
      </c>
      <c r="AK222" s="75">
        <f t="shared" si="31"/>
        <v>77.369368861285238</v>
      </c>
      <c r="AN222" s="64"/>
      <c r="AQ222" s="64"/>
      <c r="AR222" s="75">
        <f>(SQRT((SIN(RADIANS(90-DEGREES(ASIN(AD222/2000))))*SQRT(2*Basic!$C$4*9.81)*Tool!$B$125*SIN(RADIANS(90-DEGREES(ASIN(AD222/2000))))*SQRT(2*Basic!$C$4*9.81)*Tool!$B$125)+(COS(RADIANS(90-DEGREES(ASIN(AD222/2000))))*SQRT(2*Basic!$C$4*9.81)*COS(RADIANS(90-DEGREES(ASIN(AD222/2000))))*SQRT(2*Basic!$C$4*9.81))))*(SQRT((SIN(RADIANS(90-DEGREES(ASIN(AD222/2000))))*SQRT(2*Basic!$C$4*9.81)*Tool!$B$125*SIN(RADIANS(90-DEGREES(ASIN(AD222/2000))))*SQRT(2*Basic!$C$4*9.81)*Tool!$B$125)+(COS(RADIANS(90-DEGREES(ASIN(AD222/2000))))*SQRT(2*Basic!$C$4*9.81)*COS(RADIANS(90-DEGREES(ASIN(AD222/2000))))*SQRT(2*Basic!$C$4*9.81))))/(2*9.81)</f>
        <v>0.84061555599999993</v>
      </c>
      <c r="AS222" s="75">
        <f>(1/9.81)*((SQRT((SIN(RADIANS(90-DEGREES(ASIN(AD222/2000))))*SQRT(2*Basic!$C$4*9.81)*Tool!$B$125*SIN(RADIANS(90-DEGREES(ASIN(AD222/2000))))*SQRT(2*Basic!$C$4*9.81)*Tool!$B$125)+(COS(RADIANS(90-DEGREES(ASIN(AD222/2000))))*SQRT(2*Basic!$C$4*9.81)*COS(RADIANS(90-DEGREES(ASIN(AD222/2000))))*SQRT(2*Basic!$C$4*9.81))))*SIN(RADIANS(AK222))+(SQRT(((SQRT((SIN(RADIANS(90-DEGREES(ASIN(AD222/2000))))*SQRT(2*Basic!$C$4*9.81)*Tool!$B$125*SIN(RADIANS(90-DEGREES(ASIN(AD222/2000))))*SQRT(2*Basic!$C$4*9.81)*Tool!$B$125)+(COS(RADIANS(90-DEGREES(ASIN(AD222/2000))))*SQRT(2*Basic!$C$4*9.81)*COS(RADIANS(90-DEGREES(ASIN(AD222/2000))))*SQRT(2*Basic!$C$4*9.81))))*SIN(RADIANS(AK222))*(SQRT((SIN(RADIANS(90-DEGREES(ASIN(AD222/2000))))*SQRT(2*Basic!$C$4*9.81)*Tool!$B$125*SIN(RADIANS(90-DEGREES(ASIN(AD222/2000))))*SQRT(2*Basic!$C$4*9.81)*Tool!$B$125)+(COS(RADIANS(90-DEGREES(ASIN(AD222/2000))))*SQRT(2*Basic!$C$4*9.81)*COS(RADIANS(90-DEGREES(ASIN(AD222/2000))))*SQRT(2*Basic!$C$4*9.81))))*SIN(RADIANS(AK222)))-19.62*(-Basic!$C$3))))*(SQRT((SIN(RADIANS(90-DEGREES(ASIN(AD222/2000))))*SQRT(2*Basic!$C$4*9.81)*Tool!$B$125*SIN(RADIANS(90-DEGREES(ASIN(AD222/2000))))*SQRT(2*Basic!$C$4*9.81)*Tool!$B$125)+(COS(RADIANS(90-DEGREES(ASIN(AD222/2000))))*SQRT(2*Basic!$C$4*9.81)*COS(RADIANS(90-DEGREES(ASIN(AD222/2000))))*SQRT(2*Basic!$C$4*9.81))))*COS(RADIANS(AK222))</f>
        <v>1.4043544120632498</v>
      </c>
      <c r="AX222">
        <v>219</v>
      </c>
      <c r="AY222">
        <f t="shared" si="32"/>
        <v>-1258.6407820996753</v>
      </c>
      <c r="AZ222">
        <f t="shared" si="25"/>
        <v>-1554.2919229139416</v>
      </c>
    </row>
    <row r="223" spans="6:52" x14ac:dyDescent="0.3">
      <c r="F223">
        <v>221</v>
      </c>
      <c r="G223" s="31">
        <f t="shared" si="26"/>
        <v>0.65151718546970316</v>
      </c>
      <c r="H223" s="35">
        <f>Tool!$E$10+('Trajectory Map'!G223*SIN(RADIANS(90-2*DEGREES(ASIN($D$5/2000))))/COS(RADIANS(90-2*DEGREES(ASIN($D$5/2000))))-('Trajectory Map'!G223*'Trajectory Map'!G223/((VLOOKUP($D$5,$AD$3:$AR$2002,15,FALSE)*4*COS(RADIANS(90-2*DEGREES(ASIN($D$5/2000))))*COS(RADIANS(90-2*DEGREES(ASIN($D$5/2000))))))))</f>
        <v>6.0117295588326956</v>
      </c>
      <c r="AD223" s="33">
        <f t="shared" si="30"/>
        <v>221</v>
      </c>
      <c r="AE223" s="33">
        <f t="shared" si="27"/>
        <v>1987.752248143616</v>
      </c>
      <c r="AH223" s="33">
        <f t="shared" si="28"/>
        <v>6.3441391713488278</v>
      </c>
      <c r="AI223" s="33">
        <f t="shared" si="29"/>
        <v>83.655860828651171</v>
      </c>
      <c r="AK223" s="75">
        <f t="shared" si="31"/>
        <v>77.311721657302343</v>
      </c>
      <c r="AN223" s="64"/>
      <c r="AQ223" s="64"/>
      <c r="AR223" s="75">
        <f>(SQRT((SIN(RADIANS(90-DEGREES(ASIN(AD223/2000))))*SQRT(2*Basic!$C$4*9.81)*Tool!$B$125*SIN(RADIANS(90-DEGREES(ASIN(AD223/2000))))*SQRT(2*Basic!$C$4*9.81)*Tool!$B$125)+(COS(RADIANS(90-DEGREES(ASIN(AD223/2000))))*SQRT(2*Basic!$C$4*9.81)*COS(RADIANS(90-DEGREES(ASIN(AD223/2000))))*SQRT(2*Basic!$C$4*9.81))))*(SQRT((SIN(RADIANS(90-DEGREES(ASIN(AD223/2000))))*SQRT(2*Basic!$C$4*9.81)*Tool!$B$125*SIN(RADIANS(90-DEGREES(ASIN(AD223/2000))))*SQRT(2*Basic!$C$4*9.81)*Tool!$B$125)+(COS(RADIANS(90-DEGREES(ASIN(AD223/2000))))*SQRT(2*Basic!$C$4*9.81)*COS(RADIANS(90-DEGREES(ASIN(AD223/2000))))*SQRT(2*Basic!$C$4*9.81))))/(2*9.81)</f>
        <v>0.84073378369000029</v>
      </c>
      <c r="AS223" s="75">
        <f>(1/9.81)*((SQRT((SIN(RADIANS(90-DEGREES(ASIN(AD223/2000))))*SQRT(2*Basic!$C$4*9.81)*Tool!$B$125*SIN(RADIANS(90-DEGREES(ASIN(AD223/2000))))*SQRT(2*Basic!$C$4*9.81)*Tool!$B$125)+(COS(RADIANS(90-DEGREES(ASIN(AD223/2000))))*SQRT(2*Basic!$C$4*9.81)*COS(RADIANS(90-DEGREES(ASIN(AD223/2000))))*SQRT(2*Basic!$C$4*9.81))))*SIN(RADIANS(AK223))+(SQRT(((SQRT((SIN(RADIANS(90-DEGREES(ASIN(AD223/2000))))*SQRT(2*Basic!$C$4*9.81)*Tool!$B$125*SIN(RADIANS(90-DEGREES(ASIN(AD223/2000))))*SQRT(2*Basic!$C$4*9.81)*Tool!$B$125)+(COS(RADIANS(90-DEGREES(ASIN(AD223/2000))))*SQRT(2*Basic!$C$4*9.81)*COS(RADIANS(90-DEGREES(ASIN(AD223/2000))))*SQRT(2*Basic!$C$4*9.81))))*SIN(RADIANS(AK223))*(SQRT((SIN(RADIANS(90-DEGREES(ASIN(AD223/2000))))*SQRT(2*Basic!$C$4*9.81)*Tool!$B$125*SIN(RADIANS(90-DEGREES(ASIN(AD223/2000))))*SQRT(2*Basic!$C$4*9.81)*Tool!$B$125)+(COS(RADIANS(90-DEGREES(ASIN(AD223/2000))))*SQRT(2*Basic!$C$4*9.81)*COS(RADIANS(90-DEGREES(ASIN(AD223/2000))))*SQRT(2*Basic!$C$4*9.81))))*SIN(RADIANS(AK223)))-19.62*(-Basic!$C$3))))*(SQRT((SIN(RADIANS(90-DEGREES(ASIN(AD223/2000))))*SQRT(2*Basic!$C$4*9.81)*Tool!$B$125*SIN(RADIANS(90-DEGREES(ASIN(AD223/2000))))*SQRT(2*Basic!$C$4*9.81)*Tool!$B$125)+(COS(RADIANS(90-DEGREES(ASIN(AD223/2000))))*SQRT(2*Basic!$C$4*9.81)*COS(RADIANS(90-DEGREES(ASIN(AD223/2000))))*SQRT(2*Basic!$C$4*9.81))))*COS(RADIANS(AK223))</f>
        <v>1.4106829764011981</v>
      </c>
      <c r="AX223">
        <v>220</v>
      </c>
      <c r="AY223">
        <f t="shared" si="32"/>
        <v>-1285.5752193730784</v>
      </c>
      <c r="AZ223">
        <f t="shared" si="25"/>
        <v>-1532.0888862379561</v>
      </c>
    </row>
    <row r="224" spans="6:52" x14ac:dyDescent="0.3">
      <c r="F224">
        <v>222</v>
      </c>
      <c r="G224" s="31">
        <f t="shared" si="26"/>
        <v>0.65446522703291443</v>
      </c>
      <c r="H224" s="35">
        <f>Tool!$E$10+('Trajectory Map'!G224*SIN(RADIANS(90-2*DEGREES(ASIN($D$5/2000))))/COS(RADIANS(90-2*DEGREES(ASIN($D$5/2000))))-('Trajectory Map'!G224*'Trajectory Map'!G224/((VLOOKUP($D$5,$AD$3:$AR$2002,15,FALSE)*4*COS(RADIANS(90-2*DEGREES(ASIN($D$5/2000))))*COS(RADIANS(90-2*DEGREES(ASIN($D$5/2000))))))))</f>
        <v>6.0113992848794737</v>
      </c>
      <c r="AD224" s="33">
        <f t="shared" si="30"/>
        <v>222</v>
      </c>
      <c r="AE224" s="33">
        <f t="shared" si="27"/>
        <v>1987.6408126218378</v>
      </c>
      <c r="AH224" s="33">
        <f t="shared" si="28"/>
        <v>6.3729643855748463</v>
      </c>
      <c r="AI224" s="33">
        <f t="shared" si="29"/>
        <v>83.627035614425154</v>
      </c>
      <c r="AK224" s="75">
        <f t="shared" si="31"/>
        <v>77.254071228850307</v>
      </c>
      <c r="AN224" s="64"/>
      <c r="AQ224" s="64"/>
      <c r="AR224" s="75">
        <f>(SQRT((SIN(RADIANS(90-DEGREES(ASIN(AD224/2000))))*SQRT(2*Basic!$C$4*9.81)*Tool!$B$125*SIN(RADIANS(90-DEGREES(ASIN(AD224/2000))))*SQRT(2*Basic!$C$4*9.81)*Tool!$B$125)+(COS(RADIANS(90-DEGREES(ASIN(AD224/2000))))*SQRT(2*Basic!$C$4*9.81)*COS(RADIANS(90-DEGREES(ASIN(AD224/2000))))*SQRT(2*Basic!$C$4*9.81))))*(SQRT((SIN(RADIANS(90-DEGREES(ASIN(AD224/2000))))*SQRT(2*Basic!$C$4*9.81)*Tool!$B$125*SIN(RADIANS(90-DEGREES(ASIN(AD224/2000))))*SQRT(2*Basic!$C$4*9.81)*Tool!$B$125)+(COS(RADIANS(90-DEGREES(ASIN(AD224/2000))))*SQRT(2*Basic!$C$4*9.81)*COS(RADIANS(90-DEGREES(ASIN(AD224/2000))))*SQRT(2*Basic!$C$4*9.81))))/(2*9.81)</f>
        <v>0.84085254755999983</v>
      </c>
      <c r="AS224" s="75">
        <f>(1/9.81)*((SQRT((SIN(RADIANS(90-DEGREES(ASIN(AD224/2000))))*SQRT(2*Basic!$C$4*9.81)*Tool!$B$125*SIN(RADIANS(90-DEGREES(ASIN(AD224/2000))))*SQRT(2*Basic!$C$4*9.81)*Tool!$B$125)+(COS(RADIANS(90-DEGREES(ASIN(AD224/2000))))*SQRT(2*Basic!$C$4*9.81)*COS(RADIANS(90-DEGREES(ASIN(AD224/2000))))*SQRT(2*Basic!$C$4*9.81))))*SIN(RADIANS(AK224))+(SQRT(((SQRT((SIN(RADIANS(90-DEGREES(ASIN(AD224/2000))))*SQRT(2*Basic!$C$4*9.81)*Tool!$B$125*SIN(RADIANS(90-DEGREES(ASIN(AD224/2000))))*SQRT(2*Basic!$C$4*9.81)*Tool!$B$125)+(COS(RADIANS(90-DEGREES(ASIN(AD224/2000))))*SQRT(2*Basic!$C$4*9.81)*COS(RADIANS(90-DEGREES(ASIN(AD224/2000))))*SQRT(2*Basic!$C$4*9.81))))*SIN(RADIANS(AK224))*(SQRT((SIN(RADIANS(90-DEGREES(ASIN(AD224/2000))))*SQRT(2*Basic!$C$4*9.81)*Tool!$B$125*SIN(RADIANS(90-DEGREES(ASIN(AD224/2000))))*SQRT(2*Basic!$C$4*9.81)*Tool!$B$125)+(COS(RADIANS(90-DEGREES(ASIN(AD224/2000))))*SQRT(2*Basic!$C$4*9.81)*COS(RADIANS(90-DEGREES(ASIN(AD224/2000))))*SQRT(2*Basic!$C$4*9.81))))*SIN(RADIANS(AK224)))-19.62*(-Basic!$C$3))))*(SQRT((SIN(RADIANS(90-DEGREES(ASIN(AD224/2000))))*SQRT(2*Basic!$C$4*9.81)*Tool!$B$125*SIN(RADIANS(90-DEGREES(ASIN(AD224/2000))))*SQRT(2*Basic!$C$4*9.81)*Tool!$B$125)+(COS(RADIANS(90-DEGREES(ASIN(AD224/2000))))*SQRT(2*Basic!$C$4*9.81)*COS(RADIANS(90-DEGREES(ASIN(AD224/2000))))*SQRT(2*Basic!$C$4*9.81))))*COS(RADIANS(AK224))</f>
        <v>1.4170107540743206</v>
      </c>
      <c r="AX224">
        <v>221</v>
      </c>
      <c r="AY224">
        <f t="shared" si="32"/>
        <v>-1312.1180579810141</v>
      </c>
      <c r="AZ224">
        <f t="shared" si="25"/>
        <v>-1509.4191604455443</v>
      </c>
    </row>
    <row r="225" spans="6:52" x14ac:dyDescent="0.3">
      <c r="F225">
        <v>223</v>
      </c>
      <c r="G225" s="31">
        <f t="shared" si="26"/>
        <v>0.65741326859612581</v>
      </c>
      <c r="H225" s="35">
        <f>Tool!$E$10+('Trajectory Map'!G225*SIN(RADIANS(90-2*DEGREES(ASIN($D$5/2000))))/COS(RADIANS(90-2*DEGREES(ASIN($D$5/2000))))-('Trajectory Map'!G225*'Trajectory Map'!G225/((VLOOKUP($D$5,$AD$3:$AR$2002,15,FALSE)*4*COS(RADIANS(90-2*DEGREES(ASIN($D$5/2000))))*COS(RADIANS(90-2*DEGREES(ASIN($D$5/2000))))))))</f>
        <v>6.0110655573327385</v>
      </c>
      <c r="AD225" s="33">
        <f t="shared" si="30"/>
        <v>223</v>
      </c>
      <c r="AE225" s="33">
        <f t="shared" si="27"/>
        <v>1987.5288677148817</v>
      </c>
      <c r="AH225" s="33">
        <f t="shared" si="28"/>
        <v>6.4017912196030284</v>
      </c>
      <c r="AI225" s="33">
        <f t="shared" si="29"/>
        <v>83.598208780396973</v>
      </c>
      <c r="AK225" s="75">
        <f t="shared" si="31"/>
        <v>77.196417560793947</v>
      </c>
      <c r="AN225" s="64"/>
      <c r="AQ225" s="64"/>
      <c r="AR225" s="75">
        <f>(SQRT((SIN(RADIANS(90-DEGREES(ASIN(AD225/2000))))*SQRT(2*Basic!$C$4*9.81)*Tool!$B$125*SIN(RADIANS(90-DEGREES(ASIN(AD225/2000))))*SQRT(2*Basic!$C$4*9.81)*Tool!$B$125)+(COS(RADIANS(90-DEGREES(ASIN(AD225/2000))))*SQRT(2*Basic!$C$4*9.81)*COS(RADIANS(90-DEGREES(ASIN(AD225/2000))))*SQRT(2*Basic!$C$4*9.81))))*(SQRT((SIN(RADIANS(90-DEGREES(ASIN(AD225/2000))))*SQRT(2*Basic!$C$4*9.81)*Tool!$B$125*SIN(RADIANS(90-DEGREES(ASIN(AD225/2000))))*SQRT(2*Basic!$C$4*9.81)*Tool!$B$125)+(COS(RADIANS(90-DEGREES(ASIN(AD225/2000))))*SQRT(2*Basic!$C$4*9.81)*COS(RADIANS(90-DEGREES(ASIN(AD225/2000))))*SQRT(2*Basic!$C$4*9.81))))/(2*9.81)</f>
        <v>0.84097184760999999</v>
      </c>
      <c r="AS225" s="75">
        <f>(1/9.81)*((SQRT((SIN(RADIANS(90-DEGREES(ASIN(AD225/2000))))*SQRT(2*Basic!$C$4*9.81)*Tool!$B$125*SIN(RADIANS(90-DEGREES(ASIN(AD225/2000))))*SQRT(2*Basic!$C$4*9.81)*Tool!$B$125)+(COS(RADIANS(90-DEGREES(ASIN(AD225/2000))))*SQRT(2*Basic!$C$4*9.81)*COS(RADIANS(90-DEGREES(ASIN(AD225/2000))))*SQRT(2*Basic!$C$4*9.81))))*SIN(RADIANS(AK225))+(SQRT(((SQRT((SIN(RADIANS(90-DEGREES(ASIN(AD225/2000))))*SQRT(2*Basic!$C$4*9.81)*Tool!$B$125*SIN(RADIANS(90-DEGREES(ASIN(AD225/2000))))*SQRT(2*Basic!$C$4*9.81)*Tool!$B$125)+(COS(RADIANS(90-DEGREES(ASIN(AD225/2000))))*SQRT(2*Basic!$C$4*9.81)*COS(RADIANS(90-DEGREES(ASIN(AD225/2000))))*SQRT(2*Basic!$C$4*9.81))))*SIN(RADIANS(AK225))*(SQRT((SIN(RADIANS(90-DEGREES(ASIN(AD225/2000))))*SQRT(2*Basic!$C$4*9.81)*Tool!$B$125*SIN(RADIANS(90-DEGREES(ASIN(AD225/2000))))*SQRT(2*Basic!$C$4*9.81)*Tool!$B$125)+(COS(RADIANS(90-DEGREES(ASIN(AD225/2000))))*SQRT(2*Basic!$C$4*9.81)*COS(RADIANS(90-DEGREES(ASIN(AD225/2000))))*SQRT(2*Basic!$C$4*9.81))))*SIN(RADIANS(AK225)))-19.62*(-Basic!$C$3))))*(SQRT((SIN(RADIANS(90-DEGREES(ASIN(AD225/2000))))*SQRT(2*Basic!$C$4*9.81)*Tool!$B$125*SIN(RADIANS(90-DEGREES(ASIN(AD225/2000))))*SQRT(2*Basic!$C$4*9.81)*Tool!$B$125)+(COS(RADIANS(90-DEGREES(ASIN(AD225/2000))))*SQRT(2*Basic!$C$4*9.81)*COS(RADIANS(90-DEGREES(ASIN(AD225/2000))))*SQRT(2*Basic!$C$4*9.81))))*COS(RADIANS(AK225))</f>
        <v>1.4233377406217329</v>
      </c>
      <c r="AX225">
        <v>222</v>
      </c>
      <c r="AY225">
        <f t="shared" si="32"/>
        <v>-1338.2612127177165</v>
      </c>
      <c r="AZ225">
        <f t="shared" si="25"/>
        <v>-1486.2896509547884</v>
      </c>
    </row>
    <row r="226" spans="6:52" x14ac:dyDescent="0.3">
      <c r="F226">
        <v>224</v>
      </c>
      <c r="G226" s="31">
        <f t="shared" si="26"/>
        <v>0.66036131015933708</v>
      </c>
      <c r="H226" s="35">
        <f>Tool!$E$10+('Trajectory Map'!G226*SIN(RADIANS(90-2*DEGREES(ASIN($D$5/2000))))/COS(RADIANS(90-2*DEGREES(ASIN($D$5/2000))))-('Trajectory Map'!G226*'Trajectory Map'!G226/((VLOOKUP($D$5,$AD$3:$AR$2002,15,FALSE)*4*COS(RADIANS(90-2*DEGREES(ASIN($D$5/2000))))*COS(RADIANS(90-2*DEGREES(ASIN($D$5/2000))))))))</f>
        <v>6.0107283761924899</v>
      </c>
      <c r="AD226" s="33">
        <f t="shared" si="30"/>
        <v>224</v>
      </c>
      <c r="AE226" s="33">
        <f t="shared" si="27"/>
        <v>1987.4164133366717</v>
      </c>
      <c r="AH226" s="33">
        <f t="shared" si="28"/>
        <v>6.4306196810047247</v>
      </c>
      <c r="AI226" s="33">
        <f t="shared" si="29"/>
        <v>83.569380318995272</v>
      </c>
      <c r="AK226" s="75">
        <f t="shared" si="31"/>
        <v>77.138760637990544</v>
      </c>
      <c r="AN226" s="64"/>
      <c r="AQ226" s="64"/>
      <c r="AR226" s="75">
        <f>(SQRT((SIN(RADIANS(90-DEGREES(ASIN(AD226/2000))))*SQRT(2*Basic!$C$4*9.81)*Tool!$B$125*SIN(RADIANS(90-DEGREES(ASIN(AD226/2000))))*SQRT(2*Basic!$C$4*9.81)*Tool!$B$125)+(COS(RADIANS(90-DEGREES(ASIN(AD226/2000))))*SQRT(2*Basic!$C$4*9.81)*COS(RADIANS(90-DEGREES(ASIN(AD226/2000))))*SQRT(2*Basic!$C$4*9.81))))*(SQRT((SIN(RADIANS(90-DEGREES(ASIN(AD226/2000))))*SQRT(2*Basic!$C$4*9.81)*Tool!$B$125*SIN(RADIANS(90-DEGREES(ASIN(AD226/2000))))*SQRT(2*Basic!$C$4*9.81)*Tool!$B$125)+(COS(RADIANS(90-DEGREES(ASIN(AD226/2000))))*SQRT(2*Basic!$C$4*9.81)*COS(RADIANS(90-DEGREES(ASIN(AD226/2000))))*SQRT(2*Basic!$C$4*9.81))))/(2*9.81)</f>
        <v>0.84109168384000021</v>
      </c>
      <c r="AS226" s="75">
        <f>(1/9.81)*((SQRT((SIN(RADIANS(90-DEGREES(ASIN(AD226/2000))))*SQRT(2*Basic!$C$4*9.81)*Tool!$B$125*SIN(RADIANS(90-DEGREES(ASIN(AD226/2000))))*SQRT(2*Basic!$C$4*9.81)*Tool!$B$125)+(COS(RADIANS(90-DEGREES(ASIN(AD226/2000))))*SQRT(2*Basic!$C$4*9.81)*COS(RADIANS(90-DEGREES(ASIN(AD226/2000))))*SQRT(2*Basic!$C$4*9.81))))*SIN(RADIANS(AK226))+(SQRT(((SQRT((SIN(RADIANS(90-DEGREES(ASIN(AD226/2000))))*SQRT(2*Basic!$C$4*9.81)*Tool!$B$125*SIN(RADIANS(90-DEGREES(ASIN(AD226/2000))))*SQRT(2*Basic!$C$4*9.81)*Tool!$B$125)+(COS(RADIANS(90-DEGREES(ASIN(AD226/2000))))*SQRT(2*Basic!$C$4*9.81)*COS(RADIANS(90-DEGREES(ASIN(AD226/2000))))*SQRT(2*Basic!$C$4*9.81))))*SIN(RADIANS(AK226))*(SQRT((SIN(RADIANS(90-DEGREES(ASIN(AD226/2000))))*SQRT(2*Basic!$C$4*9.81)*Tool!$B$125*SIN(RADIANS(90-DEGREES(ASIN(AD226/2000))))*SQRT(2*Basic!$C$4*9.81)*Tool!$B$125)+(COS(RADIANS(90-DEGREES(ASIN(AD226/2000))))*SQRT(2*Basic!$C$4*9.81)*COS(RADIANS(90-DEGREES(ASIN(AD226/2000))))*SQRT(2*Basic!$C$4*9.81))))*SIN(RADIANS(AK226)))-19.62*(-Basic!$C$3))))*(SQRT((SIN(RADIANS(90-DEGREES(ASIN(AD226/2000))))*SQRT(2*Basic!$C$4*9.81)*Tool!$B$125*SIN(RADIANS(90-DEGREES(ASIN(AD226/2000))))*SQRT(2*Basic!$C$4*9.81)*Tool!$B$125)+(COS(RADIANS(90-DEGREES(ASIN(AD226/2000))))*SQRT(2*Basic!$C$4*9.81)*COS(RADIANS(90-DEGREES(ASIN(AD226/2000))))*SQRT(2*Basic!$C$4*9.81))))*COS(RADIANS(AK226))</f>
        <v>1.4296639315706074</v>
      </c>
      <c r="AX226">
        <v>223</v>
      </c>
      <c r="AY226">
        <f t="shared" si="32"/>
        <v>-1363.9967201249967</v>
      </c>
      <c r="AZ226">
        <f t="shared" si="25"/>
        <v>-1462.7074032383412</v>
      </c>
    </row>
    <row r="227" spans="6:52" x14ac:dyDescent="0.3">
      <c r="F227">
        <v>225</v>
      </c>
      <c r="G227" s="31">
        <f t="shared" si="26"/>
        <v>0.66330935172254835</v>
      </c>
      <c r="H227" s="35">
        <f>Tool!$E$10+('Trajectory Map'!G227*SIN(RADIANS(90-2*DEGREES(ASIN($D$5/2000))))/COS(RADIANS(90-2*DEGREES(ASIN($D$5/2000))))-('Trajectory Map'!G227*'Trajectory Map'!G227/((VLOOKUP($D$5,$AD$3:$AR$2002,15,FALSE)*4*COS(RADIANS(90-2*DEGREES(ASIN($D$5/2000))))*COS(RADIANS(90-2*DEGREES(ASIN($D$5/2000))))))))</f>
        <v>6.0103877414587261</v>
      </c>
      <c r="AD227" s="33">
        <f t="shared" si="30"/>
        <v>225</v>
      </c>
      <c r="AE227" s="33">
        <f t="shared" si="27"/>
        <v>1987.30344940072</v>
      </c>
      <c r="AH227" s="33">
        <f t="shared" si="28"/>
        <v>6.4594497773550765</v>
      </c>
      <c r="AI227" s="33">
        <f t="shared" si="29"/>
        <v>83.540550222644924</v>
      </c>
      <c r="AK227" s="75">
        <f t="shared" si="31"/>
        <v>77.081100445289849</v>
      </c>
      <c r="AN227" s="64"/>
      <c r="AQ227" s="64"/>
      <c r="AR227" s="75">
        <f>(SQRT((SIN(RADIANS(90-DEGREES(ASIN(AD227/2000))))*SQRT(2*Basic!$C$4*9.81)*Tool!$B$125*SIN(RADIANS(90-DEGREES(ASIN(AD227/2000))))*SQRT(2*Basic!$C$4*9.81)*Tool!$B$125)+(COS(RADIANS(90-DEGREES(ASIN(AD227/2000))))*SQRT(2*Basic!$C$4*9.81)*COS(RADIANS(90-DEGREES(ASIN(AD227/2000))))*SQRT(2*Basic!$C$4*9.81))))*(SQRT((SIN(RADIANS(90-DEGREES(ASIN(AD227/2000))))*SQRT(2*Basic!$C$4*9.81)*Tool!$B$125*SIN(RADIANS(90-DEGREES(ASIN(AD227/2000))))*SQRT(2*Basic!$C$4*9.81)*Tool!$B$125)+(COS(RADIANS(90-DEGREES(ASIN(AD227/2000))))*SQRT(2*Basic!$C$4*9.81)*COS(RADIANS(90-DEGREES(ASIN(AD227/2000))))*SQRT(2*Basic!$C$4*9.81))))/(2*9.81)</f>
        <v>0.84121205625000017</v>
      </c>
      <c r="AS227" s="75">
        <f>(1/9.81)*((SQRT((SIN(RADIANS(90-DEGREES(ASIN(AD227/2000))))*SQRT(2*Basic!$C$4*9.81)*Tool!$B$125*SIN(RADIANS(90-DEGREES(ASIN(AD227/2000))))*SQRT(2*Basic!$C$4*9.81)*Tool!$B$125)+(COS(RADIANS(90-DEGREES(ASIN(AD227/2000))))*SQRT(2*Basic!$C$4*9.81)*COS(RADIANS(90-DEGREES(ASIN(AD227/2000))))*SQRT(2*Basic!$C$4*9.81))))*SIN(RADIANS(AK227))+(SQRT(((SQRT((SIN(RADIANS(90-DEGREES(ASIN(AD227/2000))))*SQRT(2*Basic!$C$4*9.81)*Tool!$B$125*SIN(RADIANS(90-DEGREES(ASIN(AD227/2000))))*SQRT(2*Basic!$C$4*9.81)*Tool!$B$125)+(COS(RADIANS(90-DEGREES(ASIN(AD227/2000))))*SQRT(2*Basic!$C$4*9.81)*COS(RADIANS(90-DEGREES(ASIN(AD227/2000))))*SQRT(2*Basic!$C$4*9.81))))*SIN(RADIANS(AK227))*(SQRT((SIN(RADIANS(90-DEGREES(ASIN(AD227/2000))))*SQRT(2*Basic!$C$4*9.81)*Tool!$B$125*SIN(RADIANS(90-DEGREES(ASIN(AD227/2000))))*SQRT(2*Basic!$C$4*9.81)*Tool!$B$125)+(COS(RADIANS(90-DEGREES(ASIN(AD227/2000))))*SQRT(2*Basic!$C$4*9.81)*COS(RADIANS(90-DEGREES(ASIN(AD227/2000))))*SQRT(2*Basic!$C$4*9.81))))*SIN(RADIANS(AK227)))-19.62*(-Basic!$C$3))))*(SQRT((SIN(RADIANS(90-DEGREES(ASIN(AD227/2000))))*SQRT(2*Basic!$C$4*9.81)*Tool!$B$125*SIN(RADIANS(90-DEGREES(ASIN(AD227/2000))))*SQRT(2*Basic!$C$4*9.81)*Tool!$B$125)+(COS(RADIANS(90-DEGREES(ASIN(AD227/2000))))*SQRT(2*Basic!$C$4*9.81)*COS(RADIANS(90-DEGREES(ASIN(AD227/2000))))*SQRT(2*Basic!$C$4*9.81))))*COS(RADIANS(AK227))</f>
        <v>1.4359893224361162</v>
      </c>
      <c r="AX227">
        <v>224</v>
      </c>
      <c r="AY227">
        <f t="shared" si="32"/>
        <v>-1389.3167409179948</v>
      </c>
      <c r="AZ227">
        <f t="shared" si="25"/>
        <v>-1438.6796006773022</v>
      </c>
    </row>
    <row r="228" spans="6:52" x14ac:dyDescent="0.3">
      <c r="F228">
        <v>226</v>
      </c>
      <c r="G228" s="31">
        <f t="shared" si="26"/>
        <v>0.66625739328575984</v>
      </c>
      <c r="H228" s="35">
        <f>Tool!$E$10+('Trajectory Map'!G228*SIN(RADIANS(90-2*DEGREES(ASIN($D$5/2000))))/COS(RADIANS(90-2*DEGREES(ASIN($D$5/2000))))-('Trajectory Map'!G228*'Trajectory Map'!G228/((VLOOKUP($D$5,$AD$3:$AR$2002,15,FALSE)*4*COS(RADIANS(90-2*DEGREES(ASIN($D$5/2000))))*COS(RADIANS(90-2*DEGREES(ASIN($D$5/2000))))))))</f>
        <v>6.0100436531314489</v>
      </c>
      <c r="AD228" s="33">
        <f t="shared" si="30"/>
        <v>226</v>
      </c>
      <c r="AE228" s="33">
        <f t="shared" si="27"/>
        <v>1987.1899758201278</v>
      </c>
      <c r="AH228" s="33">
        <f t="shared" si="28"/>
        <v>6.4882815162330276</v>
      </c>
      <c r="AI228" s="33">
        <f t="shared" si="29"/>
        <v>83.51171848376697</v>
      </c>
      <c r="AK228" s="75">
        <f t="shared" si="31"/>
        <v>77.023436967533939</v>
      </c>
      <c r="AN228" s="64"/>
      <c r="AQ228" s="64"/>
      <c r="AR228" s="75">
        <f>(SQRT((SIN(RADIANS(90-DEGREES(ASIN(AD228/2000))))*SQRT(2*Basic!$C$4*9.81)*Tool!$B$125*SIN(RADIANS(90-DEGREES(ASIN(AD228/2000))))*SQRT(2*Basic!$C$4*9.81)*Tool!$B$125)+(COS(RADIANS(90-DEGREES(ASIN(AD228/2000))))*SQRT(2*Basic!$C$4*9.81)*COS(RADIANS(90-DEGREES(ASIN(AD228/2000))))*SQRT(2*Basic!$C$4*9.81))))*(SQRT((SIN(RADIANS(90-DEGREES(ASIN(AD228/2000))))*SQRT(2*Basic!$C$4*9.81)*Tool!$B$125*SIN(RADIANS(90-DEGREES(ASIN(AD228/2000))))*SQRT(2*Basic!$C$4*9.81)*Tool!$B$125)+(COS(RADIANS(90-DEGREES(ASIN(AD228/2000))))*SQRT(2*Basic!$C$4*9.81)*COS(RADIANS(90-DEGREES(ASIN(AD228/2000))))*SQRT(2*Basic!$C$4*9.81))))/(2*9.81)</f>
        <v>0.8413329648400002</v>
      </c>
      <c r="AS228" s="75">
        <f>(1/9.81)*((SQRT((SIN(RADIANS(90-DEGREES(ASIN(AD228/2000))))*SQRT(2*Basic!$C$4*9.81)*Tool!$B$125*SIN(RADIANS(90-DEGREES(ASIN(AD228/2000))))*SQRT(2*Basic!$C$4*9.81)*Tool!$B$125)+(COS(RADIANS(90-DEGREES(ASIN(AD228/2000))))*SQRT(2*Basic!$C$4*9.81)*COS(RADIANS(90-DEGREES(ASIN(AD228/2000))))*SQRT(2*Basic!$C$4*9.81))))*SIN(RADIANS(AK228))+(SQRT(((SQRT((SIN(RADIANS(90-DEGREES(ASIN(AD228/2000))))*SQRT(2*Basic!$C$4*9.81)*Tool!$B$125*SIN(RADIANS(90-DEGREES(ASIN(AD228/2000))))*SQRT(2*Basic!$C$4*9.81)*Tool!$B$125)+(COS(RADIANS(90-DEGREES(ASIN(AD228/2000))))*SQRT(2*Basic!$C$4*9.81)*COS(RADIANS(90-DEGREES(ASIN(AD228/2000))))*SQRT(2*Basic!$C$4*9.81))))*SIN(RADIANS(AK228))*(SQRT((SIN(RADIANS(90-DEGREES(ASIN(AD228/2000))))*SQRT(2*Basic!$C$4*9.81)*Tool!$B$125*SIN(RADIANS(90-DEGREES(ASIN(AD228/2000))))*SQRT(2*Basic!$C$4*9.81)*Tool!$B$125)+(COS(RADIANS(90-DEGREES(ASIN(AD228/2000))))*SQRT(2*Basic!$C$4*9.81)*COS(RADIANS(90-DEGREES(ASIN(AD228/2000))))*SQRT(2*Basic!$C$4*9.81))))*SIN(RADIANS(AK228)))-19.62*(-Basic!$C$3))))*(SQRT((SIN(RADIANS(90-DEGREES(ASIN(AD228/2000))))*SQRT(2*Basic!$C$4*9.81)*Tool!$B$125*SIN(RADIANS(90-DEGREES(ASIN(AD228/2000))))*SQRT(2*Basic!$C$4*9.81)*Tool!$B$125)+(COS(RADIANS(90-DEGREES(ASIN(AD228/2000))))*SQRT(2*Basic!$C$4*9.81)*COS(RADIANS(90-DEGREES(ASIN(AD228/2000))))*SQRT(2*Basic!$C$4*9.81))))*COS(RADIANS(AK228))</f>
        <v>1.442313908721401</v>
      </c>
      <c r="AX228">
        <v>225</v>
      </c>
      <c r="AY228">
        <f t="shared" si="32"/>
        <v>-1414.2135623730949</v>
      </c>
      <c r="AZ228">
        <f t="shared" si="25"/>
        <v>-1414.2135623730953</v>
      </c>
    </row>
    <row r="229" spans="6:52" x14ac:dyDescent="0.3">
      <c r="F229">
        <v>227</v>
      </c>
      <c r="G229" s="31">
        <f t="shared" si="26"/>
        <v>0.6692054348489711</v>
      </c>
      <c r="H229" s="35">
        <f>Tool!$E$10+('Trajectory Map'!G229*SIN(RADIANS(90-2*DEGREES(ASIN($D$5/2000))))/COS(RADIANS(90-2*DEGREES(ASIN($D$5/2000))))-('Trajectory Map'!G229*'Trajectory Map'!G229/((VLOOKUP($D$5,$AD$3:$AR$2002,15,FALSE)*4*COS(RADIANS(90-2*DEGREES(ASIN($D$5/2000))))*COS(RADIANS(90-2*DEGREES(ASIN($D$5/2000))))))))</f>
        <v>6.0096961112106575</v>
      </c>
      <c r="AD229" s="33">
        <f t="shared" si="30"/>
        <v>227</v>
      </c>
      <c r="AE229" s="33">
        <f t="shared" si="27"/>
        <v>1987.075992507584</v>
      </c>
      <c r="AH229" s="33">
        <f t="shared" si="28"/>
        <v>6.5171149052213444</v>
      </c>
      <c r="AI229" s="33">
        <f t="shared" si="29"/>
        <v>83.482885094778652</v>
      </c>
      <c r="AK229" s="75">
        <f t="shared" si="31"/>
        <v>76.965770189557304</v>
      </c>
      <c r="AN229" s="64"/>
      <c r="AQ229" s="64"/>
      <c r="AR229" s="75">
        <f>(SQRT((SIN(RADIANS(90-DEGREES(ASIN(AD229/2000))))*SQRT(2*Basic!$C$4*9.81)*Tool!$B$125*SIN(RADIANS(90-DEGREES(ASIN(AD229/2000))))*SQRT(2*Basic!$C$4*9.81)*Tool!$B$125)+(COS(RADIANS(90-DEGREES(ASIN(AD229/2000))))*SQRT(2*Basic!$C$4*9.81)*COS(RADIANS(90-DEGREES(ASIN(AD229/2000))))*SQRT(2*Basic!$C$4*9.81))))*(SQRT((SIN(RADIANS(90-DEGREES(ASIN(AD229/2000))))*SQRT(2*Basic!$C$4*9.81)*Tool!$B$125*SIN(RADIANS(90-DEGREES(ASIN(AD229/2000))))*SQRT(2*Basic!$C$4*9.81)*Tool!$B$125)+(COS(RADIANS(90-DEGREES(ASIN(AD229/2000))))*SQRT(2*Basic!$C$4*9.81)*COS(RADIANS(90-DEGREES(ASIN(AD229/2000))))*SQRT(2*Basic!$C$4*9.81))))/(2*9.81)</f>
        <v>0.84145440961000006</v>
      </c>
      <c r="AS229" s="75">
        <f>(1/9.81)*((SQRT((SIN(RADIANS(90-DEGREES(ASIN(AD229/2000))))*SQRT(2*Basic!$C$4*9.81)*Tool!$B$125*SIN(RADIANS(90-DEGREES(ASIN(AD229/2000))))*SQRT(2*Basic!$C$4*9.81)*Tool!$B$125)+(COS(RADIANS(90-DEGREES(ASIN(AD229/2000))))*SQRT(2*Basic!$C$4*9.81)*COS(RADIANS(90-DEGREES(ASIN(AD229/2000))))*SQRT(2*Basic!$C$4*9.81))))*SIN(RADIANS(AK229))+(SQRT(((SQRT((SIN(RADIANS(90-DEGREES(ASIN(AD229/2000))))*SQRT(2*Basic!$C$4*9.81)*Tool!$B$125*SIN(RADIANS(90-DEGREES(ASIN(AD229/2000))))*SQRT(2*Basic!$C$4*9.81)*Tool!$B$125)+(COS(RADIANS(90-DEGREES(ASIN(AD229/2000))))*SQRT(2*Basic!$C$4*9.81)*COS(RADIANS(90-DEGREES(ASIN(AD229/2000))))*SQRT(2*Basic!$C$4*9.81))))*SIN(RADIANS(AK229))*(SQRT((SIN(RADIANS(90-DEGREES(ASIN(AD229/2000))))*SQRT(2*Basic!$C$4*9.81)*Tool!$B$125*SIN(RADIANS(90-DEGREES(ASIN(AD229/2000))))*SQRT(2*Basic!$C$4*9.81)*Tool!$B$125)+(COS(RADIANS(90-DEGREES(ASIN(AD229/2000))))*SQRT(2*Basic!$C$4*9.81)*COS(RADIANS(90-DEGREES(ASIN(AD229/2000))))*SQRT(2*Basic!$C$4*9.81))))*SIN(RADIANS(AK229)))-19.62*(-Basic!$C$3))))*(SQRT((SIN(RADIANS(90-DEGREES(ASIN(AD229/2000))))*SQRT(2*Basic!$C$4*9.81)*Tool!$B$125*SIN(RADIANS(90-DEGREES(ASIN(AD229/2000))))*SQRT(2*Basic!$C$4*9.81)*Tool!$B$125)+(COS(RADIANS(90-DEGREES(ASIN(AD229/2000))))*SQRT(2*Basic!$C$4*9.81)*COS(RADIANS(90-DEGREES(ASIN(AD229/2000))))*SQRT(2*Basic!$C$4*9.81))))*COS(RADIANS(AK229))</f>
        <v>1.4486376859175039</v>
      </c>
      <c r="AX229">
        <v>226</v>
      </c>
      <c r="AY229">
        <f t="shared" si="32"/>
        <v>-1438.6796006773025</v>
      </c>
      <c r="AZ229">
        <f t="shared" si="25"/>
        <v>-1389.3167409179946</v>
      </c>
    </row>
    <row r="230" spans="6:52" x14ac:dyDescent="0.3">
      <c r="F230">
        <v>228</v>
      </c>
      <c r="G230" s="31">
        <f t="shared" si="26"/>
        <v>0.67215347641218237</v>
      </c>
      <c r="H230" s="35">
        <f>Tool!$E$10+('Trajectory Map'!G230*SIN(RADIANS(90-2*DEGREES(ASIN($D$5/2000))))/COS(RADIANS(90-2*DEGREES(ASIN($D$5/2000))))-('Trajectory Map'!G230*'Trajectory Map'!G230/((VLOOKUP($D$5,$AD$3:$AR$2002,15,FALSE)*4*COS(RADIANS(90-2*DEGREES(ASIN($D$5/2000))))*COS(RADIANS(90-2*DEGREES(ASIN($D$5/2000))))))))</f>
        <v>6.0093451156963518</v>
      </c>
      <c r="AD230" s="33">
        <f t="shared" si="30"/>
        <v>228</v>
      </c>
      <c r="AE230" s="33">
        <f t="shared" si="27"/>
        <v>1986.9614993753653</v>
      </c>
      <c r="AH230" s="33">
        <f t="shared" si="28"/>
        <v>6.5459499519066364</v>
      </c>
      <c r="AI230" s="33">
        <f t="shared" si="29"/>
        <v>83.454050048093364</v>
      </c>
      <c r="AK230" s="75">
        <f t="shared" si="31"/>
        <v>76.908100096186729</v>
      </c>
      <c r="AN230" s="64"/>
      <c r="AQ230" s="64"/>
      <c r="AR230" s="75">
        <f>(SQRT((SIN(RADIANS(90-DEGREES(ASIN(AD230/2000))))*SQRT(2*Basic!$C$4*9.81)*Tool!$B$125*SIN(RADIANS(90-DEGREES(ASIN(AD230/2000))))*SQRT(2*Basic!$C$4*9.81)*Tool!$B$125)+(COS(RADIANS(90-DEGREES(ASIN(AD230/2000))))*SQRT(2*Basic!$C$4*9.81)*COS(RADIANS(90-DEGREES(ASIN(AD230/2000))))*SQRT(2*Basic!$C$4*9.81))))*(SQRT((SIN(RADIANS(90-DEGREES(ASIN(AD230/2000))))*SQRT(2*Basic!$C$4*9.81)*Tool!$B$125*SIN(RADIANS(90-DEGREES(ASIN(AD230/2000))))*SQRT(2*Basic!$C$4*9.81)*Tool!$B$125)+(COS(RADIANS(90-DEGREES(ASIN(AD230/2000))))*SQRT(2*Basic!$C$4*9.81)*COS(RADIANS(90-DEGREES(ASIN(AD230/2000))))*SQRT(2*Basic!$C$4*9.81))))/(2*9.81)</f>
        <v>0.84157639056000022</v>
      </c>
      <c r="AS230" s="75">
        <f>(1/9.81)*((SQRT((SIN(RADIANS(90-DEGREES(ASIN(AD230/2000))))*SQRT(2*Basic!$C$4*9.81)*Tool!$B$125*SIN(RADIANS(90-DEGREES(ASIN(AD230/2000))))*SQRT(2*Basic!$C$4*9.81)*Tool!$B$125)+(COS(RADIANS(90-DEGREES(ASIN(AD230/2000))))*SQRT(2*Basic!$C$4*9.81)*COS(RADIANS(90-DEGREES(ASIN(AD230/2000))))*SQRT(2*Basic!$C$4*9.81))))*SIN(RADIANS(AK230))+(SQRT(((SQRT((SIN(RADIANS(90-DEGREES(ASIN(AD230/2000))))*SQRT(2*Basic!$C$4*9.81)*Tool!$B$125*SIN(RADIANS(90-DEGREES(ASIN(AD230/2000))))*SQRT(2*Basic!$C$4*9.81)*Tool!$B$125)+(COS(RADIANS(90-DEGREES(ASIN(AD230/2000))))*SQRT(2*Basic!$C$4*9.81)*COS(RADIANS(90-DEGREES(ASIN(AD230/2000))))*SQRT(2*Basic!$C$4*9.81))))*SIN(RADIANS(AK230))*(SQRT((SIN(RADIANS(90-DEGREES(ASIN(AD230/2000))))*SQRT(2*Basic!$C$4*9.81)*Tool!$B$125*SIN(RADIANS(90-DEGREES(ASIN(AD230/2000))))*SQRT(2*Basic!$C$4*9.81)*Tool!$B$125)+(COS(RADIANS(90-DEGREES(ASIN(AD230/2000))))*SQRT(2*Basic!$C$4*9.81)*COS(RADIANS(90-DEGREES(ASIN(AD230/2000))))*SQRT(2*Basic!$C$4*9.81))))*SIN(RADIANS(AK230)))-19.62*(-Basic!$C$3))))*(SQRT((SIN(RADIANS(90-DEGREES(ASIN(AD230/2000))))*SQRT(2*Basic!$C$4*9.81)*Tool!$B$125*SIN(RADIANS(90-DEGREES(ASIN(AD230/2000))))*SQRT(2*Basic!$C$4*9.81)*Tool!$B$125)+(COS(RADIANS(90-DEGREES(ASIN(AD230/2000))))*SQRT(2*Basic!$C$4*9.81)*COS(RADIANS(90-DEGREES(ASIN(AD230/2000))))*SQRT(2*Basic!$C$4*9.81))))*COS(RADIANS(AK230))</f>
        <v>1.4549606495033369</v>
      </c>
      <c r="AX230">
        <v>227</v>
      </c>
      <c r="AY230">
        <f t="shared" si="32"/>
        <v>-1462.7074032383409</v>
      </c>
      <c r="AZ230">
        <f t="shared" si="25"/>
        <v>-1363.9967201249972</v>
      </c>
    </row>
    <row r="231" spans="6:52" x14ac:dyDescent="0.3">
      <c r="F231">
        <v>229</v>
      </c>
      <c r="G231" s="31">
        <f t="shared" si="26"/>
        <v>0.67510151797539375</v>
      </c>
      <c r="H231" s="35">
        <f>Tool!$E$10+('Trajectory Map'!G231*SIN(RADIANS(90-2*DEGREES(ASIN($D$5/2000))))/COS(RADIANS(90-2*DEGREES(ASIN($D$5/2000))))-('Trajectory Map'!G231*'Trajectory Map'!G231/((VLOOKUP($D$5,$AD$3:$AR$2002,15,FALSE)*4*COS(RADIANS(90-2*DEGREES(ASIN($D$5/2000))))*COS(RADIANS(90-2*DEGREES(ASIN($D$5/2000))))))))</f>
        <v>6.0089906665885318</v>
      </c>
      <c r="AD231" s="33">
        <f t="shared" si="30"/>
        <v>229</v>
      </c>
      <c r="AE231" s="33">
        <f t="shared" si="27"/>
        <v>1986.8464963353358</v>
      </c>
      <c r="AH231" s="33">
        <f t="shared" si="28"/>
        <v>6.5747866638793733</v>
      </c>
      <c r="AI231" s="33">
        <f t="shared" si="29"/>
        <v>83.425213336120621</v>
      </c>
      <c r="AK231" s="75">
        <f t="shared" si="31"/>
        <v>76.850426672241255</v>
      </c>
      <c r="AN231" s="64"/>
      <c r="AQ231" s="64"/>
      <c r="AR231" s="75">
        <f>(SQRT((SIN(RADIANS(90-DEGREES(ASIN(AD231/2000))))*SQRT(2*Basic!$C$4*9.81)*Tool!$B$125*SIN(RADIANS(90-DEGREES(ASIN(AD231/2000))))*SQRT(2*Basic!$C$4*9.81)*Tool!$B$125)+(COS(RADIANS(90-DEGREES(ASIN(AD231/2000))))*SQRT(2*Basic!$C$4*9.81)*COS(RADIANS(90-DEGREES(ASIN(AD231/2000))))*SQRT(2*Basic!$C$4*9.81))))*(SQRT((SIN(RADIANS(90-DEGREES(ASIN(AD231/2000))))*SQRT(2*Basic!$C$4*9.81)*Tool!$B$125*SIN(RADIANS(90-DEGREES(ASIN(AD231/2000))))*SQRT(2*Basic!$C$4*9.81)*Tool!$B$125)+(COS(RADIANS(90-DEGREES(ASIN(AD231/2000))))*SQRT(2*Basic!$C$4*9.81)*COS(RADIANS(90-DEGREES(ASIN(AD231/2000))))*SQRT(2*Basic!$C$4*9.81))))/(2*9.81)</f>
        <v>0.84169890769</v>
      </c>
      <c r="AS231" s="75">
        <f>(1/9.81)*((SQRT((SIN(RADIANS(90-DEGREES(ASIN(AD231/2000))))*SQRT(2*Basic!$C$4*9.81)*Tool!$B$125*SIN(RADIANS(90-DEGREES(ASIN(AD231/2000))))*SQRT(2*Basic!$C$4*9.81)*Tool!$B$125)+(COS(RADIANS(90-DEGREES(ASIN(AD231/2000))))*SQRT(2*Basic!$C$4*9.81)*COS(RADIANS(90-DEGREES(ASIN(AD231/2000))))*SQRT(2*Basic!$C$4*9.81))))*SIN(RADIANS(AK231))+(SQRT(((SQRT((SIN(RADIANS(90-DEGREES(ASIN(AD231/2000))))*SQRT(2*Basic!$C$4*9.81)*Tool!$B$125*SIN(RADIANS(90-DEGREES(ASIN(AD231/2000))))*SQRT(2*Basic!$C$4*9.81)*Tool!$B$125)+(COS(RADIANS(90-DEGREES(ASIN(AD231/2000))))*SQRT(2*Basic!$C$4*9.81)*COS(RADIANS(90-DEGREES(ASIN(AD231/2000))))*SQRT(2*Basic!$C$4*9.81))))*SIN(RADIANS(AK231))*(SQRT((SIN(RADIANS(90-DEGREES(ASIN(AD231/2000))))*SQRT(2*Basic!$C$4*9.81)*Tool!$B$125*SIN(RADIANS(90-DEGREES(ASIN(AD231/2000))))*SQRT(2*Basic!$C$4*9.81)*Tool!$B$125)+(COS(RADIANS(90-DEGREES(ASIN(AD231/2000))))*SQRT(2*Basic!$C$4*9.81)*COS(RADIANS(90-DEGREES(ASIN(AD231/2000))))*SQRT(2*Basic!$C$4*9.81))))*SIN(RADIANS(AK231)))-19.62*(-Basic!$C$3))))*(SQRT((SIN(RADIANS(90-DEGREES(ASIN(AD231/2000))))*SQRT(2*Basic!$C$4*9.81)*Tool!$B$125*SIN(RADIANS(90-DEGREES(ASIN(AD231/2000))))*SQRT(2*Basic!$C$4*9.81)*Tool!$B$125)+(COS(RADIANS(90-DEGREES(ASIN(AD231/2000))))*SQRT(2*Basic!$C$4*9.81)*COS(RADIANS(90-DEGREES(ASIN(AD231/2000))))*SQRT(2*Basic!$C$4*9.81))))*COS(RADIANS(AK231))</f>
        <v>1.4612827949456293</v>
      </c>
      <c r="AX231">
        <v>228</v>
      </c>
      <c r="AY231">
        <f t="shared" si="32"/>
        <v>-1486.2896509547886</v>
      </c>
      <c r="AZ231">
        <f t="shared" ref="AZ231:AZ294" si="33">2000*COS(RADIANS(AX231))</f>
        <v>-1338.2612127177163</v>
      </c>
    </row>
    <row r="232" spans="6:52" x14ac:dyDescent="0.3">
      <c r="F232">
        <v>230</v>
      </c>
      <c r="G232" s="31">
        <f t="shared" si="26"/>
        <v>0.67804955953860513</v>
      </c>
      <c r="H232" s="35">
        <f>Tool!$E$10+('Trajectory Map'!G232*SIN(RADIANS(90-2*DEGREES(ASIN($D$5/2000))))/COS(RADIANS(90-2*DEGREES(ASIN($D$5/2000))))-('Trajectory Map'!G232*'Trajectory Map'!G232/((VLOOKUP($D$5,$AD$3:$AR$2002,15,FALSE)*4*COS(RADIANS(90-2*DEGREES(ASIN($D$5/2000))))*COS(RADIANS(90-2*DEGREES(ASIN($D$5/2000))))))))</f>
        <v>6.0086327638871975</v>
      </c>
      <c r="AD232" s="33">
        <f t="shared" si="30"/>
        <v>230</v>
      </c>
      <c r="AE232" s="33">
        <f t="shared" si="27"/>
        <v>1986.7309832989467</v>
      </c>
      <c r="AH232" s="33">
        <f t="shared" si="28"/>
        <v>6.6036250487339023</v>
      </c>
      <c r="AI232" s="33">
        <f t="shared" si="29"/>
        <v>83.396374951266097</v>
      </c>
      <c r="AK232" s="75">
        <f t="shared" si="31"/>
        <v>76.792749902532194</v>
      </c>
      <c r="AN232" s="64"/>
      <c r="AQ232" s="64"/>
      <c r="AR232" s="75">
        <f>(SQRT((SIN(RADIANS(90-DEGREES(ASIN(AD232/2000))))*SQRT(2*Basic!$C$4*9.81)*Tool!$B$125*SIN(RADIANS(90-DEGREES(ASIN(AD232/2000))))*SQRT(2*Basic!$C$4*9.81)*Tool!$B$125)+(COS(RADIANS(90-DEGREES(ASIN(AD232/2000))))*SQRT(2*Basic!$C$4*9.81)*COS(RADIANS(90-DEGREES(ASIN(AD232/2000))))*SQRT(2*Basic!$C$4*9.81))))*(SQRT((SIN(RADIANS(90-DEGREES(ASIN(AD232/2000))))*SQRT(2*Basic!$C$4*9.81)*Tool!$B$125*SIN(RADIANS(90-DEGREES(ASIN(AD232/2000))))*SQRT(2*Basic!$C$4*9.81)*Tool!$B$125)+(COS(RADIANS(90-DEGREES(ASIN(AD232/2000))))*SQRT(2*Basic!$C$4*9.81)*COS(RADIANS(90-DEGREES(ASIN(AD232/2000))))*SQRT(2*Basic!$C$4*9.81))))/(2*9.81)</f>
        <v>0.84182196100000006</v>
      </c>
      <c r="AS232" s="75">
        <f>(1/9.81)*((SQRT((SIN(RADIANS(90-DEGREES(ASIN(AD232/2000))))*SQRT(2*Basic!$C$4*9.81)*Tool!$B$125*SIN(RADIANS(90-DEGREES(ASIN(AD232/2000))))*SQRT(2*Basic!$C$4*9.81)*Tool!$B$125)+(COS(RADIANS(90-DEGREES(ASIN(AD232/2000))))*SQRT(2*Basic!$C$4*9.81)*COS(RADIANS(90-DEGREES(ASIN(AD232/2000))))*SQRT(2*Basic!$C$4*9.81))))*SIN(RADIANS(AK232))+(SQRT(((SQRT((SIN(RADIANS(90-DEGREES(ASIN(AD232/2000))))*SQRT(2*Basic!$C$4*9.81)*Tool!$B$125*SIN(RADIANS(90-DEGREES(ASIN(AD232/2000))))*SQRT(2*Basic!$C$4*9.81)*Tool!$B$125)+(COS(RADIANS(90-DEGREES(ASIN(AD232/2000))))*SQRT(2*Basic!$C$4*9.81)*COS(RADIANS(90-DEGREES(ASIN(AD232/2000))))*SQRT(2*Basic!$C$4*9.81))))*SIN(RADIANS(AK232))*(SQRT((SIN(RADIANS(90-DEGREES(ASIN(AD232/2000))))*SQRT(2*Basic!$C$4*9.81)*Tool!$B$125*SIN(RADIANS(90-DEGREES(ASIN(AD232/2000))))*SQRT(2*Basic!$C$4*9.81)*Tool!$B$125)+(COS(RADIANS(90-DEGREES(ASIN(AD232/2000))))*SQRT(2*Basic!$C$4*9.81)*COS(RADIANS(90-DEGREES(ASIN(AD232/2000))))*SQRT(2*Basic!$C$4*9.81))))*SIN(RADIANS(AK232)))-19.62*(-Basic!$C$3))))*(SQRT((SIN(RADIANS(90-DEGREES(ASIN(AD232/2000))))*SQRT(2*Basic!$C$4*9.81)*Tool!$B$125*SIN(RADIANS(90-DEGREES(ASIN(AD232/2000))))*SQRT(2*Basic!$C$4*9.81)*Tool!$B$125)+(COS(RADIANS(90-DEGREES(ASIN(AD232/2000))))*SQRT(2*Basic!$C$4*9.81)*COS(RADIANS(90-DEGREES(ASIN(AD232/2000))))*SQRT(2*Basic!$C$4*9.81))))*COS(RADIANS(AK232))</f>
        <v>1.4676041176988759</v>
      </c>
      <c r="AX232">
        <v>229</v>
      </c>
      <c r="AY232">
        <f t="shared" si="32"/>
        <v>-1509.4191604455441</v>
      </c>
      <c r="AZ232">
        <f t="shared" si="33"/>
        <v>-1312.1180579810145</v>
      </c>
    </row>
    <row r="233" spans="6:52" x14ac:dyDescent="0.3">
      <c r="F233">
        <v>231</v>
      </c>
      <c r="G233" s="31">
        <f t="shared" si="26"/>
        <v>0.6809976011018164</v>
      </c>
      <c r="H233" s="35">
        <f>Tool!$E$10+('Trajectory Map'!G233*SIN(RADIANS(90-2*DEGREES(ASIN($D$5/2000))))/COS(RADIANS(90-2*DEGREES(ASIN($D$5/2000))))-('Trajectory Map'!G233*'Trajectory Map'!G233/((VLOOKUP($D$5,$AD$3:$AR$2002,15,FALSE)*4*COS(RADIANS(90-2*DEGREES(ASIN($D$5/2000))))*COS(RADIANS(90-2*DEGREES(ASIN($D$5/2000))))))))</f>
        <v>6.0082714075923498</v>
      </c>
      <c r="AD233" s="33">
        <f t="shared" si="30"/>
        <v>231</v>
      </c>
      <c r="AE233" s="33">
        <f t="shared" si="27"/>
        <v>1986.6149601772358</v>
      </c>
      <c r="AH233" s="33">
        <f t="shared" si="28"/>
        <v>6.6324651140684736</v>
      </c>
      <c r="AI233" s="33">
        <f t="shared" si="29"/>
        <v>83.367534885931519</v>
      </c>
      <c r="AK233" s="75">
        <f t="shared" si="31"/>
        <v>76.735069771863053</v>
      </c>
      <c r="AN233" s="64"/>
      <c r="AQ233" s="64"/>
      <c r="AR233" s="75">
        <f>(SQRT((SIN(RADIANS(90-DEGREES(ASIN(AD233/2000))))*SQRT(2*Basic!$C$4*9.81)*Tool!$B$125*SIN(RADIANS(90-DEGREES(ASIN(AD233/2000))))*SQRT(2*Basic!$C$4*9.81)*Tool!$B$125)+(COS(RADIANS(90-DEGREES(ASIN(AD233/2000))))*SQRT(2*Basic!$C$4*9.81)*COS(RADIANS(90-DEGREES(ASIN(AD233/2000))))*SQRT(2*Basic!$C$4*9.81))))*(SQRT((SIN(RADIANS(90-DEGREES(ASIN(AD233/2000))))*SQRT(2*Basic!$C$4*9.81)*Tool!$B$125*SIN(RADIANS(90-DEGREES(ASIN(AD233/2000))))*SQRT(2*Basic!$C$4*9.81)*Tool!$B$125)+(COS(RADIANS(90-DEGREES(ASIN(AD233/2000))))*SQRT(2*Basic!$C$4*9.81)*COS(RADIANS(90-DEGREES(ASIN(AD233/2000))))*SQRT(2*Basic!$C$4*9.81))))/(2*9.81)</f>
        <v>0.84194555048999975</v>
      </c>
      <c r="AS233" s="75">
        <f>(1/9.81)*((SQRT((SIN(RADIANS(90-DEGREES(ASIN(AD233/2000))))*SQRT(2*Basic!$C$4*9.81)*Tool!$B$125*SIN(RADIANS(90-DEGREES(ASIN(AD233/2000))))*SQRT(2*Basic!$C$4*9.81)*Tool!$B$125)+(COS(RADIANS(90-DEGREES(ASIN(AD233/2000))))*SQRT(2*Basic!$C$4*9.81)*COS(RADIANS(90-DEGREES(ASIN(AD233/2000))))*SQRT(2*Basic!$C$4*9.81))))*SIN(RADIANS(AK233))+(SQRT(((SQRT((SIN(RADIANS(90-DEGREES(ASIN(AD233/2000))))*SQRT(2*Basic!$C$4*9.81)*Tool!$B$125*SIN(RADIANS(90-DEGREES(ASIN(AD233/2000))))*SQRT(2*Basic!$C$4*9.81)*Tool!$B$125)+(COS(RADIANS(90-DEGREES(ASIN(AD233/2000))))*SQRT(2*Basic!$C$4*9.81)*COS(RADIANS(90-DEGREES(ASIN(AD233/2000))))*SQRT(2*Basic!$C$4*9.81))))*SIN(RADIANS(AK233))*(SQRT((SIN(RADIANS(90-DEGREES(ASIN(AD233/2000))))*SQRT(2*Basic!$C$4*9.81)*Tool!$B$125*SIN(RADIANS(90-DEGREES(ASIN(AD233/2000))))*SQRT(2*Basic!$C$4*9.81)*Tool!$B$125)+(COS(RADIANS(90-DEGREES(ASIN(AD233/2000))))*SQRT(2*Basic!$C$4*9.81)*COS(RADIANS(90-DEGREES(ASIN(AD233/2000))))*SQRT(2*Basic!$C$4*9.81))))*SIN(RADIANS(AK233)))-19.62*(-Basic!$C$3))))*(SQRT((SIN(RADIANS(90-DEGREES(ASIN(AD233/2000))))*SQRT(2*Basic!$C$4*9.81)*Tool!$B$125*SIN(RADIANS(90-DEGREES(ASIN(AD233/2000))))*SQRT(2*Basic!$C$4*9.81)*Tool!$B$125)+(COS(RADIANS(90-DEGREES(ASIN(AD233/2000))))*SQRT(2*Basic!$C$4*9.81)*COS(RADIANS(90-DEGREES(ASIN(AD233/2000))))*SQRT(2*Basic!$C$4*9.81))))*COS(RADIANS(AK233))</f>
        <v>1.4739246132052928</v>
      </c>
      <c r="AX233">
        <v>230</v>
      </c>
      <c r="AY233">
        <f t="shared" si="32"/>
        <v>-1532.0888862379559</v>
      </c>
      <c r="AZ233">
        <f t="shared" si="33"/>
        <v>-1285.5752193730789</v>
      </c>
    </row>
    <row r="234" spans="6:52" x14ac:dyDescent="0.3">
      <c r="F234">
        <v>232</v>
      </c>
      <c r="G234" s="31">
        <f t="shared" si="26"/>
        <v>0.68394564266502766</v>
      </c>
      <c r="H234" s="35">
        <f>Tool!$E$10+('Trajectory Map'!G234*SIN(RADIANS(90-2*DEGREES(ASIN($D$5/2000))))/COS(RADIANS(90-2*DEGREES(ASIN($D$5/2000))))-('Trajectory Map'!G234*'Trajectory Map'!G234/((VLOOKUP($D$5,$AD$3:$AR$2002,15,FALSE)*4*COS(RADIANS(90-2*DEGREES(ASIN($D$5/2000))))*COS(RADIANS(90-2*DEGREES(ASIN($D$5/2000))))))))</f>
        <v>6.0079065977039878</v>
      </c>
      <c r="AD234" s="33">
        <f t="shared" si="30"/>
        <v>232</v>
      </c>
      <c r="AE234" s="33">
        <f t="shared" si="27"/>
        <v>1986.4984268808269</v>
      </c>
      <c r="AH234" s="33">
        <f t="shared" si="28"/>
        <v>6.6613068674852496</v>
      </c>
      <c r="AI234" s="33">
        <f t="shared" si="29"/>
        <v>83.338693132514749</v>
      </c>
      <c r="AK234" s="75">
        <f t="shared" si="31"/>
        <v>76.677386265029497</v>
      </c>
      <c r="AN234" s="64"/>
      <c r="AQ234" s="64"/>
      <c r="AR234" s="75">
        <f>(SQRT((SIN(RADIANS(90-DEGREES(ASIN(AD234/2000))))*SQRT(2*Basic!$C$4*9.81)*Tool!$B$125*SIN(RADIANS(90-DEGREES(ASIN(AD234/2000))))*SQRT(2*Basic!$C$4*9.81)*Tool!$B$125)+(COS(RADIANS(90-DEGREES(ASIN(AD234/2000))))*SQRT(2*Basic!$C$4*9.81)*COS(RADIANS(90-DEGREES(ASIN(AD234/2000))))*SQRT(2*Basic!$C$4*9.81))))*(SQRT((SIN(RADIANS(90-DEGREES(ASIN(AD234/2000))))*SQRT(2*Basic!$C$4*9.81)*Tool!$B$125*SIN(RADIANS(90-DEGREES(ASIN(AD234/2000))))*SQRT(2*Basic!$C$4*9.81)*Tool!$B$125)+(COS(RADIANS(90-DEGREES(ASIN(AD234/2000))))*SQRT(2*Basic!$C$4*9.81)*COS(RADIANS(90-DEGREES(ASIN(AD234/2000))))*SQRT(2*Basic!$C$4*9.81))))/(2*9.81)</f>
        <v>0.84206967615999995</v>
      </c>
      <c r="AS234" s="75">
        <f>(1/9.81)*((SQRT((SIN(RADIANS(90-DEGREES(ASIN(AD234/2000))))*SQRT(2*Basic!$C$4*9.81)*Tool!$B$125*SIN(RADIANS(90-DEGREES(ASIN(AD234/2000))))*SQRT(2*Basic!$C$4*9.81)*Tool!$B$125)+(COS(RADIANS(90-DEGREES(ASIN(AD234/2000))))*SQRT(2*Basic!$C$4*9.81)*COS(RADIANS(90-DEGREES(ASIN(AD234/2000))))*SQRT(2*Basic!$C$4*9.81))))*SIN(RADIANS(AK234))+(SQRT(((SQRT((SIN(RADIANS(90-DEGREES(ASIN(AD234/2000))))*SQRT(2*Basic!$C$4*9.81)*Tool!$B$125*SIN(RADIANS(90-DEGREES(ASIN(AD234/2000))))*SQRT(2*Basic!$C$4*9.81)*Tool!$B$125)+(COS(RADIANS(90-DEGREES(ASIN(AD234/2000))))*SQRT(2*Basic!$C$4*9.81)*COS(RADIANS(90-DEGREES(ASIN(AD234/2000))))*SQRT(2*Basic!$C$4*9.81))))*SIN(RADIANS(AK234))*(SQRT((SIN(RADIANS(90-DEGREES(ASIN(AD234/2000))))*SQRT(2*Basic!$C$4*9.81)*Tool!$B$125*SIN(RADIANS(90-DEGREES(ASIN(AD234/2000))))*SQRT(2*Basic!$C$4*9.81)*Tool!$B$125)+(COS(RADIANS(90-DEGREES(ASIN(AD234/2000))))*SQRT(2*Basic!$C$4*9.81)*COS(RADIANS(90-DEGREES(ASIN(AD234/2000))))*SQRT(2*Basic!$C$4*9.81))))*SIN(RADIANS(AK234)))-19.62*(-Basic!$C$3))))*(SQRT((SIN(RADIANS(90-DEGREES(ASIN(AD234/2000))))*SQRT(2*Basic!$C$4*9.81)*Tool!$B$125*SIN(RADIANS(90-DEGREES(ASIN(AD234/2000))))*SQRT(2*Basic!$C$4*9.81)*Tool!$B$125)+(COS(RADIANS(90-DEGREES(ASIN(AD234/2000))))*SQRT(2*Basic!$C$4*9.81)*COS(RADIANS(90-DEGREES(ASIN(AD234/2000))))*SQRT(2*Basic!$C$4*9.81))))*COS(RADIANS(AK234))</f>
        <v>1.4802442768947721</v>
      </c>
      <c r="AX234">
        <v>231</v>
      </c>
      <c r="AY234">
        <f t="shared" si="32"/>
        <v>-1554.2919229139411</v>
      </c>
      <c r="AZ234">
        <f t="shared" si="33"/>
        <v>-1258.6407820996756</v>
      </c>
    </row>
    <row r="235" spans="6:52" x14ac:dyDescent="0.3">
      <c r="F235">
        <v>233</v>
      </c>
      <c r="G235" s="31">
        <f t="shared" si="26"/>
        <v>0.68689368422823904</v>
      </c>
      <c r="H235" s="35">
        <f>Tool!$E$10+('Trajectory Map'!G235*SIN(RADIANS(90-2*DEGREES(ASIN($D$5/2000))))/COS(RADIANS(90-2*DEGREES(ASIN($D$5/2000))))-('Trajectory Map'!G235*'Trajectory Map'!G235/((VLOOKUP($D$5,$AD$3:$AR$2002,15,FALSE)*4*COS(RADIANS(90-2*DEGREES(ASIN($D$5/2000))))*COS(RADIANS(90-2*DEGREES(ASIN($D$5/2000))))))))</f>
        <v>6.0075383342221116</v>
      </c>
      <c r="AD235" s="33">
        <f t="shared" si="30"/>
        <v>233</v>
      </c>
      <c r="AE235" s="33">
        <f t="shared" si="27"/>
        <v>1986.3813833199304</v>
      </c>
      <c r="AH235" s="33">
        <f t="shared" si="28"/>
        <v>6.6901503165903327</v>
      </c>
      <c r="AI235" s="33">
        <f t="shared" si="29"/>
        <v>83.309849683409666</v>
      </c>
      <c r="AK235" s="75">
        <f t="shared" si="31"/>
        <v>76.619699366819333</v>
      </c>
      <c r="AN235" s="64"/>
      <c r="AQ235" s="64"/>
      <c r="AR235" s="75">
        <f>(SQRT((SIN(RADIANS(90-DEGREES(ASIN(AD235/2000))))*SQRT(2*Basic!$C$4*9.81)*Tool!$B$125*SIN(RADIANS(90-DEGREES(ASIN(AD235/2000))))*SQRT(2*Basic!$C$4*9.81)*Tool!$B$125)+(COS(RADIANS(90-DEGREES(ASIN(AD235/2000))))*SQRT(2*Basic!$C$4*9.81)*COS(RADIANS(90-DEGREES(ASIN(AD235/2000))))*SQRT(2*Basic!$C$4*9.81))))*(SQRT((SIN(RADIANS(90-DEGREES(ASIN(AD235/2000))))*SQRT(2*Basic!$C$4*9.81)*Tool!$B$125*SIN(RADIANS(90-DEGREES(ASIN(AD235/2000))))*SQRT(2*Basic!$C$4*9.81)*Tool!$B$125)+(COS(RADIANS(90-DEGREES(ASIN(AD235/2000))))*SQRT(2*Basic!$C$4*9.81)*COS(RADIANS(90-DEGREES(ASIN(AD235/2000))))*SQRT(2*Basic!$C$4*9.81))))/(2*9.81)</f>
        <v>0.84219433800999999</v>
      </c>
      <c r="AS235" s="75">
        <f>(1/9.81)*((SQRT((SIN(RADIANS(90-DEGREES(ASIN(AD235/2000))))*SQRT(2*Basic!$C$4*9.81)*Tool!$B$125*SIN(RADIANS(90-DEGREES(ASIN(AD235/2000))))*SQRT(2*Basic!$C$4*9.81)*Tool!$B$125)+(COS(RADIANS(90-DEGREES(ASIN(AD235/2000))))*SQRT(2*Basic!$C$4*9.81)*COS(RADIANS(90-DEGREES(ASIN(AD235/2000))))*SQRT(2*Basic!$C$4*9.81))))*SIN(RADIANS(AK235))+(SQRT(((SQRT((SIN(RADIANS(90-DEGREES(ASIN(AD235/2000))))*SQRT(2*Basic!$C$4*9.81)*Tool!$B$125*SIN(RADIANS(90-DEGREES(ASIN(AD235/2000))))*SQRT(2*Basic!$C$4*9.81)*Tool!$B$125)+(COS(RADIANS(90-DEGREES(ASIN(AD235/2000))))*SQRT(2*Basic!$C$4*9.81)*COS(RADIANS(90-DEGREES(ASIN(AD235/2000))))*SQRT(2*Basic!$C$4*9.81))))*SIN(RADIANS(AK235))*(SQRT((SIN(RADIANS(90-DEGREES(ASIN(AD235/2000))))*SQRT(2*Basic!$C$4*9.81)*Tool!$B$125*SIN(RADIANS(90-DEGREES(ASIN(AD235/2000))))*SQRT(2*Basic!$C$4*9.81)*Tool!$B$125)+(COS(RADIANS(90-DEGREES(ASIN(AD235/2000))))*SQRT(2*Basic!$C$4*9.81)*COS(RADIANS(90-DEGREES(ASIN(AD235/2000))))*SQRT(2*Basic!$C$4*9.81))))*SIN(RADIANS(AK235)))-19.62*(-Basic!$C$3))))*(SQRT((SIN(RADIANS(90-DEGREES(ASIN(AD235/2000))))*SQRT(2*Basic!$C$4*9.81)*Tool!$B$125*SIN(RADIANS(90-DEGREES(ASIN(AD235/2000))))*SQRT(2*Basic!$C$4*9.81)*Tool!$B$125)+(COS(RADIANS(90-DEGREES(ASIN(AD235/2000))))*SQRT(2*Basic!$C$4*9.81)*COS(RADIANS(90-DEGREES(ASIN(AD235/2000))))*SQRT(2*Basic!$C$4*9.81))))*COS(RADIANS(AK235))</f>
        <v>1.4865631041848293</v>
      </c>
      <c r="AX235">
        <v>232</v>
      </c>
      <c r="AY235">
        <f t="shared" si="32"/>
        <v>-1576.0215072134442</v>
      </c>
      <c r="AZ235">
        <f t="shared" si="33"/>
        <v>-1231.3229506513162</v>
      </c>
    </row>
    <row r="236" spans="6:52" x14ac:dyDescent="0.3">
      <c r="F236">
        <v>234</v>
      </c>
      <c r="G236" s="31">
        <f t="shared" si="26"/>
        <v>0.68984172579145031</v>
      </c>
      <c r="H236" s="35">
        <f>Tool!$E$10+('Trajectory Map'!G236*SIN(RADIANS(90-2*DEGREES(ASIN($D$5/2000))))/COS(RADIANS(90-2*DEGREES(ASIN($D$5/2000))))-('Trajectory Map'!G236*'Trajectory Map'!G236/((VLOOKUP($D$5,$AD$3:$AR$2002,15,FALSE)*4*COS(RADIANS(90-2*DEGREES(ASIN($D$5/2000))))*COS(RADIANS(90-2*DEGREES(ASIN($D$5/2000))))))))</f>
        <v>6.0071666171467211</v>
      </c>
      <c r="AD236" s="33">
        <f t="shared" si="30"/>
        <v>234</v>
      </c>
      <c r="AE236" s="33">
        <f t="shared" si="27"/>
        <v>1986.2638294043418</v>
      </c>
      <c r="AH236" s="33">
        <f t="shared" si="28"/>
        <v>6.7189954689937776</v>
      </c>
      <c r="AI236" s="33">
        <f t="shared" si="29"/>
        <v>83.281004531006218</v>
      </c>
      <c r="AK236" s="75">
        <f t="shared" si="31"/>
        <v>76.56200906201245</v>
      </c>
      <c r="AN236" s="64"/>
      <c r="AQ236" s="64"/>
      <c r="AR236" s="75">
        <f>(SQRT((SIN(RADIANS(90-DEGREES(ASIN(AD236/2000))))*SQRT(2*Basic!$C$4*9.81)*Tool!$B$125*SIN(RADIANS(90-DEGREES(ASIN(AD236/2000))))*SQRT(2*Basic!$C$4*9.81)*Tool!$B$125)+(COS(RADIANS(90-DEGREES(ASIN(AD236/2000))))*SQRT(2*Basic!$C$4*9.81)*COS(RADIANS(90-DEGREES(ASIN(AD236/2000))))*SQRT(2*Basic!$C$4*9.81))))*(SQRT((SIN(RADIANS(90-DEGREES(ASIN(AD236/2000))))*SQRT(2*Basic!$C$4*9.81)*Tool!$B$125*SIN(RADIANS(90-DEGREES(ASIN(AD236/2000))))*SQRT(2*Basic!$C$4*9.81)*Tool!$B$125)+(COS(RADIANS(90-DEGREES(ASIN(AD236/2000))))*SQRT(2*Basic!$C$4*9.81)*COS(RADIANS(90-DEGREES(ASIN(AD236/2000))))*SQRT(2*Basic!$C$4*9.81))))/(2*9.81)</f>
        <v>0.84231953604000009</v>
      </c>
      <c r="AS236" s="75">
        <f>(1/9.81)*((SQRT((SIN(RADIANS(90-DEGREES(ASIN(AD236/2000))))*SQRT(2*Basic!$C$4*9.81)*Tool!$B$125*SIN(RADIANS(90-DEGREES(ASIN(AD236/2000))))*SQRT(2*Basic!$C$4*9.81)*Tool!$B$125)+(COS(RADIANS(90-DEGREES(ASIN(AD236/2000))))*SQRT(2*Basic!$C$4*9.81)*COS(RADIANS(90-DEGREES(ASIN(AD236/2000))))*SQRT(2*Basic!$C$4*9.81))))*SIN(RADIANS(AK236))+(SQRT(((SQRT((SIN(RADIANS(90-DEGREES(ASIN(AD236/2000))))*SQRT(2*Basic!$C$4*9.81)*Tool!$B$125*SIN(RADIANS(90-DEGREES(ASIN(AD236/2000))))*SQRT(2*Basic!$C$4*9.81)*Tool!$B$125)+(COS(RADIANS(90-DEGREES(ASIN(AD236/2000))))*SQRT(2*Basic!$C$4*9.81)*COS(RADIANS(90-DEGREES(ASIN(AD236/2000))))*SQRT(2*Basic!$C$4*9.81))))*SIN(RADIANS(AK236))*(SQRT((SIN(RADIANS(90-DEGREES(ASIN(AD236/2000))))*SQRT(2*Basic!$C$4*9.81)*Tool!$B$125*SIN(RADIANS(90-DEGREES(ASIN(AD236/2000))))*SQRT(2*Basic!$C$4*9.81)*Tool!$B$125)+(COS(RADIANS(90-DEGREES(ASIN(AD236/2000))))*SQRT(2*Basic!$C$4*9.81)*COS(RADIANS(90-DEGREES(ASIN(AD236/2000))))*SQRT(2*Basic!$C$4*9.81))))*SIN(RADIANS(AK236)))-19.62*(-Basic!$C$3))))*(SQRT((SIN(RADIANS(90-DEGREES(ASIN(AD236/2000))))*SQRT(2*Basic!$C$4*9.81)*Tool!$B$125*SIN(RADIANS(90-DEGREES(ASIN(AD236/2000))))*SQRT(2*Basic!$C$4*9.81)*Tool!$B$125)+(COS(RADIANS(90-DEGREES(ASIN(AD236/2000))))*SQRT(2*Basic!$C$4*9.81)*COS(RADIANS(90-DEGREES(ASIN(AD236/2000))))*SQRT(2*Basic!$C$4*9.81))))*COS(RADIANS(AK236))</f>
        <v>1.4928810904805629</v>
      </c>
      <c r="AX236">
        <v>233</v>
      </c>
      <c r="AY236">
        <f t="shared" si="32"/>
        <v>-1597.2710200945858</v>
      </c>
      <c r="AZ236">
        <f t="shared" si="33"/>
        <v>-1203.6300463040966</v>
      </c>
    </row>
    <row r="237" spans="6:52" x14ac:dyDescent="0.3">
      <c r="F237">
        <v>235</v>
      </c>
      <c r="G237" s="31">
        <f t="shared" si="26"/>
        <v>0.69278976735466169</v>
      </c>
      <c r="H237" s="35">
        <f>Tool!$E$10+('Trajectory Map'!G237*SIN(RADIANS(90-2*DEGREES(ASIN($D$5/2000))))/COS(RADIANS(90-2*DEGREES(ASIN($D$5/2000))))-('Trajectory Map'!G237*'Trajectory Map'!G237/((VLOOKUP($D$5,$AD$3:$AR$2002,15,FALSE)*4*COS(RADIANS(90-2*DEGREES(ASIN($D$5/2000))))*COS(RADIANS(90-2*DEGREES(ASIN($D$5/2000))))))))</f>
        <v>6.0067914464778163</v>
      </c>
      <c r="AD237" s="33">
        <f t="shared" si="30"/>
        <v>235</v>
      </c>
      <c r="AE237" s="33">
        <f t="shared" si="27"/>
        <v>1986.1457650434422</v>
      </c>
      <c r="AH237" s="33">
        <f t="shared" si="28"/>
        <v>6.7478423323096157</v>
      </c>
      <c r="AI237" s="33">
        <f t="shared" si="29"/>
        <v>83.252157667690383</v>
      </c>
      <c r="AK237" s="75">
        <f t="shared" si="31"/>
        <v>76.504315335380767</v>
      </c>
      <c r="AN237" s="64"/>
      <c r="AQ237" s="64"/>
      <c r="AR237" s="75">
        <f>(SQRT((SIN(RADIANS(90-DEGREES(ASIN(AD237/2000))))*SQRT(2*Basic!$C$4*9.81)*Tool!$B$125*SIN(RADIANS(90-DEGREES(ASIN(AD237/2000))))*SQRT(2*Basic!$C$4*9.81)*Tool!$B$125)+(COS(RADIANS(90-DEGREES(ASIN(AD237/2000))))*SQRT(2*Basic!$C$4*9.81)*COS(RADIANS(90-DEGREES(ASIN(AD237/2000))))*SQRT(2*Basic!$C$4*9.81))))*(SQRT((SIN(RADIANS(90-DEGREES(ASIN(AD237/2000))))*SQRT(2*Basic!$C$4*9.81)*Tool!$B$125*SIN(RADIANS(90-DEGREES(ASIN(AD237/2000))))*SQRT(2*Basic!$C$4*9.81)*Tool!$B$125)+(COS(RADIANS(90-DEGREES(ASIN(AD237/2000))))*SQRT(2*Basic!$C$4*9.81)*COS(RADIANS(90-DEGREES(ASIN(AD237/2000))))*SQRT(2*Basic!$C$4*9.81))))/(2*9.81)</f>
        <v>0.84244527024999993</v>
      </c>
      <c r="AS237" s="75">
        <f>(1/9.81)*((SQRT((SIN(RADIANS(90-DEGREES(ASIN(AD237/2000))))*SQRT(2*Basic!$C$4*9.81)*Tool!$B$125*SIN(RADIANS(90-DEGREES(ASIN(AD237/2000))))*SQRT(2*Basic!$C$4*9.81)*Tool!$B$125)+(COS(RADIANS(90-DEGREES(ASIN(AD237/2000))))*SQRT(2*Basic!$C$4*9.81)*COS(RADIANS(90-DEGREES(ASIN(AD237/2000))))*SQRT(2*Basic!$C$4*9.81))))*SIN(RADIANS(AK237))+(SQRT(((SQRT((SIN(RADIANS(90-DEGREES(ASIN(AD237/2000))))*SQRT(2*Basic!$C$4*9.81)*Tool!$B$125*SIN(RADIANS(90-DEGREES(ASIN(AD237/2000))))*SQRT(2*Basic!$C$4*9.81)*Tool!$B$125)+(COS(RADIANS(90-DEGREES(ASIN(AD237/2000))))*SQRT(2*Basic!$C$4*9.81)*COS(RADIANS(90-DEGREES(ASIN(AD237/2000))))*SQRT(2*Basic!$C$4*9.81))))*SIN(RADIANS(AK237))*(SQRT((SIN(RADIANS(90-DEGREES(ASIN(AD237/2000))))*SQRT(2*Basic!$C$4*9.81)*Tool!$B$125*SIN(RADIANS(90-DEGREES(ASIN(AD237/2000))))*SQRT(2*Basic!$C$4*9.81)*Tool!$B$125)+(COS(RADIANS(90-DEGREES(ASIN(AD237/2000))))*SQRT(2*Basic!$C$4*9.81)*COS(RADIANS(90-DEGREES(ASIN(AD237/2000))))*SQRT(2*Basic!$C$4*9.81))))*SIN(RADIANS(AK237)))-19.62*(-Basic!$C$3))))*(SQRT((SIN(RADIANS(90-DEGREES(ASIN(AD237/2000))))*SQRT(2*Basic!$C$4*9.81)*Tool!$B$125*SIN(RADIANS(90-DEGREES(ASIN(AD237/2000))))*SQRT(2*Basic!$C$4*9.81)*Tool!$B$125)+(COS(RADIANS(90-DEGREES(ASIN(AD237/2000))))*SQRT(2*Basic!$C$4*9.81)*COS(RADIANS(90-DEGREES(ASIN(AD237/2000))))*SQRT(2*Basic!$C$4*9.81))))*COS(RADIANS(AK237))</f>
        <v>1.4991982311746015</v>
      </c>
      <c r="AX237">
        <v>234</v>
      </c>
      <c r="AY237">
        <f t="shared" si="32"/>
        <v>-1618.0339887498947</v>
      </c>
      <c r="AZ237">
        <f t="shared" si="33"/>
        <v>-1175.5705045849465</v>
      </c>
    </row>
    <row r="238" spans="6:52" x14ac:dyDescent="0.3">
      <c r="F238">
        <v>236</v>
      </c>
      <c r="G238" s="31">
        <f t="shared" si="26"/>
        <v>0.69573780891787307</v>
      </c>
      <c r="H238" s="35">
        <f>Tool!$E$10+('Trajectory Map'!G238*SIN(RADIANS(90-2*DEGREES(ASIN($D$5/2000))))/COS(RADIANS(90-2*DEGREES(ASIN($D$5/2000))))-('Trajectory Map'!G238*'Trajectory Map'!G238/((VLOOKUP($D$5,$AD$3:$AR$2002,15,FALSE)*4*COS(RADIANS(90-2*DEGREES(ASIN($D$5/2000))))*COS(RADIANS(90-2*DEGREES(ASIN($D$5/2000))))))))</f>
        <v>6.0064128222153981</v>
      </c>
      <c r="AD238" s="33">
        <f t="shared" si="30"/>
        <v>236</v>
      </c>
      <c r="AE238" s="33">
        <f t="shared" si="27"/>
        <v>1986.0271901461974</v>
      </c>
      <c r="AH238" s="33">
        <f t="shared" si="28"/>
        <v>6.7766909141558731</v>
      </c>
      <c r="AI238" s="33">
        <f t="shared" si="29"/>
        <v>83.223309085844122</v>
      </c>
      <c r="AK238" s="75">
        <f t="shared" si="31"/>
        <v>76.446618171688257</v>
      </c>
      <c r="AN238" s="64"/>
      <c r="AQ238" s="64"/>
      <c r="AR238" s="75">
        <f>(SQRT((SIN(RADIANS(90-DEGREES(ASIN(AD238/2000))))*SQRT(2*Basic!$C$4*9.81)*Tool!$B$125*SIN(RADIANS(90-DEGREES(ASIN(AD238/2000))))*SQRT(2*Basic!$C$4*9.81)*Tool!$B$125)+(COS(RADIANS(90-DEGREES(ASIN(AD238/2000))))*SQRT(2*Basic!$C$4*9.81)*COS(RADIANS(90-DEGREES(ASIN(AD238/2000))))*SQRT(2*Basic!$C$4*9.81))))*(SQRT((SIN(RADIANS(90-DEGREES(ASIN(AD238/2000))))*SQRT(2*Basic!$C$4*9.81)*Tool!$B$125*SIN(RADIANS(90-DEGREES(ASIN(AD238/2000))))*SQRT(2*Basic!$C$4*9.81)*Tool!$B$125)+(COS(RADIANS(90-DEGREES(ASIN(AD238/2000))))*SQRT(2*Basic!$C$4*9.81)*COS(RADIANS(90-DEGREES(ASIN(AD238/2000))))*SQRT(2*Basic!$C$4*9.81))))/(2*9.81)</f>
        <v>0.84257154063999995</v>
      </c>
      <c r="AS238" s="75">
        <f>(1/9.81)*((SQRT((SIN(RADIANS(90-DEGREES(ASIN(AD238/2000))))*SQRT(2*Basic!$C$4*9.81)*Tool!$B$125*SIN(RADIANS(90-DEGREES(ASIN(AD238/2000))))*SQRT(2*Basic!$C$4*9.81)*Tool!$B$125)+(COS(RADIANS(90-DEGREES(ASIN(AD238/2000))))*SQRT(2*Basic!$C$4*9.81)*COS(RADIANS(90-DEGREES(ASIN(AD238/2000))))*SQRT(2*Basic!$C$4*9.81))))*SIN(RADIANS(AK238))+(SQRT(((SQRT((SIN(RADIANS(90-DEGREES(ASIN(AD238/2000))))*SQRT(2*Basic!$C$4*9.81)*Tool!$B$125*SIN(RADIANS(90-DEGREES(ASIN(AD238/2000))))*SQRT(2*Basic!$C$4*9.81)*Tool!$B$125)+(COS(RADIANS(90-DEGREES(ASIN(AD238/2000))))*SQRT(2*Basic!$C$4*9.81)*COS(RADIANS(90-DEGREES(ASIN(AD238/2000))))*SQRT(2*Basic!$C$4*9.81))))*SIN(RADIANS(AK238))*(SQRT((SIN(RADIANS(90-DEGREES(ASIN(AD238/2000))))*SQRT(2*Basic!$C$4*9.81)*Tool!$B$125*SIN(RADIANS(90-DEGREES(ASIN(AD238/2000))))*SQRT(2*Basic!$C$4*9.81)*Tool!$B$125)+(COS(RADIANS(90-DEGREES(ASIN(AD238/2000))))*SQRT(2*Basic!$C$4*9.81)*COS(RADIANS(90-DEGREES(ASIN(AD238/2000))))*SQRT(2*Basic!$C$4*9.81))))*SIN(RADIANS(AK238)))-19.62*(-Basic!$C$3))))*(SQRT((SIN(RADIANS(90-DEGREES(ASIN(AD238/2000))))*SQRT(2*Basic!$C$4*9.81)*Tool!$B$125*SIN(RADIANS(90-DEGREES(ASIN(AD238/2000))))*SQRT(2*Basic!$C$4*9.81)*Tool!$B$125)+(COS(RADIANS(90-DEGREES(ASIN(AD238/2000))))*SQRT(2*Basic!$C$4*9.81)*COS(RADIANS(90-DEGREES(ASIN(AD238/2000))))*SQRT(2*Basic!$C$4*9.81))))*COS(RADIANS(AK238))</f>
        <v>1.5055145216470585</v>
      </c>
      <c r="AX238">
        <v>235</v>
      </c>
      <c r="AY238">
        <f t="shared" si="32"/>
        <v>-1638.3040885779831</v>
      </c>
      <c r="AZ238">
        <f t="shared" si="33"/>
        <v>-1147.1528727020927</v>
      </c>
    </row>
    <row r="239" spans="6:52" x14ac:dyDescent="0.3">
      <c r="F239">
        <v>237</v>
      </c>
      <c r="G239" s="31">
        <f t="shared" si="26"/>
        <v>0.69868585048108434</v>
      </c>
      <c r="H239" s="35">
        <f>Tool!$E$10+('Trajectory Map'!G239*SIN(RADIANS(90-2*DEGREES(ASIN($D$5/2000))))/COS(RADIANS(90-2*DEGREES(ASIN($D$5/2000))))-('Trajectory Map'!G239*'Trajectory Map'!G239/((VLOOKUP($D$5,$AD$3:$AR$2002,15,FALSE)*4*COS(RADIANS(90-2*DEGREES(ASIN($D$5/2000))))*COS(RADIANS(90-2*DEGREES(ASIN($D$5/2000))))))))</f>
        <v>6.0060307443594656</v>
      </c>
      <c r="AD239" s="33">
        <f t="shared" si="30"/>
        <v>237</v>
      </c>
      <c r="AE239" s="33">
        <f t="shared" si="27"/>
        <v>1985.9081046211579</v>
      </c>
      <c r="AH239" s="33">
        <f t="shared" si="28"/>
        <v>6.8055412221545826</v>
      </c>
      <c r="AI239" s="33">
        <f t="shared" si="29"/>
        <v>83.194458777845412</v>
      </c>
      <c r="AK239" s="75">
        <f t="shared" si="31"/>
        <v>76.388917555690838</v>
      </c>
      <c r="AN239" s="64"/>
      <c r="AQ239" s="64"/>
      <c r="AR239" s="75">
        <f>(SQRT((SIN(RADIANS(90-DEGREES(ASIN(AD239/2000))))*SQRT(2*Basic!$C$4*9.81)*Tool!$B$125*SIN(RADIANS(90-DEGREES(ASIN(AD239/2000))))*SQRT(2*Basic!$C$4*9.81)*Tool!$B$125)+(COS(RADIANS(90-DEGREES(ASIN(AD239/2000))))*SQRT(2*Basic!$C$4*9.81)*COS(RADIANS(90-DEGREES(ASIN(AD239/2000))))*SQRT(2*Basic!$C$4*9.81))))*(SQRT((SIN(RADIANS(90-DEGREES(ASIN(AD239/2000))))*SQRT(2*Basic!$C$4*9.81)*Tool!$B$125*SIN(RADIANS(90-DEGREES(ASIN(AD239/2000))))*SQRT(2*Basic!$C$4*9.81)*Tool!$B$125)+(COS(RADIANS(90-DEGREES(ASIN(AD239/2000))))*SQRT(2*Basic!$C$4*9.81)*COS(RADIANS(90-DEGREES(ASIN(AD239/2000))))*SQRT(2*Basic!$C$4*9.81))))/(2*9.81)</f>
        <v>0.84269834721000014</v>
      </c>
      <c r="AS239" s="75">
        <f>(1/9.81)*((SQRT((SIN(RADIANS(90-DEGREES(ASIN(AD239/2000))))*SQRT(2*Basic!$C$4*9.81)*Tool!$B$125*SIN(RADIANS(90-DEGREES(ASIN(AD239/2000))))*SQRT(2*Basic!$C$4*9.81)*Tool!$B$125)+(COS(RADIANS(90-DEGREES(ASIN(AD239/2000))))*SQRT(2*Basic!$C$4*9.81)*COS(RADIANS(90-DEGREES(ASIN(AD239/2000))))*SQRT(2*Basic!$C$4*9.81))))*SIN(RADIANS(AK239))+(SQRT(((SQRT((SIN(RADIANS(90-DEGREES(ASIN(AD239/2000))))*SQRT(2*Basic!$C$4*9.81)*Tool!$B$125*SIN(RADIANS(90-DEGREES(ASIN(AD239/2000))))*SQRT(2*Basic!$C$4*9.81)*Tool!$B$125)+(COS(RADIANS(90-DEGREES(ASIN(AD239/2000))))*SQRT(2*Basic!$C$4*9.81)*COS(RADIANS(90-DEGREES(ASIN(AD239/2000))))*SQRT(2*Basic!$C$4*9.81))))*SIN(RADIANS(AK239))*(SQRT((SIN(RADIANS(90-DEGREES(ASIN(AD239/2000))))*SQRT(2*Basic!$C$4*9.81)*Tool!$B$125*SIN(RADIANS(90-DEGREES(ASIN(AD239/2000))))*SQRT(2*Basic!$C$4*9.81)*Tool!$B$125)+(COS(RADIANS(90-DEGREES(ASIN(AD239/2000))))*SQRT(2*Basic!$C$4*9.81)*COS(RADIANS(90-DEGREES(ASIN(AD239/2000))))*SQRT(2*Basic!$C$4*9.81))))*SIN(RADIANS(AK239)))-19.62*(-Basic!$C$3))))*(SQRT((SIN(RADIANS(90-DEGREES(ASIN(AD239/2000))))*SQRT(2*Basic!$C$4*9.81)*Tool!$B$125*SIN(RADIANS(90-DEGREES(ASIN(AD239/2000))))*SQRT(2*Basic!$C$4*9.81)*Tool!$B$125)+(COS(RADIANS(90-DEGREES(ASIN(AD239/2000))))*SQRT(2*Basic!$C$4*9.81)*COS(RADIANS(90-DEGREES(ASIN(AD239/2000))))*SQRT(2*Basic!$C$4*9.81))))*COS(RADIANS(AK239))</f>
        <v>1.5118299572654899</v>
      </c>
      <c r="AX239">
        <v>236</v>
      </c>
      <c r="AY239">
        <f t="shared" si="32"/>
        <v>-1658.0751451100837</v>
      </c>
      <c r="AZ239">
        <f t="shared" si="33"/>
        <v>-1118.3858069414932</v>
      </c>
    </row>
    <row r="240" spans="6:52" x14ac:dyDescent="0.3">
      <c r="F240">
        <v>238</v>
      </c>
      <c r="G240" s="31">
        <f t="shared" si="26"/>
        <v>0.7016338920442956</v>
      </c>
      <c r="H240" s="35">
        <f>Tool!$E$10+('Trajectory Map'!G240*SIN(RADIANS(90-2*DEGREES(ASIN($D$5/2000))))/COS(RADIANS(90-2*DEGREES(ASIN($D$5/2000))))-('Trajectory Map'!G240*'Trajectory Map'!G240/((VLOOKUP($D$5,$AD$3:$AR$2002,15,FALSE)*4*COS(RADIANS(90-2*DEGREES(ASIN($D$5/2000))))*COS(RADIANS(90-2*DEGREES(ASIN($D$5/2000))))))))</f>
        <v>6.0056452129100188</v>
      </c>
      <c r="AD240" s="33">
        <f t="shared" si="30"/>
        <v>238</v>
      </c>
      <c r="AE240" s="33">
        <f t="shared" si="27"/>
        <v>1985.7885083764586</v>
      </c>
      <c r="AH240" s="33">
        <f t="shared" si="28"/>
        <v>6.8343932639318128</v>
      </c>
      <c r="AI240" s="33">
        <f t="shared" si="29"/>
        <v>83.165606736068185</v>
      </c>
      <c r="AK240" s="75">
        <f t="shared" si="31"/>
        <v>76.331213472136369</v>
      </c>
      <c r="AN240" s="64"/>
      <c r="AQ240" s="64"/>
      <c r="AR240" s="75">
        <f>(SQRT((SIN(RADIANS(90-DEGREES(ASIN(AD240/2000))))*SQRT(2*Basic!$C$4*9.81)*Tool!$B$125*SIN(RADIANS(90-DEGREES(ASIN(AD240/2000))))*SQRT(2*Basic!$C$4*9.81)*Tool!$B$125)+(COS(RADIANS(90-DEGREES(ASIN(AD240/2000))))*SQRT(2*Basic!$C$4*9.81)*COS(RADIANS(90-DEGREES(ASIN(AD240/2000))))*SQRT(2*Basic!$C$4*9.81))))*(SQRT((SIN(RADIANS(90-DEGREES(ASIN(AD240/2000))))*SQRT(2*Basic!$C$4*9.81)*Tool!$B$125*SIN(RADIANS(90-DEGREES(ASIN(AD240/2000))))*SQRT(2*Basic!$C$4*9.81)*Tool!$B$125)+(COS(RADIANS(90-DEGREES(ASIN(AD240/2000))))*SQRT(2*Basic!$C$4*9.81)*COS(RADIANS(90-DEGREES(ASIN(AD240/2000))))*SQRT(2*Basic!$C$4*9.81))))/(2*9.81)</f>
        <v>0.84282568995999985</v>
      </c>
      <c r="AS240" s="75">
        <f>(1/9.81)*((SQRT((SIN(RADIANS(90-DEGREES(ASIN(AD240/2000))))*SQRT(2*Basic!$C$4*9.81)*Tool!$B$125*SIN(RADIANS(90-DEGREES(ASIN(AD240/2000))))*SQRT(2*Basic!$C$4*9.81)*Tool!$B$125)+(COS(RADIANS(90-DEGREES(ASIN(AD240/2000))))*SQRT(2*Basic!$C$4*9.81)*COS(RADIANS(90-DEGREES(ASIN(AD240/2000))))*SQRT(2*Basic!$C$4*9.81))))*SIN(RADIANS(AK240))+(SQRT(((SQRT((SIN(RADIANS(90-DEGREES(ASIN(AD240/2000))))*SQRT(2*Basic!$C$4*9.81)*Tool!$B$125*SIN(RADIANS(90-DEGREES(ASIN(AD240/2000))))*SQRT(2*Basic!$C$4*9.81)*Tool!$B$125)+(COS(RADIANS(90-DEGREES(ASIN(AD240/2000))))*SQRT(2*Basic!$C$4*9.81)*COS(RADIANS(90-DEGREES(ASIN(AD240/2000))))*SQRT(2*Basic!$C$4*9.81))))*SIN(RADIANS(AK240))*(SQRT((SIN(RADIANS(90-DEGREES(ASIN(AD240/2000))))*SQRT(2*Basic!$C$4*9.81)*Tool!$B$125*SIN(RADIANS(90-DEGREES(ASIN(AD240/2000))))*SQRT(2*Basic!$C$4*9.81)*Tool!$B$125)+(COS(RADIANS(90-DEGREES(ASIN(AD240/2000))))*SQRT(2*Basic!$C$4*9.81)*COS(RADIANS(90-DEGREES(ASIN(AD240/2000))))*SQRT(2*Basic!$C$4*9.81))))*SIN(RADIANS(AK240)))-19.62*(-Basic!$C$3))))*(SQRT((SIN(RADIANS(90-DEGREES(ASIN(AD240/2000))))*SQRT(2*Basic!$C$4*9.81)*Tool!$B$125*SIN(RADIANS(90-DEGREES(ASIN(AD240/2000))))*SQRT(2*Basic!$C$4*9.81)*Tool!$B$125)+(COS(RADIANS(90-DEGREES(ASIN(AD240/2000))))*SQRT(2*Basic!$C$4*9.81)*COS(RADIANS(90-DEGREES(ASIN(AD240/2000))))*SQRT(2*Basic!$C$4*9.81))))*COS(RADIANS(AK240))</f>
        <v>1.5181445333848393</v>
      </c>
      <c r="AX240">
        <v>237</v>
      </c>
      <c r="AY240">
        <f t="shared" si="32"/>
        <v>-1677.3411358908481</v>
      </c>
      <c r="AZ240">
        <f t="shared" si="33"/>
        <v>-1089.2780700300539</v>
      </c>
    </row>
    <row r="241" spans="6:52" x14ac:dyDescent="0.3">
      <c r="F241">
        <v>239</v>
      </c>
      <c r="G241" s="31">
        <f t="shared" si="26"/>
        <v>0.70458193360750709</v>
      </c>
      <c r="H241" s="35">
        <f>Tool!$E$10+('Trajectory Map'!G241*SIN(RADIANS(90-2*DEGREES(ASIN($D$5/2000))))/COS(RADIANS(90-2*DEGREES(ASIN($D$5/2000))))-('Trajectory Map'!G241*'Trajectory Map'!G241/((VLOOKUP($D$5,$AD$3:$AR$2002,15,FALSE)*4*COS(RADIANS(90-2*DEGREES(ASIN($D$5/2000))))*COS(RADIANS(90-2*DEGREES(ASIN($D$5/2000))))))))</f>
        <v>6.0052562278670578</v>
      </c>
      <c r="AD241" s="33">
        <f t="shared" si="30"/>
        <v>239</v>
      </c>
      <c r="AE241" s="33">
        <f t="shared" si="27"/>
        <v>1985.6684013198176</v>
      </c>
      <c r="AH241" s="33">
        <f t="shared" si="28"/>
        <v>6.8632470471176834</v>
      </c>
      <c r="AI241" s="33">
        <f t="shared" si="29"/>
        <v>83.136752952882318</v>
      </c>
      <c r="AK241" s="75">
        <f t="shared" si="31"/>
        <v>76.273505905764637</v>
      </c>
      <c r="AN241" s="64"/>
      <c r="AQ241" s="64"/>
      <c r="AR241" s="75">
        <f>(SQRT((SIN(RADIANS(90-DEGREES(ASIN(AD241/2000))))*SQRT(2*Basic!$C$4*9.81)*Tool!$B$125*SIN(RADIANS(90-DEGREES(ASIN(AD241/2000))))*SQRT(2*Basic!$C$4*9.81)*Tool!$B$125)+(COS(RADIANS(90-DEGREES(ASIN(AD241/2000))))*SQRT(2*Basic!$C$4*9.81)*COS(RADIANS(90-DEGREES(ASIN(AD241/2000))))*SQRT(2*Basic!$C$4*9.81))))*(SQRT((SIN(RADIANS(90-DEGREES(ASIN(AD241/2000))))*SQRT(2*Basic!$C$4*9.81)*Tool!$B$125*SIN(RADIANS(90-DEGREES(ASIN(AD241/2000))))*SQRT(2*Basic!$C$4*9.81)*Tool!$B$125)+(COS(RADIANS(90-DEGREES(ASIN(AD241/2000))))*SQRT(2*Basic!$C$4*9.81)*COS(RADIANS(90-DEGREES(ASIN(AD241/2000))))*SQRT(2*Basic!$C$4*9.81))))/(2*9.81)</f>
        <v>0.84295356888999984</v>
      </c>
      <c r="AS241" s="75">
        <f>(1/9.81)*((SQRT((SIN(RADIANS(90-DEGREES(ASIN(AD241/2000))))*SQRT(2*Basic!$C$4*9.81)*Tool!$B$125*SIN(RADIANS(90-DEGREES(ASIN(AD241/2000))))*SQRT(2*Basic!$C$4*9.81)*Tool!$B$125)+(COS(RADIANS(90-DEGREES(ASIN(AD241/2000))))*SQRT(2*Basic!$C$4*9.81)*COS(RADIANS(90-DEGREES(ASIN(AD241/2000))))*SQRT(2*Basic!$C$4*9.81))))*SIN(RADIANS(AK241))+(SQRT(((SQRT((SIN(RADIANS(90-DEGREES(ASIN(AD241/2000))))*SQRT(2*Basic!$C$4*9.81)*Tool!$B$125*SIN(RADIANS(90-DEGREES(ASIN(AD241/2000))))*SQRT(2*Basic!$C$4*9.81)*Tool!$B$125)+(COS(RADIANS(90-DEGREES(ASIN(AD241/2000))))*SQRT(2*Basic!$C$4*9.81)*COS(RADIANS(90-DEGREES(ASIN(AD241/2000))))*SQRT(2*Basic!$C$4*9.81))))*SIN(RADIANS(AK241))*(SQRT((SIN(RADIANS(90-DEGREES(ASIN(AD241/2000))))*SQRT(2*Basic!$C$4*9.81)*Tool!$B$125*SIN(RADIANS(90-DEGREES(ASIN(AD241/2000))))*SQRT(2*Basic!$C$4*9.81)*Tool!$B$125)+(COS(RADIANS(90-DEGREES(ASIN(AD241/2000))))*SQRT(2*Basic!$C$4*9.81)*COS(RADIANS(90-DEGREES(ASIN(AD241/2000))))*SQRT(2*Basic!$C$4*9.81))))*SIN(RADIANS(AK241)))-19.62*(-Basic!$C$3))))*(SQRT((SIN(RADIANS(90-DEGREES(ASIN(AD241/2000))))*SQRT(2*Basic!$C$4*9.81)*Tool!$B$125*SIN(RADIANS(90-DEGREES(ASIN(AD241/2000))))*SQRT(2*Basic!$C$4*9.81)*Tool!$B$125)+(COS(RADIANS(90-DEGREES(ASIN(AD241/2000))))*SQRT(2*Basic!$C$4*9.81)*COS(RADIANS(90-DEGREES(ASIN(AD241/2000))))*SQRT(2*Basic!$C$4*9.81))))*COS(RADIANS(AK241))</f>
        <v>1.524458245347394</v>
      </c>
      <c r="AX241">
        <v>238</v>
      </c>
      <c r="AY241">
        <f t="shared" si="32"/>
        <v>-1696.0961923128518</v>
      </c>
      <c r="AZ241">
        <f t="shared" si="33"/>
        <v>-1059.83852846641</v>
      </c>
    </row>
    <row r="242" spans="6:52" x14ac:dyDescent="0.3">
      <c r="F242">
        <v>240</v>
      </c>
      <c r="G242" s="31">
        <f t="shared" si="26"/>
        <v>0.70752997517071836</v>
      </c>
      <c r="H242" s="35">
        <f>Tool!$E$10+('Trajectory Map'!G242*SIN(RADIANS(90-2*DEGREES(ASIN($D$5/2000))))/COS(RADIANS(90-2*DEGREES(ASIN($D$5/2000))))-('Trajectory Map'!G242*'Trajectory Map'!G242/((VLOOKUP($D$5,$AD$3:$AR$2002,15,FALSE)*4*COS(RADIANS(90-2*DEGREES(ASIN($D$5/2000))))*COS(RADIANS(90-2*DEGREES(ASIN($D$5/2000))))))))</f>
        <v>6.0048637892305825</v>
      </c>
      <c r="AD242" s="33">
        <f t="shared" si="30"/>
        <v>240</v>
      </c>
      <c r="AE242" s="33">
        <f t="shared" si="27"/>
        <v>1985.5477833585371</v>
      </c>
      <c r="AH242" s="33">
        <f t="shared" si="28"/>
        <v>6.8921025793463802</v>
      </c>
      <c r="AI242" s="33">
        <f t="shared" si="29"/>
        <v>83.107897420653615</v>
      </c>
      <c r="AK242" s="75">
        <f t="shared" si="31"/>
        <v>76.215794841307243</v>
      </c>
      <c r="AN242" s="64"/>
      <c r="AQ242" s="64"/>
      <c r="AR242" s="75">
        <f>(SQRT((SIN(RADIANS(90-DEGREES(ASIN(AD242/2000))))*SQRT(2*Basic!$C$4*9.81)*Tool!$B$125*SIN(RADIANS(90-DEGREES(ASIN(AD242/2000))))*SQRT(2*Basic!$C$4*9.81)*Tool!$B$125)+(COS(RADIANS(90-DEGREES(ASIN(AD242/2000))))*SQRT(2*Basic!$C$4*9.81)*COS(RADIANS(90-DEGREES(ASIN(AD242/2000))))*SQRT(2*Basic!$C$4*9.81))))*(SQRT((SIN(RADIANS(90-DEGREES(ASIN(AD242/2000))))*SQRT(2*Basic!$C$4*9.81)*Tool!$B$125*SIN(RADIANS(90-DEGREES(ASIN(AD242/2000))))*SQRT(2*Basic!$C$4*9.81)*Tool!$B$125)+(COS(RADIANS(90-DEGREES(ASIN(AD242/2000))))*SQRT(2*Basic!$C$4*9.81)*COS(RADIANS(90-DEGREES(ASIN(AD242/2000))))*SQRT(2*Basic!$C$4*9.81))))/(2*9.81)</f>
        <v>0.84308198400000034</v>
      </c>
      <c r="AS242" s="75">
        <f>(1/9.81)*((SQRT((SIN(RADIANS(90-DEGREES(ASIN(AD242/2000))))*SQRT(2*Basic!$C$4*9.81)*Tool!$B$125*SIN(RADIANS(90-DEGREES(ASIN(AD242/2000))))*SQRT(2*Basic!$C$4*9.81)*Tool!$B$125)+(COS(RADIANS(90-DEGREES(ASIN(AD242/2000))))*SQRT(2*Basic!$C$4*9.81)*COS(RADIANS(90-DEGREES(ASIN(AD242/2000))))*SQRT(2*Basic!$C$4*9.81))))*SIN(RADIANS(AK242))+(SQRT(((SQRT((SIN(RADIANS(90-DEGREES(ASIN(AD242/2000))))*SQRT(2*Basic!$C$4*9.81)*Tool!$B$125*SIN(RADIANS(90-DEGREES(ASIN(AD242/2000))))*SQRT(2*Basic!$C$4*9.81)*Tool!$B$125)+(COS(RADIANS(90-DEGREES(ASIN(AD242/2000))))*SQRT(2*Basic!$C$4*9.81)*COS(RADIANS(90-DEGREES(ASIN(AD242/2000))))*SQRT(2*Basic!$C$4*9.81))))*SIN(RADIANS(AK242))*(SQRT((SIN(RADIANS(90-DEGREES(ASIN(AD242/2000))))*SQRT(2*Basic!$C$4*9.81)*Tool!$B$125*SIN(RADIANS(90-DEGREES(ASIN(AD242/2000))))*SQRT(2*Basic!$C$4*9.81)*Tool!$B$125)+(COS(RADIANS(90-DEGREES(ASIN(AD242/2000))))*SQRT(2*Basic!$C$4*9.81)*COS(RADIANS(90-DEGREES(ASIN(AD242/2000))))*SQRT(2*Basic!$C$4*9.81))))*SIN(RADIANS(AK242)))-19.62*(-Basic!$C$3))))*(SQRT((SIN(RADIANS(90-DEGREES(ASIN(AD242/2000))))*SQRT(2*Basic!$C$4*9.81)*Tool!$B$125*SIN(RADIANS(90-DEGREES(ASIN(AD242/2000))))*SQRT(2*Basic!$C$4*9.81)*Tool!$B$125)+(COS(RADIANS(90-DEGREES(ASIN(AD242/2000))))*SQRT(2*Basic!$C$4*9.81)*COS(RADIANS(90-DEGREES(ASIN(AD242/2000))))*SQRT(2*Basic!$C$4*9.81))))*COS(RADIANS(AK242))</f>
        <v>1.5307710884827455</v>
      </c>
      <c r="AX242">
        <v>239</v>
      </c>
      <c r="AY242">
        <f t="shared" si="32"/>
        <v>-1714.3346014042243</v>
      </c>
      <c r="AZ242">
        <f t="shared" si="33"/>
        <v>-1030.0761498201089</v>
      </c>
    </row>
    <row r="243" spans="6:52" x14ac:dyDescent="0.3">
      <c r="F243">
        <v>241</v>
      </c>
      <c r="G243" s="31">
        <f t="shared" si="26"/>
        <v>0.71047801673392963</v>
      </c>
      <c r="H243" s="35">
        <f>Tool!$E$10+('Trajectory Map'!G243*SIN(RADIANS(90-2*DEGREES(ASIN($D$5/2000))))/COS(RADIANS(90-2*DEGREES(ASIN($D$5/2000))))-('Trajectory Map'!G243*'Trajectory Map'!G243/((VLOOKUP($D$5,$AD$3:$AR$2002,15,FALSE)*4*COS(RADIANS(90-2*DEGREES(ASIN($D$5/2000))))*COS(RADIANS(90-2*DEGREES(ASIN($D$5/2000))))))))</f>
        <v>6.0044678970005938</v>
      </c>
      <c r="AD243" s="33">
        <f t="shared" si="30"/>
        <v>241</v>
      </c>
      <c r="AE243" s="33">
        <f t="shared" si="27"/>
        <v>1985.426654399502</v>
      </c>
      <c r="AH243" s="33">
        <f t="shared" si="28"/>
        <v>6.9209598682561797</v>
      </c>
      <c r="AI243" s="33">
        <f t="shared" si="29"/>
        <v>83.079040131743824</v>
      </c>
      <c r="AK243" s="75">
        <f t="shared" si="31"/>
        <v>76.158080263487648</v>
      </c>
      <c r="AN243" s="64"/>
      <c r="AQ243" s="64"/>
      <c r="AR243" s="75">
        <f>(SQRT((SIN(RADIANS(90-DEGREES(ASIN(AD243/2000))))*SQRT(2*Basic!$C$4*9.81)*Tool!$B$125*SIN(RADIANS(90-DEGREES(ASIN(AD243/2000))))*SQRT(2*Basic!$C$4*9.81)*Tool!$B$125)+(COS(RADIANS(90-DEGREES(ASIN(AD243/2000))))*SQRT(2*Basic!$C$4*9.81)*COS(RADIANS(90-DEGREES(ASIN(AD243/2000))))*SQRT(2*Basic!$C$4*9.81))))*(SQRT((SIN(RADIANS(90-DEGREES(ASIN(AD243/2000))))*SQRT(2*Basic!$C$4*9.81)*Tool!$B$125*SIN(RADIANS(90-DEGREES(ASIN(AD243/2000))))*SQRT(2*Basic!$C$4*9.81)*Tool!$B$125)+(COS(RADIANS(90-DEGREES(ASIN(AD243/2000))))*SQRT(2*Basic!$C$4*9.81)*COS(RADIANS(90-DEGREES(ASIN(AD243/2000))))*SQRT(2*Basic!$C$4*9.81))))/(2*9.81)</f>
        <v>0.84321093528999991</v>
      </c>
      <c r="AS243" s="75">
        <f>(1/9.81)*((SQRT((SIN(RADIANS(90-DEGREES(ASIN(AD243/2000))))*SQRT(2*Basic!$C$4*9.81)*Tool!$B$125*SIN(RADIANS(90-DEGREES(ASIN(AD243/2000))))*SQRT(2*Basic!$C$4*9.81)*Tool!$B$125)+(COS(RADIANS(90-DEGREES(ASIN(AD243/2000))))*SQRT(2*Basic!$C$4*9.81)*COS(RADIANS(90-DEGREES(ASIN(AD243/2000))))*SQRT(2*Basic!$C$4*9.81))))*SIN(RADIANS(AK243))+(SQRT(((SQRT((SIN(RADIANS(90-DEGREES(ASIN(AD243/2000))))*SQRT(2*Basic!$C$4*9.81)*Tool!$B$125*SIN(RADIANS(90-DEGREES(ASIN(AD243/2000))))*SQRT(2*Basic!$C$4*9.81)*Tool!$B$125)+(COS(RADIANS(90-DEGREES(ASIN(AD243/2000))))*SQRT(2*Basic!$C$4*9.81)*COS(RADIANS(90-DEGREES(ASIN(AD243/2000))))*SQRT(2*Basic!$C$4*9.81))))*SIN(RADIANS(AK243))*(SQRT((SIN(RADIANS(90-DEGREES(ASIN(AD243/2000))))*SQRT(2*Basic!$C$4*9.81)*Tool!$B$125*SIN(RADIANS(90-DEGREES(ASIN(AD243/2000))))*SQRT(2*Basic!$C$4*9.81)*Tool!$B$125)+(COS(RADIANS(90-DEGREES(ASIN(AD243/2000))))*SQRT(2*Basic!$C$4*9.81)*COS(RADIANS(90-DEGREES(ASIN(AD243/2000))))*SQRT(2*Basic!$C$4*9.81))))*SIN(RADIANS(AK243)))-19.62*(-Basic!$C$3))))*(SQRT((SIN(RADIANS(90-DEGREES(ASIN(AD243/2000))))*SQRT(2*Basic!$C$4*9.81)*Tool!$B$125*SIN(RADIANS(90-DEGREES(ASIN(AD243/2000))))*SQRT(2*Basic!$C$4*9.81)*Tool!$B$125)+(COS(RADIANS(90-DEGREES(ASIN(AD243/2000))))*SQRT(2*Basic!$C$4*9.81)*COS(RADIANS(90-DEGREES(ASIN(AD243/2000))))*SQRT(2*Basic!$C$4*9.81))))*COS(RADIANS(AK243))</f>
        <v>1.5370830581077308</v>
      </c>
      <c r="AX243">
        <v>240</v>
      </c>
      <c r="AY243">
        <f t="shared" si="32"/>
        <v>-1732.0508075688767</v>
      </c>
      <c r="AZ243">
        <f t="shared" si="33"/>
        <v>-1000.0000000000009</v>
      </c>
    </row>
    <row r="244" spans="6:52" x14ac:dyDescent="0.3">
      <c r="F244">
        <v>242</v>
      </c>
      <c r="G244" s="31">
        <f t="shared" si="26"/>
        <v>0.71342605829714101</v>
      </c>
      <c r="H244" s="35">
        <f>Tool!$E$10+('Trajectory Map'!G244*SIN(RADIANS(90-2*DEGREES(ASIN($D$5/2000))))/COS(RADIANS(90-2*DEGREES(ASIN($D$5/2000))))-('Trajectory Map'!G244*'Trajectory Map'!G244/((VLOOKUP($D$5,$AD$3:$AR$2002,15,FALSE)*4*COS(RADIANS(90-2*DEGREES(ASIN($D$5/2000))))*COS(RADIANS(90-2*DEGREES(ASIN($D$5/2000))))))))</f>
        <v>6.0040685511770899</v>
      </c>
      <c r="AD244" s="33">
        <f t="shared" si="30"/>
        <v>242</v>
      </c>
      <c r="AE244" s="33">
        <f t="shared" si="27"/>
        <v>1985.3050143491805</v>
      </c>
      <c r="AH244" s="33">
        <f t="shared" si="28"/>
        <v>6.9498189214894666</v>
      </c>
      <c r="AI244" s="33">
        <f t="shared" si="29"/>
        <v>83.050181078510533</v>
      </c>
      <c r="AK244" s="75">
        <f t="shared" si="31"/>
        <v>76.100362157021067</v>
      </c>
      <c r="AN244" s="64"/>
      <c r="AQ244" s="64"/>
      <c r="AR244" s="75">
        <f>(SQRT((SIN(RADIANS(90-DEGREES(ASIN(AD244/2000))))*SQRT(2*Basic!$C$4*9.81)*Tool!$B$125*SIN(RADIANS(90-DEGREES(ASIN(AD244/2000))))*SQRT(2*Basic!$C$4*9.81)*Tool!$B$125)+(COS(RADIANS(90-DEGREES(ASIN(AD244/2000))))*SQRT(2*Basic!$C$4*9.81)*COS(RADIANS(90-DEGREES(ASIN(AD244/2000))))*SQRT(2*Basic!$C$4*9.81))))*(SQRT((SIN(RADIANS(90-DEGREES(ASIN(AD244/2000))))*SQRT(2*Basic!$C$4*9.81)*Tool!$B$125*SIN(RADIANS(90-DEGREES(ASIN(AD244/2000))))*SQRT(2*Basic!$C$4*9.81)*Tool!$B$125)+(COS(RADIANS(90-DEGREES(ASIN(AD244/2000))))*SQRT(2*Basic!$C$4*9.81)*COS(RADIANS(90-DEGREES(ASIN(AD244/2000))))*SQRT(2*Basic!$C$4*9.81))))/(2*9.81)</f>
        <v>0.84334042276000021</v>
      </c>
      <c r="AS244" s="75">
        <f>(1/9.81)*((SQRT((SIN(RADIANS(90-DEGREES(ASIN(AD244/2000))))*SQRT(2*Basic!$C$4*9.81)*Tool!$B$125*SIN(RADIANS(90-DEGREES(ASIN(AD244/2000))))*SQRT(2*Basic!$C$4*9.81)*Tool!$B$125)+(COS(RADIANS(90-DEGREES(ASIN(AD244/2000))))*SQRT(2*Basic!$C$4*9.81)*COS(RADIANS(90-DEGREES(ASIN(AD244/2000))))*SQRT(2*Basic!$C$4*9.81))))*SIN(RADIANS(AK244))+(SQRT(((SQRT((SIN(RADIANS(90-DEGREES(ASIN(AD244/2000))))*SQRT(2*Basic!$C$4*9.81)*Tool!$B$125*SIN(RADIANS(90-DEGREES(ASIN(AD244/2000))))*SQRT(2*Basic!$C$4*9.81)*Tool!$B$125)+(COS(RADIANS(90-DEGREES(ASIN(AD244/2000))))*SQRT(2*Basic!$C$4*9.81)*COS(RADIANS(90-DEGREES(ASIN(AD244/2000))))*SQRT(2*Basic!$C$4*9.81))))*SIN(RADIANS(AK244))*(SQRT((SIN(RADIANS(90-DEGREES(ASIN(AD244/2000))))*SQRT(2*Basic!$C$4*9.81)*Tool!$B$125*SIN(RADIANS(90-DEGREES(ASIN(AD244/2000))))*SQRT(2*Basic!$C$4*9.81)*Tool!$B$125)+(COS(RADIANS(90-DEGREES(ASIN(AD244/2000))))*SQRT(2*Basic!$C$4*9.81)*COS(RADIANS(90-DEGREES(ASIN(AD244/2000))))*SQRT(2*Basic!$C$4*9.81))))*SIN(RADIANS(AK244)))-19.62*(-Basic!$C$3))))*(SQRT((SIN(RADIANS(90-DEGREES(ASIN(AD244/2000))))*SQRT(2*Basic!$C$4*9.81)*Tool!$B$125*SIN(RADIANS(90-DEGREES(ASIN(AD244/2000))))*SQRT(2*Basic!$C$4*9.81)*Tool!$B$125)+(COS(RADIANS(90-DEGREES(ASIN(AD244/2000))))*SQRT(2*Basic!$C$4*9.81)*COS(RADIANS(90-DEGREES(ASIN(AD244/2000))))*SQRT(2*Basic!$C$4*9.81))))*COS(RADIANS(AK244))</f>
        <v>1.5433941495263961</v>
      </c>
      <c r="AX244">
        <v>241</v>
      </c>
      <c r="AY244">
        <f t="shared" si="32"/>
        <v>-1749.2394142787919</v>
      </c>
      <c r="AZ244">
        <f t="shared" si="33"/>
        <v>-969.61924049267373</v>
      </c>
    </row>
    <row r="245" spans="6:52" x14ac:dyDescent="0.3">
      <c r="F245">
        <v>243</v>
      </c>
      <c r="G245" s="31">
        <f t="shared" si="26"/>
        <v>0.71637409986035228</v>
      </c>
      <c r="H245" s="35">
        <f>Tool!$E$10+('Trajectory Map'!G245*SIN(RADIANS(90-2*DEGREES(ASIN($D$5/2000))))/COS(RADIANS(90-2*DEGREES(ASIN($D$5/2000))))-('Trajectory Map'!G245*'Trajectory Map'!G245/((VLOOKUP($D$5,$AD$3:$AR$2002,15,FALSE)*4*COS(RADIANS(90-2*DEGREES(ASIN($D$5/2000))))*COS(RADIANS(90-2*DEGREES(ASIN($D$5/2000))))))))</f>
        <v>6.0036657517600727</v>
      </c>
      <c r="AD245" s="33">
        <f t="shared" si="30"/>
        <v>243</v>
      </c>
      <c r="AE245" s="33">
        <f t="shared" si="27"/>
        <v>1985.1828631136225</v>
      </c>
      <c r="AH245" s="33">
        <f t="shared" si="28"/>
        <v>6.9786797466927535</v>
      </c>
      <c r="AI245" s="33">
        <f t="shared" si="29"/>
        <v>83.021320253307252</v>
      </c>
      <c r="AK245" s="75">
        <f t="shared" si="31"/>
        <v>76.042640506614489</v>
      </c>
      <c r="AN245" s="64"/>
      <c r="AQ245" s="64"/>
      <c r="AR245" s="75">
        <f>(SQRT((SIN(RADIANS(90-DEGREES(ASIN(AD245/2000))))*SQRT(2*Basic!$C$4*9.81)*Tool!$B$125*SIN(RADIANS(90-DEGREES(ASIN(AD245/2000))))*SQRT(2*Basic!$C$4*9.81)*Tool!$B$125)+(COS(RADIANS(90-DEGREES(ASIN(AD245/2000))))*SQRT(2*Basic!$C$4*9.81)*COS(RADIANS(90-DEGREES(ASIN(AD245/2000))))*SQRT(2*Basic!$C$4*9.81))))*(SQRT((SIN(RADIANS(90-DEGREES(ASIN(AD245/2000))))*SQRT(2*Basic!$C$4*9.81)*Tool!$B$125*SIN(RADIANS(90-DEGREES(ASIN(AD245/2000))))*SQRT(2*Basic!$C$4*9.81)*Tool!$B$125)+(COS(RADIANS(90-DEGREES(ASIN(AD245/2000))))*SQRT(2*Basic!$C$4*9.81)*COS(RADIANS(90-DEGREES(ASIN(AD245/2000))))*SQRT(2*Basic!$C$4*9.81))))/(2*9.81)</f>
        <v>0.84347044641000024</v>
      </c>
      <c r="AS245" s="75">
        <f>(1/9.81)*((SQRT((SIN(RADIANS(90-DEGREES(ASIN(AD245/2000))))*SQRT(2*Basic!$C$4*9.81)*Tool!$B$125*SIN(RADIANS(90-DEGREES(ASIN(AD245/2000))))*SQRT(2*Basic!$C$4*9.81)*Tool!$B$125)+(COS(RADIANS(90-DEGREES(ASIN(AD245/2000))))*SQRT(2*Basic!$C$4*9.81)*COS(RADIANS(90-DEGREES(ASIN(AD245/2000))))*SQRT(2*Basic!$C$4*9.81))))*SIN(RADIANS(AK245))+(SQRT(((SQRT((SIN(RADIANS(90-DEGREES(ASIN(AD245/2000))))*SQRT(2*Basic!$C$4*9.81)*Tool!$B$125*SIN(RADIANS(90-DEGREES(ASIN(AD245/2000))))*SQRT(2*Basic!$C$4*9.81)*Tool!$B$125)+(COS(RADIANS(90-DEGREES(ASIN(AD245/2000))))*SQRT(2*Basic!$C$4*9.81)*COS(RADIANS(90-DEGREES(ASIN(AD245/2000))))*SQRT(2*Basic!$C$4*9.81))))*SIN(RADIANS(AK245))*(SQRT((SIN(RADIANS(90-DEGREES(ASIN(AD245/2000))))*SQRT(2*Basic!$C$4*9.81)*Tool!$B$125*SIN(RADIANS(90-DEGREES(ASIN(AD245/2000))))*SQRT(2*Basic!$C$4*9.81)*Tool!$B$125)+(COS(RADIANS(90-DEGREES(ASIN(AD245/2000))))*SQRT(2*Basic!$C$4*9.81)*COS(RADIANS(90-DEGREES(ASIN(AD245/2000))))*SQRT(2*Basic!$C$4*9.81))))*SIN(RADIANS(AK245)))-19.62*(-Basic!$C$3))))*(SQRT((SIN(RADIANS(90-DEGREES(ASIN(AD245/2000))))*SQRT(2*Basic!$C$4*9.81)*Tool!$B$125*SIN(RADIANS(90-DEGREES(ASIN(AD245/2000))))*SQRT(2*Basic!$C$4*9.81)*Tool!$B$125)+(COS(RADIANS(90-DEGREES(ASIN(AD245/2000))))*SQRT(2*Basic!$C$4*9.81)*COS(RADIANS(90-DEGREES(ASIN(AD245/2000))))*SQRT(2*Basic!$C$4*9.81))))*COS(RADIANS(AK245))</f>
        <v>1.5497043580299423</v>
      </c>
      <c r="AX245">
        <v>242</v>
      </c>
      <c r="AY245">
        <f t="shared" si="32"/>
        <v>-1765.895185717854</v>
      </c>
      <c r="AZ245">
        <f t="shared" si="33"/>
        <v>-938.94312557178148</v>
      </c>
    </row>
    <row r="246" spans="6:52" x14ac:dyDescent="0.3">
      <c r="F246">
        <v>244</v>
      </c>
      <c r="G246" s="31">
        <f t="shared" si="26"/>
        <v>0.71932214142356365</v>
      </c>
      <c r="H246" s="35">
        <f>Tool!$E$10+('Trajectory Map'!G246*SIN(RADIANS(90-2*DEGREES(ASIN($D$5/2000))))/COS(RADIANS(90-2*DEGREES(ASIN($D$5/2000))))-('Trajectory Map'!G246*'Trajectory Map'!G246/((VLOOKUP($D$5,$AD$3:$AR$2002,15,FALSE)*4*COS(RADIANS(90-2*DEGREES(ASIN($D$5/2000))))*COS(RADIANS(90-2*DEGREES(ASIN($D$5/2000))))))))</f>
        <v>6.0032594987495411</v>
      </c>
      <c r="AD246" s="33">
        <f t="shared" si="30"/>
        <v>244</v>
      </c>
      <c r="AE246" s="33">
        <f t="shared" si="27"/>
        <v>1985.0602005984604</v>
      </c>
      <c r="AH246" s="33">
        <f t="shared" si="28"/>
        <v>7.0075423515166957</v>
      </c>
      <c r="AI246" s="33">
        <f t="shared" si="29"/>
        <v>82.99245764848331</v>
      </c>
      <c r="AK246" s="75">
        <f t="shared" si="31"/>
        <v>75.984915296966605</v>
      </c>
      <c r="AN246" s="64"/>
      <c r="AQ246" s="64"/>
      <c r="AR246" s="75">
        <f>(SQRT((SIN(RADIANS(90-DEGREES(ASIN(AD246/2000))))*SQRT(2*Basic!$C$4*9.81)*Tool!$B$125*SIN(RADIANS(90-DEGREES(ASIN(AD246/2000))))*SQRT(2*Basic!$C$4*9.81)*Tool!$B$125)+(COS(RADIANS(90-DEGREES(ASIN(AD246/2000))))*SQRT(2*Basic!$C$4*9.81)*COS(RADIANS(90-DEGREES(ASIN(AD246/2000))))*SQRT(2*Basic!$C$4*9.81))))*(SQRT((SIN(RADIANS(90-DEGREES(ASIN(AD246/2000))))*SQRT(2*Basic!$C$4*9.81)*Tool!$B$125*SIN(RADIANS(90-DEGREES(ASIN(AD246/2000))))*SQRT(2*Basic!$C$4*9.81)*Tool!$B$125)+(COS(RADIANS(90-DEGREES(ASIN(AD246/2000))))*SQRT(2*Basic!$C$4*9.81)*COS(RADIANS(90-DEGREES(ASIN(AD246/2000))))*SQRT(2*Basic!$C$4*9.81))))/(2*9.81)</f>
        <v>0.84360100624000012</v>
      </c>
      <c r="AS246" s="75">
        <f>(1/9.81)*((SQRT((SIN(RADIANS(90-DEGREES(ASIN(AD246/2000))))*SQRT(2*Basic!$C$4*9.81)*Tool!$B$125*SIN(RADIANS(90-DEGREES(ASIN(AD246/2000))))*SQRT(2*Basic!$C$4*9.81)*Tool!$B$125)+(COS(RADIANS(90-DEGREES(ASIN(AD246/2000))))*SQRT(2*Basic!$C$4*9.81)*COS(RADIANS(90-DEGREES(ASIN(AD246/2000))))*SQRT(2*Basic!$C$4*9.81))))*SIN(RADIANS(AK246))+(SQRT(((SQRT((SIN(RADIANS(90-DEGREES(ASIN(AD246/2000))))*SQRT(2*Basic!$C$4*9.81)*Tool!$B$125*SIN(RADIANS(90-DEGREES(ASIN(AD246/2000))))*SQRT(2*Basic!$C$4*9.81)*Tool!$B$125)+(COS(RADIANS(90-DEGREES(ASIN(AD246/2000))))*SQRT(2*Basic!$C$4*9.81)*COS(RADIANS(90-DEGREES(ASIN(AD246/2000))))*SQRT(2*Basic!$C$4*9.81))))*SIN(RADIANS(AK246))*(SQRT((SIN(RADIANS(90-DEGREES(ASIN(AD246/2000))))*SQRT(2*Basic!$C$4*9.81)*Tool!$B$125*SIN(RADIANS(90-DEGREES(ASIN(AD246/2000))))*SQRT(2*Basic!$C$4*9.81)*Tool!$B$125)+(COS(RADIANS(90-DEGREES(ASIN(AD246/2000))))*SQRT(2*Basic!$C$4*9.81)*COS(RADIANS(90-DEGREES(ASIN(AD246/2000))))*SQRT(2*Basic!$C$4*9.81))))*SIN(RADIANS(AK246)))-19.62*(-Basic!$C$3))))*(SQRT((SIN(RADIANS(90-DEGREES(ASIN(AD246/2000))))*SQRT(2*Basic!$C$4*9.81)*Tool!$B$125*SIN(RADIANS(90-DEGREES(ASIN(AD246/2000))))*SQRT(2*Basic!$C$4*9.81)*Tool!$B$125)+(COS(RADIANS(90-DEGREES(ASIN(AD246/2000))))*SQRT(2*Basic!$C$4*9.81)*COS(RADIANS(90-DEGREES(ASIN(AD246/2000))))*SQRT(2*Basic!$C$4*9.81))))*COS(RADIANS(AK246))</f>
        <v>1.5560136788966872</v>
      </c>
      <c r="AX246">
        <v>243</v>
      </c>
      <c r="AY246">
        <f t="shared" si="32"/>
        <v>-1782.0130483767355</v>
      </c>
      <c r="AZ246">
        <f t="shared" si="33"/>
        <v>-907.98099947909384</v>
      </c>
    </row>
    <row r="247" spans="6:52" x14ac:dyDescent="0.3">
      <c r="F247">
        <v>245</v>
      </c>
      <c r="G247" s="31">
        <f t="shared" si="26"/>
        <v>0.72227018298677503</v>
      </c>
      <c r="H247" s="35">
        <f>Tool!$E$10+('Trajectory Map'!G247*SIN(RADIANS(90-2*DEGREES(ASIN($D$5/2000))))/COS(RADIANS(90-2*DEGREES(ASIN($D$5/2000))))-('Trajectory Map'!G247*'Trajectory Map'!G247/((VLOOKUP($D$5,$AD$3:$AR$2002,15,FALSE)*4*COS(RADIANS(90-2*DEGREES(ASIN($D$5/2000))))*COS(RADIANS(90-2*DEGREES(ASIN($D$5/2000))))))))</f>
        <v>6.0028497921454962</v>
      </c>
      <c r="AD247" s="33">
        <f t="shared" si="30"/>
        <v>245</v>
      </c>
      <c r="AE247" s="33">
        <f t="shared" si="27"/>
        <v>1984.937026708908</v>
      </c>
      <c r="AH247" s="33">
        <f t="shared" si="28"/>
        <v>7.0364067436161175</v>
      </c>
      <c r="AI247" s="33">
        <f t="shared" si="29"/>
        <v>82.963593256383888</v>
      </c>
      <c r="AK247" s="75">
        <f t="shared" si="31"/>
        <v>75.927186512767761</v>
      </c>
      <c r="AN247" s="64"/>
      <c r="AQ247" s="64"/>
      <c r="AR247" s="75">
        <f>(SQRT((SIN(RADIANS(90-DEGREES(ASIN(AD247/2000))))*SQRT(2*Basic!$C$4*9.81)*Tool!$B$125*SIN(RADIANS(90-DEGREES(ASIN(AD247/2000))))*SQRT(2*Basic!$C$4*9.81)*Tool!$B$125)+(COS(RADIANS(90-DEGREES(ASIN(AD247/2000))))*SQRT(2*Basic!$C$4*9.81)*COS(RADIANS(90-DEGREES(ASIN(AD247/2000))))*SQRT(2*Basic!$C$4*9.81))))*(SQRT((SIN(RADIANS(90-DEGREES(ASIN(AD247/2000))))*SQRT(2*Basic!$C$4*9.81)*Tool!$B$125*SIN(RADIANS(90-DEGREES(ASIN(AD247/2000))))*SQRT(2*Basic!$C$4*9.81)*Tool!$B$125)+(COS(RADIANS(90-DEGREES(ASIN(AD247/2000))))*SQRT(2*Basic!$C$4*9.81)*COS(RADIANS(90-DEGREES(ASIN(AD247/2000))))*SQRT(2*Basic!$C$4*9.81))))/(2*9.81)</f>
        <v>0.84373210224999995</v>
      </c>
      <c r="AS247" s="75">
        <f>(1/9.81)*((SQRT((SIN(RADIANS(90-DEGREES(ASIN(AD247/2000))))*SQRT(2*Basic!$C$4*9.81)*Tool!$B$125*SIN(RADIANS(90-DEGREES(ASIN(AD247/2000))))*SQRT(2*Basic!$C$4*9.81)*Tool!$B$125)+(COS(RADIANS(90-DEGREES(ASIN(AD247/2000))))*SQRT(2*Basic!$C$4*9.81)*COS(RADIANS(90-DEGREES(ASIN(AD247/2000))))*SQRT(2*Basic!$C$4*9.81))))*SIN(RADIANS(AK247))+(SQRT(((SQRT((SIN(RADIANS(90-DEGREES(ASIN(AD247/2000))))*SQRT(2*Basic!$C$4*9.81)*Tool!$B$125*SIN(RADIANS(90-DEGREES(ASIN(AD247/2000))))*SQRT(2*Basic!$C$4*9.81)*Tool!$B$125)+(COS(RADIANS(90-DEGREES(ASIN(AD247/2000))))*SQRT(2*Basic!$C$4*9.81)*COS(RADIANS(90-DEGREES(ASIN(AD247/2000))))*SQRT(2*Basic!$C$4*9.81))))*SIN(RADIANS(AK247))*(SQRT((SIN(RADIANS(90-DEGREES(ASIN(AD247/2000))))*SQRT(2*Basic!$C$4*9.81)*Tool!$B$125*SIN(RADIANS(90-DEGREES(ASIN(AD247/2000))))*SQRT(2*Basic!$C$4*9.81)*Tool!$B$125)+(COS(RADIANS(90-DEGREES(ASIN(AD247/2000))))*SQRT(2*Basic!$C$4*9.81)*COS(RADIANS(90-DEGREES(ASIN(AD247/2000))))*SQRT(2*Basic!$C$4*9.81))))*SIN(RADIANS(AK247)))-19.62*(-Basic!$C$3))))*(SQRT((SIN(RADIANS(90-DEGREES(ASIN(AD247/2000))))*SQRT(2*Basic!$C$4*9.81)*Tool!$B$125*SIN(RADIANS(90-DEGREES(ASIN(AD247/2000))))*SQRT(2*Basic!$C$4*9.81)*Tool!$B$125)+(COS(RADIANS(90-DEGREES(ASIN(AD247/2000))))*SQRT(2*Basic!$C$4*9.81)*COS(RADIANS(90-DEGREES(ASIN(AD247/2000))))*SQRT(2*Basic!$C$4*9.81))))*COS(RADIANS(AK247))</f>
        <v>1.5623221073920113</v>
      </c>
      <c r="AX247">
        <v>244</v>
      </c>
      <c r="AY247">
        <f t="shared" si="32"/>
        <v>-1797.5880925983336</v>
      </c>
      <c r="AZ247">
        <f t="shared" si="33"/>
        <v>-876.74229357815545</v>
      </c>
    </row>
    <row r="248" spans="6:52" x14ac:dyDescent="0.3">
      <c r="F248">
        <v>246</v>
      </c>
      <c r="G248" s="31">
        <f t="shared" si="26"/>
        <v>0.7252182245499863</v>
      </c>
      <c r="H248" s="35">
        <f>Tool!$E$10+('Trajectory Map'!G248*SIN(RADIANS(90-2*DEGREES(ASIN($D$5/2000))))/COS(RADIANS(90-2*DEGREES(ASIN($D$5/2000))))-('Trajectory Map'!G248*'Trajectory Map'!G248/((VLOOKUP($D$5,$AD$3:$AR$2002,15,FALSE)*4*COS(RADIANS(90-2*DEGREES(ASIN($D$5/2000))))*COS(RADIANS(90-2*DEGREES(ASIN($D$5/2000))))))))</f>
        <v>6.0024366319479361</v>
      </c>
      <c r="AD248" s="33">
        <f t="shared" si="30"/>
        <v>246</v>
      </c>
      <c r="AE248" s="33">
        <f t="shared" si="27"/>
        <v>1984.8133413497603</v>
      </c>
      <c r="AH248" s="33">
        <f t="shared" si="28"/>
        <v>7.0652729306500284</v>
      </c>
      <c r="AI248" s="33">
        <f t="shared" si="29"/>
        <v>82.934727069349975</v>
      </c>
      <c r="AK248" s="75">
        <f t="shared" si="31"/>
        <v>75.86945413869995</v>
      </c>
      <c r="AN248" s="64"/>
      <c r="AQ248" s="64"/>
      <c r="AR248" s="75">
        <f>(SQRT((SIN(RADIANS(90-DEGREES(ASIN(AD248/2000))))*SQRT(2*Basic!$C$4*9.81)*Tool!$B$125*SIN(RADIANS(90-DEGREES(ASIN(AD248/2000))))*SQRT(2*Basic!$C$4*9.81)*Tool!$B$125)+(COS(RADIANS(90-DEGREES(ASIN(AD248/2000))))*SQRT(2*Basic!$C$4*9.81)*COS(RADIANS(90-DEGREES(ASIN(AD248/2000))))*SQRT(2*Basic!$C$4*9.81))))*(SQRT((SIN(RADIANS(90-DEGREES(ASIN(AD248/2000))))*SQRT(2*Basic!$C$4*9.81)*Tool!$B$125*SIN(RADIANS(90-DEGREES(ASIN(AD248/2000))))*SQRT(2*Basic!$C$4*9.81)*Tool!$B$125)+(COS(RADIANS(90-DEGREES(ASIN(AD248/2000))))*SQRT(2*Basic!$C$4*9.81)*COS(RADIANS(90-DEGREES(ASIN(AD248/2000))))*SQRT(2*Basic!$C$4*9.81))))/(2*9.81)</f>
        <v>0.84386373443999996</v>
      </c>
      <c r="AS248" s="75">
        <f>(1/9.81)*((SQRT((SIN(RADIANS(90-DEGREES(ASIN(AD248/2000))))*SQRT(2*Basic!$C$4*9.81)*Tool!$B$125*SIN(RADIANS(90-DEGREES(ASIN(AD248/2000))))*SQRT(2*Basic!$C$4*9.81)*Tool!$B$125)+(COS(RADIANS(90-DEGREES(ASIN(AD248/2000))))*SQRT(2*Basic!$C$4*9.81)*COS(RADIANS(90-DEGREES(ASIN(AD248/2000))))*SQRT(2*Basic!$C$4*9.81))))*SIN(RADIANS(AK248))+(SQRT(((SQRT((SIN(RADIANS(90-DEGREES(ASIN(AD248/2000))))*SQRT(2*Basic!$C$4*9.81)*Tool!$B$125*SIN(RADIANS(90-DEGREES(ASIN(AD248/2000))))*SQRT(2*Basic!$C$4*9.81)*Tool!$B$125)+(COS(RADIANS(90-DEGREES(ASIN(AD248/2000))))*SQRT(2*Basic!$C$4*9.81)*COS(RADIANS(90-DEGREES(ASIN(AD248/2000))))*SQRT(2*Basic!$C$4*9.81))))*SIN(RADIANS(AK248))*(SQRT((SIN(RADIANS(90-DEGREES(ASIN(AD248/2000))))*SQRT(2*Basic!$C$4*9.81)*Tool!$B$125*SIN(RADIANS(90-DEGREES(ASIN(AD248/2000))))*SQRT(2*Basic!$C$4*9.81)*Tool!$B$125)+(COS(RADIANS(90-DEGREES(ASIN(AD248/2000))))*SQRT(2*Basic!$C$4*9.81)*COS(RADIANS(90-DEGREES(ASIN(AD248/2000))))*SQRT(2*Basic!$C$4*9.81))))*SIN(RADIANS(AK248)))-19.62*(-Basic!$C$3))))*(SQRT((SIN(RADIANS(90-DEGREES(ASIN(AD248/2000))))*SQRT(2*Basic!$C$4*9.81)*Tool!$B$125*SIN(RADIANS(90-DEGREES(ASIN(AD248/2000))))*SQRT(2*Basic!$C$4*9.81)*Tool!$B$125)+(COS(RADIANS(90-DEGREES(ASIN(AD248/2000))))*SQRT(2*Basic!$C$4*9.81)*COS(RADIANS(90-DEGREES(ASIN(AD248/2000))))*SQRT(2*Basic!$C$4*9.81))))*COS(RADIANS(AK248))</f>
        <v>1.5686296387683172</v>
      </c>
      <c r="AX248">
        <v>245</v>
      </c>
      <c r="AY248">
        <f t="shared" si="32"/>
        <v>-1812.6155740733002</v>
      </c>
      <c r="AZ248">
        <f t="shared" si="33"/>
        <v>-845.23652348139831</v>
      </c>
    </row>
    <row r="249" spans="6:52" x14ac:dyDescent="0.3">
      <c r="F249">
        <v>247</v>
      </c>
      <c r="G249" s="31">
        <f t="shared" si="26"/>
        <v>0.72816626611319757</v>
      </c>
      <c r="H249" s="35">
        <f>Tool!$E$10+('Trajectory Map'!G249*SIN(RADIANS(90-2*DEGREES(ASIN($D$5/2000))))/COS(RADIANS(90-2*DEGREES(ASIN($D$5/2000))))-('Trajectory Map'!G249*'Trajectory Map'!G249/((VLOOKUP($D$5,$AD$3:$AR$2002,15,FALSE)*4*COS(RADIANS(90-2*DEGREES(ASIN($D$5/2000))))*COS(RADIANS(90-2*DEGREES(ASIN($D$5/2000))))))))</f>
        <v>6.0020200181568626</v>
      </c>
      <c r="AD249" s="33">
        <f t="shared" si="30"/>
        <v>247</v>
      </c>
      <c r="AE249" s="33">
        <f t="shared" si="27"/>
        <v>1984.6891444253934</v>
      </c>
      <c r="AH249" s="33">
        <f t="shared" si="28"/>
        <v>7.0941409202816423</v>
      </c>
      <c r="AI249" s="33">
        <f t="shared" si="29"/>
        <v>82.905859079718354</v>
      </c>
      <c r="AK249" s="75">
        <f t="shared" si="31"/>
        <v>75.811718159436708</v>
      </c>
      <c r="AN249" s="64"/>
      <c r="AQ249" s="64"/>
      <c r="AR249" s="75">
        <f>(SQRT((SIN(RADIANS(90-DEGREES(ASIN(AD249/2000))))*SQRT(2*Basic!$C$4*9.81)*Tool!$B$125*SIN(RADIANS(90-DEGREES(ASIN(AD249/2000))))*SQRT(2*Basic!$C$4*9.81)*Tool!$B$125)+(COS(RADIANS(90-DEGREES(ASIN(AD249/2000))))*SQRT(2*Basic!$C$4*9.81)*COS(RADIANS(90-DEGREES(ASIN(AD249/2000))))*SQRT(2*Basic!$C$4*9.81))))*(SQRT((SIN(RADIANS(90-DEGREES(ASIN(AD249/2000))))*SQRT(2*Basic!$C$4*9.81)*Tool!$B$125*SIN(RADIANS(90-DEGREES(ASIN(AD249/2000))))*SQRT(2*Basic!$C$4*9.81)*Tool!$B$125)+(COS(RADIANS(90-DEGREES(ASIN(AD249/2000))))*SQRT(2*Basic!$C$4*9.81)*COS(RADIANS(90-DEGREES(ASIN(AD249/2000))))*SQRT(2*Basic!$C$4*9.81))))/(2*9.81)</f>
        <v>0.84399590280999981</v>
      </c>
      <c r="AS249" s="75">
        <f>(1/9.81)*((SQRT((SIN(RADIANS(90-DEGREES(ASIN(AD249/2000))))*SQRT(2*Basic!$C$4*9.81)*Tool!$B$125*SIN(RADIANS(90-DEGREES(ASIN(AD249/2000))))*SQRT(2*Basic!$C$4*9.81)*Tool!$B$125)+(COS(RADIANS(90-DEGREES(ASIN(AD249/2000))))*SQRT(2*Basic!$C$4*9.81)*COS(RADIANS(90-DEGREES(ASIN(AD249/2000))))*SQRT(2*Basic!$C$4*9.81))))*SIN(RADIANS(AK249))+(SQRT(((SQRT((SIN(RADIANS(90-DEGREES(ASIN(AD249/2000))))*SQRT(2*Basic!$C$4*9.81)*Tool!$B$125*SIN(RADIANS(90-DEGREES(ASIN(AD249/2000))))*SQRT(2*Basic!$C$4*9.81)*Tool!$B$125)+(COS(RADIANS(90-DEGREES(ASIN(AD249/2000))))*SQRT(2*Basic!$C$4*9.81)*COS(RADIANS(90-DEGREES(ASIN(AD249/2000))))*SQRT(2*Basic!$C$4*9.81))))*SIN(RADIANS(AK249))*(SQRT((SIN(RADIANS(90-DEGREES(ASIN(AD249/2000))))*SQRT(2*Basic!$C$4*9.81)*Tool!$B$125*SIN(RADIANS(90-DEGREES(ASIN(AD249/2000))))*SQRT(2*Basic!$C$4*9.81)*Tool!$B$125)+(COS(RADIANS(90-DEGREES(ASIN(AD249/2000))))*SQRT(2*Basic!$C$4*9.81)*COS(RADIANS(90-DEGREES(ASIN(AD249/2000))))*SQRT(2*Basic!$C$4*9.81))))*SIN(RADIANS(AK249)))-19.62*(-Basic!$C$3))))*(SQRT((SIN(RADIANS(90-DEGREES(ASIN(AD249/2000))))*SQRT(2*Basic!$C$4*9.81)*Tool!$B$125*SIN(RADIANS(90-DEGREES(ASIN(AD249/2000))))*SQRT(2*Basic!$C$4*9.81)*Tool!$B$125)+(COS(RADIANS(90-DEGREES(ASIN(AD249/2000))))*SQRT(2*Basic!$C$4*9.81)*COS(RADIANS(90-DEGREES(ASIN(AD249/2000))))*SQRT(2*Basic!$C$4*9.81))))*COS(RADIANS(AK249))</f>
        <v>1.5749362682649832</v>
      </c>
      <c r="AX249">
        <v>246</v>
      </c>
      <c r="AY249">
        <f t="shared" si="32"/>
        <v>-1827.0909152852018</v>
      </c>
      <c r="AZ249">
        <f t="shared" si="33"/>
        <v>-813.47328615160018</v>
      </c>
    </row>
    <row r="250" spans="6:52" x14ac:dyDescent="0.3">
      <c r="F250">
        <v>248</v>
      </c>
      <c r="G250" s="31">
        <f t="shared" si="26"/>
        <v>0.73111430767640895</v>
      </c>
      <c r="H250" s="35">
        <f>Tool!$E$10+('Trajectory Map'!G250*SIN(RADIANS(90-2*DEGREES(ASIN($D$5/2000))))/COS(RADIANS(90-2*DEGREES(ASIN($D$5/2000))))-('Trajectory Map'!G250*'Trajectory Map'!G250/((VLOOKUP($D$5,$AD$3:$AR$2002,15,FALSE)*4*COS(RADIANS(90-2*DEGREES(ASIN($D$5/2000))))*COS(RADIANS(90-2*DEGREES(ASIN($D$5/2000))))))))</f>
        <v>6.0015999507722748</v>
      </c>
      <c r="AD250" s="33">
        <f t="shared" si="30"/>
        <v>248</v>
      </c>
      <c r="AE250" s="33">
        <f t="shared" si="27"/>
        <v>1984.5644358397637</v>
      </c>
      <c r="AH250" s="33">
        <f t="shared" si="28"/>
        <v>7.1230107201783914</v>
      </c>
      <c r="AI250" s="33">
        <f t="shared" si="29"/>
        <v>82.876989279821615</v>
      </c>
      <c r="AK250" s="75">
        <f t="shared" si="31"/>
        <v>75.753978559643215</v>
      </c>
      <c r="AN250" s="64"/>
      <c r="AQ250" s="64"/>
      <c r="AR250" s="75">
        <f>(SQRT((SIN(RADIANS(90-DEGREES(ASIN(AD250/2000))))*SQRT(2*Basic!$C$4*9.81)*Tool!$B$125*SIN(RADIANS(90-DEGREES(ASIN(AD250/2000))))*SQRT(2*Basic!$C$4*9.81)*Tool!$B$125)+(COS(RADIANS(90-DEGREES(ASIN(AD250/2000))))*SQRT(2*Basic!$C$4*9.81)*COS(RADIANS(90-DEGREES(ASIN(AD250/2000))))*SQRT(2*Basic!$C$4*9.81))))*(SQRT((SIN(RADIANS(90-DEGREES(ASIN(AD250/2000))))*SQRT(2*Basic!$C$4*9.81)*Tool!$B$125*SIN(RADIANS(90-DEGREES(ASIN(AD250/2000))))*SQRT(2*Basic!$C$4*9.81)*Tool!$B$125)+(COS(RADIANS(90-DEGREES(ASIN(AD250/2000))))*SQRT(2*Basic!$C$4*9.81)*COS(RADIANS(90-DEGREES(ASIN(AD250/2000))))*SQRT(2*Basic!$C$4*9.81))))/(2*9.81)</f>
        <v>0.84412860735999995</v>
      </c>
      <c r="AS250" s="75">
        <f>(1/9.81)*((SQRT((SIN(RADIANS(90-DEGREES(ASIN(AD250/2000))))*SQRT(2*Basic!$C$4*9.81)*Tool!$B$125*SIN(RADIANS(90-DEGREES(ASIN(AD250/2000))))*SQRT(2*Basic!$C$4*9.81)*Tool!$B$125)+(COS(RADIANS(90-DEGREES(ASIN(AD250/2000))))*SQRT(2*Basic!$C$4*9.81)*COS(RADIANS(90-DEGREES(ASIN(AD250/2000))))*SQRT(2*Basic!$C$4*9.81))))*SIN(RADIANS(AK250))+(SQRT(((SQRT((SIN(RADIANS(90-DEGREES(ASIN(AD250/2000))))*SQRT(2*Basic!$C$4*9.81)*Tool!$B$125*SIN(RADIANS(90-DEGREES(ASIN(AD250/2000))))*SQRT(2*Basic!$C$4*9.81)*Tool!$B$125)+(COS(RADIANS(90-DEGREES(ASIN(AD250/2000))))*SQRT(2*Basic!$C$4*9.81)*COS(RADIANS(90-DEGREES(ASIN(AD250/2000))))*SQRT(2*Basic!$C$4*9.81))))*SIN(RADIANS(AK250))*(SQRT((SIN(RADIANS(90-DEGREES(ASIN(AD250/2000))))*SQRT(2*Basic!$C$4*9.81)*Tool!$B$125*SIN(RADIANS(90-DEGREES(ASIN(AD250/2000))))*SQRT(2*Basic!$C$4*9.81)*Tool!$B$125)+(COS(RADIANS(90-DEGREES(ASIN(AD250/2000))))*SQRT(2*Basic!$C$4*9.81)*COS(RADIANS(90-DEGREES(ASIN(AD250/2000))))*SQRT(2*Basic!$C$4*9.81))))*SIN(RADIANS(AK250)))-19.62*(-Basic!$C$3))))*(SQRT((SIN(RADIANS(90-DEGREES(ASIN(AD250/2000))))*SQRT(2*Basic!$C$4*9.81)*Tool!$B$125*SIN(RADIANS(90-DEGREES(ASIN(AD250/2000))))*SQRT(2*Basic!$C$4*9.81)*Tool!$B$125)+(COS(RADIANS(90-DEGREES(ASIN(AD250/2000))))*SQRT(2*Basic!$C$4*9.81)*COS(RADIANS(90-DEGREES(ASIN(AD250/2000))))*SQRT(2*Basic!$C$4*9.81))))*COS(RADIANS(AK250))</f>
        <v>1.5812419911083084</v>
      </c>
      <c r="AX250">
        <v>247</v>
      </c>
      <c r="AY250">
        <f t="shared" si="32"/>
        <v>-1841.0097069048804</v>
      </c>
      <c r="AZ250">
        <f t="shared" si="33"/>
        <v>-781.46225697854766</v>
      </c>
    </row>
    <row r="251" spans="6:52" x14ac:dyDescent="0.3">
      <c r="F251">
        <v>249</v>
      </c>
      <c r="G251" s="31">
        <f t="shared" si="26"/>
        <v>0.73406234923962033</v>
      </c>
      <c r="H251" s="35">
        <f>Tool!$E$10+('Trajectory Map'!G251*SIN(RADIANS(90-2*DEGREES(ASIN($D$5/2000))))/COS(RADIANS(90-2*DEGREES(ASIN($D$5/2000))))-('Trajectory Map'!G251*'Trajectory Map'!G251/((VLOOKUP($D$5,$AD$3:$AR$2002,15,FALSE)*4*COS(RADIANS(90-2*DEGREES(ASIN($D$5/2000))))*COS(RADIANS(90-2*DEGREES(ASIN($D$5/2000))))))))</f>
        <v>6.0011764297941728</v>
      </c>
      <c r="AD251" s="33">
        <f t="shared" si="30"/>
        <v>249</v>
      </c>
      <c r="AE251" s="33">
        <f t="shared" si="27"/>
        <v>1984.4392154964082</v>
      </c>
      <c r="AH251" s="33">
        <f t="shared" si="28"/>
        <v>7.1518823380119585</v>
      </c>
      <c r="AI251" s="33">
        <f t="shared" si="29"/>
        <v>82.848117661988042</v>
      </c>
      <c r="AK251" s="75">
        <f t="shared" si="31"/>
        <v>75.696235323976083</v>
      </c>
      <c r="AN251" s="64"/>
      <c r="AQ251" s="64"/>
      <c r="AR251" s="75">
        <f>(SQRT((SIN(RADIANS(90-DEGREES(ASIN(AD251/2000))))*SQRT(2*Basic!$C$4*9.81)*Tool!$B$125*SIN(RADIANS(90-DEGREES(ASIN(AD251/2000))))*SQRT(2*Basic!$C$4*9.81)*Tool!$B$125)+(COS(RADIANS(90-DEGREES(ASIN(AD251/2000))))*SQRT(2*Basic!$C$4*9.81)*COS(RADIANS(90-DEGREES(ASIN(AD251/2000))))*SQRT(2*Basic!$C$4*9.81))))*(SQRT((SIN(RADIANS(90-DEGREES(ASIN(AD251/2000))))*SQRT(2*Basic!$C$4*9.81)*Tool!$B$125*SIN(RADIANS(90-DEGREES(ASIN(AD251/2000))))*SQRT(2*Basic!$C$4*9.81)*Tool!$B$125)+(COS(RADIANS(90-DEGREES(ASIN(AD251/2000))))*SQRT(2*Basic!$C$4*9.81)*COS(RADIANS(90-DEGREES(ASIN(AD251/2000))))*SQRT(2*Basic!$C$4*9.81))))/(2*9.81)</f>
        <v>0.84426184808999993</v>
      </c>
      <c r="AS251" s="75">
        <f>(1/9.81)*((SQRT((SIN(RADIANS(90-DEGREES(ASIN(AD251/2000))))*SQRT(2*Basic!$C$4*9.81)*Tool!$B$125*SIN(RADIANS(90-DEGREES(ASIN(AD251/2000))))*SQRT(2*Basic!$C$4*9.81)*Tool!$B$125)+(COS(RADIANS(90-DEGREES(ASIN(AD251/2000))))*SQRT(2*Basic!$C$4*9.81)*COS(RADIANS(90-DEGREES(ASIN(AD251/2000))))*SQRT(2*Basic!$C$4*9.81))))*SIN(RADIANS(AK251))+(SQRT(((SQRT((SIN(RADIANS(90-DEGREES(ASIN(AD251/2000))))*SQRT(2*Basic!$C$4*9.81)*Tool!$B$125*SIN(RADIANS(90-DEGREES(ASIN(AD251/2000))))*SQRT(2*Basic!$C$4*9.81)*Tool!$B$125)+(COS(RADIANS(90-DEGREES(ASIN(AD251/2000))))*SQRT(2*Basic!$C$4*9.81)*COS(RADIANS(90-DEGREES(ASIN(AD251/2000))))*SQRT(2*Basic!$C$4*9.81))))*SIN(RADIANS(AK251))*(SQRT((SIN(RADIANS(90-DEGREES(ASIN(AD251/2000))))*SQRT(2*Basic!$C$4*9.81)*Tool!$B$125*SIN(RADIANS(90-DEGREES(ASIN(AD251/2000))))*SQRT(2*Basic!$C$4*9.81)*Tool!$B$125)+(COS(RADIANS(90-DEGREES(ASIN(AD251/2000))))*SQRT(2*Basic!$C$4*9.81)*COS(RADIANS(90-DEGREES(ASIN(AD251/2000))))*SQRT(2*Basic!$C$4*9.81))))*SIN(RADIANS(AK251)))-19.62*(-Basic!$C$3))))*(SQRT((SIN(RADIANS(90-DEGREES(ASIN(AD251/2000))))*SQRT(2*Basic!$C$4*9.81)*Tool!$B$125*SIN(RADIANS(90-DEGREES(ASIN(AD251/2000))))*SQRT(2*Basic!$C$4*9.81)*Tool!$B$125)+(COS(RADIANS(90-DEGREES(ASIN(AD251/2000))))*SQRT(2*Basic!$C$4*9.81)*COS(RADIANS(90-DEGREES(ASIN(AD251/2000))))*SQRT(2*Basic!$C$4*9.81))))*COS(RADIANS(AK251))</f>
        <v>1.5875468025114823</v>
      </c>
      <c r="AX251">
        <v>248</v>
      </c>
      <c r="AY251">
        <f t="shared" si="32"/>
        <v>-1854.3677091335746</v>
      </c>
      <c r="AZ251">
        <f t="shared" si="33"/>
        <v>-749.2131868318246</v>
      </c>
    </row>
    <row r="252" spans="6:52" x14ac:dyDescent="0.3">
      <c r="F252">
        <v>250</v>
      </c>
      <c r="G252" s="31">
        <f t="shared" si="26"/>
        <v>0.73701039080283159</v>
      </c>
      <c r="H252" s="35">
        <f>Tool!$E$10+('Trajectory Map'!G252*SIN(RADIANS(90-2*DEGREES(ASIN($D$5/2000))))/COS(RADIANS(90-2*DEGREES(ASIN($D$5/2000))))-('Trajectory Map'!G252*'Trajectory Map'!G252/((VLOOKUP($D$5,$AD$3:$AR$2002,15,FALSE)*4*COS(RADIANS(90-2*DEGREES(ASIN($D$5/2000))))*COS(RADIANS(90-2*DEGREES(ASIN($D$5/2000))))))))</f>
        <v>6.0007494552225564</v>
      </c>
      <c r="AD252" s="33">
        <f t="shared" si="30"/>
        <v>250</v>
      </c>
      <c r="AE252" s="33">
        <f t="shared" si="27"/>
        <v>1984.3134832984429</v>
      </c>
      <c r="AH252" s="33">
        <f t="shared" si="28"/>
        <v>7.1807557814582799</v>
      </c>
      <c r="AI252" s="33">
        <f t="shared" si="29"/>
        <v>82.819244218541726</v>
      </c>
      <c r="AK252" s="75">
        <f t="shared" si="31"/>
        <v>75.638488437083438</v>
      </c>
      <c r="AN252" s="64"/>
      <c r="AQ252" s="64"/>
      <c r="AR252" s="75">
        <f>(SQRT((SIN(RADIANS(90-DEGREES(ASIN(AD252/2000))))*SQRT(2*Basic!$C$4*9.81)*Tool!$B$125*SIN(RADIANS(90-DEGREES(ASIN(AD252/2000))))*SQRT(2*Basic!$C$4*9.81)*Tool!$B$125)+(COS(RADIANS(90-DEGREES(ASIN(AD252/2000))))*SQRT(2*Basic!$C$4*9.81)*COS(RADIANS(90-DEGREES(ASIN(AD252/2000))))*SQRT(2*Basic!$C$4*9.81))))*(SQRT((SIN(RADIANS(90-DEGREES(ASIN(AD252/2000))))*SQRT(2*Basic!$C$4*9.81)*Tool!$B$125*SIN(RADIANS(90-DEGREES(ASIN(AD252/2000))))*SQRT(2*Basic!$C$4*9.81)*Tool!$B$125)+(COS(RADIANS(90-DEGREES(ASIN(AD252/2000))))*SQRT(2*Basic!$C$4*9.81)*COS(RADIANS(90-DEGREES(ASIN(AD252/2000))))*SQRT(2*Basic!$C$4*9.81))))/(2*9.81)</f>
        <v>0.84439562500000009</v>
      </c>
      <c r="AS252" s="75">
        <f>(1/9.81)*((SQRT((SIN(RADIANS(90-DEGREES(ASIN(AD252/2000))))*SQRT(2*Basic!$C$4*9.81)*Tool!$B$125*SIN(RADIANS(90-DEGREES(ASIN(AD252/2000))))*SQRT(2*Basic!$C$4*9.81)*Tool!$B$125)+(COS(RADIANS(90-DEGREES(ASIN(AD252/2000))))*SQRT(2*Basic!$C$4*9.81)*COS(RADIANS(90-DEGREES(ASIN(AD252/2000))))*SQRT(2*Basic!$C$4*9.81))))*SIN(RADIANS(AK252))+(SQRT(((SQRT((SIN(RADIANS(90-DEGREES(ASIN(AD252/2000))))*SQRT(2*Basic!$C$4*9.81)*Tool!$B$125*SIN(RADIANS(90-DEGREES(ASIN(AD252/2000))))*SQRT(2*Basic!$C$4*9.81)*Tool!$B$125)+(COS(RADIANS(90-DEGREES(ASIN(AD252/2000))))*SQRT(2*Basic!$C$4*9.81)*COS(RADIANS(90-DEGREES(ASIN(AD252/2000))))*SQRT(2*Basic!$C$4*9.81))))*SIN(RADIANS(AK252))*(SQRT((SIN(RADIANS(90-DEGREES(ASIN(AD252/2000))))*SQRT(2*Basic!$C$4*9.81)*Tool!$B$125*SIN(RADIANS(90-DEGREES(ASIN(AD252/2000))))*SQRT(2*Basic!$C$4*9.81)*Tool!$B$125)+(COS(RADIANS(90-DEGREES(ASIN(AD252/2000))))*SQRT(2*Basic!$C$4*9.81)*COS(RADIANS(90-DEGREES(ASIN(AD252/2000))))*SQRT(2*Basic!$C$4*9.81))))*SIN(RADIANS(AK252)))-19.62*(-Basic!$C$3))))*(SQRT((SIN(RADIANS(90-DEGREES(ASIN(AD252/2000))))*SQRT(2*Basic!$C$4*9.81)*Tool!$B$125*SIN(RADIANS(90-DEGREES(ASIN(AD252/2000))))*SQRT(2*Basic!$C$4*9.81)*Tool!$B$125)+(COS(RADIANS(90-DEGREES(ASIN(AD252/2000))))*SQRT(2*Basic!$C$4*9.81)*COS(RADIANS(90-DEGREES(ASIN(AD252/2000))))*SQRT(2*Basic!$C$4*9.81))))*COS(RADIANS(AK252))</f>
        <v>1.5938506976745248</v>
      </c>
      <c r="AX252">
        <v>249</v>
      </c>
      <c r="AY252">
        <f t="shared" si="32"/>
        <v>-1867.1608529944033</v>
      </c>
      <c r="AZ252">
        <f t="shared" si="33"/>
        <v>-716.73589909060138</v>
      </c>
    </row>
    <row r="253" spans="6:52" x14ac:dyDescent="0.3">
      <c r="F253">
        <v>251</v>
      </c>
      <c r="G253" s="31">
        <f t="shared" si="26"/>
        <v>0.73995843236604286</v>
      </c>
      <c r="H253" s="35">
        <f>Tool!$E$10+('Trajectory Map'!G253*SIN(RADIANS(90-2*DEGREES(ASIN($D$5/2000))))/COS(RADIANS(90-2*DEGREES(ASIN($D$5/2000))))-('Trajectory Map'!G253*'Trajectory Map'!G253/((VLOOKUP($D$5,$AD$3:$AR$2002,15,FALSE)*4*COS(RADIANS(90-2*DEGREES(ASIN($D$5/2000))))*COS(RADIANS(90-2*DEGREES(ASIN($D$5/2000))))))))</f>
        <v>6.0003190270574267</v>
      </c>
      <c r="AD253" s="33">
        <f t="shared" si="30"/>
        <v>251</v>
      </c>
      <c r="AE253" s="33">
        <f t="shared" si="27"/>
        <v>1984.1872391485638</v>
      </c>
      <c r="AH253" s="33">
        <f t="shared" si="28"/>
        <v>7.2096310581975871</v>
      </c>
      <c r="AI253" s="33">
        <f t="shared" si="29"/>
        <v>82.790368941802413</v>
      </c>
      <c r="AK253" s="75">
        <f t="shared" si="31"/>
        <v>75.580737883604826</v>
      </c>
      <c r="AN253" s="64"/>
      <c r="AQ253" s="64"/>
      <c r="AR253" s="75">
        <f>(SQRT((SIN(RADIANS(90-DEGREES(ASIN(AD253/2000))))*SQRT(2*Basic!$C$4*9.81)*Tool!$B$125*SIN(RADIANS(90-DEGREES(ASIN(AD253/2000))))*SQRT(2*Basic!$C$4*9.81)*Tool!$B$125)+(COS(RADIANS(90-DEGREES(ASIN(AD253/2000))))*SQRT(2*Basic!$C$4*9.81)*COS(RADIANS(90-DEGREES(ASIN(AD253/2000))))*SQRT(2*Basic!$C$4*9.81))))*(SQRT((SIN(RADIANS(90-DEGREES(ASIN(AD253/2000))))*SQRT(2*Basic!$C$4*9.81)*Tool!$B$125*SIN(RADIANS(90-DEGREES(ASIN(AD253/2000))))*SQRT(2*Basic!$C$4*9.81)*Tool!$B$125)+(COS(RADIANS(90-DEGREES(ASIN(AD253/2000))))*SQRT(2*Basic!$C$4*9.81)*COS(RADIANS(90-DEGREES(ASIN(AD253/2000))))*SQRT(2*Basic!$C$4*9.81))))/(2*9.81)</f>
        <v>0.8445299380900001</v>
      </c>
      <c r="AS253" s="75">
        <f>(1/9.81)*((SQRT((SIN(RADIANS(90-DEGREES(ASIN(AD253/2000))))*SQRT(2*Basic!$C$4*9.81)*Tool!$B$125*SIN(RADIANS(90-DEGREES(ASIN(AD253/2000))))*SQRT(2*Basic!$C$4*9.81)*Tool!$B$125)+(COS(RADIANS(90-DEGREES(ASIN(AD253/2000))))*SQRT(2*Basic!$C$4*9.81)*COS(RADIANS(90-DEGREES(ASIN(AD253/2000))))*SQRT(2*Basic!$C$4*9.81))))*SIN(RADIANS(AK253))+(SQRT(((SQRT((SIN(RADIANS(90-DEGREES(ASIN(AD253/2000))))*SQRT(2*Basic!$C$4*9.81)*Tool!$B$125*SIN(RADIANS(90-DEGREES(ASIN(AD253/2000))))*SQRT(2*Basic!$C$4*9.81)*Tool!$B$125)+(COS(RADIANS(90-DEGREES(ASIN(AD253/2000))))*SQRT(2*Basic!$C$4*9.81)*COS(RADIANS(90-DEGREES(ASIN(AD253/2000))))*SQRT(2*Basic!$C$4*9.81))))*SIN(RADIANS(AK253))*(SQRT((SIN(RADIANS(90-DEGREES(ASIN(AD253/2000))))*SQRT(2*Basic!$C$4*9.81)*Tool!$B$125*SIN(RADIANS(90-DEGREES(ASIN(AD253/2000))))*SQRT(2*Basic!$C$4*9.81)*Tool!$B$125)+(COS(RADIANS(90-DEGREES(ASIN(AD253/2000))))*SQRT(2*Basic!$C$4*9.81)*COS(RADIANS(90-DEGREES(ASIN(AD253/2000))))*SQRT(2*Basic!$C$4*9.81))))*SIN(RADIANS(AK253)))-19.62*(-Basic!$C$3))))*(SQRT((SIN(RADIANS(90-DEGREES(ASIN(AD253/2000))))*SQRT(2*Basic!$C$4*9.81)*Tool!$B$125*SIN(RADIANS(90-DEGREES(ASIN(AD253/2000))))*SQRT(2*Basic!$C$4*9.81)*Tool!$B$125)+(COS(RADIANS(90-DEGREES(ASIN(AD253/2000))))*SQRT(2*Basic!$C$4*9.81)*COS(RADIANS(90-DEGREES(ASIN(AD253/2000))))*SQRT(2*Basic!$C$4*9.81))))*COS(RADIANS(AK253))</f>
        <v>1.6001536717842515</v>
      </c>
      <c r="AX253">
        <v>250</v>
      </c>
      <c r="AY253">
        <f t="shared" si="32"/>
        <v>-1879.3852415718168</v>
      </c>
      <c r="AZ253">
        <f t="shared" si="33"/>
        <v>-684.04028665133706</v>
      </c>
    </row>
    <row r="254" spans="6:52" x14ac:dyDescent="0.3">
      <c r="F254">
        <v>252</v>
      </c>
      <c r="G254" s="31">
        <f t="shared" si="26"/>
        <v>0.74290647392925424</v>
      </c>
      <c r="H254" s="35">
        <f>Tool!$E$10+('Trajectory Map'!G254*SIN(RADIANS(90-2*DEGREES(ASIN($D$5/2000))))/COS(RADIANS(90-2*DEGREES(ASIN($D$5/2000))))-('Trajectory Map'!G254*'Trajectory Map'!G254/((VLOOKUP($D$5,$AD$3:$AR$2002,15,FALSE)*4*COS(RADIANS(90-2*DEGREES(ASIN($D$5/2000))))*COS(RADIANS(90-2*DEGREES(ASIN($D$5/2000))))))))</f>
        <v>5.9998851452987827</v>
      </c>
      <c r="AD254" s="33">
        <f t="shared" si="30"/>
        <v>252</v>
      </c>
      <c r="AE254" s="33">
        <f t="shared" si="27"/>
        <v>1984.0604829490455</v>
      </c>
      <c r="AH254" s="33">
        <f t="shared" si="28"/>
        <v>7.2385081759143981</v>
      </c>
      <c r="AI254" s="33">
        <f t="shared" si="29"/>
        <v>82.761491824085596</v>
      </c>
      <c r="AK254" s="75">
        <f t="shared" si="31"/>
        <v>75.522983648171206</v>
      </c>
      <c r="AN254" s="64"/>
      <c r="AQ254" s="64"/>
      <c r="AR254" s="75">
        <f>(SQRT((SIN(RADIANS(90-DEGREES(ASIN(AD254/2000))))*SQRT(2*Basic!$C$4*9.81)*Tool!$B$125*SIN(RADIANS(90-DEGREES(ASIN(AD254/2000))))*SQRT(2*Basic!$C$4*9.81)*Tool!$B$125)+(COS(RADIANS(90-DEGREES(ASIN(AD254/2000))))*SQRT(2*Basic!$C$4*9.81)*COS(RADIANS(90-DEGREES(ASIN(AD254/2000))))*SQRT(2*Basic!$C$4*9.81))))*(SQRT((SIN(RADIANS(90-DEGREES(ASIN(AD254/2000))))*SQRT(2*Basic!$C$4*9.81)*Tool!$B$125*SIN(RADIANS(90-DEGREES(ASIN(AD254/2000))))*SQRT(2*Basic!$C$4*9.81)*Tool!$B$125)+(COS(RADIANS(90-DEGREES(ASIN(AD254/2000))))*SQRT(2*Basic!$C$4*9.81)*COS(RADIANS(90-DEGREES(ASIN(AD254/2000))))*SQRT(2*Basic!$C$4*9.81))))/(2*9.81)</f>
        <v>0.84466478736000028</v>
      </c>
      <c r="AS254" s="75">
        <f>(1/9.81)*((SQRT((SIN(RADIANS(90-DEGREES(ASIN(AD254/2000))))*SQRT(2*Basic!$C$4*9.81)*Tool!$B$125*SIN(RADIANS(90-DEGREES(ASIN(AD254/2000))))*SQRT(2*Basic!$C$4*9.81)*Tool!$B$125)+(COS(RADIANS(90-DEGREES(ASIN(AD254/2000))))*SQRT(2*Basic!$C$4*9.81)*COS(RADIANS(90-DEGREES(ASIN(AD254/2000))))*SQRT(2*Basic!$C$4*9.81))))*SIN(RADIANS(AK254))+(SQRT(((SQRT((SIN(RADIANS(90-DEGREES(ASIN(AD254/2000))))*SQRT(2*Basic!$C$4*9.81)*Tool!$B$125*SIN(RADIANS(90-DEGREES(ASIN(AD254/2000))))*SQRT(2*Basic!$C$4*9.81)*Tool!$B$125)+(COS(RADIANS(90-DEGREES(ASIN(AD254/2000))))*SQRT(2*Basic!$C$4*9.81)*COS(RADIANS(90-DEGREES(ASIN(AD254/2000))))*SQRT(2*Basic!$C$4*9.81))))*SIN(RADIANS(AK254))*(SQRT((SIN(RADIANS(90-DEGREES(ASIN(AD254/2000))))*SQRT(2*Basic!$C$4*9.81)*Tool!$B$125*SIN(RADIANS(90-DEGREES(ASIN(AD254/2000))))*SQRT(2*Basic!$C$4*9.81)*Tool!$B$125)+(COS(RADIANS(90-DEGREES(ASIN(AD254/2000))))*SQRT(2*Basic!$C$4*9.81)*COS(RADIANS(90-DEGREES(ASIN(AD254/2000))))*SQRT(2*Basic!$C$4*9.81))))*SIN(RADIANS(AK254)))-19.62*(-Basic!$C$3))))*(SQRT((SIN(RADIANS(90-DEGREES(ASIN(AD254/2000))))*SQRT(2*Basic!$C$4*9.81)*Tool!$B$125*SIN(RADIANS(90-DEGREES(ASIN(AD254/2000))))*SQRT(2*Basic!$C$4*9.81)*Tool!$B$125)+(COS(RADIANS(90-DEGREES(ASIN(AD254/2000))))*SQRT(2*Basic!$C$4*9.81)*COS(RADIANS(90-DEGREES(ASIN(AD254/2000))))*SQRT(2*Basic!$C$4*9.81))))*COS(RADIANS(AK254))</f>
        <v>1.6064557200142184</v>
      </c>
      <c r="AX254">
        <v>251</v>
      </c>
      <c r="AY254">
        <f t="shared" si="32"/>
        <v>-1891.0371511986336</v>
      </c>
      <c r="AZ254">
        <f t="shared" si="33"/>
        <v>-651.1363089143133</v>
      </c>
    </row>
    <row r="255" spans="6:52" x14ac:dyDescent="0.3">
      <c r="F255">
        <v>253</v>
      </c>
      <c r="G255" s="31">
        <f t="shared" si="26"/>
        <v>0.74585451549246562</v>
      </c>
      <c r="H255" s="35">
        <f>Tool!$E$10+('Trajectory Map'!G255*SIN(RADIANS(90-2*DEGREES(ASIN($D$5/2000))))/COS(RADIANS(90-2*DEGREES(ASIN($D$5/2000))))-('Trajectory Map'!G255*'Trajectory Map'!G255/((VLOOKUP($D$5,$AD$3:$AR$2002,15,FALSE)*4*COS(RADIANS(90-2*DEGREES(ASIN($D$5/2000))))*COS(RADIANS(90-2*DEGREES(ASIN($D$5/2000))))))))</f>
        <v>5.9994478099466235</v>
      </c>
      <c r="AD255" s="33">
        <f t="shared" si="30"/>
        <v>253</v>
      </c>
      <c r="AE255" s="33">
        <f t="shared" si="27"/>
        <v>1983.9332146017416</v>
      </c>
      <c r="AH255" s="33">
        <f t="shared" si="28"/>
        <v>7.2673871422975624</v>
      </c>
      <c r="AI255" s="33">
        <f t="shared" si="29"/>
        <v>82.732612857702435</v>
      </c>
      <c r="AK255" s="75">
        <f t="shared" si="31"/>
        <v>75.46522571540487</v>
      </c>
      <c r="AN255" s="64"/>
      <c r="AQ255" s="64"/>
      <c r="AR255" s="75">
        <f>(SQRT((SIN(RADIANS(90-DEGREES(ASIN(AD255/2000))))*SQRT(2*Basic!$C$4*9.81)*Tool!$B$125*SIN(RADIANS(90-DEGREES(ASIN(AD255/2000))))*SQRT(2*Basic!$C$4*9.81)*Tool!$B$125)+(COS(RADIANS(90-DEGREES(ASIN(AD255/2000))))*SQRT(2*Basic!$C$4*9.81)*COS(RADIANS(90-DEGREES(ASIN(AD255/2000))))*SQRT(2*Basic!$C$4*9.81))))*(SQRT((SIN(RADIANS(90-DEGREES(ASIN(AD255/2000))))*SQRT(2*Basic!$C$4*9.81)*Tool!$B$125*SIN(RADIANS(90-DEGREES(ASIN(AD255/2000))))*SQRT(2*Basic!$C$4*9.81)*Tool!$B$125)+(COS(RADIANS(90-DEGREES(ASIN(AD255/2000))))*SQRT(2*Basic!$C$4*9.81)*COS(RADIANS(90-DEGREES(ASIN(AD255/2000))))*SQRT(2*Basic!$C$4*9.81))))/(2*9.81)</f>
        <v>0.84480017281000008</v>
      </c>
      <c r="AS255" s="75">
        <f>(1/9.81)*((SQRT((SIN(RADIANS(90-DEGREES(ASIN(AD255/2000))))*SQRT(2*Basic!$C$4*9.81)*Tool!$B$125*SIN(RADIANS(90-DEGREES(ASIN(AD255/2000))))*SQRT(2*Basic!$C$4*9.81)*Tool!$B$125)+(COS(RADIANS(90-DEGREES(ASIN(AD255/2000))))*SQRT(2*Basic!$C$4*9.81)*COS(RADIANS(90-DEGREES(ASIN(AD255/2000))))*SQRT(2*Basic!$C$4*9.81))))*SIN(RADIANS(AK255))+(SQRT(((SQRT((SIN(RADIANS(90-DEGREES(ASIN(AD255/2000))))*SQRT(2*Basic!$C$4*9.81)*Tool!$B$125*SIN(RADIANS(90-DEGREES(ASIN(AD255/2000))))*SQRT(2*Basic!$C$4*9.81)*Tool!$B$125)+(COS(RADIANS(90-DEGREES(ASIN(AD255/2000))))*SQRT(2*Basic!$C$4*9.81)*COS(RADIANS(90-DEGREES(ASIN(AD255/2000))))*SQRT(2*Basic!$C$4*9.81))))*SIN(RADIANS(AK255))*(SQRT((SIN(RADIANS(90-DEGREES(ASIN(AD255/2000))))*SQRT(2*Basic!$C$4*9.81)*Tool!$B$125*SIN(RADIANS(90-DEGREES(ASIN(AD255/2000))))*SQRT(2*Basic!$C$4*9.81)*Tool!$B$125)+(COS(RADIANS(90-DEGREES(ASIN(AD255/2000))))*SQRT(2*Basic!$C$4*9.81)*COS(RADIANS(90-DEGREES(ASIN(AD255/2000))))*SQRT(2*Basic!$C$4*9.81))))*SIN(RADIANS(AK255)))-19.62*(-Basic!$C$3))))*(SQRT((SIN(RADIANS(90-DEGREES(ASIN(AD255/2000))))*SQRT(2*Basic!$C$4*9.81)*Tool!$B$125*SIN(RADIANS(90-DEGREES(ASIN(AD255/2000))))*SQRT(2*Basic!$C$4*9.81)*Tool!$B$125)+(COS(RADIANS(90-DEGREES(ASIN(AD255/2000))))*SQRT(2*Basic!$C$4*9.81)*COS(RADIANS(90-DEGREES(ASIN(AD255/2000))))*SQRT(2*Basic!$C$4*9.81))))*COS(RADIANS(AK255))</f>
        <v>1.6127568375246835</v>
      </c>
      <c r="AX255">
        <v>252</v>
      </c>
      <c r="AY255">
        <f t="shared" si="32"/>
        <v>-1902.1130325903071</v>
      </c>
      <c r="AZ255">
        <f t="shared" si="33"/>
        <v>-618.03398874989512</v>
      </c>
    </row>
    <row r="256" spans="6:52" x14ac:dyDescent="0.3">
      <c r="F256">
        <v>254</v>
      </c>
      <c r="G256" s="31">
        <f t="shared" si="26"/>
        <v>0.74880255705567689</v>
      </c>
      <c r="H256" s="35">
        <f>Tool!$E$10+('Trajectory Map'!G256*SIN(RADIANS(90-2*DEGREES(ASIN($D$5/2000))))/COS(RADIANS(90-2*DEGREES(ASIN($D$5/2000))))-('Trajectory Map'!G256*'Trajectory Map'!G256/((VLOOKUP($D$5,$AD$3:$AR$2002,15,FALSE)*4*COS(RADIANS(90-2*DEGREES(ASIN($D$5/2000))))*COS(RADIANS(90-2*DEGREES(ASIN($D$5/2000))))))))</f>
        <v>5.9990070210009518</v>
      </c>
      <c r="AD256" s="33">
        <f t="shared" si="30"/>
        <v>254</v>
      </c>
      <c r="AE256" s="33">
        <f t="shared" si="27"/>
        <v>1983.8054340080835</v>
      </c>
      <c r="AH256" s="33">
        <f t="shared" si="28"/>
        <v>7.2962679650402631</v>
      </c>
      <c r="AI256" s="33">
        <f t="shared" si="29"/>
        <v>82.703732034959742</v>
      </c>
      <c r="AK256" s="75">
        <f t="shared" si="31"/>
        <v>75.40746406991947</v>
      </c>
      <c r="AN256" s="64"/>
      <c r="AQ256" s="64"/>
      <c r="AR256" s="75">
        <f>(SQRT((SIN(RADIANS(90-DEGREES(ASIN(AD256/2000))))*SQRT(2*Basic!$C$4*9.81)*Tool!$B$125*SIN(RADIANS(90-DEGREES(ASIN(AD256/2000))))*SQRT(2*Basic!$C$4*9.81)*Tool!$B$125)+(COS(RADIANS(90-DEGREES(ASIN(AD256/2000))))*SQRT(2*Basic!$C$4*9.81)*COS(RADIANS(90-DEGREES(ASIN(AD256/2000))))*SQRT(2*Basic!$C$4*9.81))))*(SQRT((SIN(RADIANS(90-DEGREES(ASIN(AD256/2000))))*SQRT(2*Basic!$C$4*9.81)*Tool!$B$125*SIN(RADIANS(90-DEGREES(ASIN(AD256/2000))))*SQRT(2*Basic!$C$4*9.81)*Tool!$B$125)+(COS(RADIANS(90-DEGREES(ASIN(AD256/2000))))*SQRT(2*Basic!$C$4*9.81)*COS(RADIANS(90-DEGREES(ASIN(AD256/2000))))*SQRT(2*Basic!$C$4*9.81))))/(2*9.81)</f>
        <v>0.84493609444000017</v>
      </c>
      <c r="AS256" s="75">
        <f>(1/9.81)*((SQRT((SIN(RADIANS(90-DEGREES(ASIN(AD256/2000))))*SQRT(2*Basic!$C$4*9.81)*Tool!$B$125*SIN(RADIANS(90-DEGREES(ASIN(AD256/2000))))*SQRT(2*Basic!$C$4*9.81)*Tool!$B$125)+(COS(RADIANS(90-DEGREES(ASIN(AD256/2000))))*SQRT(2*Basic!$C$4*9.81)*COS(RADIANS(90-DEGREES(ASIN(AD256/2000))))*SQRT(2*Basic!$C$4*9.81))))*SIN(RADIANS(AK256))+(SQRT(((SQRT((SIN(RADIANS(90-DEGREES(ASIN(AD256/2000))))*SQRT(2*Basic!$C$4*9.81)*Tool!$B$125*SIN(RADIANS(90-DEGREES(ASIN(AD256/2000))))*SQRT(2*Basic!$C$4*9.81)*Tool!$B$125)+(COS(RADIANS(90-DEGREES(ASIN(AD256/2000))))*SQRT(2*Basic!$C$4*9.81)*COS(RADIANS(90-DEGREES(ASIN(AD256/2000))))*SQRT(2*Basic!$C$4*9.81))))*SIN(RADIANS(AK256))*(SQRT((SIN(RADIANS(90-DEGREES(ASIN(AD256/2000))))*SQRT(2*Basic!$C$4*9.81)*Tool!$B$125*SIN(RADIANS(90-DEGREES(ASIN(AD256/2000))))*SQRT(2*Basic!$C$4*9.81)*Tool!$B$125)+(COS(RADIANS(90-DEGREES(ASIN(AD256/2000))))*SQRT(2*Basic!$C$4*9.81)*COS(RADIANS(90-DEGREES(ASIN(AD256/2000))))*SQRT(2*Basic!$C$4*9.81))))*SIN(RADIANS(AK256)))-19.62*(-Basic!$C$3))))*(SQRT((SIN(RADIANS(90-DEGREES(ASIN(AD256/2000))))*SQRT(2*Basic!$C$4*9.81)*Tool!$B$125*SIN(RADIANS(90-DEGREES(ASIN(AD256/2000))))*SQRT(2*Basic!$C$4*9.81)*Tool!$B$125)+(COS(RADIANS(90-DEGREES(ASIN(AD256/2000))))*SQRT(2*Basic!$C$4*9.81)*COS(RADIANS(90-DEGREES(ASIN(AD256/2000))))*SQRT(2*Basic!$C$4*9.81))))*COS(RADIANS(AK256))</f>
        <v>1.6190570194625582</v>
      </c>
      <c r="AX256">
        <v>253</v>
      </c>
      <c r="AY256">
        <f t="shared" si="32"/>
        <v>-1912.6095119260706</v>
      </c>
      <c r="AZ256">
        <f t="shared" si="33"/>
        <v>-584.74340944547419</v>
      </c>
    </row>
    <row r="257" spans="6:52" x14ac:dyDescent="0.3">
      <c r="F257">
        <v>255</v>
      </c>
      <c r="G257" s="31">
        <f t="shared" si="26"/>
        <v>0.75175059861888827</v>
      </c>
      <c r="H257" s="35">
        <f>Tool!$E$10+('Trajectory Map'!G257*SIN(RADIANS(90-2*DEGREES(ASIN($D$5/2000))))/COS(RADIANS(90-2*DEGREES(ASIN($D$5/2000))))-('Trajectory Map'!G257*'Trajectory Map'!G257/((VLOOKUP($D$5,$AD$3:$AR$2002,15,FALSE)*4*COS(RADIANS(90-2*DEGREES(ASIN($D$5/2000))))*COS(RADIANS(90-2*DEGREES(ASIN($D$5/2000))))))))</f>
        <v>5.998562778461765</v>
      </c>
      <c r="AD257" s="33">
        <f t="shared" si="30"/>
        <v>255</v>
      </c>
      <c r="AE257" s="33">
        <f t="shared" si="27"/>
        <v>1983.6771410690803</v>
      </c>
      <c r="AH257" s="33">
        <f t="shared" si="28"/>
        <v>7.325150651840044</v>
      </c>
      <c r="AI257" s="33">
        <f t="shared" si="29"/>
        <v>82.674849348159952</v>
      </c>
      <c r="AK257" s="75">
        <f t="shared" si="31"/>
        <v>75.349698696319905</v>
      </c>
      <c r="AN257" s="64"/>
      <c r="AQ257" s="64"/>
      <c r="AR257" s="75">
        <f>(SQRT((SIN(RADIANS(90-DEGREES(ASIN(AD257/2000))))*SQRT(2*Basic!$C$4*9.81)*Tool!$B$125*SIN(RADIANS(90-DEGREES(ASIN(AD257/2000))))*SQRT(2*Basic!$C$4*9.81)*Tool!$B$125)+(COS(RADIANS(90-DEGREES(ASIN(AD257/2000))))*SQRT(2*Basic!$C$4*9.81)*COS(RADIANS(90-DEGREES(ASIN(AD257/2000))))*SQRT(2*Basic!$C$4*9.81))))*(SQRT((SIN(RADIANS(90-DEGREES(ASIN(AD257/2000))))*SQRT(2*Basic!$C$4*9.81)*Tool!$B$125*SIN(RADIANS(90-DEGREES(ASIN(AD257/2000))))*SQRT(2*Basic!$C$4*9.81)*Tool!$B$125)+(COS(RADIANS(90-DEGREES(ASIN(AD257/2000))))*SQRT(2*Basic!$C$4*9.81)*COS(RADIANS(90-DEGREES(ASIN(AD257/2000))))*SQRT(2*Basic!$C$4*9.81))))/(2*9.81)</f>
        <v>0.84507255225000033</v>
      </c>
      <c r="AS257" s="75">
        <f>(1/9.81)*((SQRT((SIN(RADIANS(90-DEGREES(ASIN(AD257/2000))))*SQRT(2*Basic!$C$4*9.81)*Tool!$B$125*SIN(RADIANS(90-DEGREES(ASIN(AD257/2000))))*SQRT(2*Basic!$C$4*9.81)*Tool!$B$125)+(COS(RADIANS(90-DEGREES(ASIN(AD257/2000))))*SQRT(2*Basic!$C$4*9.81)*COS(RADIANS(90-DEGREES(ASIN(AD257/2000))))*SQRT(2*Basic!$C$4*9.81))))*SIN(RADIANS(AK257))+(SQRT(((SQRT((SIN(RADIANS(90-DEGREES(ASIN(AD257/2000))))*SQRT(2*Basic!$C$4*9.81)*Tool!$B$125*SIN(RADIANS(90-DEGREES(ASIN(AD257/2000))))*SQRT(2*Basic!$C$4*9.81)*Tool!$B$125)+(COS(RADIANS(90-DEGREES(ASIN(AD257/2000))))*SQRT(2*Basic!$C$4*9.81)*COS(RADIANS(90-DEGREES(ASIN(AD257/2000))))*SQRT(2*Basic!$C$4*9.81))))*SIN(RADIANS(AK257))*(SQRT((SIN(RADIANS(90-DEGREES(ASIN(AD257/2000))))*SQRT(2*Basic!$C$4*9.81)*Tool!$B$125*SIN(RADIANS(90-DEGREES(ASIN(AD257/2000))))*SQRT(2*Basic!$C$4*9.81)*Tool!$B$125)+(COS(RADIANS(90-DEGREES(ASIN(AD257/2000))))*SQRT(2*Basic!$C$4*9.81)*COS(RADIANS(90-DEGREES(ASIN(AD257/2000))))*SQRT(2*Basic!$C$4*9.81))))*SIN(RADIANS(AK257)))-19.62*(-Basic!$C$3))))*(SQRT((SIN(RADIANS(90-DEGREES(ASIN(AD257/2000))))*SQRT(2*Basic!$C$4*9.81)*Tool!$B$125*SIN(RADIANS(90-DEGREES(ASIN(AD257/2000))))*SQRT(2*Basic!$C$4*9.81)*Tool!$B$125)+(COS(RADIANS(90-DEGREES(ASIN(AD257/2000))))*SQRT(2*Basic!$C$4*9.81)*COS(RADIANS(90-DEGREES(ASIN(AD257/2000))))*SQRT(2*Basic!$C$4*9.81))))*COS(RADIANS(AK257))</f>
        <v>1.6253562609613625</v>
      </c>
      <c r="AX257">
        <v>254</v>
      </c>
      <c r="AY257">
        <f t="shared" si="32"/>
        <v>-1922.523391876638</v>
      </c>
      <c r="AZ257">
        <f t="shared" si="33"/>
        <v>-551.27471163399775</v>
      </c>
    </row>
    <row r="258" spans="6:52" x14ac:dyDescent="0.3">
      <c r="F258">
        <v>256</v>
      </c>
      <c r="G258" s="31">
        <f t="shared" si="26"/>
        <v>0.75469864018209953</v>
      </c>
      <c r="H258" s="35">
        <f>Tool!$E$10+('Trajectory Map'!G258*SIN(RADIANS(90-2*DEGREES(ASIN($D$5/2000))))/COS(RADIANS(90-2*DEGREES(ASIN($D$5/2000))))-('Trajectory Map'!G258*'Trajectory Map'!G258/((VLOOKUP($D$5,$AD$3:$AR$2002,15,FALSE)*4*COS(RADIANS(90-2*DEGREES(ASIN($D$5/2000))))*COS(RADIANS(90-2*DEGREES(ASIN($D$5/2000))))))))</f>
        <v>5.9981150823290639</v>
      </c>
      <c r="AD258" s="33">
        <f t="shared" si="30"/>
        <v>256</v>
      </c>
      <c r="AE258" s="33">
        <f t="shared" si="27"/>
        <v>1983.5483356853192</v>
      </c>
      <c r="AH258" s="33">
        <f t="shared" si="28"/>
        <v>7.3540352103988331</v>
      </c>
      <c r="AI258" s="33">
        <f t="shared" si="29"/>
        <v>82.645964789601166</v>
      </c>
      <c r="AK258" s="75">
        <f t="shared" si="31"/>
        <v>75.291929579202332</v>
      </c>
      <c r="AN258" s="64"/>
      <c r="AQ258" s="64"/>
      <c r="AR258" s="75">
        <f>(SQRT((SIN(RADIANS(90-DEGREES(ASIN(AD258/2000))))*SQRT(2*Basic!$C$4*9.81)*Tool!$B$125*SIN(RADIANS(90-DEGREES(ASIN(AD258/2000))))*SQRT(2*Basic!$C$4*9.81)*Tool!$B$125)+(COS(RADIANS(90-DEGREES(ASIN(AD258/2000))))*SQRT(2*Basic!$C$4*9.81)*COS(RADIANS(90-DEGREES(ASIN(AD258/2000))))*SQRT(2*Basic!$C$4*9.81))))*(SQRT((SIN(RADIANS(90-DEGREES(ASIN(AD258/2000))))*SQRT(2*Basic!$C$4*9.81)*Tool!$B$125*SIN(RADIANS(90-DEGREES(ASIN(AD258/2000))))*SQRT(2*Basic!$C$4*9.81)*Tool!$B$125)+(COS(RADIANS(90-DEGREES(ASIN(AD258/2000))))*SQRT(2*Basic!$C$4*9.81)*COS(RADIANS(90-DEGREES(ASIN(AD258/2000))))*SQRT(2*Basic!$C$4*9.81))))/(2*9.81)</f>
        <v>0.84520954623999978</v>
      </c>
      <c r="AS258" s="75">
        <f>(1/9.81)*((SQRT((SIN(RADIANS(90-DEGREES(ASIN(AD258/2000))))*SQRT(2*Basic!$C$4*9.81)*Tool!$B$125*SIN(RADIANS(90-DEGREES(ASIN(AD258/2000))))*SQRT(2*Basic!$C$4*9.81)*Tool!$B$125)+(COS(RADIANS(90-DEGREES(ASIN(AD258/2000))))*SQRT(2*Basic!$C$4*9.81)*COS(RADIANS(90-DEGREES(ASIN(AD258/2000))))*SQRT(2*Basic!$C$4*9.81))))*SIN(RADIANS(AK258))+(SQRT(((SQRT((SIN(RADIANS(90-DEGREES(ASIN(AD258/2000))))*SQRT(2*Basic!$C$4*9.81)*Tool!$B$125*SIN(RADIANS(90-DEGREES(ASIN(AD258/2000))))*SQRT(2*Basic!$C$4*9.81)*Tool!$B$125)+(COS(RADIANS(90-DEGREES(ASIN(AD258/2000))))*SQRT(2*Basic!$C$4*9.81)*COS(RADIANS(90-DEGREES(ASIN(AD258/2000))))*SQRT(2*Basic!$C$4*9.81))))*SIN(RADIANS(AK258))*(SQRT((SIN(RADIANS(90-DEGREES(ASIN(AD258/2000))))*SQRT(2*Basic!$C$4*9.81)*Tool!$B$125*SIN(RADIANS(90-DEGREES(ASIN(AD258/2000))))*SQRT(2*Basic!$C$4*9.81)*Tool!$B$125)+(COS(RADIANS(90-DEGREES(ASIN(AD258/2000))))*SQRT(2*Basic!$C$4*9.81)*COS(RADIANS(90-DEGREES(ASIN(AD258/2000))))*SQRT(2*Basic!$C$4*9.81))))*SIN(RADIANS(AK258)))-19.62*(-Basic!$C$3))))*(SQRT((SIN(RADIANS(90-DEGREES(ASIN(AD258/2000))))*SQRT(2*Basic!$C$4*9.81)*Tool!$B$125*SIN(RADIANS(90-DEGREES(ASIN(AD258/2000))))*SQRT(2*Basic!$C$4*9.81)*Tool!$B$125)+(COS(RADIANS(90-DEGREES(ASIN(AD258/2000))))*SQRT(2*Basic!$C$4*9.81)*COS(RADIANS(90-DEGREES(ASIN(AD258/2000))))*SQRT(2*Basic!$C$4*9.81))))*COS(RADIANS(AK258))</f>
        <v>1.6316545571411778</v>
      </c>
      <c r="AX258">
        <v>255</v>
      </c>
      <c r="AY258">
        <f t="shared" si="32"/>
        <v>-1931.8516525781367</v>
      </c>
      <c r="AZ258">
        <f t="shared" si="33"/>
        <v>-517.63809020504129</v>
      </c>
    </row>
    <row r="259" spans="6:52" x14ac:dyDescent="0.3">
      <c r="F259">
        <v>257</v>
      </c>
      <c r="G259" s="31">
        <f t="shared" ref="G259:G322" si="34">F259*$AV$2/2000</f>
        <v>0.7576466817453108</v>
      </c>
      <c r="H259" s="35">
        <f>Tool!$E$10+('Trajectory Map'!G259*SIN(RADIANS(90-2*DEGREES(ASIN($D$5/2000))))/COS(RADIANS(90-2*DEGREES(ASIN($D$5/2000))))-('Trajectory Map'!G259*'Trajectory Map'!G259/((VLOOKUP($D$5,$AD$3:$AR$2002,15,FALSE)*4*COS(RADIANS(90-2*DEGREES(ASIN($D$5/2000))))*COS(RADIANS(90-2*DEGREES(ASIN($D$5/2000))))))))</f>
        <v>5.9976639326028494</v>
      </c>
      <c r="AD259" s="33">
        <f t="shared" si="30"/>
        <v>257</v>
      </c>
      <c r="AE259" s="33">
        <f t="shared" si="27"/>
        <v>1983.419017756964</v>
      </c>
      <c r="AH259" s="33">
        <f t="shared" si="28"/>
        <v>7.3829216484229541</v>
      </c>
      <c r="AI259" s="33">
        <f t="shared" si="29"/>
        <v>82.617078351577049</v>
      </c>
      <c r="AK259" s="75">
        <f t="shared" si="31"/>
        <v>75.234156703154099</v>
      </c>
      <c r="AN259" s="64"/>
      <c r="AQ259" s="64"/>
      <c r="AR259" s="75">
        <f>(SQRT((SIN(RADIANS(90-DEGREES(ASIN(AD259/2000))))*SQRT(2*Basic!$C$4*9.81)*Tool!$B$125*SIN(RADIANS(90-DEGREES(ASIN(AD259/2000))))*SQRT(2*Basic!$C$4*9.81)*Tool!$B$125)+(COS(RADIANS(90-DEGREES(ASIN(AD259/2000))))*SQRT(2*Basic!$C$4*9.81)*COS(RADIANS(90-DEGREES(ASIN(AD259/2000))))*SQRT(2*Basic!$C$4*9.81))))*(SQRT((SIN(RADIANS(90-DEGREES(ASIN(AD259/2000))))*SQRT(2*Basic!$C$4*9.81)*Tool!$B$125*SIN(RADIANS(90-DEGREES(ASIN(AD259/2000))))*SQRT(2*Basic!$C$4*9.81)*Tool!$B$125)+(COS(RADIANS(90-DEGREES(ASIN(AD259/2000))))*SQRT(2*Basic!$C$4*9.81)*COS(RADIANS(90-DEGREES(ASIN(AD259/2000))))*SQRT(2*Basic!$C$4*9.81))))/(2*9.81)</f>
        <v>0.84534707640999995</v>
      </c>
      <c r="AS259" s="75">
        <f>(1/9.81)*((SQRT((SIN(RADIANS(90-DEGREES(ASIN(AD259/2000))))*SQRT(2*Basic!$C$4*9.81)*Tool!$B$125*SIN(RADIANS(90-DEGREES(ASIN(AD259/2000))))*SQRT(2*Basic!$C$4*9.81)*Tool!$B$125)+(COS(RADIANS(90-DEGREES(ASIN(AD259/2000))))*SQRT(2*Basic!$C$4*9.81)*COS(RADIANS(90-DEGREES(ASIN(AD259/2000))))*SQRT(2*Basic!$C$4*9.81))))*SIN(RADIANS(AK259))+(SQRT(((SQRT((SIN(RADIANS(90-DEGREES(ASIN(AD259/2000))))*SQRT(2*Basic!$C$4*9.81)*Tool!$B$125*SIN(RADIANS(90-DEGREES(ASIN(AD259/2000))))*SQRT(2*Basic!$C$4*9.81)*Tool!$B$125)+(COS(RADIANS(90-DEGREES(ASIN(AD259/2000))))*SQRT(2*Basic!$C$4*9.81)*COS(RADIANS(90-DEGREES(ASIN(AD259/2000))))*SQRT(2*Basic!$C$4*9.81))))*SIN(RADIANS(AK259))*(SQRT((SIN(RADIANS(90-DEGREES(ASIN(AD259/2000))))*SQRT(2*Basic!$C$4*9.81)*Tool!$B$125*SIN(RADIANS(90-DEGREES(ASIN(AD259/2000))))*SQRT(2*Basic!$C$4*9.81)*Tool!$B$125)+(COS(RADIANS(90-DEGREES(ASIN(AD259/2000))))*SQRT(2*Basic!$C$4*9.81)*COS(RADIANS(90-DEGREES(ASIN(AD259/2000))))*SQRT(2*Basic!$C$4*9.81))))*SIN(RADIANS(AK259)))-19.62*(-Basic!$C$3))))*(SQRT((SIN(RADIANS(90-DEGREES(ASIN(AD259/2000))))*SQRT(2*Basic!$C$4*9.81)*Tool!$B$125*SIN(RADIANS(90-DEGREES(ASIN(AD259/2000))))*SQRT(2*Basic!$C$4*9.81)*Tool!$B$125)+(COS(RADIANS(90-DEGREES(ASIN(AD259/2000))))*SQRT(2*Basic!$C$4*9.81)*COS(RADIANS(90-DEGREES(ASIN(AD259/2000))))*SQRT(2*Basic!$C$4*9.81))))*COS(RADIANS(AK259))</f>
        <v>1.6379519031086076</v>
      </c>
      <c r="AX259">
        <v>256</v>
      </c>
      <c r="AY259">
        <f t="shared" si="32"/>
        <v>-1940.5914525519929</v>
      </c>
      <c r="AZ259">
        <f t="shared" si="33"/>
        <v>-483.84379119933556</v>
      </c>
    </row>
    <row r="260" spans="6:52" x14ac:dyDescent="0.3">
      <c r="F260">
        <v>258</v>
      </c>
      <c r="G260" s="31">
        <f t="shared" si="34"/>
        <v>0.76059472330852229</v>
      </c>
      <c r="H260" s="35">
        <f>Tool!$E$10+('Trajectory Map'!G260*SIN(RADIANS(90-2*DEGREES(ASIN($D$5/2000))))/COS(RADIANS(90-2*DEGREES(ASIN($D$5/2000))))-('Trajectory Map'!G260*'Trajectory Map'!G260/((VLOOKUP($D$5,$AD$3:$AR$2002,15,FALSE)*4*COS(RADIANS(90-2*DEGREES(ASIN($D$5/2000))))*COS(RADIANS(90-2*DEGREES(ASIN($D$5/2000))))))))</f>
        <v>5.9972093292831206</v>
      </c>
      <c r="AD260" s="33">
        <f t="shared" si="30"/>
        <v>258</v>
      </c>
      <c r="AE260" s="33">
        <f t="shared" ref="AE260:AE323" si="35">SQRT($AC$7-(AD260*AD260))</f>
        <v>1983.2891871837551</v>
      </c>
      <c r="AH260" s="33">
        <f t="shared" ref="AH260:AH323" si="36">DEGREES(ASIN(AD260/2000))</f>
        <v>7.4118099736231473</v>
      </c>
      <c r="AI260" s="33">
        <f t="shared" ref="AI260:AI323" si="37">90-AH260</f>
        <v>82.58819002637685</v>
      </c>
      <c r="AK260" s="75">
        <f t="shared" si="31"/>
        <v>75.1763800527537</v>
      </c>
      <c r="AN260" s="64"/>
      <c r="AQ260" s="64"/>
      <c r="AR260" s="75">
        <f>(SQRT((SIN(RADIANS(90-DEGREES(ASIN(AD260/2000))))*SQRT(2*Basic!$C$4*9.81)*Tool!$B$125*SIN(RADIANS(90-DEGREES(ASIN(AD260/2000))))*SQRT(2*Basic!$C$4*9.81)*Tool!$B$125)+(COS(RADIANS(90-DEGREES(ASIN(AD260/2000))))*SQRT(2*Basic!$C$4*9.81)*COS(RADIANS(90-DEGREES(ASIN(AD260/2000))))*SQRT(2*Basic!$C$4*9.81))))*(SQRT((SIN(RADIANS(90-DEGREES(ASIN(AD260/2000))))*SQRT(2*Basic!$C$4*9.81)*Tool!$B$125*SIN(RADIANS(90-DEGREES(ASIN(AD260/2000))))*SQRT(2*Basic!$C$4*9.81)*Tool!$B$125)+(COS(RADIANS(90-DEGREES(ASIN(AD260/2000))))*SQRT(2*Basic!$C$4*9.81)*COS(RADIANS(90-DEGREES(ASIN(AD260/2000))))*SQRT(2*Basic!$C$4*9.81))))/(2*9.81)</f>
        <v>0.84548514275999997</v>
      </c>
      <c r="AS260" s="75">
        <f>(1/9.81)*((SQRT((SIN(RADIANS(90-DEGREES(ASIN(AD260/2000))))*SQRT(2*Basic!$C$4*9.81)*Tool!$B$125*SIN(RADIANS(90-DEGREES(ASIN(AD260/2000))))*SQRT(2*Basic!$C$4*9.81)*Tool!$B$125)+(COS(RADIANS(90-DEGREES(ASIN(AD260/2000))))*SQRT(2*Basic!$C$4*9.81)*COS(RADIANS(90-DEGREES(ASIN(AD260/2000))))*SQRT(2*Basic!$C$4*9.81))))*SIN(RADIANS(AK260))+(SQRT(((SQRT((SIN(RADIANS(90-DEGREES(ASIN(AD260/2000))))*SQRT(2*Basic!$C$4*9.81)*Tool!$B$125*SIN(RADIANS(90-DEGREES(ASIN(AD260/2000))))*SQRT(2*Basic!$C$4*9.81)*Tool!$B$125)+(COS(RADIANS(90-DEGREES(ASIN(AD260/2000))))*SQRT(2*Basic!$C$4*9.81)*COS(RADIANS(90-DEGREES(ASIN(AD260/2000))))*SQRT(2*Basic!$C$4*9.81))))*SIN(RADIANS(AK260))*(SQRT((SIN(RADIANS(90-DEGREES(ASIN(AD260/2000))))*SQRT(2*Basic!$C$4*9.81)*Tool!$B$125*SIN(RADIANS(90-DEGREES(ASIN(AD260/2000))))*SQRT(2*Basic!$C$4*9.81)*Tool!$B$125)+(COS(RADIANS(90-DEGREES(ASIN(AD260/2000))))*SQRT(2*Basic!$C$4*9.81)*COS(RADIANS(90-DEGREES(ASIN(AD260/2000))))*SQRT(2*Basic!$C$4*9.81))))*SIN(RADIANS(AK260)))-19.62*(-Basic!$C$3))))*(SQRT((SIN(RADIANS(90-DEGREES(ASIN(AD260/2000))))*SQRT(2*Basic!$C$4*9.81)*Tool!$B$125*SIN(RADIANS(90-DEGREES(ASIN(AD260/2000))))*SQRT(2*Basic!$C$4*9.81)*Tool!$B$125)+(COS(RADIANS(90-DEGREES(ASIN(AD260/2000))))*SQRT(2*Basic!$C$4*9.81)*COS(RADIANS(90-DEGREES(ASIN(AD260/2000))))*SQRT(2*Basic!$C$4*9.81))))*COS(RADIANS(AK260))</f>
        <v>1.6442482939567293</v>
      </c>
      <c r="AX260">
        <v>257</v>
      </c>
      <c r="AY260">
        <f t="shared" si="32"/>
        <v>-1948.7401295704703</v>
      </c>
      <c r="AZ260">
        <f t="shared" si="33"/>
        <v>-449.9021086877305</v>
      </c>
    </row>
    <row r="261" spans="6:52" x14ac:dyDescent="0.3">
      <c r="F261">
        <v>259</v>
      </c>
      <c r="G261" s="31">
        <f t="shared" si="34"/>
        <v>0.76354276487173356</v>
      </c>
      <c r="H261" s="35">
        <f>Tool!$E$10+('Trajectory Map'!G261*SIN(RADIANS(90-2*DEGREES(ASIN($D$5/2000))))/COS(RADIANS(90-2*DEGREES(ASIN($D$5/2000))))-('Trajectory Map'!G261*'Trajectory Map'!G261/((VLOOKUP($D$5,$AD$3:$AR$2002,15,FALSE)*4*COS(RADIANS(90-2*DEGREES(ASIN($D$5/2000))))*COS(RADIANS(90-2*DEGREES(ASIN($D$5/2000))))))))</f>
        <v>5.9967512723698775</v>
      </c>
      <c r="AD261" s="33">
        <f t="shared" ref="AD261:AD324" si="38">AD260+1</f>
        <v>259</v>
      </c>
      <c r="AE261" s="33">
        <f t="shared" si="35"/>
        <v>1983.1588438650092</v>
      </c>
      <c r="AH261" s="33">
        <f t="shared" si="36"/>
        <v>7.4407001937145925</v>
      </c>
      <c r="AI261" s="33">
        <f t="shared" si="37"/>
        <v>82.559299806285409</v>
      </c>
      <c r="AK261" s="75">
        <f t="shared" ref="AK261:AK324" si="39">90-(AH261*2)</f>
        <v>75.118599612570819</v>
      </c>
      <c r="AN261" s="64"/>
      <c r="AQ261" s="64"/>
      <c r="AR261" s="75">
        <f>(SQRT((SIN(RADIANS(90-DEGREES(ASIN(AD261/2000))))*SQRT(2*Basic!$C$4*9.81)*Tool!$B$125*SIN(RADIANS(90-DEGREES(ASIN(AD261/2000))))*SQRT(2*Basic!$C$4*9.81)*Tool!$B$125)+(COS(RADIANS(90-DEGREES(ASIN(AD261/2000))))*SQRT(2*Basic!$C$4*9.81)*COS(RADIANS(90-DEGREES(ASIN(AD261/2000))))*SQRT(2*Basic!$C$4*9.81))))*(SQRT((SIN(RADIANS(90-DEGREES(ASIN(AD261/2000))))*SQRT(2*Basic!$C$4*9.81)*Tool!$B$125*SIN(RADIANS(90-DEGREES(ASIN(AD261/2000))))*SQRT(2*Basic!$C$4*9.81)*Tool!$B$125)+(COS(RADIANS(90-DEGREES(ASIN(AD261/2000))))*SQRT(2*Basic!$C$4*9.81)*COS(RADIANS(90-DEGREES(ASIN(AD261/2000))))*SQRT(2*Basic!$C$4*9.81))))/(2*9.81)</f>
        <v>0.84562374529000028</v>
      </c>
      <c r="AS261" s="75">
        <f>(1/9.81)*((SQRT((SIN(RADIANS(90-DEGREES(ASIN(AD261/2000))))*SQRT(2*Basic!$C$4*9.81)*Tool!$B$125*SIN(RADIANS(90-DEGREES(ASIN(AD261/2000))))*SQRT(2*Basic!$C$4*9.81)*Tool!$B$125)+(COS(RADIANS(90-DEGREES(ASIN(AD261/2000))))*SQRT(2*Basic!$C$4*9.81)*COS(RADIANS(90-DEGREES(ASIN(AD261/2000))))*SQRT(2*Basic!$C$4*9.81))))*SIN(RADIANS(AK261))+(SQRT(((SQRT((SIN(RADIANS(90-DEGREES(ASIN(AD261/2000))))*SQRT(2*Basic!$C$4*9.81)*Tool!$B$125*SIN(RADIANS(90-DEGREES(ASIN(AD261/2000))))*SQRT(2*Basic!$C$4*9.81)*Tool!$B$125)+(COS(RADIANS(90-DEGREES(ASIN(AD261/2000))))*SQRT(2*Basic!$C$4*9.81)*COS(RADIANS(90-DEGREES(ASIN(AD261/2000))))*SQRT(2*Basic!$C$4*9.81))))*SIN(RADIANS(AK261))*(SQRT((SIN(RADIANS(90-DEGREES(ASIN(AD261/2000))))*SQRT(2*Basic!$C$4*9.81)*Tool!$B$125*SIN(RADIANS(90-DEGREES(ASIN(AD261/2000))))*SQRT(2*Basic!$C$4*9.81)*Tool!$B$125)+(COS(RADIANS(90-DEGREES(ASIN(AD261/2000))))*SQRT(2*Basic!$C$4*9.81)*COS(RADIANS(90-DEGREES(ASIN(AD261/2000))))*SQRT(2*Basic!$C$4*9.81))))*SIN(RADIANS(AK261)))-19.62*(-Basic!$C$3))))*(SQRT((SIN(RADIANS(90-DEGREES(ASIN(AD261/2000))))*SQRT(2*Basic!$C$4*9.81)*Tool!$B$125*SIN(RADIANS(90-DEGREES(ASIN(AD261/2000))))*SQRT(2*Basic!$C$4*9.81)*Tool!$B$125)+(COS(RADIANS(90-DEGREES(ASIN(AD261/2000))))*SQRT(2*Basic!$C$4*9.81)*COS(RADIANS(90-DEGREES(ASIN(AD261/2000))))*SQRT(2*Basic!$C$4*9.81))))*COS(RADIANS(AK261))</f>
        <v>1.6505437247650416</v>
      </c>
      <c r="AX261">
        <v>258</v>
      </c>
      <c r="AY261">
        <f t="shared" ref="AY261:AY324" si="40">2000*SIN(RADIANS(AX261))</f>
        <v>-1956.2952014676112</v>
      </c>
      <c r="AZ261">
        <f t="shared" si="33"/>
        <v>-415.82338163551958</v>
      </c>
    </row>
    <row r="262" spans="6:52" x14ac:dyDescent="0.3">
      <c r="F262">
        <v>260</v>
      </c>
      <c r="G262" s="31">
        <f t="shared" si="34"/>
        <v>0.76649080643494483</v>
      </c>
      <c r="H262" s="35">
        <f>Tool!$E$10+('Trajectory Map'!G262*SIN(RADIANS(90-2*DEGREES(ASIN($D$5/2000))))/COS(RADIANS(90-2*DEGREES(ASIN($D$5/2000))))-('Trajectory Map'!G262*'Trajectory Map'!G262/((VLOOKUP($D$5,$AD$3:$AR$2002,15,FALSE)*4*COS(RADIANS(90-2*DEGREES(ASIN($D$5/2000))))*COS(RADIANS(90-2*DEGREES(ASIN($D$5/2000))))))))</f>
        <v>5.9962897618631201</v>
      </c>
      <c r="AD262" s="33">
        <f t="shared" si="38"/>
        <v>260</v>
      </c>
      <c r="AE262" s="33">
        <f t="shared" si="35"/>
        <v>1983.027987699619</v>
      </c>
      <c r="AH262" s="33">
        <f t="shared" si="36"/>
        <v>7.4695923164169313</v>
      </c>
      <c r="AI262" s="33">
        <f t="shared" si="37"/>
        <v>82.530407683583064</v>
      </c>
      <c r="AK262" s="75">
        <f t="shared" si="39"/>
        <v>75.060815367166143</v>
      </c>
      <c r="AN262" s="64"/>
      <c r="AQ262" s="64"/>
      <c r="AR262" s="75">
        <f>(SQRT((SIN(RADIANS(90-DEGREES(ASIN(AD262/2000))))*SQRT(2*Basic!$C$4*9.81)*Tool!$B$125*SIN(RADIANS(90-DEGREES(ASIN(AD262/2000))))*SQRT(2*Basic!$C$4*9.81)*Tool!$B$125)+(COS(RADIANS(90-DEGREES(ASIN(AD262/2000))))*SQRT(2*Basic!$C$4*9.81)*COS(RADIANS(90-DEGREES(ASIN(AD262/2000))))*SQRT(2*Basic!$C$4*9.81))))*(SQRT((SIN(RADIANS(90-DEGREES(ASIN(AD262/2000))))*SQRT(2*Basic!$C$4*9.81)*Tool!$B$125*SIN(RADIANS(90-DEGREES(ASIN(AD262/2000))))*SQRT(2*Basic!$C$4*9.81)*Tool!$B$125)+(COS(RADIANS(90-DEGREES(ASIN(AD262/2000))))*SQRT(2*Basic!$C$4*9.81)*COS(RADIANS(90-DEGREES(ASIN(AD262/2000))))*SQRT(2*Basic!$C$4*9.81))))/(2*9.81)</f>
        <v>0.8457628840000001</v>
      </c>
      <c r="AS262" s="75">
        <f>(1/9.81)*((SQRT((SIN(RADIANS(90-DEGREES(ASIN(AD262/2000))))*SQRT(2*Basic!$C$4*9.81)*Tool!$B$125*SIN(RADIANS(90-DEGREES(ASIN(AD262/2000))))*SQRT(2*Basic!$C$4*9.81)*Tool!$B$125)+(COS(RADIANS(90-DEGREES(ASIN(AD262/2000))))*SQRT(2*Basic!$C$4*9.81)*COS(RADIANS(90-DEGREES(ASIN(AD262/2000))))*SQRT(2*Basic!$C$4*9.81))))*SIN(RADIANS(AK262))+(SQRT(((SQRT((SIN(RADIANS(90-DEGREES(ASIN(AD262/2000))))*SQRT(2*Basic!$C$4*9.81)*Tool!$B$125*SIN(RADIANS(90-DEGREES(ASIN(AD262/2000))))*SQRT(2*Basic!$C$4*9.81)*Tool!$B$125)+(COS(RADIANS(90-DEGREES(ASIN(AD262/2000))))*SQRT(2*Basic!$C$4*9.81)*COS(RADIANS(90-DEGREES(ASIN(AD262/2000))))*SQRT(2*Basic!$C$4*9.81))))*SIN(RADIANS(AK262))*(SQRT((SIN(RADIANS(90-DEGREES(ASIN(AD262/2000))))*SQRT(2*Basic!$C$4*9.81)*Tool!$B$125*SIN(RADIANS(90-DEGREES(ASIN(AD262/2000))))*SQRT(2*Basic!$C$4*9.81)*Tool!$B$125)+(COS(RADIANS(90-DEGREES(ASIN(AD262/2000))))*SQRT(2*Basic!$C$4*9.81)*COS(RADIANS(90-DEGREES(ASIN(AD262/2000))))*SQRT(2*Basic!$C$4*9.81))))*SIN(RADIANS(AK262)))-19.62*(-Basic!$C$3))))*(SQRT((SIN(RADIANS(90-DEGREES(ASIN(AD262/2000))))*SQRT(2*Basic!$C$4*9.81)*Tool!$B$125*SIN(RADIANS(90-DEGREES(ASIN(AD262/2000))))*SQRT(2*Basic!$C$4*9.81)*Tool!$B$125)+(COS(RADIANS(90-DEGREES(ASIN(AD262/2000))))*SQRT(2*Basic!$C$4*9.81)*COS(RADIANS(90-DEGREES(ASIN(AD262/2000))))*SQRT(2*Basic!$C$4*9.81))))*COS(RADIANS(AK262))</f>
        <v>1.6568381905994316</v>
      </c>
      <c r="AX262">
        <v>259</v>
      </c>
      <c r="AY262">
        <f t="shared" si="40"/>
        <v>-1963.2543668953278</v>
      </c>
      <c r="AZ262">
        <f t="shared" si="33"/>
        <v>-381.6179907530892</v>
      </c>
    </row>
    <row r="263" spans="6:52" x14ac:dyDescent="0.3">
      <c r="F263">
        <v>261</v>
      </c>
      <c r="G263" s="31">
        <f t="shared" si="34"/>
        <v>0.76943884799815621</v>
      </c>
      <c r="H263" s="35">
        <f>Tool!$E$10+('Trajectory Map'!G263*SIN(RADIANS(90-2*DEGREES(ASIN($D$5/2000))))/COS(RADIANS(90-2*DEGREES(ASIN($D$5/2000))))-('Trajectory Map'!G263*'Trajectory Map'!G263/((VLOOKUP($D$5,$AD$3:$AR$2002,15,FALSE)*4*COS(RADIANS(90-2*DEGREES(ASIN($D$5/2000))))*COS(RADIANS(90-2*DEGREES(ASIN($D$5/2000))))))))</f>
        <v>5.9958247977628494</v>
      </c>
      <c r="AD263" s="33">
        <f t="shared" si="38"/>
        <v>261</v>
      </c>
      <c r="AE263" s="33">
        <f t="shared" si="35"/>
        <v>1982.8966185860522</v>
      </c>
      <c r="AH263" s="33">
        <f t="shared" si="36"/>
        <v>7.4984863494542768</v>
      </c>
      <c r="AI263" s="33">
        <f t="shared" si="37"/>
        <v>82.501513650545718</v>
      </c>
      <c r="AK263" s="75">
        <f t="shared" si="39"/>
        <v>75.00302730109145</v>
      </c>
      <c r="AN263" s="64"/>
      <c r="AQ263" s="64"/>
      <c r="AR263" s="75">
        <f>(SQRT((SIN(RADIANS(90-DEGREES(ASIN(AD263/2000))))*SQRT(2*Basic!$C$4*9.81)*Tool!$B$125*SIN(RADIANS(90-DEGREES(ASIN(AD263/2000))))*SQRT(2*Basic!$C$4*9.81)*Tool!$B$125)+(COS(RADIANS(90-DEGREES(ASIN(AD263/2000))))*SQRT(2*Basic!$C$4*9.81)*COS(RADIANS(90-DEGREES(ASIN(AD263/2000))))*SQRT(2*Basic!$C$4*9.81))))*(SQRT((SIN(RADIANS(90-DEGREES(ASIN(AD263/2000))))*SQRT(2*Basic!$C$4*9.81)*Tool!$B$125*SIN(RADIANS(90-DEGREES(ASIN(AD263/2000))))*SQRT(2*Basic!$C$4*9.81)*Tool!$B$125)+(COS(RADIANS(90-DEGREES(ASIN(AD263/2000))))*SQRT(2*Basic!$C$4*9.81)*COS(RADIANS(90-DEGREES(ASIN(AD263/2000))))*SQRT(2*Basic!$C$4*9.81))))/(2*9.81)</f>
        <v>0.84590255888999988</v>
      </c>
      <c r="AS263" s="75">
        <f>(1/9.81)*((SQRT((SIN(RADIANS(90-DEGREES(ASIN(AD263/2000))))*SQRT(2*Basic!$C$4*9.81)*Tool!$B$125*SIN(RADIANS(90-DEGREES(ASIN(AD263/2000))))*SQRT(2*Basic!$C$4*9.81)*Tool!$B$125)+(COS(RADIANS(90-DEGREES(ASIN(AD263/2000))))*SQRT(2*Basic!$C$4*9.81)*COS(RADIANS(90-DEGREES(ASIN(AD263/2000))))*SQRT(2*Basic!$C$4*9.81))))*SIN(RADIANS(AK263))+(SQRT(((SQRT((SIN(RADIANS(90-DEGREES(ASIN(AD263/2000))))*SQRT(2*Basic!$C$4*9.81)*Tool!$B$125*SIN(RADIANS(90-DEGREES(ASIN(AD263/2000))))*SQRT(2*Basic!$C$4*9.81)*Tool!$B$125)+(COS(RADIANS(90-DEGREES(ASIN(AD263/2000))))*SQRT(2*Basic!$C$4*9.81)*COS(RADIANS(90-DEGREES(ASIN(AD263/2000))))*SQRT(2*Basic!$C$4*9.81))))*SIN(RADIANS(AK263))*(SQRT((SIN(RADIANS(90-DEGREES(ASIN(AD263/2000))))*SQRT(2*Basic!$C$4*9.81)*Tool!$B$125*SIN(RADIANS(90-DEGREES(ASIN(AD263/2000))))*SQRT(2*Basic!$C$4*9.81)*Tool!$B$125)+(COS(RADIANS(90-DEGREES(ASIN(AD263/2000))))*SQRT(2*Basic!$C$4*9.81)*COS(RADIANS(90-DEGREES(ASIN(AD263/2000))))*SQRT(2*Basic!$C$4*9.81))))*SIN(RADIANS(AK263)))-19.62*(-Basic!$C$3))))*(SQRT((SIN(RADIANS(90-DEGREES(ASIN(AD263/2000))))*SQRT(2*Basic!$C$4*9.81)*Tool!$B$125*SIN(RADIANS(90-DEGREES(ASIN(AD263/2000))))*SQRT(2*Basic!$C$4*9.81)*Tool!$B$125)+(COS(RADIANS(90-DEGREES(ASIN(AD263/2000))))*SQRT(2*Basic!$C$4*9.81)*COS(RADIANS(90-DEGREES(ASIN(AD263/2000))))*SQRT(2*Basic!$C$4*9.81))))*COS(RADIANS(AK263))</f>
        <v>1.6631316865121262</v>
      </c>
      <c r="AX263">
        <v>260</v>
      </c>
      <c r="AY263">
        <f t="shared" si="40"/>
        <v>-1969.6155060244159</v>
      </c>
      <c r="AZ263">
        <f t="shared" si="33"/>
        <v>-347.29635533386067</v>
      </c>
    </row>
    <row r="264" spans="6:52" x14ac:dyDescent="0.3">
      <c r="F264">
        <v>262</v>
      </c>
      <c r="G264" s="31">
        <f t="shared" si="34"/>
        <v>0.77238688956136747</v>
      </c>
      <c r="H264" s="35">
        <f>Tool!$E$10+('Trajectory Map'!G264*SIN(RADIANS(90-2*DEGREES(ASIN($D$5/2000))))/COS(RADIANS(90-2*DEGREES(ASIN($D$5/2000))))-('Trajectory Map'!G264*'Trajectory Map'!G264/((VLOOKUP($D$5,$AD$3:$AR$2002,15,FALSE)*4*COS(RADIANS(90-2*DEGREES(ASIN($D$5/2000))))*COS(RADIANS(90-2*DEGREES(ASIN($D$5/2000))))))))</f>
        <v>5.9953563800690635</v>
      </c>
      <c r="AD264" s="33">
        <f t="shared" si="38"/>
        <v>262</v>
      </c>
      <c r="AE264" s="33">
        <f t="shared" si="35"/>
        <v>1982.7647364223521</v>
      </c>
      <c r="AH264" s="33">
        <f t="shared" si="36"/>
        <v>7.527382300555244</v>
      </c>
      <c r="AI264" s="33">
        <f t="shared" si="37"/>
        <v>82.472617699444754</v>
      </c>
      <c r="AK264" s="75">
        <f t="shared" si="39"/>
        <v>74.945235398889508</v>
      </c>
      <c r="AN264" s="64"/>
      <c r="AQ264" s="64"/>
      <c r="AR264" s="75">
        <f>(SQRT((SIN(RADIANS(90-DEGREES(ASIN(AD264/2000))))*SQRT(2*Basic!$C$4*9.81)*Tool!$B$125*SIN(RADIANS(90-DEGREES(ASIN(AD264/2000))))*SQRT(2*Basic!$C$4*9.81)*Tool!$B$125)+(COS(RADIANS(90-DEGREES(ASIN(AD264/2000))))*SQRT(2*Basic!$C$4*9.81)*COS(RADIANS(90-DEGREES(ASIN(AD264/2000))))*SQRT(2*Basic!$C$4*9.81))))*(SQRT((SIN(RADIANS(90-DEGREES(ASIN(AD264/2000))))*SQRT(2*Basic!$C$4*9.81)*Tool!$B$125*SIN(RADIANS(90-DEGREES(ASIN(AD264/2000))))*SQRT(2*Basic!$C$4*9.81)*Tool!$B$125)+(COS(RADIANS(90-DEGREES(ASIN(AD264/2000))))*SQRT(2*Basic!$C$4*9.81)*COS(RADIANS(90-DEGREES(ASIN(AD264/2000))))*SQRT(2*Basic!$C$4*9.81))))/(2*9.81)</f>
        <v>0.84604276996000016</v>
      </c>
      <c r="AS264" s="75">
        <f>(1/9.81)*((SQRT((SIN(RADIANS(90-DEGREES(ASIN(AD264/2000))))*SQRT(2*Basic!$C$4*9.81)*Tool!$B$125*SIN(RADIANS(90-DEGREES(ASIN(AD264/2000))))*SQRT(2*Basic!$C$4*9.81)*Tool!$B$125)+(COS(RADIANS(90-DEGREES(ASIN(AD264/2000))))*SQRT(2*Basic!$C$4*9.81)*COS(RADIANS(90-DEGREES(ASIN(AD264/2000))))*SQRT(2*Basic!$C$4*9.81))))*SIN(RADIANS(AK264))+(SQRT(((SQRT((SIN(RADIANS(90-DEGREES(ASIN(AD264/2000))))*SQRT(2*Basic!$C$4*9.81)*Tool!$B$125*SIN(RADIANS(90-DEGREES(ASIN(AD264/2000))))*SQRT(2*Basic!$C$4*9.81)*Tool!$B$125)+(COS(RADIANS(90-DEGREES(ASIN(AD264/2000))))*SQRT(2*Basic!$C$4*9.81)*COS(RADIANS(90-DEGREES(ASIN(AD264/2000))))*SQRT(2*Basic!$C$4*9.81))))*SIN(RADIANS(AK264))*(SQRT((SIN(RADIANS(90-DEGREES(ASIN(AD264/2000))))*SQRT(2*Basic!$C$4*9.81)*Tool!$B$125*SIN(RADIANS(90-DEGREES(ASIN(AD264/2000))))*SQRT(2*Basic!$C$4*9.81)*Tool!$B$125)+(COS(RADIANS(90-DEGREES(ASIN(AD264/2000))))*SQRT(2*Basic!$C$4*9.81)*COS(RADIANS(90-DEGREES(ASIN(AD264/2000))))*SQRT(2*Basic!$C$4*9.81))))*SIN(RADIANS(AK264)))-19.62*(-Basic!$C$3))))*(SQRT((SIN(RADIANS(90-DEGREES(ASIN(AD264/2000))))*SQRT(2*Basic!$C$4*9.81)*Tool!$B$125*SIN(RADIANS(90-DEGREES(ASIN(AD264/2000))))*SQRT(2*Basic!$C$4*9.81)*Tool!$B$125)+(COS(RADIANS(90-DEGREES(ASIN(AD264/2000))))*SQRT(2*Basic!$C$4*9.81)*COS(RADIANS(90-DEGREES(ASIN(AD264/2000))))*SQRT(2*Basic!$C$4*9.81))))*COS(RADIANS(AK264))</f>
        <v>1.6694242075416417</v>
      </c>
      <c r="AX264">
        <v>261</v>
      </c>
      <c r="AY264">
        <f t="shared" si="40"/>
        <v>-1975.3766811902753</v>
      </c>
      <c r="AZ264">
        <f t="shared" si="33"/>
        <v>-312.86893008046206</v>
      </c>
    </row>
    <row r="265" spans="6:52" x14ac:dyDescent="0.3">
      <c r="F265">
        <v>263</v>
      </c>
      <c r="G265" s="31">
        <f t="shared" si="34"/>
        <v>0.77533493112457885</v>
      </c>
      <c r="H265" s="35">
        <f>Tool!$E$10+('Trajectory Map'!G265*SIN(RADIANS(90-2*DEGREES(ASIN($D$5/2000))))/COS(RADIANS(90-2*DEGREES(ASIN($D$5/2000))))-('Trajectory Map'!G265*'Trajectory Map'!G265/((VLOOKUP($D$5,$AD$3:$AR$2002,15,FALSE)*4*COS(RADIANS(90-2*DEGREES(ASIN($D$5/2000))))*COS(RADIANS(90-2*DEGREES(ASIN($D$5/2000))))))))</f>
        <v>5.9948845087817642</v>
      </c>
      <c r="AD265" s="33">
        <f t="shared" si="38"/>
        <v>263</v>
      </c>
      <c r="AE265" s="33">
        <f t="shared" si="35"/>
        <v>1982.6323411061367</v>
      </c>
      <c r="AH265" s="33">
        <f t="shared" si="36"/>
        <v>7.5562801774529609</v>
      </c>
      <c r="AI265" s="33">
        <f t="shared" si="37"/>
        <v>82.443719822547038</v>
      </c>
      <c r="AK265" s="75">
        <f t="shared" si="39"/>
        <v>74.887439645094076</v>
      </c>
      <c r="AN265" s="64"/>
      <c r="AQ265" s="64"/>
      <c r="AR265" s="75">
        <f>(SQRT((SIN(RADIANS(90-DEGREES(ASIN(AD265/2000))))*SQRT(2*Basic!$C$4*9.81)*Tool!$B$125*SIN(RADIANS(90-DEGREES(ASIN(AD265/2000))))*SQRT(2*Basic!$C$4*9.81)*Tool!$B$125)+(COS(RADIANS(90-DEGREES(ASIN(AD265/2000))))*SQRT(2*Basic!$C$4*9.81)*COS(RADIANS(90-DEGREES(ASIN(AD265/2000))))*SQRT(2*Basic!$C$4*9.81))))*(SQRT((SIN(RADIANS(90-DEGREES(ASIN(AD265/2000))))*SQRT(2*Basic!$C$4*9.81)*Tool!$B$125*SIN(RADIANS(90-DEGREES(ASIN(AD265/2000))))*SQRT(2*Basic!$C$4*9.81)*Tool!$B$125)+(COS(RADIANS(90-DEGREES(ASIN(AD265/2000))))*SQRT(2*Basic!$C$4*9.81)*COS(RADIANS(90-DEGREES(ASIN(AD265/2000))))*SQRT(2*Basic!$C$4*9.81))))/(2*9.81)</f>
        <v>0.8461835172100004</v>
      </c>
      <c r="AS265" s="75">
        <f>(1/9.81)*((SQRT((SIN(RADIANS(90-DEGREES(ASIN(AD265/2000))))*SQRT(2*Basic!$C$4*9.81)*Tool!$B$125*SIN(RADIANS(90-DEGREES(ASIN(AD265/2000))))*SQRT(2*Basic!$C$4*9.81)*Tool!$B$125)+(COS(RADIANS(90-DEGREES(ASIN(AD265/2000))))*SQRT(2*Basic!$C$4*9.81)*COS(RADIANS(90-DEGREES(ASIN(AD265/2000))))*SQRT(2*Basic!$C$4*9.81))))*SIN(RADIANS(AK265))+(SQRT(((SQRT((SIN(RADIANS(90-DEGREES(ASIN(AD265/2000))))*SQRT(2*Basic!$C$4*9.81)*Tool!$B$125*SIN(RADIANS(90-DEGREES(ASIN(AD265/2000))))*SQRT(2*Basic!$C$4*9.81)*Tool!$B$125)+(COS(RADIANS(90-DEGREES(ASIN(AD265/2000))))*SQRT(2*Basic!$C$4*9.81)*COS(RADIANS(90-DEGREES(ASIN(AD265/2000))))*SQRT(2*Basic!$C$4*9.81))))*SIN(RADIANS(AK265))*(SQRT((SIN(RADIANS(90-DEGREES(ASIN(AD265/2000))))*SQRT(2*Basic!$C$4*9.81)*Tool!$B$125*SIN(RADIANS(90-DEGREES(ASIN(AD265/2000))))*SQRT(2*Basic!$C$4*9.81)*Tool!$B$125)+(COS(RADIANS(90-DEGREES(ASIN(AD265/2000))))*SQRT(2*Basic!$C$4*9.81)*COS(RADIANS(90-DEGREES(ASIN(AD265/2000))))*SQRT(2*Basic!$C$4*9.81))))*SIN(RADIANS(AK265)))-19.62*(-Basic!$C$3))))*(SQRT((SIN(RADIANS(90-DEGREES(ASIN(AD265/2000))))*SQRT(2*Basic!$C$4*9.81)*Tool!$B$125*SIN(RADIANS(90-DEGREES(ASIN(AD265/2000))))*SQRT(2*Basic!$C$4*9.81)*Tool!$B$125)+(COS(RADIANS(90-DEGREES(ASIN(AD265/2000))))*SQRT(2*Basic!$C$4*9.81)*COS(RADIANS(90-DEGREES(ASIN(AD265/2000))))*SQRT(2*Basic!$C$4*9.81))))*COS(RADIANS(AK265))</f>
        <v>1.675715748712747</v>
      </c>
      <c r="AX265">
        <v>262</v>
      </c>
      <c r="AY265">
        <f t="shared" si="40"/>
        <v>-1980.5361374831405</v>
      </c>
      <c r="AZ265">
        <f t="shared" si="33"/>
        <v>-278.34620192013165</v>
      </c>
    </row>
    <row r="266" spans="6:52" x14ac:dyDescent="0.3">
      <c r="F266">
        <v>264</v>
      </c>
      <c r="G266" s="31">
        <f t="shared" si="34"/>
        <v>0.77828297268779012</v>
      </c>
      <c r="H266" s="35">
        <f>Tool!$E$10+('Trajectory Map'!G266*SIN(RADIANS(90-2*DEGREES(ASIN($D$5/2000))))/COS(RADIANS(90-2*DEGREES(ASIN($D$5/2000))))-('Trajectory Map'!G266*'Trajectory Map'!G266/((VLOOKUP($D$5,$AD$3:$AR$2002,15,FALSE)*4*COS(RADIANS(90-2*DEGREES(ASIN($D$5/2000))))*COS(RADIANS(90-2*DEGREES(ASIN($D$5/2000))))))))</f>
        <v>5.9944091839009506</v>
      </c>
      <c r="AD266" s="33">
        <f t="shared" si="38"/>
        <v>264</v>
      </c>
      <c r="AE266" s="33">
        <f t="shared" si="35"/>
        <v>1982.4994325345972</v>
      </c>
      <c r="AH266" s="33">
        <f t="shared" si="36"/>
        <v>7.5851799878851018</v>
      </c>
      <c r="AI266" s="33">
        <f t="shared" si="37"/>
        <v>82.414820012114902</v>
      </c>
      <c r="AK266" s="75">
        <f t="shared" si="39"/>
        <v>74.829640024229803</v>
      </c>
      <c r="AN266" s="64"/>
      <c r="AQ266" s="64"/>
      <c r="AR266" s="75">
        <f>(SQRT((SIN(RADIANS(90-DEGREES(ASIN(AD266/2000))))*SQRT(2*Basic!$C$4*9.81)*Tool!$B$125*SIN(RADIANS(90-DEGREES(ASIN(AD266/2000))))*SQRT(2*Basic!$C$4*9.81)*Tool!$B$125)+(COS(RADIANS(90-DEGREES(ASIN(AD266/2000))))*SQRT(2*Basic!$C$4*9.81)*COS(RADIANS(90-DEGREES(ASIN(AD266/2000))))*SQRT(2*Basic!$C$4*9.81))))*(SQRT((SIN(RADIANS(90-DEGREES(ASIN(AD266/2000))))*SQRT(2*Basic!$C$4*9.81)*Tool!$B$125*SIN(RADIANS(90-DEGREES(ASIN(AD266/2000))))*SQRT(2*Basic!$C$4*9.81)*Tool!$B$125)+(COS(RADIANS(90-DEGREES(ASIN(AD266/2000))))*SQRT(2*Basic!$C$4*9.81)*COS(RADIANS(90-DEGREES(ASIN(AD266/2000))))*SQRT(2*Basic!$C$4*9.81))))/(2*9.81)</f>
        <v>0.84632480064000004</v>
      </c>
      <c r="AS266" s="75">
        <f>(1/9.81)*((SQRT((SIN(RADIANS(90-DEGREES(ASIN(AD266/2000))))*SQRT(2*Basic!$C$4*9.81)*Tool!$B$125*SIN(RADIANS(90-DEGREES(ASIN(AD266/2000))))*SQRT(2*Basic!$C$4*9.81)*Tool!$B$125)+(COS(RADIANS(90-DEGREES(ASIN(AD266/2000))))*SQRT(2*Basic!$C$4*9.81)*COS(RADIANS(90-DEGREES(ASIN(AD266/2000))))*SQRT(2*Basic!$C$4*9.81))))*SIN(RADIANS(AK266))+(SQRT(((SQRT((SIN(RADIANS(90-DEGREES(ASIN(AD266/2000))))*SQRT(2*Basic!$C$4*9.81)*Tool!$B$125*SIN(RADIANS(90-DEGREES(ASIN(AD266/2000))))*SQRT(2*Basic!$C$4*9.81)*Tool!$B$125)+(COS(RADIANS(90-DEGREES(ASIN(AD266/2000))))*SQRT(2*Basic!$C$4*9.81)*COS(RADIANS(90-DEGREES(ASIN(AD266/2000))))*SQRT(2*Basic!$C$4*9.81))))*SIN(RADIANS(AK266))*(SQRT((SIN(RADIANS(90-DEGREES(ASIN(AD266/2000))))*SQRT(2*Basic!$C$4*9.81)*Tool!$B$125*SIN(RADIANS(90-DEGREES(ASIN(AD266/2000))))*SQRT(2*Basic!$C$4*9.81)*Tool!$B$125)+(COS(RADIANS(90-DEGREES(ASIN(AD266/2000))))*SQRT(2*Basic!$C$4*9.81)*COS(RADIANS(90-DEGREES(ASIN(AD266/2000))))*SQRT(2*Basic!$C$4*9.81))))*SIN(RADIANS(AK266)))-19.62*(-Basic!$C$3))))*(SQRT((SIN(RADIANS(90-DEGREES(ASIN(AD266/2000))))*SQRT(2*Basic!$C$4*9.81)*Tool!$B$125*SIN(RADIANS(90-DEGREES(ASIN(AD266/2000))))*SQRT(2*Basic!$C$4*9.81)*Tool!$B$125)+(COS(RADIANS(90-DEGREES(ASIN(AD266/2000))))*SQRT(2*Basic!$C$4*9.81)*COS(RADIANS(90-DEGREES(ASIN(AD266/2000))))*SQRT(2*Basic!$C$4*9.81))))*COS(RADIANS(AK266))</f>
        <v>1.682006305036414</v>
      </c>
      <c r="AX266">
        <v>263</v>
      </c>
      <c r="AY266">
        <f t="shared" si="40"/>
        <v>-1985.0923032826443</v>
      </c>
      <c r="AZ266">
        <f t="shared" si="33"/>
        <v>-243.73868681029435</v>
      </c>
    </row>
    <row r="267" spans="6:52" x14ac:dyDescent="0.3">
      <c r="F267">
        <v>265</v>
      </c>
      <c r="G267" s="31">
        <f t="shared" si="34"/>
        <v>0.7812310142510015</v>
      </c>
      <c r="H267" s="35">
        <f>Tool!$E$10+('Trajectory Map'!G267*SIN(RADIANS(90-2*DEGREES(ASIN($D$5/2000))))/COS(RADIANS(90-2*DEGREES(ASIN($D$5/2000))))-('Trajectory Map'!G267*'Trajectory Map'!G267/((VLOOKUP($D$5,$AD$3:$AR$2002,15,FALSE)*4*COS(RADIANS(90-2*DEGREES(ASIN($D$5/2000))))*COS(RADIANS(90-2*DEGREES(ASIN($D$5/2000))))))))</f>
        <v>5.9939304054266227</v>
      </c>
      <c r="AD267" s="33">
        <f t="shared" si="38"/>
        <v>265</v>
      </c>
      <c r="AE267" s="33">
        <f t="shared" si="35"/>
        <v>1982.3660106044999</v>
      </c>
      <c r="AH267" s="33">
        <f t="shared" si="36"/>
        <v>7.6140817395938853</v>
      </c>
      <c r="AI267" s="33">
        <f t="shared" si="37"/>
        <v>82.385918260406115</v>
      </c>
      <c r="AK267" s="75">
        <f t="shared" si="39"/>
        <v>74.771836520812229</v>
      </c>
      <c r="AN267" s="64"/>
      <c r="AQ267" s="64"/>
      <c r="AR267" s="75">
        <f>(SQRT((SIN(RADIANS(90-DEGREES(ASIN(AD267/2000))))*SQRT(2*Basic!$C$4*9.81)*Tool!$B$125*SIN(RADIANS(90-DEGREES(ASIN(AD267/2000))))*SQRT(2*Basic!$C$4*9.81)*Tool!$B$125)+(COS(RADIANS(90-DEGREES(ASIN(AD267/2000))))*SQRT(2*Basic!$C$4*9.81)*COS(RADIANS(90-DEGREES(ASIN(AD267/2000))))*SQRT(2*Basic!$C$4*9.81))))*(SQRT((SIN(RADIANS(90-DEGREES(ASIN(AD267/2000))))*SQRT(2*Basic!$C$4*9.81)*Tool!$B$125*SIN(RADIANS(90-DEGREES(ASIN(AD267/2000))))*SQRT(2*Basic!$C$4*9.81)*Tool!$B$125)+(COS(RADIANS(90-DEGREES(ASIN(AD267/2000))))*SQRT(2*Basic!$C$4*9.81)*COS(RADIANS(90-DEGREES(ASIN(AD267/2000))))*SQRT(2*Basic!$C$4*9.81))))/(2*9.81)</f>
        <v>0.84646662024999997</v>
      </c>
      <c r="AS267" s="75">
        <f>(1/9.81)*((SQRT((SIN(RADIANS(90-DEGREES(ASIN(AD267/2000))))*SQRT(2*Basic!$C$4*9.81)*Tool!$B$125*SIN(RADIANS(90-DEGREES(ASIN(AD267/2000))))*SQRT(2*Basic!$C$4*9.81)*Tool!$B$125)+(COS(RADIANS(90-DEGREES(ASIN(AD267/2000))))*SQRT(2*Basic!$C$4*9.81)*COS(RADIANS(90-DEGREES(ASIN(AD267/2000))))*SQRT(2*Basic!$C$4*9.81))))*SIN(RADIANS(AK267))+(SQRT(((SQRT((SIN(RADIANS(90-DEGREES(ASIN(AD267/2000))))*SQRT(2*Basic!$C$4*9.81)*Tool!$B$125*SIN(RADIANS(90-DEGREES(ASIN(AD267/2000))))*SQRT(2*Basic!$C$4*9.81)*Tool!$B$125)+(COS(RADIANS(90-DEGREES(ASIN(AD267/2000))))*SQRT(2*Basic!$C$4*9.81)*COS(RADIANS(90-DEGREES(ASIN(AD267/2000))))*SQRT(2*Basic!$C$4*9.81))))*SIN(RADIANS(AK267))*(SQRT((SIN(RADIANS(90-DEGREES(ASIN(AD267/2000))))*SQRT(2*Basic!$C$4*9.81)*Tool!$B$125*SIN(RADIANS(90-DEGREES(ASIN(AD267/2000))))*SQRT(2*Basic!$C$4*9.81)*Tool!$B$125)+(COS(RADIANS(90-DEGREES(ASIN(AD267/2000))))*SQRT(2*Basic!$C$4*9.81)*COS(RADIANS(90-DEGREES(ASIN(AD267/2000))))*SQRT(2*Basic!$C$4*9.81))))*SIN(RADIANS(AK267)))-19.62*(-Basic!$C$3))))*(SQRT((SIN(RADIANS(90-DEGREES(ASIN(AD267/2000))))*SQRT(2*Basic!$C$4*9.81)*Tool!$B$125*SIN(RADIANS(90-DEGREES(ASIN(AD267/2000))))*SQRT(2*Basic!$C$4*9.81)*Tool!$B$125)+(COS(RADIANS(90-DEGREES(ASIN(AD267/2000))))*SQRT(2*Basic!$C$4*9.81)*COS(RADIANS(90-DEGREES(ASIN(AD267/2000))))*SQRT(2*Basic!$C$4*9.81))))*COS(RADIANS(AK267))</f>
        <v>1.6882958715097756</v>
      </c>
      <c r="AX267">
        <v>264</v>
      </c>
      <c r="AY267">
        <f t="shared" si="40"/>
        <v>-1989.0437907365467</v>
      </c>
      <c r="AZ267">
        <f t="shared" si="33"/>
        <v>-209.05692653530673</v>
      </c>
    </row>
    <row r="268" spans="6:52" x14ac:dyDescent="0.3">
      <c r="F268">
        <v>266</v>
      </c>
      <c r="G268" s="31">
        <f t="shared" si="34"/>
        <v>0.78417905581421277</v>
      </c>
      <c r="H268" s="35">
        <f>Tool!$E$10+('Trajectory Map'!G268*SIN(RADIANS(90-2*DEGREES(ASIN($D$5/2000))))/COS(RADIANS(90-2*DEGREES(ASIN($D$5/2000))))-('Trajectory Map'!G268*'Trajectory Map'!G268/((VLOOKUP($D$5,$AD$3:$AR$2002,15,FALSE)*4*COS(RADIANS(90-2*DEGREES(ASIN($D$5/2000))))*COS(RADIANS(90-2*DEGREES(ASIN($D$5/2000))))))))</f>
        <v>5.9934481733587814</v>
      </c>
      <c r="AD268" s="33">
        <f t="shared" si="38"/>
        <v>266</v>
      </c>
      <c r="AE268" s="33">
        <f t="shared" si="35"/>
        <v>1982.2320752121836</v>
      </c>
      <c r="AH268" s="33">
        <f t="shared" si="36"/>
        <v>7.6429854403261155</v>
      </c>
      <c r="AI268" s="33">
        <f t="shared" si="37"/>
        <v>82.357014559673885</v>
      </c>
      <c r="AK268" s="75">
        <f t="shared" si="39"/>
        <v>74.714029119347771</v>
      </c>
      <c r="AN268" s="64"/>
      <c r="AQ268" s="64"/>
      <c r="AR268" s="75">
        <f>(SQRT((SIN(RADIANS(90-DEGREES(ASIN(AD268/2000))))*SQRT(2*Basic!$C$4*9.81)*Tool!$B$125*SIN(RADIANS(90-DEGREES(ASIN(AD268/2000))))*SQRT(2*Basic!$C$4*9.81)*Tool!$B$125)+(COS(RADIANS(90-DEGREES(ASIN(AD268/2000))))*SQRT(2*Basic!$C$4*9.81)*COS(RADIANS(90-DEGREES(ASIN(AD268/2000))))*SQRT(2*Basic!$C$4*9.81))))*(SQRT((SIN(RADIANS(90-DEGREES(ASIN(AD268/2000))))*SQRT(2*Basic!$C$4*9.81)*Tool!$B$125*SIN(RADIANS(90-DEGREES(ASIN(AD268/2000))))*SQRT(2*Basic!$C$4*9.81)*Tool!$B$125)+(COS(RADIANS(90-DEGREES(ASIN(AD268/2000))))*SQRT(2*Basic!$C$4*9.81)*COS(RADIANS(90-DEGREES(ASIN(AD268/2000))))*SQRT(2*Basic!$C$4*9.81))))/(2*9.81)</f>
        <v>0.84660897603999996</v>
      </c>
      <c r="AS268" s="75">
        <f>(1/9.81)*((SQRT((SIN(RADIANS(90-DEGREES(ASIN(AD268/2000))))*SQRT(2*Basic!$C$4*9.81)*Tool!$B$125*SIN(RADIANS(90-DEGREES(ASIN(AD268/2000))))*SQRT(2*Basic!$C$4*9.81)*Tool!$B$125)+(COS(RADIANS(90-DEGREES(ASIN(AD268/2000))))*SQRT(2*Basic!$C$4*9.81)*COS(RADIANS(90-DEGREES(ASIN(AD268/2000))))*SQRT(2*Basic!$C$4*9.81))))*SIN(RADIANS(AK268))+(SQRT(((SQRT((SIN(RADIANS(90-DEGREES(ASIN(AD268/2000))))*SQRT(2*Basic!$C$4*9.81)*Tool!$B$125*SIN(RADIANS(90-DEGREES(ASIN(AD268/2000))))*SQRT(2*Basic!$C$4*9.81)*Tool!$B$125)+(COS(RADIANS(90-DEGREES(ASIN(AD268/2000))))*SQRT(2*Basic!$C$4*9.81)*COS(RADIANS(90-DEGREES(ASIN(AD268/2000))))*SQRT(2*Basic!$C$4*9.81))))*SIN(RADIANS(AK268))*(SQRT((SIN(RADIANS(90-DEGREES(ASIN(AD268/2000))))*SQRT(2*Basic!$C$4*9.81)*Tool!$B$125*SIN(RADIANS(90-DEGREES(ASIN(AD268/2000))))*SQRT(2*Basic!$C$4*9.81)*Tool!$B$125)+(COS(RADIANS(90-DEGREES(ASIN(AD268/2000))))*SQRT(2*Basic!$C$4*9.81)*COS(RADIANS(90-DEGREES(ASIN(AD268/2000))))*SQRT(2*Basic!$C$4*9.81))))*SIN(RADIANS(AK268)))-19.62*(-Basic!$C$3))))*(SQRT((SIN(RADIANS(90-DEGREES(ASIN(AD268/2000))))*SQRT(2*Basic!$C$4*9.81)*Tool!$B$125*SIN(RADIANS(90-DEGREES(ASIN(AD268/2000))))*SQRT(2*Basic!$C$4*9.81)*Tool!$B$125)+(COS(RADIANS(90-DEGREES(ASIN(AD268/2000))))*SQRT(2*Basic!$C$4*9.81)*COS(RADIANS(90-DEGREES(ASIN(AD268/2000))))*SQRT(2*Basic!$C$4*9.81))))*COS(RADIANS(AK268))</f>
        <v>1.6945844431160795</v>
      </c>
      <c r="AX268">
        <v>265</v>
      </c>
      <c r="AY268">
        <f t="shared" si="40"/>
        <v>-1992.389396183491</v>
      </c>
      <c r="AZ268">
        <f t="shared" si="33"/>
        <v>-174.3114854953165</v>
      </c>
    </row>
    <row r="269" spans="6:52" x14ac:dyDescent="0.3">
      <c r="F269">
        <v>267</v>
      </c>
      <c r="G269" s="31">
        <f t="shared" si="34"/>
        <v>0.78712709737742415</v>
      </c>
      <c r="H269" s="35">
        <f>Tool!$E$10+('Trajectory Map'!G269*SIN(RADIANS(90-2*DEGREES(ASIN($D$5/2000))))/COS(RADIANS(90-2*DEGREES(ASIN($D$5/2000))))-('Trajectory Map'!G269*'Trajectory Map'!G269/((VLOOKUP($D$5,$AD$3:$AR$2002,15,FALSE)*4*COS(RADIANS(90-2*DEGREES(ASIN($D$5/2000))))*COS(RADIANS(90-2*DEGREES(ASIN($D$5/2000))))))))</f>
        <v>5.992962487697425</v>
      </c>
      <c r="AD269" s="33">
        <f t="shared" si="38"/>
        <v>267</v>
      </c>
      <c r="AE269" s="33">
        <f t="shared" si="35"/>
        <v>1982.0976262535607</v>
      </c>
      <c r="AH269" s="33">
        <f t="shared" si="36"/>
        <v>7.6718910978331891</v>
      </c>
      <c r="AI269" s="33">
        <f t="shared" si="37"/>
        <v>82.328108902166804</v>
      </c>
      <c r="AK269" s="75">
        <f t="shared" si="39"/>
        <v>74.656217804333622</v>
      </c>
      <c r="AN269" s="64"/>
      <c r="AQ269" s="64"/>
      <c r="AR269" s="75">
        <f>(SQRT((SIN(RADIANS(90-DEGREES(ASIN(AD269/2000))))*SQRT(2*Basic!$C$4*9.81)*Tool!$B$125*SIN(RADIANS(90-DEGREES(ASIN(AD269/2000))))*SQRT(2*Basic!$C$4*9.81)*Tool!$B$125)+(COS(RADIANS(90-DEGREES(ASIN(AD269/2000))))*SQRT(2*Basic!$C$4*9.81)*COS(RADIANS(90-DEGREES(ASIN(AD269/2000))))*SQRT(2*Basic!$C$4*9.81))))*(SQRT((SIN(RADIANS(90-DEGREES(ASIN(AD269/2000))))*SQRT(2*Basic!$C$4*9.81)*Tool!$B$125*SIN(RADIANS(90-DEGREES(ASIN(AD269/2000))))*SQRT(2*Basic!$C$4*9.81)*Tool!$B$125)+(COS(RADIANS(90-DEGREES(ASIN(AD269/2000))))*SQRT(2*Basic!$C$4*9.81)*COS(RADIANS(90-DEGREES(ASIN(AD269/2000))))*SQRT(2*Basic!$C$4*9.81))))/(2*9.81)</f>
        <v>0.84675186800999991</v>
      </c>
      <c r="AS269" s="75">
        <f>(1/9.81)*((SQRT((SIN(RADIANS(90-DEGREES(ASIN(AD269/2000))))*SQRT(2*Basic!$C$4*9.81)*Tool!$B$125*SIN(RADIANS(90-DEGREES(ASIN(AD269/2000))))*SQRT(2*Basic!$C$4*9.81)*Tool!$B$125)+(COS(RADIANS(90-DEGREES(ASIN(AD269/2000))))*SQRT(2*Basic!$C$4*9.81)*COS(RADIANS(90-DEGREES(ASIN(AD269/2000))))*SQRT(2*Basic!$C$4*9.81))))*SIN(RADIANS(AK269))+(SQRT(((SQRT((SIN(RADIANS(90-DEGREES(ASIN(AD269/2000))))*SQRT(2*Basic!$C$4*9.81)*Tool!$B$125*SIN(RADIANS(90-DEGREES(ASIN(AD269/2000))))*SQRT(2*Basic!$C$4*9.81)*Tool!$B$125)+(COS(RADIANS(90-DEGREES(ASIN(AD269/2000))))*SQRT(2*Basic!$C$4*9.81)*COS(RADIANS(90-DEGREES(ASIN(AD269/2000))))*SQRT(2*Basic!$C$4*9.81))))*SIN(RADIANS(AK269))*(SQRT((SIN(RADIANS(90-DEGREES(ASIN(AD269/2000))))*SQRT(2*Basic!$C$4*9.81)*Tool!$B$125*SIN(RADIANS(90-DEGREES(ASIN(AD269/2000))))*SQRT(2*Basic!$C$4*9.81)*Tool!$B$125)+(COS(RADIANS(90-DEGREES(ASIN(AD269/2000))))*SQRT(2*Basic!$C$4*9.81)*COS(RADIANS(90-DEGREES(ASIN(AD269/2000))))*SQRT(2*Basic!$C$4*9.81))))*SIN(RADIANS(AK269)))-19.62*(-Basic!$C$3))))*(SQRT((SIN(RADIANS(90-DEGREES(ASIN(AD269/2000))))*SQRT(2*Basic!$C$4*9.81)*Tool!$B$125*SIN(RADIANS(90-DEGREES(ASIN(AD269/2000))))*SQRT(2*Basic!$C$4*9.81)*Tool!$B$125)+(COS(RADIANS(90-DEGREES(ASIN(AD269/2000))))*SQRT(2*Basic!$C$4*9.81)*COS(RADIANS(90-DEGREES(ASIN(AD269/2000))))*SQRT(2*Basic!$C$4*9.81))))*COS(RADIANS(AK269))</f>
        <v>1.7008720148246468</v>
      </c>
      <c r="AX269">
        <v>266</v>
      </c>
      <c r="AY269">
        <f t="shared" si="40"/>
        <v>-1995.1281005196483</v>
      </c>
      <c r="AZ269">
        <f t="shared" si="33"/>
        <v>-139.51294748825117</v>
      </c>
    </row>
    <row r="270" spans="6:52" x14ac:dyDescent="0.3">
      <c r="F270">
        <v>268</v>
      </c>
      <c r="G270" s="31">
        <f t="shared" si="34"/>
        <v>0.79007513894063552</v>
      </c>
      <c r="H270" s="35">
        <f>Tool!$E$10+('Trajectory Map'!G270*SIN(RADIANS(90-2*DEGREES(ASIN($D$5/2000))))/COS(RADIANS(90-2*DEGREES(ASIN($D$5/2000))))-('Trajectory Map'!G270*'Trajectory Map'!G270/((VLOOKUP($D$5,$AD$3:$AR$2002,15,FALSE)*4*COS(RADIANS(90-2*DEGREES(ASIN($D$5/2000))))*COS(RADIANS(90-2*DEGREES(ASIN($D$5/2000))))))))</f>
        <v>5.9924733484425552</v>
      </c>
      <c r="AD270" s="33">
        <f t="shared" si="38"/>
        <v>268</v>
      </c>
      <c r="AE270" s="33">
        <f t="shared" si="35"/>
        <v>1981.9626636241157</v>
      </c>
      <c r="AH270" s="33">
        <f t="shared" si="36"/>
        <v>7.7007987198711207</v>
      </c>
      <c r="AI270" s="33">
        <f t="shared" si="37"/>
        <v>82.299201280128884</v>
      </c>
      <c r="AK270" s="75">
        <f t="shared" si="39"/>
        <v>74.598402560257753</v>
      </c>
      <c r="AN270" s="64"/>
      <c r="AQ270" s="64"/>
      <c r="AR270" s="75">
        <f>(SQRT((SIN(RADIANS(90-DEGREES(ASIN(AD270/2000))))*SQRT(2*Basic!$C$4*9.81)*Tool!$B$125*SIN(RADIANS(90-DEGREES(ASIN(AD270/2000))))*SQRT(2*Basic!$C$4*9.81)*Tool!$B$125)+(COS(RADIANS(90-DEGREES(ASIN(AD270/2000))))*SQRT(2*Basic!$C$4*9.81)*COS(RADIANS(90-DEGREES(ASIN(AD270/2000))))*SQRT(2*Basic!$C$4*9.81))))*(SQRT((SIN(RADIANS(90-DEGREES(ASIN(AD270/2000))))*SQRT(2*Basic!$C$4*9.81)*Tool!$B$125*SIN(RADIANS(90-DEGREES(ASIN(AD270/2000))))*SQRT(2*Basic!$C$4*9.81)*Tool!$B$125)+(COS(RADIANS(90-DEGREES(ASIN(AD270/2000))))*SQRT(2*Basic!$C$4*9.81)*COS(RADIANS(90-DEGREES(ASIN(AD270/2000))))*SQRT(2*Basic!$C$4*9.81))))/(2*9.81)</f>
        <v>0.84689529616000025</v>
      </c>
      <c r="AS270" s="75">
        <f>(1/9.81)*((SQRT((SIN(RADIANS(90-DEGREES(ASIN(AD270/2000))))*SQRT(2*Basic!$C$4*9.81)*Tool!$B$125*SIN(RADIANS(90-DEGREES(ASIN(AD270/2000))))*SQRT(2*Basic!$C$4*9.81)*Tool!$B$125)+(COS(RADIANS(90-DEGREES(ASIN(AD270/2000))))*SQRT(2*Basic!$C$4*9.81)*COS(RADIANS(90-DEGREES(ASIN(AD270/2000))))*SQRT(2*Basic!$C$4*9.81))))*SIN(RADIANS(AK270))+(SQRT(((SQRT((SIN(RADIANS(90-DEGREES(ASIN(AD270/2000))))*SQRT(2*Basic!$C$4*9.81)*Tool!$B$125*SIN(RADIANS(90-DEGREES(ASIN(AD270/2000))))*SQRT(2*Basic!$C$4*9.81)*Tool!$B$125)+(COS(RADIANS(90-DEGREES(ASIN(AD270/2000))))*SQRT(2*Basic!$C$4*9.81)*COS(RADIANS(90-DEGREES(ASIN(AD270/2000))))*SQRT(2*Basic!$C$4*9.81))))*SIN(RADIANS(AK270))*(SQRT((SIN(RADIANS(90-DEGREES(ASIN(AD270/2000))))*SQRT(2*Basic!$C$4*9.81)*Tool!$B$125*SIN(RADIANS(90-DEGREES(ASIN(AD270/2000))))*SQRT(2*Basic!$C$4*9.81)*Tool!$B$125)+(COS(RADIANS(90-DEGREES(ASIN(AD270/2000))))*SQRT(2*Basic!$C$4*9.81)*COS(RADIANS(90-DEGREES(ASIN(AD270/2000))))*SQRT(2*Basic!$C$4*9.81))))*SIN(RADIANS(AK270)))-19.62*(-Basic!$C$3))))*(SQRT((SIN(RADIANS(90-DEGREES(ASIN(AD270/2000))))*SQRT(2*Basic!$C$4*9.81)*Tool!$B$125*SIN(RADIANS(90-DEGREES(ASIN(AD270/2000))))*SQRT(2*Basic!$C$4*9.81)*Tool!$B$125)+(COS(RADIANS(90-DEGREES(ASIN(AD270/2000))))*SQRT(2*Basic!$C$4*9.81)*COS(RADIANS(90-DEGREES(ASIN(AD270/2000))))*SQRT(2*Basic!$C$4*9.81))))*COS(RADIANS(AK270))</f>
        <v>1.7071585815908232</v>
      </c>
      <c r="AX270">
        <v>267</v>
      </c>
      <c r="AY270">
        <f t="shared" si="40"/>
        <v>-1997.2590695091476</v>
      </c>
      <c r="AZ270">
        <f t="shared" si="33"/>
        <v>-104.67191248588861</v>
      </c>
    </row>
    <row r="271" spans="6:52" x14ac:dyDescent="0.3">
      <c r="F271">
        <v>269</v>
      </c>
      <c r="G271" s="31">
        <f t="shared" si="34"/>
        <v>0.79302318050384679</v>
      </c>
      <c r="H271" s="35">
        <f>Tool!$E$10+('Trajectory Map'!G271*SIN(RADIANS(90-2*DEGREES(ASIN($D$5/2000))))/COS(RADIANS(90-2*DEGREES(ASIN($D$5/2000))))-('Trajectory Map'!G271*'Trajectory Map'!G271/((VLOOKUP($D$5,$AD$3:$AR$2002,15,FALSE)*4*COS(RADIANS(90-2*DEGREES(ASIN($D$5/2000))))*COS(RADIANS(90-2*DEGREES(ASIN($D$5/2000))))))))</f>
        <v>5.9919807555941711</v>
      </c>
      <c r="AD271" s="33">
        <f t="shared" si="38"/>
        <v>269</v>
      </c>
      <c r="AE271" s="33">
        <f t="shared" si="35"/>
        <v>1981.8271872189059</v>
      </c>
      <c r="AH271" s="33">
        <f t="shared" si="36"/>
        <v>7.7297083142005594</v>
      </c>
      <c r="AI271" s="33">
        <f t="shared" si="37"/>
        <v>82.270291685799435</v>
      </c>
      <c r="AK271" s="75">
        <f t="shared" si="39"/>
        <v>74.540583371598885</v>
      </c>
      <c r="AN271" s="64"/>
      <c r="AQ271" s="64"/>
      <c r="AR271" s="75">
        <f>(SQRT((SIN(RADIANS(90-DEGREES(ASIN(AD271/2000))))*SQRT(2*Basic!$C$4*9.81)*Tool!$B$125*SIN(RADIANS(90-DEGREES(ASIN(AD271/2000))))*SQRT(2*Basic!$C$4*9.81)*Tool!$B$125)+(COS(RADIANS(90-DEGREES(ASIN(AD271/2000))))*SQRT(2*Basic!$C$4*9.81)*COS(RADIANS(90-DEGREES(ASIN(AD271/2000))))*SQRT(2*Basic!$C$4*9.81))))*(SQRT((SIN(RADIANS(90-DEGREES(ASIN(AD271/2000))))*SQRT(2*Basic!$C$4*9.81)*Tool!$B$125*SIN(RADIANS(90-DEGREES(ASIN(AD271/2000))))*SQRT(2*Basic!$C$4*9.81)*Tool!$B$125)+(COS(RADIANS(90-DEGREES(ASIN(AD271/2000))))*SQRT(2*Basic!$C$4*9.81)*COS(RADIANS(90-DEGREES(ASIN(AD271/2000))))*SQRT(2*Basic!$C$4*9.81))))/(2*9.81)</f>
        <v>0.84703926048999978</v>
      </c>
      <c r="AS271" s="75">
        <f>(1/9.81)*((SQRT((SIN(RADIANS(90-DEGREES(ASIN(AD271/2000))))*SQRT(2*Basic!$C$4*9.81)*Tool!$B$125*SIN(RADIANS(90-DEGREES(ASIN(AD271/2000))))*SQRT(2*Basic!$C$4*9.81)*Tool!$B$125)+(COS(RADIANS(90-DEGREES(ASIN(AD271/2000))))*SQRT(2*Basic!$C$4*9.81)*COS(RADIANS(90-DEGREES(ASIN(AD271/2000))))*SQRT(2*Basic!$C$4*9.81))))*SIN(RADIANS(AK271))+(SQRT(((SQRT((SIN(RADIANS(90-DEGREES(ASIN(AD271/2000))))*SQRT(2*Basic!$C$4*9.81)*Tool!$B$125*SIN(RADIANS(90-DEGREES(ASIN(AD271/2000))))*SQRT(2*Basic!$C$4*9.81)*Tool!$B$125)+(COS(RADIANS(90-DEGREES(ASIN(AD271/2000))))*SQRT(2*Basic!$C$4*9.81)*COS(RADIANS(90-DEGREES(ASIN(AD271/2000))))*SQRT(2*Basic!$C$4*9.81))))*SIN(RADIANS(AK271))*(SQRT((SIN(RADIANS(90-DEGREES(ASIN(AD271/2000))))*SQRT(2*Basic!$C$4*9.81)*Tool!$B$125*SIN(RADIANS(90-DEGREES(ASIN(AD271/2000))))*SQRT(2*Basic!$C$4*9.81)*Tool!$B$125)+(COS(RADIANS(90-DEGREES(ASIN(AD271/2000))))*SQRT(2*Basic!$C$4*9.81)*COS(RADIANS(90-DEGREES(ASIN(AD271/2000))))*SQRT(2*Basic!$C$4*9.81))))*SIN(RADIANS(AK271)))-19.62*(-Basic!$C$3))))*(SQRT((SIN(RADIANS(90-DEGREES(ASIN(AD271/2000))))*SQRT(2*Basic!$C$4*9.81)*Tool!$B$125*SIN(RADIANS(90-DEGREES(ASIN(AD271/2000))))*SQRT(2*Basic!$C$4*9.81)*Tool!$B$125)+(COS(RADIANS(90-DEGREES(ASIN(AD271/2000))))*SQRT(2*Basic!$C$4*9.81)*COS(RADIANS(90-DEGREES(ASIN(AD271/2000))))*SQRT(2*Basic!$C$4*9.81))))*COS(RADIANS(AK271))</f>
        <v>1.7134441383559396</v>
      </c>
      <c r="AX271">
        <v>268</v>
      </c>
      <c r="AY271">
        <f t="shared" si="40"/>
        <v>-1998.7816540381916</v>
      </c>
      <c r="AZ271">
        <f t="shared" si="33"/>
        <v>-69.798993405001525</v>
      </c>
    </row>
    <row r="272" spans="6:52" x14ac:dyDescent="0.3">
      <c r="F272">
        <v>270</v>
      </c>
      <c r="G272" s="31">
        <f t="shared" si="34"/>
        <v>0.79597122206705806</v>
      </c>
      <c r="H272" s="35">
        <f>Tool!$E$10+('Trajectory Map'!G272*SIN(RADIANS(90-2*DEGREES(ASIN($D$5/2000))))/COS(RADIANS(90-2*DEGREES(ASIN($D$5/2000))))-('Trajectory Map'!G272*'Trajectory Map'!G272/((VLOOKUP($D$5,$AD$3:$AR$2002,15,FALSE)*4*COS(RADIANS(90-2*DEGREES(ASIN($D$5/2000))))*COS(RADIANS(90-2*DEGREES(ASIN($D$5/2000))))))))</f>
        <v>5.9914847091522736</v>
      </c>
      <c r="AD272" s="33">
        <f t="shared" si="38"/>
        <v>270</v>
      </c>
      <c r="AE272" s="33">
        <f t="shared" si="35"/>
        <v>1981.6911969325595</v>
      </c>
      <c r="AH272" s="33">
        <f t="shared" si="36"/>
        <v>7.7586198885868143</v>
      </c>
      <c r="AI272" s="33">
        <f t="shared" si="37"/>
        <v>82.241380111413179</v>
      </c>
      <c r="AK272" s="75">
        <f t="shared" si="39"/>
        <v>74.482760222826371</v>
      </c>
      <c r="AN272" s="64"/>
      <c r="AQ272" s="64"/>
      <c r="AR272" s="75">
        <f>(SQRT((SIN(RADIANS(90-DEGREES(ASIN(AD272/2000))))*SQRT(2*Basic!$C$4*9.81)*Tool!$B$125*SIN(RADIANS(90-DEGREES(ASIN(AD272/2000))))*SQRT(2*Basic!$C$4*9.81)*Tool!$B$125)+(COS(RADIANS(90-DEGREES(ASIN(AD272/2000))))*SQRT(2*Basic!$C$4*9.81)*COS(RADIANS(90-DEGREES(ASIN(AD272/2000))))*SQRT(2*Basic!$C$4*9.81))))*(SQRT((SIN(RADIANS(90-DEGREES(ASIN(AD272/2000))))*SQRT(2*Basic!$C$4*9.81)*Tool!$B$125*SIN(RADIANS(90-DEGREES(ASIN(AD272/2000))))*SQRT(2*Basic!$C$4*9.81)*Tool!$B$125)+(COS(RADIANS(90-DEGREES(ASIN(AD272/2000))))*SQRT(2*Basic!$C$4*9.81)*COS(RADIANS(90-DEGREES(ASIN(AD272/2000))))*SQRT(2*Basic!$C$4*9.81))))/(2*9.81)</f>
        <v>0.84718376100000015</v>
      </c>
      <c r="AS272" s="75">
        <f>(1/9.81)*((SQRT((SIN(RADIANS(90-DEGREES(ASIN(AD272/2000))))*SQRT(2*Basic!$C$4*9.81)*Tool!$B$125*SIN(RADIANS(90-DEGREES(ASIN(AD272/2000))))*SQRT(2*Basic!$C$4*9.81)*Tool!$B$125)+(COS(RADIANS(90-DEGREES(ASIN(AD272/2000))))*SQRT(2*Basic!$C$4*9.81)*COS(RADIANS(90-DEGREES(ASIN(AD272/2000))))*SQRT(2*Basic!$C$4*9.81))))*SIN(RADIANS(AK272))+(SQRT(((SQRT((SIN(RADIANS(90-DEGREES(ASIN(AD272/2000))))*SQRT(2*Basic!$C$4*9.81)*Tool!$B$125*SIN(RADIANS(90-DEGREES(ASIN(AD272/2000))))*SQRT(2*Basic!$C$4*9.81)*Tool!$B$125)+(COS(RADIANS(90-DEGREES(ASIN(AD272/2000))))*SQRT(2*Basic!$C$4*9.81)*COS(RADIANS(90-DEGREES(ASIN(AD272/2000))))*SQRT(2*Basic!$C$4*9.81))))*SIN(RADIANS(AK272))*(SQRT((SIN(RADIANS(90-DEGREES(ASIN(AD272/2000))))*SQRT(2*Basic!$C$4*9.81)*Tool!$B$125*SIN(RADIANS(90-DEGREES(ASIN(AD272/2000))))*SQRT(2*Basic!$C$4*9.81)*Tool!$B$125)+(COS(RADIANS(90-DEGREES(ASIN(AD272/2000))))*SQRT(2*Basic!$C$4*9.81)*COS(RADIANS(90-DEGREES(ASIN(AD272/2000))))*SQRT(2*Basic!$C$4*9.81))))*SIN(RADIANS(AK272)))-19.62*(-Basic!$C$3))))*(SQRT((SIN(RADIANS(90-DEGREES(ASIN(AD272/2000))))*SQRT(2*Basic!$C$4*9.81)*Tool!$B$125*SIN(RADIANS(90-DEGREES(ASIN(AD272/2000))))*SQRT(2*Basic!$C$4*9.81)*Tool!$B$125)+(COS(RADIANS(90-DEGREES(ASIN(AD272/2000))))*SQRT(2*Basic!$C$4*9.81)*COS(RADIANS(90-DEGREES(ASIN(AD272/2000))))*SQRT(2*Basic!$C$4*9.81))))*COS(RADIANS(AK272))</f>
        <v>1.7197286800472691</v>
      </c>
      <c r="AX272">
        <v>269</v>
      </c>
      <c r="AY272">
        <f t="shared" si="40"/>
        <v>-1999.6953903127826</v>
      </c>
      <c r="AZ272">
        <f t="shared" si="33"/>
        <v>-34.904812874566993</v>
      </c>
    </row>
    <row r="273" spans="6:52" x14ac:dyDescent="0.3">
      <c r="F273">
        <v>271</v>
      </c>
      <c r="G273" s="31">
        <f t="shared" si="34"/>
        <v>0.79891926363026944</v>
      </c>
      <c r="H273" s="35">
        <f>Tool!$E$10+('Trajectory Map'!G273*SIN(RADIANS(90-2*DEGREES(ASIN($D$5/2000))))/COS(RADIANS(90-2*DEGREES(ASIN($D$5/2000))))-('Trajectory Map'!G273*'Trajectory Map'!G273/((VLOOKUP($D$5,$AD$3:$AR$2002,15,FALSE)*4*COS(RADIANS(90-2*DEGREES(ASIN($D$5/2000))))*COS(RADIANS(90-2*DEGREES(ASIN($D$5/2000))))))))</f>
        <v>5.9909852091168609</v>
      </c>
      <c r="AD273" s="33">
        <f t="shared" si="38"/>
        <v>271</v>
      </c>
      <c r="AE273" s="33">
        <f t="shared" si="35"/>
        <v>1981.5546926592765</v>
      </c>
      <c r="AH273" s="33">
        <f t="shared" si="36"/>
        <v>7.7875334507998719</v>
      </c>
      <c r="AI273" s="33">
        <f t="shared" si="37"/>
        <v>82.21246654920013</v>
      </c>
      <c r="AK273" s="75">
        <f t="shared" si="39"/>
        <v>74.42493309840026</v>
      </c>
      <c r="AN273" s="64"/>
      <c r="AQ273" s="64"/>
      <c r="AR273" s="75">
        <f>(SQRT((SIN(RADIANS(90-DEGREES(ASIN(AD273/2000))))*SQRT(2*Basic!$C$4*9.81)*Tool!$B$125*SIN(RADIANS(90-DEGREES(ASIN(AD273/2000))))*SQRT(2*Basic!$C$4*9.81)*Tool!$B$125)+(COS(RADIANS(90-DEGREES(ASIN(AD273/2000))))*SQRT(2*Basic!$C$4*9.81)*COS(RADIANS(90-DEGREES(ASIN(AD273/2000))))*SQRT(2*Basic!$C$4*9.81))))*(SQRT((SIN(RADIANS(90-DEGREES(ASIN(AD273/2000))))*SQRT(2*Basic!$C$4*9.81)*Tool!$B$125*SIN(RADIANS(90-DEGREES(ASIN(AD273/2000))))*SQRT(2*Basic!$C$4*9.81)*Tool!$B$125)+(COS(RADIANS(90-DEGREES(ASIN(AD273/2000))))*SQRT(2*Basic!$C$4*9.81)*COS(RADIANS(90-DEGREES(ASIN(AD273/2000))))*SQRT(2*Basic!$C$4*9.81))))/(2*9.81)</f>
        <v>0.84732879769000014</v>
      </c>
      <c r="AS273" s="75">
        <f>(1/9.81)*((SQRT((SIN(RADIANS(90-DEGREES(ASIN(AD273/2000))))*SQRT(2*Basic!$C$4*9.81)*Tool!$B$125*SIN(RADIANS(90-DEGREES(ASIN(AD273/2000))))*SQRT(2*Basic!$C$4*9.81)*Tool!$B$125)+(COS(RADIANS(90-DEGREES(ASIN(AD273/2000))))*SQRT(2*Basic!$C$4*9.81)*COS(RADIANS(90-DEGREES(ASIN(AD273/2000))))*SQRT(2*Basic!$C$4*9.81))))*SIN(RADIANS(AK273))+(SQRT(((SQRT((SIN(RADIANS(90-DEGREES(ASIN(AD273/2000))))*SQRT(2*Basic!$C$4*9.81)*Tool!$B$125*SIN(RADIANS(90-DEGREES(ASIN(AD273/2000))))*SQRT(2*Basic!$C$4*9.81)*Tool!$B$125)+(COS(RADIANS(90-DEGREES(ASIN(AD273/2000))))*SQRT(2*Basic!$C$4*9.81)*COS(RADIANS(90-DEGREES(ASIN(AD273/2000))))*SQRT(2*Basic!$C$4*9.81))))*SIN(RADIANS(AK273))*(SQRT((SIN(RADIANS(90-DEGREES(ASIN(AD273/2000))))*SQRT(2*Basic!$C$4*9.81)*Tool!$B$125*SIN(RADIANS(90-DEGREES(ASIN(AD273/2000))))*SQRT(2*Basic!$C$4*9.81)*Tool!$B$125)+(COS(RADIANS(90-DEGREES(ASIN(AD273/2000))))*SQRT(2*Basic!$C$4*9.81)*COS(RADIANS(90-DEGREES(ASIN(AD273/2000))))*SQRT(2*Basic!$C$4*9.81))))*SIN(RADIANS(AK273)))-19.62*(-Basic!$C$3))))*(SQRT((SIN(RADIANS(90-DEGREES(ASIN(AD273/2000))))*SQRT(2*Basic!$C$4*9.81)*Tool!$B$125*SIN(RADIANS(90-DEGREES(ASIN(AD273/2000))))*SQRT(2*Basic!$C$4*9.81)*Tool!$B$125)+(COS(RADIANS(90-DEGREES(ASIN(AD273/2000))))*SQRT(2*Basic!$C$4*9.81)*COS(RADIANS(90-DEGREES(ASIN(AD273/2000))))*SQRT(2*Basic!$C$4*9.81))))*COS(RADIANS(AK273))</f>
        <v>1.7260122015779757</v>
      </c>
      <c r="AX273">
        <v>270</v>
      </c>
      <c r="AY273">
        <f t="shared" si="40"/>
        <v>-2000</v>
      </c>
      <c r="AZ273">
        <f t="shared" si="33"/>
        <v>-3.67544536472586E-13</v>
      </c>
    </row>
    <row r="274" spans="6:52" x14ac:dyDescent="0.3">
      <c r="F274">
        <v>272</v>
      </c>
      <c r="G274" s="31">
        <f t="shared" si="34"/>
        <v>0.80186730519348082</v>
      </c>
      <c r="H274" s="35">
        <f>Tool!$E$10+('Trajectory Map'!G274*SIN(RADIANS(90-2*DEGREES(ASIN($D$5/2000))))/COS(RADIANS(90-2*DEGREES(ASIN($D$5/2000))))-('Trajectory Map'!G274*'Trajectory Map'!G274/((VLOOKUP($D$5,$AD$3:$AR$2002,15,FALSE)*4*COS(RADIANS(90-2*DEGREES(ASIN($D$5/2000))))*COS(RADIANS(90-2*DEGREES(ASIN($D$5/2000))))))))</f>
        <v>5.9904822554879349</v>
      </c>
      <c r="AD274" s="33">
        <f t="shared" si="38"/>
        <v>272</v>
      </c>
      <c r="AE274" s="33">
        <f t="shared" si="35"/>
        <v>1981.4176742928282</v>
      </c>
      <c r="AH274" s="33">
        <f t="shared" si="36"/>
        <v>7.8164490086144118</v>
      </c>
      <c r="AI274" s="33">
        <f t="shared" si="37"/>
        <v>82.183550991385587</v>
      </c>
      <c r="AK274" s="75">
        <f t="shared" si="39"/>
        <v>74.367101982771175</v>
      </c>
      <c r="AN274" s="64"/>
      <c r="AQ274" s="64"/>
      <c r="AR274" s="75">
        <f>(SQRT((SIN(RADIANS(90-DEGREES(ASIN(AD274/2000))))*SQRT(2*Basic!$C$4*9.81)*Tool!$B$125*SIN(RADIANS(90-DEGREES(ASIN(AD274/2000))))*SQRT(2*Basic!$C$4*9.81)*Tool!$B$125)+(COS(RADIANS(90-DEGREES(ASIN(AD274/2000))))*SQRT(2*Basic!$C$4*9.81)*COS(RADIANS(90-DEGREES(ASIN(AD274/2000))))*SQRT(2*Basic!$C$4*9.81))))*(SQRT((SIN(RADIANS(90-DEGREES(ASIN(AD274/2000))))*SQRT(2*Basic!$C$4*9.81)*Tool!$B$125*SIN(RADIANS(90-DEGREES(ASIN(AD274/2000))))*SQRT(2*Basic!$C$4*9.81)*Tool!$B$125)+(COS(RADIANS(90-DEGREES(ASIN(AD274/2000))))*SQRT(2*Basic!$C$4*9.81)*COS(RADIANS(90-DEGREES(ASIN(AD274/2000))))*SQRT(2*Basic!$C$4*9.81))))/(2*9.81)</f>
        <v>0.84747437056000019</v>
      </c>
      <c r="AS274" s="75">
        <f>(1/9.81)*((SQRT((SIN(RADIANS(90-DEGREES(ASIN(AD274/2000))))*SQRT(2*Basic!$C$4*9.81)*Tool!$B$125*SIN(RADIANS(90-DEGREES(ASIN(AD274/2000))))*SQRT(2*Basic!$C$4*9.81)*Tool!$B$125)+(COS(RADIANS(90-DEGREES(ASIN(AD274/2000))))*SQRT(2*Basic!$C$4*9.81)*COS(RADIANS(90-DEGREES(ASIN(AD274/2000))))*SQRT(2*Basic!$C$4*9.81))))*SIN(RADIANS(AK274))+(SQRT(((SQRT((SIN(RADIANS(90-DEGREES(ASIN(AD274/2000))))*SQRT(2*Basic!$C$4*9.81)*Tool!$B$125*SIN(RADIANS(90-DEGREES(ASIN(AD274/2000))))*SQRT(2*Basic!$C$4*9.81)*Tool!$B$125)+(COS(RADIANS(90-DEGREES(ASIN(AD274/2000))))*SQRT(2*Basic!$C$4*9.81)*COS(RADIANS(90-DEGREES(ASIN(AD274/2000))))*SQRT(2*Basic!$C$4*9.81))))*SIN(RADIANS(AK274))*(SQRT((SIN(RADIANS(90-DEGREES(ASIN(AD274/2000))))*SQRT(2*Basic!$C$4*9.81)*Tool!$B$125*SIN(RADIANS(90-DEGREES(ASIN(AD274/2000))))*SQRT(2*Basic!$C$4*9.81)*Tool!$B$125)+(COS(RADIANS(90-DEGREES(ASIN(AD274/2000))))*SQRT(2*Basic!$C$4*9.81)*COS(RADIANS(90-DEGREES(ASIN(AD274/2000))))*SQRT(2*Basic!$C$4*9.81))))*SIN(RADIANS(AK274)))-19.62*(-Basic!$C$3))))*(SQRT((SIN(RADIANS(90-DEGREES(ASIN(AD274/2000))))*SQRT(2*Basic!$C$4*9.81)*Tool!$B$125*SIN(RADIANS(90-DEGREES(ASIN(AD274/2000))))*SQRT(2*Basic!$C$4*9.81)*Tool!$B$125)+(COS(RADIANS(90-DEGREES(ASIN(AD274/2000))))*SQRT(2*Basic!$C$4*9.81)*COS(RADIANS(90-DEGREES(ASIN(AD274/2000))))*SQRT(2*Basic!$C$4*9.81))))*COS(RADIANS(AK274))</f>
        <v>1.7322946978470792</v>
      </c>
      <c r="AX274">
        <v>271</v>
      </c>
      <c r="AY274">
        <f t="shared" si="40"/>
        <v>-1999.6953903127826</v>
      </c>
      <c r="AZ274">
        <f t="shared" si="33"/>
        <v>34.904812874566261</v>
      </c>
    </row>
    <row r="275" spans="6:52" x14ac:dyDescent="0.3">
      <c r="F275">
        <v>273</v>
      </c>
      <c r="G275" s="31">
        <f t="shared" si="34"/>
        <v>0.80481534675669208</v>
      </c>
      <c r="H275" s="35">
        <f>Tool!$E$10+('Trajectory Map'!G275*SIN(RADIANS(90-2*DEGREES(ASIN($D$5/2000))))/COS(RADIANS(90-2*DEGREES(ASIN($D$5/2000))))-('Trajectory Map'!G275*'Trajectory Map'!G275/((VLOOKUP($D$5,$AD$3:$AR$2002,15,FALSE)*4*COS(RADIANS(90-2*DEGREES(ASIN($D$5/2000))))*COS(RADIANS(90-2*DEGREES(ASIN($D$5/2000))))))))</f>
        <v>5.9899758482654937</v>
      </c>
      <c r="AD275" s="33">
        <f t="shared" si="38"/>
        <v>273</v>
      </c>
      <c r="AE275" s="33">
        <f t="shared" si="35"/>
        <v>1981.2801417265555</v>
      </c>
      <c r="AH275" s="33">
        <f t="shared" si="36"/>
        <v>7.8453665698098272</v>
      </c>
      <c r="AI275" s="33">
        <f t="shared" si="37"/>
        <v>82.154633430190174</v>
      </c>
      <c r="AK275" s="75">
        <f t="shared" si="39"/>
        <v>74.309266860380347</v>
      </c>
      <c r="AN275" s="64"/>
      <c r="AQ275" s="64"/>
      <c r="AR275" s="75">
        <f>(SQRT((SIN(RADIANS(90-DEGREES(ASIN(AD275/2000))))*SQRT(2*Basic!$C$4*9.81)*Tool!$B$125*SIN(RADIANS(90-DEGREES(ASIN(AD275/2000))))*SQRT(2*Basic!$C$4*9.81)*Tool!$B$125)+(COS(RADIANS(90-DEGREES(ASIN(AD275/2000))))*SQRT(2*Basic!$C$4*9.81)*COS(RADIANS(90-DEGREES(ASIN(AD275/2000))))*SQRT(2*Basic!$C$4*9.81))))*(SQRT((SIN(RADIANS(90-DEGREES(ASIN(AD275/2000))))*SQRT(2*Basic!$C$4*9.81)*Tool!$B$125*SIN(RADIANS(90-DEGREES(ASIN(AD275/2000))))*SQRT(2*Basic!$C$4*9.81)*Tool!$B$125)+(COS(RADIANS(90-DEGREES(ASIN(AD275/2000))))*SQRT(2*Basic!$C$4*9.81)*COS(RADIANS(90-DEGREES(ASIN(AD275/2000))))*SQRT(2*Basic!$C$4*9.81))))/(2*9.81)</f>
        <v>0.8476204796100002</v>
      </c>
      <c r="AS275" s="75">
        <f>(1/9.81)*((SQRT((SIN(RADIANS(90-DEGREES(ASIN(AD275/2000))))*SQRT(2*Basic!$C$4*9.81)*Tool!$B$125*SIN(RADIANS(90-DEGREES(ASIN(AD275/2000))))*SQRT(2*Basic!$C$4*9.81)*Tool!$B$125)+(COS(RADIANS(90-DEGREES(ASIN(AD275/2000))))*SQRT(2*Basic!$C$4*9.81)*COS(RADIANS(90-DEGREES(ASIN(AD275/2000))))*SQRT(2*Basic!$C$4*9.81))))*SIN(RADIANS(AK275))+(SQRT(((SQRT((SIN(RADIANS(90-DEGREES(ASIN(AD275/2000))))*SQRT(2*Basic!$C$4*9.81)*Tool!$B$125*SIN(RADIANS(90-DEGREES(ASIN(AD275/2000))))*SQRT(2*Basic!$C$4*9.81)*Tool!$B$125)+(COS(RADIANS(90-DEGREES(ASIN(AD275/2000))))*SQRT(2*Basic!$C$4*9.81)*COS(RADIANS(90-DEGREES(ASIN(AD275/2000))))*SQRT(2*Basic!$C$4*9.81))))*SIN(RADIANS(AK275))*(SQRT((SIN(RADIANS(90-DEGREES(ASIN(AD275/2000))))*SQRT(2*Basic!$C$4*9.81)*Tool!$B$125*SIN(RADIANS(90-DEGREES(ASIN(AD275/2000))))*SQRT(2*Basic!$C$4*9.81)*Tool!$B$125)+(COS(RADIANS(90-DEGREES(ASIN(AD275/2000))))*SQRT(2*Basic!$C$4*9.81)*COS(RADIANS(90-DEGREES(ASIN(AD275/2000))))*SQRT(2*Basic!$C$4*9.81))))*SIN(RADIANS(AK275)))-19.62*(-Basic!$C$3))))*(SQRT((SIN(RADIANS(90-DEGREES(ASIN(AD275/2000))))*SQRT(2*Basic!$C$4*9.81)*Tool!$B$125*SIN(RADIANS(90-DEGREES(ASIN(AD275/2000))))*SQRT(2*Basic!$C$4*9.81)*Tool!$B$125)+(COS(RADIANS(90-DEGREES(ASIN(AD275/2000))))*SQRT(2*Basic!$C$4*9.81)*COS(RADIANS(90-DEGREES(ASIN(AD275/2000))))*SQRT(2*Basic!$C$4*9.81))))*COS(RADIANS(AK275))</f>
        <v>1.7385761637394013</v>
      </c>
      <c r="AX275">
        <v>272</v>
      </c>
      <c r="AY275">
        <f t="shared" si="40"/>
        <v>-1998.7816540381916</v>
      </c>
      <c r="AZ275">
        <f t="shared" si="33"/>
        <v>69.798993405002562</v>
      </c>
    </row>
    <row r="276" spans="6:52" x14ac:dyDescent="0.3">
      <c r="F276">
        <v>274</v>
      </c>
      <c r="G276" s="31">
        <f t="shared" si="34"/>
        <v>0.80776338831990346</v>
      </c>
      <c r="H276" s="35">
        <f>Tool!$E$10+('Trajectory Map'!G276*SIN(RADIANS(90-2*DEGREES(ASIN($D$5/2000))))/COS(RADIANS(90-2*DEGREES(ASIN($D$5/2000))))-('Trajectory Map'!G276*'Trajectory Map'!G276/((VLOOKUP($D$5,$AD$3:$AR$2002,15,FALSE)*4*COS(RADIANS(90-2*DEGREES(ASIN($D$5/2000))))*COS(RADIANS(90-2*DEGREES(ASIN($D$5/2000))))))))</f>
        <v>5.9894659874495391</v>
      </c>
      <c r="AD276" s="33">
        <f t="shared" si="38"/>
        <v>274</v>
      </c>
      <c r="AE276" s="33">
        <f t="shared" si="35"/>
        <v>1981.1420948533703</v>
      </c>
      <c r="AH276" s="33">
        <f t="shared" si="36"/>
        <v>7.8742861421702566</v>
      </c>
      <c r="AI276" s="33">
        <f t="shared" si="37"/>
        <v>82.125713857829737</v>
      </c>
      <c r="AK276" s="75">
        <f t="shared" si="39"/>
        <v>74.251427715659489</v>
      </c>
      <c r="AN276" s="64"/>
      <c r="AQ276" s="64"/>
      <c r="AR276" s="75">
        <f>(SQRT((SIN(RADIANS(90-DEGREES(ASIN(AD276/2000))))*SQRT(2*Basic!$C$4*9.81)*Tool!$B$125*SIN(RADIANS(90-DEGREES(ASIN(AD276/2000))))*SQRT(2*Basic!$C$4*9.81)*Tool!$B$125)+(COS(RADIANS(90-DEGREES(ASIN(AD276/2000))))*SQRT(2*Basic!$C$4*9.81)*COS(RADIANS(90-DEGREES(ASIN(AD276/2000))))*SQRT(2*Basic!$C$4*9.81))))*(SQRT((SIN(RADIANS(90-DEGREES(ASIN(AD276/2000))))*SQRT(2*Basic!$C$4*9.81)*Tool!$B$125*SIN(RADIANS(90-DEGREES(ASIN(AD276/2000))))*SQRT(2*Basic!$C$4*9.81)*Tool!$B$125)+(COS(RADIANS(90-DEGREES(ASIN(AD276/2000))))*SQRT(2*Basic!$C$4*9.81)*COS(RADIANS(90-DEGREES(ASIN(AD276/2000))))*SQRT(2*Basic!$C$4*9.81))))/(2*9.81)</f>
        <v>0.84776712484000039</v>
      </c>
      <c r="AS276" s="75">
        <f>(1/9.81)*((SQRT((SIN(RADIANS(90-DEGREES(ASIN(AD276/2000))))*SQRT(2*Basic!$C$4*9.81)*Tool!$B$125*SIN(RADIANS(90-DEGREES(ASIN(AD276/2000))))*SQRT(2*Basic!$C$4*9.81)*Tool!$B$125)+(COS(RADIANS(90-DEGREES(ASIN(AD276/2000))))*SQRT(2*Basic!$C$4*9.81)*COS(RADIANS(90-DEGREES(ASIN(AD276/2000))))*SQRT(2*Basic!$C$4*9.81))))*SIN(RADIANS(AK276))+(SQRT(((SQRT((SIN(RADIANS(90-DEGREES(ASIN(AD276/2000))))*SQRT(2*Basic!$C$4*9.81)*Tool!$B$125*SIN(RADIANS(90-DEGREES(ASIN(AD276/2000))))*SQRT(2*Basic!$C$4*9.81)*Tool!$B$125)+(COS(RADIANS(90-DEGREES(ASIN(AD276/2000))))*SQRT(2*Basic!$C$4*9.81)*COS(RADIANS(90-DEGREES(ASIN(AD276/2000))))*SQRT(2*Basic!$C$4*9.81))))*SIN(RADIANS(AK276))*(SQRT((SIN(RADIANS(90-DEGREES(ASIN(AD276/2000))))*SQRT(2*Basic!$C$4*9.81)*Tool!$B$125*SIN(RADIANS(90-DEGREES(ASIN(AD276/2000))))*SQRT(2*Basic!$C$4*9.81)*Tool!$B$125)+(COS(RADIANS(90-DEGREES(ASIN(AD276/2000))))*SQRT(2*Basic!$C$4*9.81)*COS(RADIANS(90-DEGREES(ASIN(AD276/2000))))*SQRT(2*Basic!$C$4*9.81))))*SIN(RADIANS(AK276)))-19.62*(-Basic!$C$3))))*(SQRT((SIN(RADIANS(90-DEGREES(ASIN(AD276/2000))))*SQRT(2*Basic!$C$4*9.81)*Tool!$B$125*SIN(RADIANS(90-DEGREES(ASIN(AD276/2000))))*SQRT(2*Basic!$C$4*9.81)*Tool!$B$125)+(COS(RADIANS(90-DEGREES(ASIN(AD276/2000))))*SQRT(2*Basic!$C$4*9.81)*COS(RADIANS(90-DEGREES(ASIN(AD276/2000))))*SQRT(2*Basic!$C$4*9.81))))*COS(RADIANS(AK276))</f>
        <v>1.7448565941255392</v>
      </c>
      <c r="AX276">
        <v>273</v>
      </c>
      <c r="AY276">
        <f t="shared" si="40"/>
        <v>-1997.2590695091476</v>
      </c>
      <c r="AZ276">
        <f t="shared" si="33"/>
        <v>104.67191248588789</v>
      </c>
    </row>
    <row r="277" spans="6:52" x14ac:dyDescent="0.3">
      <c r="F277">
        <v>275</v>
      </c>
      <c r="G277" s="31">
        <f t="shared" si="34"/>
        <v>0.81071142988311473</v>
      </c>
      <c r="H277" s="35">
        <f>Tool!$E$10+('Trajectory Map'!G277*SIN(RADIANS(90-2*DEGREES(ASIN($D$5/2000))))/COS(RADIANS(90-2*DEGREES(ASIN($D$5/2000))))-('Trajectory Map'!G277*'Trajectory Map'!G277/((VLOOKUP($D$5,$AD$3:$AR$2002,15,FALSE)*4*COS(RADIANS(90-2*DEGREES(ASIN($D$5/2000))))*COS(RADIANS(90-2*DEGREES(ASIN($D$5/2000))))))))</f>
        <v>5.9889526730400702</v>
      </c>
      <c r="AD277" s="33">
        <f t="shared" si="38"/>
        <v>275</v>
      </c>
      <c r="AE277" s="33">
        <f t="shared" si="35"/>
        <v>1981.0035335657531</v>
      </c>
      <c r="AH277" s="33">
        <f t="shared" si="36"/>
        <v>7.9032077334845887</v>
      </c>
      <c r="AI277" s="33">
        <f t="shared" si="37"/>
        <v>82.096792266515408</v>
      </c>
      <c r="AK277" s="75">
        <f t="shared" si="39"/>
        <v>74.193584533030815</v>
      </c>
      <c r="AN277" s="64"/>
      <c r="AQ277" s="64"/>
      <c r="AR277" s="75">
        <f>(SQRT((SIN(RADIANS(90-DEGREES(ASIN(AD277/2000))))*SQRT(2*Basic!$C$4*9.81)*Tool!$B$125*SIN(RADIANS(90-DEGREES(ASIN(AD277/2000))))*SQRT(2*Basic!$C$4*9.81)*Tool!$B$125)+(COS(RADIANS(90-DEGREES(ASIN(AD277/2000))))*SQRT(2*Basic!$C$4*9.81)*COS(RADIANS(90-DEGREES(ASIN(AD277/2000))))*SQRT(2*Basic!$C$4*9.81))))*(SQRT((SIN(RADIANS(90-DEGREES(ASIN(AD277/2000))))*SQRT(2*Basic!$C$4*9.81)*Tool!$B$125*SIN(RADIANS(90-DEGREES(ASIN(AD277/2000))))*SQRT(2*Basic!$C$4*9.81)*Tool!$B$125)+(COS(RADIANS(90-DEGREES(ASIN(AD277/2000))))*SQRT(2*Basic!$C$4*9.81)*COS(RADIANS(90-DEGREES(ASIN(AD277/2000))))*SQRT(2*Basic!$C$4*9.81))))/(2*9.81)</f>
        <v>0.84791430625000008</v>
      </c>
      <c r="AS277" s="75">
        <f>(1/9.81)*((SQRT((SIN(RADIANS(90-DEGREES(ASIN(AD277/2000))))*SQRT(2*Basic!$C$4*9.81)*Tool!$B$125*SIN(RADIANS(90-DEGREES(ASIN(AD277/2000))))*SQRT(2*Basic!$C$4*9.81)*Tool!$B$125)+(COS(RADIANS(90-DEGREES(ASIN(AD277/2000))))*SQRT(2*Basic!$C$4*9.81)*COS(RADIANS(90-DEGREES(ASIN(AD277/2000))))*SQRT(2*Basic!$C$4*9.81))))*SIN(RADIANS(AK277))+(SQRT(((SQRT((SIN(RADIANS(90-DEGREES(ASIN(AD277/2000))))*SQRT(2*Basic!$C$4*9.81)*Tool!$B$125*SIN(RADIANS(90-DEGREES(ASIN(AD277/2000))))*SQRT(2*Basic!$C$4*9.81)*Tool!$B$125)+(COS(RADIANS(90-DEGREES(ASIN(AD277/2000))))*SQRT(2*Basic!$C$4*9.81)*COS(RADIANS(90-DEGREES(ASIN(AD277/2000))))*SQRT(2*Basic!$C$4*9.81))))*SIN(RADIANS(AK277))*(SQRT((SIN(RADIANS(90-DEGREES(ASIN(AD277/2000))))*SQRT(2*Basic!$C$4*9.81)*Tool!$B$125*SIN(RADIANS(90-DEGREES(ASIN(AD277/2000))))*SQRT(2*Basic!$C$4*9.81)*Tool!$B$125)+(COS(RADIANS(90-DEGREES(ASIN(AD277/2000))))*SQRT(2*Basic!$C$4*9.81)*COS(RADIANS(90-DEGREES(ASIN(AD277/2000))))*SQRT(2*Basic!$C$4*9.81))))*SIN(RADIANS(AK277)))-19.62*(-Basic!$C$3))))*(SQRT((SIN(RADIANS(90-DEGREES(ASIN(AD277/2000))))*SQRT(2*Basic!$C$4*9.81)*Tool!$B$125*SIN(RADIANS(90-DEGREES(ASIN(AD277/2000))))*SQRT(2*Basic!$C$4*9.81)*Tool!$B$125)+(COS(RADIANS(90-DEGREES(ASIN(AD277/2000))))*SQRT(2*Basic!$C$4*9.81)*COS(RADIANS(90-DEGREES(ASIN(AD277/2000))))*SQRT(2*Basic!$C$4*9.81))))*COS(RADIANS(AK277))</f>
        <v>1.7511359838618004</v>
      </c>
      <c r="AX277">
        <v>274</v>
      </c>
      <c r="AY277">
        <f t="shared" si="40"/>
        <v>-1995.1281005196486</v>
      </c>
      <c r="AZ277">
        <f t="shared" si="33"/>
        <v>139.51294748825043</v>
      </c>
    </row>
    <row r="278" spans="6:52" x14ac:dyDescent="0.3">
      <c r="F278">
        <v>276</v>
      </c>
      <c r="G278" s="31">
        <f t="shared" si="34"/>
        <v>0.813659471446326</v>
      </c>
      <c r="H278" s="35">
        <f>Tool!$E$10+('Trajectory Map'!G278*SIN(RADIANS(90-2*DEGREES(ASIN($D$5/2000))))/COS(RADIANS(90-2*DEGREES(ASIN($D$5/2000))))-('Trajectory Map'!G278*'Trajectory Map'!G278/((VLOOKUP($D$5,$AD$3:$AR$2002,15,FALSE)*4*COS(RADIANS(90-2*DEGREES(ASIN($D$5/2000))))*COS(RADIANS(90-2*DEGREES(ASIN($D$5/2000))))))))</f>
        <v>5.9884359050370879</v>
      </c>
      <c r="AD278" s="33">
        <f t="shared" si="38"/>
        <v>276</v>
      </c>
      <c r="AE278" s="33">
        <f t="shared" si="35"/>
        <v>1980.8644577557548</v>
      </c>
      <c r="AH278" s="33">
        <f t="shared" si="36"/>
        <v>7.9321313515464933</v>
      </c>
      <c r="AI278" s="33">
        <f t="shared" si="37"/>
        <v>82.067868648453512</v>
      </c>
      <c r="AK278" s="75">
        <f t="shared" si="39"/>
        <v>74.13573729690701</v>
      </c>
      <c r="AN278" s="64"/>
      <c r="AQ278" s="64"/>
      <c r="AR278" s="75">
        <f>(SQRT((SIN(RADIANS(90-DEGREES(ASIN(AD278/2000))))*SQRT(2*Basic!$C$4*9.81)*Tool!$B$125*SIN(RADIANS(90-DEGREES(ASIN(AD278/2000))))*SQRT(2*Basic!$C$4*9.81)*Tool!$B$125)+(COS(RADIANS(90-DEGREES(ASIN(AD278/2000))))*SQRT(2*Basic!$C$4*9.81)*COS(RADIANS(90-DEGREES(ASIN(AD278/2000))))*SQRT(2*Basic!$C$4*9.81))))*(SQRT((SIN(RADIANS(90-DEGREES(ASIN(AD278/2000))))*SQRT(2*Basic!$C$4*9.81)*Tool!$B$125*SIN(RADIANS(90-DEGREES(ASIN(AD278/2000))))*SQRT(2*Basic!$C$4*9.81)*Tool!$B$125)+(COS(RADIANS(90-DEGREES(ASIN(AD278/2000))))*SQRT(2*Basic!$C$4*9.81)*COS(RADIANS(90-DEGREES(ASIN(AD278/2000))))*SQRT(2*Basic!$C$4*9.81))))/(2*9.81)</f>
        <v>0.84806202383999985</v>
      </c>
      <c r="AS278" s="75">
        <f>(1/9.81)*((SQRT((SIN(RADIANS(90-DEGREES(ASIN(AD278/2000))))*SQRT(2*Basic!$C$4*9.81)*Tool!$B$125*SIN(RADIANS(90-DEGREES(ASIN(AD278/2000))))*SQRT(2*Basic!$C$4*9.81)*Tool!$B$125)+(COS(RADIANS(90-DEGREES(ASIN(AD278/2000))))*SQRT(2*Basic!$C$4*9.81)*COS(RADIANS(90-DEGREES(ASIN(AD278/2000))))*SQRT(2*Basic!$C$4*9.81))))*SIN(RADIANS(AK278))+(SQRT(((SQRT((SIN(RADIANS(90-DEGREES(ASIN(AD278/2000))))*SQRT(2*Basic!$C$4*9.81)*Tool!$B$125*SIN(RADIANS(90-DEGREES(ASIN(AD278/2000))))*SQRT(2*Basic!$C$4*9.81)*Tool!$B$125)+(COS(RADIANS(90-DEGREES(ASIN(AD278/2000))))*SQRT(2*Basic!$C$4*9.81)*COS(RADIANS(90-DEGREES(ASIN(AD278/2000))))*SQRT(2*Basic!$C$4*9.81))))*SIN(RADIANS(AK278))*(SQRT((SIN(RADIANS(90-DEGREES(ASIN(AD278/2000))))*SQRT(2*Basic!$C$4*9.81)*Tool!$B$125*SIN(RADIANS(90-DEGREES(ASIN(AD278/2000))))*SQRT(2*Basic!$C$4*9.81)*Tool!$B$125)+(COS(RADIANS(90-DEGREES(ASIN(AD278/2000))))*SQRT(2*Basic!$C$4*9.81)*COS(RADIANS(90-DEGREES(ASIN(AD278/2000))))*SQRT(2*Basic!$C$4*9.81))))*SIN(RADIANS(AK278)))-19.62*(-Basic!$C$3))))*(SQRT((SIN(RADIANS(90-DEGREES(ASIN(AD278/2000))))*SQRT(2*Basic!$C$4*9.81)*Tool!$B$125*SIN(RADIANS(90-DEGREES(ASIN(AD278/2000))))*SQRT(2*Basic!$C$4*9.81)*Tool!$B$125)+(COS(RADIANS(90-DEGREES(ASIN(AD278/2000))))*SQRT(2*Basic!$C$4*9.81)*COS(RADIANS(90-DEGREES(ASIN(AD278/2000))))*SQRT(2*Basic!$C$4*9.81))))*COS(RADIANS(AK278))</f>
        <v>1.7574143277901744</v>
      </c>
      <c r="AX278">
        <v>275</v>
      </c>
      <c r="AY278">
        <f t="shared" si="40"/>
        <v>-1992.389396183491</v>
      </c>
      <c r="AZ278">
        <f t="shared" si="33"/>
        <v>174.31148549531576</v>
      </c>
    </row>
    <row r="279" spans="6:52" x14ac:dyDescent="0.3">
      <c r="F279">
        <v>277</v>
      </c>
      <c r="G279" s="31">
        <f t="shared" si="34"/>
        <v>0.81660751300953749</v>
      </c>
      <c r="H279" s="35">
        <f>Tool!$E$10+('Trajectory Map'!G279*SIN(RADIANS(90-2*DEGREES(ASIN($D$5/2000))))/COS(RADIANS(90-2*DEGREES(ASIN($D$5/2000))))-('Trajectory Map'!G279*'Trajectory Map'!G279/((VLOOKUP($D$5,$AD$3:$AR$2002,15,FALSE)*4*COS(RADIANS(90-2*DEGREES(ASIN($D$5/2000))))*COS(RADIANS(90-2*DEGREES(ASIN($D$5/2000))))))))</f>
        <v>5.9879156834405904</v>
      </c>
      <c r="AD279" s="33">
        <f t="shared" si="38"/>
        <v>277</v>
      </c>
      <c r="AE279" s="33">
        <f t="shared" si="35"/>
        <v>1980.7248673149938</v>
      </c>
      <c r="AH279" s="33">
        <f t="shared" si="36"/>
        <v>7.9610570041544335</v>
      </c>
      <c r="AI279" s="33">
        <f t="shared" si="37"/>
        <v>82.038942995845559</v>
      </c>
      <c r="AK279" s="75">
        <f t="shared" si="39"/>
        <v>74.077885991691133</v>
      </c>
      <c r="AN279" s="64"/>
      <c r="AQ279" s="64"/>
      <c r="AR279" s="75">
        <f>(SQRT((SIN(RADIANS(90-DEGREES(ASIN(AD279/2000))))*SQRT(2*Basic!$C$4*9.81)*Tool!$B$125*SIN(RADIANS(90-DEGREES(ASIN(AD279/2000))))*SQRT(2*Basic!$C$4*9.81)*Tool!$B$125)+(COS(RADIANS(90-DEGREES(ASIN(AD279/2000))))*SQRT(2*Basic!$C$4*9.81)*COS(RADIANS(90-DEGREES(ASIN(AD279/2000))))*SQRT(2*Basic!$C$4*9.81))))*(SQRT((SIN(RADIANS(90-DEGREES(ASIN(AD279/2000))))*SQRT(2*Basic!$C$4*9.81)*Tool!$B$125*SIN(RADIANS(90-DEGREES(ASIN(AD279/2000))))*SQRT(2*Basic!$C$4*9.81)*Tool!$B$125)+(COS(RADIANS(90-DEGREES(ASIN(AD279/2000))))*SQRT(2*Basic!$C$4*9.81)*COS(RADIANS(90-DEGREES(ASIN(AD279/2000))))*SQRT(2*Basic!$C$4*9.81))))/(2*9.81)</f>
        <v>0.84821027761000034</v>
      </c>
      <c r="AS279" s="75">
        <f>(1/9.81)*((SQRT((SIN(RADIANS(90-DEGREES(ASIN(AD279/2000))))*SQRT(2*Basic!$C$4*9.81)*Tool!$B$125*SIN(RADIANS(90-DEGREES(ASIN(AD279/2000))))*SQRT(2*Basic!$C$4*9.81)*Tool!$B$125)+(COS(RADIANS(90-DEGREES(ASIN(AD279/2000))))*SQRT(2*Basic!$C$4*9.81)*COS(RADIANS(90-DEGREES(ASIN(AD279/2000))))*SQRT(2*Basic!$C$4*9.81))))*SIN(RADIANS(AK279))+(SQRT(((SQRT((SIN(RADIANS(90-DEGREES(ASIN(AD279/2000))))*SQRT(2*Basic!$C$4*9.81)*Tool!$B$125*SIN(RADIANS(90-DEGREES(ASIN(AD279/2000))))*SQRT(2*Basic!$C$4*9.81)*Tool!$B$125)+(COS(RADIANS(90-DEGREES(ASIN(AD279/2000))))*SQRT(2*Basic!$C$4*9.81)*COS(RADIANS(90-DEGREES(ASIN(AD279/2000))))*SQRT(2*Basic!$C$4*9.81))))*SIN(RADIANS(AK279))*(SQRT((SIN(RADIANS(90-DEGREES(ASIN(AD279/2000))))*SQRT(2*Basic!$C$4*9.81)*Tool!$B$125*SIN(RADIANS(90-DEGREES(ASIN(AD279/2000))))*SQRT(2*Basic!$C$4*9.81)*Tool!$B$125)+(COS(RADIANS(90-DEGREES(ASIN(AD279/2000))))*SQRT(2*Basic!$C$4*9.81)*COS(RADIANS(90-DEGREES(ASIN(AD279/2000))))*SQRT(2*Basic!$C$4*9.81))))*SIN(RADIANS(AK279)))-19.62*(-Basic!$C$3))))*(SQRT((SIN(RADIANS(90-DEGREES(ASIN(AD279/2000))))*SQRT(2*Basic!$C$4*9.81)*Tool!$B$125*SIN(RADIANS(90-DEGREES(ASIN(AD279/2000))))*SQRT(2*Basic!$C$4*9.81)*Tool!$B$125)+(COS(RADIANS(90-DEGREES(ASIN(AD279/2000))))*SQRT(2*Basic!$C$4*9.81)*COS(RADIANS(90-DEGREES(ASIN(AD279/2000))))*SQRT(2*Basic!$C$4*9.81))))*COS(RADIANS(AK279))</f>
        <v>1.7636916207382882</v>
      </c>
      <c r="AX279">
        <v>276</v>
      </c>
      <c r="AY279">
        <f t="shared" si="40"/>
        <v>-1989.0437907365467</v>
      </c>
      <c r="AZ279">
        <f t="shared" si="33"/>
        <v>209.05692653530596</v>
      </c>
    </row>
    <row r="280" spans="6:52" x14ac:dyDescent="0.3">
      <c r="F280">
        <v>278</v>
      </c>
      <c r="G280" s="31">
        <f t="shared" si="34"/>
        <v>0.81955555457274876</v>
      </c>
      <c r="H280" s="35">
        <f>Tool!$E$10+('Trajectory Map'!G280*SIN(RADIANS(90-2*DEGREES(ASIN($D$5/2000))))/COS(RADIANS(90-2*DEGREES(ASIN($D$5/2000))))-('Trajectory Map'!G280*'Trajectory Map'!G280/((VLOOKUP($D$5,$AD$3:$AR$2002,15,FALSE)*4*COS(RADIANS(90-2*DEGREES(ASIN($D$5/2000))))*COS(RADIANS(90-2*DEGREES(ASIN($D$5/2000))))))))</f>
        <v>5.9873920082505796</v>
      </c>
      <c r="AD280" s="33">
        <f t="shared" si="38"/>
        <v>278</v>
      </c>
      <c r="AE280" s="33">
        <f t="shared" si="35"/>
        <v>1980.5847621346581</v>
      </c>
      <c r="AH280" s="33">
        <f t="shared" si="36"/>
        <v>7.9899846991116936</v>
      </c>
      <c r="AI280" s="33">
        <f t="shared" si="37"/>
        <v>82.010015300888313</v>
      </c>
      <c r="AK280" s="75">
        <f t="shared" si="39"/>
        <v>74.020030601776611</v>
      </c>
      <c r="AN280" s="64"/>
      <c r="AQ280" s="64"/>
      <c r="AR280" s="75">
        <f>(SQRT((SIN(RADIANS(90-DEGREES(ASIN(AD280/2000))))*SQRT(2*Basic!$C$4*9.81)*Tool!$B$125*SIN(RADIANS(90-DEGREES(ASIN(AD280/2000))))*SQRT(2*Basic!$C$4*9.81)*Tool!$B$125)+(COS(RADIANS(90-DEGREES(ASIN(AD280/2000))))*SQRT(2*Basic!$C$4*9.81)*COS(RADIANS(90-DEGREES(ASIN(AD280/2000))))*SQRT(2*Basic!$C$4*9.81))))*(SQRT((SIN(RADIANS(90-DEGREES(ASIN(AD280/2000))))*SQRT(2*Basic!$C$4*9.81)*Tool!$B$125*SIN(RADIANS(90-DEGREES(ASIN(AD280/2000))))*SQRT(2*Basic!$C$4*9.81)*Tool!$B$125)+(COS(RADIANS(90-DEGREES(ASIN(AD280/2000))))*SQRT(2*Basic!$C$4*9.81)*COS(RADIANS(90-DEGREES(ASIN(AD280/2000))))*SQRT(2*Basic!$C$4*9.81))))/(2*9.81)</f>
        <v>0.8483590675599999</v>
      </c>
      <c r="AS280" s="75">
        <f>(1/9.81)*((SQRT((SIN(RADIANS(90-DEGREES(ASIN(AD280/2000))))*SQRT(2*Basic!$C$4*9.81)*Tool!$B$125*SIN(RADIANS(90-DEGREES(ASIN(AD280/2000))))*SQRT(2*Basic!$C$4*9.81)*Tool!$B$125)+(COS(RADIANS(90-DEGREES(ASIN(AD280/2000))))*SQRT(2*Basic!$C$4*9.81)*COS(RADIANS(90-DEGREES(ASIN(AD280/2000))))*SQRT(2*Basic!$C$4*9.81))))*SIN(RADIANS(AK280))+(SQRT(((SQRT((SIN(RADIANS(90-DEGREES(ASIN(AD280/2000))))*SQRT(2*Basic!$C$4*9.81)*Tool!$B$125*SIN(RADIANS(90-DEGREES(ASIN(AD280/2000))))*SQRT(2*Basic!$C$4*9.81)*Tool!$B$125)+(COS(RADIANS(90-DEGREES(ASIN(AD280/2000))))*SQRT(2*Basic!$C$4*9.81)*COS(RADIANS(90-DEGREES(ASIN(AD280/2000))))*SQRT(2*Basic!$C$4*9.81))))*SIN(RADIANS(AK280))*(SQRT((SIN(RADIANS(90-DEGREES(ASIN(AD280/2000))))*SQRT(2*Basic!$C$4*9.81)*Tool!$B$125*SIN(RADIANS(90-DEGREES(ASIN(AD280/2000))))*SQRT(2*Basic!$C$4*9.81)*Tool!$B$125)+(COS(RADIANS(90-DEGREES(ASIN(AD280/2000))))*SQRT(2*Basic!$C$4*9.81)*COS(RADIANS(90-DEGREES(ASIN(AD280/2000))))*SQRT(2*Basic!$C$4*9.81))))*SIN(RADIANS(AK280)))-19.62*(-Basic!$C$3))))*(SQRT((SIN(RADIANS(90-DEGREES(ASIN(AD280/2000))))*SQRT(2*Basic!$C$4*9.81)*Tool!$B$125*SIN(RADIANS(90-DEGREES(ASIN(AD280/2000))))*SQRT(2*Basic!$C$4*9.81)*Tool!$B$125)+(COS(RADIANS(90-DEGREES(ASIN(AD280/2000))))*SQRT(2*Basic!$C$4*9.81)*COS(RADIANS(90-DEGREES(ASIN(AD280/2000))))*SQRT(2*Basic!$C$4*9.81))))*COS(RADIANS(AK280))</f>
        <v>1.7699678575193538</v>
      </c>
      <c r="AX280">
        <v>277</v>
      </c>
      <c r="AY280">
        <f t="shared" si="40"/>
        <v>-1985.092303282644</v>
      </c>
      <c r="AZ280">
        <f t="shared" si="33"/>
        <v>243.73868681029538</v>
      </c>
    </row>
    <row r="281" spans="6:52" x14ac:dyDescent="0.3">
      <c r="F281">
        <v>279</v>
      </c>
      <c r="G281" s="31">
        <f t="shared" si="34"/>
        <v>0.82250359613596002</v>
      </c>
      <c r="H281" s="35">
        <f>Tool!$E$10+('Trajectory Map'!G281*SIN(RADIANS(90-2*DEGREES(ASIN($D$5/2000))))/COS(RADIANS(90-2*DEGREES(ASIN($D$5/2000))))-('Trajectory Map'!G281*'Trajectory Map'!G281/((VLOOKUP($D$5,$AD$3:$AR$2002,15,FALSE)*4*COS(RADIANS(90-2*DEGREES(ASIN($D$5/2000))))*COS(RADIANS(90-2*DEGREES(ASIN($D$5/2000))))))))</f>
        <v>5.9868648794670545</v>
      </c>
      <c r="AD281" s="33">
        <f t="shared" si="38"/>
        <v>279</v>
      </c>
      <c r="AE281" s="33">
        <f t="shared" si="35"/>
        <v>1980.4441421055026</v>
      </c>
      <c r="AH281" s="33">
        <f t="shared" si="36"/>
        <v>8.0189144442263967</v>
      </c>
      <c r="AI281" s="33">
        <f t="shared" si="37"/>
        <v>81.981085555773603</v>
      </c>
      <c r="AK281" s="75">
        <f t="shared" si="39"/>
        <v>73.962171111547207</v>
      </c>
      <c r="AN281" s="64"/>
      <c r="AQ281" s="64"/>
      <c r="AR281" s="75">
        <f>(SQRT((SIN(RADIANS(90-DEGREES(ASIN(AD281/2000))))*SQRT(2*Basic!$C$4*9.81)*Tool!$B$125*SIN(RADIANS(90-DEGREES(ASIN(AD281/2000))))*SQRT(2*Basic!$C$4*9.81)*Tool!$B$125)+(COS(RADIANS(90-DEGREES(ASIN(AD281/2000))))*SQRT(2*Basic!$C$4*9.81)*COS(RADIANS(90-DEGREES(ASIN(AD281/2000))))*SQRT(2*Basic!$C$4*9.81))))*(SQRT((SIN(RADIANS(90-DEGREES(ASIN(AD281/2000))))*SQRT(2*Basic!$C$4*9.81)*Tool!$B$125*SIN(RADIANS(90-DEGREES(ASIN(AD281/2000))))*SQRT(2*Basic!$C$4*9.81)*Tool!$B$125)+(COS(RADIANS(90-DEGREES(ASIN(AD281/2000))))*SQRT(2*Basic!$C$4*9.81)*COS(RADIANS(90-DEGREES(ASIN(AD281/2000))))*SQRT(2*Basic!$C$4*9.81))))/(2*9.81)</f>
        <v>0.8485083936900002</v>
      </c>
      <c r="AS281" s="75">
        <f>(1/9.81)*((SQRT((SIN(RADIANS(90-DEGREES(ASIN(AD281/2000))))*SQRT(2*Basic!$C$4*9.81)*Tool!$B$125*SIN(RADIANS(90-DEGREES(ASIN(AD281/2000))))*SQRT(2*Basic!$C$4*9.81)*Tool!$B$125)+(COS(RADIANS(90-DEGREES(ASIN(AD281/2000))))*SQRT(2*Basic!$C$4*9.81)*COS(RADIANS(90-DEGREES(ASIN(AD281/2000))))*SQRT(2*Basic!$C$4*9.81))))*SIN(RADIANS(AK281))+(SQRT(((SQRT((SIN(RADIANS(90-DEGREES(ASIN(AD281/2000))))*SQRT(2*Basic!$C$4*9.81)*Tool!$B$125*SIN(RADIANS(90-DEGREES(ASIN(AD281/2000))))*SQRT(2*Basic!$C$4*9.81)*Tool!$B$125)+(COS(RADIANS(90-DEGREES(ASIN(AD281/2000))))*SQRT(2*Basic!$C$4*9.81)*COS(RADIANS(90-DEGREES(ASIN(AD281/2000))))*SQRT(2*Basic!$C$4*9.81))))*SIN(RADIANS(AK281))*(SQRT((SIN(RADIANS(90-DEGREES(ASIN(AD281/2000))))*SQRT(2*Basic!$C$4*9.81)*Tool!$B$125*SIN(RADIANS(90-DEGREES(ASIN(AD281/2000))))*SQRT(2*Basic!$C$4*9.81)*Tool!$B$125)+(COS(RADIANS(90-DEGREES(ASIN(AD281/2000))))*SQRT(2*Basic!$C$4*9.81)*COS(RADIANS(90-DEGREES(ASIN(AD281/2000))))*SQRT(2*Basic!$C$4*9.81))))*SIN(RADIANS(AK281)))-19.62*(-Basic!$C$3))))*(SQRT((SIN(RADIANS(90-DEGREES(ASIN(AD281/2000))))*SQRT(2*Basic!$C$4*9.81)*Tool!$B$125*SIN(RADIANS(90-DEGREES(ASIN(AD281/2000))))*SQRT(2*Basic!$C$4*9.81)*Tool!$B$125)+(COS(RADIANS(90-DEGREES(ASIN(AD281/2000))))*SQRT(2*Basic!$C$4*9.81)*COS(RADIANS(90-DEGREES(ASIN(AD281/2000))))*SQRT(2*Basic!$C$4*9.81))))*COS(RADIANS(AK281))</f>
        <v>1.7762430329321393</v>
      </c>
      <c r="AX281">
        <v>278</v>
      </c>
      <c r="AY281">
        <f t="shared" si="40"/>
        <v>-1980.5361374831407</v>
      </c>
      <c r="AZ281">
        <f t="shared" si="33"/>
        <v>278.34620192013091</v>
      </c>
    </row>
    <row r="282" spans="6:52" x14ac:dyDescent="0.3">
      <c r="F282">
        <v>280</v>
      </c>
      <c r="G282" s="31">
        <f t="shared" si="34"/>
        <v>0.8254516376991714</v>
      </c>
      <c r="H282" s="35">
        <f>Tool!$E$10+('Trajectory Map'!G282*SIN(RADIANS(90-2*DEGREES(ASIN($D$5/2000))))/COS(RADIANS(90-2*DEGREES(ASIN($D$5/2000))))-('Trajectory Map'!G282*'Trajectory Map'!G282/((VLOOKUP($D$5,$AD$3:$AR$2002,15,FALSE)*4*COS(RADIANS(90-2*DEGREES(ASIN($D$5/2000))))*COS(RADIANS(90-2*DEGREES(ASIN($D$5/2000))))))))</f>
        <v>5.9863342970900151</v>
      </c>
      <c r="AD282" s="33">
        <f t="shared" si="38"/>
        <v>280</v>
      </c>
      <c r="AE282" s="33">
        <f t="shared" si="35"/>
        <v>1980.30300711785</v>
      </c>
      <c r="AH282" s="33">
        <f t="shared" si="36"/>
        <v>8.0478462473115169</v>
      </c>
      <c r="AI282" s="33">
        <f t="shared" si="37"/>
        <v>81.952153752688488</v>
      </c>
      <c r="AK282" s="75">
        <f t="shared" si="39"/>
        <v>73.904307505376963</v>
      </c>
      <c r="AN282" s="64"/>
      <c r="AQ282" s="64"/>
      <c r="AR282" s="75">
        <f>(SQRT((SIN(RADIANS(90-DEGREES(ASIN(AD282/2000))))*SQRT(2*Basic!$C$4*9.81)*Tool!$B$125*SIN(RADIANS(90-DEGREES(ASIN(AD282/2000))))*SQRT(2*Basic!$C$4*9.81)*Tool!$B$125)+(COS(RADIANS(90-DEGREES(ASIN(AD282/2000))))*SQRT(2*Basic!$C$4*9.81)*COS(RADIANS(90-DEGREES(ASIN(AD282/2000))))*SQRT(2*Basic!$C$4*9.81))))*(SQRT((SIN(RADIANS(90-DEGREES(ASIN(AD282/2000))))*SQRT(2*Basic!$C$4*9.81)*Tool!$B$125*SIN(RADIANS(90-DEGREES(ASIN(AD282/2000))))*SQRT(2*Basic!$C$4*9.81)*Tool!$B$125)+(COS(RADIANS(90-DEGREES(ASIN(AD282/2000))))*SQRT(2*Basic!$C$4*9.81)*COS(RADIANS(90-DEGREES(ASIN(AD282/2000))))*SQRT(2*Basic!$C$4*9.81))))/(2*9.81)</f>
        <v>0.84865825600000044</v>
      </c>
      <c r="AS282" s="75">
        <f>(1/9.81)*((SQRT((SIN(RADIANS(90-DEGREES(ASIN(AD282/2000))))*SQRT(2*Basic!$C$4*9.81)*Tool!$B$125*SIN(RADIANS(90-DEGREES(ASIN(AD282/2000))))*SQRT(2*Basic!$C$4*9.81)*Tool!$B$125)+(COS(RADIANS(90-DEGREES(ASIN(AD282/2000))))*SQRT(2*Basic!$C$4*9.81)*COS(RADIANS(90-DEGREES(ASIN(AD282/2000))))*SQRT(2*Basic!$C$4*9.81))))*SIN(RADIANS(AK282))+(SQRT(((SQRT((SIN(RADIANS(90-DEGREES(ASIN(AD282/2000))))*SQRT(2*Basic!$C$4*9.81)*Tool!$B$125*SIN(RADIANS(90-DEGREES(ASIN(AD282/2000))))*SQRT(2*Basic!$C$4*9.81)*Tool!$B$125)+(COS(RADIANS(90-DEGREES(ASIN(AD282/2000))))*SQRT(2*Basic!$C$4*9.81)*COS(RADIANS(90-DEGREES(ASIN(AD282/2000))))*SQRT(2*Basic!$C$4*9.81))))*SIN(RADIANS(AK282))*(SQRT((SIN(RADIANS(90-DEGREES(ASIN(AD282/2000))))*SQRT(2*Basic!$C$4*9.81)*Tool!$B$125*SIN(RADIANS(90-DEGREES(ASIN(AD282/2000))))*SQRT(2*Basic!$C$4*9.81)*Tool!$B$125)+(COS(RADIANS(90-DEGREES(ASIN(AD282/2000))))*SQRT(2*Basic!$C$4*9.81)*COS(RADIANS(90-DEGREES(ASIN(AD282/2000))))*SQRT(2*Basic!$C$4*9.81))))*SIN(RADIANS(AK282)))-19.62*(-Basic!$C$3))))*(SQRT((SIN(RADIANS(90-DEGREES(ASIN(AD282/2000))))*SQRT(2*Basic!$C$4*9.81)*Tool!$B$125*SIN(RADIANS(90-DEGREES(ASIN(AD282/2000))))*SQRT(2*Basic!$C$4*9.81)*Tool!$B$125)+(COS(RADIANS(90-DEGREES(ASIN(AD282/2000))))*SQRT(2*Basic!$C$4*9.81)*COS(RADIANS(90-DEGREES(ASIN(AD282/2000))))*SQRT(2*Basic!$C$4*9.81))))*COS(RADIANS(AK282))</f>
        <v>1.7825171417609109</v>
      </c>
      <c r="AX282">
        <v>279</v>
      </c>
      <c r="AY282">
        <f t="shared" si="40"/>
        <v>-1975.3766811902756</v>
      </c>
      <c r="AZ282">
        <f t="shared" si="33"/>
        <v>312.86893008046133</v>
      </c>
    </row>
    <row r="283" spans="6:52" x14ac:dyDescent="0.3">
      <c r="F283">
        <v>281</v>
      </c>
      <c r="G283" s="31">
        <f t="shared" si="34"/>
        <v>0.82839967926238278</v>
      </c>
      <c r="H283" s="35">
        <f>Tool!$E$10+('Trajectory Map'!G283*SIN(RADIANS(90-2*DEGREES(ASIN($D$5/2000))))/COS(RADIANS(90-2*DEGREES(ASIN($D$5/2000))))-('Trajectory Map'!G283*'Trajectory Map'!G283/((VLOOKUP($D$5,$AD$3:$AR$2002,15,FALSE)*4*COS(RADIANS(90-2*DEGREES(ASIN($D$5/2000))))*COS(RADIANS(90-2*DEGREES(ASIN($D$5/2000))))))))</f>
        <v>5.9858002611194623</v>
      </c>
      <c r="AD283" s="33">
        <f t="shared" si="38"/>
        <v>281</v>
      </c>
      <c r="AE283" s="33">
        <f t="shared" si="35"/>
        <v>1980.1613570615905</v>
      </c>
      <c r="AH283" s="33">
        <f t="shared" si="36"/>
        <v>8.0767801161849171</v>
      </c>
      <c r="AI283" s="33">
        <f t="shared" si="37"/>
        <v>81.923219883815079</v>
      </c>
      <c r="AK283" s="75">
        <f t="shared" si="39"/>
        <v>73.846439767630159</v>
      </c>
      <c r="AN283" s="64"/>
      <c r="AQ283" s="64"/>
      <c r="AR283" s="75">
        <f>(SQRT((SIN(RADIANS(90-DEGREES(ASIN(AD283/2000))))*SQRT(2*Basic!$C$4*9.81)*Tool!$B$125*SIN(RADIANS(90-DEGREES(ASIN(AD283/2000))))*SQRT(2*Basic!$C$4*9.81)*Tool!$B$125)+(COS(RADIANS(90-DEGREES(ASIN(AD283/2000))))*SQRT(2*Basic!$C$4*9.81)*COS(RADIANS(90-DEGREES(ASIN(AD283/2000))))*SQRT(2*Basic!$C$4*9.81))))*(SQRT((SIN(RADIANS(90-DEGREES(ASIN(AD283/2000))))*SQRT(2*Basic!$C$4*9.81)*Tool!$B$125*SIN(RADIANS(90-DEGREES(ASIN(AD283/2000))))*SQRT(2*Basic!$C$4*9.81)*Tool!$B$125)+(COS(RADIANS(90-DEGREES(ASIN(AD283/2000))))*SQRT(2*Basic!$C$4*9.81)*COS(RADIANS(90-DEGREES(ASIN(AD283/2000))))*SQRT(2*Basic!$C$4*9.81))))/(2*9.81)</f>
        <v>0.84880865449000031</v>
      </c>
      <c r="AS283" s="75">
        <f>(1/9.81)*((SQRT((SIN(RADIANS(90-DEGREES(ASIN(AD283/2000))))*SQRT(2*Basic!$C$4*9.81)*Tool!$B$125*SIN(RADIANS(90-DEGREES(ASIN(AD283/2000))))*SQRT(2*Basic!$C$4*9.81)*Tool!$B$125)+(COS(RADIANS(90-DEGREES(ASIN(AD283/2000))))*SQRT(2*Basic!$C$4*9.81)*COS(RADIANS(90-DEGREES(ASIN(AD283/2000))))*SQRT(2*Basic!$C$4*9.81))))*SIN(RADIANS(AK283))+(SQRT(((SQRT((SIN(RADIANS(90-DEGREES(ASIN(AD283/2000))))*SQRT(2*Basic!$C$4*9.81)*Tool!$B$125*SIN(RADIANS(90-DEGREES(ASIN(AD283/2000))))*SQRT(2*Basic!$C$4*9.81)*Tool!$B$125)+(COS(RADIANS(90-DEGREES(ASIN(AD283/2000))))*SQRT(2*Basic!$C$4*9.81)*COS(RADIANS(90-DEGREES(ASIN(AD283/2000))))*SQRT(2*Basic!$C$4*9.81))))*SIN(RADIANS(AK283))*(SQRT((SIN(RADIANS(90-DEGREES(ASIN(AD283/2000))))*SQRT(2*Basic!$C$4*9.81)*Tool!$B$125*SIN(RADIANS(90-DEGREES(ASIN(AD283/2000))))*SQRT(2*Basic!$C$4*9.81)*Tool!$B$125)+(COS(RADIANS(90-DEGREES(ASIN(AD283/2000))))*SQRT(2*Basic!$C$4*9.81)*COS(RADIANS(90-DEGREES(ASIN(AD283/2000))))*SQRT(2*Basic!$C$4*9.81))))*SIN(RADIANS(AK283)))-19.62*(-Basic!$C$3))))*(SQRT((SIN(RADIANS(90-DEGREES(ASIN(AD283/2000))))*SQRT(2*Basic!$C$4*9.81)*Tool!$B$125*SIN(RADIANS(90-DEGREES(ASIN(AD283/2000))))*SQRT(2*Basic!$C$4*9.81)*Tool!$B$125)+(COS(RADIANS(90-DEGREES(ASIN(AD283/2000))))*SQRT(2*Basic!$C$4*9.81)*COS(RADIANS(90-DEGREES(ASIN(AD283/2000))))*SQRT(2*Basic!$C$4*9.81))))*COS(RADIANS(AK283))</f>
        <v>1.788790178775401</v>
      </c>
      <c r="AX283">
        <v>280</v>
      </c>
      <c r="AY283">
        <f t="shared" si="40"/>
        <v>-1969.6155060244162</v>
      </c>
      <c r="AZ283">
        <f t="shared" si="33"/>
        <v>347.29635533385994</v>
      </c>
    </row>
    <row r="284" spans="6:52" x14ac:dyDescent="0.3">
      <c r="F284">
        <v>282</v>
      </c>
      <c r="G284" s="31">
        <f t="shared" si="34"/>
        <v>0.83134772082559405</v>
      </c>
      <c r="H284" s="35">
        <f>Tool!$E$10+('Trajectory Map'!G284*SIN(RADIANS(90-2*DEGREES(ASIN($D$5/2000))))/COS(RADIANS(90-2*DEGREES(ASIN($D$5/2000))))-('Trajectory Map'!G284*'Trajectory Map'!G284/((VLOOKUP($D$5,$AD$3:$AR$2002,15,FALSE)*4*COS(RADIANS(90-2*DEGREES(ASIN($D$5/2000))))*COS(RADIANS(90-2*DEGREES(ASIN($D$5/2000))))))))</f>
        <v>5.9852627715553943</v>
      </c>
      <c r="AD284" s="33">
        <f t="shared" si="38"/>
        <v>282</v>
      </c>
      <c r="AE284" s="33">
        <f t="shared" si="35"/>
        <v>1980.0191918261803</v>
      </c>
      <c r="AH284" s="33">
        <f t="shared" si="36"/>
        <v>8.1057160586693477</v>
      </c>
      <c r="AI284" s="33">
        <f t="shared" si="37"/>
        <v>81.894283941330656</v>
      </c>
      <c r="AK284" s="75">
        <f t="shared" si="39"/>
        <v>73.788567882661312</v>
      </c>
      <c r="AN284" s="64"/>
      <c r="AQ284" s="64"/>
      <c r="AR284" s="75">
        <f>(SQRT((SIN(RADIANS(90-DEGREES(ASIN(AD284/2000))))*SQRT(2*Basic!$C$4*9.81)*Tool!$B$125*SIN(RADIANS(90-DEGREES(ASIN(AD284/2000))))*SQRT(2*Basic!$C$4*9.81)*Tool!$B$125)+(COS(RADIANS(90-DEGREES(ASIN(AD284/2000))))*SQRT(2*Basic!$C$4*9.81)*COS(RADIANS(90-DEGREES(ASIN(AD284/2000))))*SQRT(2*Basic!$C$4*9.81))))*(SQRT((SIN(RADIANS(90-DEGREES(ASIN(AD284/2000))))*SQRT(2*Basic!$C$4*9.81)*Tool!$B$125*SIN(RADIANS(90-DEGREES(ASIN(AD284/2000))))*SQRT(2*Basic!$C$4*9.81)*Tool!$B$125)+(COS(RADIANS(90-DEGREES(ASIN(AD284/2000))))*SQRT(2*Basic!$C$4*9.81)*COS(RADIANS(90-DEGREES(ASIN(AD284/2000))))*SQRT(2*Basic!$C$4*9.81))))/(2*9.81)</f>
        <v>0.84895958915999981</v>
      </c>
      <c r="AS284" s="75">
        <f>(1/9.81)*((SQRT((SIN(RADIANS(90-DEGREES(ASIN(AD284/2000))))*SQRT(2*Basic!$C$4*9.81)*Tool!$B$125*SIN(RADIANS(90-DEGREES(ASIN(AD284/2000))))*SQRT(2*Basic!$C$4*9.81)*Tool!$B$125)+(COS(RADIANS(90-DEGREES(ASIN(AD284/2000))))*SQRT(2*Basic!$C$4*9.81)*COS(RADIANS(90-DEGREES(ASIN(AD284/2000))))*SQRT(2*Basic!$C$4*9.81))))*SIN(RADIANS(AK284))+(SQRT(((SQRT((SIN(RADIANS(90-DEGREES(ASIN(AD284/2000))))*SQRT(2*Basic!$C$4*9.81)*Tool!$B$125*SIN(RADIANS(90-DEGREES(ASIN(AD284/2000))))*SQRT(2*Basic!$C$4*9.81)*Tool!$B$125)+(COS(RADIANS(90-DEGREES(ASIN(AD284/2000))))*SQRT(2*Basic!$C$4*9.81)*COS(RADIANS(90-DEGREES(ASIN(AD284/2000))))*SQRT(2*Basic!$C$4*9.81))))*SIN(RADIANS(AK284))*(SQRT((SIN(RADIANS(90-DEGREES(ASIN(AD284/2000))))*SQRT(2*Basic!$C$4*9.81)*Tool!$B$125*SIN(RADIANS(90-DEGREES(ASIN(AD284/2000))))*SQRT(2*Basic!$C$4*9.81)*Tool!$B$125)+(COS(RADIANS(90-DEGREES(ASIN(AD284/2000))))*SQRT(2*Basic!$C$4*9.81)*COS(RADIANS(90-DEGREES(ASIN(AD284/2000))))*SQRT(2*Basic!$C$4*9.81))))*SIN(RADIANS(AK284)))-19.62*(-Basic!$C$3))))*(SQRT((SIN(RADIANS(90-DEGREES(ASIN(AD284/2000))))*SQRT(2*Basic!$C$4*9.81)*Tool!$B$125*SIN(RADIANS(90-DEGREES(ASIN(AD284/2000))))*SQRT(2*Basic!$C$4*9.81)*Tool!$B$125)+(COS(RADIANS(90-DEGREES(ASIN(AD284/2000))))*SQRT(2*Basic!$C$4*9.81)*COS(RADIANS(90-DEGREES(ASIN(AD284/2000))))*SQRT(2*Basic!$C$4*9.81))))*COS(RADIANS(AK284))</f>
        <v>1.7950621387307573</v>
      </c>
      <c r="AX284">
        <v>281</v>
      </c>
      <c r="AY284">
        <f t="shared" si="40"/>
        <v>-1963.2543668953276</v>
      </c>
      <c r="AZ284">
        <f t="shared" si="33"/>
        <v>381.61799075309023</v>
      </c>
    </row>
    <row r="285" spans="6:52" x14ac:dyDescent="0.3">
      <c r="F285">
        <v>283</v>
      </c>
      <c r="G285" s="31">
        <f t="shared" si="34"/>
        <v>0.83429576238880532</v>
      </c>
      <c r="H285" s="35">
        <f>Tool!$E$10+('Trajectory Map'!G285*SIN(RADIANS(90-2*DEGREES(ASIN($D$5/2000))))/COS(RADIANS(90-2*DEGREES(ASIN($D$5/2000))))-('Trajectory Map'!G285*'Trajectory Map'!G285/((VLOOKUP($D$5,$AD$3:$AR$2002,15,FALSE)*4*COS(RADIANS(90-2*DEGREES(ASIN($D$5/2000))))*COS(RADIANS(90-2*DEGREES(ASIN($D$5/2000))))))))</f>
        <v>5.984721828397813</v>
      </c>
      <c r="AD285" s="33">
        <f t="shared" si="38"/>
        <v>283</v>
      </c>
      <c r="AE285" s="33">
        <f t="shared" si="35"/>
        <v>1979.8765113006416</v>
      </c>
      <c r="AH285" s="33">
        <f t="shared" si="36"/>
        <v>8.134654082592494</v>
      </c>
      <c r="AI285" s="33">
        <f t="shared" si="37"/>
        <v>81.86534591740751</v>
      </c>
      <c r="AK285" s="75">
        <f t="shared" si="39"/>
        <v>73.730691834815019</v>
      </c>
      <c r="AN285" s="64"/>
      <c r="AQ285" s="64"/>
      <c r="AR285" s="75">
        <f>(SQRT((SIN(RADIANS(90-DEGREES(ASIN(AD285/2000))))*SQRT(2*Basic!$C$4*9.81)*Tool!$B$125*SIN(RADIANS(90-DEGREES(ASIN(AD285/2000))))*SQRT(2*Basic!$C$4*9.81)*Tool!$B$125)+(COS(RADIANS(90-DEGREES(ASIN(AD285/2000))))*SQRT(2*Basic!$C$4*9.81)*COS(RADIANS(90-DEGREES(ASIN(AD285/2000))))*SQRT(2*Basic!$C$4*9.81))))*(SQRT((SIN(RADIANS(90-DEGREES(ASIN(AD285/2000))))*SQRT(2*Basic!$C$4*9.81)*Tool!$B$125*SIN(RADIANS(90-DEGREES(ASIN(AD285/2000))))*SQRT(2*Basic!$C$4*9.81)*Tool!$B$125)+(COS(RADIANS(90-DEGREES(ASIN(AD285/2000))))*SQRT(2*Basic!$C$4*9.81)*COS(RADIANS(90-DEGREES(ASIN(AD285/2000))))*SQRT(2*Basic!$C$4*9.81))))/(2*9.81)</f>
        <v>0.84911106001000014</v>
      </c>
      <c r="AS285" s="75">
        <f>(1/9.81)*((SQRT((SIN(RADIANS(90-DEGREES(ASIN(AD285/2000))))*SQRT(2*Basic!$C$4*9.81)*Tool!$B$125*SIN(RADIANS(90-DEGREES(ASIN(AD285/2000))))*SQRT(2*Basic!$C$4*9.81)*Tool!$B$125)+(COS(RADIANS(90-DEGREES(ASIN(AD285/2000))))*SQRT(2*Basic!$C$4*9.81)*COS(RADIANS(90-DEGREES(ASIN(AD285/2000))))*SQRT(2*Basic!$C$4*9.81))))*SIN(RADIANS(AK285))+(SQRT(((SQRT((SIN(RADIANS(90-DEGREES(ASIN(AD285/2000))))*SQRT(2*Basic!$C$4*9.81)*Tool!$B$125*SIN(RADIANS(90-DEGREES(ASIN(AD285/2000))))*SQRT(2*Basic!$C$4*9.81)*Tool!$B$125)+(COS(RADIANS(90-DEGREES(ASIN(AD285/2000))))*SQRT(2*Basic!$C$4*9.81)*COS(RADIANS(90-DEGREES(ASIN(AD285/2000))))*SQRT(2*Basic!$C$4*9.81))))*SIN(RADIANS(AK285))*(SQRT((SIN(RADIANS(90-DEGREES(ASIN(AD285/2000))))*SQRT(2*Basic!$C$4*9.81)*Tool!$B$125*SIN(RADIANS(90-DEGREES(ASIN(AD285/2000))))*SQRT(2*Basic!$C$4*9.81)*Tool!$B$125)+(COS(RADIANS(90-DEGREES(ASIN(AD285/2000))))*SQRT(2*Basic!$C$4*9.81)*COS(RADIANS(90-DEGREES(ASIN(AD285/2000))))*SQRT(2*Basic!$C$4*9.81))))*SIN(RADIANS(AK285)))-19.62*(-Basic!$C$3))))*(SQRT((SIN(RADIANS(90-DEGREES(ASIN(AD285/2000))))*SQRT(2*Basic!$C$4*9.81)*Tool!$B$125*SIN(RADIANS(90-DEGREES(ASIN(AD285/2000))))*SQRT(2*Basic!$C$4*9.81)*Tool!$B$125)+(COS(RADIANS(90-DEGREES(ASIN(AD285/2000))))*SQRT(2*Basic!$C$4*9.81)*COS(RADIANS(90-DEGREES(ASIN(AD285/2000))))*SQRT(2*Basic!$C$4*9.81))))*COS(RADIANS(AK285))</f>
        <v>1.8013330163675143</v>
      </c>
      <c r="AX285">
        <v>282</v>
      </c>
      <c r="AY285">
        <f t="shared" si="40"/>
        <v>-1956.2952014676112</v>
      </c>
      <c r="AZ285">
        <f t="shared" si="33"/>
        <v>415.82338163551884</v>
      </c>
    </row>
    <row r="286" spans="6:52" x14ac:dyDescent="0.3">
      <c r="F286">
        <v>284</v>
      </c>
      <c r="G286" s="31">
        <f t="shared" si="34"/>
        <v>0.8372438039520167</v>
      </c>
      <c r="H286" s="35">
        <f>Tool!$E$10+('Trajectory Map'!G286*SIN(RADIANS(90-2*DEGREES(ASIN($D$5/2000))))/COS(RADIANS(90-2*DEGREES(ASIN($D$5/2000))))-('Trajectory Map'!G286*'Trajectory Map'!G286/((VLOOKUP($D$5,$AD$3:$AR$2002,15,FALSE)*4*COS(RADIANS(90-2*DEGREES(ASIN($D$5/2000))))*COS(RADIANS(90-2*DEGREES(ASIN($D$5/2000))))))))</f>
        <v>5.9841774316467173</v>
      </c>
      <c r="AD286" s="33">
        <f t="shared" si="38"/>
        <v>284</v>
      </c>
      <c r="AE286" s="33">
        <f t="shared" si="35"/>
        <v>1979.7333153735631</v>
      </c>
      <c r="AH286" s="33">
        <f t="shared" si="36"/>
        <v>8.1635941957869633</v>
      </c>
      <c r="AI286" s="33">
        <f t="shared" si="37"/>
        <v>81.83640580421303</v>
      </c>
      <c r="AK286" s="75">
        <f t="shared" si="39"/>
        <v>73.672811608426073</v>
      </c>
      <c r="AN286" s="64"/>
      <c r="AQ286" s="64"/>
      <c r="AR286" s="75">
        <f>(SQRT((SIN(RADIANS(90-DEGREES(ASIN(AD286/2000))))*SQRT(2*Basic!$C$4*9.81)*Tool!$B$125*SIN(RADIANS(90-DEGREES(ASIN(AD286/2000))))*SQRT(2*Basic!$C$4*9.81)*Tool!$B$125)+(COS(RADIANS(90-DEGREES(ASIN(AD286/2000))))*SQRT(2*Basic!$C$4*9.81)*COS(RADIANS(90-DEGREES(ASIN(AD286/2000))))*SQRT(2*Basic!$C$4*9.81))))*(SQRT((SIN(RADIANS(90-DEGREES(ASIN(AD286/2000))))*SQRT(2*Basic!$C$4*9.81)*Tool!$B$125*SIN(RADIANS(90-DEGREES(ASIN(AD286/2000))))*SQRT(2*Basic!$C$4*9.81)*Tool!$B$125)+(COS(RADIANS(90-DEGREES(ASIN(AD286/2000))))*SQRT(2*Basic!$C$4*9.81)*COS(RADIANS(90-DEGREES(ASIN(AD286/2000))))*SQRT(2*Basic!$C$4*9.81))))/(2*9.81)</f>
        <v>0.8492630670400001</v>
      </c>
      <c r="AS286" s="75">
        <f>(1/9.81)*((SQRT((SIN(RADIANS(90-DEGREES(ASIN(AD286/2000))))*SQRT(2*Basic!$C$4*9.81)*Tool!$B$125*SIN(RADIANS(90-DEGREES(ASIN(AD286/2000))))*SQRT(2*Basic!$C$4*9.81)*Tool!$B$125)+(COS(RADIANS(90-DEGREES(ASIN(AD286/2000))))*SQRT(2*Basic!$C$4*9.81)*COS(RADIANS(90-DEGREES(ASIN(AD286/2000))))*SQRT(2*Basic!$C$4*9.81))))*SIN(RADIANS(AK286))+(SQRT(((SQRT((SIN(RADIANS(90-DEGREES(ASIN(AD286/2000))))*SQRT(2*Basic!$C$4*9.81)*Tool!$B$125*SIN(RADIANS(90-DEGREES(ASIN(AD286/2000))))*SQRT(2*Basic!$C$4*9.81)*Tool!$B$125)+(COS(RADIANS(90-DEGREES(ASIN(AD286/2000))))*SQRT(2*Basic!$C$4*9.81)*COS(RADIANS(90-DEGREES(ASIN(AD286/2000))))*SQRT(2*Basic!$C$4*9.81))))*SIN(RADIANS(AK286))*(SQRT((SIN(RADIANS(90-DEGREES(ASIN(AD286/2000))))*SQRT(2*Basic!$C$4*9.81)*Tool!$B$125*SIN(RADIANS(90-DEGREES(ASIN(AD286/2000))))*SQRT(2*Basic!$C$4*9.81)*Tool!$B$125)+(COS(RADIANS(90-DEGREES(ASIN(AD286/2000))))*SQRT(2*Basic!$C$4*9.81)*COS(RADIANS(90-DEGREES(ASIN(AD286/2000))))*SQRT(2*Basic!$C$4*9.81))))*SIN(RADIANS(AK286)))-19.62*(-Basic!$C$3))))*(SQRT((SIN(RADIANS(90-DEGREES(ASIN(AD286/2000))))*SQRT(2*Basic!$C$4*9.81)*Tool!$B$125*SIN(RADIANS(90-DEGREES(ASIN(AD286/2000))))*SQRT(2*Basic!$C$4*9.81)*Tool!$B$125)+(COS(RADIANS(90-DEGREES(ASIN(AD286/2000))))*SQRT(2*Basic!$C$4*9.81)*COS(RADIANS(90-DEGREES(ASIN(AD286/2000))))*SQRT(2*Basic!$C$4*9.81))))*COS(RADIANS(AK286))</f>
        <v>1.8076028064115326</v>
      </c>
      <c r="AX286">
        <v>283</v>
      </c>
      <c r="AY286">
        <f t="shared" si="40"/>
        <v>-1948.7401295704706</v>
      </c>
      <c r="AZ286">
        <f t="shared" si="33"/>
        <v>449.90210868772982</v>
      </c>
    </row>
    <row r="287" spans="6:52" x14ac:dyDescent="0.3">
      <c r="F287">
        <v>285</v>
      </c>
      <c r="G287" s="31">
        <f t="shared" si="34"/>
        <v>0.84019184551522796</v>
      </c>
      <c r="H287" s="35">
        <f>Tool!$E$10+('Trajectory Map'!G287*SIN(RADIANS(90-2*DEGREES(ASIN($D$5/2000))))/COS(RADIANS(90-2*DEGREES(ASIN($D$5/2000))))-('Trajectory Map'!G287*'Trajectory Map'!G287/((VLOOKUP($D$5,$AD$3:$AR$2002,15,FALSE)*4*COS(RADIANS(90-2*DEGREES(ASIN($D$5/2000))))*COS(RADIANS(90-2*DEGREES(ASIN($D$5/2000))))))))</f>
        <v>5.9836295813021074</v>
      </c>
      <c r="AD287" s="33">
        <f t="shared" si="38"/>
        <v>285</v>
      </c>
      <c r="AE287" s="33">
        <f t="shared" si="35"/>
        <v>1979.589603933098</v>
      </c>
      <c r="AH287" s="33">
        <f t="shared" si="36"/>
        <v>8.1925364060903352</v>
      </c>
      <c r="AI287" s="33">
        <f t="shared" si="37"/>
        <v>81.807463593909659</v>
      </c>
      <c r="AK287" s="75">
        <f t="shared" si="39"/>
        <v>73.614927187819333</v>
      </c>
      <c r="AN287" s="64"/>
      <c r="AQ287" s="64"/>
      <c r="AR287" s="75">
        <f>(SQRT((SIN(RADIANS(90-DEGREES(ASIN(AD287/2000))))*SQRT(2*Basic!$C$4*9.81)*Tool!$B$125*SIN(RADIANS(90-DEGREES(ASIN(AD287/2000))))*SQRT(2*Basic!$C$4*9.81)*Tool!$B$125)+(COS(RADIANS(90-DEGREES(ASIN(AD287/2000))))*SQRT(2*Basic!$C$4*9.81)*COS(RADIANS(90-DEGREES(ASIN(AD287/2000))))*SQRT(2*Basic!$C$4*9.81))))*(SQRT((SIN(RADIANS(90-DEGREES(ASIN(AD287/2000))))*SQRT(2*Basic!$C$4*9.81)*Tool!$B$125*SIN(RADIANS(90-DEGREES(ASIN(AD287/2000))))*SQRT(2*Basic!$C$4*9.81)*Tool!$B$125)+(COS(RADIANS(90-DEGREES(ASIN(AD287/2000))))*SQRT(2*Basic!$C$4*9.81)*COS(RADIANS(90-DEGREES(ASIN(AD287/2000))))*SQRT(2*Basic!$C$4*9.81))))/(2*9.81)</f>
        <v>0.84941561025000023</v>
      </c>
      <c r="AS287" s="75">
        <f>(1/9.81)*((SQRT((SIN(RADIANS(90-DEGREES(ASIN(AD287/2000))))*SQRT(2*Basic!$C$4*9.81)*Tool!$B$125*SIN(RADIANS(90-DEGREES(ASIN(AD287/2000))))*SQRT(2*Basic!$C$4*9.81)*Tool!$B$125)+(COS(RADIANS(90-DEGREES(ASIN(AD287/2000))))*SQRT(2*Basic!$C$4*9.81)*COS(RADIANS(90-DEGREES(ASIN(AD287/2000))))*SQRT(2*Basic!$C$4*9.81))))*SIN(RADIANS(AK287))+(SQRT(((SQRT((SIN(RADIANS(90-DEGREES(ASIN(AD287/2000))))*SQRT(2*Basic!$C$4*9.81)*Tool!$B$125*SIN(RADIANS(90-DEGREES(ASIN(AD287/2000))))*SQRT(2*Basic!$C$4*9.81)*Tool!$B$125)+(COS(RADIANS(90-DEGREES(ASIN(AD287/2000))))*SQRT(2*Basic!$C$4*9.81)*COS(RADIANS(90-DEGREES(ASIN(AD287/2000))))*SQRT(2*Basic!$C$4*9.81))))*SIN(RADIANS(AK287))*(SQRT((SIN(RADIANS(90-DEGREES(ASIN(AD287/2000))))*SQRT(2*Basic!$C$4*9.81)*Tool!$B$125*SIN(RADIANS(90-DEGREES(ASIN(AD287/2000))))*SQRT(2*Basic!$C$4*9.81)*Tool!$B$125)+(COS(RADIANS(90-DEGREES(ASIN(AD287/2000))))*SQRT(2*Basic!$C$4*9.81)*COS(RADIANS(90-DEGREES(ASIN(AD287/2000))))*SQRT(2*Basic!$C$4*9.81))))*SIN(RADIANS(AK287)))-19.62*(-Basic!$C$3))))*(SQRT((SIN(RADIANS(90-DEGREES(ASIN(AD287/2000))))*SQRT(2*Basic!$C$4*9.81)*Tool!$B$125*SIN(RADIANS(90-DEGREES(ASIN(AD287/2000))))*SQRT(2*Basic!$C$4*9.81)*Tool!$B$125)+(COS(RADIANS(90-DEGREES(ASIN(AD287/2000))))*SQRT(2*Basic!$C$4*9.81)*COS(RADIANS(90-DEGREES(ASIN(AD287/2000))))*SQRT(2*Basic!$C$4*9.81))))*COS(RADIANS(AK287))</f>
        <v>1.8138715035739637</v>
      </c>
      <c r="AX287">
        <v>284</v>
      </c>
      <c r="AY287">
        <f t="shared" si="40"/>
        <v>-1940.5914525519931</v>
      </c>
      <c r="AZ287">
        <f t="shared" si="33"/>
        <v>483.84379119933493</v>
      </c>
    </row>
    <row r="288" spans="6:52" x14ac:dyDescent="0.3">
      <c r="F288">
        <v>286</v>
      </c>
      <c r="G288" s="31">
        <f t="shared" si="34"/>
        <v>0.84313988707843934</v>
      </c>
      <c r="H288" s="35">
        <f>Tool!$E$10+('Trajectory Map'!G288*SIN(RADIANS(90-2*DEGREES(ASIN($D$5/2000))))/COS(RADIANS(90-2*DEGREES(ASIN($D$5/2000))))-('Trajectory Map'!G288*'Trajectory Map'!G288/((VLOOKUP($D$5,$AD$3:$AR$2002,15,FALSE)*4*COS(RADIANS(90-2*DEGREES(ASIN($D$5/2000))))*COS(RADIANS(90-2*DEGREES(ASIN($D$5/2000))))))))</f>
        <v>5.9830782773639832</v>
      </c>
      <c r="AD288" s="33">
        <f t="shared" si="38"/>
        <v>286</v>
      </c>
      <c r="AE288" s="33">
        <f t="shared" si="35"/>
        <v>1979.4453768669648</v>
      </c>
      <c r="AH288" s="33">
        <f t="shared" si="36"/>
        <v>8.2214807213451664</v>
      </c>
      <c r="AI288" s="33">
        <f t="shared" si="37"/>
        <v>81.778519278654841</v>
      </c>
      <c r="AK288" s="75">
        <f t="shared" si="39"/>
        <v>73.557038557309667</v>
      </c>
      <c r="AN288" s="64"/>
      <c r="AQ288" s="64"/>
      <c r="AR288" s="75">
        <f>(SQRT((SIN(RADIANS(90-DEGREES(ASIN(AD288/2000))))*SQRT(2*Basic!$C$4*9.81)*Tool!$B$125*SIN(RADIANS(90-DEGREES(ASIN(AD288/2000))))*SQRT(2*Basic!$C$4*9.81)*Tool!$B$125)+(COS(RADIANS(90-DEGREES(ASIN(AD288/2000))))*SQRT(2*Basic!$C$4*9.81)*COS(RADIANS(90-DEGREES(ASIN(AD288/2000))))*SQRT(2*Basic!$C$4*9.81))))*(SQRT((SIN(RADIANS(90-DEGREES(ASIN(AD288/2000))))*SQRT(2*Basic!$C$4*9.81)*Tool!$B$125*SIN(RADIANS(90-DEGREES(ASIN(AD288/2000))))*SQRT(2*Basic!$C$4*9.81)*Tool!$B$125)+(COS(RADIANS(90-DEGREES(ASIN(AD288/2000))))*SQRT(2*Basic!$C$4*9.81)*COS(RADIANS(90-DEGREES(ASIN(AD288/2000))))*SQRT(2*Basic!$C$4*9.81))))/(2*9.81)</f>
        <v>0.84956868964000021</v>
      </c>
      <c r="AS288" s="75">
        <f>(1/9.81)*((SQRT((SIN(RADIANS(90-DEGREES(ASIN(AD288/2000))))*SQRT(2*Basic!$C$4*9.81)*Tool!$B$125*SIN(RADIANS(90-DEGREES(ASIN(AD288/2000))))*SQRT(2*Basic!$C$4*9.81)*Tool!$B$125)+(COS(RADIANS(90-DEGREES(ASIN(AD288/2000))))*SQRT(2*Basic!$C$4*9.81)*COS(RADIANS(90-DEGREES(ASIN(AD288/2000))))*SQRT(2*Basic!$C$4*9.81))))*SIN(RADIANS(AK288))+(SQRT(((SQRT((SIN(RADIANS(90-DEGREES(ASIN(AD288/2000))))*SQRT(2*Basic!$C$4*9.81)*Tool!$B$125*SIN(RADIANS(90-DEGREES(ASIN(AD288/2000))))*SQRT(2*Basic!$C$4*9.81)*Tool!$B$125)+(COS(RADIANS(90-DEGREES(ASIN(AD288/2000))))*SQRT(2*Basic!$C$4*9.81)*COS(RADIANS(90-DEGREES(ASIN(AD288/2000))))*SQRT(2*Basic!$C$4*9.81))))*SIN(RADIANS(AK288))*(SQRT((SIN(RADIANS(90-DEGREES(ASIN(AD288/2000))))*SQRT(2*Basic!$C$4*9.81)*Tool!$B$125*SIN(RADIANS(90-DEGREES(ASIN(AD288/2000))))*SQRT(2*Basic!$C$4*9.81)*Tool!$B$125)+(COS(RADIANS(90-DEGREES(ASIN(AD288/2000))))*SQRT(2*Basic!$C$4*9.81)*COS(RADIANS(90-DEGREES(ASIN(AD288/2000))))*SQRT(2*Basic!$C$4*9.81))))*SIN(RADIANS(AK288)))-19.62*(-Basic!$C$3))))*(SQRT((SIN(RADIANS(90-DEGREES(ASIN(AD288/2000))))*SQRT(2*Basic!$C$4*9.81)*Tool!$B$125*SIN(RADIANS(90-DEGREES(ASIN(AD288/2000))))*SQRT(2*Basic!$C$4*9.81)*Tool!$B$125)+(COS(RADIANS(90-DEGREES(ASIN(AD288/2000))))*SQRT(2*Basic!$C$4*9.81)*COS(RADIANS(90-DEGREES(ASIN(AD288/2000))))*SQRT(2*Basic!$C$4*9.81))))*COS(RADIANS(AK288))</f>
        <v>1.8201391025512139</v>
      </c>
      <c r="AX288">
        <v>285</v>
      </c>
      <c r="AY288">
        <f t="shared" si="40"/>
        <v>-1931.8516525781367</v>
      </c>
      <c r="AZ288">
        <f t="shared" si="33"/>
        <v>517.63809020504061</v>
      </c>
    </row>
    <row r="289" spans="6:52" x14ac:dyDescent="0.3">
      <c r="F289">
        <v>287</v>
      </c>
      <c r="G289" s="31">
        <f t="shared" si="34"/>
        <v>0.84608792864165072</v>
      </c>
      <c r="H289" s="35">
        <f>Tool!$E$10+('Trajectory Map'!G289*SIN(RADIANS(90-2*DEGREES(ASIN($D$5/2000))))/COS(RADIANS(90-2*DEGREES(ASIN($D$5/2000))))-('Trajectory Map'!G289*'Trajectory Map'!G289/((VLOOKUP($D$5,$AD$3:$AR$2002,15,FALSE)*4*COS(RADIANS(90-2*DEGREES(ASIN($D$5/2000))))*COS(RADIANS(90-2*DEGREES(ASIN($D$5/2000))))))))</f>
        <v>5.9825235198323456</v>
      </c>
      <c r="AD289" s="33">
        <f t="shared" si="38"/>
        <v>287</v>
      </c>
      <c r="AE289" s="33">
        <f t="shared" si="35"/>
        <v>1979.3006340624459</v>
      </c>
      <c r="AH289" s="33">
        <f t="shared" si="36"/>
        <v>8.2504271493990142</v>
      </c>
      <c r="AI289" s="33">
        <f t="shared" si="37"/>
        <v>81.749572850600984</v>
      </c>
      <c r="AK289" s="75">
        <f t="shared" si="39"/>
        <v>73.499145701201968</v>
      </c>
      <c r="AN289" s="64"/>
      <c r="AQ289" s="64"/>
      <c r="AR289" s="75">
        <f>(SQRT((SIN(RADIANS(90-DEGREES(ASIN(AD289/2000))))*SQRT(2*Basic!$C$4*9.81)*Tool!$B$125*SIN(RADIANS(90-DEGREES(ASIN(AD289/2000))))*SQRT(2*Basic!$C$4*9.81)*Tool!$B$125)+(COS(RADIANS(90-DEGREES(ASIN(AD289/2000))))*SQRT(2*Basic!$C$4*9.81)*COS(RADIANS(90-DEGREES(ASIN(AD289/2000))))*SQRT(2*Basic!$C$4*9.81))))*(SQRT((SIN(RADIANS(90-DEGREES(ASIN(AD289/2000))))*SQRT(2*Basic!$C$4*9.81)*Tool!$B$125*SIN(RADIANS(90-DEGREES(ASIN(AD289/2000))))*SQRT(2*Basic!$C$4*9.81)*Tool!$B$125)+(COS(RADIANS(90-DEGREES(ASIN(AD289/2000))))*SQRT(2*Basic!$C$4*9.81)*COS(RADIANS(90-DEGREES(ASIN(AD289/2000))))*SQRT(2*Basic!$C$4*9.81))))/(2*9.81)</f>
        <v>0.84972230521000003</v>
      </c>
      <c r="AS289" s="75">
        <f>(1/9.81)*((SQRT((SIN(RADIANS(90-DEGREES(ASIN(AD289/2000))))*SQRT(2*Basic!$C$4*9.81)*Tool!$B$125*SIN(RADIANS(90-DEGREES(ASIN(AD289/2000))))*SQRT(2*Basic!$C$4*9.81)*Tool!$B$125)+(COS(RADIANS(90-DEGREES(ASIN(AD289/2000))))*SQRT(2*Basic!$C$4*9.81)*COS(RADIANS(90-DEGREES(ASIN(AD289/2000))))*SQRT(2*Basic!$C$4*9.81))))*SIN(RADIANS(AK289))+(SQRT(((SQRT((SIN(RADIANS(90-DEGREES(ASIN(AD289/2000))))*SQRT(2*Basic!$C$4*9.81)*Tool!$B$125*SIN(RADIANS(90-DEGREES(ASIN(AD289/2000))))*SQRT(2*Basic!$C$4*9.81)*Tool!$B$125)+(COS(RADIANS(90-DEGREES(ASIN(AD289/2000))))*SQRT(2*Basic!$C$4*9.81)*COS(RADIANS(90-DEGREES(ASIN(AD289/2000))))*SQRT(2*Basic!$C$4*9.81))))*SIN(RADIANS(AK289))*(SQRT((SIN(RADIANS(90-DEGREES(ASIN(AD289/2000))))*SQRT(2*Basic!$C$4*9.81)*Tool!$B$125*SIN(RADIANS(90-DEGREES(ASIN(AD289/2000))))*SQRT(2*Basic!$C$4*9.81)*Tool!$B$125)+(COS(RADIANS(90-DEGREES(ASIN(AD289/2000))))*SQRT(2*Basic!$C$4*9.81)*COS(RADIANS(90-DEGREES(ASIN(AD289/2000))))*SQRT(2*Basic!$C$4*9.81))))*SIN(RADIANS(AK289)))-19.62*(-Basic!$C$3))))*(SQRT((SIN(RADIANS(90-DEGREES(ASIN(AD289/2000))))*SQRT(2*Basic!$C$4*9.81)*Tool!$B$125*SIN(RADIANS(90-DEGREES(ASIN(AD289/2000))))*SQRT(2*Basic!$C$4*9.81)*Tool!$B$125)+(COS(RADIANS(90-DEGREES(ASIN(AD289/2000))))*SQRT(2*Basic!$C$4*9.81)*COS(RADIANS(90-DEGREES(ASIN(AD289/2000))))*SQRT(2*Basic!$C$4*9.81))))*COS(RADIANS(AK289))</f>
        <v>1.8264055980248926</v>
      </c>
      <c r="AX289">
        <v>286</v>
      </c>
      <c r="AY289">
        <f t="shared" si="40"/>
        <v>-1922.5233918766376</v>
      </c>
      <c r="AZ289">
        <f t="shared" si="33"/>
        <v>551.27471163399878</v>
      </c>
    </row>
    <row r="290" spans="6:52" x14ac:dyDescent="0.3">
      <c r="F290">
        <v>288</v>
      </c>
      <c r="G290" s="31">
        <f t="shared" si="34"/>
        <v>0.84903597020486199</v>
      </c>
      <c r="H290" s="35">
        <f>Tool!$E$10+('Trajectory Map'!G290*SIN(RADIANS(90-2*DEGREES(ASIN($D$5/2000))))/COS(RADIANS(90-2*DEGREES(ASIN($D$5/2000))))-('Trajectory Map'!G290*'Trajectory Map'!G290/((VLOOKUP($D$5,$AD$3:$AR$2002,15,FALSE)*4*COS(RADIANS(90-2*DEGREES(ASIN($D$5/2000))))*COS(RADIANS(90-2*DEGREES(ASIN($D$5/2000))))))))</f>
        <v>5.9819653087071938</v>
      </c>
      <c r="AD290" s="33">
        <f t="shared" si="38"/>
        <v>288</v>
      </c>
      <c r="AE290" s="33">
        <f t="shared" si="35"/>
        <v>1979.1553754063877</v>
      </c>
      <c r="AH290" s="33">
        <f t="shared" si="36"/>
        <v>8.2793756981044595</v>
      </c>
      <c r="AI290" s="33">
        <f t="shared" si="37"/>
        <v>81.72062430189554</v>
      </c>
      <c r="AK290" s="75">
        <f t="shared" si="39"/>
        <v>73.441248603791081</v>
      </c>
      <c r="AN290" s="64"/>
      <c r="AQ290" s="64"/>
      <c r="AR290" s="75">
        <f>(SQRT((SIN(RADIANS(90-DEGREES(ASIN(AD290/2000))))*SQRT(2*Basic!$C$4*9.81)*Tool!$B$125*SIN(RADIANS(90-DEGREES(ASIN(AD290/2000))))*SQRT(2*Basic!$C$4*9.81)*Tool!$B$125)+(COS(RADIANS(90-DEGREES(ASIN(AD290/2000))))*SQRT(2*Basic!$C$4*9.81)*COS(RADIANS(90-DEGREES(ASIN(AD290/2000))))*SQRT(2*Basic!$C$4*9.81))))*(SQRT((SIN(RADIANS(90-DEGREES(ASIN(AD290/2000))))*SQRT(2*Basic!$C$4*9.81)*Tool!$B$125*SIN(RADIANS(90-DEGREES(ASIN(AD290/2000))))*SQRT(2*Basic!$C$4*9.81)*Tool!$B$125)+(COS(RADIANS(90-DEGREES(ASIN(AD290/2000))))*SQRT(2*Basic!$C$4*9.81)*COS(RADIANS(90-DEGREES(ASIN(AD290/2000))))*SQRT(2*Basic!$C$4*9.81))))/(2*9.81)</f>
        <v>0.84987645695999992</v>
      </c>
      <c r="AS290" s="75">
        <f>(1/9.81)*((SQRT((SIN(RADIANS(90-DEGREES(ASIN(AD290/2000))))*SQRT(2*Basic!$C$4*9.81)*Tool!$B$125*SIN(RADIANS(90-DEGREES(ASIN(AD290/2000))))*SQRT(2*Basic!$C$4*9.81)*Tool!$B$125)+(COS(RADIANS(90-DEGREES(ASIN(AD290/2000))))*SQRT(2*Basic!$C$4*9.81)*COS(RADIANS(90-DEGREES(ASIN(AD290/2000))))*SQRT(2*Basic!$C$4*9.81))))*SIN(RADIANS(AK290))+(SQRT(((SQRT((SIN(RADIANS(90-DEGREES(ASIN(AD290/2000))))*SQRT(2*Basic!$C$4*9.81)*Tool!$B$125*SIN(RADIANS(90-DEGREES(ASIN(AD290/2000))))*SQRT(2*Basic!$C$4*9.81)*Tool!$B$125)+(COS(RADIANS(90-DEGREES(ASIN(AD290/2000))))*SQRT(2*Basic!$C$4*9.81)*COS(RADIANS(90-DEGREES(ASIN(AD290/2000))))*SQRT(2*Basic!$C$4*9.81))))*SIN(RADIANS(AK290))*(SQRT((SIN(RADIANS(90-DEGREES(ASIN(AD290/2000))))*SQRT(2*Basic!$C$4*9.81)*Tool!$B$125*SIN(RADIANS(90-DEGREES(ASIN(AD290/2000))))*SQRT(2*Basic!$C$4*9.81)*Tool!$B$125)+(COS(RADIANS(90-DEGREES(ASIN(AD290/2000))))*SQRT(2*Basic!$C$4*9.81)*COS(RADIANS(90-DEGREES(ASIN(AD290/2000))))*SQRT(2*Basic!$C$4*9.81))))*SIN(RADIANS(AK290)))-19.62*(-Basic!$C$3))))*(SQRT((SIN(RADIANS(90-DEGREES(ASIN(AD290/2000))))*SQRT(2*Basic!$C$4*9.81)*Tool!$B$125*SIN(RADIANS(90-DEGREES(ASIN(AD290/2000))))*SQRT(2*Basic!$C$4*9.81)*Tool!$B$125)+(COS(RADIANS(90-DEGREES(ASIN(AD290/2000))))*SQRT(2*Basic!$C$4*9.81)*COS(RADIANS(90-DEGREES(ASIN(AD290/2000))))*SQRT(2*Basic!$C$4*9.81))))*COS(RADIANS(AK290))</f>
        <v>1.8326709846617777</v>
      </c>
      <c r="AX290">
        <v>287</v>
      </c>
      <c r="AY290">
        <f t="shared" si="40"/>
        <v>-1912.6095119260708</v>
      </c>
      <c r="AZ290">
        <f t="shared" si="33"/>
        <v>584.74340944547339</v>
      </c>
    </row>
    <row r="291" spans="6:52" x14ac:dyDescent="0.3">
      <c r="F291">
        <v>289</v>
      </c>
      <c r="G291" s="31">
        <f t="shared" si="34"/>
        <v>0.85198401176807326</v>
      </c>
      <c r="H291" s="35">
        <f>Tool!$E$10+('Trajectory Map'!G291*SIN(RADIANS(90-2*DEGREES(ASIN($D$5/2000))))/COS(RADIANS(90-2*DEGREES(ASIN($D$5/2000))))-('Trajectory Map'!G291*'Trajectory Map'!G291/((VLOOKUP($D$5,$AD$3:$AR$2002,15,FALSE)*4*COS(RADIANS(90-2*DEGREES(ASIN($D$5/2000))))*COS(RADIANS(90-2*DEGREES(ASIN($D$5/2000))))))))</f>
        <v>5.9814036439885268</v>
      </c>
      <c r="AD291" s="33">
        <f t="shared" si="38"/>
        <v>289</v>
      </c>
      <c r="AE291" s="33">
        <f t="shared" si="35"/>
        <v>1979.0096007852007</v>
      </c>
      <c r="AH291" s="33">
        <f t="shared" si="36"/>
        <v>8.3083263753191225</v>
      </c>
      <c r="AI291" s="33">
        <f t="shared" si="37"/>
        <v>81.691673624680874</v>
      </c>
      <c r="AK291" s="75">
        <f t="shared" si="39"/>
        <v>73.383347249361748</v>
      </c>
      <c r="AN291" s="64"/>
      <c r="AQ291" s="64"/>
      <c r="AR291" s="75">
        <f>(SQRT((SIN(RADIANS(90-DEGREES(ASIN(AD291/2000))))*SQRT(2*Basic!$C$4*9.81)*Tool!$B$125*SIN(RADIANS(90-DEGREES(ASIN(AD291/2000))))*SQRT(2*Basic!$C$4*9.81)*Tool!$B$125)+(COS(RADIANS(90-DEGREES(ASIN(AD291/2000))))*SQRT(2*Basic!$C$4*9.81)*COS(RADIANS(90-DEGREES(ASIN(AD291/2000))))*SQRT(2*Basic!$C$4*9.81))))*(SQRT((SIN(RADIANS(90-DEGREES(ASIN(AD291/2000))))*SQRT(2*Basic!$C$4*9.81)*Tool!$B$125*SIN(RADIANS(90-DEGREES(ASIN(AD291/2000))))*SQRT(2*Basic!$C$4*9.81)*Tool!$B$125)+(COS(RADIANS(90-DEGREES(ASIN(AD291/2000))))*SQRT(2*Basic!$C$4*9.81)*COS(RADIANS(90-DEGREES(ASIN(AD291/2000))))*SQRT(2*Basic!$C$4*9.81))))/(2*9.81)</f>
        <v>0.85003114489000031</v>
      </c>
      <c r="AS291" s="75">
        <f>(1/9.81)*((SQRT((SIN(RADIANS(90-DEGREES(ASIN(AD291/2000))))*SQRT(2*Basic!$C$4*9.81)*Tool!$B$125*SIN(RADIANS(90-DEGREES(ASIN(AD291/2000))))*SQRT(2*Basic!$C$4*9.81)*Tool!$B$125)+(COS(RADIANS(90-DEGREES(ASIN(AD291/2000))))*SQRT(2*Basic!$C$4*9.81)*COS(RADIANS(90-DEGREES(ASIN(AD291/2000))))*SQRT(2*Basic!$C$4*9.81))))*SIN(RADIANS(AK291))+(SQRT(((SQRT((SIN(RADIANS(90-DEGREES(ASIN(AD291/2000))))*SQRT(2*Basic!$C$4*9.81)*Tool!$B$125*SIN(RADIANS(90-DEGREES(ASIN(AD291/2000))))*SQRT(2*Basic!$C$4*9.81)*Tool!$B$125)+(COS(RADIANS(90-DEGREES(ASIN(AD291/2000))))*SQRT(2*Basic!$C$4*9.81)*COS(RADIANS(90-DEGREES(ASIN(AD291/2000))))*SQRT(2*Basic!$C$4*9.81))))*SIN(RADIANS(AK291))*(SQRT((SIN(RADIANS(90-DEGREES(ASIN(AD291/2000))))*SQRT(2*Basic!$C$4*9.81)*Tool!$B$125*SIN(RADIANS(90-DEGREES(ASIN(AD291/2000))))*SQRT(2*Basic!$C$4*9.81)*Tool!$B$125)+(COS(RADIANS(90-DEGREES(ASIN(AD291/2000))))*SQRT(2*Basic!$C$4*9.81)*COS(RADIANS(90-DEGREES(ASIN(AD291/2000))))*SQRT(2*Basic!$C$4*9.81))))*SIN(RADIANS(AK291)))-19.62*(-Basic!$C$3))))*(SQRT((SIN(RADIANS(90-DEGREES(ASIN(AD291/2000))))*SQRT(2*Basic!$C$4*9.81)*Tool!$B$125*SIN(RADIANS(90-DEGREES(ASIN(AD291/2000))))*SQRT(2*Basic!$C$4*9.81)*Tool!$B$125)+(COS(RADIANS(90-DEGREES(ASIN(AD291/2000))))*SQRT(2*Basic!$C$4*9.81)*COS(RADIANS(90-DEGREES(ASIN(AD291/2000))))*SQRT(2*Basic!$C$4*9.81))))*COS(RADIANS(AK291))</f>
        <v>1.8389352571137676</v>
      </c>
      <c r="AX291">
        <v>288</v>
      </c>
      <c r="AY291">
        <f t="shared" si="40"/>
        <v>-1902.1130325903073</v>
      </c>
      <c r="AZ291">
        <f t="shared" si="33"/>
        <v>618.03398874989443</v>
      </c>
    </row>
    <row r="292" spans="6:52" x14ac:dyDescent="0.3">
      <c r="F292">
        <v>290</v>
      </c>
      <c r="G292" s="31">
        <f t="shared" si="34"/>
        <v>0.85493205333128475</v>
      </c>
      <c r="H292" s="35">
        <f>Tool!$E$10+('Trajectory Map'!G292*SIN(RADIANS(90-2*DEGREES(ASIN($D$5/2000))))/COS(RADIANS(90-2*DEGREES(ASIN($D$5/2000))))-('Trajectory Map'!G292*'Trajectory Map'!G292/((VLOOKUP($D$5,$AD$3:$AR$2002,15,FALSE)*4*COS(RADIANS(90-2*DEGREES(ASIN($D$5/2000))))*COS(RADIANS(90-2*DEGREES(ASIN($D$5/2000))))))))</f>
        <v>5.9808385256763472</v>
      </c>
      <c r="AD292" s="33">
        <f t="shared" si="38"/>
        <v>290</v>
      </c>
      <c r="AE292" s="33">
        <f t="shared" si="35"/>
        <v>1978.8633100848579</v>
      </c>
      <c r="AH292" s="33">
        <f t="shared" si="36"/>
        <v>8.3372791889056899</v>
      </c>
      <c r="AI292" s="33">
        <f t="shared" si="37"/>
        <v>81.662720811094317</v>
      </c>
      <c r="AK292" s="75">
        <f t="shared" si="39"/>
        <v>73.32544162218862</v>
      </c>
      <c r="AN292" s="64"/>
      <c r="AQ292" s="64"/>
      <c r="AR292" s="75">
        <f>(SQRT((SIN(RADIANS(90-DEGREES(ASIN(AD292/2000))))*SQRT(2*Basic!$C$4*9.81)*Tool!$B$125*SIN(RADIANS(90-DEGREES(ASIN(AD292/2000))))*SQRT(2*Basic!$C$4*9.81)*Tool!$B$125)+(COS(RADIANS(90-DEGREES(ASIN(AD292/2000))))*SQRT(2*Basic!$C$4*9.81)*COS(RADIANS(90-DEGREES(ASIN(AD292/2000))))*SQRT(2*Basic!$C$4*9.81))))*(SQRT((SIN(RADIANS(90-DEGREES(ASIN(AD292/2000))))*SQRT(2*Basic!$C$4*9.81)*Tool!$B$125*SIN(RADIANS(90-DEGREES(ASIN(AD292/2000))))*SQRT(2*Basic!$C$4*9.81)*Tool!$B$125)+(COS(RADIANS(90-DEGREES(ASIN(AD292/2000))))*SQRT(2*Basic!$C$4*9.81)*COS(RADIANS(90-DEGREES(ASIN(AD292/2000))))*SQRT(2*Basic!$C$4*9.81))))/(2*9.81)</f>
        <v>0.85018636900000022</v>
      </c>
      <c r="AS292" s="75">
        <f>(1/9.81)*((SQRT((SIN(RADIANS(90-DEGREES(ASIN(AD292/2000))))*SQRT(2*Basic!$C$4*9.81)*Tool!$B$125*SIN(RADIANS(90-DEGREES(ASIN(AD292/2000))))*SQRT(2*Basic!$C$4*9.81)*Tool!$B$125)+(COS(RADIANS(90-DEGREES(ASIN(AD292/2000))))*SQRT(2*Basic!$C$4*9.81)*COS(RADIANS(90-DEGREES(ASIN(AD292/2000))))*SQRT(2*Basic!$C$4*9.81))))*SIN(RADIANS(AK292))+(SQRT(((SQRT((SIN(RADIANS(90-DEGREES(ASIN(AD292/2000))))*SQRT(2*Basic!$C$4*9.81)*Tool!$B$125*SIN(RADIANS(90-DEGREES(ASIN(AD292/2000))))*SQRT(2*Basic!$C$4*9.81)*Tool!$B$125)+(COS(RADIANS(90-DEGREES(ASIN(AD292/2000))))*SQRT(2*Basic!$C$4*9.81)*COS(RADIANS(90-DEGREES(ASIN(AD292/2000))))*SQRT(2*Basic!$C$4*9.81))))*SIN(RADIANS(AK292))*(SQRT((SIN(RADIANS(90-DEGREES(ASIN(AD292/2000))))*SQRT(2*Basic!$C$4*9.81)*Tool!$B$125*SIN(RADIANS(90-DEGREES(ASIN(AD292/2000))))*SQRT(2*Basic!$C$4*9.81)*Tool!$B$125)+(COS(RADIANS(90-DEGREES(ASIN(AD292/2000))))*SQRT(2*Basic!$C$4*9.81)*COS(RADIANS(90-DEGREES(ASIN(AD292/2000))))*SQRT(2*Basic!$C$4*9.81))))*SIN(RADIANS(AK292)))-19.62*(-Basic!$C$3))))*(SQRT((SIN(RADIANS(90-DEGREES(ASIN(AD292/2000))))*SQRT(2*Basic!$C$4*9.81)*Tool!$B$125*SIN(RADIANS(90-DEGREES(ASIN(AD292/2000))))*SQRT(2*Basic!$C$4*9.81)*Tool!$B$125)+(COS(RADIANS(90-DEGREES(ASIN(AD292/2000))))*SQRT(2*Basic!$C$4*9.81)*COS(RADIANS(90-DEGREES(ASIN(AD292/2000))))*SQRT(2*Basic!$C$4*9.81))))*COS(RADIANS(AK292))</f>
        <v>1.8451984100178407</v>
      </c>
      <c r="AX292">
        <v>289</v>
      </c>
      <c r="AY292">
        <f t="shared" si="40"/>
        <v>-1891.0371511986339</v>
      </c>
      <c r="AZ292">
        <f t="shared" si="33"/>
        <v>651.13630891431262</v>
      </c>
    </row>
    <row r="293" spans="6:52" x14ac:dyDescent="0.3">
      <c r="F293">
        <v>291</v>
      </c>
      <c r="G293" s="31">
        <f t="shared" si="34"/>
        <v>0.85788009489449601</v>
      </c>
      <c r="H293" s="35">
        <f>Tool!$E$10+('Trajectory Map'!G293*SIN(RADIANS(90-2*DEGREES(ASIN($D$5/2000))))/COS(RADIANS(90-2*DEGREES(ASIN($D$5/2000))))-('Trajectory Map'!G293*'Trajectory Map'!G293/((VLOOKUP($D$5,$AD$3:$AR$2002,15,FALSE)*4*COS(RADIANS(90-2*DEGREES(ASIN($D$5/2000))))*COS(RADIANS(90-2*DEGREES(ASIN($D$5/2000))))))))</f>
        <v>5.9802699537706525</v>
      </c>
      <c r="AD293" s="33">
        <f t="shared" si="38"/>
        <v>291</v>
      </c>
      <c r="AE293" s="33">
        <f t="shared" si="35"/>
        <v>1978.7165031908942</v>
      </c>
      <c r="AH293" s="33">
        <f t="shared" si="36"/>
        <v>8.3662341467319337</v>
      </c>
      <c r="AI293" s="33">
        <f t="shared" si="37"/>
        <v>81.633765853268073</v>
      </c>
      <c r="AK293" s="75">
        <f t="shared" si="39"/>
        <v>73.267531706536133</v>
      </c>
      <c r="AN293" s="64"/>
      <c r="AQ293" s="64"/>
      <c r="AR293" s="75">
        <f>(SQRT((SIN(RADIANS(90-DEGREES(ASIN(AD293/2000))))*SQRT(2*Basic!$C$4*9.81)*Tool!$B$125*SIN(RADIANS(90-DEGREES(ASIN(AD293/2000))))*SQRT(2*Basic!$C$4*9.81)*Tool!$B$125)+(COS(RADIANS(90-DEGREES(ASIN(AD293/2000))))*SQRT(2*Basic!$C$4*9.81)*COS(RADIANS(90-DEGREES(ASIN(AD293/2000))))*SQRT(2*Basic!$C$4*9.81))))*(SQRT((SIN(RADIANS(90-DEGREES(ASIN(AD293/2000))))*SQRT(2*Basic!$C$4*9.81)*Tool!$B$125*SIN(RADIANS(90-DEGREES(ASIN(AD293/2000))))*SQRT(2*Basic!$C$4*9.81)*Tool!$B$125)+(COS(RADIANS(90-DEGREES(ASIN(AD293/2000))))*SQRT(2*Basic!$C$4*9.81)*COS(RADIANS(90-DEGREES(ASIN(AD293/2000))))*SQRT(2*Basic!$C$4*9.81))))/(2*9.81)</f>
        <v>0.85034212928999964</v>
      </c>
      <c r="AS293" s="75">
        <f>(1/9.81)*((SQRT((SIN(RADIANS(90-DEGREES(ASIN(AD293/2000))))*SQRT(2*Basic!$C$4*9.81)*Tool!$B$125*SIN(RADIANS(90-DEGREES(ASIN(AD293/2000))))*SQRT(2*Basic!$C$4*9.81)*Tool!$B$125)+(COS(RADIANS(90-DEGREES(ASIN(AD293/2000))))*SQRT(2*Basic!$C$4*9.81)*COS(RADIANS(90-DEGREES(ASIN(AD293/2000))))*SQRT(2*Basic!$C$4*9.81))))*SIN(RADIANS(AK293))+(SQRT(((SQRT((SIN(RADIANS(90-DEGREES(ASIN(AD293/2000))))*SQRT(2*Basic!$C$4*9.81)*Tool!$B$125*SIN(RADIANS(90-DEGREES(ASIN(AD293/2000))))*SQRT(2*Basic!$C$4*9.81)*Tool!$B$125)+(COS(RADIANS(90-DEGREES(ASIN(AD293/2000))))*SQRT(2*Basic!$C$4*9.81)*COS(RADIANS(90-DEGREES(ASIN(AD293/2000))))*SQRT(2*Basic!$C$4*9.81))))*SIN(RADIANS(AK293))*(SQRT((SIN(RADIANS(90-DEGREES(ASIN(AD293/2000))))*SQRT(2*Basic!$C$4*9.81)*Tool!$B$125*SIN(RADIANS(90-DEGREES(ASIN(AD293/2000))))*SQRT(2*Basic!$C$4*9.81)*Tool!$B$125)+(COS(RADIANS(90-DEGREES(ASIN(AD293/2000))))*SQRT(2*Basic!$C$4*9.81)*COS(RADIANS(90-DEGREES(ASIN(AD293/2000))))*SQRT(2*Basic!$C$4*9.81))))*SIN(RADIANS(AK293)))-19.62*(-Basic!$C$3))))*(SQRT((SIN(RADIANS(90-DEGREES(ASIN(AD293/2000))))*SQRT(2*Basic!$C$4*9.81)*Tool!$B$125*SIN(RADIANS(90-DEGREES(ASIN(AD293/2000))))*SQRT(2*Basic!$C$4*9.81)*Tool!$B$125)+(COS(RADIANS(90-DEGREES(ASIN(AD293/2000))))*SQRT(2*Basic!$C$4*9.81)*COS(RADIANS(90-DEGREES(ASIN(AD293/2000))))*SQRT(2*Basic!$C$4*9.81))))*COS(RADIANS(AK293))</f>
        <v>1.8514604379960204</v>
      </c>
      <c r="AX293">
        <v>290</v>
      </c>
      <c r="AY293">
        <f t="shared" si="40"/>
        <v>-1879.3852415718166</v>
      </c>
      <c r="AZ293">
        <f t="shared" si="33"/>
        <v>684.04028665133796</v>
      </c>
    </row>
    <row r="294" spans="6:52" x14ac:dyDescent="0.3">
      <c r="F294">
        <v>292</v>
      </c>
      <c r="G294" s="31">
        <f t="shared" si="34"/>
        <v>0.86082813645770728</v>
      </c>
      <c r="H294" s="35">
        <f>Tool!$E$10+('Trajectory Map'!G294*SIN(RADIANS(90-2*DEGREES(ASIN($D$5/2000))))/COS(RADIANS(90-2*DEGREES(ASIN($D$5/2000))))-('Trajectory Map'!G294*'Trajectory Map'!G294/((VLOOKUP($D$5,$AD$3:$AR$2002,15,FALSE)*4*COS(RADIANS(90-2*DEGREES(ASIN($D$5/2000))))*COS(RADIANS(90-2*DEGREES(ASIN($D$5/2000))))))))</f>
        <v>5.9796979282714435</v>
      </c>
      <c r="AD294" s="33">
        <f t="shared" si="38"/>
        <v>292</v>
      </c>
      <c r="AE294" s="33">
        <f t="shared" si="35"/>
        <v>1978.5691799884078</v>
      </c>
      <c r="AH294" s="33">
        <f t="shared" si="36"/>
        <v>8.3951912566707261</v>
      </c>
      <c r="AI294" s="33">
        <f t="shared" si="37"/>
        <v>81.604808743329272</v>
      </c>
      <c r="AK294" s="75">
        <f t="shared" si="39"/>
        <v>73.209617486658544</v>
      </c>
      <c r="AN294" s="64"/>
      <c r="AQ294" s="64"/>
      <c r="AR294" s="75">
        <f>(SQRT((SIN(RADIANS(90-DEGREES(ASIN(AD294/2000))))*SQRT(2*Basic!$C$4*9.81)*Tool!$B$125*SIN(RADIANS(90-DEGREES(ASIN(AD294/2000))))*SQRT(2*Basic!$C$4*9.81)*Tool!$B$125)+(COS(RADIANS(90-DEGREES(ASIN(AD294/2000))))*SQRT(2*Basic!$C$4*9.81)*COS(RADIANS(90-DEGREES(ASIN(AD294/2000))))*SQRT(2*Basic!$C$4*9.81))))*(SQRT((SIN(RADIANS(90-DEGREES(ASIN(AD294/2000))))*SQRT(2*Basic!$C$4*9.81)*Tool!$B$125*SIN(RADIANS(90-DEGREES(ASIN(AD294/2000))))*SQRT(2*Basic!$C$4*9.81)*Tool!$B$125)+(COS(RADIANS(90-DEGREES(ASIN(AD294/2000))))*SQRT(2*Basic!$C$4*9.81)*COS(RADIANS(90-DEGREES(ASIN(AD294/2000))))*SQRT(2*Basic!$C$4*9.81))))/(2*9.81)</f>
        <v>0.8504984257599999</v>
      </c>
      <c r="AS294" s="75">
        <f>(1/9.81)*((SQRT((SIN(RADIANS(90-DEGREES(ASIN(AD294/2000))))*SQRT(2*Basic!$C$4*9.81)*Tool!$B$125*SIN(RADIANS(90-DEGREES(ASIN(AD294/2000))))*SQRT(2*Basic!$C$4*9.81)*Tool!$B$125)+(COS(RADIANS(90-DEGREES(ASIN(AD294/2000))))*SQRT(2*Basic!$C$4*9.81)*COS(RADIANS(90-DEGREES(ASIN(AD294/2000))))*SQRT(2*Basic!$C$4*9.81))))*SIN(RADIANS(AK294))+(SQRT(((SQRT((SIN(RADIANS(90-DEGREES(ASIN(AD294/2000))))*SQRT(2*Basic!$C$4*9.81)*Tool!$B$125*SIN(RADIANS(90-DEGREES(ASIN(AD294/2000))))*SQRT(2*Basic!$C$4*9.81)*Tool!$B$125)+(COS(RADIANS(90-DEGREES(ASIN(AD294/2000))))*SQRT(2*Basic!$C$4*9.81)*COS(RADIANS(90-DEGREES(ASIN(AD294/2000))))*SQRT(2*Basic!$C$4*9.81))))*SIN(RADIANS(AK294))*(SQRT((SIN(RADIANS(90-DEGREES(ASIN(AD294/2000))))*SQRT(2*Basic!$C$4*9.81)*Tool!$B$125*SIN(RADIANS(90-DEGREES(ASIN(AD294/2000))))*SQRT(2*Basic!$C$4*9.81)*Tool!$B$125)+(COS(RADIANS(90-DEGREES(ASIN(AD294/2000))))*SQRT(2*Basic!$C$4*9.81)*COS(RADIANS(90-DEGREES(ASIN(AD294/2000))))*SQRT(2*Basic!$C$4*9.81))))*SIN(RADIANS(AK294)))-19.62*(-Basic!$C$3))))*(SQRT((SIN(RADIANS(90-DEGREES(ASIN(AD294/2000))))*SQRT(2*Basic!$C$4*9.81)*Tool!$B$125*SIN(RADIANS(90-DEGREES(ASIN(AD294/2000))))*SQRT(2*Basic!$C$4*9.81)*Tool!$B$125)+(COS(RADIANS(90-DEGREES(ASIN(AD294/2000))))*SQRT(2*Basic!$C$4*9.81)*COS(RADIANS(90-DEGREES(ASIN(AD294/2000))))*SQRT(2*Basic!$C$4*9.81))))*COS(RADIANS(AK294))</f>
        <v>1.8577213356553217</v>
      </c>
      <c r="AX294">
        <v>291</v>
      </c>
      <c r="AY294">
        <f t="shared" si="40"/>
        <v>-1867.1608529944035</v>
      </c>
      <c r="AZ294">
        <f t="shared" si="33"/>
        <v>716.73589909060081</v>
      </c>
    </row>
    <row r="295" spans="6:52" x14ac:dyDescent="0.3">
      <c r="F295">
        <v>293</v>
      </c>
      <c r="G295" s="31">
        <f t="shared" si="34"/>
        <v>0.86377617802091866</v>
      </c>
      <c r="H295" s="35">
        <f>Tool!$E$10+('Trajectory Map'!G295*SIN(RADIANS(90-2*DEGREES(ASIN($D$5/2000))))/COS(RADIANS(90-2*DEGREES(ASIN($D$5/2000))))-('Trajectory Map'!G295*'Trajectory Map'!G295/((VLOOKUP($D$5,$AD$3:$AR$2002,15,FALSE)*4*COS(RADIANS(90-2*DEGREES(ASIN($D$5/2000))))*COS(RADIANS(90-2*DEGREES(ASIN($D$5/2000))))))))</f>
        <v>5.9791224491787212</v>
      </c>
      <c r="AD295" s="33">
        <f t="shared" si="38"/>
        <v>293</v>
      </c>
      <c r="AE295" s="33">
        <f t="shared" si="35"/>
        <v>1978.4213403620574</v>
      </c>
      <c r="AH295" s="33">
        <f t="shared" si="36"/>
        <v>8.4241505266000622</v>
      </c>
      <c r="AI295" s="33">
        <f t="shared" si="37"/>
        <v>81.575849473399941</v>
      </c>
      <c r="AK295" s="75">
        <f t="shared" si="39"/>
        <v>73.151698946799883</v>
      </c>
      <c r="AN295" s="64"/>
      <c r="AQ295" s="64"/>
      <c r="AR295" s="75">
        <f>(SQRT((SIN(RADIANS(90-DEGREES(ASIN(AD295/2000))))*SQRT(2*Basic!$C$4*9.81)*Tool!$B$125*SIN(RADIANS(90-DEGREES(ASIN(AD295/2000))))*SQRT(2*Basic!$C$4*9.81)*Tool!$B$125)+(COS(RADIANS(90-DEGREES(ASIN(AD295/2000))))*SQRT(2*Basic!$C$4*9.81)*COS(RADIANS(90-DEGREES(ASIN(AD295/2000))))*SQRT(2*Basic!$C$4*9.81))))*(SQRT((SIN(RADIANS(90-DEGREES(ASIN(AD295/2000))))*SQRT(2*Basic!$C$4*9.81)*Tool!$B$125*SIN(RADIANS(90-DEGREES(ASIN(AD295/2000))))*SQRT(2*Basic!$C$4*9.81)*Tool!$B$125)+(COS(RADIANS(90-DEGREES(ASIN(AD295/2000))))*SQRT(2*Basic!$C$4*9.81)*COS(RADIANS(90-DEGREES(ASIN(AD295/2000))))*SQRT(2*Basic!$C$4*9.81))))/(2*9.81)</f>
        <v>0.85065525840999989</v>
      </c>
      <c r="AS295" s="75">
        <f>(1/9.81)*((SQRT((SIN(RADIANS(90-DEGREES(ASIN(AD295/2000))))*SQRT(2*Basic!$C$4*9.81)*Tool!$B$125*SIN(RADIANS(90-DEGREES(ASIN(AD295/2000))))*SQRT(2*Basic!$C$4*9.81)*Tool!$B$125)+(COS(RADIANS(90-DEGREES(ASIN(AD295/2000))))*SQRT(2*Basic!$C$4*9.81)*COS(RADIANS(90-DEGREES(ASIN(AD295/2000))))*SQRT(2*Basic!$C$4*9.81))))*SIN(RADIANS(AK295))+(SQRT(((SQRT((SIN(RADIANS(90-DEGREES(ASIN(AD295/2000))))*SQRT(2*Basic!$C$4*9.81)*Tool!$B$125*SIN(RADIANS(90-DEGREES(ASIN(AD295/2000))))*SQRT(2*Basic!$C$4*9.81)*Tool!$B$125)+(COS(RADIANS(90-DEGREES(ASIN(AD295/2000))))*SQRT(2*Basic!$C$4*9.81)*COS(RADIANS(90-DEGREES(ASIN(AD295/2000))))*SQRT(2*Basic!$C$4*9.81))))*SIN(RADIANS(AK295))*(SQRT((SIN(RADIANS(90-DEGREES(ASIN(AD295/2000))))*SQRT(2*Basic!$C$4*9.81)*Tool!$B$125*SIN(RADIANS(90-DEGREES(ASIN(AD295/2000))))*SQRT(2*Basic!$C$4*9.81)*Tool!$B$125)+(COS(RADIANS(90-DEGREES(ASIN(AD295/2000))))*SQRT(2*Basic!$C$4*9.81)*COS(RADIANS(90-DEGREES(ASIN(AD295/2000))))*SQRT(2*Basic!$C$4*9.81))))*SIN(RADIANS(AK295)))-19.62*(-Basic!$C$3))))*(SQRT((SIN(RADIANS(90-DEGREES(ASIN(AD295/2000))))*SQRT(2*Basic!$C$4*9.81)*Tool!$B$125*SIN(RADIANS(90-DEGREES(ASIN(AD295/2000))))*SQRT(2*Basic!$C$4*9.81)*Tool!$B$125)+(COS(RADIANS(90-DEGREES(ASIN(AD295/2000))))*SQRT(2*Basic!$C$4*9.81)*COS(RADIANS(90-DEGREES(ASIN(AD295/2000))))*SQRT(2*Basic!$C$4*9.81))))*COS(RADIANS(AK295))</f>
        <v>1.8639810975877145</v>
      </c>
      <c r="AX295">
        <v>292</v>
      </c>
      <c r="AY295">
        <f t="shared" si="40"/>
        <v>-1854.3677091335749</v>
      </c>
      <c r="AZ295">
        <f t="shared" ref="AZ295:AZ358" si="41">2000*COS(RADIANS(AX295))</f>
        <v>749.21318683182392</v>
      </c>
    </row>
    <row r="296" spans="6:52" x14ac:dyDescent="0.3">
      <c r="F296">
        <v>294</v>
      </c>
      <c r="G296" s="31">
        <f t="shared" si="34"/>
        <v>0.86672421958412993</v>
      </c>
      <c r="H296" s="35">
        <f>Tool!$E$10+('Trajectory Map'!G296*SIN(RADIANS(90-2*DEGREES(ASIN($D$5/2000))))/COS(RADIANS(90-2*DEGREES(ASIN($D$5/2000))))-('Trajectory Map'!G296*'Trajectory Map'!G296/((VLOOKUP($D$5,$AD$3:$AR$2002,15,FALSE)*4*COS(RADIANS(90-2*DEGREES(ASIN($D$5/2000))))*COS(RADIANS(90-2*DEGREES(ASIN($D$5/2000))))))))</f>
        <v>5.9785435164924845</v>
      </c>
      <c r="AD296" s="33">
        <f t="shared" si="38"/>
        <v>294</v>
      </c>
      <c r="AE296" s="33">
        <f t="shared" si="35"/>
        <v>1978.2729841960638</v>
      </c>
      <c r="AH296" s="33">
        <f t="shared" si="36"/>
        <v>8.4531119644030941</v>
      </c>
      <c r="AI296" s="33">
        <f t="shared" si="37"/>
        <v>81.546888035596908</v>
      </c>
      <c r="AK296" s="75">
        <f t="shared" si="39"/>
        <v>73.093776071193815</v>
      </c>
      <c r="AN296" s="64"/>
      <c r="AQ296" s="64"/>
      <c r="AR296" s="75">
        <f>(SQRT((SIN(RADIANS(90-DEGREES(ASIN(AD296/2000))))*SQRT(2*Basic!$C$4*9.81)*Tool!$B$125*SIN(RADIANS(90-DEGREES(ASIN(AD296/2000))))*SQRT(2*Basic!$C$4*9.81)*Tool!$B$125)+(COS(RADIANS(90-DEGREES(ASIN(AD296/2000))))*SQRT(2*Basic!$C$4*9.81)*COS(RADIANS(90-DEGREES(ASIN(AD296/2000))))*SQRT(2*Basic!$C$4*9.81))))*(SQRT((SIN(RADIANS(90-DEGREES(ASIN(AD296/2000))))*SQRT(2*Basic!$C$4*9.81)*Tool!$B$125*SIN(RADIANS(90-DEGREES(ASIN(AD296/2000))))*SQRT(2*Basic!$C$4*9.81)*Tool!$B$125)+(COS(RADIANS(90-DEGREES(ASIN(AD296/2000))))*SQRT(2*Basic!$C$4*9.81)*COS(RADIANS(90-DEGREES(ASIN(AD296/2000))))*SQRT(2*Basic!$C$4*9.81))))/(2*9.81)</f>
        <v>0.85081262724000006</v>
      </c>
      <c r="AS296" s="75">
        <f>(1/9.81)*((SQRT((SIN(RADIANS(90-DEGREES(ASIN(AD296/2000))))*SQRT(2*Basic!$C$4*9.81)*Tool!$B$125*SIN(RADIANS(90-DEGREES(ASIN(AD296/2000))))*SQRT(2*Basic!$C$4*9.81)*Tool!$B$125)+(COS(RADIANS(90-DEGREES(ASIN(AD296/2000))))*SQRT(2*Basic!$C$4*9.81)*COS(RADIANS(90-DEGREES(ASIN(AD296/2000))))*SQRT(2*Basic!$C$4*9.81))))*SIN(RADIANS(AK296))+(SQRT(((SQRT((SIN(RADIANS(90-DEGREES(ASIN(AD296/2000))))*SQRT(2*Basic!$C$4*9.81)*Tool!$B$125*SIN(RADIANS(90-DEGREES(ASIN(AD296/2000))))*SQRT(2*Basic!$C$4*9.81)*Tool!$B$125)+(COS(RADIANS(90-DEGREES(ASIN(AD296/2000))))*SQRT(2*Basic!$C$4*9.81)*COS(RADIANS(90-DEGREES(ASIN(AD296/2000))))*SQRT(2*Basic!$C$4*9.81))))*SIN(RADIANS(AK296))*(SQRT((SIN(RADIANS(90-DEGREES(ASIN(AD296/2000))))*SQRT(2*Basic!$C$4*9.81)*Tool!$B$125*SIN(RADIANS(90-DEGREES(ASIN(AD296/2000))))*SQRT(2*Basic!$C$4*9.81)*Tool!$B$125)+(COS(RADIANS(90-DEGREES(ASIN(AD296/2000))))*SQRT(2*Basic!$C$4*9.81)*COS(RADIANS(90-DEGREES(ASIN(AD296/2000))))*SQRT(2*Basic!$C$4*9.81))))*SIN(RADIANS(AK296)))-19.62*(-Basic!$C$3))))*(SQRT((SIN(RADIANS(90-DEGREES(ASIN(AD296/2000))))*SQRT(2*Basic!$C$4*9.81)*Tool!$B$125*SIN(RADIANS(90-DEGREES(ASIN(AD296/2000))))*SQRT(2*Basic!$C$4*9.81)*Tool!$B$125)+(COS(RADIANS(90-DEGREES(ASIN(AD296/2000))))*SQRT(2*Basic!$C$4*9.81)*COS(RADIANS(90-DEGREES(ASIN(AD296/2000))))*SQRT(2*Basic!$C$4*9.81))))*COS(RADIANS(AK296))</f>
        <v>1.8702397183700901</v>
      </c>
      <c r="AX296">
        <v>293</v>
      </c>
      <c r="AY296">
        <f t="shared" si="40"/>
        <v>-1841.0097069048809</v>
      </c>
      <c r="AZ296">
        <f t="shared" si="41"/>
        <v>781.46225697854698</v>
      </c>
    </row>
    <row r="297" spans="6:52" x14ac:dyDescent="0.3">
      <c r="F297">
        <v>295</v>
      </c>
      <c r="G297" s="31">
        <f t="shared" si="34"/>
        <v>0.86967226114734131</v>
      </c>
      <c r="H297" s="35">
        <f>Tool!$E$10+('Trajectory Map'!G297*SIN(RADIANS(90-2*DEGREES(ASIN($D$5/2000))))/COS(RADIANS(90-2*DEGREES(ASIN($D$5/2000))))-('Trajectory Map'!G297*'Trajectory Map'!G297/((VLOOKUP($D$5,$AD$3:$AR$2002,15,FALSE)*4*COS(RADIANS(90-2*DEGREES(ASIN($D$5/2000))))*COS(RADIANS(90-2*DEGREES(ASIN($D$5/2000))))))))</f>
        <v>5.9779611302127336</v>
      </c>
      <c r="AD297" s="33">
        <f t="shared" si="38"/>
        <v>295</v>
      </c>
      <c r="AE297" s="33">
        <f t="shared" si="35"/>
        <v>1978.124111374208</v>
      </c>
      <c r="AH297" s="33">
        <f t="shared" si="36"/>
        <v>8.4820755779681321</v>
      </c>
      <c r="AI297" s="33">
        <f t="shared" si="37"/>
        <v>81.517924422031868</v>
      </c>
      <c r="AK297" s="75">
        <f t="shared" si="39"/>
        <v>73.035848844063736</v>
      </c>
      <c r="AN297" s="64"/>
      <c r="AQ297" s="64"/>
      <c r="AR297" s="75">
        <f>(SQRT((SIN(RADIANS(90-DEGREES(ASIN(AD297/2000))))*SQRT(2*Basic!$C$4*9.81)*Tool!$B$125*SIN(RADIANS(90-DEGREES(ASIN(AD297/2000))))*SQRT(2*Basic!$C$4*9.81)*Tool!$B$125)+(COS(RADIANS(90-DEGREES(ASIN(AD297/2000))))*SQRT(2*Basic!$C$4*9.81)*COS(RADIANS(90-DEGREES(ASIN(AD297/2000))))*SQRT(2*Basic!$C$4*9.81))))*(SQRT((SIN(RADIANS(90-DEGREES(ASIN(AD297/2000))))*SQRT(2*Basic!$C$4*9.81)*Tool!$B$125*SIN(RADIANS(90-DEGREES(ASIN(AD297/2000))))*SQRT(2*Basic!$C$4*9.81)*Tool!$B$125)+(COS(RADIANS(90-DEGREES(ASIN(AD297/2000))))*SQRT(2*Basic!$C$4*9.81)*COS(RADIANS(90-DEGREES(ASIN(AD297/2000))))*SQRT(2*Basic!$C$4*9.81))))/(2*9.81)</f>
        <v>0.8509705322500003</v>
      </c>
      <c r="AS297" s="75">
        <f>(1/9.81)*((SQRT((SIN(RADIANS(90-DEGREES(ASIN(AD297/2000))))*SQRT(2*Basic!$C$4*9.81)*Tool!$B$125*SIN(RADIANS(90-DEGREES(ASIN(AD297/2000))))*SQRT(2*Basic!$C$4*9.81)*Tool!$B$125)+(COS(RADIANS(90-DEGREES(ASIN(AD297/2000))))*SQRT(2*Basic!$C$4*9.81)*COS(RADIANS(90-DEGREES(ASIN(AD297/2000))))*SQRT(2*Basic!$C$4*9.81))))*SIN(RADIANS(AK297))+(SQRT(((SQRT((SIN(RADIANS(90-DEGREES(ASIN(AD297/2000))))*SQRT(2*Basic!$C$4*9.81)*Tool!$B$125*SIN(RADIANS(90-DEGREES(ASIN(AD297/2000))))*SQRT(2*Basic!$C$4*9.81)*Tool!$B$125)+(COS(RADIANS(90-DEGREES(ASIN(AD297/2000))))*SQRT(2*Basic!$C$4*9.81)*COS(RADIANS(90-DEGREES(ASIN(AD297/2000))))*SQRT(2*Basic!$C$4*9.81))))*SIN(RADIANS(AK297))*(SQRT((SIN(RADIANS(90-DEGREES(ASIN(AD297/2000))))*SQRT(2*Basic!$C$4*9.81)*Tool!$B$125*SIN(RADIANS(90-DEGREES(ASIN(AD297/2000))))*SQRT(2*Basic!$C$4*9.81)*Tool!$B$125)+(COS(RADIANS(90-DEGREES(ASIN(AD297/2000))))*SQRT(2*Basic!$C$4*9.81)*COS(RADIANS(90-DEGREES(ASIN(AD297/2000))))*SQRT(2*Basic!$C$4*9.81))))*SIN(RADIANS(AK297)))-19.62*(-Basic!$C$3))))*(SQRT((SIN(RADIANS(90-DEGREES(ASIN(AD297/2000))))*SQRT(2*Basic!$C$4*9.81)*Tool!$B$125*SIN(RADIANS(90-DEGREES(ASIN(AD297/2000))))*SQRT(2*Basic!$C$4*9.81)*Tool!$B$125)+(COS(RADIANS(90-DEGREES(ASIN(AD297/2000))))*SQRT(2*Basic!$C$4*9.81)*COS(RADIANS(90-DEGREES(ASIN(AD297/2000))))*SQRT(2*Basic!$C$4*9.81))))*COS(RADIANS(AK297))</f>
        <v>1.8764971925642071</v>
      </c>
      <c r="AX297">
        <v>294</v>
      </c>
      <c r="AY297">
        <f t="shared" si="40"/>
        <v>-1827.0909152852021</v>
      </c>
      <c r="AZ297">
        <f t="shared" si="41"/>
        <v>813.4732861515995</v>
      </c>
    </row>
    <row r="298" spans="6:52" x14ac:dyDescent="0.3">
      <c r="F298">
        <v>296</v>
      </c>
      <c r="G298" s="31">
        <f t="shared" si="34"/>
        <v>0.87262030271055258</v>
      </c>
      <c r="H298" s="35">
        <f>Tool!$E$10+('Trajectory Map'!G298*SIN(RADIANS(90-2*DEGREES(ASIN($D$5/2000))))/COS(RADIANS(90-2*DEGREES(ASIN($D$5/2000))))-('Trajectory Map'!G298*'Trajectory Map'!G298/((VLOOKUP($D$5,$AD$3:$AR$2002,15,FALSE)*4*COS(RADIANS(90-2*DEGREES(ASIN($D$5/2000))))*COS(RADIANS(90-2*DEGREES(ASIN($D$5/2000))))))))</f>
        <v>5.9773752903394683</v>
      </c>
      <c r="AD298" s="33">
        <f t="shared" si="38"/>
        <v>296</v>
      </c>
      <c r="AE298" s="33">
        <f t="shared" si="35"/>
        <v>1977.974721779831</v>
      </c>
      <c r="AH298" s="33">
        <f t="shared" si="36"/>
        <v>8.5110413751886718</v>
      </c>
      <c r="AI298" s="33">
        <f t="shared" si="37"/>
        <v>81.488958624811332</v>
      </c>
      <c r="AK298" s="75">
        <f t="shared" si="39"/>
        <v>72.977917249622664</v>
      </c>
      <c r="AN298" s="64"/>
      <c r="AQ298" s="64"/>
      <c r="AR298" s="75">
        <f>(SQRT((SIN(RADIANS(90-DEGREES(ASIN(AD298/2000))))*SQRT(2*Basic!$C$4*9.81)*Tool!$B$125*SIN(RADIANS(90-DEGREES(ASIN(AD298/2000))))*SQRT(2*Basic!$C$4*9.81)*Tool!$B$125)+(COS(RADIANS(90-DEGREES(ASIN(AD298/2000))))*SQRT(2*Basic!$C$4*9.81)*COS(RADIANS(90-DEGREES(ASIN(AD298/2000))))*SQRT(2*Basic!$C$4*9.81))))*(SQRT((SIN(RADIANS(90-DEGREES(ASIN(AD298/2000))))*SQRT(2*Basic!$C$4*9.81)*Tool!$B$125*SIN(RADIANS(90-DEGREES(ASIN(AD298/2000))))*SQRT(2*Basic!$C$4*9.81)*Tool!$B$125)+(COS(RADIANS(90-DEGREES(ASIN(AD298/2000))))*SQRT(2*Basic!$C$4*9.81)*COS(RADIANS(90-DEGREES(ASIN(AD298/2000))))*SQRT(2*Basic!$C$4*9.81))))/(2*9.81)</f>
        <v>0.85112897343999994</v>
      </c>
      <c r="AS298" s="75">
        <f>(1/9.81)*((SQRT((SIN(RADIANS(90-DEGREES(ASIN(AD298/2000))))*SQRT(2*Basic!$C$4*9.81)*Tool!$B$125*SIN(RADIANS(90-DEGREES(ASIN(AD298/2000))))*SQRT(2*Basic!$C$4*9.81)*Tool!$B$125)+(COS(RADIANS(90-DEGREES(ASIN(AD298/2000))))*SQRT(2*Basic!$C$4*9.81)*COS(RADIANS(90-DEGREES(ASIN(AD298/2000))))*SQRT(2*Basic!$C$4*9.81))))*SIN(RADIANS(AK298))+(SQRT(((SQRT((SIN(RADIANS(90-DEGREES(ASIN(AD298/2000))))*SQRT(2*Basic!$C$4*9.81)*Tool!$B$125*SIN(RADIANS(90-DEGREES(ASIN(AD298/2000))))*SQRT(2*Basic!$C$4*9.81)*Tool!$B$125)+(COS(RADIANS(90-DEGREES(ASIN(AD298/2000))))*SQRT(2*Basic!$C$4*9.81)*COS(RADIANS(90-DEGREES(ASIN(AD298/2000))))*SQRT(2*Basic!$C$4*9.81))))*SIN(RADIANS(AK298))*(SQRT((SIN(RADIANS(90-DEGREES(ASIN(AD298/2000))))*SQRT(2*Basic!$C$4*9.81)*Tool!$B$125*SIN(RADIANS(90-DEGREES(ASIN(AD298/2000))))*SQRT(2*Basic!$C$4*9.81)*Tool!$B$125)+(COS(RADIANS(90-DEGREES(ASIN(AD298/2000))))*SQRT(2*Basic!$C$4*9.81)*COS(RADIANS(90-DEGREES(ASIN(AD298/2000))))*SQRT(2*Basic!$C$4*9.81))))*SIN(RADIANS(AK298)))-19.62*(-Basic!$C$3))))*(SQRT((SIN(RADIANS(90-DEGREES(ASIN(AD298/2000))))*SQRT(2*Basic!$C$4*9.81)*Tool!$B$125*SIN(RADIANS(90-DEGREES(ASIN(AD298/2000))))*SQRT(2*Basic!$C$4*9.81)*Tool!$B$125)+(COS(RADIANS(90-DEGREES(ASIN(AD298/2000))))*SQRT(2*Basic!$C$4*9.81)*COS(RADIANS(90-DEGREES(ASIN(AD298/2000))))*SQRT(2*Basic!$C$4*9.81))))*COS(RADIANS(AK298))</f>
        <v>1.8827535147166528</v>
      </c>
      <c r="AX298">
        <v>295</v>
      </c>
      <c r="AY298">
        <f t="shared" si="40"/>
        <v>-1812.6155740733</v>
      </c>
      <c r="AZ298">
        <f t="shared" si="41"/>
        <v>845.23652348139922</v>
      </c>
    </row>
    <row r="299" spans="6:52" x14ac:dyDescent="0.3">
      <c r="F299">
        <v>297</v>
      </c>
      <c r="G299" s="31">
        <f t="shared" si="34"/>
        <v>0.87556834427376395</v>
      </c>
      <c r="H299" s="35">
        <f>Tool!$E$10+('Trajectory Map'!G299*SIN(RADIANS(90-2*DEGREES(ASIN($D$5/2000))))/COS(RADIANS(90-2*DEGREES(ASIN($D$5/2000))))-('Trajectory Map'!G299*'Trajectory Map'!G299/((VLOOKUP($D$5,$AD$3:$AR$2002,15,FALSE)*4*COS(RADIANS(90-2*DEGREES(ASIN($D$5/2000))))*COS(RADIANS(90-2*DEGREES(ASIN($D$5/2000))))))))</f>
        <v>5.9767859968726897</v>
      </c>
      <c r="AD299" s="33">
        <f t="shared" si="38"/>
        <v>297</v>
      </c>
      <c r="AE299" s="33">
        <f t="shared" si="35"/>
        <v>1977.824815295834</v>
      </c>
      <c r="AH299" s="33">
        <f t="shared" si="36"/>
        <v>8.5400093639634278</v>
      </c>
      <c r="AI299" s="33">
        <f t="shared" si="37"/>
        <v>81.459990636036565</v>
      </c>
      <c r="AK299" s="75">
        <f t="shared" si="39"/>
        <v>72.919981272073144</v>
      </c>
      <c r="AN299" s="64"/>
      <c r="AQ299" s="64"/>
      <c r="AR299" s="75">
        <f>(SQRT((SIN(RADIANS(90-DEGREES(ASIN(AD299/2000))))*SQRT(2*Basic!$C$4*9.81)*Tool!$B$125*SIN(RADIANS(90-DEGREES(ASIN(AD299/2000))))*SQRT(2*Basic!$C$4*9.81)*Tool!$B$125)+(COS(RADIANS(90-DEGREES(ASIN(AD299/2000))))*SQRT(2*Basic!$C$4*9.81)*COS(RADIANS(90-DEGREES(ASIN(AD299/2000))))*SQRT(2*Basic!$C$4*9.81))))*(SQRT((SIN(RADIANS(90-DEGREES(ASIN(AD299/2000))))*SQRT(2*Basic!$C$4*9.81)*Tool!$B$125*SIN(RADIANS(90-DEGREES(ASIN(AD299/2000))))*SQRT(2*Basic!$C$4*9.81)*Tool!$B$125)+(COS(RADIANS(90-DEGREES(ASIN(AD299/2000))))*SQRT(2*Basic!$C$4*9.81)*COS(RADIANS(90-DEGREES(ASIN(AD299/2000))))*SQRT(2*Basic!$C$4*9.81))))/(2*9.81)</f>
        <v>0.85128795081000019</v>
      </c>
      <c r="AS299" s="75">
        <f>(1/9.81)*((SQRT((SIN(RADIANS(90-DEGREES(ASIN(AD299/2000))))*SQRT(2*Basic!$C$4*9.81)*Tool!$B$125*SIN(RADIANS(90-DEGREES(ASIN(AD299/2000))))*SQRT(2*Basic!$C$4*9.81)*Tool!$B$125)+(COS(RADIANS(90-DEGREES(ASIN(AD299/2000))))*SQRT(2*Basic!$C$4*9.81)*COS(RADIANS(90-DEGREES(ASIN(AD299/2000))))*SQRT(2*Basic!$C$4*9.81))))*SIN(RADIANS(AK299))+(SQRT(((SQRT((SIN(RADIANS(90-DEGREES(ASIN(AD299/2000))))*SQRT(2*Basic!$C$4*9.81)*Tool!$B$125*SIN(RADIANS(90-DEGREES(ASIN(AD299/2000))))*SQRT(2*Basic!$C$4*9.81)*Tool!$B$125)+(COS(RADIANS(90-DEGREES(ASIN(AD299/2000))))*SQRT(2*Basic!$C$4*9.81)*COS(RADIANS(90-DEGREES(ASIN(AD299/2000))))*SQRT(2*Basic!$C$4*9.81))))*SIN(RADIANS(AK299))*(SQRT((SIN(RADIANS(90-DEGREES(ASIN(AD299/2000))))*SQRT(2*Basic!$C$4*9.81)*Tool!$B$125*SIN(RADIANS(90-DEGREES(ASIN(AD299/2000))))*SQRT(2*Basic!$C$4*9.81)*Tool!$B$125)+(COS(RADIANS(90-DEGREES(ASIN(AD299/2000))))*SQRT(2*Basic!$C$4*9.81)*COS(RADIANS(90-DEGREES(ASIN(AD299/2000))))*SQRT(2*Basic!$C$4*9.81))))*SIN(RADIANS(AK299)))-19.62*(-Basic!$C$3))))*(SQRT((SIN(RADIANS(90-DEGREES(ASIN(AD299/2000))))*SQRT(2*Basic!$C$4*9.81)*Tool!$B$125*SIN(RADIANS(90-DEGREES(ASIN(AD299/2000))))*SQRT(2*Basic!$C$4*9.81)*Tool!$B$125)+(COS(RADIANS(90-DEGREES(ASIN(AD299/2000))))*SQRT(2*Basic!$C$4*9.81)*COS(RADIANS(90-DEGREES(ASIN(AD299/2000))))*SQRT(2*Basic!$C$4*9.81))))*COS(RADIANS(AK299))</f>
        <v>1.8890086793588132</v>
      </c>
      <c r="AX299">
        <v>296</v>
      </c>
      <c r="AY299">
        <f t="shared" si="40"/>
        <v>-1797.588092598334</v>
      </c>
      <c r="AZ299">
        <f t="shared" si="41"/>
        <v>876.74229357815477</v>
      </c>
    </row>
    <row r="300" spans="6:52" x14ac:dyDescent="0.3">
      <c r="F300">
        <v>298</v>
      </c>
      <c r="G300" s="31">
        <f t="shared" si="34"/>
        <v>0.87851638583697522</v>
      </c>
      <c r="H300" s="35">
        <f>Tool!$E$10+('Trajectory Map'!G300*SIN(RADIANS(90-2*DEGREES(ASIN($D$5/2000))))/COS(RADIANS(90-2*DEGREES(ASIN($D$5/2000))))-('Trajectory Map'!G300*'Trajectory Map'!G300/((VLOOKUP($D$5,$AD$3:$AR$2002,15,FALSE)*4*COS(RADIANS(90-2*DEGREES(ASIN($D$5/2000))))*COS(RADIANS(90-2*DEGREES(ASIN($D$5/2000))))))))</f>
        <v>5.976193249812396</v>
      </c>
      <c r="AD300" s="33">
        <f t="shared" si="38"/>
        <v>298</v>
      </c>
      <c r="AE300" s="33">
        <f t="shared" si="35"/>
        <v>1977.6743918046773</v>
      </c>
      <c r="AH300" s="33">
        <f t="shared" si="36"/>
        <v>8.5689795521963354</v>
      </c>
      <c r="AI300" s="33">
        <f t="shared" si="37"/>
        <v>81.431020447803661</v>
      </c>
      <c r="AK300" s="75">
        <f t="shared" si="39"/>
        <v>72.862040895607322</v>
      </c>
      <c r="AN300" s="64"/>
      <c r="AQ300" s="64"/>
      <c r="AR300" s="75">
        <f>(SQRT((SIN(RADIANS(90-DEGREES(ASIN(AD300/2000))))*SQRT(2*Basic!$C$4*9.81)*Tool!$B$125*SIN(RADIANS(90-DEGREES(ASIN(AD300/2000))))*SQRT(2*Basic!$C$4*9.81)*Tool!$B$125)+(COS(RADIANS(90-DEGREES(ASIN(AD300/2000))))*SQRT(2*Basic!$C$4*9.81)*COS(RADIANS(90-DEGREES(ASIN(AD300/2000))))*SQRT(2*Basic!$C$4*9.81))))*(SQRT((SIN(RADIANS(90-DEGREES(ASIN(AD300/2000))))*SQRT(2*Basic!$C$4*9.81)*Tool!$B$125*SIN(RADIANS(90-DEGREES(ASIN(AD300/2000))))*SQRT(2*Basic!$C$4*9.81)*Tool!$B$125)+(COS(RADIANS(90-DEGREES(ASIN(AD300/2000))))*SQRT(2*Basic!$C$4*9.81)*COS(RADIANS(90-DEGREES(ASIN(AD300/2000))))*SQRT(2*Basic!$C$4*9.81))))/(2*9.81)</f>
        <v>0.85144746436000029</v>
      </c>
      <c r="AS300" s="75">
        <f>(1/9.81)*((SQRT((SIN(RADIANS(90-DEGREES(ASIN(AD300/2000))))*SQRT(2*Basic!$C$4*9.81)*Tool!$B$125*SIN(RADIANS(90-DEGREES(ASIN(AD300/2000))))*SQRT(2*Basic!$C$4*9.81)*Tool!$B$125)+(COS(RADIANS(90-DEGREES(ASIN(AD300/2000))))*SQRT(2*Basic!$C$4*9.81)*COS(RADIANS(90-DEGREES(ASIN(AD300/2000))))*SQRT(2*Basic!$C$4*9.81))))*SIN(RADIANS(AK300))+(SQRT(((SQRT((SIN(RADIANS(90-DEGREES(ASIN(AD300/2000))))*SQRT(2*Basic!$C$4*9.81)*Tool!$B$125*SIN(RADIANS(90-DEGREES(ASIN(AD300/2000))))*SQRT(2*Basic!$C$4*9.81)*Tool!$B$125)+(COS(RADIANS(90-DEGREES(ASIN(AD300/2000))))*SQRT(2*Basic!$C$4*9.81)*COS(RADIANS(90-DEGREES(ASIN(AD300/2000))))*SQRT(2*Basic!$C$4*9.81))))*SIN(RADIANS(AK300))*(SQRT((SIN(RADIANS(90-DEGREES(ASIN(AD300/2000))))*SQRT(2*Basic!$C$4*9.81)*Tool!$B$125*SIN(RADIANS(90-DEGREES(ASIN(AD300/2000))))*SQRT(2*Basic!$C$4*9.81)*Tool!$B$125)+(COS(RADIANS(90-DEGREES(ASIN(AD300/2000))))*SQRT(2*Basic!$C$4*9.81)*COS(RADIANS(90-DEGREES(ASIN(AD300/2000))))*SQRT(2*Basic!$C$4*9.81))))*SIN(RADIANS(AK300)))-19.62*(-Basic!$C$3))))*(SQRT((SIN(RADIANS(90-DEGREES(ASIN(AD300/2000))))*SQRT(2*Basic!$C$4*9.81)*Tool!$B$125*SIN(RADIANS(90-DEGREES(ASIN(AD300/2000))))*SQRT(2*Basic!$C$4*9.81)*Tool!$B$125)+(COS(RADIANS(90-DEGREES(ASIN(AD300/2000))))*SQRT(2*Basic!$C$4*9.81)*COS(RADIANS(90-DEGREES(ASIN(AD300/2000))))*SQRT(2*Basic!$C$4*9.81))))*COS(RADIANS(AK300))</f>
        <v>1.8952626810068145</v>
      </c>
      <c r="AX300">
        <v>297</v>
      </c>
      <c r="AY300">
        <f t="shared" si="40"/>
        <v>-1782.0130483767357</v>
      </c>
      <c r="AZ300">
        <f t="shared" si="41"/>
        <v>907.98099947909327</v>
      </c>
    </row>
    <row r="301" spans="6:52" x14ac:dyDescent="0.3">
      <c r="F301">
        <v>299</v>
      </c>
      <c r="G301" s="31">
        <f t="shared" si="34"/>
        <v>0.88146442740018649</v>
      </c>
      <c r="H301" s="35">
        <f>Tool!$E$10+('Trajectory Map'!G301*SIN(RADIANS(90-2*DEGREES(ASIN($D$5/2000))))/COS(RADIANS(90-2*DEGREES(ASIN($D$5/2000))))-('Trajectory Map'!G301*'Trajectory Map'!G301/((VLOOKUP($D$5,$AD$3:$AR$2002,15,FALSE)*4*COS(RADIANS(90-2*DEGREES(ASIN($D$5/2000))))*COS(RADIANS(90-2*DEGREES(ASIN($D$5/2000))))))))</f>
        <v>5.9755970491585888</v>
      </c>
      <c r="AD301" s="33">
        <f t="shared" si="38"/>
        <v>299</v>
      </c>
      <c r="AE301" s="33">
        <f t="shared" si="35"/>
        <v>1977.5234511883798</v>
      </c>
      <c r="AH301" s="33">
        <f t="shared" si="36"/>
        <v>8.5979519477965844</v>
      </c>
      <c r="AI301" s="33">
        <f t="shared" si="37"/>
        <v>81.402048052203412</v>
      </c>
      <c r="AK301" s="75">
        <f t="shared" si="39"/>
        <v>72.804096104406824</v>
      </c>
      <c r="AN301" s="64"/>
      <c r="AQ301" s="64"/>
      <c r="AR301" s="75">
        <f>(SQRT((SIN(RADIANS(90-DEGREES(ASIN(AD301/2000))))*SQRT(2*Basic!$C$4*9.81)*Tool!$B$125*SIN(RADIANS(90-DEGREES(ASIN(AD301/2000))))*SQRT(2*Basic!$C$4*9.81)*Tool!$B$125)+(COS(RADIANS(90-DEGREES(ASIN(AD301/2000))))*SQRT(2*Basic!$C$4*9.81)*COS(RADIANS(90-DEGREES(ASIN(AD301/2000))))*SQRT(2*Basic!$C$4*9.81))))*(SQRT((SIN(RADIANS(90-DEGREES(ASIN(AD301/2000))))*SQRT(2*Basic!$C$4*9.81)*Tool!$B$125*SIN(RADIANS(90-DEGREES(ASIN(AD301/2000))))*SQRT(2*Basic!$C$4*9.81)*Tool!$B$125)+(COS(RADIANS(90-DEGREES(ASIN(AD301/2000))))*SQRT(2*Basic!$C$4*9.81)*COS(RADIANS(90-DEGREES(ASIN(AD301/2000))))*SQRT(2*Basic!$C$4*9.81))))/(2*9.81)</f>
        <v>0.85160751409000013</v>
      </c>
      <c r="AS301" s="75">
        <f>(1/9.81)*((SQRT((SIN(RADIANS(90-DEGREES(ASIN(AD301/2000))))*SQRT(2*Basic!$C$4*9.81)*Tool!$B$125*SIN(RADIANS(90-DEGREES(ASIN(AD301/2000))))*SQRT(2*Basic!$C$4*9.81)*Tool!$B$125)+(COS(RADIANS(90-DEGREES(ASIN(AD301/2000))))*SQRT(2*Basic!$C$4*9.81)*COS(RADIANS(90-DEGREES(ASIN(AD301/2000))))*SQRT(2*Basic!$C$4*9.81))))*SIN(RADIANS(AK301))+(SQRT(((SQRT((SIN(RADIANS(90-DEGREES(ASIN(AD301/2000))))*SQRT(2*Basic!$C$4*9.81)*Tool!$B$125*SIN(RADIANS(90-DEGREES(ASIN(AD301/2000))))*SQRT(2*Basic!$C$4*9.81)*Tool!$B$125)+(COS(RADIANS(90-DEGREES(ASIN(AD301/2000))))*SQRT(2*Basic!$C$4*9.81)*COS(RADIANS(90-DEGREES(ASIN(AD301/2000))))*SQRT(2*Basic!$C$4*9.81))))*SIN(RADIANS(AK301))*(SQRT((SIN(RADIANS(90-DEGREES(ASIN(AD301/2000))))*SQRT(2*Basic!$C$4*9.81)*Tool!$B$125*SIN(RADIANS(90-DEGREES(ASIN(AD301/2000))))*SQRT(2*Basic!$C$4*9.81)*Tool!$B$125)+(COS(RADIANS(90-DEGREES(ASIN(AD301/2000))))*SQRT(2*Basic!$C$4*9.81)*COS(RADIANS(90-DEGREES(ASIN(AD301/2000))))*SQRT(2*Basic!$C$4*9.81))))*SIN(RADIANS(AK301)))-19.62*(-Basic!$C$3))))*(SQRT((SIN(RADIANS(90-DEGREES(ASIN(AD301/2000))))*SQRT(2*Basic!$C$4*9.81)*Tool!$B$125*SIN(RADIANS(90-DEGREES(ASIN(AD301/2000))))*SQRT(2*Basic!$C$4*9.81)*Tool!$B$125)+(COS(RADIANS(90-DEGREES(ASIN(AD301/2000))))*SQRT(2*Basic!$C$4*9.81)*COS(RADIANS(90-DEGREES(ASIN(AD301/2000))))*SQRT(2*Basic!$C$4*9.81))))*COS(RADIANS(AK301))</f>
        <v>1.9015155141614981</v>
      </c>
      <c r="AX301">
        <v>298</v>
      </c>
      <c r="AY301">
        <f t="shared" si="40"/>
        <v>-1765.8951857178542</v>
      </c>
      <c r="AZ301">
        <f t="shared" si="41"/>
        <v>938.9431255717808</v>
      </c>
    </row>
    <row r="302" spans="6:52" x14ac:dyDescent="0.3">
      <c r="F302">
        <v>300</v>
      </c>
      <c r="G302" s="31">
        <f t="shared" si="34"/>
        <v>0.88441246896339798</v>
      </c>
      <c r="H302" s="35">
        <f>Tool!$E$10+('Trajectory Map'!G302*SIN(RADIANS(90-2*DEGREES(ASIN($D$5/2000))))/COS(RADIANS(90-2*DEGREES(ASIN($D$5/2000))))-('Trajectory Map'!G302*'Trajectory Map'!G302/((VLOOKUP($D$5,$AD$3:$AR$2002,15,FALSE)*4*COS(RADIANS(90-2*DEGREES(ASIN($D$5/2000))))*COS(RADIANS(90-2*DEGREES(ASIN($D$5/2000))))))))</f>
        <v>5.9749973949112674</v>
      </c>
      <c r="AD302" s="33">
        <f t="shared" si="38"/>
        <v>300</v>
      </c>
      <c r="AE302" s="33">
        <f t="shared" si="35"/>
        <v>1977.3719933285188</v>
      </c>
      <c r="AH302" s="33">
        <f t="shared" si="36"/>
        <v>8.6269265586786403</v>
      </c>
      <c r="AI302" s="33">
        <f t="shared" si="37"/>
        <v>81.373073441321367</v>
      </c>
      <c r="AK302" s="75">
        <f t="shared" si="39"/>
        <v>72.746146882642719</v>
      </c>
      <c r="AN302" s="64"/>
      <c r="AQ302" s="64"/>
      <c r="AR302" s="75">
        <f>(SQRT((SIN(RADIANS(90-DEGREES(ASIN(AD302/2000))))*SQRT(2*Basic!$C$4*9.81)*Tool!$B$125*SIN(RADIANS(90-DEGREES(ASIN(AD302/2000))))*SQRT(2*Basic!$C$4*9.81)*Tool!$B$125)+(COS(RADIANS(90-DEGREES(ASIN(AD302/2000))))*SQRT(2*Basic!$C$4*9.81)*COS(RADIANS(90-DEGREES(ASIN(AD302/2000))))*SQRT(2*Basic!$C$4*9.81))))*(SQRT((SIN(RADIANS(90-DEGREES(ASIN(AD302/2000))))*SQRT(2*Basic!$C$4*9.81)*Tool!$B$125*SIN(RADIANS(90-DEGREES(ASIN(AD302/2000))))*SQRT(2*Basic!$C$4*9.81)*Tool!$B$125)+(COS(RADIANS(90-DEGREES(ASIN(AD302/2000))))*SQRT(2*Basic!$C$4*9.81)*COS(RADIANS(90-DEGREES(ASIN(AD302/2000))))*SQRT(2*Basic!$C$4*9.81))))/(2*9.81)</f>
        <v>0.85176810000000014</v>
      </c>
      <c r="AS302" s="75">
        <f>(1/9.81)*((SQRT((SIN(RADIANS(90-DEGREES(ASIN(AD302/2000))))*SQRT(2*Basic!$C$4*9.81)*Tool!$B$125*SIN(RADIANS(90-DEGREES(ASIN(AD302/2000))))*SQRT(2*Basic!$C$4*9.81)*Tool!$B$125)+(COS(RADIANS(90-DEGREES(ASIN(AD302/2000))))*SQRT(2*Basic!$C$4*9.81)*COS(RADIANS(90-DEGREES(ASIN(AD302/2000))))*SQRT(2*Basic!$C$4*9.81))))*SIN(RADIANS(AK302))+(SQRT(((SQRT((SIN(RADIANS(90-DEGREES(ASIN(AD302/2000))))*SQRT(2*Basic!$C$4*9.81)*Tool!$B$125*SIN(RADIANS(90-DEGREES(ASIN(AD302/2000))))*SQRT(2*Basic!$C$4*9.81)*Tool!$B$125)+(COS(RADIANS(90-DEGREES(ASIN(AD302/2000))))*SQRT(2*Basic!$C$4*9.81)*COS(RADIANS(90-DEGREES(ASIN(AD302/2000))))*SQRT(2*Basic!$C$4*9.81))))*SIN(RADIANS(AK302))*(SQRT((SIN(RADIANS(90-DEGREES(ASIN(AD302/2000))))*SQRT(2*Basic!$C$4*9.81)*Tool!$B$125*SIN(RADIANS(90-DEGREES(ASIN(AD302/2000))))*SQRT(2*Basic!$C$4*9.81)*Tool!$B$125)+(COS(RADIANS(90-DEGREES(ASIN(AD302/2000))))*SQRT(2*Basic!$C$4*9.81)*COS(RADIANS(90-DEGREES(ASIN(AD302/2000))))*SQRT(2*Basic!$C$4*9.81))))*SIN(RADIANS(AK302)))-19.62*(-Basic!$C$3))))*(SQRT((SIN(RADIANS(90-DEGREES(ASIN(AD302/2000))))*SQRT(2*Basic!$C$4*9.81)*Tool!$B$125*SIN(RADIANS(90-DEGREES(ASIN(AD302/2000))))*SQRT(2*Basic!$C$4*9.81)*Tool!$B$125)+(COS(RADIANS(90-DEGREES(ASIN(AD302/2000))))*SQRT(2*Basic!$C$4*9.81)*COS(RADIANS(90-DEGREES(ASIN(AD302/2000))))*SQRT(2*Basic!$C$4*9.81))))*COS(RADIANS(AK302))</f>
        <v>1.907767173308367</v>
      </c>
      <c r="AX302">
        <v>299</v>
      </c>
      <c r="AY302">
        <f t="shared" si="40"/>
        <v>-1749.2394142787912</v>
      </c>
      <c r="AZ302">
        <f t="shared" si="41"/>
        <v>969.61924049267452</v>
      </c>
    </row>
    <row r="303" spans="6:52" x14ac:dyDescent="0.3">
      <c r="F303">
        <v>301</v>
      </c>
      <c r="G303" s="31">
        <f t="shared" si="34"/>
        <v>0.88736051052660925</v>
      </c>
      <c r="H303" s="35">
        <f>Tool!$E$10+('Trajectory Map'!G303*SIN(RADIANS(90-2*DEGREES(ASIN($D$5/2000))))/COS(RADIANS(90-2*DEGREES(ASIN($D$5/2000))))-('Trajectory Map'!G303*'Trajectory Map'!G303/((VLOOKUP($D$5,$AD$3:$AR$2002,15,FALSE)*4*COS(RADIANS(90-2*DEGREES(ASIN($D$5/2000))))*COS(RADIANS(90-2*DEGREES(ASIN($D$5/2000))))))))</f>
        <v>5.9743942870704325</v>
      </c>
      <c r="AD303" s="33">
        <f t="shared" si="38"/>
        <v>301</v>
      </c>
      <c r="AE303" s="33">
        <f t="shared" si="35"/>
        <v>1977.2200181062299</v>
      </c>
      <c r="AH303" s="33">
        <f t="shared" si="36"/>
        <v>8.6559033927622444</v>
      </c>
      <c r="AI303" s="33">
        <f t="shared" si="37"/>
        <v>81.344096607237759</v>
      </c>
      <c r="AK303" s="75">
        <f t="shared" si="39"/>
        <v>72.688193214475518</v>
      </c>
      <c r="AN303" s="64"/>
      <c r="AQ303" s="64"/>
      <c r="AR303" s="75">
        <f>(SQRT((SIN(RADIANS(90-DEGREES(ASIN(AD303/2000))))*SQRT(2*Basic!$C$4*9.81)*Tool!$B$125*SIN(RADIANS(90-DEGREES(ASIN(AD303/2000))))*SQRT(2*Basic!$C$4*9.81)*Tool!$B$125)+(COS(RADIANS(90-DEGREES(ASIN(AD303/2000))))*SQRT(2*Basic!$C$4*9.81)*COS(RADIANS(90-DEGREES(ASIN(AD303/2000))))*SQRT(2*Basic!$C$4*9.81))))*(SQRT((SIN(RADIANS(90-DEGREES(ASIN(AD303/2000))))*SQRT(2*Basic!$C$4*9.81)*Tool!$B$125*SIN(RADIANS(90-DEGREES(ASIN(AD303/2000))))*SQRT(2*Basic!$C$4*9.81)*Tool!$B$125)+(COS(RADIANS(90-DEGREES(ASIN(AD303/2000))))*SQRT(2*Basic!$C$4*9.81)*COS(RADIANS(90-DEGREES(ASIN(AD303/2000))))*SQRT(2*Basic!$C$4*9.81))))/(2*9.81)</f>
        <v>0.85192922209000022</v>
      </c>
      <c r="AS303" s="75">
        <f>(1/9.81)*((SQRT((SIN(RADIANS(90-DEGREES(ASIN(AD303/2000))))*SQRT(2*Basic!$C$4*9.81)*Tool!$B$125*SIN(RADIANS(90-DEGREES(ASIN(AD303/2000))))*SQRT(2*Basic!$C$4*9.81)*Tool!$B$125)+(COS(RADIANS(90-DEGREES(ASIN(AD303/2000))))*SQRT(2*Basic!$C$4*9.81)*COS(RADIANS(90-DEGREES(ASIN(AD303/2000))))*SQRT(2*Basic!$C$4*9.81))))*SIN(RADIANS(AK303))+(SQRT(((SQRT((SIN(RADIANS(90-DEGREES(ASIN(AD303/2000))))*SQRT(2*Basic!$C$4*9.81)*Tool!$B$125*SIN(RADIANS(90-DEGREES(ASIN(AD303/2000))))*SQRT(2*Basic!$C$4*9.81)*Tool!$B$125)+(COS(RADIANS(90-DEGREES(ASIN(AD303/2000))))*SQRT(2*Basic!$C$4*9.81)*COS(RADIANS(90-DEGREES(ASIN(AD303/2000))))*SQRT(2*Basic!$C$4*9.81))))*SIN(RADIANS(AK303))*(SQRT((SIN(RADIANS(90-DEGREES(ASIN(AD303/2000))))*SQRT(2*Basic!$C$4*9.81)*Tool!$B$125*SIN(RADIANS(90-DEGREES(ASIN(AD303/2000))))*SQRT(2*Basic!$C$4*9.81)*Tool!$B$125)+(COS(RADIANS(90-DEGREES(ASIN(AD303/2000))))*SQRT(2*Basic!$C$4*9.81)*COS(RADIANS(90-DEGREES(ASIN(AD303/2000))))*SQRT(2*Basic!$C$4*9.81))))*SIN(RADIANS(AK303)))-19.62*(-Basic!$C$3))))*(SQRT((SIN(RADIANS(90-DEGREES(ASIN(AD303/2000))))*SQRT(2*Basic!$C$4*9.81)*Tool!$B$125*SIN(RADIANS(90-DEGREES(ASIN(AD303/2000))))*SQRT(2*Basic!$C$4*9.81)*Tool!$B$125)+(COS(RADIANS(90-DEGREES(ASIN(AD303/2000))))*SQRT(2*Basic!$C$4*9.81)*COS(RADIANS(90-DEGREES(ASIN(AD303/2000))))*SQRT(2*Basic!$C$4*9.81))))*COS(RADIANS(AK303))</f>
        <v>1.9140176529175532</v>
      </c>
      <c r="AX303">
        <v>300</v>
      </c>
      <c r="AY303">
        <f t="shared" si="40"/>
        <v>-1732.0508075688772</v>
      </c>
      <c r="AZ303">
        <f t="shared" si="41"/>
        <v>1000.0000000000002</v>
      </c>
    </row>
    <row r="304" spans="6:52" x14ac:dyDescent="0.3">
      <c r="F304">
        <v>302</v>
      </c>
      <c r="G304" s="31">
        <f t="shared" si="34"/>
        <v>0.89030855208982052</v>
      </c>
      <c r="H304" s="35">
        <f>Tool!$E$10+('Trajectory Map'!G304*SIN(RADIANS(90-2*DEGREES(ASIN($D$5/2000))))/COS(RADIANS(90-2*DEGREES(ASIN($D$5/2000))))-('Trajectory Map'!G304*'Trajectory Map'!G304/((VLOOKUP($D$5,$AD$3:$AR$2002,15,FALSE)*4*COS(RADIANS(90-2*DEGREES(ASIN($D$5/2000))))*COS(RADIANS(90-2*DEGREES(ASIN($D$5/2000))))))))</f>
        <v>5.9737877256360825</v>
      </c>
      <c r="AD304" s="33">
        <f t="shared" si="38"/>
        <v>302</v>
      </c>
      <c r="AE304" s="33">
        <f t="shared" si="35"/>
        <v>1977.0675254022053</v>
      </c>
      <c r="AH304" s="33">
        <f t="shared" si="36"/>
        <v>8.6848824579724742</v>
      </c>
      <c r="AI304" s="33">
        <f t="shared" si="37"/>
        <v>81.315117542027522</v>
      </c>
      <c r="AK304" s="75">
        <f t="shared" si="39"/>
        <v>72.630235084055045</v>
      </c>
      <c r="AN304" s="64"/>
      <c r="AQ304" s="64"/>
      <c r="AR304" s="75">
        <f>(SQRT((SIN(RADIANS(90-DEGREES(ASIN(AD304/2000))))*SQRT(2*Basic!$C$4*9.81)*Tool!$B$125*SIN(RADIANS(90-DEGREES(ASIN(AD304/2000))))*SQRT(2*Basic!$C$4*9.81)*Tool!$B$125)+(COS(RADIANS(90-DEGREES(ASIN(AD304/2000))))*SQRT(2*Basic!$C$4*9.81)*COS(RADIANS(90-DEGREES(ASIN(AD304/2000))))*SQRT(2*Basic!$C$4*9.81))))*(SQRT((SIN(RADIANS(90-DEGREES(ASIN(AD304/2000))))*SQRT(2*Basic!$C$4*9.81)*Tool!$B$125*SIN(RADIANS(90-DEGREES(ASIN(AD304/2000))))*SQRT(2*Basic!$C$4*9.81)*Tool!$B$125)+(COS(RADIANS(90-DEGREES(ASIN(AD304/2000))))*SQRT(2*Basic!$C$4*9.81)*COS(RADIANS(90-DEGREES(ASIN(AD304/2000))))*SQRT(2*Basic!$C$4*9.81))))/(2*9.81)</f>
        <v>0.85209088036000014</v>
      </c>
      <c r="AS304" s="75">
        <f>(1/9.81)*((SQRT((SIN(RADIANS(90-DEGREES(ASIN(AD304/2000))))*SQRT(2*Basic!$C$4*9.81)*Tool!$B$125*SIN(RADIANS(90-DEGREES(ASIN(AD304/2000))))*SQRT(2*Basic!$C$4*9.81)*Tool!$B$125)+(COS(RADIANS(90-DEGREES(ASIN(AD304/2000))))*SQRT(2*Basic!$C$4*9.81)*COS(RADIANS(90-DEGREES(ASIN(AD304/2000))))*SQRT(2*Basic!$C$4*9.81))))*SIN(RADIANS(AK304))+(SQRT(((SQRT((SIN(RADIANS(90-DEGREES(ASIN(AD304/2000))))*SQRT(2*Basic!$C$4*9.81)*Tool!$B$125*SIN(RADIANS(90-DEGREES(ASIN(AD304/2000))))*SQRT(2*Basic!$C$4*9.81)*Tool!$B$125)+(COS(RADIANS(90-DEGREES(ASIN(AD304/2000))))*SQRT(2*Basic!$C$4*9.81)*COS(RADIANS(90-DEGREES(ASIN(AD304/2000))))*SQRT(2*Basic!$C$4*9.81))))*SIN(RADIANS(AK304))*(SQRT((SIN(RADIANS(90-DEGREES(ASIN(AD304/2000))))*SQRT(2*Basic!$C$4*9.81)*Tool!$B$125*SIN(RADIANS(90-DEGREES(ASIN(AD304/2000))))*SQRT(2*Basic!$C$4*9.81)*Tool!$B$125)+(COS(RADIANS(90-DEGREES(ASIN(AD304/2000))))*SQRT(2*Basic!$C$4*9.81)*COS(RADIANS(90-DEGREES(ASIN(AD304/2000))))*SQRT(2*Basic!$C$4*9.81))))*SIN(RADIANS(AK304)))-19.62*(-Basic!$C$3))))*(SQRT((SIN(RADIANS(90-DEGREES(ASIN(AD304/2000))))*SQRT(2*Basic!$C$4*9.81)*Tool!$B$125*SIN(RADIANS(90-DEGREES(ASIN(AD304/2000))))*SQRT(2*Basic!$C$4*9.81)*Tool!$B$125)+(COS(RADIANS(90-DEGREES(ASIN(AD304/2000))))*SQRT(2*Basic!$C$4*9.81)*COS(RADIANS(90-DEGREES(ASIN(AD304/2000))))*SQRT(2*Basic!$C$4*9.81))))*COS(RADIANS(AK304))</f>
        <v>1.9202669474437757</v>
      </c>
      <c r="AX304">
        <v>301</v>
      </c>
      <c r="AY304">
        <f t="shared" si="40"/>
        <v>-1714.3346014042247</v>
      </c>
      <c r="AZ304">
        <f t="shared" si="41"/>
        <v>1030.0761498201084</v>
      </c>
    </row>
    <row r="305" spans="6:52" x14ac:dyDescent="0.3">
      <c r="F305">
        <v>303</v>
      </c>
      <c r="G305" s="31">
        <f t="shared" si="34"/>
        <v>0.89325659365303189</v>
      </c>
      <c r="H305" s="35">
        <f>Tool!$E$10+('Trajectory Map'!G305*SIN(RADIANS(90-2*DEGREES(ASIN($D$5/2000))))/COS(RADIANS(90-2*DEGREES(ASIN($D$5/2000))))-('Trajectory Map'!G305*'Trajectory Map'!G305/((VLOOKUP($D$5,$AD$3:$AR$2002,15,FALSE)*4*COS(RADIANS(90-2*DEGREES(ASIN($D$5/2000))))*COS(RADIANS(90-2*DEGREES(ASIN($D$5/2000))))))))</f>
        <v>5.9731777106082191</v>
      </c>
      <c r="AD305" s="33">
        <f t="shared" si="38"/>
        <v>303</v>
      </c>
      <c r="AE305" s="33">
        <f t="shared" si="35"/>
        <v>1976.9145150966949</v>
      </c>
      <c r="AH305" s="33">
        <f t="shared" si="36"/>
        <v>8.7138637622397237</v>
      </c>
      <c r="AI305" s="33">
        <f t="shared" si="37"/>
        <v>81.286136237760275</v>
      </c>
      <c r="AK305" s="75">
        <f t="shared" si="39"/>
        <v>72.572272475520549</v>
      </c>
      <c r="AN305" s="64"/>
      <c r="AQ305" s="64"/>
      <c r="AR305" s="75">
        <f>(SQRT((SIN(RADIANS(90-DEGREES(ASIN(AD305/2000))))*SQRT(2*Basic!$C$4*9.81)*Tool!$B$125*SIN(RADIANS(90-DEGREES(ASIN(AD305/2000))))*SQRT(2*Basic!$C$4*9.81)*Tool!$B$125)+(COS(RADIANS(90-DEGREES(ASIN(AD305/2000))))*SQRT(2*Basic!$C$4*9.81)*COS(RADIANS(90-DEGREES(ASIN(AD305/2000))))*SQRT(2*Basic!$C$4*9.81))))*(SQRT((SIN(RADIANS(90-DEGREES(ASIN(AD305/2000))))*SQRT(2*Basic!$C$4*9.81)*Tool!$B$125*SIN(RADIANS(90-DEGREES(ASIN(AD305/2000))))*SQRT(2*Basic!$C$4*9.81)*Tool!$B$125)+(COS(RADIANS(90-DEGREES(ASIN(AD305/2000))))*SQRT(2*Basic!$C$4*9.81)*COS(RADIANS(90-DEGREES(ASIN(AD305/2000))))*SQRT(2*Basic!$C$4*9.81))))/(2*9.81)</f>
        <v>0.8522530748099999</v>
      </c>
      <c r="AS305" s="75">
        <f>(1/9.81)*((SQRT((SIN(RADIANS(90-DEGREES(ASIN(AD305/2000))))*SQRT(2*Basic!$C$4*9.81)*Tool!$B$125*SIN(RADIANS(90-DEGREES(ASIN(AD305/2000))))*SQRT(2*Basic!$C$4*9.81)*Tool!$B$125)+(COS(RADIANS(90-DEGREES(ASIN(AD305/2000))))*SQRT(2*Basic!$C$4*9.81)*COS(RADIANS(90-DEGREES(ASIN(AD305/2000))))*SQRT(2*Basic!$C$4*9.81))))*SIN(RADIANS(AK305))+(SQRT(((SQRT((SIN(RADIANS(90-DEGREES(ASIN(AD305/2000))))*SQRT(2*Basic!$C$4*9.81)*Tool!$B$125*SIN(RADIANS(90-DEGREES(ASIN(AD305/2000))))*SQRT(2*Basic!$C$4*9.81)*Tool!$B$125)+(COS(RADIANS(90-DEGREES(ASIN(AD305/2000))))*SQRT(2*Basic!$C$4*9.81)*COS(RADIANS(90-DEGREES(ASIN(AD305/2000))))*SQRT(2*Basic!$C$4*9.81))))*SIN(RADIANS(AK305))*(SQRT((SIN(RADIANS(90-DEGREES(ASIN(AD305/2000))))*SQRT(2*Basic!$C$4*9.81)*Tool!$B$125*SIN(RADIANS(90-DEGREES(ASIN(AD305/2000))))*SQRT(2*Basic!$C$4*9.81)*Tool!$B$125)+(COS(RADIANS(90-DEGREES(ASIN(AD305/2000))))*SQRT(2*Basic!$C$4*9.81)*COS(RADIANS(90-DEGREES(ASIN(AD305/2000))))*SQRT(2*Basic!$C$4*9.81))))*SIN(RADIANS(AK305)))-19.62*(-Basic!$C$3))))*(SQRT((SIN(RADIANS(90-DEGREES(ASIN(AD305/2000))))*SQRT(2*Basic!$C$4*9.81)*Tool!$B$125*SIN(RADIANS(90-DEGREES(ASIN(AD305/2000))))*SQRT(2*Basic!$C$4*9.81)*Tool!$B$125)+(COS(RADIANS(90-DEGREES(ASIN(AD305/2000))))*SQRT(2*Basic!$C$4*9.81)*COS(RADIANS(90-DEGREES(ASIN(AD305/2000))))*SQRT(2*Basic!$C$4*9.81))))*COS(RADIANS(AK305))</f>
        <v>1.9265150513262952</v>
      </c>
      <c r="AX305">
        <v>302</v>
      </c>
      <c r="AY305">
        <f t="shared" si="40"/>
        <v>-1696.0961923128523</v>
      </c>
      <c r="AZ305">
        <f t="shared" si="41"/>
        <v>1059.8385284664093</v>
      </c>
    </row>
    <row r="306" spans="6:52" x14ac:dyDescent="0.3">
      <c r="F306">
        <v>304</v>
      </c>
      <c r="G306" s="31">
        <f t="shared" si="34"/>
        <v>0.89620463521624327</v>
      </c>
      <c r="H306" s="35">
        <f>Tool!$E$10+('Trajectory Map'!G306*SIN(RADIANS(90-2*DEGREES(ASIN($D$5/2000))))/COS(RADIANS(90-2*DEGREES(ASIN($D$5/2000))))-('Trajectory Map'!G306*'Trajectory Map'!G306/((VLOOKUP($D$5,$AD$3:$AR$2002,15,FALSE)*4*COS(RADIANS(90-2*DEGREES(ASIN($D$5/2000))))*COS(RADIANS(90-2*DEGREES(ASIN($D$5/2000))))))))</f>
        <v>5.9725642419868414</v>
      </c>
      <c r="AD306" s="33">
        <f t="shared" si="38"/>
        <v>304</v>
      </c>
      <c r="AE306" s="33">
        <f t="shared" si="35"/>
        <v>1976.7609870695042</v>
      </c>
      <c r="AH306" s="33">
        <f t="shared" si="36"/>
        <v>8.7428473134997571</v>
      </c>
      <c r="AI306" s="33">
        <f t="shared" si="37"/>
        <v>81.257152686500248</v>
      </c>
      <c r="AK306" s="75">
        <f t="shared" si="39"/>
        <v>72.514305373000482</v>
      </c>
      <c r="AN306" s="64"/>
      <c r="AQ306" s="64"/>
      <c r="AR306" s="75">
        <f>(SQRT((SIN(RADIANS(90-DEGREES(ASIN(AD306/2000))))*SQRT(2*Basic!$C$4*9.81)*Tool!$B$125*SIN(RADIANS(90-DEGREES(ASIN(AD306/2000))))*SQRT(2*Basic!$C$4*9.81)*Tool!$B$125)+(COS(RADIANS(90-DEGREES(ASIN(AD306/2000))))*SQRT(2*Basic!$C$4*9.81)*COS(RADIANS(90-DEGREES(ASIN(AD306/2000))))*SQRT(2*Basic!$C$4*9.81))))*(SQRT((SIN(RADIANS(90-DEGREES(ASIN(AD306/2000))))*SQRT(2*Basic!$C$4*9.81)*Tool!$B$125*SIN(RADIANS(90-DEGREES(ASIN(AD306/2000))))*SQRT(2*Basic!$C$4*9.81)*Tool!$B$125)+(COS(RADIANS(90-DEGREES(ASIN(AD306/2000))))*SQRT(2*Basic!$C$4*9.81)*COS(RADIANS(90-DEGREES(ASIN(AD306/2000))))*SQRT(2*Basic!$C$4*9.81))))/(2*9.81)</f>
        <v>0.85241580543999995</v>
      </c>
      <c r="AS306" s="75">
        <f>(1/9.81)*((SQRT((SIN(RADIANS(90-DEGREES(ASIN(AD306/2000))))*SQRT(2*Basic!$C$4*9.81)*Tool!$B$125*SIN(RADIANS(90-DEGREES(ASIN(AD306/2000))))*SQRT(2*Basic!$C$4*9.81)*Tool!$B$125)+(COS(RADIANS(90-DEGREES(ASIN(AD306/2000))))*SQRT(2*Basic!$C$4*9.81)*COS(RADIANS(90-DEGREES(ASIN(AD306/2000))))*SQRT(2*Basic!$C$4*9.81))))*SIN(RADIANS(AK306))+(SQRT(((SQRT((SIN(RADIANS(90-DEGREES(ASIN(AD306/2000))))*SQRT(2*Basic!$C$4*9.81)*Tool!$B$125*SIN(RADIANS(90-DEGREES(ASIN(AD306/2000))))*SQRT(2*Basic!$C$4*9.81)*Tool!$B$125)+(COS(RADIANS(90-DEGREES(ASIN(AD306/2000))))*SQRT(2*Basic!$C$4*9.81)*COS(RADIANS(90-DEGREES(ASIN(AD306/2000))))*SQRT(2*Basic!$C$4*9.81))))*SIN(RADIANS(AK306))*(SQRT((SIN(RADIANS(90-DEGREES(ASIN(AD306/2000))))*SQRT(2*Basic!$C$4*9.81)*Tool!$B$125*SIN(RADIANS(90-DEGREES(ASIN(AD306/2000))))*SQRT(2*Basic!$C$4*9.81)*Tool!$B$125)+(COS(RADIANS(90-DEGREES(ASIN(AD306/2000))))*SQRT(2*Basic!$C$4*9.81)*COS(RADIANS(90-DEGREES(ASIN(AD306/2000))))*SQRT(2*Basic!$C$4*9.81))))*SIN(RADIANS(AK306)))-19.62*(-Basic!$C$3))))*(SQRT((SIN(RADIANS(90-DEGREES(ASIN(AD306/2000))))*SQRT(2*Basic!$C$4*9.81)*Tool!$B$125*SIN(RADIANS(90-DEGREES(ASIN(AD306/2000))))*SQRT(2*Basic!$C$4*9.81)*Tool!$B$125)+(COS(RADIANS(90-DEGREES(ASIN(AD306/2000))))*SQRT(2*Basic!$C$4*9.81)*COS(RADIANS(90-DEGREES(ASIN(AD306/2000))))*SQRT(2*Basic!$C$4*9.81))))*COS(RADIANS(AK306))</f>
        <v>1.9327619589888776</v>
      </c>
      <c r="AX306">
        <v>303</v>
      </c>
      <c r="AY306">
        <f t="shared" si="40"/>
        <v>-1677.3411358908486</v>
      </c>
      <c r="AZ306">
        <f t="shared" si="41"/>
        <v>1089.2780700300532</v>
      </c>
    </row>
    <row r="307" spans="6:52" x14ac:dyDescent="0.3">
      <c r="F307">
        <v>305</v>
      </c>
      <c r="G307" s="31">
        <f t="shared" si="34"/>
        <v>0.89915267677945454</v>
      </c>
      <c r="H307" s="35">
        <f>Tool!$E$10+('Trajectory Map'!G307*SIN(RADIANS(90-2*DEGREES(ASIN($D$5/2000))))/COS(RADIANS(90-2*DEGREES(ASIN($D$5/2000))))-('Trajectory Map'!G307*'Trajectory Map'!G307/((VLOOKUP($D$5,$AD$3:$AR$2002,15,FALSE)*4*COS(RADIANS(90-2*DEGREES(ASIN($D$5/2000))))*COS(RADIANS(90-2*DEGREES(ASIN($D$5/2000))))))))</f>
        <v>5.9719473197719495</v>
      </c>
      <c r="AD307" s="33">
        <f t="shared" si="38"/>
        <v>305</v>
      </c>
      <c r="AE307" s="33">
        <f t="shared" si="35"/>
        <v>1976.6069411999949</v>
      </c>
      <c r="AH307" s="33">
        <f t="shared" si="36"/>
        <v>8.7718331196937065</v>
      </c>
      <c r="AI307" s="33">
        <f t="shared" si="37"/>
        <v>81.22816688030629</v>
      </c>
      <c r="AK307" s="75">
        <f t="shared" si="39"/>
        <v>72.45633376061258</v>
      </c>
      <c r="AN307" s="64"/>
      <c r="AQ307" s="64"/>
      <c r="AR307" s="75">
        <f>(SQRT((SIN(RADIANS(90-DEGREES(ASIN(AD307/2000))))*SQRT(2*Basic!$C$4*9.81)*Tool!$B$125*SIN(RADIANS(90-DEGREES(ASIN(AD307/2000))))*SQRT(2*Basic!$C$4*9.81)*Tool!$B$125)+(COS(RADIANS(90-DEGREES(ASIN(AD307/2000))))*SQRT(2*Basic!$C$4*9.81)*COS(RADIANS(90-DEGREES(ASIN(AD307/2000))))*SQRT(2*Basic!$C$4*9.81))))*(SQRT((SIN(RADIANS(90-DEGREES(ASIN(AD307/2000))))*SQRT(2*Basic!$C$4*9.81)*Tool!$B$125*SIN(RADIANS(90-DEGREES(ASIN(AD307/2000))))*SQRT(2*Basic!$C$4*9.81)*Tool!$B$125)+(COS(RADIANS(90-DEGREES(ASIN(AD307/2000))))*SQRT(2*Basic!$C$4*9.81)*COS(RADIANS(90-DEGREES(ASIN(AD307/2000))))*SQRT(2*Basic!$C$4*9.81))))/(2*9.81)</f>
        <v>0.85257907225000018</v>
      </c>
      <c r="AS307" s="75">
        <f>(1/9.81)*((SQRT((SIN(RADIANS(90-DEGREES(ASIN(AD307/2000))))*SQRT(2*Basic!$C$4*9.81)*Tool!$B$125*SIN(RADIANS(90-DEGREES(ASIN(AD307/2000))))*SQRT(2*Basic!$C$4*9.81)*Tool!$B$125)+(COS(RADIANS(90-DEGREES(ASIN(AD307/2000))))*SQRT(2*Basic!$C$4*9.81)*COS(RADIANS(90-DEGREES(ASIN(AD307/2000))))*SQRT(2*Basic!$C$4*9.81))))*SIN(RADIANS(AK307))+(SQRT(((SQRT((SIN(RADIANS(90-DEGREES(ASIN(AD307/2000))))*SQRT(2*Basic!$C$4*9.81)*Tool!$B$125*SIN(RADIANS(90-DEGREES(ASIN(AD307/2000))))*SQRT(2*Basic!$C$4*9.81)*Tool!$B$125)+(COS(RADIANS(90-DEGREES(ASIN(AD307/2000))))*SQRT(2*Basic!$C$4*9.81)*COS(RADIANS(90-DEGREES(ASIN(AD307/2000))))*SQRT(2*Basic!$C$4*9.81))))*SIN(RADIANS(AK307))*(SQRT((SIN(RADIANS(90-DEGREES(ASIN(AD307/2000))))*SQRT(2*Basic!$C$4*9.81)*Tool!$B$125*SIN(RADIANS(90-DEGREES(ASIN(AD307/2000))))*SQRT(2*Basic!$C$4*9.81)*Tool!$B$125)+(COS(RADIANS(90-DEGREES(ASIN(AD307/2000))))*SQRT(2*Basic!$C$4*9.81)*COS(RADIANS(90-DEGREES(ASIN(AD307/2000))))*SQRT(2*Basic!$C$4*9.81))))*SIN(RADIANS(AK307)))-19.62*(-Basic!$C$3))))*(SQRT((SIN(RADIANS(90-DEGREES(ASIN(AD307/2000))))*SQRT(2*Basic!$C$4*9.81)*Tool!$B$125*SIN(RADIANS(90-DEGREES(ASIN(AD307/2000))))*SQRT(2*Basic!$C$4*9.81)*Tool!$B$125)+(COS(RADIANS(90-DEGREES(ASIN(AD307/2000))))*SQRT(2*Basic!$C$4*9.81)*COS(RADIANS(90-DEGREES(ASIN(AD307/2000))))*SQRT(2*Basic!$C$4*9.81))))*COS(RADIANS(AK307))</f>
        <v>1.9390076648397576</v>
      </c>
      <c r="AX307">
        <v>304</v>
      </c>
      <c r="AY307">
        <f t="shared" si="40"/>
        <v>-1658.0751451100832</v>
      </c>
      <c r="AZ307">
        <f t="shared" si="41"/>
        <v>1118.3858069414941</v>
      </c>
    </row>
    <row r="308" spans="6:52" x14ac:dyDescent="0.3">
      <c r="F308">
        <v>306</v>
      </c>
      <c r="G308" s="31">
        <f t="shared" si="34"/>
        <v>0.90210071834266592</v>
      </c>
      <c r="H308" s="35">
        <f>Tool!$E$10+('Trajectory Map'!G308*SIN(RADIANS(90-2*DEGREES(ASIN($D$5/2000))))/COS(RADIANS(90-2*DEGREES(ASIN($D$5/2000))))-('Trajectory Map'!G308*'Trajectory Map'!G308/((VLOOKUP($D$5,$AD$3:$AR$2002,15,FALSE)*4*COS(RADIANS(90-2*DEGREES(ASIN($D$5/2000))))*COS(RADIANS(90-2*DEGREES(ASIN($D$5/2000))))))))</f>
        <v>5.9713269439635432</v>
      </c>
      <c r="AD308" s="33">
        <f t="shared" si="38"/>
        <v>306</v>
      </c>
      <c r="AE308" s="33">
        <f t="shared" si="35"/>
        <v>1976.4523773670844</v>
      </c>
      <c r="AH308" s="33">
        <f t="shared" si="36"/>
        <v>8.8008211887681025</v>
      </c>
      <c r="AI308" s="33">
        <f t="shared" si="37"/>
        <v>81.199178811231903</v>
      </c>
      <c r="AK308" s="75">
        <f t="shared" si="39"/>
        <v>72.398357622463791</v>
      </c>
      <c r="AN308" s="64"/>
      <c r="AQ308" s="64"/>
      <c r="AR308" s="75">
        <f>(SQRT((SIN(RADIANS(90-DEGREES(ASIN(AD308/2000))))*SQRT(2*Basic!$C$4*9.81)*Tool!$B$125*SIN(RADIANS(90-DEGREES(ASIN(AD308/2000))))*SQRT(2*Basic!$C$4*9.81)*Tool!$B$125)+(COS(RADIANS(90-DEGREES(ASIN(AD308/2000))))*SQRT(2*Basic!$C$4*9.81)*COS(RADIANS(90-DEGREES(ASIN(AD308/2000))))*SQRT(2*Basic!$C$4*9.81))))*(SQRT((SIN(RADIANS(90-DEGREES(ASIN(AD308/2000))))*SQRT(2*Basic!$C$4*9.81)*Tool!$B$125*SIN(RADIANS(90-DEGREES(ASIN(AD308/2000))))*SQRT(2*Basic!$C$4*9.81)*Tool!$B$125)+(COS(RADIANS(90-DEGREES(ASIN(AD308/2000))))*SQRT(2*Basic!$C$4*9.81)*COS(RADIANS(90-DEGREES(ASIN(AD308/2000))))*SQRT(2*Basic!$C$4*9.81))))/(2*9.81)</f>
        <v>0.85274287523999981</v>
      </c>
      <c r="AS308" s="75">
        <f>(1/9.81)*((SQRT((SIN(RADIANS(90-DEGREES(ASIN(AD308/2000))))*SQRT(2*Basic!$C$4*9.81)*Tool!$B$125*SIN(RADIANS(90-DEGREES(ASIN(AD308/2000))))*SQRT(2*Basic!$C$4*9.81)*Tool!$B$125)+(COS(RADIANS(90-DEGREES(ASIN(AD308/2000))))*SQRT(2*Basic!$C$4*9.81)*COS(RADIANS(90-DEGREES(ASIN(AD308/2000))))*SQRT(2*Basic!$C$4*9.81))))*SIN(RADIANS(AK308))+(SQRT(((SQRT((SIN(RADIANS(90-DEGREES(ASIN(AD308/2000))))*SQRT(2*Basic!$C$4*9.81)*Tool!$B$125*SIN(RADIANS(90-DEGREES(ASIN(AD308/2000))))*SQRT(2*Basic!$C$4*9.81)*Tool!$B$125)+(COS(RADIANS(90-DEGREES(ASIN(AD308/2000))))*SQRT(2*Basic!$C$4*9.81)*COS(RADIANS(90-DEGREES(ASIN(AD308/2000))))*SQRT(2*Basic!$C$4*9.81))))*SIN(RADIANS(AK308))*(SQRT((SIN(RADIANS(90-DEGREES(ASIN(AD308/2000))))*SQRT(2*Basic!$C$4*9.81)*Tool!$B$125*SIN(RADIANS(90-DEGREES(ASIN(AD308/2000))))*SQRT(2*Basic!$C$4*9.81)*Tool!$B$125)+(COS(RADIANS(90-DEGREES(ASIN(AD308/2000))))*SQRT(2*Basic!$C$4*9.81)*COS(RADIANS(90-DEGREES(ASIN(AD308/2000))))*SQRT(2*Basic!$C$4*9.81))))*SIN(RADIANS(AK308)))-19.62*(-Basic!$C$3))))*(SQRT((SIN(RADIANS(90-DEGREES(ASIN(AD308/2000))))*SQRT(2*Basic!$C$4*9.81)*Tool!$B$125*SIN(RADIANS(90-DEGREES(ASIN(AD308/2000))))*SQRT(2*Basic!$C$4*9.81)*Tool!$B$125)+(COS(RADIANS(90-DEGREES(ASIN(AD308/2000))))*SQRT(2*Basic!$C$4*9.81)*COS(RADIANS(90-DEGREES(ASIN(AD308/2000))))*SQRT(2*Basic!$C$4*9.81))))*COS(RADIANS(AK308))</f>
        <v>1.945252163271584</v>
      </c>
      <c r="AX308">
        <v>305</v>
      </c>
      <c r="AY308">
        <f t="shared" si="40"/>
        <v>-1638.3040885779835</v>
      </c>
      <c r="AZ308">
        <f t="shared" si="41"/>
        <v>1147.1528727020921</v>
      </c>
    </row>
    <row r="309" spans="6:52" x14ac:dyDescent="0.3">
      <c r="F309">
        <v>307</v>
      </c>
      <c r="G309" s="31">
        <f t="shared" si="34"/>
        <v>0.90504875990587719</v>
      </c>
      <c r="H309" s="35">
        <f>Tool!$E$10+('Trajectory Map'!G309*SIN(RADIANS(90-2*DEGREES(ASIN($D$5/2000))))/COS(RADIANS(90-2*DEGREES(ASIN($D$5/2000))))-('Trajectory Map'!G309*'Trajectory Map'!G309/((VLOOKUP($D$5,$AD$3:$AR$2002,15,FALSE)*4*COS(RADIANS(90-2*DEGREES(ASIN($D$5/2000))))*COS(RADIANS(90-2*DEGREES(ASIN($D$5/2000))))))))</f>
        <v>5.9707031145616227</v>
      </c>
      <c r="AD309" s="33">
        <f t="shared" si="38"/>
        <v>307</v>
      </c>
      <c r="AE309" s="33">
        <f t="shared" si="35"/>
        <v>1976.297295449245</v>
      </c>
      <c r="AH309" s="33">
        <f t="shared" si="36"/>
        <v>8.8298115286748988</v>
      </c>
      <c r="AI309" s="33">
        <f t="shared" si="37"/>
        <v>81.170188471325105</v>
      </c>
      <c r="AK309" s="75">
        <f t="shared" si="39"/>
        <v>72.340376942650209</v>
      </c>
      <c r="AN309" s="64"/>
      <c r="AQ309" s="64"/>
      <c r="AR309" s="75">
        <f>(SQRT((SIN(RADIANS(90-DEGREES(ASIN(AD309/2000))))*SQRT(2*Basic!$C$4*9.81)*Tool!$B$125*SIN(RADIANS(90-DEGREES(ASIN(AD309/2000))))*SQRT(2*Basic!$C$4*9.81)*Tool!$B$125)+(COS(RADIANS(90-DEGREES(ASIN(AD309/2000))))*SQRT(2*Basic!$C$4*9.81)*COS(RADIANS(90-DEGREES(ASIN(AD309/2000))))*SQRT(2*Basic!$C$4*9.81))))*(SQRT((SIN(RADIANS(90-DEGREES(ASIN(AD309/2000))))*SQRT(2*Basic!$C$4*9.81)*Tool!$B$125*SIN(RADIANS(90-DEGREES(ASIN(AD309/2000))))*SQRT(2*Basic!$C$4*9.81)*Tool!$B$125)+(COS(RADIANS(90-DEGREES(ASIN(AD309/2000))))*SQRT(2*Basic!$C$4*9.81)*COS(RADIANS(90-DEGREES(ASIN(AD309/2000))))*SQRT(2*Basic!$C$4*9.81))))/(2*9.81)</f>
        <v>0.85290721441000017</v>
      </c>
      <c r="AS309" s="75">
        <f>(1/9.81)*((SQRT((SIN(RADIANS(90-DEGREES(ASIN(AD309/2000))))*SQRT(2*Basic!$C$4*9.81)*Tool!$B$125*SIN(RADIANS(90-DEGREES(ASIN(AD309/2000))))*SQRT(2*Basic!$C$4*9.81)*Tool!$B$125)+(COS(RADIANS(90-DEGREES(ASIN(AD309/2000))))*SQRT(2*Basic!$C$4*9.81)*COS(RADIANS(90-DEGREES(ASIN(AD309/2000))))*SQRT(2*Basic!$C$4*9.81))))*SIN(RADIANS(AK309))+(SQRT(((SQRT((SIN(RADIANS(90-DEGREES(ASIN(AD309/2000))))*SQRT(2*Basic!$C$4*9.81)*Tool!$B$125*SIN(RADIANS(90-DEGREES(ASIN(AD309/2000))))*SQRT(2*Basic!$C$4*9.81)*Tool!$B$125)+(COS(RADIANS(90-DEGREES(ASIN(AD309/2000))))*SQRT(2*Basic!$C$4*9.81)*COS(RADIANS(90-DEGREES(ASIN(AD309/2000))))*SQRT(2*Basic!$C$4*9.81))))*SIN(RADIANS(AK309))*(SQRT((SIN(RADIANS(90-DEGREES(ASIN(AD309/2000))))*SQRT(2*Basic!$C$4*9.81)*Tool!$B$125*SIN(RADIANS(90-DEGREES(ASIN(AD309/2000))))*SQRT(2*Basic!$C$4*9.81)*Tool!$B$125)+(COS(RADIANS(90-DEGREES(ASIN(AD309/2000))))*SQRT(2*Basic!$C$4*9.81)*COS(RADIANS(90-DEGREES(ASIN(AD309/2000))))*SQRT(2*Basic!$C$4*9.81))))*SIN(RADIANS(AK309)))-19.62*(-Basic!$C$3))))*(SQRT((SIN(RADIANS(90-DEGREES(ASIN(AD309/2000))))*SQRT(2*Basic!$C$4*9.81)*Tool!$B$125*SIN(RADIANS(90-DEGREES(ASIN(AD309/2000))))*SQRT(2*Basic!$C$4*9.81)*Tool!$B$125)+(COS(RADIANS(90-DEGREES(ASIN(AD309/2000))))*SQRT(2*Basic!$C$4*9.81)*COS(RADIANS(90-DEGREES(ASIN(AD309/2000))))*SQRT(2*Basic!$C$4*9.81))))*COS(RADIANS(AK309))</f>
        <v>1.9514954486613985</v>
      </c>
      <c r="AX309">
        <v>306</v>
      </c>
      <c r="AY309">
        <f t="shared" si="40"/>
        <v>-1618.0339887498951</v>
      </c>
      <c r="AZ309">
        <f t="shared" si="41"/>
        <v>1175.5705045849459</v>
      </c>
    </row>
    <row r="310" spans="6:52" x14ac:dyDescent="0.3">
      <c r="F310">
        <v>308</v>
      </c>
      <c r="G310" s="31">
        <f t="shared" si="34"/>
        <v>0.90799680146908845</v>
      </c>
      <c r="H310" s="35">
        <f>Tool!$E$10+('Trajectory Map'!G310*SIN(RADIANS(90-2*DEGREES(ASIN($D$5/2000))))/COS(RADIANS(90-2*DEGREES(ASIN($D$5/2000))))-('Trajectory Map'!G310*'Trajectory Map'!G310/((VLOOKUP($D$5,$AD$3:$AR$2002,15,FALSE)*4*COS(RADIANS(90-2*DEGREES(ASIN($D$5/2000))))*COS(RADIANS(90-2*DEGREES(ASIN($D$5/2000))))))))</f>
        <v>5.9700758315661888</v>
      </c>
      <c r="AD310" s="33">
        <f t="shared" si="38"/>
        <v>308</v>
      </c>
      <c r="AE310" s="33">
        <f t="shared" si="35"/>
        <v>1976.1416953245027</v>
      </c>
      <c r="AH310" s="33">
        <f t="shared" si="36"/>
        <v>8.8588041473714867</v>
      </c>
      <c r="AI310" s="33">
        <f t="shared" si="37"/>
        <v>81.141195852628513</v>
      </c>
      <c r="AK310" s="75">
        <f t="shared" si="39"/>
        <v>72.282391705257027</v>
      </c>
      <c r="AN310" s="64"/>
      <c r="AQ310" s="64"/>
      <c r="AR310" s="75">
        <f>(SQRT((SIN(RADIANS(90-DEGREES(ASIN(AD310/2000))))*SQRT(2*Basic!$C$4*9.81)*Tool!$B$125*SIN(RADIANS(90-DEGREES(ASIN(AD310/2000))))*SQRT(2*Basic!$C$4*9.81)*Tool!$B$125)+(COS(RADIANS(90-DEGREES(ASIN(AD310/2000))))*SQRT(2*Basic!$C$4*9.81)*COS(RADIANS(90-DEGREES(ASIN(AD310/2000))))*SQRT(2*Basic!$C$4*9.81))))*(SQRT((SIN(RADIANS(90-DEGREES(ASIN(AD310/2000))))*SQRT(2*Basic!$C$4*9.81)*Tool!$B$125*SIN(RADIANS(90-DEGREES(ASIN(AD310/2000))))*SQRT(2*Basic!$C$4*9.81)*Tool!$B$125)+(COS(RADIANS(90-DEGREES(ASIN(AD310/2000))))*SQRT(2*Basic!$C$4*9.81)*COS(RADIANS(90-DEGREES(ASIN(AD310/2000))))*SQRT(2*Basic!$C$4*9.81))))/(2*9.81)</f>
        <v>0.85307208975999993</v>
      </c>
      <c r="AS310" s="75">
        <f>(1/9.81)*((SQRT((SIN(RADIANS(90-DEGREES(ASIN(AD310/2000))))*SQRT(2*Basic!$C$4*9.81)*Tool!$B$125*SIN(RADIANS(90-DEGREES(ASIN(AD310/2000))))*SQRT(2*Basic!$C$4*9.81)*Tool!$B$125)+(COS(RADIANS(90-DEGREES(ASIN(AD310/2000))))*SQRT(2*Basic!$C$4*9.81)*COS(RADIANS(90-DEGREES(ASIN(AD310/2000))))*SQRT(2*Basic!$C$4*9.81))))*SIN(RADIANS(AK310))+(SQRT(((SQRT((SIN(RADIANS(90-DEGREES(ASIN(AD310/2000))))*SQRT(2*Basic!$C$4*9.81)*Tool!$B$125*SIN(RADIANS(90-DEGREES(ASIN(AD310/2000))))*SQRT(2*Basic!$C$4*9.81)*Tool!$B$125)+(COS(RADIANS(90-DEGREES(ASIN(AD310/2000))))*SQRT(2*Basic!$C$4*9.81)*COS(RADIANS(90-DEGREES(ASIN(AD310/2000))))*SQRT(2*Basic!$C$4*9.81))))*SIN(RADIANS(AK310))*(SQRT((SIN(RADIANS(90-DEGREES(ASIN(AD310/2000))))*SQRT(2*Basic!$C$4*9.81)*Tool!$B$125*SIN(RADIANS(90-DEGREES(ASIN(AD310/2000))))*SQRT(2*Basic!$C$4*9.81)*Tool!$B$125)+(COS(RADIANS(90-DEGREES(ASIN(AD310/2000))))*SQRT(2*Basic!$C$4*9.81)*COS(RADIANS(90-DEGREES(ASIN(AD310/2000))))*SQRT(2*Basic!$C$4*9.81))))*SIN(RADIANS(AK310)))-19.62*(-Basic!$C$3))))*(SQRT((SIN(RADIANS(90-DEGREES(ASIN(AD310/2000))))*SQRT(2*Basic!$C$4*9.81)*Tool!$B$125*SIN(RADIANS(90-DEGREES(ASIN(AD310/2000))))*SQRT(2*Basic!$C$4*9.81)*Tool!$B$125)+(COS(RADIANS(90-DEGREES(ASIN(AD310/2000))))*SQRT(2*Basic!$C$4*9.81)*COS(RADIANS(90-DEGREES(ASIN(AD310/2000))))*SQRT(2*Basic!$C$4*9.81))))*COS(RADIANS(AK310))</f>
        <v>1.9577375153705843</v>
      </c>
      <c r="AX310">
        <v>307</v>
      </c>
      <c r="AY310">
        <f t="shared" si="40"/>
        <v>-1597.271020094586</v>
      </c>
      <c r="AZ310">
        <f t="shared" si="41"/>
        <v>1203.6300463040959</v>
      </c>
    </row>
    <row r="311" spans="6:52" x14ac:dyDescent="0.3">
      <c r="F311">
        <v>309</v>
      </c>
      <c r="G311" s="31">
        <f t="shared" si="34"/>
        <v>0.91094484303229994</v>
      </c>
      <c r="H311" s="35">
        <f>Tool!$E$10+('Trajectory Map'!G311*SIN(RADIANS(90-2*DEGREES(ASIN($D$5/2000))))/COS(RADIANS(90-2*DEGREES(ASIN($D$5/2000))))-('Trajectory Map'!G311*'Trajectory Map'!G311/((VLOOKUP($D$5,$AD$3:$AR$2002,15,FALSE)*4*COS(RADIANS(90-2*DEGREES(ASIN($D$5/2000))))*COS(RADIANS(90-2*DEGREES(ASIN($D$5/2000))))))))</f>
        <v>5.9694450949772406</v>
      </c>
      <c r="AD311" s="33">
        <f t="shared" si="38"/>
        <v>309</v>
      </c>
      <c r="AE311" s="33">
        <f t="shared" si="35"/>
        <v>1975.9855768704385</v>
      </c>
      <c r="AH311" s="33">
        <f t="shared" si="36"/>
        <v>8.8877990528207285</v>
      </c>
      <c r="AI311" s="33">
        <f t="shared" si="37"/>
        <v>81.112200947179275</v>
      </c>
      <c r="AK311" s="75">
        <f t="shared" si="39"/>
        <v>72.22440189435855</v>
      </c>
      <c r="AN311" s="64"/>
      <c r="AQ311" s="64"/>
      <c r="AR311" s="75">
        <f>(SQRT((SIN(RADIANS(90-DEGREES(ASIN(AD311/2000))))*SQRT(2*Basic!$C$4*9.81)*Tool!$B$125*SIN(RADIANS(90-DEGREES(ASIN(AD311/2000))))*SQRT(2*Basic!$C$4*9.81)*Tool!$B$125)+(COS(RADIANS(90-DEGREES(ASIN(AD311/2000))))*SQRT(2*Basic!$C$4*9.81)*COS(RADIANS(90-DEGREES(ASIN(AD311/2000))))*SQRT(2*Basic!$C$4*9.81))))*(SQRT((SIN(RADIANS(90-DEGREES(ASIN(AD311/2000))))*SQRT(2*Basic!$C$4*9.81)*Tool!$B$125*SIN(RADIANS(90-DEGREES(ASIN(AD311/2000))))*SQRT(2*Basic!$C$4*9.81)*Tool!$B$125)+(COS(RADIANS(90-DEGREES(ASIN(AD311/2000))))*SQRT(2*Basic!$C$4*9.81)*COS(RADIANS(90-DEGREES(ASIN(AD311/2000))))*SQRT(2*Basic!$C$4*9.81))))/(2*9.81)</f>
        <v>0.85323750128999998</v>
      </c>
      <c r="AS311" s="75">
        <f>(1/9.81)*((SQRT((SIN(RADIANS(90-DEGREES(ASIN(AD311/2000))))*SQRT(2*Basic!$C$4*9.81)*Tool!$B$125*SIN(RADIANS(90-DEGREES(ASIN(AD311/2000))))*SQRT(2*Basic!$C$4*9.81)*Tool!$B$125)+(COS(RADIANS(90-DEGREES(ASIN(AD311/2000))))*SQRT(2*Basic!$C$4*9.81)*COS(RADIANS(90-DEGREES(ASIN(AD311/2000))))*SQRT(2*Basic!$C$4*9.81))))*SIN(RADIANS(AK311))+(SQRT(((SQRT((SIN(RADIANS(90-DEGREES(ASIN(AD311/2000))))*SQRT(2*Basic!$C$4*9.81)*Tool!$B$125*SIN(RADIANS(90-DEGREES(ASIN(AD311/2000))))*SQRT(2*Basic!$C$4*9.81)*Tool!$B$125)+(COS(RADIANS(90-DEGREES(ASIN(AD311/2000))))*SQRT(2*Basic!$C$4*9.81)*COS(RADIANS(90-DEGREES(ASIN(AD311/2000))))*SQRT(2*Basic!$C$4*9.81))))*SIN(RADIANS(AK311))*(SQRT((SIN(RADIANS(90-DEGREES(ASIN(AD311/2000))))*SQRT(2*Basic!$C$4*9.81)*Tool!$B$125*SIN(RADIANS(90-DEGREES(ASIN(AD311/2000))))*SQRT(2*Basic!$C$4*9.81)*Tool!$B$125)+(COS(RADIANS(90-DEGREES(ASIN(AD311/2000))))*SQRT(2*Basic!$C$4*9.81)*COS(RADIANS(90-DEGREES(ASIN(AD311/2000))))*SQRT(2*Basic!$C$4*9.81))))*SIN(RADIANS(AK311)))-19.62*(-Basic!$C$3))))*(SQRT((SIN(RADIANS(90-DEGREES(ASIN(AD311/2000))))*SQRT(2*Basic!$C$4*9.81)*Tool!$B$125*SIN(RADIANS(90-DEGREES(ASIN(AD311/2000))))*SQRT(2*Basic!$C$4*9.81)*Tool!$B$125)+(COS(RADIANS(90-DEGREES(ASIN(AD311/2000))))*SQRT(2*Basic!$C$4*9.81)*COS(RADIANS(90-DEGREES(ASIN(AD311/2000))))*SQRT(2*Basic!$C$4*9.81))))*COS(RADIANS(AK311))</f>
        <v>1.9639783577448251</v>
      </c>
      <c r="AX311">
        <v>308</v>
      </c>
      <c r="AY311">
        <f t="shared" si="40"/>
        <v>-1576.0215072134436</v>
      </c>
      <c r="AZ311">
        <f t="shared" si="41"/>
        <v>1231.3229506513171</v>
      </c>
    </row>
    <row r="312" spans="6:52" x14ac:dyDescent="0.3">
      <c r="F312">
        <v>310</v>
      </c>
      <c r="G312" s="31">
        <f t="shared" si="34"/>
        <v>0.91389288459551121</v>
      </c>
      <c r="H312" s="35">
        <f>Tool!$E$10+('Trajectory Map'!G312*SIN(RADIANS(90-2*DEGREES(ASIN($D$5/2000))))/COS(RADIANS(90-2*DEGREES(ASIN($D$5/2000))))-('Trajectory Map'!G312*'Trajectory Map'!G312/((VLOOKUP($D$5,$AD$3:$AR$2002,15,FALSE)*4*COS(RADIANS(90-2*DEGREES(ASIN($D$5/2000))))*COS(RADIANS(90-2*DEGREES(ASIN($D$5/2000))))))))</f>
        <v>5.9688109047947782</v>
      </c>
      <c r="AD312" s="33">
        <f t="shared" si="38"/>
        <v>310</v>
      </c>
      <c r="AE312" s="33">
        <f t="shared" si="35"/>
        <v>1975.8289399641862</v>
      </c>
      <c r="AH312" s="33">
        <f t="shared" si="36"/>
        <v>8.9167962529909559</v>
      </c>
      <c r="AI312" s="33">
        <f t="shared" si="37"/>
        <v>81.083203747009037</v>
      </c>
      <c r="AK312" s="75">
        <f t="shared" si="39"/>
        <v>72.166407494018088</v>
      </c>
      <c r="AN312" s="64"/>
      <c r="AQ312" s="64"/>
      <c r="AR312" s="75">
        <f>(SQRT((SIN(RADIANS(90-DEGREES(ASIN(AD312/2000))))*SQRT(2*Basic!$C$4*9.81)*Tool!$B$125*SIN(RADIANS(90-DEGREES(ASIN(AD312/2000))))*SQRT(2*Basic!$C$4*9.81)*Tool!$B$125)+(COS(RADIANS(90-DEGREES(ASIN(AD312/2000))))*SQRT(2*Basic!$C$4*9.81)*COS(RADIANS(90-DEGREES(ASIN(AD312/2000))))*SQRT(2*Basic!$C$4*9.81))))*(SQRT((SIN(RADIANS(90-DEGREES(ASIN(AD312/2000))))*SQRT(2*Basic!$C$4*9.81)*Tool!$B$125*SIN(RADIANS(90-DEGREES(ASIN(AD312/2000))))*SQRT(2*Basic!$C$4*9.81)*Tool!$B$125)+(COS(RADIANS(90-DEGREES(ASIN(AD312/2000))))*SQRT(2*Basic!$C$4*9.81)*COS(RADIANS(90-DEGREES(ASIN(AD312/2000))))*SQRT(2*Basic!$C$4*9.81))))/(2*9.81)</f>
        <v>0.85340344899999998</v>
      </c>
      <c r="AS312" s="75">
        <f>(1/9.81)*((SQRT((SIN(RADIANS(90-DEGREES(ASIN(AD312/2000))))*SQRT(2*Basic!$C$4*9.81)*Tool!$B$125*SIN(RADIANS(90-DEGREES(ASIN(AD312/2000))))*SQRT(2*Basic!$C$4*9.81)*Tool!$B$125)+(COS(RADIANS(90-DEGREES(ASIN(AD312/2000))))*SQRT(2*Basic!$C$4*9.81)*COS(RADIANS(90-DEGREES(ASIN(AD312/2000))))*SQRT(2*Basic!$C$4*9.81))))*SIN(RADIANS(AK312))+(SQRT(((SQRT((SIN(RADIANS(90-DEGREES(ASIN(AD312/2000))))*SQRT(2*Basic!$C$4*9.81)*Tool!$B$125*SIN(RADIANS(90-DEGREES(ASIN(AD312/2000))))*SQRT(2*Basic!$C$4*9.81)*Tool!$B$125)+(COS(RADIANS(90-DEGREES(ASIN(AD312/2000))))*SQRT(2*Basic!$C$4*9.81)*COS(RADIANS(90-DEGREES(ASIN(AD312/2000))))*SQRT(2*Basic!$C$4*9.81))))*SIN(RADIANS(AK312))*(SQRT((SIN(RADIANS(90-DEGREES(ASIN(AD312/2000))))*SQRT(2*Basic!$C$4*9.81)*Tool!$B$125*SIN(RADIANS(90-DEGREES(ASIN(AD312/2000))))*SQRT(2*Basic!$C$4*9.81)*Tool!$B$125)+(COS(RADIANS(90-DEGREES(ASIN(AD312/2000))))*SQRT(2*Basic!$C$4*9.81)*COS(RADIANS(90-DEGREES(ASIN(AD312/2000))))*SQRT(2*Basic!$C$4*9.81))))*SIN(RADIANS(AK312)))-19.62*(-Basic!$C$3))))*(SQRT((SIN(RADIANS(90-DEGREES(ASIN(AD312/2000))))*SQRT(2*Basic!$C$4*9.81)*Tool!$B$125*SIN(RADIANS(90-DEGREES(ASIN(AD312/2000))))*SQRT(2*Basic!$C$4*9.81)*Tool!$B$125)+(COS(RADIANS(90-DEGREES(ASIN(AD312/2000))))*SQRT(2*Basic!$C$4*9.81)*COS(RADIANS(90-DEGREES(ASIN(AD312/2000))))*SQRT(2*Basic!$C$4*9.81))))*COS(RADIANS(AK312))</f>
        <v>1.9702179701140721</v>
      </c>
      <c r="AX312">
        <v>309</v>
      </c>
      <c r="AY312">
        <f t="shared" si="40"/>
        <v>-1554.2919229139416</v>
      </c>
      <c r="AZ312">
        <f t="shared" si="41"/>
        <v>1258.6407820996751</v>
      </c>
    </row>
    <row r="313" spans="6:52" x14ac:dyDescent="0.3">
      <c r="F313">
        <v>311</v>
      </c>
      <c r="G313" s="31">
        <f t="shared" si="34"/>
        <v>0.91684092615872248</v>
      </c>
      <c r="H313" s="35">
        <f>Tool!$E$10+('Trajectory Map'!G313*SIN(RADIANS(90-2*DEGREES(ASIN($D$5/2000))))/COS(RADIANS(90-2*DEGREES(ASIN($D$5/2000))))-('Trajectory Map'!G313*'Trajectory Map'!G313/((VLOOKUP($D$5,$AD$3:$AR$2002,15,FALSE)*4*COS(RADIANS(90-2*DEGREES(ASIN($D$5/2000))))*COS(RADIANS(90-2*DEGREES(ASIN($D$5/2000))))))))</f>
        <v>5.9681732610188014</v>
      </c>
      <c r="AD313" s="33">
        <f t="shared" si="38"/>
        <v>311</v>
      </c>
      <c r="AE313" s="33">
        <f t="shared" si="35"/>
        <v>1975.6717844824327</v>
      </c>
      <c r="AH313" s="33">
        <f t="shared" si="36"/>
        <v>8.9457957558560182</v>
      </c>
      <c r="AI313" s="33">
        <f t="shared" si="37"/>
        <v>81.054204244143989</v>
      </c>
      <c r="AK313" s="75">
        <f t="shared" si="39"/>
        <v>72.108408488287964</v>
      </c>
      <c r="AN313" s="64"/>
      <c r="AQ313" s="64"/>
      <c r="AR313" s="75">
        <f>(SQRT((SIN(RADIANS(90-DEGREES(ASIN(AD313/2000))))*SQRT(2*Basic!$C$4*9.81)*Tool!$B$125*SIN(RADIANS(90-DEGREES(ASIN(AD313/2000))))*SQRT(2*Basic!$C$4*9.81)*Tool!$B$125)+(COS(RADIANS(90-DEGREES(ASIN(AD313/2000))))*SQRT(2*Basic!$C$4*9.81)*COS(RADIANS(90-DEGREES(ASIN(AD313/2000))))*SQRT(2*Basic!$C$4*9.81))))*(SQRT((SIN(RADIANS(90-DEGREES(ASIN(AD313/2000))))*SQRT(2*Basic!$C$4*9.81)*Tool!$B$125*SIN(RADIANS(90-DEGREES(ASIN(AD313/2000))))*SQRT(2*Basic!$C$4*9.81)*Tool!$B$125)+(COS(RADIANS(90-DEGREES(ASIN(AD313/2000))))*SQRT(2*Basic!$C$4*9.81)*COS(RADIANS(90-DEGREES(ASIN(AD313/2000))))*SQRT(2*Basic!$C$4*9.81))))/(2*9.81)</f>
        <v>0.85356993289000016</v>
      </c>
      <c r="AS313" s="75">
        <f>(1/9.81)*((SQRT((SIN(RADIANS(90-DEGREES(ASIN(AD313/2000))))*SQRT(2*Basic!$C$4*9.81)*Tool!$B$125*SIN(RADIANS(90-DEGREES(ASIN(AD313/2000))))*SQRT(2*Basic!$C$4*9.81)*Tool!$B$125)+(COS(RADIANS(90-DEGREES(ASIN(AD313/2000))))*SQRT(2*Basic!$C$4*9.81)*COS(RADIANS(90-DEGREES(ASIN(AD313/2000))))*SQRT(2*Basic!$C$4*9.81))))*SIN(RADIANS(AK313))+(SQRT(((SQRT((SIN(RADIANS(90-DEGREES(ASIN(AD313/2000))))*SQRT(2*Basic!$C$4*9.81)*Tool!$B$125*SIN(RADIANS(90-DEGREES(ASIN(AD313/2000))))*SQRT(2*Basic!$C$4*9.81)*Tool!$B$125)+(COS(RADIANS(90-DEGREES(ASIN(AD313/2000))))*SQRT(2*Basic!$C$4*9.81)*COS(RADIANS(90-DEGREES(ASIN(AD313/2000))))*SQRT(2*Basic!$C$4*9.81))))*SIN(RADIANS(AK313))*(SQRT((SIN(RADIANS(90-DEGREES(ASIN(AD313/2000))))*SQRT(2*Basic!$C$4*9.81)*Tool!$B$125*SIN(RADIANS(90-DEGREES(ASIN(AD313/2000))))*SQRT(2*Basic!$C$4*9.81)*Tool!$B$125)+(COS(RADIANS(90-DEGREES(ASIN(AD313/2000))))*SQRT(2*Basic!$C$4*9.81)*COS(RADIANS(90-DEGREES(ASIN(AD313/2000))))*SQRT(2*Basic!$C$4*9.81))))*SIN(RADIANS(AK313)))-19.62*(-Basic!$C$3))))*(SQRT((SIN(RADIANS(90-DEGREES(ASIN(AD313/2000))))*SQRT(2*Basic!$C$4*9.81)*Tool!$B$125*SIN(RADIANS(90-DEGREES(ASIN(AD313/2000))))*SQRT(2*Basic!$C$4*9.81)*Tool!$B$125)+(COS(RADIANS(90-DEGREES(ASIN(AD313/2000))))*SQRT(2*Basic!$C$4*9.81)*COS(RADIANS(90-DEGREES(ASIN(AD313/2000))))*SQRT(2*Basic!$C$4*9.81))))*COS(RADIANS(AK313))</f>
        <v>1.9764563467924974</v>
      </c>
      <c r="AX313">
        <v>310</v>
      </c>
      <c r="AY313">
        <f t="shared" si="40"/>
        <v>-1532.0888862379563</v>
      </c>
      <c r="AZ313">
        <f t="shared" si="41"/>
        <v>1285.5752193730784</v>
      </c>
    </row>
    <row r="314" spans="6:52" x14ac:dyDescent="0.3">
      <c r="F314">
        <v>312</v>
      </c>
      <c r="G314" s="31">
        <f t="shared" si="34"/>
        <v>0.91978896772193386</v>
      </c>
      <c r="H314" s="35">
        <f>Tool!$E$10+('Trajectory Map'!G314*SIN(RADIANS(90-2*DEGREES(ASIN($D$5/2000))))/COS(RADIANS(90-2*DEGREES(ASIN($D$5/2000))))-('Trajectory Map'!G314*'Trajectory Map'!G314/((VLOOKUP($D$5,$AD$3:$AR$2002,15,FALSE)*4*COS(RADIANS(90-2*DEGREES(ASIN($D$5/2000))))*COS(RADIANS(90-2*DEGREES(ASIN($D$5/2000))))))))</f>
        <v>5.9675321636493104</v>
      </c>
      <c r="AD314" s="33">
        <f t="shared" si="38"/>
        <v>312</v>
      </c>
      <c r="AE314" s="33">
        <f t="shared" si="35"/>
        <v>1975.5141103014173</v>
      </c>
      <c r="AH314" s="33">
        <f t="shared" si="36"/>
        <v>8.97479756939528</v>
      </c>
      <c r="AI314" s="33">
        <f t="shared" si="37"/>
        <v>81.025202430604722</v>
      </c>
      <c r="AK314" s="75">
        <f t="shared" si="39"/>
        <v>72.050404861209444</v>
      </c>
      <c r="AN314" s="64"/>
      <c r="AQ314" s="64"/>
      <c r="AR314" s="75">
        <f>(SQRT((SIN(RADIANS(90-DEGREES(ASIN(AD314/2000))))*SQRT(2*Basic!$C$4*9.81)*Tool!$B$125*SIN(RADIANS(90-DEGREES(ASIN(AD314/2000))))*SQRT(2*Basic!$C$4*9.81)*Tool!$B$125)+(COS(RADIANS(90-DEGREES(ASIN(AD314/2000))))*SQRT(2*Basic!$C$4*9.81)*COS(RADIANS(90-DEGREES(ASIN(AD314/2000))))*SQRT(2*Basic!$C$4*9.81))))*(SQRT((SIN(RADIANS(90-DEGREES(ASIN(AD314/2000))))*SQRT(2*Basic!$C$4*9.81)*Tool!$B$125*SIN(RADIANS(90-DEGREES(ASIN(AD314/2000))))*SQRT(2*Basic!$C$4*9.81)*Tool!$B$125)+(COS(RADIANS(90-DEGREES(ASIN(AD314/2000))))*SQRT(2*Basic!$C$4*9.81)*COS(RADIANS(90-DEGREES(ASIN(AD314/2000))))*SQRT(2*Basic!$C$4*9.81))))/(2*9.81)</f>
        <v>0.85373695296000007</v>
      </c>
      <c r="AS314" s="75">
        <f>(1/9.81)*((SQRT((SIN(RADIANS(90-DEGREES(ASIN(AD314/2000))))*SQRT(2*Basic!$C$4*9.81)*Tool!$B$125*SIN(RADIANS(90-DEGREES(ASIN(AD314/2000))))*SQRT(2*Basic!$C$4*9.81)*Tool!$B$125)+(COS(RADIANS(90-DEGREES(ASIN(AD314/2000))))*SQRT(2*Basic!$C$4*9.81)*COS(RADIANS(90-DEGREES(ASIN(AD314/2000))))*SQRT(2*Basic!$C$4*9.81))))*SIN(RADIANS(AK314))+(SQRT(((SQRT((SIN(RADIANS(90-DEGREES(ASIN(AD314/2000))))*SQRT(2*Basic!$C$4*9.81)*Tool!$B$125*SIN(RADIANS(90-DEGREES(ASIN(AD314/2000))))*SQRT(2*Basic!$C$4*9.81)*Tool!$B$125)+(COS(RADIANS(90-DEGREES(ASIN(AD314/2000))))*SQRT(2*Basic!$C$4*9.81)*COS(RADIANS(90-DEGREES(ASIN(AD314/2000))))*SQRT(2*Basic!$C$4*9.81))))*SIN(RADIANS(AK314))*(SQRT((SIN(RADIANS(90-DEGREES(ASIN(AD314/2000))))*SQRT(2*Basic!$C$4*9.81)*Tool!$B$125*SIN(RADIANS(90-DEGREES(ASIN(AD314/2000))))*SQRT(2*Basic!$C$4*9.81)*Tool!$B$125)+(COS(RADIANS(90-DEGREES(ASIN(AD314/2000))))*SQRT(2*Basic!$C$4*9.81)*COS(RADIANS(90-DEGREES(ASIN(AD314/2000))))*SQRT(2*Basic!$C$4*9.81))))*SIN(RADIANS(AK314)))-19.62*(-Basic!$C$3))))*(SQRT((SIN(RADIANS(90-DEGREES(ASIN(AD314/2000))))*SQRT(2*Basic!$C$4*9.81)*Tool!$B$125*SIN(RADIANS(90-DEGREES(ASIN(AD314/2000))))*SQRT(2*Basic!$C$4*9.81)*Tool!$B$125)+(COS(RADIANS(90-DEGREES(ASIN(AD314/2000))))*SQRT(2*Basic!$C$4*9.81)*COS(RADIANS(90-DEGREES(ASIN(AD314/2000))))*SQRT(2*Basic!$C$4*9.81))))*COS(RADIANS(AK314))</f>
        <v>1.9826934820784585</v>
      </c>
      <c r="AX314">
        <v>311</v>
      </c>
      <c r="AY314">
        <f t="shared" si="40"/>
        <v>-1509.4191604455445</v>
      </c>
      <c r="AZ314">
        <f t="shared" si="41"/>
        <v>1312.1180579810141</v>
      </c>
    </row>
    <row r="315" spans="6:52" x14ac:dyDescent="0.3">
      <c r="F315">
        <v>313</v>
      </c>
      <c r="G315" s="31">
        <f t="shared" si="34"/>
        <v>0.92273700928514513</v>
      </c>
      <c r="H315" s="35">
        <f>Tool!$E$10+('Trajectory Map'!G315*SIN(RADIANS(90-2*DEGREES(ASIN($D$5/2000))))/COS(RADIANS(90-2*DEGREES(ASIN($D$5/2000))))-('Trajectory Map'!G315*'Trajectory Map'!G315/((VLOOKUP($D$5,$AD$3:$AR$2002,15,FALSE)*4*COS(RADIANS(90-2*DEGREES(ASIN($D$5/2000))))*COS(RADIANS(90-2*DEGREES(ASIN($D$5/2000))))))))</f>
        <v>5.966887612686306</v>
      </c>
      <c r="AD315" s="33">
        <f t="shared" si="38"/>
        <v>313</v>
      </c>
      <c r="AE315" s="33">
        <f t="shared" si="35"/>
        <v>1975.355917296931</v>
      </c>
      <c r="AH315" s="33">
        <f t="shared" si="36"/>
        <v>9.003801701593666</v>
      </c>
      <c r="AI315" s="33">
        <f t="shared" si="37"/>
        <v>80.996198298406341</v>
      </c>
      <c r="AK315" s="75">
        <f t="shared" si="39"/>
        <v>71.992396596812668</v>
      </c>
      <c r="AN315" s="64"/>
      <c r="AQ315" s="64"/>
      <c r="AR315" s="75">
        <f>(SQRT((SIN(RADIANS(90-DEGREES(ASIN(AD315/2000))))*SQRT(2*Basic!$C$4*9.81)*Tool!$B$125*SIN(RADIANS(90-DEGREES(ASIN(AD315/2000))))*SQRT(2*Basic!$C$4*9.81)*Tool!$B$125)+(COS(RADIANS(90-DEGREES(ASIN(AD315/2000))))*SQRT(2*Basic!$C$4*9.81)*COS(RADIANS(90-DEGREES(ASIN(AD315/2000))))*SQRT(2*Basic!$C$4*9.81))))*(SQRT((SIN(RADIANS(90-DEGREES(ASIN(AD315/2000))))*SQRT(2*Basic!$C$4*9.81)*Tool!$B$125*SIN(RADIANS(90-DEGREES(ASIN(AD315/2000))))*SQRT(2*Basic!$C$4*9.81)*Tool!$B$125)+(COS(RADIANS(90-DEGREES(ASIN(AD315/2000))))*SQRT(2*Basic!$C$4*9.81)*COS(RADIANS(90-DEGREES(ASIN(AD315/2000))))*SQRT(2*Basic!$C$4*9.81))))/(2*9.81)</f>
        <v>0.85390450921000027</v>
      </c>
      <c r="AS315" s="75">
        <f>(1/9.81)*((SQRT((SIN(RADIANS(90-DEGREES(ASIN(AD315/2000))))*SQRT(2*Basic!$C$4*9.81)*Tool!$B$125*SIN(RADIANS(90-DEGREES(ASIN(AD315/2000))))*SQRT(2*Basic!$C$4*9.81)*Tool!$B$125)+(COS(RADIANS(90-DEGREES(ASIN(AD315/2000))))*SQRT(2*Basic!$C$4*9.81)*COS(RADIANS(90-DEGREES(ASIN(AD315/2000))))*SQRT(2*Basic!$C$4*9.81))))*SIN(RADIANS(AK315))+(SQRT(((SQRT((SIN(RADIANS(90-DEGREES(ASIN(AD315/2000))))*SQRT(2*Basic!$C$4*9.81)*Tool!$B$125*SIN(RADIANS(90-DEGREES(ASIN(AD315/2000))))*SQRT(2*Basic!$C$4*9.81)*Tool!$B$125)+(COS(RADIANS(90-DEGREES(ASIN(AD315/2000))))*SQRT(2*Basic!$C$4*9.81)*COS(RADIANS(90-DEGREES(ASIN(AD315/2000))))*SQRT(2*Basic!$C$4*9.81))))*SIN(RADIANS(AK315))*(SQRT((SIN(RADIANS(90-DEGREES(ASIN(AD315/2000))))*SQRT(2*Basic!$C$4*9.81)*Tool!$B$125*SIN(RADIANS(90-DEGREES(ASIN(AD315/2000))))*SQRT(2*Basic!$C$4*9.81)*Tool!$B$125)+(COS(RADIANS(90-DEGREES(ASIN(AD315/2000))))*SQRT(2*Basic!$C$4*9.81)*COS(RADIANS(90-DEGREES(ASIN(AD315/2000))))*SQRT(2*Basic!$C$4*9.81))))*SIN(RADIANS(AK315)))-19.62*(-Basic!$C$3))))*(SQRT((SIN(RADIANS(90-DEGREES(ASIN(AD315/2000))))*SQRT(2*Basic!$C$4*9.81)*Tool!$B$125*SIN(RADIANS(90-DEGREES(ASIN(AD315/2000))))*SQRT(2*Basic!$C$4*9.81)*Tool!$B$125)+(COS(RADIANS(90-DEGREES(ASIN(AD315/2000))))*SQRT(2*Basic!$C$4*9.81)*COS(RADIANS(90-DEGREES(ASIN(AD315/2000))))*SQRT(2*Basic!$C$4*9.81))))*COS(RADIANS(AK315))</f>
        <v>1.9889293702544608</v>
      </c>
      <c r="AX315">
        <v>312</v>
      </c>
      <c r="AY315">
        <f t="shared" si="40"/>
        <v>-1486.2896509547891</v>
      </c>
      <c r="AZ315">
        <f t="shared" si="41"/>
        <v>1338.2612127177156</v>
      </c>
    </row>
    <row r="316" spans="6:52" x14ac:dyDescent="0.3">
      <c r="F316">
        <v>314</v>
      </c>
      <c r="G316" s="31">
        <f t="shared" si="34"/>
        <v>0.92568505084835651</v>
      </c>
      <c r="H316" s="35">
        <f>Tool!$E$10+('Trajectory Map'!G316*SIN(RADIANS(90-2*DEGREES(ASIN($D$5/2000))))/COS(RADIANS(90-2*DEGREES(ASIN($D$5/2000))))-('Trajectory Map'!G316*'Trajectory Map'!G316/((VLOOKUP($D$5,$AD$3:$AR$2002,15,FALSE)*4*COS(RADIANS(90-2*DEGREES(ASIN($D$5/2000))))*COS(RADIANS(90-2*DEGREES(ASIN($D$5/2000))))))))</f>
        <v>5.9662396081297873</v>
      </c>
      <c r="AD316" s="33">
        <f t="shared" si="38"/>
        <v>314</v>
      </c>
      <c r="AE316" s="33">
        <f t="shared" si="35"/>
        <v>1975.1972053443169</v>
      </c>
      <c r="AH316" s="33">
        <f t="shared" si="36"/>
        <v>9.0328081604416592</v>
      </c>
      <c r="AI316" s="33">
        <f t="shared" si="37"/>
        <v>80.967191839558339</v>
      </c>
      <c r="AK316" s="75">
        <f t="shared" si="39"/>
        <v>71.934383679116678</v>
      </c>
      <c r="AN316" s="64"/>
      <c r="AQ316" s="64"/>
      <c r="AR316" s="75">
        <f>(SQRT((SIN(RADIANS(90-DEGREES(ASIN(AD316/2000))))*SQRT(2*Basic!$C$4*9.81)*Tool!$B$125*SIN(RADIANS(90-DEGREES(ASIN(AD316/2000))))*SQRT(2*Basic!$C$4*9.81)*Tool!$B$125)+(COS(RADIANS(90-DEGREES(ASIN(AD316/2000))))*SQRT(2*Basic!$C$4*9.81)*COS(RADIANS(90-DEGREES(ASIN(AD316/2000))))*SQRT(2*Basic!$C$4*9.81))))*(SQRT((SIN(RADIANS(90-DEGREES(ASIN(AD316/2000))))*SQRT(2*Basic!$C$4*9.81)*Tool!$B$125*SIN(RADIANS(90-DEGREES(ASIN(AD316/2000))))*SQRT(2*Basic!$C$4*9.81)*Tool!$B$125)+(COS(RADIANS(90-DEGREES(ASIN(AD316/2000))))*SQRT(2*Basic!$C$4*9.81)*COS(RADIANS(90-DEGREES(ASIN(AD316/2000))))*SQRT(2*Basic!$C$4*9.81))))/(2*9.81)</f>
        <v>0.85407260164000032</v>
      </c>
      <c r="AS316" s="75">
        <f>(1/9.81)*((SQRT((SIN(RADIANS(90-DEGREES(ASIN(AD316/2000))))*SQRT(2*Basic!$C$4*9.81)*Tool!$B$125*SIN(RADIANS(90-DEGREES(ASIN(AD316/2000))))*SQRT(2*Basic!$C$4*9.81)*Tool!$B$125)+(COS(RADIANS(90-DEGREES(ASIN(AD316/2000))))*SQRT(2*Basic!$C$4*9.81)*COS(RADIANS(90-DEGREES(ASIN(AD316/2000))))*SQRT(2*Basic!$C$4*9.81))))*SIN(RADIANS(AK316))+(SQRT(((SQRT((SIN(RADIANS(90-DEGREES(ASIN(AD316/2000))))*SQRT(2*Basic!$C$4*9.81)*Tool!$B$125*SIN(RADIANS(90-DEGREES(ASIN(AD316/2000))))*SQRT(2*Basic!$C$4*9.81)*Tool!$B$125)+(COS(RADIANS(90-DEGREES(ASIN(AD316/2000))))*SQRT(2*Basic!$C$4*9.81)*COS(RADIANS(90-DEGREES(ASIN(AD316/2000))))*SQRT(2*Basic!$C$4*9.81))))*SIN(RADIANS(AK316))*(SQRT((SIN(RADIANS(90-DEGREES(ASIN(AD316/2000))))*SQRT(2*Basic!$C$4*9.81)*Tool!$B$125*SIN(RADIANS(90-DEGREES(ASIN(AD316/2000))))*SQRT(2*Basic!$C$4*9.81)*Tool!$B$125)+(COS(RADIANS(90-DEGREES(ASIN(AD316/2000))))*SQRT(2*Basic!$C$4*9.81)*COS(RADIANS(90-DEGREES(ASIN(AD316/2000))))*SQRT(2*Basic!$C$4*9.81))))*SIN(RADIANS(AK316)))-19.62*(-Basic!$C$3))))*(SQRT((SIN(RADIANS(90-DEGREES(ASIN(AD316/2000))))*SQRT(2*Basic!$C$4*9.81)*Tool!$B$125*SIN(RADIANS(90-DEGREES(ASIN(AD316/2000))))*SQRT(2*Basic!$C$4*9.81)*Tool!$B$125)+(COS(RADIANS(90-DEGREES(ASIN(AD316/2000))))*SQRT(2*Basic!$C$4*9.81)*COS(RADIANS(90-DEGREES(ASIN(AD316/2000))))*SQRT(2*Basic!$C$4*9.81))))*COS(RADIANS(AK316))</f>
        <v>1.995164005587114</v>
      </c>
      <c r="AX316">
        <v>313</v>
      </c>
      <c r="AY316">
        <f t="shared" si="40"/>
        <v>-1462.7074032383407</v>
      </c>
      <c r="AZ316">
        <f t="shared" si="41"/>
        <v>1363.9967201249972</v>
      </c>
    </row>
    <row r="317" spans="6:52" x14ac:dyDescent="0.3">
      <c r="F317">
        <v>315</v>
      </c>
      <c r="G317" s="31">
        <f t="shared" si="34"/>
        <v>0.92863309241156777</v>
      </c>
      <c r="H317" s="35">
        <f>Tool!$E$10+('Trajectory Map'!G317*SIN(RADIANS(90-2*DEGREES(ASIN($D$5/2000))))/COS(RADIANS(90-2*DEGREES(ASIN($D$5/2000))))-('Trajectory Map'!G317*'Trajectory Map'!G317/((VLOOKUP($D$5,$AD$3:$AR$2002,15,FALSE)*4*COS(RADIANS(90-2*DEGREES(ASIN($D$5/2000))))*COS(RADIANS(90-2*DEGREES(ASIN($D$5/2000))))))))</f>
        <v>5.9655881499797543</v>
      </c>
      <c r="AD317" s="33">
        <f t="shared" si="38"/>
        <v>315</v>
      </c>
      <c r="AE317" s="33">
        <f t="shared" si="35"/>
        <v>1975.0379743184687</v>
      </c>
      <c r="AH317" s="33">
        <f t="shared" si="36"/>
        <v>9.0618169539353399</v>
      </c>
      <c r="AI317" s="33">
        <f t="shared" si="37"/>
        <v>80.938183046064665</v>
      </c>
      <c r="AK317" s="75">
        <f t="shared" si="39"/>
        <v>71.876366092129317</v>
      </c>
      <c r="AN317" s="64"/>
      <c r="AQ317" s="64"/>
      <c r="AR317" s="75">
        <f>(SQRT((SIN(RADIANS(90-DEGREES(ASIN(AD317/2000))))*SQRT(2*Basic!$C$4*9.81)*Tool!$B$125*SIN(RADIANS(90-DEGREES(ASIN(AD317/2000))))*SQRT(2*Basic!$C$4*9.81)*Tool!$B$125)+(COS(RADIANS(90-DEGREES(ASIN(AD317/2000))))*SQRT(2*Basic!$C$4*9.81)*COS(RADIANS(90-DEGREES(ASIN(AD317/2000))))*SQRT(2*Basic!$C$4*9.81))))*(SQRT((SIN(RADIANS(90-DEGREES(ASIN(AD317/2000))))*SQRT(2*Basic!$C$4*9.81)*Tool!$B$125*SIN(RADIANS(90-DEGREES(ASIN(AD317/2000))))*SQRT(2*Basic!$C$4*9.81)*Tool!$B$125)+(COS(RADIANS(90-DEGREES(ASIN(AD317/2000))))*SQRT(2*Basic!$C$4*9.81)*COS(RADIANS(90-DEGREES(ASIN(AD317/2000))))*SQRT(2*Basic!$C$4*9.81))))/(2*9.81)</f>
        <v>0.85424123025000032</v>
      </c>
      <c r="AS317" s="75">
        <f>(1/9.81)*((SQRT((SIN(RADIANS(90-DEGREES(ASIN(AD317/2000))))*SQRT(2*Basic!$C$4*9.81)*Tool!$B$125*SIN(RADIANS(90-DEGREES(ASIN(AD317/2000))))*SQRT(2*Basic!$C$4*9.81)*Tool!$B$125)+(COS(RADIANS(90-DEGREES(ASIN(AD317/2000))))*SQRT(2*Basic!$C$4*9.81)*COS(RADIANS(90-DEGREES(ASIN(AD317/2000))))*SQRT(2*Basic!$C$4*9.81))))*SIN(RADIANS(AK317))+(SQRT(((SQRT((SIN(RADIANS(90-DEGREES(ASIN(AD317/2000))))*SQRT(2*Basic!$C$4*9.81)*Tool!$B$125*SIN(RADIANS(90-DEGREES(ASIN(AD317/2000))))*SQRT(2*Basic!$C$4*9.81)*Tool!$B$125)+(COS(RADIANS(90-DEGREES(ASIN(AD317/2000))))*SQRT(2*Basic!$C$4*9.81)*COS(RADIANS(90-DEGREES(ASIN(AD317/2000))))*SQRT(2*Basic!$C$4*9.81))))*SIN(RADIANS(AK317))*(SQRT((SIN(RADIANS(90-DEGREES(ASIN(AD317/2000))))*SQRT(2*Basic!$C$4*9.81)*Tool!$B$125*SIN(RADIANS(90-DEGREES(ASIN(AD317/2000))))*SQRT(2*Basic!$C$4*9.81)*Tool!$B$125)+(COS(RADIANS(90-DEGREES(ASIN(AD317/2000))))*SQRT(2*Basic!$C$4*9.81)*COS(RADIANS(90-DEGREES(ASIN(AD317/2000))))*SQRT(2*Basic!$C$4*9.81))))*SIN(RADIANS(AK317)))-19.62*(-Basic!$C$3))))*(SQRT((SIN(RADIANS(90-DEGREES(ASIN(AD317/2000))))*SQRT(2*Basic!$C$4*9.81)*Tool!$B$125*SIN(RADIANS(90-DEGREES(ASIN(AD317/2000))))*SQRT(2*Basic!$C$4*9.81)*Tool!$B$125)+(COS(RADIANS(90-DEGREES(ASIN(AD317/2000))))*SQRT(2*Basic!$C$4*9.81)*COS(RADIANS(90-DEGREES(ASIN(AD317/2000))))*SQRT(2*Basic!$C$4*9.81))))*COS(RADIANS(AK317))</f>
        <v>2.0013973823270876</v>
      </c>
      <c r="AX317">
        <v>314</v>
      </c>
      <c r="AY317">
        <f t="shared" si="40"/>
        <v>-1438.6796006773025</v>
      </c>
      <c r="AZ317">
        <f t="shared" si="41"/>
        <v>1389.3167409179946</v>
      </c>
    </row>
    <row r="318" spans="6:52" x14ac:dyDescent="0.3">
      <c r="F318">
        <v>316</v>
      </c>
      <c r="G318" s="31">
        <f t="shared" si="34"/>
        <v>0.93158113397477915</v>
      </c>
      <c r="H318" s="35">
        <f>Tool!$E$10+('Trajectory Map'!G318*SIN(RADIANS(90-2*DEGREES(ASIN($D$5/2000))))/COS(RADIANS(90-2*DEGREES(ASIN($D$5/2000))))-('Trajectory Map'!G318*'Trajectory Map'!G318/((VLOOKUP($D$5,$AD$3:$AR$2002,15,FALSE)*4*COS(RADIANS(90-2*DEGREES(ASIN($D$5/2000))))*COS(RADIANS(90-2*DEGREES(ASIN($D$5/2000))))))))</f>
        <v>5.964933238236207</v>
      </c>
      <c r="AD318" s="33">
        <f t="shared" si="38"/>
        <v>316</v>
      </c>
      <c r="AE318" s="33">
        <f t="shared" si="35"/>
        <v>1974.8782240938301</v>
      </c>
      <c r="AH318" s="33">
        <f t="shared" si="36"/>
        <v>9.0908280900763998</v>
      </c>
      <c r="AI318" s="33">
        <f t="shared" si="37"/>
        <v>80.9091719099236</v>
      </c>
      <c r="AK318" s="75">
        <f t="shared" si="39"/>
        <v>71.8183438198472</v>
      </c>
      <c r="AN318" s="64"/>
      <c r="AQ318" s="64"/>
      <c r="AR318" s="75">
        <f>(SQRT((SIN(RADIANS(90-DEGREES(ASIN(AD318/2000))))*SQRT(2*Basic!$C$4*9.81)*Tool!$B$125*SIN(RADIANS(90-DEGREES(ASIN(AD318/2000))))*SQRT(2*Basic!$C$4*9.81)*Tool!$B$125)+(COS(RADIANS(90-DEGREES(ASIN(AD318/2000))))*SQRT(2*Basic!$C$4*9.81)*COS(RADIANS(90-DEGREES(ASIN(AD318/2000))))*SQRT(2*Basic!$C$4*9.81))))*(SQRT((SIN(RADIANS(90-DEGREES(ASIN(AD318/2000))))*SQRT(2*Basic!$C$4*9.81)*Tool!$B$125*SIN(RADIANS(90-DEGREES(ASIN(AD318/2000))))*SQRT(2*Basic!$C$4*9.81)*Tool!$B$125)+(COS(RADIANS(90-DEGREES(ASIN(AD318/2000))))*SQRT(2*Basic!$C$4*9.81)*COS(RADIANS(90-DEGREES(ASIN(AD318/2000))))*SQRT(2*Basic!$C$4*9.81))))/(2*9.81)</f>
        <v>0.85441039504000016</v>
      </c>
      <c r="AS318" s="75">
        <f>(1/9.81)*((SQRT((SIN(RADIANS(90-DEGREES(ASIN(AD318/2000))))*SQRT(2*Basic!$C$4*9.81)*Tool!$B$125*SIN(RADIANS(90-DEGREES(ASIN(AD318/2000))))*SQRT(2*Basic!$C$4*9.81)*Tool!$B$125)+(COS(RADIANS(90-DEGREES(ASIN(AD318/2000))))*SQRT(2*Basic!$C$4*9.81)*COS(RADIANS(90-DEGREES(ASIN(AD318/2000))))*SQRT(2*Basic!$C$4*9.81))))*SIN(RADIANS(AK318))+(SQRT(((SQRT((SIN(RADIANS(90-DEGREES(ASIN(AD318/2000))))*SQRT(2*Basic!$C$4*9.81)*Tool!$B$125*SIN(RADIANS(90-DEGREES(ASIN(AD318/2000))))*SQRT(2*Basic!$C$4*9.81)*Tool!$B$125)+(COS(RADIANS(90-DEGREES(ASIN(AD318/2000))))*SQRT(2*Basic!$C$4*9.81)*COS(RADIANS(90-DEGREES(ASIN(AD318/2000))))*SQRT(2*Basic!$C$4*9.81))))*SIN(RADIANS(AK318))*(SQRT((SIN(RADIANS(90-DEGREES(ASIN(AD318/2000))))*SQRT(2*Basic!$C$4*9.81)*Tool!$B$125*SIN(RADIANS(90-DEGREES(ASIN(AD318/2000))))*SQRT(2*Basic!$C$4*9.81)*Tool!$B$125)+(COS(RADIANS(90-DEGREES(ASIN(AD318/2000))))*SQRT(2*Basic!$C$4*9.81)*COS(RADIANS(90-DEGREES(ASIN(AD318/2000))))*SQRT(2*Basic!$C$4*9.81))))*SIN(RADIANS(AK318)))-19.62*(-Basic!$C$3))))*(SQRT((SIN(RADIANS(90-DEGREES(ASIN(AD318/2000))))*SQRT(2*Basic!$C$4*9.81)*Tool!$B$125*SIN(RADIANS(90-DEGREES(ASIN(AD318/2000))))*SQRT(2*Basic!$C$4*9.81)*Tool!$B$125)+(COS(RADIANS(90-DEGREES(ASIN(AD318/2000))))*SQRT(2*Basic!$C$4*9.81)*COS(RADIANS(90-DEGREES(ASIN(AD318/2000))))*SQRT(2*Basic!$C$4*9.81))))*COS(RADIANS(AK318))</f>
        <v>2.0076294947090885</v>
      </c>
      <c r="AX318">
        <v>315</v>
      </c>
      <c r="AY318">
        <f t="shared" si="40"/>
        <v>-1414.2135623730953</v>
      </c>
      <c r="AZ318">
        <f t="shared" si="41"/>
        <v>1414.2135623730946</v>
      </c>
    </row>
    <row r="319" spans="6:52" x14ac:dyDescent="0.3">
      <c r="F319">
        <v>317</v>
      </c>
      <c r="G319" s="31">
        <f t="shared" si="34"/>
        <v>0.93452917553799042</v>
      </c>
      <c r="H319" s="35">
        <f>Tool!$E$10+('Trajectory Map'!G319*SIN(RADIANS(90-2*DEGREES(ASIN($D$5/2000))))/COS(RADIANS(90-2*DEGREES(ASIN($D$5/2000))))-('Trajectory Map'!G319*'Trajectory Map'!G319/((VLOOKUP($D$5,$AD$3:$AR$2002,15,FALSE)*4*COS(RADIANS(90-2*DEGREES(ASIN($D$5/2000))))*COS(RADIANS(90-2*DEGREES(ASIN($D$5/2000))))))))</f>
        <v>5.9642748728991455</v>
      </c>
      <c r="AD319" s="33">
        <f t="shared" si="38"/>
        <v>317</v>
      </c>
      <c r="AE319" s="33">
        <f t="shared" si="35"/>
        <v>1974.7179545443951</v>
      </c>
      <c r="AH319" s="33">
        <f t="shared" si="36"/>
        <v>9.1198415768721617</v>
      </c>
      <c r="AI319" s="33">
        <f t="shared" si="37"/>
        <v>80.880158423127838</v>
      </c>
      <c r="AK319" s="75">
        <f t="shared" si="39"/>
        <v>71.760316846255677</v>
      </c>
      <c r="AN319" s="64"/>
      <c r="AQ319" s="64"/>
      <c r="AR319" s="75">
        <f>(SQRT((SIN(RADIANS(90-DEGREES(ASIN(AD319/2000))))*SQRT(2*Basic!$C$4*9.81)*Tool!$B$125*SIN(RADIANS(90-DEGREES(ASIN(AD319/2000))))*SQRT(2*Basic!$C$4*9.81)*Tool!$B$125)+(COS(RADIANS(90-DEGREES(ASIN(AD319/2000))))*SQRT(2*Basic!$C$4*9.81)*COS(RADIANS(90-DEGREES(ASIN(AD319/2000))))*SQRT(2*Basic!$C$4*9.81))))*(SQRT((SIN(RADIANS(90-DEGREES(ASIN(AD319/2000))))*SQRT(2*Basic!$C$4*9.81)*Tool!$B$125*SIN(RADIANS(90-DEGREES(ASIN(AD319/2000))))*SQRT(2*Basic!$C$4*9.81)*Tool!$B$125)+(COS(RADIANS(90-DEGREES(ASIN(AD319/2000))))*SQRT(2*Basic!$C$4*9.81)*COS(RADIANS(90-DEGREES(ASIN(AD319/2000))))*SQRT(2*Basic!$C$4*9.81))))/(2*9.81)</f>
        <v>0.8545800960100004</v>
      </c>
      <c r="AS319" s="75">
        <f>(1/9.81)*((SQRT((SIN(RADIANS(90-DEGREES(ASIN(AD319/2000))))*SQRT(2*Basic!$C$4*9.81)*Tool!$B$125*SIN(RADIANS(90-DEGREES(ASIN(AD319/2000))))*SQRT(2*Basic!$C$4*9.81)*Tool!$B$125)+(COS(RADIANS(90-DEGREES(ASIN(AD319/2000))))*SQRT(2*Basic!$C$4*9.81)*COS(RADIANS(90-DEGREES(ASIN(AD319/2000))))*SQRT(2*Basic!$C$4*9.81))))*SIN(RADIANS(AK319))+(SQRT(((SQRT((SIN(RADIANS(90-DEGREES(ASIN(AD319/2000))))*SQRT(2*Basic!$C$4*9.81)*Tool!$B$125*SIN(RADIANS(90-DEGREES(ASIN(AD319/2000))))*SQRT(2*Basic!$C$4*9.81)*Tool!$B$125)+(COS(RADIANS(90-DEGREES(ASIN(AD319/2000))))*SQRT(2*Basic!$C$4*9.81)*COS(RADIANS(90-DEGREES(ASIN(AD319/2000))))*SQRT(2*Basic!$C$4*9.81))))*SIN(RADIANS(AK319))*(SQRT((SIN(RADIANS(90-DEGREES(ASIN(AD319/2000))))*SQRT(2*Basic!$C$4*9.81)*Tool!$B$125*SIN(RADIANS(90-DEGREES(ASIN(AD319/2000))))*SQRT(2*Basic!$C$4*9.81)*Tool!$B$125)+(COS(RADIANS(90-DEGREES(ASIN(AD319/2000))))*SQRT(2*Basic!$C$4*9.81)*COS(RADIANS(90-DEGREES(ASIN(AD319/2000))))*SQRT(2*Basic!$C$4*9.81))))*SIN(RADIANS(AK319)))-19.62*(-Basic!$C$3))))*(SQRT((SIN(RADIANS(90-DEGREES(ASIN(AD319/2000))))*SQRT(2*Basic!$C$4*9.81)*Tool!$B$125*SIN(RADIANS(90-DEGREES(ASIN(AD319/2000))))*SQRT(2*Basic!$C$4*9.81)*Tool!$B$125)+(COS(RADIANS(90-DEGREES(ASIN(AD319/2000))))*SQRT(2*Basic!$C$4*9.81)*COS(RADIANS(90-DEGREES(ASIN(AD319/2000))))*SQRT(2*Basic!$C$4*9.81))))*COS(RADIANS(AK319))</f>
        <v>2.0138603369518076</v>
      </c>
      <c r="AX319">
        <v>316</v>
      </c>
      <c r="AY319">
        <f t="shared" si="40"/>
        <v>-1389.3167409179953</v>
      </c>
      <c r="AZ319">
        <f t="shared" si="41"/>
        <v>1438.6796006773018</v>
      </c>
    </row>
    <row r="320" spans="6:52" x14ac:dyDescent="0.3">
      <c r="F320">
        <v>318</v>
      </c>
      <c r="G320" s="31">
        <f t="shared" si="34"/>
        <v>0.9374772171012018</v>
      </c>
      <c r="H320" s="35">
        <f>Tool!$E$10+('Trajectory Map'!G320*SIN(RADIANS(90-2*DEGREES(ASIN($D$5/2000))))/COS(RADIANS(90-2*DEGREES(ASIN($D$5/2000))))-('Trajectory Map'!G320*'Trajectory Map'!G320/((VLOOKUP($D$5,$AD$3:$AR$2002,15,FALSE)*4*COS(RADIANS(90-2*DEGREES(ASIN($D$5/2000))))*COS(RADIANS(90-2*DEGREES(ASIN($D$5/2000))))))))</f>
        <v>5.9636130539685706</v>
      </c>
      <c r="AD320" s="33">
        <f t="shared" si="38"/>
        <v>318</v>
      </c>
      <c r="AE320" s="33">
        <f t="shared" si="35"/>
        <v>1974.5571655437075</v>
      </c>
      <c r="AH320" s="33">
        <f t="shared" si="36"/>
        <v>9.1488574223356114</v>
      </c>
      <c r="AI320" s="33">
        <f t="shared" si="37"/>
        <v>80.85114257766439</v>
      </c>
      <c r="AK320" s="75">
        <f t="shared" si="39"/>
        <v>71.702285155328781</v>
      </c>
      <c r="AN320" s="64"/>
      <c r="AQ320" s="64"/>
      <c r="AR320" s="75">
        <f>(SQRT((SIN(RADIANS(90-DEGREES(ASIN(AD320/2000))))*SQRT(2*Basic!$C$4*9.81)*Tool!$B$125*SIN(RADIANS(90-DEGREES(ASIN(AD320/2000))))*SQRT(2*Basic!$C$4*9.81)*Tool!$B$125)+(COS(RADIANS(90-DEGREES(ASIN(AD320/2000))))*SQRT(2*Basic!$C$4*9.81)*COS(RADIANS(90-DEGREES(ASIN(AD320/2000))))*SQRT(2*Basic!$C$4*9.81))))*(SQRT((SIN(RADIANS(90-DEGREES(ASIN(AD320/2000))))*SQRT(2*Basic!$C$4*9.81)*Tool!$B$125*SIN(RADIANS(90-DEGREES(ASIN(AD320/2000))))*SQRT(2*Basic!$C$4*9.81)*Tool!$B$125)+(COS(RADIANS(90-DEGREES(ASIN(AD320/2000))))*SQRT(2*Basic!$C$4*9.81)*COS(RADIANS(90-DEGREES(ASIN(AD320/2000))))*SQRT(2*Basic!$C$4*9.81))))/(2*9.81)</f>
        <v>0.85475033316000004</v>
      </c>
      <c r="AS320" s="75">
        <f>(1/9.81)*((SQRT((SIN(RADIANS(90-DEGREES(ASIN(AD320/2000))))*SQRT(2*Basic!$C$4*9.81)*Tool!$B$125*SIN(RADIANS(90-DEGREES(ASIN(AD320/2000))))*SQRT(2*Basic!$C$4*9.81)*Tool!$B$125)+(COS(RADIANS(90-DEGREES(ASIN(AD320/2000))))*SQRT(2*Basic!$C$4*9.81)*COS(RADIANS(90-DEGREES(ASIN(AD320/2000))))*SQRT(2*Basic!$C$4*9.81))))*SIN(RADIANS(AK320))+(SQRT(((SQRT((SIN(RADIANS(90-DEGREES(ASIN(AD320/2000))))*SQRT(2*Basic!$C$4*9.81)*Tool!$B$125*SIN(RADIANS(90-DEGREES(ASIN(AD320/2000))))*SQRT(2*Basic!$C$4*9.81)*Tool!$B$125)+(COS(RADIANS(90-DEGREES(ASIN(AD320/2000))))*SQRT(2*Basic!$C$4*9.81)*COS(RADIANS(90-DEGREES(ASIN(AD320/2000))))*SQRT(2*Basic!$C$4*9.81))))*SIN(RADIANS(AK320))*(SQRT((SIN(RADIANS(90-DEGREES(ASIN(AD320/2000))))*SQRT(2*Basic!$C$4*9.81)*Tool!$B$125*SIN(RADIANS(90-DEGREES(ASIN(AD320/2000))))*SQRT(2*Basic!$C$4*9.81)*Tool!$B$125)+(COS(RADIANS(90-DEGREES(ASIN(AD320/2000))))*SQRT(2*Basic!$C$4*9.81)*COS(RADIANS(90-DEGREES(ASIN(AD320/2000))))*SQRT(2*Basic!$C$4*9.81))))*SIN(RADIANS(AK320)))-19.62*(-Basic!$C$3))))*(SQRT((SIN(RADIANS(90-DEGREES(ASIN(AD320/2000))))*SQRT(2*Basic!$C$4*9.81)*Tool!$B$125*SIN(RADIANS(90-DEGREES(ASIN(AD320/2000))))*SQRT(2*Basic!$C$4*9.81)*Tool!$B$125)+(COS(RADIANS(90-DEGREES(ASIN(AD320/2000))))*SQRT(2*Basic!$C$4*9.81)*COS(RADIANS(90-DEGREES(ASIN(AD320/2000))))*SQRT(2*Basic!$C$4*9.81))))*COS(RADIANS(AK320))</f>
        <v>2.020089903257881</v>
      </c>
      <c r="AX320">
        <v>317</v>
      </c>
      <c r="AY320">
        <f t="shared" si="40"/>
        <v>-1363.9967201249965</v>
      </c>
      <c r="AZ320">
        <f t="shared" si="41"/>
        <v>1462.7074032383414</v>
      </c>
    </row>
    <row r="321" spans="6:52" x14ac:dyDescent="0.3">
      <c r="F321">
        <v>319</v>
      </c>
      <c r="G321" s="31">
        <f t="shared" si="34"/>
        <v>0.94042525866441318</v>
      </c>
      <c r="H321" s="35">
        <f>Tool!$E$10+('Trajectory Map'!G321*SIN(RADIANS(90-2*DEGREES(ASIN($D$5/2000))))/COS(RADIANS(90-2*DEGREES(ASIN($D$5/2000))))-('Trajectory Map'!G321*'Trajectory Map'!G321/((VLOOKUP($D$5,$AD$3:$AR$2002,15,FALSE)*4*COS(RADIANS(90-2*DEGREES(ASIN($D$5/2000))))*COS(RADIANS(90-2*DEGREES(ASIN($D$5/2000))))))))</f>
        <v>5.9629477814444805</v>
      </c>
      <c r="AD321" s="33">
        <f t="shared" si="38"/>
        <v>319</v>
      </c>
      <c r="AE321" s="33">
        <f t="shared" si="35"/>
        <v>1974.3958569648589</v>
      </c>
      <c r="AH321" s="33">
        <f t="shared" si="36"/>
        <v>9.1778756344854049</v>
      </c>
      <c r="AI321" s="33">
        <f t="shared" si="37"/>
        <v>80.822124365514597</v>
      </c>
      <c r="AK321" s="75">
        <f t="shared" si="39"/>
        <v>71.644248731029194</v>
      </c>
      <c r="AN321" s="64"/>
      <c r="AQ321" s="64"/>
      <c r="AR321" s="75">
        <f>(SQRT((SIN(RADIANS(90-DEGREES(ASIN(AD321/2000))))*SQRT(2*Basic!$C$4*9.81)*Tool!$B$125*SIN(RADIANS(90-DEGREES(ASIN(AD321/2000))))*SQRT(2*Basic!$C$4*9.81)*Tool!$B$125)+(COS(RADIANS(90-DEGREES(ASIN(AD321/2000))))*SQRT(2*Basic!$C$4*9.81)*COS(RADIANS(90-DEGREES(ASIN(AD321/2000))))*SQRT(2*Basic!$C$4*9.81))))*(SQRT((SIN(RADIANS(90-DEGREES(ASIN(AD321/2000))))*SQRT(2*Basic!$C$4*9.81)*Tool!$B$125*SIN(RADIANS(90-DEGREES(ASIN(AD321/2000))))*SQRT(2*Basic!$C$4*9.81)*Tool!$B$125)+(COS(RADIANS(90-DEGREES(ASIN(AD321/2000))))*SQRT(2*Basic!$C$4*9.81)*COS(RADIANS(90-DEGREES(ASIN(AD321/2000))))*SQRT(2*Basic!$C$4*9.81))))/(2*9.81)</f>
        <v>0.85492110648999997</v>
      </c>
      <c r="AS321" s="75">
        <f>(1/9.81)*((SQRT((SIN(RADIANS(90-DEGREES(ASIN(AD321/2000))))*SQRT(2*Basic!$C$4*9.81)*Tool!$B$125*SIN(RADIANS(90-DEGREES(ASIN(AD321/2000))))*SQRT(2*Basic!$C$4*9.81)*Tool!$B$125)+(COS(RADIANS(90-DEGREES(ASIN(AD321/2000))))*SQRT(2*Basic!$C$4*9.81)*COS(RADIANS(90-DEGREES(ASIN(AD321/2000))))*SQRT(2*Basic!$C$4*9.81))))*SIN(RADIANS(AK321))+(SQRT(((SQRT((SIN(RADIANS(90-DEGREES(ASIN(AD321/2000))))*SQRT(2*Basic!$C$4*9.81)*Tool!$B$125*SIN(RADIANS(90-DEGREES(ASIN(AD321/2000))))*SQRT(2*Basic!$C$4*9.81)*Tool!$B$125)+(COS(RADIANS(90-DEGREES(ASIN(AD321/2000))))*SQRT(2*Basic!$C$4*9.81)*COS(RADIANS(90-DEGREES(ASIN(AD321/2000))))*SQRT(2*Basic!$C$4*9.81))))*SIN(RADIANS(AK321))*(SQRT((SIN(RADIANS(90-DEGREES(ASIN(AD321/2000))))*SQRT(2*Basic!$C$4*9.81)*Tool!$B$125*SIN(RADIANS(90-DEGREES(ASIN(AD321/2000))))*SQRT(2*Basic!$C$4*9.81)*Tool!$B$125)+(COS(RADIANS(90-DEGREES(ASIN(AD321/2000))))*SQRT(2*Basic!$C$4*9.81)*COS(RADIANS(90-DEGREES(ASIN(AD321/2000))))*SQRT(2*Basic!$C$4*9.81))))*SIN(RADIANS(AK321)))-19.62*(-Basic!$C$3))))*(SQRT((SIN(RADIANS(90-DEGREES(ASIN(AD321/2000))))*SQRT(2*Basic!$C$4*9.81)*Tool!$B$125*SIN(RADIANS(90-DEGREES(ASIN(AD321/2000))))*SQRT(2*Basic!$C$4*9.81)*Tool!$B$125)+(COS(RADIANS(90-DEGREES(ASIN(AD321/2000))))*SQRT(2*Basic!$C$4*9.81)*COS(RADIANS(90-DEGREES(ASIN(AD321/2000))))*SQRT(2*Basic!$C$4*9.81))))*COS(RADIANS(AK321))</f>
        <v>2.0263181878138616</v>
      </c>
      <c r="AX321">
        <v>318</v>
      </c>
      <c r="AY321">
        <f t="shared" si="40"/>
        <v>-1338.2612127177163</v>
      </c>
      <c r="AZ321">
        <f t="shared" si="41"/>
        <v>1486.2896509547884</v>
      </c>
    </row>
    <row r="322" spans="6:52" x14ac:dyDescent="0.3">
      <c r="F322">
        <v>320</v>
      </c>
      <c r="G322" s="31">
        <f t="shared" si="34"/>
        <v>0.94337330022762445</v>
      </c>
      <c r="H322" s="35">
        <f>Tool!$E$10+('Trajectory Map'!G322*SIN(RADIANS(90-2*DEGREES(ASIN($D$5/2000))))/COS(RADIANS(90-2*DEGREES(ASIN($D$5/2000))))-('Trajectory Map'!G322*'Trajectory Map'!G322/((VLOOKUP($D$5,$AD$3:$AR$2002,15,FALSE)*4*COS(RADIANS(90-2*DEGREES(ASIN($D$5/2000))))*COS(RADIANS(90-2*DEGREES(ASIN($D$5/2000))))))))</f>
        <v>5.962279055326877</v>
      </c>
      <c r="AD322" s="33">
        <f t="shared" si="38"/>
        <v>320</v>
      </c>
      <c r="AE322" s="33">
        <f t="shared" si="35"/>
        <v>1974.2340286804906</v>
      </c>
      <c r="AH322" s="33">
        <f t="shared" si="36"/>
        <v>9.2068962213459002</v>
      </c>
      <c r="AI322" s="33">
        <f t="shared" si="37"/>
        <v>80.7931037786541</v>
      </c>
      <c r="AK322" s="75">
        <f t="shared" si="39"/>
        <v>71.5862075573082</v>
      </c>
      <c r="AN322" s="64"/>
      <c r="AQ322" s="64"/>
      <c r="AR322" s="75">
        <f>(SQRT((SIN(RADIANS(90-DEGREES(ASIN(AD322/2000))))*SQRT(2*Basic!$C$4*9.81)*Tool!$B$125*SIN(RADIANS(90-DEGREES(ASIN(AD322/2000))))*SQRT(2*Basic!$C$4*9.81)*Tool!$B$125)+(COS(RADIANS(90-DEGREES(ASIN(AD322/2000))))*SQRT(2*Basic!$C$4*9.81)*COS(RADIANS(90-DEGREES(ASIN(AD322/2000))))*SQRT(2*Basic!$C$4*9.81))))*(SQRT((SIN(RADIANS(90-DEGREES(ASIN(AD322/2000))))*SQRT(2*Basic!$C$4*9.81)*Tool!$B$125*SIN(RADIANS(90-DEGREES(ASIN(AD322/2000))))*SQRT(2*Basic!$C$4*9.81)*Tool!$B$125)+(COS(RADIANS(90-DEGREES(ASIN(AD322/2000))))*SQRT(2*Basic!$C$4*9.81)*COS(RADIANS(90-DEGREES(ASIN(AD322/2000))))*SQRT(2*Basic!$C$4*9.81))))/(2*9.81)</f>
        <v>0.85509241599999974</v>
      </c>
      <c r="AS322" s="75">
        <f>(1/9.81)*((SQRT((SIN(RADIANS(90-DEGREES(ASIN(AD322/2000))))*SQRT(2*Basic!$C$4*9.81)*Tool!$B$125*SIN(RADIANS(90-DEGREES(ASIN(AD322/2000))))*SQRT(2*Basic!$C$4*9.81)*Tool!$B$125)+(COS(RADIANS(90-DEGREES(ASIN(AD322/2000))))*SQRT(2*Basic!$C$4*9.81)*COS(RADIANS(90-DEGREES(ASIN(AD322/2000))))*SQRT(2*Basic!$C$4*9.81))))*SIN(RADIANS(AK322))+(SQRT(((SQRT((SIN(RADIANS(90-DEGREES(ASIN(AD322/2000))))*SQRT(2*Basic!$C$4*9.81)*Tool!$B$125*SIN(RADIANS(90-DEGREES(ASIN(AD322/2000))))*SQRT(2*Basic!$C$4*9.81)*Tool!$B$125)+(COS(RADIANS(90-DEGREES(ASIN(AD322/2000))))*SQRT(2*Basic!$C$4*9.81)*COS(RADIANS(90-DEGREES(ASIN(AD322/2000))))*SQRT(2*Basic!$C$4*9.81))))*SIN(RADIANS(AK322))*(SQRT((SIN(RADIANS(90-DEGREES(ASIN(AD322/2000))))*SQRT(2*Basic!$C$4*9.81)*Tool!$B$125*SIN(RADIANS(90-DEGREES(ASIN(AD322/2000))))*SQRT(2*Basic!$C$4*9.81)*Tool!$B$125)+(COS(RADIANS(90-DEGREES(ASIN(AD322/2000))))*SQRT(2*Basic!$C$4*9.81)*COS(RADIANS(90-DEGREES(ASIN(AD322/2000))))*SQRT(2*Basic!$C$4*9.81))))*SIN(RADIANS(AK322)))-19.62*(-Basic!$C$3))))*(SQRT((SIN(RADIANS(90-DEGREES(ASIN(AD322/2000))))*SQRT(2*Basic!$C$4*9.81)*Tool!$B$125*SIN(RADIANS(90-DEGREES(ASIN(AD322/2000))))*SQRT(2*Basic!$C$4*9.81)*Tool!$B$125)+(COS(RADIANS(90-DEGREES(ASIN(AD322/2000))))*SQRT(2*Basic!$C$4*9.81)*COS(RADIANS(90-DEGREES(ASIN(AD322/2000))))*SQRT(2*Basic!$C$4*9.81))))*COS(RADIANS(AK322))</f>
        <v>2.0325451847901705</v>
      </c>
      <c r="AX322">
        <v>319</v>
      </c>
      <c r="AY322">
        <f t="shared" si="40"/>
        <v>-1312.1180579810148</v>
      </c>
      <c r="AZ322">
        <f t="shared" si="41"/>
        <v>1509.4191604455439</v>
      </c>
    </row>
    <row r="323" spans="6:52" x14ac:dyDescent="0.3">
      <c r="F323">
        <v>321</v>
      </c>
      <c r="G323" s="31">
        <f t="shared" ref="G323:G386" si="42">F323*$AV$2/2000</f>
        <v>0.94632134179083571</v>
      </c>
      <c r="H323" s="35">
        <f>Tool!$E$10+('Trajectory Map'!G323*SIN(RADIANS(90-2*DEGREES(ASIN($D$5/2000))))/COS(RADIANS(90-2*DEGREES(ASIN($D$5/2000))))-('Trajectory Map'!G323*'Trajectory Map'!G323/((VLOOKUP($D$5,$AD$3:$AR$2002,15,FALSE)*4*COS(RADIANS(90-2*DEGREES(ASIN($D$5/2000))))*COS(RADIANS(90-2*DEGREES(ASIN($D$5/2000))))))))</f>
        <v>5.9616068756157601</v>
      </c>
      <c r="AD323" s="33">
        <f t="shared" si="38"/>
        <v>321</v>
      </c>
      <c r="AE323" s="33">
        <f t="shared" si="35"/>
        <v>1974.0716805627906</v>
      </c>
      <c r="AH323" s="33">
        <f t="shared" si="36"/>
        <v>9.2359191909471772</v>
      </c>
      <c r="AI323" s="33">
        <f t="shared" si="37"/>
        <v>80.764080809052828</v>
      </c>
      <c r="AK323" s="75">
        <f t="shared" si="39"/>
        <v>71.528161618105642</v>
      </c>
      <c r="AN323" s="64"/>
      <c r="AQ323" s="64"/>
      <c r="AR323" s="75">
        <f>(SQRT((SIN(RADIANS(90-DEGREES(ASIN(AD323/2000))))*SQRT(2*Basic!$C$4*9.81)*Tool!$B$125*SIN(RADIANS(90-DEGREES(ASIN(AD323/2000))))*SQRT(2*Basic!$C$4*9.81)*Tool!$B$125)+(COS(RADIANS(90-DEGREES(ASIN(AD323/2000))))*SQRT(2*Basic!$C$4*9.81)*COS(RADIANS(90-DEGREES(ASIN(AD323/2000))))*SQRT(2*Basic!$C$4*9.81))))*(SQRT((SIN(RADIANS(90-DEGREES(ASIN(AD323/2000))))*SQRT(2*Basic!$C$4*9.81)*Tool!$B$125*SIN(RADIANS(90-DEGREES(ASIN(AD323/2000))))*SQRT(2*Basic!$C$4*9.81)*Tool!$B$125)+(COS(RADIANS(90-DEGREES(ASIN(AD323/2000))))*SQRT(2*Basic!$C$4*9.81)*COS(RADIANS(90-DEGREES(ASIN(AD323/2000))))*SQRT(2*Basic!$C$4*9.81))))/(2*9.81)</f>
        <v>0.85526426169000014</v>
      </c>
      <c r="AS323" s="75">
        <f>(1/9.81)*((SQRT((SIN(RADIANS(90-DEGREES(ASIN(AD323/2000))))*SQRT(2*Basic!$C$4*9.81)*Tool!$B$125*SIN(RADIANS(90-DEGREES(ASIN(AD323/2000))))*SQRT(2*Basic!$C$4*9.81)*Tool!$B$125)+(COS(RADIANS(90-DEGREES(ASIN(AD323/2000))))*SQRT(2*Basic!$C$4*9.81)*COS(RADIANS(90-DEGREES(ASIN(AD323/2000))))*SQRT(2*Basic!$C$4*9.81))))*SIN(RADIANS(AK323))+(SQRT(((SQRT((SIN(RADIANS(90-DEGREES(ASIN(AD323/2000))))*SQRT(2*Basic!$C$4*9.81)*Tool!$B$125*SIN(RADIANS(90-DEGREES(ASIN(AD323/2000))))*SQRT(2*Basic!$C$4*9.81)*Tool!$B$125)+(COS(RADIANS(90-DEGREES(ASIN(AD323/2000))))*SQRT(2*Basic!$C$4*9.81)*COS(RADIANS(90-DEGREES(ASIN(AD323/2000))))*SQRT(2*Basic!$C$4*9.81))))*SIN(RADIANS(AK323))*(SQRT((SIN(RADIANS(90-DEGREES(ASIN(AD323/2000))))*SQRT(2*Basic!$C$4*9.81)*Tool!$B$125*SIN(RADIANS(90-DEGREES(ASIN(AD323/2000))))*SQRT(2*Basic!$C$4*9.81)*Tool!$B$125)+(COS(RADIANS(90-DEGREES(ASIN(AD323/2000))))*SQRT(2*Basic!$C$4*9.81)*COS(RADIANS(90-DEGREES(ASIN(AD323/2000))))*SQRT(2*Basic!$C$4*9.81))))*SIN(RADIANS(AK323)))-19.62*(-Basic!$C$3))))*(SQRT((SIN(RADIANS(90-DEGREES(ASIN(AD323/2000))))*SQRT(2*Basic!$C$4*9.81)*Tool!$B$125*SIN(RADIANS(90-DEGREES(ASIN(AD323/2000))))*SQRT(2*Basic!$C$4*9.81)*Tool!$B$125)+(COS(RADIANS(90-DEGREES(ASIN(AD323/2000))))*SQRT(2*Basic!$C$4*9.81)*COS(RADIANS(90-DEGREES(ASIN(AD323/2000))))*SQRT(2*Basic!$C$4*9.81))))*COS(RADIANS(AK323))</f>
        <v>2.0387708883410629</v>
      </c>
      <c r="AX323">
        <v>320</v>
      </c>
      <c r="AY323">
        <f t="shared" si="40"/>
        <v>-1285.5752193730791</v>
      </c>
      <c r="AZ323">
        <f t="shared" si="41"/>
        <v>1532.0888862379556</v>
      </c>
    </row>
    <row r="324" spans="6:52" x14ac:dyDescent="0.3">
      <c r="F324">
        <v>322</v>
      </c>
      <c r="G324" s="31">
        <f t="shared" si="42"/>
        <v>0.94926938335404709</v>
      </c>
      <c r="H324" s="35">
        <f>Tool!$E$10+('Trajectory Map'!G324*SIN(RADIANS(90-2*DEGREES(ASIN($D$5/2000))))/COS(RADIANS(90-2*DEGREES(ASIN($D$5/2000))))-('Trajectory Map'!G324*'Trajectory Map'!G324/((VLOOKUP($D$5,$AD$3:$AR$2002,15,FALSE)*4*COS(RADIANS(90-2*DEGREES(ASIN($D$5/2000))))*COS(RADIANS(90-2*DEGREES(ASIN($D$5/2000))))))))</f>
        <v>5.960931242311128</v>
      </c>
      <c r="AD324" s="33">
        <f t="shared" si="38"/>
        <v>322</v>
      </c>
      <c r="AE324" s="33">
        <f t="shared" ref="AE324:AE387" si="43">SQRT($AC$7-(AD324*AD324))</f>
        <v>1973.9088124834946</v>
      </c>
      <c r="AH324" s="33">
        <f t="shared" ref="AH324:AH387" si="44">DEGREES(ASIN(AD324/2000))</f>
        <v>9.2649445513250583</v>
      </c>
      <c r="AI324" s="33">
        <f t="shared" ref="AI324:AI387" si="45">90-AH324</f>
        <v>80.735055448674942</v>
      </c>
      <c r="AK324" s="75">
        <f t="shared" si="39"/>
        <v>71.470110897349883</v>
      </c>
      <c r="AN324" s="64"/>
      <c r="AQ324" s="64"/>
      <c r="AR324" s="75">
        <f>(SQRT((SIN(RADIANS(90-DEGREES(ASIN(AD324/2000))))*SQRT(2*Basic!$C$4*9.81)*Tool!$B$125*SIN(RADIANS(90-DEGREES(ASIN(AD324/2000))))*SQRT(2*Basic!$C$4*9.81)*Tool!$B$125)+(COS(RADIANS(90-DEGREES(ASIN(AD324/2000))))*SQRT(2*Basic!$C$4*9.81)*COS(RADIANS(90-DEGREES(ASIN(AD324/2000))))*SQRT(2*Basic!$C$4*9.81))))*(SQRT((SIN(RADIANS(90-DEGREES(ASIN(AD324/2000))))*SQRT(2*Basic!$C$4*9.81)*Tool!$B$125*SIN(RADIANS(90-DEGREES(ASIN(AD324/2000))))*SQRT(2*Basic!$C$4*9.81)*Tool!$B$125)+(COS(RADIANS(90-DEGREES(ASIN(AD324/2000))))*SQRT(2*Basic!$C$4*9.81)*COS(RADIANS(90-DEGREES(ASIN(AD324/2000))))*SQRT(2*Basic!$C$4*9.81))))/(2*9.81)</f>
        <v>0.85543664356000026</v>
      </c>
      <c r="AS324" s="75">
        <f>(1/9.81)*((SQRT((SIN(RADIANS(90-DEGREES(ASIN(AD324/2000))))*SQRT(2*Basic!$C$4*9.81)*Tool!$B$125*SIN(RADIANS(90-DEGREES(ASIN(AD324/2000))))*SQRT(2*Basic!$C$4*9.81)*Tool!$B$125)+(COS(RADIANS(90-DEGREES(ASIN(AD324/2000))))*SQRT(2*Basic!$C$4*9.81)*COS(RADIANS(90-DEGREES(ASIN(AD324/2000))))*SQRT(2*Basic!$C$4*9.81))))*SIN(RADIANS(AK324))+(SQRT(((SQRT((SIN(RADIANS(90-DEGREES(ASIN(AD324/2000))))*SQRT(2*Basic!$C$4*9.81)*Tool!$B$125*SIN(RADIANS(90-DEGREES(ASIN(AD324/2000))))*SQRT(2*Basic!$C$4*9.81)*Tool!$B$125)+(COS(RADIANS(90-DEGREES(ASIN(AD324/2000))))*SQRT(2*Basic!$C$4*9.81)*COS(RADIANS(90-DEGREES(ASIN(AD324/2000))))*SQRT(2*Basic!$C$4*9.81))))*SIN(RADIANS(AK324))*(SQRT((SIN(RADIANS(90-DEGREES(ASIN(AD324/2000))))*SQRT(2*Basic!$C$4*9.81)*Tool!$B$125*SIN(RADIANS(90-DEGREES(ASIN(AD324/2000))))*SQRT(2*Basic!$C$4*9.81)*Tool!$B$125)+(COS(RADIANS(90-DEGREES(ASIN(AD324/2000))))*SQRT(2*Basic!$C$4*9.81)*COS(RADIANS(90-DEGREES(ASIN(AD324/2000))))*SQRT(2*Basic!$C$4*9.81))))*SIN(RADIANS(AK324)))-19.62*(-Basic!$C$3))))*(SQRT((SIN(RADIANS(90-DEGREES(ASIN(AD324/2000))))*SQRT(2*Basic!$C$4*9.81)*Tool!$B$125*SIN(RADIANS(90-DEGREES(ASIN(AD324/2000))))*SQRT(2*Basic!$C$4*9.81)*Tool!$B$125)+(COS(RADIANS(90-DEGREES(ASIN(AD324/2000))))*SQRT(2*Basic!$C$4*9.81)*COS(RADIANS(90-DEGREES(ASIN(AD324/2000))))*SQRT(2*Basic!$C$4*9.81))))*COS(RADIANS(AK324))</f>
        <v>2.044995292604586</v>
      </c>
      <c r="AX324">
        <v>321</v>
      </c>
      <c r="AY324">
        <f t="shared" si="40"/>
        <v>-1258.6407820996756</v>
      </c>
      <c r="AZ324">
        <f t="shared" si="41"/>
        <v>1554.2919229139411</v>
      </c>
    </row>
    <row r="325" spans="6:52" x14ac:dyDescent="0.3">
      <c r="F325">
        <v>323</v>
      </c>
      <c r="G325" s="31">
        <f t="shared" si="42"/>
        <v>0.95221742491725847</v>
      </c>
      <c r="H325" s="35">
        <f>Tool!$E$10+('Trajectory Map'!G325*SIN(RADIANS(90-2*DEGREES(ASIN($D$5/2000))))/COS(RADIANS(90-2*DEGREES(ASIN($D$5/2000))))-('Trajectory Map'!G325*'Trajectory Map'!G325/((VLOOKUP($D$5,$AD$3:$AR$2002,15,FALSE)*4*COS(RADIANS(90-2*DEGREES(ASIN($D$5/2000))))*COS(RADIANS(90-2*DEGREES(ASIN($D$5/2000))))))))</f>
        <v>5.9602521554129817</v>
      </c>
      <c r="AD325" s="33">
        <f t="shared" ref="AD325:AD388" si="46">AD324+1</f>
        <v>323</v>
      </c>
      <c r="AE325" s="33">
        <f t="shared" si="43"/>
        <v>1973.7454243138855</v>
      </c>
      <c r="AH325" s="33">
        <f t="shared" si="44"/>
        <v>9.2939723105211325</v>
      </c>
      <c r="AI325" s="33">
        <f t="shared" si="45"/>
        <v>80.706027689478873</v>
      </c>
      <c r="AK325" s="75">
        <f t="shared" ref="AK325:AK388" si="47">90-(AH325*2)</f>
        <v>71.412055378957731</v>
      </c>
      <c r="AN325" s="64"/>
      <c r="AQ325" s="64"/>
      <c r="AR325" s="75">
        <f>(SQRT((SIN(RADIANS(90-DEGREES(ASIN(AD325/2000))))*SQRT(2*Basic!$C$4*9.81)*Tool!$B$125*SIN(RADIANS(90-DEGREES(ASIN(AD325/2000))))*SQRT(2*Basic!$C$4*9.81)*Tool!$B$125)+(COS(RADIANS(90-DEGREES(ASIN(AD325/2000))))*SQRT(2*Basic!$C$4*9.81)*COS(RADIANS(90-DEGREES(ASIN(AD325/2000))))*SQRT(2*Basic!$C$4*9.81))))*(SQRT((SIN(RADIANS(90-DEGREES(ASIN(AD325/2000))))*SQRT(2*Basic!$C$4*9.81)*Tool!$B$125*SIN(RADIANS(90-DEGREES(ASIN(AD325/2000))))*SQRT(2*Basic!$C$4*9.81)*Tool!$B$125)+(COS(RADIANS(90-DEGREES(ASIN(AD325/2000))))*SQRT(2*Basic!$C$4*9.81)*COS(RADIANS(90-DEGREES(ASIN(AD325/2000))))*SQRT(2*Basic!$C$4*9.81))))/(2*9.81)</f>
        <v>0.85560956161000001</v>
      </c>
      <c r="AS325" s="75">
        <f>(1/9.81)*((SQRT((SIN(RADIANS(90-DEGREES(ASIN(AD325/2000))))*SQRT(2*Basic!$C$4*9.81)*Tool!$B$125*SIN(RADIANS(90-DEGREES(ASIN(AD325/2000))))*SQRT(2*Basic!$C$4*9.81)*Tool!$B$125)+(COS(RADIANS(90-DEGREES(ASIN(AD325/2000))))*SQRT(2*Basic!$C$4*9.81)*COS(RADIANS(90-DEGREES(ASIN(AD325/2000))))*SQRT(2*Basic!$C$4*9.81))))*SIN(RADIANS(AK325))+(SQRT(((SQRT((SIN(RADIANS(90-DEGREES(ASIN(AD325/2000))))*SQRT(2*Basic!$C$4*9.81)*Tool!$B$125*SIN(RADIANS(90-DEGREES(ASIN(AD325/2000))))*SQRT(2*Basic!$C$4*9.81)*Tool!$B$125)+(COS(RADIANS(90-DEGREES(ASIN(AD325/2000))))*SQRT(2*Basic!$C$4*9.81)*COS(RADIANS(90-DEGREES(ASIN(AD325/2000))))*SQRT(2*Basic!$C$4*9.81))))*SIN(RADIANS(AK325))*(SQRT((SIN(RADIANS(90-DEGREES(ASIN(AD325/2000))))*SQRT(2*Basic!$C$4*9.81)*Tool!$B$125*SIN(RADIANS(90-DEGREES(ASIN(AD325/2000))))*SQRT(2*Basic!$C$4*9.81)*Tool!$B$125)+(COS(RADIANS(90-DEGREES(ASIN(AD325/2000))))*SQRT(2*Basic!$C$4*9.81)*COS(RADIANS(90-DEGREES(ASIN(AD325/2000))))*SQRT(2*Basic!$C$4*9.81))))*SIN(RADIANS(AK325)))-19.62*(-Basic!$C$3))))*(SQRT((SIN(RADIANS(90-DEGREES(ASIN(AD325/2000))))*SQRT(2*Basic!$C$4*9.81)*Tool!$B$125*SIN(RADIANS(90-DEGREES(ASIN(AD325/2000))))*SQRT(2*Basic!$C$4*9.81)*Tool!$B$125)+(COS(RADIANS(90-DEGREES(ASIN(AD325/2000))))*SQRT(2*Basic!$C$4*9.81)*COS(RADIANS(90-DEGREES(ASIN(AD325/2000))))*SQRT(2*Basic!$C$4*9.81))))*COS(RADIANS(AK325))</f>
        <v>2.0512183917025477</v>
      </c>
      <c r="AX325">
        <v>322</v>
      </c>
      <c r="AY325">
        <f t="shared" ref="AY325:AY363" si="48">2000*SIN(RADIANS(AX325))</f>
        <v>-1231.3229506513164</v>
      </c>
      <c r="AZ325">
        <f t="shared" si="41"/>
        <v>1576.021507213444</v>
      </c>
    </row>
    <row r="326" spans="6:52" x14ac:dyDescent="0.3">
      <c r="F326">
        <v>324</v>
      </c>
      <c r="G326" s="31">
        <f t="shared" si="42"/>
        <v>0.95516546648046974</v>
      </c>
      <c r="H326" s="35">
        <f>Tool!$E$10+('Trajectory Map'!G326*SIN(RADIANS(90-2*DEGREES(ASIN($D$5/2000))))/COS(RADIANS(90-2*DEGREES(ASIN($D$5/2000))))-('Trajectory Map'!G326*'Trajectory Map'!G326/((VLOOKUP($D$5,$AD$3:$AR$2002,15,FALSE)*4*COS(RADIANS(90-2*DEGREES(ASIN($D$5/2000))))*COS(RADIANS(90-2*DEGREES(ASIN($D$5/2000))))))))</f>
        <v>5.959569614921322</v>
      </c>
      <c r="AD326" s="33">
        <f t="shared" si="46"/>
        <v>324</v>
      </c>
      <c r="AE326" s="33">
        <f t="shared" si="43"/>
        <v>1973.581515924792</v>
      </c>
      <c r="AH326" s="33">
        <f t="shared" si="44"/>
        <v>9.3230024765827704</v>
      </c>
      <c r="AI326" s="33">
        <f t="shared" si="45"/>
        <v>80.676997523417228</v>
      </c>
      <c r="AK326" s="75">
        <f t="shared" si="47"/>
        <v>71.353995046834456</v>
      </c>
      <c r="AN326" s="64"/>
      <c r="AQ326" s="64"/>
      <c r="AR326" s="75">
        <f>(SQRT((SIN(RADIANS(90-DEGREES(ASIN(AD326/2000))))*SQRT(2*Basic!$C$4*9.81)*Tool!$B$125*SIN(RADIANS(90-DEGREES(ASIN(AD326/2000))))*SQRT(2*Basic!$C$4*9.81)*Tool!$B$125)+(COS(RADIANS(90-DEGREES(ASIN(AD326/2000))))*SQRT(2*Basic!$C$4*9.81)*COS(RADIANS(90-DEGREES(ASIN(AD326/2000))))*SQRT(2*Basic!$C$4*9.81))))*(SQRT((SIN(RADIANS(90-DEGREES(ASIN(AD326/2000))))*SQRT(2*Basic!$C$4*9.81)*Tool!$B$125*SIN(RADIANS(90-DEGREES(ASIN(AD326/2000))))*SQRT(2*Basic!$C$4*9.81)*Tool!$B$125)+(COS(RADIANS(90-DEGREES(ASIN(AD326/2000))))*SQRT(2*Basic!$C$4*9.81)*COS(RADIANS(90-DEGREES(ASIN(AD326/2000))))*SQRT(2*Basic!$C$4*9.81))))/(2*9.81)</f>
        <v>0.85578301584000005</v>
      </c>
      <c r="AS326" s="75">
        <f>(1/9.81)*((SQRT((SIN(RADIANS(90-DEGREES(ASIN(AD326/2000))))*SQRT(2*Basic!$C$4*9.81)*Tool!$B$125*SIN(RADIANS(90-DEGREES(ASIN(AD326/2000))))*SQRT(2*Basic!$C$4*9.81)*Tool!$B$125)+(COS(RADIANS(90-DEGREES(ASIN(AD326/2000))))*SQRT(2*Basic!$C$4*9.81)*COS(RADIANS(90-DEGREES(ASIN(AD326/2000))))*SQRT(2*Basic!$C$4*9.81))))*SIN(RADIANS(AK326))+(SQRT(((SQRT((SIN(RADIANS(90-DEGREES(ASIN(AD326/2000))))*SQRT(2*Basic!$C$4*9.81)*Tool!$B$125*SIN(RADIANS(90-DEGREES(ASIN(AD326/2000))))*SQRT(2*Basic!$C$4*9.81)*Tool!$B$125)+(COS(RADIANS(90-DEGREES(ASIN(AD326/2000))))*SQRT(2*Basic!$C$4*9.81)*COS(RADIANS(90-DEGREES(ASIN(AD326/2000))))*SQRT(2*Basic!$C$4*9.81))))*SIN(RADIANS(AK326))*(SQRT((SIN(RADIANS(90-DEGREES(ASIN(AD326/2000))))*SQRT(2*Basic!$C$4*9.81)*Tool!$B$125*SIN(RADIANS(90-DEGREES(ASIN(AD326/2000))))*SQRT(2*Basic!$C$4*9.81)*Tool!$B$125)+(COS(RADIANS(90-DEGREES(ASIN(AD326/2000))))*SQRT(2*Basic!$C$4*9.81)*COS(RADIANS(90-DEGREES(ASIN(AD326/2000))))*SQRT(2*Basic!$C$4*9.81))))*SIN(RADIANS(AK326)))-19.62*(-Basic!$C$3))))*(SQRT((SIN(RADIANS(90-DEGREES(ASIN(AD326/2000))))*SQRT(2*Basic!$C$4*9.81)*Tool!$B$125*SIN(RADIANS(90-DEGREES(ASIN(AD326/2000))))*SQRT(2*Basic!$C$4*9.81)*Tool!$B$125)+(COS(RADIANS(90-DEGREES(ASIN(AD326/2000))))*SQRT(2*Basic!$C$4*9.81)*COS(RADIANS(90-DEGREES(ASIN(AD326/2000))))*SQRT(2*Basic!$C$4*9.81))))*COS(RADIANS(AK326))</f>
        <v>2.0574401797404689</v>
      </c>
      <c r="AX326">
        <v>323</v>
      </c>
      <c r="AY326">
        <f t="shared" si="48"/>
        <v>-1203.6300463040966</v>
      </c>
      <c r="AZ326">
        <f t="shared" si="41"/>
        <v>1597.2710200945858</v>
      </c>
    </row>
    <row r="327" spans="6:52" x14ac:dyDescent="0.3">
      <c r="F327">
        <v>325</v>
      </c>
      <c r="G327" s="31">
        <f t="shared" si="42"/>
        <v>0.95811350804368112</v>
      </c>
      <c r="H327" s="35">
        <f>Tool!$E$10+('Trajectory Map'!G327*SIN(RADIANS(90-2*DEGREES(ASIN($D$5/2000))))/COS(RADIANS(90-2*DEGREES(ASIN($D$5/2000))))-('Trajectory Map'!G327*'Trajectory Map'!G327/((VLOOKUP($D$5,$AD$3:$AR$2002,15,FALSE)*4*COS(RADIANS(90-2*DEGREES(ASIN($D$5/2000))))*COS(RADIANS(90-2*DEGREES(ASIN($D$5/2000))))))))</f>
        <v>5.958883620836148</v>
      </c>
      <c r="AD327" s="33">
        <f t="shared" si="46"/>
        <v>325</v>
      </c>
      <c r="AE327" s="33">
        <f t="shared" si="43"/>
        <v>1973.4170871865886</v>
      </c>
      <c r="AH327" s="33">
        <f t="shared" si="44"/>
        <v>9.352035057563155</v>
      </c>
      <c r="AI327" s="33">
        <f t="shared" si="45"/>
        <v>80.647964942436843</v>
      </c>
      <c r="AK327" s="75">
        <f t="shared" si="47"/>
        <v>71.295929884873686</v>
      </c>
      <c r="AN327" s="64"/>
      <c r="AQ327" s="64"/>
      <c r="AR327" s="75">
        <f>(SQRT((SIN(RADIANS(90-DEGREES(ASIN(AD327/2000))))*SQRT(2*Basic!$C$4*9.81)*Tool!$B$125*SIN(RADIANS(90-DEGREES(ASIN(AD327/2000))))*SQRT(2*Basic!$C$4*9.81)*Tool!$B$125)+(COS(RADIANS(90-DEGREES(ASIN(AD327/2000))))*SQRT(2*Basic!$C$4*9.81)*COS(RADIANS(90-DEGREES(ASIN(AD327/2000))))*SQRT(2*Basic!$C$4*9.81))))*(SQRT((SIN(RADIANS(90-DEGREES(ASIN(AD327/2000))))*SQRT(2*Basic!$C$4*9.81)*Tool!$B$125*SIN(RADIANS(90-DEGREES(ASIN(AD327/2000))))*SQRT(2*Basic!$C$4*9.81)*Tool!$B$125)+(COS(RADIANS(90-DEGREES(ASIN(AD327/2000))))*SQRT(2*Basic!$C$4*9.81)*COS(RADIANS(90-DEGREES(ASIN(AD327/2000))))*SQRT(2*Basic!$C$4*9.81))))/(2*9.81)</f>
        <v>0.85595700625000015</v>
      </c>
      <c r="AS327" s="75">
        <f>(1/9.81)*((SQRT((SIN(RADIANS(90-DEGREES(ASIN(AD327/2000))))*SQRT(2*Basic!$C$4*9.81)*Tool!$B$125*SIN(RADIANS(90-DEGREES(ASIN(AD327/2000))))*SQRT(2*Basic!$C$4*9.81)*Tool!$B$125)+(COS(RADIANS(90-DEGREES(ASIN(AD327/2000))))*SQRT(2*Basic!$C$4*9.81)*COS(RADIANS(90-DEGREES(ASIN(AD327/2000))))*SQRT(2*Basic!$C$4*9.81))))*SIN(RADIANS(AK327))+(SQRT(((SQRT((SIN(RADIANS(90-DEGREES(ASIN(AD327/2000))))*SQRT(2*Basic!$C$4*9.81)*Tool!$B$125*SIN(RADIANS(90-DEGREES(ASIN(AD327/2000))))*SQRT(2*Basic!$C$4*9.81)*Tool!$B$125)+(COS(RADIANS(90-DEGREES(ASIN(AD327/2000))))*SQRT(2*Basic!$C$4*9.81)*COS(RADIANS(90-DEGREES(ASIN(AD327/2000))))*SQRT(2*Basic!$C$4*9.81))))*SIN(RADIANS(AK327))*(SQRT((SIN(RADIANS(90-DEGREES(ASIN(AD327/2000))))*SQRT(2*Basic!$C$4*9.81)*Tool!$B$125*SIN(RADIANS(90-DEGREES(ASIN(AD327/2000))))*SQRT(2*Basic!$C$4*9.81)*Tool!$B$125)+(COS(RADIANS(90-DEGREES(ASIN(AD327/2000))))*SQRT(2*Basic!$C$4*9.81)*COS(RADIANS(90-DEGREES(ASIN(AD327/2000))))*SQRT(2*Basic!$C$4*9.81))))*SIN(RADIANS(AK327)))-19.62*(-Basic!$C$3))))*(SQRT((SIN(RADIANS(90-DEGREES(ASIN(AD327/2000))))*SQRT(2*Basic!$C$4*9.81)*Tool!$B$125*SIN(RADIANS(90-DEGREES(ASIN(AD327/2000))))*SQRT(2*Basic!$C$4*9.81)*Tool!$B$125)+(COS(RADIANS(90-DEGREES(ASIN(AD327/2000))))*SQRT(2*Basic!$C$4*9.81)*COS(RADIANS(90-DEGREES(ASIN(AD327/2000))))*SQRT(2*Basic!$C$4*9.81))))*COS(RADIANS(AK327))</f>
        <v>2.0636606508075528</v>
      </c>
      <c r="AX327">
        <v>324</v>
      </c>
      <c r="AY327">
        <f t="shared" si="48"/>
        <v>-1175.5705045849468</v>
      </c>
      <c r="AZ327">
        <f t="shared" si="41"/>
        <v>1618.0339887498947</v>
      </c>
    </row>
    <row r="328" spans="6:52" x14ac:dyDescent="0.3">
      <c r="F328">
        <v>326</v>
      </c>
      <c r="G328" s="31">
        <f t="shared" si="42"/>
        <v>0.96106154960689238</v>
      </c>
      <c r="H328" s="35">
        <f>Tool!$E$10+('Trajectory Map'!G328*SIN(RADIANS(90-2*DEGREES(ASIN($D$5/2000))))/COS(RADIANS(90-2*DEGREES(ASIN($D$5/2000))))-('Trajectory Map'!G328*'Trajectory Map'!G328/((VLOOKUP($D$5,$AD$3:$AR$2002,15,FALSE)*4*COS(RADIANS(90-2*DEGREES(ASIN($D$5/2000))))*COS(RADIANS(90-2*DEGREES(ASIN($D$5/2000))))))))</f>
        <v>5.9581941731574597</v>
      </c>
      <c r="AD328" s="33">
        <f t="shared" si="46"/>
        <v>326</v>
      </c>
      <c r="AE328" s="33">
        <f t="shared" si="43"/>
        <v>1973.2521379691952</v>
      </c>
      <c r="AH328" s="33">
        <f t="shared" si="44"/>
        <v>9.3810700615212976</v>
      </c>
      <c r="AI328" s="33">
        <f t="shared" si="45"/>
        <v>80.618929938478701</v>
      </c>
      <c r="AK328" s="75">
        <f t="shared" si="47"/>
        <v>71.237859876957401</v>
      </c>
      <c r="AN328" s="64"/>
      <c r="AQ328" s="64"/>
      <c r="AR328" s="75">
        <f>(SQRT((SIN(RADIANS(90-DEGREES(ASIN(AD328/2000))))*SQRT(2*Basic!$C$4*9.81)*Tool!$B$125*SIN(RADIANS(90-DEGREES(ASIN(AD328/2000))))*SQRT(2*Basic!$C$4*9.81)*Tool!$B$125)+(COS(RADIANS(90-DEGREES(ASIN(AD328/2000))))*SQRT(2*Basic!$C$4*9.81)*COS(RADIANS(90-DEGREES(ASIN(AD328/2000))))*SQRT(2*Basic!$C$4*9.81))))*(SQRT((SIN(RADIANS(90-DEGREES(ASIN(AD328/2000))))*SQRT(2*Basic!$C$4*9.81)*Tool!$B$125*SIN(RADIANS(90-DEGREES(ASIN(AD328/2000))))*SQRT(2*Basic!$C$4*9.81)*Tool!$B$125)+(COS(RADIANS(90-DEGREES(ASIN(AD328/2000))))*SQRT(2*Basic!$C$4*9.81)*COS(RADIANS(90-DEGREES(ASIN(AD328/2000))))*SQRT(2*Basic!$C$4*9.81))))/(2*9.81)</f>
        <v>0.85613153283999988</v>
      </c>
      <c r="AS328" s="75">
        <f>(1/9.81)*((SQRT((SIN(RADIANS(90-DEGREES(ASIN(AD328/2000))))*SQRT(2*Basic!$C$4*9.81)*Tool!$B$125*SIN(RADIANS(90-DEGREES(ASIN(AD328/2000))))*SQRT(2*Basic!$C$4*9.81)*Tool!$B$125)+(COS(RADIANS(90-DEGREES(ASIN(AD328/2000))))*SQRT(2*Basic!$C$4*9.81)*COS(RADIANS(90-DEGREES(ASIN(AD328/2000))))*SQRT(2*Basic!$C$4*9.81))))*SIN(RADIANS(AK328))+(SQRT(((SQRT((SIN(RADIANS(90-DEGREES(ASIN(AD328/2000))))*SQRT(2*Basic!$C$4*9.81)*Tool!$B$125*SIN(RADIANS(90-DEGREES(ASIN(AD328/2000))))*SQRT(2*Basic!$C$4*9.81)*Tool!$B$125)+(COS(RADIANS(90-DEGREES(ASIN(AD328/2000))))*SQRT(2*Basic!$C$4*9.81)*COS(RADIANS(90-DEGREES(ASIN(AD328/2000))))*SQRT(2*Basic!$C$4*9.81))))*SIN(RADIANS(AK328))*(SQRT((SIN(RADIANS(90-DEGREES(ASIN(AD328/2000))))*SQRT(2*Basic!$C$4*9.81)*Tool!$B$125*SIN(RADIANS(90-DEGREES(ASIN(AD328/2000))))*SQRT(2*Basic!$C$4*9.81)*Tool!$B$125)+(COS(RADIANS(90-DEGREES(ASIN(AD328/2000))))*SQRT(2*Basic!$C$4*9.81)*COS(RADIANS(90-DEGREES(ASIN(AD328/2000))))*SQRT(2*Basic!$C$4*9.81))))*SIN(RADIANS(AK328)))-19.62*(-Basic!$C$3))))*(SQRT((SIN(RADIANS(90-DEGREES(ASIN(AD328/2000))))*SQRT(2*Basic!$C$4*9.81)*Tool!$B$125*SIN(RADIANS(90-DEGREES(ASIN(AD328/2000))))*SQRT(2*Basic!$C$4*9.81)*Tool!$B$125)+(COS(RADIANS(90-DEGREES(ASIN(AD328/2000))))*SQRT(2*Basic!$C$4*9.81)*COS(RADIANS(90-DEGREES(ASIN(AD328/2000))))*SQRT(2*Basic!$C$4*9.81))))*COS(RADIANS(AK328))</f>
        <v>2.0698797989766442</v>
      </c>
      <c r="AX328">
        <v>325</v>
      </c>
      <c r="AY328">
        <f t="shared" si="48"/>
        <v>-1147.152872702093</v>
      </c>
      <c r="AZ328">
        <f t="shared" si="41"/>
        <v>1638.3040885779831</v>
      </c>
    </row>
    <row r="329" spans="6:52" x14ac:dyDescent="0.3">
      <c r="F329">
        <v>327</v>
      </c>
      <c r="G329" s="31">
        <f t="shared" si="42"/>
        <v>0.96400959117010365</v>
      </c>
      <c r="H329" s="35">
        <f>Tool!$E$10+('Trajectory Map'!G329*SIN(RADIANS(90-2*DEGREES(ASIN($D$5/2000))))/COS(RADIANS(90-2*DEGREES(ASIN($D$5/2000))))-('Trajectory Map'!G329*'Trajectory Map'!G329/((VLOOKUP($D$5,$AD$3:$AR$2002,15,FALSE)*4*COS(RADIANS(90-2*DEGREES(ASIN($D$5/2000))))*COS(RADIANS(90-2*DEGREES(ASIN($D$5/2000))))))))</f>
        <v>5.957501271885258</v>
      </c>
      <c r="AD329" s="33">
        <f t="shared" si="46"/>
        <v>327</v>
      </c>
      <c r="AE329" s="33">
        <f t="shared" si="43"/>
        <v>1973.0866681420764</v>
      </c>
      <c r="AH329" s="33">
        <f t="shared" si="44"/>
        <v>9.4101074965220697</v>
      </c>
      <c r="AI329" s="33">
        <f t="shared" si="45"/>
        <v>80.589892503477927</v>
      </c>
      <c r="AK329" s="75">
        <f t="shared" si="47"/>
        <v>71.179785006955854</v>
      </c>
      <c r="AN329" s="64"/>
      <c r="AQ329" s="64"/>
      <c r="AR329" s="75">
        <f>(SQRT((SIN(RADIANS(90-DEGREES(ASIN(AD329/2000))))*SQRT(2*Basic!$C$4*9.81)*Tool!$B$125*SIN(RADIANS(90-DEGREES(ASIN(AD329/2000))))*SQRT(2*Basic!$C$4*9.81)*Tool!$B$125)+(COS(RADIANS(90-DEGREES(ASIN(AD329/2000))))*SQRT(2*Basic!$C$4*9.81)*COS(RADIANS(90-DEGREES(ASIN(AD329/2000))))*SQRT(2*Basic!$C$4*9.81))))*(SQRT((SIN(RADIANS(90-DEGREES(ASIN(AD329/2000))))*SQRT(2*Basic!$C$4*9.81)*Tool!$B$125*SIN(RADIANS(90-DEGREES(ASIN(AD329/2000))))*SQRT(2*Basic!$C$4*9.81)*Tool!$B$125)+(COS(RADIANS(90-DEGREES(ASIN(AD329/2000))))*SQRT(2*Basic!$C$4*9.81)*COS(RADIANS(90-DEGREES(ASIN(AD329/2000))))*SQRT(2*Basic!$C$4*9.81))))/(2*9.81)</f>
        <v>0.85630659561000011</v>
      </c>
      <c r="AS329" s="75">
        <f>(1/9.81)*((SQRT((SIN(RADIANS(90-DEGREES(ASIN(AD329/2000))))*SQRT(2*Basic!$C$4*9.81)*Tool!$B$125*SIN(RADIANS(90-DEGREES(ASIN(AD329/2000))))*SQRT(2*Basic!$C$4*9.81)*Tool!$B$125)+(COS(RADIANS(90-DEGREES(ASIN(AD329/2000))))*SQRT(2*Basic!$C$4*9.81)*COS(RADIANS(90-DEGREES(ASIN(AD329/2000))))*SQRT(2*Basic!$C$4*9.81))))*SIN(RADIANS(AK329))+(SQRT(((SQRT((SIN(RADIANS(90-DEGREES(ASIN(AD329/2000))))*SQRT(2*Basic!$C$4*9.81)*Tool!$B$125*SIN(RADIANS(90-DEGREES(ASIN(AD329/2000))))*SQRT(2*Basic!$C$4*9.81)*Tool!$B$125)+(COS(RADIANS(90-DEGREES(ASIN(AD329/2000))))*SQRT(2*Basic!$C$4*9.81)*COS(RADIANS(90-DEGREES(ASIN(AD329/2000))))*SQRT(2*Basic!$C$4*9.81))))*SIN(RADIANS(AK329))*(SQRT((SIN(RADIANS(90-DEGREES(ASIN(AD329/2000))))*SQRT(2*Basic!$C$4*9.81)*Tool!$B$125*SIN(RADIANS(90-DEGREES(ASIN(AD329/2000))))*SQRT(2*Basic!$C$4*9.81)*Tool!$B$125)+(COS(RADIANS(90-DEGREES(ASIN(AD329/2000))))*SQRT(2*Basic!$C$4*9.81)*COS(RADIANS(90-DEGREES(ASIN(AD329/2000))))*SQRT(2*Basic!$C$4*9.81))))*SIN(RADIANS(AK329)))-19.62*(-Basic!$C$3))))*(SQRT((SIN(RADIANS(90-DEGREES(ASIN(AD329/2000))))*SQRT(2*Basic!$C$4*9.81)*Tool!$B$125*SIN(RADIANS(90-DEGREES(ASIN(AD329/2000))))*SQRT(2*Basic!$C$4*9.81)*Tool!$B$125)+(COS(RADIANS(90-DEGREES(ASIN(AD329/2000))))*SQRT(2*Basic!$C$4*9.81)*COS(RADIANS(90-DEGREES(ASIN(AD329/2000))))*SQRT(2*Basic!$C$4*9.81))))*COS(RADIANS(AK329))</f>
        <v>2.0760976183041948</v>
      </c>
      <c r="AX329">
        <v>326</v>
      </c>
      <c r="AY329">
        <f t="shared" si="48"/>
        <v>-1118.3858069414932</v>
      </c>
      <c r="AZ329">
        <f t="shared" si="41"/>
        <v>1658.0751451100837</v>
      </c>
    </row>
    <row r="330" spans="6:52" x14ac:dyDescent="0.3">
      <c r="F330">
        <v>328</v>
      </c>
      <c r="G330" s="31">
        <f t="shared" si="42"/>
        <v>0.96695763273331503</v>
      </c>
      <c r="H330" s="35">
        <f>Tool!$E$10+('Trajectory Map'!G330*SIN(RADIANS(90-2*DEGREES(ASIN($D$5/2000))))/COS(RADIANS(90-2*DEGREES(ASIN($D$5/2000))))-('Trajectory Map'!G330*'Trajectory Map'!G330/((VLOOKUP($D$5,$AD$3:$AR$2002,15,FALSE)*4*COS(RADIANS(90-2*DEGREES(ASIN($D$5/2000))))*COS(RADIANS(90-2*DEGREES(ASIN($D$5/2000))))))))</f>
        <v>5.9568049170195412</v>
      </c>
      <c r="AD330" s="33">
        <f t="shared" si="46"/>
        <v>328</v>
      </c>
      <c r="AE330" s="33">
        <f t="shared" si="43"/>
        <v>1972.9206775742405</v>
      </c>
      <c r="AH330" s="33">
        <f t="shared" si="44"/>
        <v>9.4391473706362063</v>
      </c>
      <c r="AI330" s="33">
        <f t="shared" si="45"/>
        <v>80.560852629363794</v>
      </c>
      <c r="AK330" s="75">
        <f t="shared" si="47"/>
        <v>71.121705258727587</v>
      </c>
      <c r="AN330" s="64"/>
      <c r="AQ330" s="64"/>
      <c r="AR330" s="75">
        <f>(SQRT((SIN(RADIANS(90-DEGREES(ASIN(AD330/2000))))*SQRT(2*Basic!$C$4*9.81)*Tool!$B$125*SIN(RADIANS(90-DEGREES(ASIN(AD330/2000))))*SQRT(2*Basic!$C$4*9.81)*Tool!$B$125)+(COS(RADIANS(90-DEGREES(ASIN(AD330/2000))))*SQRT(2*Basic!$C$4*9.81)*COS(RADIANS(90-DEGREES(ASIN(AD330/2000))))*SQRT(2*Basic!$C$4*9.81))))*(SQRT((SIN(RADIANS(90-DEGREES(ASIN(AD330/2000))))*SQRT(2*Basic!$C$4*9.81)*Tool!$B$125*SIN(RADIANS(90-DEGREES(ASIN(AD330/2000))))*SQRT(2*Basic!$C$4*9.81)*Tool!$B$125)+(COS(RADIANS(90-DEGREES(ASIN(AD330/2000))))*SQRT(2*Basic!$C$4*9.81)*COS(RADIANS(90-DEGREES(ASIN(AD330/2000))))*SQRT(2*Basic!$C$4*9.81))))/(2*9.81)</f>
        <v>0.8564821945600003</v>
      </c>
      <c r="AS330" s="75">
        <f>(1/9.81)*((SQRT((SIN(RADIANS(90-DEGREES(ASIN(AD330/2000))))*SQRT(2*Basic!$C$4*9.81)*Tool!$B$125*SIN(RADIANS(90-DEGREES(ASIN(AD330/2000))))*SQRT(2*Basic!$C$4*9.81)*Tool!$B$125)+(COS(RADIANS(90-DEGREES(ASIN(AD330/2000))))*SQRT(2*Basic!$C$4*9.81)*COS(RADIANS(90-DEGREES(ASIN(AD330/2000))))*SQRT(2*Basic!$C$4*9.81))))*SIN(RADIANS(AK330))+(SQRT(((SQRT((SIN(RADIANS(90-DEGREES(ASIN(AD330/2000))))*SQRT(2*Basic!$C$4*9.81)*Tool!$B$125*SIN(RADIANS(90-DEGREES(ASIN(AD330/2000))))*SQRT(2*Basic!$C$4*9.81)*Tool!$B$125)+(COS(RADIANS(90-DEGREES(ASIN(AD330/2000))))*SQRT(2*Basic!$C$4*9.81)*COS(RADIANS(90-DEGREES(ASIN(AD330/2000))))*SQRT(2*Basic!$C$4*9.81))))*SIN(RADIANS(AK330))*(SQRT((SIN(RADIANS(90-DEGREES(ASIN(AD330/2000))))*SQRT(2*Basic!$C$4*9.81)*Tool!$B$125*SIN(RADIANS(90-DEGREES(ASIN(AD330/2000))))*SQRT(2*Basic!$C$4*9.81)*Tool!$B$125)+(COS(RADIANS(90-DEGREES(ASIN(AD330/2000))))*SQRT(2*Basic!$C$4*9.81)*COS(RADIANS(90-DEGREES(ASIN(AD330/2000))))*SQRT(2*Basic!$C$4*9.81))))*SIN(RADIANS(AK330)))-19.62*(-Basic!$C$3))))*(SQRT((SIN(RADIANS(90-DEGREES(ASIN(AD330/2000))))*SQRT(2*Basic!$C$4*9.81)*Tool!$B$125*SIN(RADIANS(90-DEGREES(ASIN(AD330/2000))))*SQRT(2*Basic!$C$4*9.81)*Tool!$B$125)+(COS(RADIANS(90-DEGREES(ASIN(AD330/2000))))*SQRT(2*Basic!$C$4*9.81)*COS(RADIANS(90-DEGREES(ASIN(AD330/2000))))*SQRT(2*Basic!$C$4*9.81))))*COS(RADIANS(AK330))</f>
        <v>2.0823141028302139</v>
      </c>
      <c r="AX330">
        <v>327</v>
      </c>
      <c r="AY330">
        <f t="shared" si="48"/>
        <v>-1089.2780700300539</v>
      </c>
      <c r="AZ330">
        <f t="shared" si="41"/>
        <v>1677.3411358908481</v>
      </c>
    </row>
    <row r="331" spans="6:52" x14ac:dyDescent="0.3">
      <c r="F331">
        <v>329</v>
      </c>
      <c r="G331" s="31">
        <f t="shared" si="42"/>
        <v>0.96990567429652641</v>
      </c>
      <c r="H331" s="35">
        <f>Tool!$E$10+('Trajectory Map'!G331*SIN(RADIANS(90-2*DEGREES(ASIN($D$5/2000))))/COS(RADIANS(90-2*DEGREES(ASIN($D$5/2000))))-('Trajectory Map'!G331*'Trajectory Map'!G331/((VLOOKUP($D$5,$AD$3:$AR$2002,15,FALSE)*4*COS(RADIANS(90-2*DEGREES(ASIN($D$5/2000))))*COS(RADIANS(90-2*DEGREES(ASIN($D$5/2000))))))))</f>
        <v>5.9561051085603109</v>
      </c>
      <c r="AD331" s="33">
        <f t="shared" si="46"/>
        <v>329</v>
      </c>
      <c r="AE331" s="33">
        <f t="shared" si="43"/>
        <v>1972.7541661342398</v>
      </c>
      <c r="AH331" s="33">
        <f t="shared" si="44"/>
        <v>9.4681896919403474</v>
      </c>
      <c r="AI331" s="33">
        <f t="shared" si="45"/>
        <v>80.531810308059647</v>
      </c>
      <c r="AK331" s="75">
        <f t="shared" si="47"/>
        <v>71.063620616119309</v>
      </c>
      <c r="AN331" s="64"/>
      <c r="AQ331" s="64"/>
      <c r="AR331" s="75">
        <f>(SQRT((SIN(RADIANS(90-DEGREES(ASIN(AD331/2000))))*SQRT(2*Basic!$C$4*9.81)*Tool!$B$125*SIN(RADIANS(90-DEGREES(ASIN(AD331/2000))))*SQRT(2*Basic!$C$4*9.81)*Tool!$B$125)+(COS(RADIANS(90-DEGREES(ASIN(AD331/2000))))*SQRT(2*Basic!$C$4*9.81)*COS(RADIANS(90-DEGREES(ASIN(AD331/2000))))*SQRT(2*Basic!$C$4*9.81))))*(SQRT((SIN(RADIANS(90-DEGREES(ASIN(AD331/2000))))*SQRT(2*Basic!$C$4*9.81)*Tool!$B$125*SIN(RADIANS(90-DEGREES(ASIN(AD331/2000))))*SQRT(2*Basic!$C$4*9.81)*Tool!$B$125)+(COS(RADIANS(90-DEGREES(ASIN(AD331/2000))))*SQRT(2*Basic!$C$4*9.81)*COS(RADIANS(90-DEGREES(ASIN(AD331/2000))))*SQRT(2*Basic!$C$4*9.81))))/(2*9.81)</f>
        <v>0.85665832969000011</v>
      </c>
      <c r="AS331" s="75">
        <f>(1/9.81)*((SQRT((SIN(RADIANS(90-DEGREES(ASIN(AD331/2000))))*SQRT(2*Basic!$C$4*9.81)*Tool!$B$125*SIN(RADIANS(90-DEGREES(ASIN(AD331/2000))))*SQRT(2*Basic!$C$4*9.81)*Tool!$B$125)+(COS(RADIANS(90-DEGREES(ASIN(AD331/2000))))*SQRT(2*Basic!$C$4*9.81)*COS(RADIANS(90-DEGREES(ASIN(AD331/2000))))*SQRT(2*Basic!$C$4*9.81))))*SIN(RADIANS(AK331))+(SQRT(((SQRT((SIN(RADIANS(90-DEGREES(ASIN(AD331/2000))))*SQRT(2*Basic!$C$4*9.81)*Tool!$B$125*SIN(RADIANS(90-DEGREES(ASIN(AD331/2000))))*SQRT(2*Basic!$C$4*9.81)*Tool!$B$125)+(COS(RADIANS(90-DEGREES(ASIN(AD331/2000))))*SQRT(2*Basic!$C$4*9.81)*COS(RADIANS(90-DEGREES(ASIN(AD331/2000))))*SQRT(2*Basic!$C$4*9.81))))*SIN(RADIANS(AK331))*(SQRT((SIN(RADIANS(90-DEGREES(ASIN(AD331/2000))))*SQRT(2*Basic!$C$4*9.81)*Tool!$B$125*SIN(RADIANS(90-DEGREES(ASIN(AD331/2000))))*SQRT(2*Basic!$C$4*9.81)*Tool!$B$125)+(COS(RADIANS(90-DEGREES(ASIN(AD331/2000))))*SQRT(2*Basic!$C$4*9.81)*COS(RADIANS(90-DEGREES(ASIN(AD331/2000))))*SQRT(2*Basic!$C$4*9.81))))*SIN(RADIANS(AK331)))-19.62*(-Basic!$C$3))))*(SQRT((SIN(RADIANS(90-DEGREES(ASIN(AD331/2000))))*SQRT(2*Basic!$C$4*9.81)*Tool!$B$125*SIN(RADIANS(90-DEGREES(ASIN(AD331/2000))))*SQRT(2*Basic!$C$4*9.81)*Tool!$B$125)+(COS(RADIANS(90-DEGREES(ASIN(AD331/2000))))*SQRT(2*Basic!$C$4*9.81)*COS(RADIANS(90-DEGREES(ASIN(AD331/2000))))*SQRT(2*Basic!$C$4*9.81))))*COS(RADIANS(AK331))</f>
        <v>2.0885292465782479</v>
      </c>
      <c r="AX331">
        <v>328</v>
      </c>
      <c r="AY331">
        <f t="shared" si="48"/>
        <v>-1059.83852846641</v>
      </c>
      <c r="AZ331">
        <f t="shared" si="41"/>
        <v>1696.0961923128518</v>
      </c>
    </row>
    <row r="332" spans="6:52" x14ac:dyDescent="0.3">
      <c r="F332">
        <v>330</v>
      </c>
      <c r="G332" s="31">
        <f t="shared" si="42"/>
        <v>0.97285371585973768</v>
      </c>
      <c r="H332" s="35">
        <f>Tool!$E$10+('Trajectory Map'!G332*SIN(RADIANS(90-2*DEGREES(ASIN($D$5/2000))))/COS(RADIANS(90-2*DEGREES(ASIN($D$5/2000))))-('Trajectory Map'!G332*'Trajectory Map'!G332/((VLOOKUP($D$5,$AD$3:$AR$2002,15,FALSE)*4*COS(RADIANS(90-2*DEGREES(ASIN($D$5/2000))))*COS(RADIANS(90-2*DEGREES(ASIN($D$5/2000))))))))</f>
        <v>5.9554018465075664</v>
      </c>
      <c r="AD332" s="33">
        <f t="shared" si="46"/>
        <v>330</v>
      </c>
      <c r="AE332" s="33">
        <f t="shared" si="43"/>
        <v>1972.5871336901698</v>
      </c>
      <c r="AH332" s="33">
        <f t="shared" si="44"/>
        <v>9.4972344685170498</v>
      </c>
      <c r="AI332" s="33">
        <f t="shared" si="45"/>
        <v>80.50276553148295</v>
      </c>
      <c r="AK332" s="75">
        <f t="shared" si="47"/>
        <v>71.0055310629659</v>
      </c>
      <c r="AN332" s="64"/>
      <c r="AQ332" s="64"/>
      <c r="AR332" s="75">
        <f>(SQRT((SIN(RADIANS(90-DEGREES(ASIN(AD332/2000))))*SQRT(2*Basic!$C$4*9.81)*Tool!$B$125*SIN(RADIANS(90-DEGREES(ASIN(AD332/2000))))*SQRT(2*Basic!$C$4*9.81)*Tool!$B$125)+(COS(RADIANS(90-DEGREES(ASIN(AD332/2000))))*SQRT(2*Basic!$C$4*9.81)*COS(RADIANS(90-DEGREES(ASIN(AD332/2000))))*SQRT(2*Basic!$C$4*9.81))))*(SQRT((SIN(RADIANS(90-DEGREES(ASIN(AD332/2000))))*SQRT(2*Basic!$C$4*9.81)*Tool!$B$125*SIN(RADIANS(90-DEGREES(ASIN(AD332/2000))))*SQRT(2*Basic!$C$4*9.81)*Tool!$B$125)+(COS(RADIANS(90-DEGREES(ASIN(AD332/2000))))*SQRT(2*Basic!$C$4*9.81)*COS(RADIANS(90-DEGREES(ASIN(AD332/2000))))*SQRT(2*Basic!$C$4*9.81))))/(2*9.81)</f>
        <v>0.85683500100000032</v>
      </c>
      <c r="AS332" s="75">
        <f>(1/9.81)*((SQRT((SIN(RADIANS(90-DEGREES(ASIN(AD332/2000))))*SQRT(2*Basic!$C$4*9.81)*Tool!$B$125*SIN(RADIANS(90-DEGREES(ASIN(AD332/2000))))*SQRT(2*Basic!$C$4*9.81)*Tool!$B$125)+(COS(RADIANS(90-DEGREES(ASIN(AD332/2000))))*SQRT(2*Basic!$C$4*9.81)*COS(RADIANS(90-DEGREES(ASIN(AD332/2000))))*SQRT(2*Basic!$C$4*9.81))))*SIN(RADIANS(AK332))+(SQRT(((SQRT((SIN(RADIANS(90-DEGREES(ASIN(AD332/2000))))*SQRT(2*Basic!$C$4*9.81)*Tool!$B$125*SIN(RADIANS(90-DEGREES(ASIN(AD332/2000))))*SQRT(2*Basic!$C$4*9.81)*Tool!$B$125)+(COS(RADIANS(90-DEGREES(ASIN(AD332/2000))))*SQRT(2*Basic!$C$4*9.81)*COS(RADIANS(90-DEGREES(ASIN(AD332/2000))))*SQRT(2*Basic!$C$4*9.81))))*SIN(RADIANS(AK332))*(SQRT((SIN(RADIANS(90-DEGREES(ASIN(AD332/2000))))*SQRT(2*Basic!$C$4*9.81)*Tool!$B$125*SIN(RADIANS(90-DEGREES(ASIN(AD332/2000))))*SQRT(2*Basic!$C$4*9.81)*Tool!$B$125)+(COS(RADIANS(90-DEGREES(ASIN(AD332/2000))))*SQRT(2*Basic!$C$4*9.81)*COS(RADIANS(90-DEGREES(ASIN(AD332/2000))))*SQRT(2*Basic!$C$4*9.81))))*SIN(RADIANS(AK332)))-19.62*(-Basic!$C$3))))*(SQRT((SIN(RADIANS(90-DEGREES(ASIN(AD332/2000))))*SQRT(2*Basic!$C$4*9.81)*Tool!$B$125*SIN(RADIANS(90-DEGREES(ASIN(AD332/2000))))*SQRT(2*Basic!$C$4*9.81)*Tool!$B$125)+(COS(RADIANS(90-DEGREES(ASIN(AD332/2000))))*SQRT(2*Basic!$C$4*9.81)*COS(RADIANS(90-DEGREES(ASIN(AD332/2000))))*SQRT(2*Basic!$C$4*9.81))))*COS(RADIANS(AK332))</f>
        <v>2.0947430435553329</v>
      </c>
      <c r="AX332">
        <v>329</v>
      </c>
      <c r="AY332">
        <f t="shared" si="48"/>
        <v>-1030.0761498201089</v>
      </c>
      <c r="AZ332">
        <f t="shared" si="41"/>
        <v>1714.3346014042243</v>
      </c>
    </row>
    <row r="333" spans="6:52" x14ac:dyDescent="0.3">
      <c r="F333">
        <v>331</v>
      </c>
      <c r="G333" s="31">
        <f t="shared" si="42"/>
        <v>0.97580175742294895</v>
      </c>
      <c r="H333" s="35">
        <f>Tool!$E$10+('Trajectory Map'!G333*SIN(RADIANS(90-2*DEGREES(ASIN($D$5/2000))))/COS(RADIANS(90-2*DEGREES(ASIN($D$5/2000))))-('Trajectory Map'!G333*'Trajectory Map'!G333/((VLOOKUP($D$5,$AD$3:$AR$2002,15,FALSE)*4*COS(RADIANS(90-2*DEGREES(ASIN($D$5/2000))))*COS(RADIANS(90-2*DEGREES(ASIN($D$5/2000))))))))</f>
        <v>5.9546951308613076</v>
      </c>
      <c r="AD333" s="33">
        <f t="shared" si="46"/>
        <v>331</v>
      </c>
      <c r="AE333" s="33">
        <f t="shared" si="43"/>
        <v>1972.4195801096682</v>
      </c>
      <c r="AH333" s="33">
        <f t="shared" si="44"/>
        <v>9.5262817084548104</v>
      </c>
      <c r="AI333" s="33">
        <f t="shared" si="45"/>
        <v>80.473718291545197</v>
      </c>
      <c r="AK333" s="75">
        <f t="shared" si="47"/>
        <v>70.947436583090379</v>
      </c>
      <c r="AN333" s="64"/>
      <c r="AQ333" s="64"/>
      <c r="AR333" s="75">
        <f>(SQRT((SIN(RADIANS(90-DEGREES(ASIN(AD333/2000))))*SQRT(2*Basic!$C$4*9.81)*Tool!$B$125*SIN(RADIANS(90-DEGREES(ASIN(AD333/2000))))*SQRT(2*Basic!$C$4*9.81)*Tool!$B$125)+(COS(RADIANS(90-DEGREES(ASIN(AD333/2000))))*SQRT(2*Basic!$C$4*9.81)*COS(RADIANS(90-DEGREES(ASIN(AD333/2000))))*SQRT(2*Basic!$C$4*9.81))))*(SQRT((SIN(RADIANS(90-DEGREES(ASIN(AD333/2000))))*SQRT(2*Basic!$C$4*9.81)*Tool!$B$125*SIN(RADIANS(90-DEGREES(ASIN(AD333/2000))))*SQRT(2*Basic!$C$4*9.81)*Tool!$B$125)+(COS(RADIANS(90-DEGREES(ASIN(AD333/2000))))*SQRT(2*Basic!$C$4*9.81)*COS(RADIANS(90-DEGREES(ASIN(AD333/2000))))*SQRT(2*Basic!$C$4*9.81))))/(2*9.81)</f>
        <v>0.85701220848999971</v>
      </c>
      <c r="AS333" s="75">
        <f>(1/9.81)*((SQRT((SIN(RADIANS(90-DEGREES(ASIN(AD333/2000))))*SQRT(2*Basic!$C$4*9.81)*Tool!$B$125*SIN(RADIANS(90-DEGREES(ASIN(AD333/2000))))*SQRT(2*Basic!$C$4*9.81)*Tool!$B$125)+(COS(RADIANS(90-DEGREES(ASIN(AD333/2000))))*SQRT(2*Basic!$C$4*9.81)*COS(RADIANS(90-DEGREES(ASIN(AD333/2000))))*SQRT(2*Basic!$C$4*9.81))))*SIN(RADIANS(AK333))+(SQRT(((SQRT((SIN(RADIANS(90-DEGREES(ASIN(AD333/2000))))*SQRT(2*Basic!$C$4*9.81)*Tool!$B$125*SIN(RADIANS(90-DEGREES(ASIN(AD333/2000))))*SQRT(2*Basic!$C$4*9.81)*Tool!$B$125)+(COS(RADIANS(90-DEGREES(ASIN(AD333/2000))))*SQRT(2*Basic!$C$4*9.81)*COS(RADIANS(90-DEGREES(ASIN(AD333/2000))))*SQRT(2*Basic!$C$4*9.81))))*SIN(RADIANS(AK333))*(SQRT((SIN(RADIANS(90-DEGREES(ASIN(AD333/2000))))*SQRT(2*Basic!$C$4*9.81)*Tool!$B$125*SIN(RADIANS(90-DEGREES(ASIN(AD333/2000))))*SQRT(2*Basic!$C$4*9.81)*Tool!$B$125)+(COS(RADIANS(90-DEGREES(ASIN(AD333/2000))))*SQRT(2*Basic!$C$4*9.81)*COS(RADIANS(90-DEGREES(ASIN(AD333/2000))))*SQRT(2*Basic!$C$4*9.81))))*SIN(RADIANS(AK333)))-19.62*(-Basic!$C$3))))*(SQRT((SIN(RADIANS(90-DEGREES(ASIN(AD333/2000))))*SQRT(2*Basic!$C$4*9.81)*Tool!$B$125*SIN(RADIANS(90-DEGREES(ASIN(AD333/2000))))*SQRT(2*Basic!$C$4*9.81)*Tool!$B$125)+(COS(RADIANS(90-DEGREES(ASIN(AD333/2000))))*SQRT(2*Basic!$C$4*9.81)*COS(RADIANS(90-DEGREES(ASIN(AD333/2000))))*SQRT(2*Basic!$C$4*9.81))))*COS(RADIANS(AK333))</f>
        <v>2.1009554877519503</v>
      </c>
      <c r="AX333">
        <v>330</v>
      </c>
      <c r="AY333">
        <f t="shared" si="48"/>
        <v>-1000.0000000000009</v>
      </c>
      <c r="AZ333">
        <f t="shared" si="41"/>
        <v>1732.0508075688767</v>
      </c>
    </row>
    <row r="334" spans="6:52" x14ac:dyDescent="0.3">
      <c r="F334">
        <v>332</v>
      </c>
      <c r="G334" s="31">
        <f t="shared" si="42"/>
        <v>0.97874979898616044</v>
      </c>
      <c r="H334" s="35">
        <f>Tool!$E$10+('Trajectory Map'!G334*SIN(RADIANS(90-2*DEGREES(ASIN($D$5/2000))))/COS(RADIANS(90-2*DEGREES(ASIN($D$5/2000))))-('Trajectory Map'!G334*'Trajectory Map'!G334/((VLOOKUP($D$5,$AD$3:$AR$2002,15,FALSE)*4*COS(RADIANS(90-2*DEGREES(ASIN($D$5/2000))))*COS(RADIANS(90-2*DEGREES(ASIN($D$5/2000))))))))</f>
        <v>5.9539849616215346</v>
      </c>
      <c r="AD334" s="33">
        <f t="shared" si="46"/>
        <v>332</v>
      </c>
      <c r="AE334" s="33">
        <f t="shared" si="43"/>
        <v>1972.2515052599149</v>
      </c>
      <c r="AH334" s="33">
        <f t="shared" si="44"/>
        <v>9.5553314198480912</v>
      </c>
      <c r="AI334" s="33">
        <f t="shared" si="45"/>
        <v>80.444668580151912</v>
      </c>
      <c r="AK334" s="75">
        <f t="shared" si="47"/>
        <v>70.889337160303825</v>
      </c>
      <c r="AN334" s="64"/>
      <c r="AQ334" s="64"/>
      <c r="AR334" s="75">
        <f>(SQRT((SIN(RADIANS(90-DEGREES(ASIN(AD334/2000))))*SQRT(2*Basic!$C$4*9.81)*Tool!$B$125*SIN(RADIANS(90-DEGREES(ASIN(AD334/2000))))*SQRT(2*Basic!$C$4*9.81)*Tool!$B$125)+(COS(RADIANS(90-DEGREES(ASIN(AD334/2000))))*SQRT(2*Basic!$C$4*9.81)*COS(RADIANS(90-DEGREES(ASIN(AD334/2000))))*SQRT(2*Basic!$C$4*9.81))))*(SQRT((SIN(RADIANS(90-DEGREES(ASIN(AD334/2000))))*SQRT(2*Basic!$C$4*9.81)*Tool!$B$125*SIN(RADIANS(90-DEGREES(ASIN(AD334/2000))))*SQRT(2*Basic!$C$4*9.81)*Tool!$B$125)+(COS(RADIANS(90-DEGREES(ASIN(AD334/2000))))*SQRT(2*Basic!$C$4*9.81)*COS(RADIANS(90-DEGREES(ASIN(AD334/2000))))*SQRT(2*Basic!$C$4*9.81))))/(2*9.81)</f>
        <v>0.85718995216000016</v>
      </c>
      <c r="AS334" s="75">
        <f>(1/9.81)*((SQRT((SIN(RADIANS(90-DEGREES(ASIN(AD334/2000))))*SQRT(2*Basic!$C$4*9.81)*Tool!$B$125*SIN(RADIANS(90-DEGREES(ASIN(AD334/2000))))*SQRT(2*Basic!$C$4*9.81)*Tool!$B$125)+(COS(RADIANS(90-DEGREES(ASIN(AD334/2000))))*SQRT(2*Basic!$C$4*9.81)*COS(RADIANS(90-DEGREES(ASIN(AD334/2000))))*SQRT(2*Basic!$C$4*9.81))))*SIN(RADIANS(AK334))+(SQRT(((SQRT((SIN(RADIANS(90-DEGREES(ASIN(AD334/2000))))*SQRT(2*Basic!$C$4*9.81)*Tool!$B$125*SIN(RADIANS(90-DEGREES(ASIN(AD334/2000))))*SQRT(2*Basic!$C$4*9.81)*Tool!$B$125)+(COS(RADIANS(90-DEGREES(ASIN(AD334/2000))))*SQRT(2*Basic!$C$4*9.81)*COS(RADIANS(90-DEGREES(ASIN(AD334/2000))))*SQRT(2*Basic!$C$4*9.81))))*SIN(RADIANS(AK334))*(SQRT((SIN(RADIANS(90-DEGREES(ASIN(AD334/2000))))*SQRT(2*Basic!$C$4*9.81)*Tool!$B$125*SIN(RADIANS(90-DEGREES(ASIN(AD334/2000))))*SQRT(2*Basic!$C$4*9.81)*Tool!$B$125)+(COS(RADIANS(90-DEGREES(ASIN(AD334/2000))))*SQRT(2*Basic!$C$4*9.81)*COS(RADIANS(90-DEGREES(ASIN(AD334/2000))))*SQRT(2*Basic!$C$4*9.81))))*SIN(RADIANS(AK334)))-19.62*(-Basic!$C$3))))*(SQRT((SIN(RADIANS(90-DEGREES(ASIN(AD334/2000))))*SQRT(2*Basic!$C$4*9.81)*Tool!$B$125*SIN(RADIANS(90-DEGREES(ASIN(AD334/2000))))*SQRT(2*Basic!$C$4*9.81)*Tool!$B$125)+(COS(RADIANS(90-DEGREES(ASIN(AD334/2000))))*SQRT(2*Basic!$C$4*9.81)*COS(RADIANS(90-DEGREES(ASIN(AD334/2000))))*SQRT(2*Basic!$C$4*9.81))))*COS(RADIANS(AK334))</f>
        <v>2.1071665731420084</v>
      </c>
      <c r="AX334">
        <v>331</v>
      </c>
      <c r="AY334">
        <f t="shared" si="48"/>
        <v>-969.61924049267384</v>
      </c>
      <c r="AZ334">
        <f t="shared" si="41"/>
        <v>1749.2394142787916</v>
      </c>
    </row>
    <row r="335" spans="6:52" x14ac:dyDescent="0.3">
      <c r="F335">
        <v>333</v>
      </c>
      <c r="G335" s="31">
        <f t="shared" si="42"/>
        <v>0.9816978405493717</v>
      </c>
      <c r="H335" s="35">
        <f>Tool!$E$10+('Trajectory Map'!G335*SIN(RADIANS(90-2*DEGREES(ASIN($D$5/2000))))/COS(RADIANS(90-2*DEGREES(ASIN($D$5/2000))))-('Trajectory Map'!G335*'Trajectory Map'!G335/((VLOOKUP($D$5,$AD$3:$AR$2002,15,FALSE)*4*COS(RADIANS(90-2*DEGREES(ASIN($D$5/2000))))*COS(RADIANS(90-2*DEGREES(ASIN($D$5/2000))))))))</f>
        <v>5.9532713387882481</v>
      </c>
      <c r="AD335" s="33">
        <f t="shared" si="46"/>
        <v>333</v>
      </c>
      <c r="AE335" s="33">
        <f t="shared" si="43"/>
        <v>1972.0829090076309</v>
      </c>
      <c r="AH335" s="33">
        <f t="shared" si="44"/>
        <v>9.5843836107973335</v>
      </c>
      <c r="AI335" s="33">
        <f t="shared" si="45"/>
        <v>80.415616389202668</v>
      </c>
      <c r="AK335" s="75">
        <f t="shared" si="47"/>
        <v>70.831232778405337</v>
      </c>
      <c r="AN335" s="64"/>
      <c r="AQ335" s="64"/>
      <c r="AR335" s="75">
        <f>(SQRT((SIN(RADIANS(90-DEGREES(ASIN(AD335/2000))))*SQRT(2*Basic!$C$4*9.81)*Tool!$B$125*SIN(RADIANS(90-DEGREES(ASIN(AD335/2000))))*SQRT(2*Basic!$C$4*9.81)*Tool!$B$125)+(COS(RADIANS(90-DEGREES(ASIN(AD335/2000))))*SQRT(2*Basic!$C$4*9.81)*COS(RADIANS(90-DEGREES(ASIN(AD335/2000))))*SQRT(2*Basic!$C$4*9.81))))*(SQRT((SIN(RADIANS(90-DEGREES(ASIN(AD335/2000))))*SQRT(2*Basic!$C$4*9.81)*Tool!$B$125*SIN(RADIANS(90-DEGREES(ASIN(AD335/2000))))*SQRT(2*Basic!$C$4*9.81)*Tool!$B$125)+(COS(RADIANS(90-DEGREES(ASIN(AD335/2000))))*SQRT(2*Basic!$C$4*9.81)*COS(RADIANS(90-DEGREES(ASIN(AD335/2000))))*SQRT(2*Basic!$C$4*9.81))))/(2*9.81)</f>
        <v>0.85736823201000012</v>
      </c>
      <c r="AS335" s="75">
        <f>(1/9.81)*((SQRT((SIN(RADIANS(90-DEGREES(ASIN(AD335/2000))))*SQRT(2*Basic!$C$4*9.81)*Tool!$B$125*SIN(RADIANS(90-DEGREES(ASIN(AD335/2000))))*SQRT(2*Basic!$C$4*9.81)*Tool!$B$125)+(COS(RADIANS(90-DEGREES(ASIN(AD335/2000))))*SQRT(2*Basic!$C$4*9.81)*COS(RADIANS(90-DEGREES(ASIN(AD335/2000))))*SQRT(2*Basic!$C$4*9.81))))*SIN(RADIANS(AK335))+(SQRT(((SQRT((SIN(RADIANS(90-DEGREES(ASIN(AD335/2000))))*SQRT(2*Basic!$C$4*9.81)*Tool!$B$125*SIN(RADIANS(90-DEGREES(ASIN(AD335/2000))))*SQRT(2*Basic!$C$4*9.81)*Tool!$B$125)+(COS(RADIANS(90-DEGREES(ASIN(AD335/2000))))*SQRT(2*Basic!$C$4*9.81)*COS(RADIANS(90-DEGREES(ASIN(AD335/2000))))*SQRT(2*Basic!$C$4*9.81))))*SIN(RADIANS(AK335))*(SQRT((SIN(RADIANS(90-DEGREES(ASIN(AD335/2000))))*SQRT(2*Basic!$C$4*9.81)*Tool!$B$125*SIN(RADIANS(90-DEGREES(ASIN(AD335/2000))))*SQRT(2*Basic!$C$4*9.81)*Tool!$B$125)+(COS(RADIANS(90-DEGREES(ASIN(AD335/2000))))*SQRT(2*Basic!$C$4*9.81)*COS(RADIANS(90-DEGREES(ASIN(AD335/2000))))*SQRT(2*Basic!$C$4*9.81))))*SIN(RADIANS(AK335)))-19.62*(-Basic!$C$3))))*(SQRT((SIN(RADIANS(90-DEGREES(ASIN(AD335/2000))))*SQRT(2*Basic!$C$4*9.81)*Tool!$B$125*SIN(RADIANS(90-DEGREES(ASIN(AD335/2000))))*SQRT(2*Basic!$C$4*9.81)*Tool!$B$125)+(COS(RADIANS(90-DEGREES(ASIN(AD335/2000))))*SQRT(2*Basic!$C$4*9.81)*COS(RADIANS(90-DEGREES(ASIN(AD335/2000))))*SQRT(2*Basic!$C$4*9.81))))*COS(RADIANS(AK335))</f>
        <v>2.1133762936827876</v>
      </c>
      <c r="AX335">
        <v>332</v>
      </c>
      <c r="AY335">
        <f t="shared" si="48"/>
        <v>-938.94312557178159</v>
      </c>
      <c r="AZ335">
        <f t="shared" si="41"/>
        <v>1765.8951857178538</v>
      </c>
    </row>
    <row r="336" spans="6:52" x14ac:dyDescent="0.3">
      <c r="F336">
        <v>334</v>
      </c>
      <c r="G336" s="31">
        <f t="shared" si="42"/>
        <v>0.98464588211258297</v>
      </c>
      <c r="H336" s="35">
        <f>Tool!$E$10+('Trajectory Map'!G336*SIN(RADIANS(90-2*DEGREES(ASIN($D$5/2000))))/COS(RADIANS(90-2*DEGREES(ASIN($D$5/2000))))-('Trajectory Map'!G336*'Trajectory Map'!G336/((VLOOKUP($D$5,$AD$3:$AR$2002,15,FALSE)*4*COS(RADIANS(90-2*DEGREES(ASIN($D$5/2000))))*COS(RADIANS(90-2*DEGREES(ASIN($D$5/2000))))))))</f>
        <v>5.9525542623614465</v>
      </c>
      <c r="AD336" s="33">
        <f t="shared" si="46"/>
        <v>334</v>
      </c>
      <c r="AE336" s="33">
        <f t="shared" si="43"/>
        <v>1971.9137912190786</v>
      </c>
      <c r="AH336" s="33">
        <f t="shared" si="44"/>
        <v>9.613438289409002</v>
      </c>
      <c r="AI336" s="33">
        <f t="shared" si="45"/>
        <v>80.386561710590996</v>
      </c>
      <c r="AK336" s="75">
        <f t="shared" si="47"/>
        <v>70.773123421181992</v>
      </c>
      <c r="AN336" s="64"/>
      <c r="AQ336" s="64"/>
      <c r="AR336" s="75">
        <f>(SQRT((SIN(RADIANS(90-DEGREES(ASIN(AD336/2000))))*SQRT(2*Basic!$C$4*9.81)*Tool!$B$125*SIN(RADIANS(90-DEGREES(ASIN(AD336/2000))))*SQRT(2*Basic!$C$4*9.81)*Tool!$B$125)+(COS(RADIANS(90-DEGREES(ASIN(AD336/2000))))*SQRT(2*Basic!$C$4*9.81)*COS(RADIANS(90-DEGREES(ASIN(AD336/2000))))*SQRT(2*Basic!$C$4*9.81))))*(SQRT((SIN(RADIANS(90-DEGREES(ASIN(AD336/2000))))*SQRT(2*Basic!$C$4*9.81)*Tool!$B$125*SIN(RADIANS(90-DEGREES(ASIN(AD336/2000))))*SQRT(2*Basic!$C$4*9.81)*Tool!$B$125)+(COS(RADIANS(90-DEGREES(ASIN(AD336/2000))))*SQRT(2*Basic!$C$4*9.81)*COS(RADIANS(90-DEGREES(ASIN(AD336/2000))))*SQRT(2*Basic!$C$4*9.81))))/(2*9.81)</f>
        <v>0.85754704803999982</v>
      </c>
      <c r="AS336" s="75">
        <f>(1/9.81)*((SQRT((SIN(RADIANS(90-DEGREES(ASIN(AD336/2000))))*SQRT(2*Basic!$C$4*9.81)*Tool!$B$125*SIN(RADIANS(90-DEGREES(ASIN(AD336/2000))))*SQRT(2*Basic!$C$4*9.81)*Tool!$B$125)+(COS(RADIANS(90-DEGREES(ASIN(AD336/2000))))*SQRT(2*Basic!$C$4*9.81)*COS(RADIANS(90-DEGREES(ASIN(AD336/2000))))*SQRT(2*Basic!$C$4*9.81))))*SIN(RADIANS(AK336))+(SQRT(((SQRT((SIN(RADIANS(90-DEGREES(ASIN(AD336/2000))))*SQRT(2*Basic!$C$4*9.81)*Tool!$B$125*SIN(RADIANS(90-DEGREES(ASIN(AD336/2000))))*SQRT(2*Basic!$C$4*9.81)*Tool!$B$125)+(COS(RADIANS(90-DEGREES(ASIN(AD336/2000))))*SQRT(2*Basic!$C$4*9.81)*COS(RADIANS(90-DEGREES(ASIN(AD336/2000))))*SQRT(2*Basic!$C$4*9.81))))*SIN(RADIANS(AK336))*(SQRT((SIN(RADIANS(90-DEGREES(ASIN(AD336/2000))))*SQRT(2*Basic!$C$4*9.81)*Tool!$B$125*SIN(RADIANS(90-DEGREES(ASIN(AD336/2000))))*SQRT(2*Basic!$C$4*9.81)*Tool!$B$125)+(COS(RADIANS(90-DEGREES(ASIN(AD336/2000))))*SQRT(2*Basic!$C$4*9.81)*COS(RADIANS(90-DEGREES(ASIN(AD336/2000))))*SQRT(2*Basic!$C$4*9.81))))*SIN(RADIANS(AK336)))-19.62*(-Basic!$C$3))))*(SQRT((SIN(RADIANS(90-DEGREES(ASIN(AD336/2000))))*SQRT(2*Basic!$C$4*9.81)*Tool!$B$125*SIN(RADIANS(90-DEGREES(ASIN(AD336/2000))))*SQRT(2*Basic!$C$4*9.81)*Tool!$B$125)+(COS(RADIANS(90-DEGREES(ASIN(AD336/2000))))*SQRT(2*Basic!$C$4*9.81)*COS(RADIANS(90-DEGREES(ASIN(AD336/2000))))*SQRT(2*Basic!$C$4*9.81))))*COS(RADIANS(AK336))</f>
        <v>2.1195846433149108</v>
      </c>
      <c r="AX336">
        <v>333</v>
      </c>
      <c r="AY336">
        <f t="shared" si="48"/>
        <v>-907.98099947909395</v>
      </c>
      <c r="AZ336">
        <f t="shared" si="41"/>
        <v>1782.0130483767355</v>
      </c>
    </row>
    <row r="337" spans="6:52" x14ac:dyDescent="0.3">
      <c r="F337">
        <v>335</v>
      </c>
      <c r="G337" s="31">
        <f t="shared" si="42"/>
        <v>0.98759392367579435</v>
      </c>
      <c r="H337" s="35">
        <f>Tool!$E$10+('Trajectory Map'!G337*SIN(RADIANS(90-2*DEGREES(ASIN($D$5/2000))))/COS(RADIANS(90-2*DEGREES(ASIN($D$5/2000))))-('Trajectory Map'!G337*'Trajectory Map'!G337/((VLOOKUP($D$5,$AD$3:$AR$2002,15,FALSE)*4*COS(RADIANS(90-2*DEGREES(ASIN($D$5/2000))))*COS(RADIANS(90-2*DEGREES(ASIN($D$5/2000))))))))</f>
        <v>5.9518337323411314</v>
      </c>
      <c r="AD337" s="33">
        <f t="shared" si="46"/>
        <v>335</v>
      </c>
      <c r="AE337" s="33">
        <f t="shared" si="43"/>
        <v>1971.7441517600603</v>
      </c>
      <c r="AH337" s="33">
        <f t="shared" si="44"/>
        <v>9.6424954637955747</v>
      </c>
      <c r="AI337" s="33">
        <f t="shared" si="45"/>
        <v>80.357504536204431</v>
      </c>
      <c r="AK337" s="75">
        <f t="shared" si="47"/>
        <v>70.715009072408847</v>
      </c>
      <c r="AN337" s="64"/>
      <c r="AQ337" s="64"/>
      <c r="AR337" s="75">
        <f>(SQRT((SIN(RADIANS(90-DEGREES(ASIN(AD337/2000))))*SQRT(2*Basic!$C$4*9.81)*Tool!$B$125*SIN(RADIANS(90-DEGREES(ASIN(AD337/2000))))*SQRT(2*Basic!$C$4*9.81)*Tool!$B$125)+(COS(RADIANS(90-DEGREES(ASIN(AD337/2000))))*SQRT(2*Basic!$C$4*9.81)*COS(RADIANS(90-DEGREES(ASIN(AD337/2000))))*SQRT(2*Basic!$C$4*9.81))))*(SQRT((SIN(RADIANS(90-DEGREES(ASIN(AD337/2000))))*SQRT(2*Basic!$C$4*9.81)*Tool!$B$125*SIN(RADIANS(90-DEGREES(ASIN(AD337/2000))))*SQRT(2*Basic!$C$4*9.81)*Tool!$B$125)+(COS(RADIANS(90-DEGREES(ASIN(AD337/2000))))*SQRT(2*Basic!$C$4*9.81)*COS(RADIANS(90-DEGREES(ASIN(AD337/2000))))*SQRT(2*Basic!$C$4*9.81))))/(2*9.81)</f>
        <v>0.85772640025000024</v>
      </c>
      <c r="AS337" s="75">
        <f>(1/9.81)*((SQRT((SIN(RADIANS(90-DEGREES(ASIN(AD337/2000))))*SQRT(2*Basic!$C$4*9.81)*Tool!$B$125*SIN(RADIANS(90-DEGREES(ASIN(AD337/2000))))*SQRT(2*Basic!$C$4*9.81)*Tool!$B$125)+(COS(RADIANS(90-DEGREES(ASIN(AD337/2000))))*SQRT(2*Basic!$C$4*9.81)*COS(RADIANS(90-DEGREES(ASIN(AD337/2000))))*SQRT(2*Basic!$C$4*9.81))))*SIN(RADIANS(AK337))+(SQRT(((SQRT((SIN(RADIANS(90-DEGREES(ASIN(AD337/2000))))*SQRT(2*Basic!$C$4*9.81)*Tool!$B$125*SIN(RADIANS(90-DEGREES(ASIN(AD337/2000))))*SQRT(2*Basic!$C$4*9.81)*Tool!$B$125)+(COS(RADIANS(90-DEGREES(ASIN(AD337/2000))))*SQRT(2*Basic!$C$4*9.81)*COS(RADIANS(90-DEGREES(ASIN(AD337/2000))))*SQRT(2*Basic!$C$4*9.81))))*SIN(RADIANS(AK337))*(SQRT((SIN(RADIANS(90-DEGREES(ASIN(AD337/2000))))*SQRT(2*Basic!$C$4*9.81)*Tool!$B$125*SIN(RADIANS(90-DEGREES(ASIN(AD337/2000))))*SQRT(2*Basic!$C$4*9.81)*Tool!$B$125)+(COS(RADIANS(90-DEGREES(ASIN(AD337/2000))))*SQRT(2*Basic!$C$4*9.81)*COS(RADIANS(90-DEGREES(ASIN(AD337/2000))))*SQRT(2*Basic!$C$4*9.81))))*SIN(RADIANS(AK337)))-19.62*(-Basic!$C$3))))*(SQRT((SIN(RADIANS(90-DEGREES(ASIN(AD337/2000))))*SQRT(2*Basic!$C$4*9.81)*Tool!$B$125*SIN(RADIANS(90-DEGREES(ASIN(AD337/2000))))*SQRT(2*Basic!$C$4*9.81)*Tool!$B$125)+(COS(RADIANS(90-DEGREES(ASIN(AD337/2000))))*SQRT(2*Basic!$C$4*9.81)*COS(RADIANS(90-DEGREES(ASIN(AD337/2000))))*SQRT(2*Basic!$C$4*9.81))))*COS(RADIANS(AK337))</f>
        <v>2.1257916159623087</v>
      </c>
      <c r="AX337">
        <v>334</v>
      </c>
      <c r="AY337">
        <f t="shared" si="48"/>
        <v>-876.74229357815557</v>
      </c>
      <c r="AZ337">
        <f t="shared" si="41"/>
        <v>1797.5880925983336</v>
      </c>
    </row>
    <row r="338" spans="6:52" x14ac:dyDescent="0.3">
      <c r="F338">
        <v>336</v>
      </c>
      <c r="G338" s="31">
        <f t="shared" si="42"/>
        <v>0.99054196523900562</v>
      </c>
      <c r="H338" s="35">
        <f>Tool!$E$10+('Trajectory Map'!G338*SIN(RADIANS(90-2*DEGREES(ASIN($D$5/2000))))/COS(RADIANS(90-2*DEGREES(ASIN($D$5/2000))))-('Trajectory Map'!G338*'Trajectory Map'!G338/((VLOOKUP($D$5,$AD$3:$AR$2002,15,FALSE)*4*COS(RADIANS(90-2*DEGREES(ASIN($D$5/2000))))*COS(RADIANS(90-2*DEGREES(ASIN($D$5/2000))))))))</f>
        <v>5.9511097487273021</v>
      </c>
      <c r="AD338" s="33">
        <f t="shared" si="46"/>
        <v>336</v>
      </c>
      <c r="AE338" s="33">
        <f t="shared" si="43"/>
        <v>1971.5739904959185</v>
      </c>
      <c r="AH338" s="33">
        <f t="shared" si="44"/>
        <v>9.6715551420755901</v>
      </c>
      <c r="AI338" s="33">
        <f t="shared" si="45"/>
        <v>80.32844485792441</v>
      </c>
      <c r="AK338" s="75">
        <f t="shared" si="47"/>
        <v>70.65688971584882</v>
      </c>
      <c r="AN338" s="64"/>
      <c r="AQ338" s="64"/>
      <c r="AR338" s="75">
        <f>(SQRT((SIN(RADIANS(90-DEGREES(ASIN(AD338/2000))))*SQRT(2*Basic!$C$4*9.81)*Tool!$B$125*SIN(RADIANS(90-DEGREES(ASIN(AD338/2000))))*SQRT(2*Basic!$C$4*9.81)*Tool!$B$125)+(COS(RADIANS(90-DEGREES(ASIN(AD338/2000))))*SQRT(2*Basic!$C$4*9.81)*COS(RADIANS(90-DEGREES(ASIN(AD338/2000))))*SQRT(2*Basic!$C$4*9.81))))*(SQRT((SIN(RADIANS(90-DEGREES(ASIN(AD338/2000))))*SQRT(2*Basic!$C$4*9.81)*Tool!$B$125*SIN(RADIANS(90-DEGREES(ASIN(AD338/2000))))*SQRT(2*Basic!$C$4*9.81)*Tool!$B$125)+(COS(RADIANS(90-DEGREES(ASIN(AD338/2000))))*SQRT(2*Basic!$C$4*9.81)*COS(RADIANS(90-DEGREES(ASIN(AD338/2000))))*SQRT(2*Basic!$C$4*9.81))))/(2*9.81)</f>
        <v>0.85790628864000007</v>
      </c>
      <c r="AS338" s="75">
        <f>(1/9.81)*((SQRT((SIN(RADIANS(90-DEGREES(ASIN(AD338/2000))))*SQRT(2*Basic!$C$4*9.81)*Tool!$B$125*SIN(RADIANS(90-DEGREES(ASIN(AD338/2000))))*SQRT(2*Basic!$C$4*9.81)*Tool!$B$125)+(COS(RADIANS(90-DEGREES(ASIN(AD338/2000))))*SQRT(2*Basic!$C$4*9.81)*COS(RADIANS(90-DEGREES(ASIN(AD338/2000))))*SQRT(2*Basic!$C$4*9.81))))*SIN(RADIANS(AK338))+(SQRT(((SQRT((SIN(RADIANS(90-DEGREES(ASIN(AD338/2000))))*SQRT(2*Basic!$C$4*9.81)*Tool!$B$125*SIN(RADIANS(90-DEGREES(ASIN(AD338/2000))))*SQRT(2*Basic!$C$4*9.81)*Tool!$B$125)+(COS(RADIANS(90-DEGREES(ASIN(AD338/2000))))*SQRT(2*Basic!$C$4*9.81)*COS(RADIANS(90-DEGREES(ASIN(AD338/2000))))*SQRT(2*Basic!$C$4*9.81))))*SIN(RADIANS(AK338))*(SQRT((SIN(RADIANS(90-DEGREES(ASIN(AD338/2000))))*SQRT(2*Basic!$C$4*9.81)*Tool!$B$125*SIN(RADIANS(90-DEGREES(ASIN(AD338/2000))))*SQRT(2*Basic!$C$4*9.81)*Tool!$B$125)+(COS(RADIANS(90-DEGREES(ASIN(AD338/2000))))*SQRT(2*Basic!$C$4*9.81)*COS(RADIANS(90-DEGREES(ASIN(AD338/2000))))*SQRT(2*Basic!$C$4*9.81))))*SIN(RADIANS(AK338)))-19.62*(-Basic!$C$3))))*(SQRT((SIN(RADIANS(90-DEGREES(ASIN(AD338/2000))))*SQRT(2*Basic!$C$4*9.81)*Tool!$B$125*SIN(RADIANS(90-DEGREES(ASIN(AD338/2000))))*SQRT(2*Basic!$C$4*9.81)*Tool!$B$125)+(COS(RADIANS(90-DEGREES(ASIN(AD338/2000))))*SQRT(2*Basic!$C$4*9.81)*COS(RADIANS(90-DEGREES(ASIN(AD338/2000))))*SQRT(2*Basic!$C$4*9.81))))*COS(RADIANS(AK338))</f>
        <v>2.131997205532175</v>
      </c>
      <c r="AX338">
        <v>335</v>
      </c>
      <c r="AY338">
        <f t="shared" si="48"/>
        <v>-845.23652348139842</v>
      </c>
      <c r="AZ338">
        <f t="shared" si="41"/>
        <v>1812.6155740733002</v>
      </c>
    </row>
    <row r="339" spans="6:52" x14ac:dyDescent="0.3">
      <c r="F339">
        <v>337</v>
      </c>
      <c r="G339" s="31">
        <f t="shared" si="42"/>
        <v>0.993490006802217</v>
      </c>
      <c r="H339" s="35">
        <f>Tool!$E$10+('Trajectory Map'!G339*SIN(RADIANS(90-2*DEGREES(ASIN($D$5/2000))))/COS(RADIANS(90-2*DEGREES(ASIN($D$5/2000))))-('Trajectory Map'!G339*'Trajectory Map'!G339/((VLOOKUP($D$5,$AD$3:$AR$2002,15,FALSE)*4*COS(RADIANS(90-2*DEGREES(ASIN($D$5/2000))))*COS(RADIANS(90-2*DEGREES(ASIN($D$5/2000))))))))</f>
        <v>5.9503823115199586</v>
      </c>
      <c r="AD339" s="33">
        <f t="shared" si="46"/>
        <v>337</v>
      </c>
      <c r="AE339" s="33">
        <f t="shared" si="43"/>
        <v>1971.4033072915345</v>
      </c>
      <c r="AH339" s="33">
        <f t="shared" si="44"/>
        <v>9.7006173323736693</v>
      </c>
      <c r="AI339" s="33">
        <f t="shared" si="45"/>
        <v>80.299382667626332</v>
      </c>
      <c r="AK339" s="75">
        <f t="shared" si="47"/>
        <v>70.598765335252665</v>
      </c>
      <c r="AN339" s="64"/>
      <c r="AQ339" s="64"/>
      <c r="AR339" s="75">
        <f>(SQRT((SIN(RADIANS(90-DEGREES(ASIN(AD339/2000))))*SQRT(2*Basic!$C$4*9.81)*Tool!$B$125*SIN(RADIANS(90-DEGREES(ASIN(AD339/2000))))*SQRT(2*Basic!$C$4*9.81)*Tool!$B$125)+(COS(RADIANS(90-DEGREES(ASIN(AD339/2000))))*SQRT(2*Basic!$C$4*9.81)*COS(RADIANS(90-DEGREES(ASIN(AD339/2000))))*SQRT(2*Basic!$C$4*9.81))))*(SQRT((SIN(RADIANS(90-DEGREES(ASIN(AD339/2000))))*SQRT(2*Basic!$C$4*9.81)*Tool!$B$125*SIN(RADIANS(90-DEGREES(ASIN(AD339/2000))))*SQRT(2*Basic!$C$4*9.81)*Tool!$B$125)+(COS(RADIANS(90-DEGREES(ASIN(AD339/2000))))*SQRT(2*Basic!$C$4*9.81)*COS(RADIANS(90-DEGREES(ASIN(AD339/2000))))*SQRT(2*Basic!$C$4*9.81))))/(2*9.81)</f>
        <v>0.85808671321000018</v>
      </c>
      <c r="AS339" s="75">
        <f>(1/9.81)*((SQRT((SIN(RADIANS(90-DEGREES(ASIN(AD339/2000))))*SQRT(2*Basic!$C$4*9.81)*Tool!$B$125*SIN(RADIANS(90-DEGREES(ASIN(AD339/2000))))*SQRT(2*Basic!$C$4*9.81)*Tool!$B$125)+(COS(RADIANS(90-DEGREES(ASIN(AD339/2000))))*SQRT(2*Basic!$C$4*9.81)*COS(RADIANS(90-DEGREES(ASIN(AD339/2000))))*SQRT(2*Basic!$C$4*9.81))))*SIN(RADIANS(AK339))+(SQRT(((SQRT((SIN(RADIANS(90-DEGREES(ASIN(AD339/2000))))*SQRT(2*Basic!$C$4*9.81)*Tool!$B$125*SIN(RADIANS(90-DEGREES(ASIN(AD339/2000))))*SQRT(2*Basic!$C$4*9.81)*Tool!$B$125)+(COS(RADIANS(90-DEGREES(ASIN(AD339/2000))))*SQRT(2*Basic!$C$4*9.81)*COS(RADIANS(90-DEGREES(ASIN(AD339/2000))))*SQRT(2*Basic!$C$4*9.81))))*SIN(RADIANS(AK339))*(SQRT((SIN(RADIANS(90-DEGREES(ASIN(AD339/2000))))*SQRT(2*Basic!$C$4*9.81)*Tool!$B$125*SIN(RADIANS(90-DEGREES(ASIN(AD339/2000))))*SQRT(2*Basic!$C$4*9.81)*Tool!$B$125)+(COS(RADIANS(90-DEGREES(ASIN(AD339/2000))))*SQRT(2*Basic!$C$4*9.81)*COS(RADIANS(90-DEGREES(ASIN(AD339/2000))))*SQRT(2*Basic!$C$4*9.81))))*SIN(RADIANS(AK339)))-19.62*(-Basic!$C$3))))*(SQRT((SIN(RADIANS(90-DEGREES(ASIN(AD339/2000))))*SQRT(2*Basic!$C$4*9.81)*Tool!$B$125*SIN(RADIANS(90-DEGREES(ASIN(AD339/2000))))*SQRT(2*Basic!$C$4*9.81)*Tool!$B$125)+(COS(RADIANS(90-DEGREES(ASIN(AD339/2000))))*SQRT(2*Basic!$C$4*9.81)*COS(RADIANS(90-DEGREES(ASIN(AD339/2000))))*SQRT(2*Basic!$C$4*9.81))))*COS(RADIANS(AK339))</f>
        <v>2.1382014059149417</v>
      </c>
      <c r="AX339">
        <v>336</v>
      </c>
      <c r="AY339">
        <f t="shared" si="48"/>
        <v>-813.47328615160029</v>
      </c>
      <c r="AZ339">
        <f t="shared" si="41"/>
        <v>1827.0909152852018</v>
      </c>
    </row>
    <row r="340" spans="6:52" x14ac:dyDescent="0.3">
      <c r="F340">
        <v>338</v>
      </c>
      <c r="G340" s="31">
        <f t="shared" si="42"/>
        <v>0.99643804836542837</v>
      </c>
      <c r="H340" s="35">
        <f>Tool!$E$10+('Trajectory Map'!G340*SIN(RADIANS(90-2*DEGREES(ASIN($D$5/2000))))/COS(RADIANS(90-2*DEGREES(ASIN($D$5/2000))))-('Trajectory Map'!G340*'Trajectory Map'!G340/((VLOOKUP($D$5,$AD$3:$AR$2002,15,FALSE)*4*COS(RADIANS(90-2*DEGREES(ASIN($D$5/2000))))*COS(RADIANS(90-2*DEGREES(ASIN($D$5/2000))))))))</f>
        <v>5.9496514207191016</v>
      </c>
      <c r="AD340" s="33">
        <f t="shared" si="46"/>
        <v>338</v>
      </c>
      <c r="AE340" s="33">
        <f t="shared" si="43"/>
        <v>1971.2321020113284</v>
      </c>
      <c r="AH340" s="33">
        <f t="shared" si="44"/>
        <v>9.7296820428205137</v>
      </c>
      <c r="AI340" s="33">
        <f t="shared" si="45"/>
        <v>80.270317957179486</v>
      </c>
      <c r="AK340" s="75">
        <f t="shared" si="47"/>
        <v>70.540635914358973</v>
      </c>
      <c r="AN340" s="64"/>
      <c r="AQ340" s="64"/>
      <c r="AR340" s="75">
        <f>(SQRT((SIN(RADIANS(90-DEGREES(ASIN(AD340/2000))))*SQRT(2*Basic!$C$4*9.81)*Tool!$B$125*SIN(RADIANS(90-DEGREES(ASIN(AD340/2000))))*SQRT(2*Basic!$C$4*9.81)*Tool!$B$125)+(COS(RADIANS(90-DEGREES(ASIN(AD340/2000))))*SQRT(2*Basic!$C$4*9.81)*COS(RADIANS(90-DEGREES(ASIN(AD340/2000))))*SQRT(2*Basic!$C$4*9.81))))*(SQRT((SIN(RADIANS(90-DEGREES(ASIN(AD340/2000))))*SQRT(2*Basic!$C$4*9.81)*Tool!$B$125*SIN(RADIANS(90-DEGREES(ASIN(AD340/2000))))*SQRT(2*Basic!$C$4*9.81)*Tool!$B$125)+(COS(RADIANS(90-DEGREES(ASIN(AD340/2000))))*SQRT(2*Basic!$C$4*9.81)*COS(RADIANS(90-DEGREES(ASIN(AD340/2000))))*SQRT(2*Basic!$C$4*9.81))))/(2*9.81)</f>
        <v>0.85826767395999992</v>
      </c>
      <c r="AS340" s="75">
        <f>(1/9.81)*((SQRT((SIN(RADIANS(90-DEGREES(ASIN(AD340/2000))))*SQRT(2*Basic!$C$4*9.81)*Tool!$B$125*SIN(RADIANS(90-DEGREES(ASIN(AD340/2000))))*SQRT(2*Basic!$C$4*9.81)*Tool!$B$125)+(COS(RADIANS(90-DEGREES(ASIN(AD340/2000))))*SQRT(2*Basic!$C$4*9.81)*COS(RADIANS(90-DEGREES(ASIN(AD340/2000))))*SQRT(2*Basic!$C$4*9.81))))*SIN(RADIANS(AK340))+(SQRT(((SQRT((SIN(RADIANS(90-DEGREES(ASIN(AD340/2000))))*SQRT(2*Basic!$C$4*9.81)*Tool!$B$125*SIN(RADIANS(90-DEGREES(ASIN(AD340/2000))))*SQRT(2*Basic!$C$4*9.81)*Tool!$B$125)+(COS(RADIANS(90-DEGREES(ASIN(AD340/2000))))*SQRT(2*Basic!$C$4*9.81)*COS(RADIANS(90-DEGREES(ASIN(AD340/2000))))*SQRT(2*Basic!$C$4*9.81))))*SIN(RADIANS(AK340))*(SQRT((SIN(RADIANS(90-DEGREES(ASIN(AD340/2000))))*SQRT(2*Basic!$C$4*9.81)*Tool!$B$125*SIN(RADIANS(90-DEGREES(ASIN(AD340/2000))))*SQRT(2*Basic!$C$4*9.81)*Tool!$B$125)+(COS(RADIANS(90-DEGREES(ASIN(AD340/2000))))*SQRT(2*Basic!$C$4*9.81)*COS(RADIANS(90-DEGREES(ASIN(AD340/2000))))*SQRT(2*Basic!$C$4*9.81))))*SIN(RADIANS(AK340)))-19.62*(-Basic!$C$3))))*(SQRT((SIN(RADIANS(90-DEGREES(ASIN(AD340/2000))))*SQRT(2*Basic!$C$4*9.81)*Tool!$B$125*SIN(RADIANS(90-DEGREES(ASIN(AD340/2000))))*SQRT(2*Basic!$C$4*9.81)*Tool!$B$125)+(COS(RADIANS(90-DEGREES(ASIN(AD340/2000))))*SQRT(2*Basic!$C$4*9.81)*COS(RADIANS(90-DEGREES(ASIN(AD340/2000))))*SQRT(2*Basic!$C$4*9.81))))*COS(RADIANS(AK340))</f>
        <v>2.1444042109842281</v>
      </c>
      <c r="AX340">
        <v>337</v>
      </c>
      <c r="AY340">
        <f t="shared" si="48"/>
        <v>-781.46225697854777</v>
      </c>
      <c r="AZ340">
        <f t="shared" si="41"/>
        <v>1841.0097069048804</v>
      </c>
    </row>
    <row r="341" spans="6:52" x14ac:dyDescent="0.3">
      <c r="F341">
        <v>339</v>
      </c>
      <c r="G341" s="31">
        <f t="shared" si="42"/>
        <v>0.99938608992863964</v>
      </c>
      <c r="H341" s="35">
        <f>Tool!$E$10+('Trajectory Map'!G341*SIN(RADIANS(90-2*DEGREES(ASIN($D$5/2000))))/COS(RADIANS(90-2*DEGREES(ASIN($D$5/2000))))-('Trajectory Map'!G341*'Trajectory Map'!G341/((VLOOKUP($D$5,$AD$3:$AR$2002,15,FALSE)*4*COS(RADIANS(90-2*DEGREES(ASIN($D$5/2000))))*COS(RADIANS(90-2*DEGREES(ASIN($D$5/2000))))))))</f>
        <v>5.9489170763247303</v>
      </c>
      <c r="AD341" s="33">
        <f t="shared" si="46"/>
        <v>339</v>
      </c>
      <c r="AE341" s="33">
        <f t="shared" si="43"/>
        <v>1971.0603745192586</v>
      </c>
      <c r="AH341" s="33">
        <f t="shared" si="44"/>
        <v>9.7587492815529568</v>
      </c>
      <c r="AI341" s="33">
        <f t="shared" si="45"/>
        <v>80.241250718447048</v>
      </c>
      <c r="AK341" s="75">
        <f t="shared" si="47"/>
        <v>70.482501436894083</v>
      </c>
      <c r="AN341" s="64"/>
      <c r="AQ341" s="64"/>
      <c r="AR341" s="75">
        <f>(SQRT((SIN(RADIANS(90-DEGREES(ASIN(AD341/2000))))*SQRT(2*Basic!$C$4*9.81)*Tool!$B$125*SIN(RADIANS(90-DEGREES(ASIN(AD341/2000))))*SQRT(2*Basic!$C$4*9.81)*Tool!$B$125)+(COS(RADIANS(90-DEGREES(ASIN(AD341/2000))))*SQRT(2*Basic!$C$4*9.81)*COS(RADIANS(90-DEGREES(ASIN(AD341/2000))))*SQRT(2*Basic!$C$4*9.81))))*(SQRT((SIN(RADIANS(90-DEGREES(ASIN(AD341/2000))))*SQRT(2*Basic!$C$4*9.81)*Tool!$B$125*SIN(RADIANS(90-DEGREES(ASIN(AD341/2000))))*SQRT(2*Basic!$C$4*9.81)*Tool!$B$125)+(COS(RADIANS(90-DEGREES(ASIN(AD341/2000))))*SQRT(2*Basic!$C$4*9.81)*COS(RADIANS(90-DEGREES(ASIN(AD341/2000))))*SQRT(2*Basic!$C$4*9.81))))/(2*9.81)</f>
        <v>0.85844917089000028</v>
      </c>
      <c r="AS341" s="75">
        <f>(1/9.81)*((SQRT((SIN(RADIANS(90-DEGREES(ASIN(AD341/2000))))*SQRT(2*Basic!$C$4*9.81)*Tool!$B$125*SIN(RADIANS(90-DEGREES(ASIN(AD341/2000))))*SQRT(2*Basic!$C$4*9.81)*Tool!$B$125)+(COS(RADIANS(90-DEGREES(ASIN(AD341/2000))))*SQRT(2*Basic!$C$4*9.81)*COS(RADIANS(90-DEGREES(ASIN(AD341/2000))))*SQRT(2*Basic!$C$4*9.81))))*SIN(RADIANS(AK341))+(SQRT(((SQRT((SIN(RADIANS(90-DEGREES(ASIN(AD341/2000))))*SQRT(2*Basic!$C$4*9.81)*Tool!$B$125*SIN(RADIANS(90-DEGREES(ASIN(AD341/2000))))*SQRT(2*Basic!$C$4*9.81)*Tool!$B$125)+(COS(RADIANS(90-DEGREES(ASIN(AD341/2000))))*SQRT(2*Basic!$C$4*9.81)*COS(RADIANS(90-DEGREES(ASIN(AD341/2000))))*SQRT(2*Basic!$C$4*9.81))))*SIN(RADIANS(AK341))*(SQRT((SIN(RADIANS(90-DEGREES(ASIN(AD341/2000))))*SQRT(2*Basic!$C$4*9.81)*Tool!$B$125*SIN(RADIANS(90-DEGREES(ASIN(AD341/2000))))*SQRT(2*Basic!$C$4*9.81)*Tool!$B$125)+(COS(RADIANS(90-DEGREES(ASIN(AD341/2000))))*SQRT(2*Basic!$C$4*9.81)*COS(RADIANS(90-DEGREES(ASIN(AD341/2000))))*SQRT(2*Basic!$C$4*9.81))))*SIN(RADIANS(AK341)))-19.62*(-Basic!$C$3))))*(SQRT((SIN(RADIANS(90-DEGREES(ASIN(AD341/2000))))*SQRT(2*Basic!$C$4*9.81)*Tool!$B$125*SIN(RADIANS(90-DEGREES(ASIN(AD341/2000))))*SQRT(2*Basic!$C$4*9.81)*Tool!$B$125)+(COS(RADIANS(90-DEGREES(ASIN(AD341/2000))))*SQRT(2*Basic!$C$4*9.81)*COS(RADIANS(90-DEGREES(ASIN(AD341/2000))))*SQRT(2*Basic!$C$4*9.81))))*COS(RADIANS(AK341))</f>
        <v>2.1506056145968149</v>
      </c>
      <c r="AX341">
        <v>338</v>
      </c>
      <c r="AY341">
        <f t="shared" si="48"/>
        <v>-749.21318683182471</v>
      </c>
      <c r="AZ341">
        <f t="shared" si="41"/>
        <v>1854.3677091335746</v>
      </c>
    </row>
    <row r="342" spans="6:52" x14ac:dyDescent="0.3">
      <c r="F342">
        <v>340</v>
      </c>
      <c r="G342" s="31">
        <f t="shared" si="42"/>
        <v>1.002334131491851</v>
      </c>
      <c r="H342" s="35">
        <f>Tool!$E$10+('Trajectory Map'!G342*SIN(RADIANS(90-2*DEGREES(ASIN($D$5/2000))))/COS(RADIANS(90-2*DEGREES(ASIN($D$5/2000))))-('Trajectory Map'!G342*'Trajectory Map'!G342/((VLOOKUP($D$5,$AD$3:$AR$2002,15,FALSE)*4*COS(RADIANS(90-2*DEGREES(ASIN($D$5/2000))))*COS(RADIANS(90-2*DEGREES(ASIN($D$5/2000))))))))</f>
        <v>5.9481792783368439</v>
      </c>
      <c r="AD342" s="33">
        <f t="shared" si="46"/>
        <v>340</v>
      </c>
      <c r="AE342" s="33">
        <f t="shared" si="43"/>
        <v>1970.888124678821</v>
      </c>
      <c r="AH342" s="33">
        <f t="shared" si="44"/>
        <v>9.7878190567139782</v>
      </c>
      <c r="AI342" s="33">
        <f t="shared" si="45"/>
        <v>80.212180943286029</v>
      </c>
      <c r="AK342" s="75">
        <f t="shared" si="47"/>
        <v>70.424361886572044</v>
      </c>
      <c r="AN342" s="64"/>
      <c r="AQ342" s="64"/>
      <c r="AR342" s="75">
        <f>(SQRT((SIN(RADIANS(90-DEGREES(ASIN(AD342/2000))))*SQRT(2*Basic!$C$4*9.81)*Tool!$B$125*SIN(RADIANS(90-DEGREES(ASIN(AD342/2000))))*SQRT(2*Basic!$C$4*9.81)*Tool!$B$125)+(COS(RADIANS(90-DEGREES(ASIN(AD342/2000))))*SQRT(2*Basic!$C$4*9.81)*COS(RADIANS(90-DEGREES(ASIN(AD342/2000))))*SQRT(2*Basic!$C$4*9.81))))*(SQRT((SIN(RADIANS(90-DEGREES(ASIN(AD342/2000))))*SQRT(2*Basic!$C$4*9.81)*Tool!$B$125*SIN(RADIANS(90-DEGREES(ASIN(AD342/2000))))*SQRT(2*Basic!$C$4*9.81)*Tool!$B$125)+(COS(RADIANS(90-DEGREES(ASIN(AD342/2000))))*SQRT(2*Basic!$C$4*9.81)*COS(RADIANS(90-DEGREES(ASIN(AD342/2000))))*SQRT(2*Basic!$C$4*9.81))))/(2*9.81)</f>
        <v>0.85863120400000026</v>
      </c>
      <c r="AS342" s="75">
        <f>(1/9.81)*((SQRT((SIN(RADIANS(90-DEGREES(ASIN(AD342/2000))))*SQRT(2*Basic!$C$4*9.81)*Tool!$B$125*SIN(RADIANS(90-DEGREES(ASIN(AD342/2000))))*SQRT(2*Basic!$C$4*9.81)*Tool!$B$125)+(COS(RADIANS(90-DEGREES(ASIN(AD342/2000))))*SQRT(2*Basic!$C$4*9.81)*COS(RADIANS(90-DEGREES(ASIN(AD342/2000))))*SQRT(2*Basic!$C$4*9.81))))*SIN(RADIANS(AK342))+(SQRT(((SQRT((SIN(RADIANS(90-DEGREES(ASIN(AD342/2000))))*SQRT(2*Basic!$C$4*9.81)*Tool!$B$125*SIN(RADIANS(90-DEGREES(ASIN(AD342/2000))))*SQRT(2*Basic!$C$4*9.81)*Tool!$B$125)+(COS(RADIANS(90-DEGREES(ASIN(AD342/2000))))*SQRT(2*Basic!$C$4*9.81)*COS(RADIANS(90-DEGREES(ASIN(AD342/2000))))*SQRT(2*Basic!$C$4*9.81))))*SIN(RADIANS(AK342))*(SQRT((SIN(RADIANS(90-DEGREES(ASIN(AD342/2000))))*SQRT(2*Basic!$C$4*9.81)*Tool!$B$125*SIN(RADIANS(90-DEGREES(ASIN(AD342/2000))))*SQRT(2*Basic!$C$4*9.81)*Tool!$B$125)+(COS(RADIANS(90-DEGREES(ASIN(AD342/2000))))*SQRT(2*Basic!$C$4*9.81)*COS(RADIANS(90-DEGREES(ASIN(AD342/2000))))*SQRT(2*Basic!$C$4*9.81))))*SIN(RADIANS(AK342)))-19.62*(-Basic!$C$3))))*(SQRT((SIN(RADIANS(90-DEGREES(ASIN(AD342/2000))))*SQRT(2*Basic!$C$4*9.81)*Tool!$B$125*SIN(RADIANS(90-DEGREES(ASIN(AD342/2000))))*SQRT(2*Basic!$C$4*9.81)*Tool!$B$125)+(COS(RADIANS(90-DEGREES(ASIN(AD342/2000))))*SQRT(2*Basic!$C$4*9.81)*COS(RADIANS(90-DEGREES(ASIN(AD342/2000))))*SQRT(2*Basic!$C$4*9.81))))*COS(RADIANS(AK342))</f>
        <v>2.1568056105926039</v>
      </c>
      <c r="AX342">
        <v>339</v>
      </c>
      <c r="AY342">
        <f t="shared" si="48"/>
        <v>-716.73589909060149</v>
      </c>
      <c r="AZ342">
        <f t="shared" si="41"/>
        <v>1867.1608529944031</v>
      </c>
    </row>
    <row r="343" spans="6:52" x14ac:dyDescent="0.3">
      <c r="F343">
        <v>341</v>
      </c>
      <c r="G343" s="31">
        <f t="shared" si="42"/>
        <v>1.0052821730550623</v>
      </c>
      <c r="H343" s="35">
        <f>Tool!$E$10+('Trajectory Map'!G343*SIN(RADIANS(90-2*DEGREES(ASIN($D$5/2000))))/COS(RADIANS(90-2*DEGREES(ASIN($D$5/2000))))-('Trajectory Map'!G343*'Trajectory Map'!G343/((VLOOKUP($D$5,$AD$3:$AR$2002,15,FALSE)*4*COS(RADIANS(90-2*DEGREES(ASIN($D$5/2000))))*COS(RADIANS(90-2*DEGREES(ASIN($D$5/2000))))))))</f>
        <v>5.9474380267554441</v>
      </c>
      <c r="AD343" s="33">
        <f t="shared" si="46"/>
        <v>341</v>
      </c>
      <c r="AE343" s="33">
        <f t="shared" si="43"/>
        <v>1970.7153523530485</v>
      </c>
      <c r="AH343" s="33">
        <f t="shared" si="44"/>
        <v>9.8168913764527108</v>
      </c>
      <c r="AI343" s="33">
        <f t="shared" si="45"/>
        <v>80.183108623547284</v>
      </c>
      <c r="AK343" s="75">
        <f t="shared" si="47"/>
        <v>70.366217247094582</v>
      </c>
      <c r="AN343" s="64"/>
      <c r="AQ343" s="64"/>
      <c r="AR343" s="75">
        <f>(SQRT((SIN(RADIANS(90-DEGREES(ASIN(AD343/2000))))*SQRT(2*Basic!$C$4*9.81)*Tool!$B$125*SIN(RADIANS(90-DEGREES(ASIN(AD343/2000))))*SQRT(2*Basic!$C$4*9.81)*Tool!$B$125)+(COS(RADIANS(90-DEGREES(ASIN(AD343/2000))))*SQRT(2*Basic!$C$4*9.81)*COS(RADIANS(90-DEGREES(ASIN(AD343/2000))))*SQRT(2*Basic!$C$4*9.81))))*(SQRT((SIN(RADIANS(90-DEGREES(ASIN(AD343/2000))))*SQRT(2*Basic!$C$4*9.81)*Tool!$B$125*SIN(RADIANS(90-DEGREES(ASIN(AD343/2000))))*SQRT(2*Basic!$C$4*9.81)*Tool!$B$125)+(COS(RADIANS(90-DEGREES(ASIN(AD343/2000))))*SQRT(2*Basic!$C$4*9.81)*COS(RADIANS(90-DEGREES(ASIN(AD343/2000))))*SQRT(2*Basic!$C$4*9.81))))/(2*9.81)</f>
        <v>0.85881377329000019</v>
      </c>
      <c r="AS343" s="75">
        <f>(1/9.81)*((SQRT((SIN(RADIANS(90-DEGREES(ASIN(AD343/2000))))*SQRT(2*Basic!$C$4*9.81)*Tool!$B$125*SIN(RADIANS(90-DEGREES(ASIN(AD343/2000))))*SQRT(2*Basic!$C$4*9.81)*Tool!$B$125)+(COS(RADIANS(90-DEGREES(ASIN(AD343/2000))))*SQRT(2*Basic!$C$4*9.81)*COS(RADIANS(90-DEGREES(ASIN(AD343/2000))))*SQRT(2*Basic!$C$4*9.81))))*SIN(RADIANS(AK343))+(SQRT(((SQRT((SIN(RADIANS(90-DEGREES(ASIN(AD343/2000))))*SQRT(2*Basic!$C$4*9.81)*Tool!$B$125*SIN(RADIANS(90-DEGREES(ASIN(AD343/2000))))*SQRT(2*Basic!$C$4*9.81)*Tool!$B$125)+(COS(RADIANS(90-DEGREES(ASIN(AD343/2000))))*SQRT(2*Basic!$C$4*9.81)*COS(RADIANS(90-DEGREES(ASIN(AD343/2000))))*SQRT(2*Basic!$C$4*9.81))))*SIN(RADIANS(AK343))*(SQRT((SIN(RADIANS(90-DEGREES(ASIN(AD343/2000))))*SQRT(2*Basic!$C$4*9.81)*Tool!$B$125*SIN(RADIANS(90-DEGREES(ASIN(AD343/2000))))*SQRT(2*Basic!$C$4*9.81)*Tool!$B$125)+(COS(RADIANS(90-DEGREES(ASIN(AD343/2000))))*SQRT(2*Basic!$C$4*9.81)*COS(RADIANS(90-DEGREES(ASIN(AD343/2000))))*SQRT(2*Basic!$C$4*9.81))))*SIN(RADIANS(AK343)))-19.62*(-Basic!$C$3))))*(SQRT((SIN(RADIANS(90-DEGREES(ASIN(AD343/2000))))*SQRT(2*Basic!$C$4*9.81)*Tool!$B$125*SIN(RADIANS(90-DEGREES(ASIN(AD343/2000))))*SQRT(2*Basic!$C$4*9.81)*Tool!$B$125)+(COS(RADIANS(90-DEGREES(ASIN(AD343/2000))))*SQRT(2*Basic!$C$4*9.81)*COS(RADIANS(90-DEGREES(ASIN(AD343/2000))))*SQRT(2*Basic!$C$4*9.81))))*COS(RADIANS(AK343))</f>
        <v>2.1630041927945851</v>
      </c>
      <c r="AX343">
        <v>340</v>
      </c>
      <c r="AY343">
        <f t="shared" si="48"/>
        <v>-684.04028665133717</v>
      </c>
      <c r="AZ343">
        <f t="shared" si="41"/>
        <v>1879.3852415718168</v>
      </c>
    </row>
    <row r="344" spans="6:52" x14ac:dyDescent="0.3">
      <c r="F344">
        <v>342</v>
      </c>
      <c r="G344" s="31">
        <f t="shared" si="42"/>
        <v>1.0082302146182736</v>
      </c>
      <c r="H344" s="35">
        <f>Tool!$E$10+('Trajectory Map'!G344*SIN(RADIANS(90-2*DEGREES(ASIN($D$5/2000))))/COS(RADIANS(90-2*DEGREES(ASIN($D$5/2000))))-('Trajectory Map'!G344*'Trajectory Map'!G344/((VLOOKUP($D$5,$AD$3:$AR$2002,15,FALSE)*4*COS(RADIANS(90-2*DEGREES(ASIN($D$5/2000))))*COS(RADIANS(90-2*DEGREES(ASIN($D$5/2000))))))))</f>
        <v>5.9466933215805309</v>
      </c>
      <c r="AD344" s="33">
        <f t="shared" si="46"/>
        <v>342</v>
      </c>
      <c r="AE344" s="33">
        <f t="shared" si="43"/>
        <v>1970.5420574045102</v>
      </c>
      <c r="AH344" s="33">
        <f t="shared" si="44"/>
        <v>9.8459662489244888</v>
      </c>
      <c r="AI344" s="33">
        <f t="shared" si="45"/>
        <v>80.154033751075517</v>
      </c>
      <c r="AK344" s="75">
        <f t="shared" si="47"/>
        <v>70.308067502151019</v>
      </c>
      <c r="AN344" s="64"/>
      <c r="AQ344" s="64"/>
      <c r="AR344" s="75">
        <f>(SQRT((SIN(RADIANS(90-DEGREES(ASIN(AD344/2000))))*SQRT(2*Basic!$C$4*9.81)*Tool!$B$125*SIN(RADIANS(90-DEGREES(ASIN(AD344/2000))))*SQRT(2*Basic!$C$4*9.81)*Tool!$B$125)+(COS(RADIANS(90-DEGREES(ASIN(AD344/2000))))*SQRT(2*Basic!$C$4*9.81)*COS(RADIANS(90-DEGREES(ASIN(AD344/2000))))*SQRT(2*Basic!$C$4*9.81))))*(SQRT((SIN(RADIANS(90-DEGREES(ASIN(AD344/2000))))*SQRT(2*Basic!$C$4*9.81)*Tool!$B$125*SIN(RADIANS(90-DEGREES(ASIN(AD344/2000))))*SQRT(2*Basic!$C$4*9.81)*Tool!$B$125)+(COS(RADIANS(90-DEGREES(ASIN(AD344/2000))))*SQRT(2*Basic!$C$4*9.81)*COS(RADIANS(90-DEGREES(ASIN(AD344/2000))))*SQRT(2*Basic!$C$4*9.81))))/(2*9.81)</f>
        <v>0.85899687876000019</v>
      </c>
      <c r="AS344" s="75">
        <f>(1/9.81)*((SQRT((SIN(RADIANS(90-DEGREES(ASIN(AD344/2000))))*SQRT(2*Basic!$C$4*9.81)*Tool!$B$125*SIN(RADIANS(90-DEGREES(ASIN(AD344/2000))))*SQRT(2*Basic!$C$4*9.81)*Tool!$B$125)+(COS(RADIANS(90-DEGREES(ASIN(AD344/2000))))*SQRT(2*Basic!$C$4*9.81)*COS(RADIANS(90-DEGREES(ASIN(AD344/2000))))*SQRT(2*Basic!$C$4*9.81))))*SIN(RADIANS(AK344))+(SQRT(((SQRT((SIN(RADIANS(90-DEGREES(ASIN(AD344/2000))))*SQRT(2*Basic!$C$4*9.81)*Tool!$B$125*SIN(RADIANS(90-DEGREES(ASIN(AD344/2000))))*SQRT(2*Basic!$C$4*9.81)*Tool!$B$125)+(COS(RADIANS(90-DEGREES(ASIN(AD344/2000))))*SQRT(2*Basic!$C$4*9.81)*COS(RADIANS(90-DEGREES(ASIN(AD344/2000))))*SQRT(2*Basic!$C$4*9.81))))*SIN(RADIANS(AK344))*(SQRT((SIN(RADIANS(90-DEGREES(ASIN(AD344/2000))))*SQRT(2*Basic!$C$4*9.81)*Tool!$B$125*SIN(RADIANS(90-DEGREES(ASIN(AD344/2000))))*SQRT(2*Basic!$C$4*9.81)*Tool!$B$125)+(COS(RADIANS(90-DEGREES(ASIN(AD344/2000))))*SQRT(2*Basic!$C$4*9.81)*COS(RADIANS(90-DEGREES(ASIN(AD344/2000))))*SQRT(2*Basic!$C$4*9.81))))*SIN(RADIANS(AK344)))-19.62*(-Basic!$C$3))))*(SQRT((SIN(RADIANS(90-DEGREES(ASIN(AD344/2000))))*SQRT(2*Basic!$C$4*9.81)*Tool!$B$125*SIN(RADIANS(90-DEGREES(ASIN(AD344/2000))))*SQRT(2*Basic!$C$4*9.81)*Tool!$B$125)+(COS(RADIANS(90-DEGREES(ASIN(AD344/2000))))*SQRT(2*Basic!$C$4*9.81)*COS(RADIANS(90-DEGREES(ASIN(AD344/2000))))*SQRT(2*Basic!$C$4*9.81))))*COS(RADIANS(AK344))</f>
        <v>2.1692013550087963</v>
      </c>
      <c r="AX344">
        <v>341</v>
      </c>
      <c r="AY344">
        <f t="shared" si="48"/>
        <v>-651.13630891431342</v>
      </c>
      <c r="AZ344">
        <f t="shared" si="41"/>
        <v>1891.0371511986336</v>
      </c>
    </row>
    <row r="345" spans="6:52" x14ac:dyDescent="0.3">
      <c r="F345">
        <v>343</v>
      </c>
      <c r="G345" s="31">
        <f t="shared" si="42"/>
        <v>1.0111782561814848</v>
      </c>
      <c r="H345" s="35">
        <f>Tool!$E$10+('Trajectory Map'!G345*SIN(RADIANS(90-2*DEGREES(ASIN($D$5/2000))))/COS(RADIANS(90-2*DEGREES(ASIN($D$5/2000))))-('Trajectory Map'!G345*'Trajectory Map'!G345/((VLOOKUP($D$5,$AD$3:$AR$2002,15,FALSE)*4*COS(RADIANS(90-2*DEGREES(ASIN($D$5/2000))))*COS(RADIANS(90-2*DEGREES(ASIN($D$5/2000))))))))</f>
        <v>5.9459451628121025</v>
      </c>
      <c r="AD345" s="33">
        <f t="shared" si="46"/>
        <v>343</v>
      </c>
      <c r="AE345" s="33">
        <f t="shared" si="43"/>
        <v>1970.3682396953113</v>
      </c>
      <c r="AH345" s="33">
        <f t="shared" si="44"/>
        <v>9.8750436822908476</v>
      </c>
      <c r="AI345" s="33">
        <f t="shared" si="45"/>
        <v>80.124956317709149</v>
      </c>
      <c r="AK345" s="75">
        <f t="shared" si="47"/>
        <v>70.249912635418298</v>
      </c>
      <c r="AN345" s="64"/>
      <c r="AQ345" s="64"/>
      <c r="AR345" s="75">
        <f>(SQRT((SIN(RADIANS(90-DEGREES(ASIN(AD345/2000))))*SQRT(2*Basic!$C$4*9.81)*Tool!$B$125*SIN(RADIANS(90-DEGREES(ASIN(AD345/2000))))*SQRT(2*Basic!$C$4*9.81)*Tool!$B$125)+(COS(RADIANS(90-DEGREES(ASIN(AD345/2000))))*SQRT(2*Basic!$C$4*9.81)*COS(RADIANS(90-DEGREES(ASIN(AD345/2000))))*SQRT(2*Basic!$C$4*9.81))))*(SQRT((SIN(RADIANS(90-DEGREES(ASIN(AD345/2000))))*SQRT(2*Basic!$C$4*9.81)*Tool!$B$125*SIN(RADIANS(90-DEGREES(ASIN(AD345/2000))))*SQRT(2*Basic!$C$4*9.81)*Tool!$B$125)+(COS(RADIANS(90-DEGREES(ASIN(AD345/2000))))*SQRT(2*Basic!$C$4*9.81)*COS(RADIANS(90-DEGREES(ASIN(AD345/2000))))*SQRT(2*Basic!$C$4*9.81))))/(2*9.81)</f>
        <v>0.85918052040999982</v>
      </c>
      <c r="AS345" s="75">
        <f>(1/9.81)*((SQRT((SIN(RADIANS(90-DEGREES(ASIN(AD345/2000))))*SQRT(2*Basic!$C$4*9.81)*Tool!$B$125*SIN(RADIANS(90-DEGREES(ASIN(AD345/2000))))*SQRT(2*Basic!$C$4*9.81)*Tool!$B$125)+(COS(RADIANS(90-DEGREES(ASIN(AD345/2000))))*SQRT(2*Basic!$C$4*9.81)*COS(RADIANS(90-DEGREES(ASIN(AD345/2000))))*SQRT(2*Basic!$C$4*9.81))))*SIN(RADIANS(AK345))+(SQRT(((SQRT((SIN(RADIANS(90-DEGREES(ASIN(AD345/2000))))*SQRT(2*Basic!$C$4*9.81)*Tool!$B$125*SIN(RADIANS(90-DEGREES(ASIN(AD345/2000))))*SQRT(2*Basic!$C$4*9.81)*Tool!$B$125)+(COS(RADIANS(90-DEGREES(ASIN(AD345/2000))))*SQRT(2*Basic!$C$4*9.81)*COS(RADIANS(90-DEGREES(ASIN(AD345/2000))))*SQRT(2*Basic!$C$4*9.81))))*SIN(RADIANS(AK345))*(SQRT((SIN(RADIANS(90-DEGREES(ASIN(AD345/2000))))*SQRT(2*Basic!$C$4*9.81)*Tool!$B$125*SIN(RADIANS(90-DEGREES(ASIN(AD345/2000))))*SQRT(2*Basic!$C$4*9.81)*Tool!$B$125)+(COS(RADIANS(90-DEGREES(ASIN(AD345/2000))))*SQRT(2*Basic!$C$4*9.81)*COS(RADIANS(90-DEGREES(ASIN(AD345/2000))))*SQRT(2*Basic!$C$4*9.81))))*SIN(RADIANS(AK345)))-19.62*(-Basic!$C$3))))*(SQRT((SIN(RADIANS(90-DEGREES(ASIN(AD345/2000))))*SQRT(2*Basic!$C$4*9.81)*Tool!$B$125*SIN(RADIANS(90-DEGREES(ASIN(AD345/2000))))*SQRT(2*Basic!$C$4*9.81)*Tool!$B$125)+(COS(RADIANS(90-DEGREES(ASIN(AD345/2000))))*SQRT(2*Basic!$C$4*9.81)*COS(RADIANS(90-DEGREES(ASIN(AD345/2000))))*SQRT(2*Basic!$C$4*9.81))))*COS(RADIANS(AK345))</f>
        <v>2.1753970910242848</v>
      </c>
      <c r="AX345">
        <v>342</v>
      </c>
      <c r="AY345">
        <f t="shared" si="48"/>
        <v>-618.03398874989523</v>
      </c>
      <c r="AZ345">
        <f t="shared" si="41"/>
        <v>1902.1130325903071</v>
      </c>
    </row>
    <row r="346" spans="6:52" x14ac:dyDescent="0.3">
      <c r="F346">
        <v>344</v>
      </c>
      <c r="G346" s="31">
        <f t="shared" si="42"/>
        <v>1.0141262977446963</v>
      </c>
      <c r="H346" s="35">
        <f>Tool!$E$10+('Trajectory Map'!G346*SIN(RADIANS(90-2*DEGREES(ASIN($D$5/2000))))/COS(RADIANS(90-2*DEGREES(ASIN($D$5/2000))))-('Trajectory Map'!G346*'Trajectory Map'!G346/((VLOOKUP($D$5,$AD$3:$AR$2002,15,FALSE)*4*COS(RADIANS(90-2*DEGREES(ASIN($D$5/2000))))*COS(RADIANS(90-2*DEGREES(ASIN($D$5/2000))))))))</f>
        <v>5.9451935504501607</v>
      </c>
      <c r="AD346" s="33">
        <f t="shared" si="46"/>
        <v>344</v>
      </c>
      <c r="AE346" s="33">
        <f t="shared" si="43"/>
        <v>1970.1938990870924</v>
      </c>
      <c r="AH346" s="33">
        <f t="shared" si="44"/>
        <v>9.904123684719556</v>
      </c>
      <c r="AI346" s="33">
        <f t="shared" si="45"/>
        <v>80.095876315280449</v>
      </c>
      <c r="AK346" s="75">
        <f t="shared" si="47"/>
        <v>70.191752630560885</v>
      </c>
      <c r="AN346" s="64"/>
      <c r="AQ346" s="64"/>
      <c r="AR346" s="75">
        <f>(SQRT((SIN(RADIANS(90-DEGREES(ASIN(AD346/2000))))*SQRT(2*Basic!$C$4*9.81)*Tool!$B$125*SIN(RADIANS(90-DEGREES(ASIN(AD346/2000))))*SQRT(2*Basic!$C$4*9.81)*Tool!$B$125)+(COS(RADIANS(90-DEGREES(ASIN(AD346/2000))))*SQRT(2*Basic!$C$4*9.81)*COS(RADIANS(90-DEGREES(ASIN(AD346/2000))))*SQRT(2*Basic!$C$4*9.81))))*(SQRT((SIN(RADIANS(90-DEGREES(ASIN(AD346/2000))))*SQRT(2*Basic!$C$4*9.81)*Tool!$B$125*SIN(RADIANS(90-DEGREES(ASIN(AD346/2000))))*SQRT(2*Basic!$C$4*9.81)*Tool!$B$125)+(COS(RADIANS(90-DEGREES(ASIN(AD346/2000))))*SQRT(2*Basic!$C$4*9.81)*COS(RADIANS(90-DEGREES(ASIN(AD346/2000))))*SQRT(2*Basic!$C$4*9.81))))/(2*9.81)</f>
        <v>0.85936469823999972</v>
      </c>
      <c r="AS346" s="75">
        <f>(1/9.81)*((SQRT((SIN(RADIANS(90-DEGREES(ASIN(AD346/2000))))*SQRT(2*Basic!$C$4*9.81)*Tool!$B$125*SIN(RADIANS(90-DEGREES(ASIN(AD346/2000))))*SQRT(2*Basic!$C$4*9.81)*Tool!$B$125)+(COS(RADIANS(90-DEGREES(ASIN(AD346/2000))))*SQRT(2*Basic!$C$4*9.81)*COS(RADIANS(90-DEGREES(ASIN(AD346/2000))))*SQRT(2*Basic!$C$4*9.81))))*SIN(RADIANS(AK346))+(SQRT(((SQRT((SIN(RADIANS(90-DEGREES(ASIN(AD346/2000))))*SQRT(2*Basic!$C$4*9.81)*Tool!$B$125*SIN(RADIANS(90-DEGREES(ASIN(AD346/2000))))*SQRT(2*Basic!$C$4*9.81)*Tool!$B$125)+(COS(RADIANS(90-DEGREES(ASIN(AD346/2000))))*SQRT(2*Basic!$C$4*9.81)*COS(RADIANS(90-DEGREES(ASIN(AD346/2000))))*SQRT(2*Basic!$C$4*9.81))))*SIN(RADIANS(AK346))*(SQRT((SIN(RADIANS(90-DEGREES(ASIN(AD346/2000))))*SQRT(2*Basic!$C$4*9.81)*Tool!$B$125*SIN(RADIANS(90-DEGREES(ASIN(AD346/2000))))*SQRT(2*Basic!$C$4*9.81)*Tool!$B$125)+(COS(RADIANS(90-DEGREES(ASIN(AD346/2000))))*SQRT(2*Basic!$C$4*9.81)*COS(RADIANS(90-DEGREES(ASIN(AD346/2000))))*SQRT(2*Basic!$C$4*9.81))))*SIN(RADIANS(AK346)))-19.62*(-Basic!$C$3))))*(SQRT((SIN(RADIANS(90-DEGREES(ASIN(AD346/2000))))*SQRT(2*Basic!$C$4*9.81)*Tool!$B$125*SIN(RADIANS(90-DEGREES(ASIN(AD346/2000))))*SQRT(2*Basic!$C$4*9.81)*Tool!$B$125)+(COS(RADIANS(90-DEGREES(ASIN(AD346/2000))))*SQRT(2*Basic!$C$4*9.81)*COS(RADIANS(90-DEGREES(ASIN(AD346/2000))))*SQRT(2*Basic!$C$4*9.81))))*COS(RADIANS(AK346))</f>
        <v>2.1815913946130805</v>
      </c>
      <c r="AX346">
        <v>343</v>
      </c>
      <c r="AY346">
        <f t="shared" si="48"/>
        <v>-584.7434094454743</v>
      </c>
      <c r="AZ346">
        <f t="shared" si="41"/>
        <v>1912.6095119260706</v>
      </c>
    </row>
    <row r="347" spans="6:52" x14ac:dyDescent="0.3">
      <c r="F347">
        <v>345</v>
      </c>
      <c r="G347" s="31">
        <f t="shared" si="42"/>
        <v>1.0170743393079076</v>
      </c>
      <c r="H347" s="35">
        <f>Tool!$E$10+('Trajectory Map'!G347*SIN(RADIANS(90-2*DEGREES(ASIN($D$5/2000))))/COS(RADIANS(90-2*DEGREES(ASIN($D$5/2000))))-('Trajectory Map'!G347*'Trajectory Map'!G347/((VLOOKUP($D$5,$AD$3:$AR$2002,15,FALSE)*4*COS(RADIANS(90-2*DEGREES(ASIN($D$5/2000))))*COS(RADIANS(90-2*DEGREES(ASIN($D$5/2000))))))))</f>
        <v>5.9444384844947047</v>
      </c>
      <c r="AD347" s="33">
        <f t="shared" si="46"/>
        <v>345</v>
      </c>
      <c r="AE347" s="33">
        <f t="shared" si="43"/>
        <v>1970.0190354410283</v>
      </c>
      <c r="AH347" s="33">
        <f t="shared" si="44"/>
        <v>9.9332062643846495</v>
      </c>
      <c r="AI347" s="33">
        <f t="shared" si="45"/>
        <v>80.066793735615349</v>
      </c>
      <c r="AK347" s="75">
        <f t="shared" si="47"/>
        <v>70.133587471230697</v>
      </c>
      <c r="AN347" s="64"/>
      <c r="AQ347" s="64"/>
      <c r="AR347" s="75">
        <f>(SQRT((SIN(RADIANS(90-DEGREES(ASIN(AD347/2000))))*SQRT(2*Basic!$C$4*9.81)*Tool!$B$125*SIN(RADIANS(90-DEGREES(ASIN(AD347/2000))))*SQRT(2*Basic!$C$4*9.81)*Tool!$B$125)+(COS(RADIANS(90-DEGREES(ASIN(AD347/2000))))*SQRT(2*Basic!$C$4*9.81)*COS(RADIANS(90-DEGREES(ASIN(AD347/2000))))*SQRT(2*Basic!$C$4*9.81))))*(SQRT((SIN(RADIANS(90-DEGREES(ASIN(AD347/2000))))*SQRT(2*Basic!$C$4*9.81)*Tool!$B$125*SIN(RADIANS(90-DEGREES(ASIN(AD347/2000))))*SQRT(2*Basic!$C$4*9.81)*Tool!$B$125)+(COS(RADIANS(90-DEGREES(ASIN(AD347/2000))))*SQRT(2*Basic!$C$4*9.81)*COS(RADIANS(90-DEGREES(ASIN(AD347/2000))))*SQRT(2*Basic!$C$4*9.81))))/(2*9.81)</f>
        <v>0.85954941225000003</v>
      </c>
      <c r="AS347" s="75">
        <f>(1/9.81)*((SQRT((SIN(RADIANS(90-DEGREES(ASIN(AD347/2000))))*SQRT(2*Basic!$C$4*9.81)*Tool!$B$125*SIN(RADIANS(90-DEGREES(ASIN(AD347/2000))))*SQRT(2*Basic!$C$4*9.81)*Tool!$B$125)+(COS(RADIANS(90-DEGREES(ASIN(AD347/2000))))*SQRT(2*Basic!$C$4*9.81)*COS(RADIANS(90-DEGREES(ASIN(AD347/2000))))*SQRT(2*Basic!$C$4*9.81))))*SIN(RADIANS(AK347))+(SQRT(((SQRT((SIN(RADIANS(90-DEGREES(ASIN(AD347/2000))))*SQRT(2*Basic!$C$4*9.81)*Tool!$B$125*SIN(RADIANS(90-DEGREES(ASIN(AD347/2000))))*SQRT(2*Basic!$C$4*9.81)*Tool!$B$125)+(COS(RADIANS(90-DEGREES(ASIN(AD347/2000))))*SQRT(2*Basic!$C$4*9.81)*COS(RADIANS(90-DEGREES(ASIN(AD347/2000))))*SQRT(2*Basic!$C$4*9.81))))*SIN(RADIANS(AK347))*(SQRT((SIN(RADIANS(90-DEGREES(ASIN(AD347/2000))))*SQRT(2*Basic!$C$4*9.81)*Tool!$B$125*SIN(RADIANS(90-DEGREES(ASIN(AD347/2000))))*SQRT(2*Basic!$C$4*9.81)*Tool!$B$125)+(COS(RADIANS(90-DEGREES(ASIN(AD347/2000))))*SQRT(2*Basic!$C$4*9.81)*COS(RADIANS(90-DEGREES(ASIN(AD347/2000))))*SQRT(2*Basic!$C$4*9.81))))*SIN(RADIANS(AK347)))-19.62*(-Basic!$C$3))))*(SQRT((SIN(RADIANS(90-DEGREES(ASIN(AD347/2000))))*SQRT(2*Basic!$C$4*9.81)*Tool!$B$125*SIN(RADIANS(90-DEGREES(ASIN(AD347/2000))))*SQRT(2*Basic!$C$4*9.81)*Tool!$B$125)+(COS(RADIANS(90-DEGREES(ASIN(AD347/2000))))*SQRT(2*Basic!$C$4*9.81)*COS(RADIANS(90-DEGREES(ASIN(AD347/2000))))*SQRT(2*Basic!$C$4*9.81))))*COS(RADIANS(AK347))</f>
        <v>2.187784259530154</v>
      </c>
      <c r="AX347">
        <v>344</v>
      </c>
      <c r="AY347">
        <f t="shared" si="48"/>
        <v>-551.27471163399787</v>
      </c>
      <c r="AZ347">
        <f t="shared" si="41"/>
        <v>1922.5233918766378</v>
      </c>
    </row>
    <row r="348" spans="6:52" x14ac:dyDescent="0.3">
      <c r="F348">
        <v>346</v>
      </c>
      <c r="G348" s="31">
        <f t="shared" si="42"/>
        <v>1.0200223808711189</v>
      </c>
      <c r="H348" s="35">
        <f>Tool!$E$10+('Trajectory Map'!G348*SIN(RADIANS(90-2*DEGREES(ASIN($D$5/2000))))/COS(RADIANS(90-2*DEGREES(ASIN($D$5/2000))))-('Trajectory Map'!G348*'Trajectory Map'!G348/((VLOOKUP($D$5,$AD$3:$AR$2002,15,FALSE)*4*COS(RADIANS(90-2*DEGREES(ASIN($D$5/2000))))*COS(RADIANS(90-2*DEGREES(ASIN($D$5/2000))))))))</f>
        <v>5.9436799649457344</v>
      </c>
      <c r="AD348" s="33">
        <f t="shared" si="46"/>
        <v>346</v>
      </c>
      <c r="AE348" s="33">
        <f t="shared" si="43"/>
        <v>1969.8436486178286</v>
      </c>
      <c r="AH348" s="33">
        <f t="shared" si="44"/>
        <v>9.9622914294664326</v>
      </c>
      <c r="AI348" s="33">
        <f t="shared" si="45"/>
        <v>80.037708570533567</v>
      </c>
      <c r="AK348" s="75">
        <f t="shared" si="47"/>
        <v>70.075417141067135</v>
      </c>
      <c r="AN348" s="64"/>
      <c r="AQ348" s="64"/>
      <c r="AR348" s="75">
        <f>(SQRT((SIN(RADIANS(90-DEGREES(ASIN(AD348/2000))))*SQRT(2*Basic!$C$4*9.81)*Tool!$B$125*SIN(RADIANS(90-DEGREES(ASIN(AD348/2000))))*SQRT(2*Basic!$C$4*9.81)*Tool!$B$125)+(COS(RADIANS(90-DEGREES(ASIN(AD348/2000))))*SQRT(2*Basic!$C$4*9.81)*COS(RADIANS(90-DEGREES(ASIN(AD348/2000))))*SQRT(2*Basic!$C$4*9.81))))*(SQRT((SIN(RADIANS(90-DEGREES(ASIN(AD348/2000))))*SQRT(2*Basic!$C$4*9.81)*Tool!$B$125*SIN(RADIANS(90-DEGREES(ASIN(AD348/2000))))*SQRT(2*Basic!$C$4*9.81)*Tool!$B$125)+(COS(RADIANS(90-DEGREES(ASIN(AD348/2000))))*SQRT(2*Basic!$C$4*9.81)*COS(RADIANS(90-DEGREES(ASIN(AD348/2000))))*SQRT(2*Basic!$C$4*9.81))))/(2*9.81)</f>
        <v>0.85973466244000041</v>
      </c>
      <c r="AS348" s="75">
        <f>(1/9.81)*((SQRT((SIN(RADIANS(90-DEGREES(ASIN(AD348/2000))))*SQRT(2*Basic!$C$4*9.81)*Tool!$B$125*SIN(RADIANS(90-DEGREES(ASIN(AD348/2000))))*SQRT(2*Basic!$C$4*9.81)*Tool!$B$125)+(COS(RADIANS(90-DEGREES(ASIN(AD348/2000))))*SQRT(2*Basic!$C$4*9.81)*COS(RADIANS(90-DEGREES(ASIN(AD348/2000))))*SQRT(2*Basic!$C$4*9.81))))*SIN(RADIANS(AK348))+(SQRT(((SQRT((SIN(RADIANS(90-DEGREES(ASIN(AD348/2000))))*SQRT(2*Basic!$C$4*9.81)*Tool!$B$125*SIN(RADIANS(90-DEGREES(ASIN(AD348/2000))))*SQRT(2*Basic!$C$4*9.81)*Tool!$B$125)+(COS(RADIANS(90-DEGREES(ASIN(AD348/2000))))*SQRT(2*Basic!$C$4*9.81)*COS(RADIANS(90-DEGREES(ASIN(AD348/2000))))*SQRT(2*Basic!$C$4*9.81))))*SIN(RADIANS(AK348))*(SQRT((SIN(RADIANS(90-DEGREES(ASIN(AD348/2000))))*SQRT(2*Basic!$C$4*9.81)*Tool!$B$125*SIN(RADIANS(90-DEGREES(ASIN(AD348/2000))))*SQRT(2*Basic!$C$4*9.81)*Tool!$B$125)+(COS(RADIANS(90-DEGREES(ASIN(AD348/2000))))*SQRT(2*Basic!$C$4*9.81)*COS(RADIANS(90-DEGREES(ASIN(AD348/2000))))*SQRT(2*Basic!$C$4*9.81))))*SIN(RADIANS(AK348)))-19.62*(-Basic!$C$3))))*(SQRT((SIN(RADIANS(90-DEGREES(ASIN(AD348/2000))))*SQRT(2*Basic!$C$4*9.81)*Tool!$B$125*SIN(RADIANS(90-DEGREES(ASIN(AD348/2000))))*SQRT(2*Basic!$C$4*9.81)*Tool!$B$125)+(COS(RADIANS(90-DEGREES(ASIN(AD348/2000))))*SQRT(2*Basic!$C$4*9.81)*COS(RADIANS(90-DEGREES(ASIN(AD348/2000))))*SQRT(2*Basic!$C$4*9.81))))*COS(RADIANS(AK348))</f>
        <v>2.1939756795133802</v>
      </c>
      <c r="AX348">
        <v>345</v>
      </c>
      <c r="AY348">
        <f t="shared" si="48"/>
        <v>-517.63809020504141</v>
      </c>
      <c r="AZ348">
        <f t="shared" si="41"/>
        <v>1931.8516525781367</v>
      </c>
    </row>
    <row r="349" spans="6:52" x14ac:dyDescent="0.3">
      <c r="F349">
        <v>347</v>
      </c>
      <c r="G349" s="31">
        <f t="shared" si="42"/>
        <v>1.0229704224343301</v>
      </c>
      <c r="H349" s="35">
        <f>Tool!$E$10+('Trajectory Map'!G349*SIN(RADIANS(90-2*DEGREES(ASIN($D$5/2000))))/COS(RADIANS(90-2*DEGREES(ASIN($D$5/2000))))-('Trajectory Map'!G349*'Trajectory Map'!G349/((VLOOKUP($D$5,$AD$3:$AR$2002,15,FALSE)*4*COS(RADIANS(90-2*DEGREES(ASIN($D$5/2000))))*COS(RADIANS(90-2*DEGREES(ASIN($D$5/2000))))))))</f>
        <v>5.9429179918032498</v>
      </c>
      <c r="AD349" s="33">
        <f t="shared" si="46"/>
        <v>347</v>
      </c>
      <c r="AE349" s="33">
        <f t="shared" si="43"/>
        <v>1969.6677384777363</v>
      </c>
      <c r="AH349" s="33">
        <f t="shared" si="44"/>
        <v>9.9913791881515124</v>
      </c>
      <c r="AI349" s="33">
        <f t="shared" si="45"/>
        <v>80.008620811848488</v>
      </c>
      <c r="AK349" s="75">
        <f t="shared" si="47"/>
        <v>70.017241623696975</v>
      </c>
      <c r="AN349" s="64"/>
      <c r="AQ349" s="64"/>
      <c r="AR349" s="75">
        <f>(SQRT((SIN(RADIANS(90-DEGREES(ASIN(AD349/2000))))*SQRT(2*Basic!$C$4*9.81)*Tool!$B$125*SIN(RADIANS(90-DEGREES(ASIN(AD349/2000))))*SQRT(2*Basic!$C$4*9.81)*Tool!$B$125)+(COS(RADIANS(90-DEGREES(ASIN(AD349/2000))))*SQRT(2*Basic!$C$4*9.81)*COS(RADIANS(90-DEGREES(ASIN(AD349/2000))))*SQRT(2*Basic!$C$4*9.81))))*(SQRT((SIN(RADIANS(90-DEGREES(ASIN(AD349/2000))))*SQRT(2*Basic!$C$4*9.81)*Tool!$B$125*SIN(RADIANS(90-DEGREES(ASIN(AD349/2000))))*SQRT(2*Basic!$C$4*9.81)*Tool!$B$125)+(COS(RADIANS(90-DEGREES(ASIN(AD349/2000))))*SQRT(2*Basic!$C$4*9.81)*COS(RADIANS(90-DEGREES(ASIN(AD349/2000))))*SQRT(2*Basic!$C$4*9.81))))/(2*9.81)</f>
        <v>0.85992044880999996</v>
      </c>
      <c r="AS349" s="75">
        <f>(1/9.81)*((SQRT((SIN(RADIANS(90-DEGREES(ASIN(AD349/2000))))*SQRT(2*Basic!$C$4*9.81)*Tool!$B$125*SIN(RADIANS(90-DEGREES(ASIN(AD349/2000))))*SQRT(2*Basic!$C$4*9.81)*Tool!$B$125)+(COS(RADIANS(90-DEGREES(ASIN(AD349/2000))))*SQRT(2*Basic!$C$4*9.81)*COS(RADIANS(90-DEGREES(ASIN(AD349/2000))))*SQRT(2*Basic!$C$4*9.81))))*SIN(RADIANS(AK349))+(SQRT(((SQRT((SIN(RADIANS(90-DEGREES(ASIN(AD349/2000))))*SQRT(2*Basic!$C$4*9.81)*Tool!$B$125*SIN(RADIANS(90-DEGREES(ASIN(AD349/2000))))*SQRT(2*Basic!$C$4*9.81)*Tool!$B$125)+(COS(RADIANS(90-DEGREES(ASIN(AD349/2000))))*SQRT(2*Basic!$C$4*9.81)*COS(RADIANS(90-DEGREES(ASIN(AD349/2000))))*SQRT(2*Basic!$C$4*9.81))))*SIN(RADIANS(AK349))*(SQRT((SIN(RADIANS(90-DEGREES(ASIN(AD349/2000))))*SQRT(2*Basic!$C$4*9.81)*Tool!$B$125*SIN(RADIANS(90-DEGREES(ASIN(AD349/2000))))*SQRT(2*Basic!$C$4*9.81)*Tool!$B$125)+(COS(RADIANS(90-DEGREES(ASIN(AD349/2000))))*SQRT(2*Basic!$C$4*9.81)*COS(RADIANS(90-DEGREES(ASIN(AD349/2000))))*SQRT(2*Basic!$C$4*9.81))))*SIN(RADIANS(AK349)))-19.62*(-Basic!$C$3))))*(SQRT((SIN(RADIANS(90-DEGREES(ASIN(AD349/2000))))*SQRT(2*Basic!$C$4*9.81)*Tool!$B$125*SIN(RADIANS(90-DEGREES(ASIN(AD349/2000))))*SQRT(2*Basic!$C$4*9.81)*Tool!$B$125)+(COS(RADIANS(90-DEGREES(ASIN(AD349/2000))))*SQRT(2*Basic!$C$4*9.81)*COS(RADIANS(90-DEGREES(ASIN(AD349/2000))))*SQRT(2*Basic!$C$4*9.81))))*COS(RADIANS(AK349))</f>
        <v>2.2001656482835052</v>
      </c>
      <c r="AX349">
        <v>346</v>
      </c>
      <c r="AY349">
        <f t="shared" si="48"/>
        <v>-483.84379119933573</v>
      </c>
      <c r="AZ349">
        <f t="shared" si="41"/>
        <v>1940.5914525519929</v>
      </c>
    </row>
    <row r="350" spans="6:52" x14ac:dyDescent="0.3">
      <c r="F350">
        <v>348</v>
      </c>
      <c r="G350" s="31">
        <f t="shared" si="42"/>
        <v>1.0259184639975414</v>
      </c>
      <c r="H350" s="35">
        <f>Tool!$E$10+('Trajectory Map'!G350*SIN(RADIANS(90-2*DEGREES(ASIN($D$5/2000))))/COS(RADIANS(90-2*DEGREES(ASIN($D$5/2000))))-('Trajectory Map'!G350*'Trajectory Map'!G350/((VLOOKUP($D$5,$AD$3:$AR$2002,15,FALSE)*4*COS(RADIANS(90-2*DEGREES(ASIN($D$5/2000))))*COS(RADIANS(90-2*DEGREES(ASIN($D$5/2000))))))))</f>
        <v>5.9421525650672509</v>
      </c>
      <c r="AD350" s="33">
        <f t="shared" si="46"/>
        <v>348</v>
      </c>
      <c r="AE350" s="33">
        <f t="shared" si="43"/>
        <v>1969.4913048805267</v>
      </c>
      <c r="AH350" s="33">
        <f t="shared" si="44"/>
        <v>10.020469548632828</v>
      </c>
      <c r="AI350" s="33">
        <f t="shared" si="45"/>
        <v>79.979530451367168</v>
      </c>
      <c r="AK350" s="75">
        <f t="shared" si="47"/>
        <v>69.959060902734336</v>
      </c>
      <c r="AN350" s="64"/>
      <c r="AQ350" s="64"/>
      <c r="AR350" s="75">
        <f>(SQRT((SIN(RADIANS(90-DEGREES(ASIN(AD350/2000))))*SQRT(2*Basic!$C$4*9.81)*Tool!$B$125*SIN(RADIANS(90-DEGREES(ASIN(AD350/2000))))*SQRT(2*Basic!$C$4*9.81)*Tool!$B$125)+(COS(RADIANS(90-DEGREES(ASIN(AD350/2000))))*SQRT(2*Basic!$C$4*9.81)*COS(RADIANS(90-DEGREES(ASIN(AD350/2000))))*SQRT(2*Basic!$C$4*9.81))))*(SQRT((SIN(RADIANS(90-DEGREES(ASIN(AD350/2000))))*SQRT(2*Basic!$C$4*9.81)*Tool!$B$125*SIN(RADIANS(90-DEGREES(ASIN(AD350/2000))))*SQRT(2*Basic!$C$4*9.81)*Tool!$B$125)+(COS(RADIANS(90-DEGREES(ASIN(AD350/2000))))*SQRT(2*Basic!$C$4*9.81)*COS(RADIANS(90-DEGREES(ASIN(AD350/2000))))*SQRT(2*Basic!$C$4*9.81))))/(2*9.81)</f>
        <v>0.86010677136000002</v>
      </c>
      <c r="AS350" s="75">
        <f>(1/9.81)*((SQRT((SIN(RADIANS(90-DEGREES(ASIN(AD350/2000))))*SQRT(2*Basic!$C$4*9.81)*Tool!$B$125*SIN(RADIANS(90-DEGREES(ASIN(AD350/2000))))*SQRT(2*Basic!$C$4*9.81)*Tool!$B$125)+(COS(RADIANS(90-DEGREES(ASIN(AD350/2000))))*SQRT(2*Basic!$C$4*9.81)*COS(RADIANS(90-DEGREES(ASIN(AD350/2000))))*SQRT(2*Basic!$C$4*9.81))))*SIN(RADIANS(AK350))+(SQRT(((SQRT((SIN(RADIANS(90-DEGREES(ASIN(AD350/2000))))*SQRT(2*Basic!$C$4*9.81)*Tool!$B$125*SIN(RADIANS(90-DEGREES(ASIN(AD350/2000))))*SQRT(2*Basic!$C$4*9.81)*Tool!$B$125)+(COS(RADIANS(90-DEGREES(ASIN(AD350/2000))))*SQRT(2*Basic!$C$4*9.81)*COS(RADIANS(90-DEGREES(ASIN(AD350/2000))))*SQRT(2*Basic!$C$4*9.81))))*SIN(RADIANS(AK350))*(SQRT((SIN(RADIANS(90-DEGREES(ASIN(AD350/2000))))*SQRT(2*Basic!$C$4*9.81)*Tool!$B$125*SIN(RADIANS(90-DEGREES(ASIN(AD350/2000))))*SQRT(2*Basic!$C$4*9.81)*Tool!$B$125)+(COS(RADIANS(90-DEGREES(ASIN(AD350/2000))))*SQRT(2*Basic!$C$4*9.81)*COS(RADIANS(90-DEGREES(ASIN(AD350/2000))))*SQRT(2*Basic!$C$4*9.81))))*SIN(RADIANS(AK350)))-19.62*(-Basic!$C$3))))*(SQRT((SIN(RADIANS(90-DEGREES(ASIN(AD350/2000))))*SQRT(2*Basic!$C$4*9.81)*Tool!$B$125*SIN(RADIANS(90-DEGREES(ASIN(AD350/2000))))*SQRT(2*Basic!$C$4*9.81)*Tool!$B$125)+(COS(RADIANS(90-DEGREES(ASIN(AD350/2000))))*SQRT(2*Basic!$C$4*9.81)*COS(RADIANS(90-DEGREES(ASIN(AD350/2000))))*SQRT(2*Basic!$C$4*9.81))))*COS(RADIANS(AK350))</f>
        <v>2.2063541595441136</v>
      </c>
      <c r="AX350">
        <v>347</v>
      </c>
      <c r="AY350">
        <f t="shared" si="48"/>
        <v>-449.90210868773067</v>
      </c>
      <c r="AZ350">
        <f t="shared" si="41"/>
        <v>1948.7401295704703</v>
      </c>
    </row>
    <row r="351" spans="6:52" x14ac:dyDescent="0.3">
      <c r="F351">
        <v>349</v>
      </c>
      <c r="G351" s="31">
        <f t="shared" si="42"/>
        <v>1.0288665055607531</v>
      </c>
      <c r="H351" s="35">
        <f>Tool!$E$10+('Trajectory Map'!G351*SIN(RADIANS(90-2*DEGREES(ASIN($D$5/2000))))/COS(RADIANS(90-2*DEGREES(ASIN($D$5/2000))))-('Trajectory Map'!G351*'Trajectory Map'!G351/((VLOOKUP($D$5,$AD$3:$AR$2002,15,FALSE)*4*COS(RADIANS(90-2*DEGREES(ASIN($D$5/2000))))*COS(RADIANS(90-2*DEGREES(ASIN($D$5/2000))))))))</f>
        <v>5.9413836847377386</v>
      </c>
      <c r="AD351" s="33">
        <f t="shared" si="46"/>
        <v>349</v>
      </c>
      <c r="AE351" s="33">
        <f t="shared" si="43"/>
        <v>1969.3143476855084</v>
      </c>
      <c r="AH351" s="33">
        <f t="shared" si="44"/>
        <v>10.04956251910966</v>
      </c>
      <c r="AI351" s="33">
        <f t="shared" si="45"/>
        <v>79.950437480890344</v>
      </c>
      <c r="AK351" s="75">
        <f t="shared" si="47"/>
        <v>69.900874961780687</v>
      </c>
      <c r="AN351" s="64"/>
      <c r="AQ351" s="64"/>
      <c r="AR351" s="75">
        <f>(SQRT((SIN(RADIANS(90-DEGREES(ASIN(AD351/2000))))*SQRT(2*Basic!$C$4*9.81)*Tool!$B$125*SIN(RADIANS(90-DEGREES(ASIN(AD351/2000))))*SQRT(2*Basic!$C$4*9.81)*Tool!$B$125)+(COS(RADIANS(90-DEGREES(ASIN(AD351/2000))))*SQRT(2*Basic!$C$4*9.81)*COS(RADIANS(90-DEGREES(ASIN(AD351/2000))))*SQRT(2*Basic!$C$4*9.81))))*(SQRT((SIN(RADIANS(90-DEGREES(ASIN(AD351/2000))))*SQRT(2*Basic!$C$4*9.81)*Tool!$B$125*SIN(RADIANS(90-DEGREES(ASIN(AD351/2000))))*SQRT(2*Basic!$C$4*9.81)*Tool!$B$125)+(COS(RADIANS(90-DEGREES(ASIN(AD351/2000))))*SQRT(2*Basic!$C$4*9.81)*COS(RADIANS(90-DEGREES(ASIN(AD351/2000))))*SQRT(2*Basic!$C$4*9.81))))/(2*9.81)</f>
        <v>0.86029363008999993</v>
      </c>
      <c r="AS351" s="75">
        <f>(1/9.81)*((SQRT((SIN(RADIANS(90-DEGREES(ASIN(AD351/2000))))*SQRT(2*Basic!$C$4*9.81)*Tool!$B$125*SIN(RADIANS(90-DEGREES(ASIN(AD351/2000))))*SQRT(2*Basic!$C$4*9.81)*Tool!$B$125)+(COS(RADIANS(90-DEGREES(ASIN(AD351/2000))))*SQRT(2*Basic!$C$4*9.81)*COS(RADIANS(90-DEGREES(ASIN(AD351/2000))))*SQRT(2*Basic!$C$4*9.81))))*SIN(RADIANS(AK351))+(SQRT(((SQRT((SIN(RADIANS(90-DEGREES(ASIN(AD351/2000))))*SQRT(2*Basic!$C$4*9.81)*Tool!$B$125*SIN(RADIANS(90-DEGREES(ASIN(AD351/2000))))*SQRT(2*Basic!$C$4*9.81)*Tool!$B$125)+(COS(RADIANS(90-DEGREES(ASIN(AD351/2000))))*SQRT(2*Basic!$C$4*9.81)*COS(RADIANS(90-DEGREES(ASIN(AD351/2000))))*SQRT(2*Basic!$C$4*9.81))))*SIN(RADIANS(AK351))*(SQRT((SIN(RADIANS(90-DEGREES(ASIN(AD351/2000))))*SQRT(2*Basic!$C$4*9.81)*Tool!$B$125*SIN(RADIANS(90-DEGREES(ASIN(AD351/2000))))*SQRT(2*Basic!$C$4*9.81)*Tool!$B$125)+(COS(RADIANS(90-DEGREES(ASIN(AD351/2000))))*SQRT(2*Basic!$C$4*9.81)*COS(RADIANS(90-DEGREES(ASIN(AD351/2000))))*SQRT(2*Basic!$C$4*9.81))))*SIN(RADIANS(AK351)))-19.62*(-Basic!$C$3))))*(SQRT((SIN(RADIANS(90-DEGREES(ASIN(AD351/2000))))*SQRT(2*Basic!$C$4*9.81)*Tool!$B$125*SIN(RADIANS(90-DEGREES(ASIN(AD351/2000))))*SQRT(2*Basic!$C$4*9.81)*Tool!$B$125)+(COS(RADIANS(90-DEGREES(ASIN(AD351/2000))))*SQRT(2*Basic!$C$4*9.81)*COS(RADIANS(90-DEGREES(ASIN(AD351/2000))))*SQRT(2*Basic!$C$4*9.81))))*COS(RADIANS(AK351))</f>
        <v>2.2125412069815829</v>
      </c>
      <c r="AX351">
        <v>348</v>
      </c>
      <c r="AY351">
        <f t="shared" si="48"/>
        <v>-415.82338163551975</v>
      </c>
      <c r="AZ351">
        <f t="shared" si="41"/>
        <v>1956.2952014676112</v>
      </c>
    </row>
    <row r="352" spans="6:52" x14ac:dyDescent="0.3">
      <c r="F352">
        <v>350</v>
      </c>
      <c r="G352" s="31">
        <f t="shared" si="42"/>
        <v>1.0318145471239644</v>
      </c>
      <c r="H352" s="35">
        <f>Tool!$E$10+('Trajectory Map'!G352*SIN(RADIANS(90-2*DEGREES(ASIN($D$5/2000))))/COS(RADIANS(90-2*DEGREES(ASIN($D$5/2000))))-('Trajectory Map'!G352*'Trajectory Map'!G352/((VLOOKUP($D$5,$AD$3:$AR$2002,15,FALSE)*4*COS(RADIANS(90-2*DEGREES(ASIN($D$5/2000))))*COS(RADIANS(90-2*DEGREES(ASIN($D$5/2000))))))))</f>
        <v>5.940611350814712</v>
      </c>
      <c r="AD352" s="33">
        <f t="shared" si="46"/>
        <v>350</v>
      </c>
      <c r="AE352" s="33">
        <f t="shared" si="43"/>
        <v>1969.1368667515217</v>
      </c>
      <c r="AH352" s="33">
        <f t="shared" si="44"/>
        <v>10.078658107787662</v>
      </c>
      <c r="AI352" s="33">
        <f t="shared" si="45"/>
        <v>79.92134189221234</v>
      </c>
      <c r="AK352" s="75">
        <f t="shared" si="47"/>
        <v>69.842683784424679</v>
      </c>
      <c r="AN352" s="64"/>
      <c r="AQ352" s="64"/>
      <c r="AR352" s="75">
        <f>(SQRT((SIN(RADIANS(90-DEGREES(ASIN(AD352/2000))))*SQRT(2*Basic!$C$4*9.81)*Tool!$B$125*SIN(RADIANS(90-DEGREES(ASIN(AD352/2000))))*SQRT(2*Basic!$C$4*9.81)*Tool!$B$125)+(COS(RADIANS(90-DEGREES(ASIN(AD352/2000))))*SQRT(2*Basic!$C$4*9.81)*COS(RADIANS(90-DEGREES(ASIN(AD352/2000))))*SQRT(2*Basic!$C$4*9.81))))*(SQRT((SIN(RADIANS(90-DEGREES(ASIN(AD352/2000))))*SQRT(2*Basic!$C$4*9.81)*Tool!$B$125*SIN(RADIANS(90-DEGREES(ASIN(AD352/2000))))*SQRT(2*Basic!$C$4*9.81)*Tool!$B$125)+(COS(RADIANS(90-DEGREES(ASIN(AD352/2000))))*SQRT(2*Basic!$C$4*9.81)*COS(RADIANS(90-DEGREES(ASIN(AD352/2000))))*SQRT(2*Basic!$C$4*9.81))))/(2*9.81)</f>
        <v>0.86048102499999979</v>
      </c>
      <c r="AS352" s="75">
        <f>(1/9.81)*((SQRT((SIN(RADIANS(90-DEGREES(ASIN(AD352/2000))))*SQRT(2*Basic!$C$4*9.81)*Tool!$B$125*SIN(RADIANS(90-DEGREES(ASIN(AD352/2000))))*SQRT(2*Basic!$C$4*9.81)*Tool!$B$125)+(COS(RADIANS(90-DEGREES(ASIN(AD352/2000))))*SQRT(2*Basic!$C$4*9.81)*COS(RADIANS(90-DEGREES(ASIN(AD352/2000))))*SQRT(2*Basic!$C$4*9.81))))*SIN(RADIANS(AK352))+(SQRT(((SQRT((SIN(RADIANS(90-DEGREES(ASIN(AD352/2000))))*SQRT(2*Basic!$C$4*9.81)*Tool!$B$125*SIN(RADIANS(90-DEGREES(ASIN(AD352/2000))))*SQRT(2*Basic!$C$4*9.81)*Tool!$B$125)+(COS(RADIANS(90-DEGREES(ASIN(AD352/2000))))*SQRT(2*Basic!$C$4*9.81)*COS(RADIANS(90-DEGREES(ASIN(AD352/2000))))*SQRT(2*Basic!$C$4*9.81))))*SIN(RADIANS(AK352))*(SQRT((SIN(RADIANS(90-DEGREES(ASIN(AD352/2000))))*SQRT(2*Basic!$C$4*9.81)*Tool!$B$125*SIN(RADIANS(90-DEGREES(ASIN(AD352/2000))))*SQRT(2*Basic!$C$4*9.81)*Tool!$B$125)+(COS(RADIANS(90-DEGREES(ASIN(AD352/2000))))*SQRT(2*Basic!$C$4*9.81)*COS(RADIANS(90-DEGREES(ASIN(AD352/2000))))*SQRT(2*Basic!$C$4*9.81))))*SIN(RADIANS(AK352)))-19.62*(-Basic!$C$3))))*(SQRT((SIN(RADIANS(90-DEGREES(ASIN(AD352/2000))))*SQRT(2*Basic!$C$4*9.81)*Tool!$B$125*SIN(RADIANS(90-DEGREES(ASIN(AD352/2000))))*SQRT(2*Basic!$C$4*9.81)*Tool!$B$125)+(COS(RADIANS(90-DEGREES(ASIN(AD352/2000))))*SQRT(2*Basic!$C$4*9.81)*COS(RADIANS(90-DEGREES(ASIN(AD352/2000))))*SQRT(2*Basic!$C$4*9.81))))*COS(RADIANS(AK352))</f>
        <v>2.2187267842650629</v>
      </c>
      <c r="AX352">
        <v>349</v>
      </c>
      <c r="AY352">
        <f t="shared" si="48"/>
        <v>-381.61799075308932</v>
      </c>
      <c r="AZ352">
        <f t="shared" si="41"/>
        <v>1963.2543668953278</v>
      </c>
    </row>
    <row r="353" spans="6:52" x14ac:dyDescent="0.3">
      <c r="F353">
        <v>351</v>
      </c>
      <c r="G353" s="31">
        <f t="shared" si="42"/>
        <v>1.0347625886871756</v>
      </c>
      <c r="H353" s="35">
        <f>Tool!$E$10+('Trajectory Map'!G353*SIN(RADIANS(90-2*DEGREES(ASIN($D$5/2000))))/COS(RADIANS(90-2*DEGREES(ASIN($D$5/2000))))-('Trajectory Map'!G353*'Trajectory Map'!G353/((VLOOKUP($D$5,$AD$3:$AR$2002,15,FALSE)*4*COS(RADIANS(90-2*DEGREES(ASIN($D$5/2000))))*COS(RADIANS(90-2*DEGREES(ASIN($D$5/2000))))))))</f>
        <v>5.9398355632981712</v>
      </c>
      <c r="AD353" s="33">
        <f t="shared" si="46"/>
        <v>351</v>
      </c>
      <c r="AE353" s="33">
        <f t="shared" si="43"/>
        <v>1968.9588619369374</v>
      </c>
      <c r="AH353" s="33">
        <f t="shared" si="44"/>
        <v>10.107756322878885</v>
      </c>
      <c r="AI353" s="33">
        <f t="shared" si="45"/>
        <v>79.892243677121115</v>
      </c>
      <c r="AK353" s="75">
        <f t="shared" si="47"/>
        <v>69.784487354242231</v>
      </c>
      <c r="AN353" s="64"/>
      <c r="AQ353" s="64"/>
      <c r="AR353" s="75">
        <f>(SQRT((SIN(RADIANS(90-DEGREES(ASIN(AD353/2000))))*SQRT(2*Basic!$C$4*9.81)*Tool!$B$125*SIN(RADIANS(90-DEGREES(ASIN(AD353/2000))))*SQRT(2*Basic!$C$4*9.81)*Tool!$B$125)+(COS(RADIANS(90-DEGREES(ASIN(AD353/2000))))*SQRT(2*Basic!$C$4*9.81)*COS(RADIANS(90-DEGREES(ASIN(AD353/2000))))*SQRT(2*Basic!$C$4*9.81))))*(SQRT((SIN(RADIANS(90-DEGREES(ASIN(AD353/2000))))*SQRT(2*Basic!$C$4*9.81)*Tool!$B$125*SIN(RADIANS(90-DEGREES(ASIN(AD353/2000))))*SQRT(2*Basic!$C$4*9.81)*Tool!$B$125)+(COS(RADIANS(90-DEGREES(ASIN(AD353/2000))))*SQRT(2*Basic!$C$4*9.81)*COS(RADIANS(90-DEGREES(ASIN(AD353/2000))))*SQRT(2*Basic!$C$4*9.81))))/(2*9.81)</f>
        <v>0.86066895609000005</v>
      </c>
      <c r="AS353" s="75">
        <f>(1/9.81)*((SQRT((SIN(RADIANS(90-DEGREES(ASIN(AD353/2000))))*SQRT(2*Basic!$C$4*9.81)*Tool!$B$125*SIN(RADIANS(90-DEGREES(ASIN(AD353/2000))))*SQRT(2*Basic!$C$4*9.81)*Tool!$B$125)+(COS(RADIANS(90-DEGREES(ASIN(AD353/2000))))*SQRT(2*Basic!$C$4*9.81)*COS(RADIANS(90-DEGREES(ASIN(AD353/2000))))*SQRT(2*Basic!$C$4*9.81))))*SIN(RADIANS(AK353))+(SQRT(((SQRT((SIN(RADIANS(90-DEGREES(ASIN(AD353/2000))))*SQRT(2*Basic!$C$4*9.81)*Tool!$B$125*SIN(RADIANS(90-DEGREES(ASIN(AD353/2000))))*SQRT(2*Basic!$C$4*9.81)*Tool!$B$125)+(COS(RADIANS(90-DEGREES(ASIN(AD353/2000))))*SQRT(2*Basic!$C$4*9.81)*COS(RADIANS(90-DEGREES(ASIN(AD353/2000))))*SQRT(2*Basic!$C$4*9.81))))*SIN(RADIANS(AK353))*(SQRT((SIN(RADIANS(90-DEGREES(ASIN(AD353/2000))))*SQRT(2*Basic!$C$4*9.81)*Tool!$B$125*SIN(RADIANS(90-DEGREES(ASIN(AD353/2000))))*SQRT(2*Basic!$C$4*9.81)*Tool!$B$125)+(COS(RADIANS(90-DEGREES(ASIN(AD353/2000))))*SQRT(2*Basic!$C$4*9.81)*COS(RADIANS(90-DEGREES(ASIN(AD353/2000))))*SQRT(2*Basic!$C$4*9.81))))*SIN(RADIANS(AK353)))-19.62*(-Basic!$C$3))))*(SQRT((SIN(RADIANS(90-DEGREES(ASIN(AD353/2000))))*SQRT(2*Basic!$C$4*9.81)*Tool!$B$125*SIN(RADIANS(90-DEGREES(ASIN(AD353/2000))))*SQRT(2*Basic!$C$4*9.81)*Tool!$B$125)+(COS(RADIANS(90-DEGREES(ASIN(AD353/2000))))*SQRT(2*Basic!$C$4*9.81)*COS(RADIANS(90-DEGREES(ASIN(AD353/2000))))*SQRT(2*Basic!$C$4*9.81))))*COS(RADIANS(AK353))</f>
        <v>2.2249108850464312</v>
      </c>
      <c r="AX353">
        <v>350</v>
      </c>
      <c r="AY353">
        <f t="shared" si="48"/>
        <v>-347.29635533386079</v>
      </c>
      <c r="AZ353">
        <f t="shared" si="41"/>
        <v>1969.6155060244159</v>
      </c>
    </row>
    <row r="354" spans="6:52" x14ac:dyDescent="0.3">
      <c r="F354">
        <v>352</v>
      </c>
      <c r="G354" s="31">
        <f t="shared" si="42"/>
        <v>1.0377106302503869</v>
      </c>
      <c r="H354" s="35">
        <f>Tool!$E$10+('Trajectory Map'!G354*SIN(RADIANS(90-2*DEGREES(ASIN($D$5/2000))))/COS(RADIANS(90-2*DEGREES(ASIN($D$5/2000))))-('Trajectory Map'!G354*'Trajectory Map'!G354/((VLOOKUP($D$5,$AD$3:$AR$2002,15,FALSE)*4*COS(RADIANS(90-2*DEGREES(ASIN($D$5/2000))))*COS(RADIANS(90-2*DEGREES(ASIN($D$5/2000))))))))</f>
        <v>5.9390563221881161</v>
      </c>
      <c r="AD354" s="33">
        <f t="shared" si="46"/>
        <v>352</v>
      </c>
      <c r="AE354" s="33">
        <f t="shared" si="43"/>
        <v>1968.7803330996578</v>
      </c>
      <c r="AH354" s="33">
        <f t="shared" si="44"/>
        <v>10.13685717260179</v>
      </c>
      <c r="AI354" s="33">
        <f t="shared" si="45"/>
        <v>79.863142827398207</v>
      </c>
      <c r="AK354" s="75">
        <f t="shared" si="47"/>
        <v>69.726285654796413</v>
      </c>
      <c r="AN354" s="64"/>
      <c r="AQ354" s="64"/>
      <c r="AR354" s="75">
        <f>(SQRT((SIN(RADIANS(90-DEGREES(ASIN(AD354/2000))))*SQRT(2*Basic!$C$4*9.81)*Tool!$B$125*SIN(RADIANS(90-DEGREES(ASIN(AD354/2000))))*SQRT(2*Basic!$C$4*9.81)*Tool!$B$125)+(COS(RADIANS(90-DEGREES(ASIN(AD354/2000))))*SQRT(2*Basic!$C$4*9.81)*COS(RADIANS(90-DEGREES(ASIN(AD354/2000))))*SQRT(2*Basic!$C$4*9.81))))*(SQRT((SIN(RADIANS(90-DEGREES(ASIN(AD354/2000))))*SQRT(2*Basic!$C$4*9.81)*Tool!$B$125*SIN(RADIANS(90-DEGREES(ASIN(AD354/2000))))*SQRT(2*Basic!$C$4*9.81)*Tool!$B$125)+(COS(RADIANS(90-DEGREES(ASIN(AD354/2000))))*SQRT(2*Basic!$C$4*9.81)*COS(RADIANS(90-DEGREES(ASIN(AD354/2000))))*SQRT(2*Basic!$C$4*9.81))))/(2*9.81)</f>
        <v>0.86085742335999971</v>
      </c>
      <c r="AS354" s="75">
        <f>(1/9.81)*((SQRT((SIN(RADIANS(90-DEGREES(ASIN(AD354/2000))))*SQRT(2*Basic!$C$4*9.81)*Tool!$B$125*SIN(RADIANS(90-DEGREES(ASIN(AD354/2000))))*SQRT(2*Basic!$C$4*9.81)*Tool!$B$125)+(COS(RADIANS(90-DEGREES(ASIN(AD354/2000))))*SQRT(2*Basic!$C$4*9.81)*COS(RADIANS(90-DEGREES(ASIN(AD354/2000))))*SQRT(2*Basic!$C$4*9.81))))*SIN(RADIANS(AK354))+(SQRT(((SQRT((SIN(RADIANS(90-DEGREES(ASIN(AD354/2000))))*SQRT(2*Basic!$C$4*9.81)*Tool!$B$125*SIN(RADIANS(90-DEGREES(ASIN(AD354/2000))))*SQRT(2*Basic!$C$4*9.81)*Tool!$B$125)+(COS(RADIANS(90-DEGREES(ASIN(AD354/2000))))*SQRT(2*Basic!$C$4*9.81)*COS(RADIANS(90-DEGREES(ASIN(AD354/2000))))*SQRT(2*Basic!$C$4*9.81))))*SIN(RADIANS(AK354))*(SQRT((SIN(RADIANS(90-DEGREES(ASIN(AD354/2000))))*SQRT(2*Basic!$C$4*9.81)*Tool!$B$125*SIN(RADIANS(90-DEGREES(ASIN(AD354/2000))))*SQRT(2*Basic!$C$4*9.81)*Tool!$B$125)+(COS(RADIANS(90-DEGREES(ASIN(AD354/2000))))*SQRT(2*Basic!$C$4*9.81)*COS(RADIANS(90-DEGREES(ASIN(AD354/2000))))*SQRT(2*Basic!$C$4*9.81))))*SIN(RADIANS(AK354)))-19.62*(-Basic!$C$3))))*(SQRT((SIN(RADIANS(90-DEGREES(ASIN(AD354/2000))))*SQRT(2*Basic!$C$4*9.81)*Tool!$B$125*SIN(RADIANS(90-DEGREES(ASIN(AD354/2000))))*SQRT(2*Basic!$C$4*9.81)*Tool!$B$125)+(COS(RADIANS(90-DEGREES(ASIN(AD354/2000))))*SQRT(2*Basic!$C$4*9.81)*COS(RADIANS(90-DEGREES(ASIN(AD354/2000))))*SQRT(2*Basic!$C$4*9.81))))*COS(RADIANS(AK354))</f>
        <v>2.2310935029602565</v>
      </c>
      <c r="AX354">
        <v>351</v>
      </c>
      <c r="AY354">
        <f t="shared" si="48"/>
        <v>-312.86893008046223</v>
      </c>
      <c r="AZ354">
        <f t="shared" si="41"/>
        <v>1975.3766811902753</v>
      </c>
    </row>
    <row r="355" spans="6:52" x14ac:dyDescent="0.3">
      <c r="F355">
        <v>353</v>
      </c>
      <c r="G355" s="31">
        <f t="shared" si="42"/>
        <v>1.0406586718135982</v>
      </c>
      <c r="H355" s="35">
        <f>Tool!$E$10+('Trajectory Map'!G355*SIN(RADIANS(90-2*DEGREES(ASIN($D$5/2000))))/COS(RADIANS(90-2*DEGREES(ASIN($D$5/2000))))-('Trajectory Map'!G355*'Trajectory Map'!G355/((VLOOKUP($D$5,$AD$3:$AR$2002,15,FALSE)*4*COS(RADIANS(90-2*DEGREES(ASIN($D$5/2000))))*COS(RADIANS(90-2*DEGREES(ASIN($D$5/2000))))))))</f>
        <v>5.9382736274845467</v>
      </c>
      <c r="AD355" s="33">
        <f t="shared" si="46"/>
        <v>353</v>
      </c>
      <c r="AE355" s="33">
        <f t="shared" si="43"/>
        <v>1968.601280097115</v>
      </c>
      <c r="AH355" s="33">
        <f t="shared" si="44"/>
        <v>10.165960665181283</v>
      </c>
      <c r="AI355" s="33">
        <f t="shared" si="45"/>
        <v>79.834039334818712</v>
      </c>
      <c r="AK355" s="75">
        <f t="shared" si="47"/>
        <v>69.668078669637438</v>
      </c>
      <c r="AN355" s="64"/>
      <c r="AQ355" s="64"/>
      <c r="AR355" s="75">
        <f>(SQRT((SIN(RADIANS(90-DEGREES(ASIN(AD355/2000))))*SQRT(2*Basic!$C$4*9.81)*Tool!$B$125*SIN(RADIANS(90-DEGREES(ASIN(AD355/2000))))*SQRT(2*Basic!$C$4*9.81)*Tool!$B$125)+(COS(RADIANS(90-DEGREES(ASIN(AD355/2000))))*SQRT(2*Basic!$C$4*9.81)*COS(RADIANS(90-DEGREES(ASIN(AD355/2000))))*SQRT(2*Basic!$C$4*9.81))))*(SQRT((SIN(RADIANS(90-DEGREES(ASIN(AD355/2000))))*SQRT(2*Basic!$C$4*9.81)*Tool!$B$125*SIN(RADIANS(90-DEGREES(ASIN(AD355/2000))))*SQRT(2*Basic!$C$4*9.81)*Tool!$B$125)+(COS(RADIANS(90-DEGREES(ASIN(AD355/2000))))*SQRT(2*Basic!$C$4*9.81)*COS(RADIANS(90-DEGREES(ASIN(AD355/2000))))*SQRT(2*Basic!$C$4*9.81))))/(2*9.81)</f>
        <v>0.86104642680999999</v>
      </c>
      <c r="AS355" s="75">
        <f>(1/9.81)*((SQRT((SIN(RADIANS(90-DEGREES(ASIN(AD355/2000))))*SQRT(2*Basic!$C$4*9.81)*Tool!$B$125*SIN(RADIANS(90-DEGREES(ASIN(AD355/2000))))*SQRT(2*Basic!$C$4*9.81)*Tool!$B$125)+(COS(RADIANS(90-DEGREES(ASIN(AD355/2000))))*SQRT(2*Basic!$C$4*9.81)*COS(RADIANS(90-DEGREES(ASIN(AD355/2000))))*SQRT(2*Basic!$C$4*9.81))))*SIN(RADIANS(AK355))+(SQRT(((SQRT((SIN(RADIANS(90-DEGREES(ASIN(AD355/2000))))*SQRT(2*Basic!$C$4*9.81)*Tool!$B$125*SIN(RADIANS(90-DEGREES(ASIN(AD355/2000))))*SQRT(2*Basic!$C$4*9.81)*Tool!$B$125)+(COS(RADIANS(90-DEGREES(ASIN(AD355/2000))))*SQRT(2*Basic!$C$4*9.81)*COS(RADIANS(90-DEGREES(ASIN(AD355/2000))))*SQRT(2*Basic!$C$4*9.81))))*SIN(RADIANS(AK355))*(SQRT((SIN(RADIANS(90-DEGREES(ASIN(AD355/2000))))*SQRT(2*Basic!$C$4*9.81)*Tool!$B$125*SIN(RADIANS(90-DEGREES(ASIN(AD355/2000))))*SQRT(2*Basic!$C$4*9.81)*Tool!$B$125)+(COS(RADIANS(90-DEGREES(ASIN(AD355/2000))))*SQRT(2*Basic!$C$4*9.81)*COS(RADIANS(90-DEGREES(ASIN(AD355/2000))))*SQRT(2*Basic!$C$4*9.81))))*SIN(RADIANS(AK355)))-19.62*(-Basic!$C$3))))*(SQRT((SIN(RADIANS(90-DEGREES(ASIN(AD355/2000))))*SQRT(2*Basic!$C$4*9.81)*Tool!$B$125*SIN(RADIANS(90-DEGREES(ASIN(AD355/2000))))*SQRT(2*Basic!$C$4*9.81)*Tool!$B$125)+(COS(RADIANS(90-DEGREES(ASIN(AD355/2000))))*SQRT(2*Basic!$C$4*9.81)*COS(RADIANS(90-DEGREES(ASIN(AD355/2000))))*SQRT(2*Basic!$C$4*9.81))))*COS(RADIANS(AK355))</f>
        <v>2.2372746316237682</v>
      </c>
      <c r="AX355">
        <v>352</v>
      </c>
      <c r="AY355">
        <f t="shared" si="48"/>
        <v>-278.34620192013176</v>
      </c>
      <c r="AZ355">
        <f t="shared" si="41"/>
        <v>1980.5361374831405</v>
      </c>
    </row>
    <row r="356" spans="6:52" x14ac:dyDescent="0.3">
      <c r="F356">
        <v>354</v>
      </c>
      <c r="G356" s="31">
        <f t="shared" si="42"/>
        <v>1.0436067133768094</v>
      </c>
      <c r="H356" s="35">
        <f>Tool!$E$10+('Trajectory Map'!G356*SIN(RADIANS(90-2*DEGREES(ASIN($D$5/2000))))/COS(RADIANS(90-2*DEGREES(ASIN($D$5/2000))))-('Trajectory Map'!G356*'Trajectory Map'!G356/((VLOOKUP($D$5,$AD$3:$AR$2002,15,FALSE)*4*COS(RADIANS(90-2*DEGREES(ASIN($D$5/2000))))*COS(RADIANS(90-2*DEGREES(ASIN($D$5/2000))))))))</f>
        <v>5.9374874791874639</v>
      </c>
      <c r="AD356" s="33">
        <f t="shared" si="46"/>
        <v>354</v>
      </c>
      <c r="AE356" s="33">
        <f t="shared" si="43"/>
        <v>1968.4217027862703</v>
      </c>
      <c r="AH356" s="33">
        <f t="shared" si="44"/>
        <v>10.195066808848733</v>
      </c>
      <c r="AI356" s="33">
        <f t="shared" si="45"/>
        <v>79.804933191151264</v>
      </c>
      <c r="AK356" s="75">
        <f t="shared" si="47"/>
        <v>69.609866382302528</v>
      </c>
      <c r="AN356" s="64"/>
      <c r="AQ356" s="64"/>
      <c r="AR356" s="75">
        <f>(SQRT((SIN(RADIANS(90-DEGREES(ASIN(AD356/2000))))*SQRT(2*Basic!$C$4*9.81)*Tool!$B$125*SIN(RADIANS(90-DEGREES(ASIN(AD356/2000))))*SQRT(2*Basic!$C$4*9.81)*Tool!$B$125)+(COS(RADIANS(90-DEGREES(ASIN(AD356/2000))))*SQRT(2*Basic!$C$4*9.81)*COS(RADIANS(90-DEGREES(ASIN(AD356/2000))))*SQRT(2*Basic!$C$4*9.81))))*(SQRT((SIN(RADIANS(90-DEGREES(ASIN(AD356/2000))))*SQRT(2*Basic!$C$4*9.81)*Tool!$B$125*SIN(RADIANS(90-DEGREES(ASIN(AD356/2000))))*SQRT(2*Basic!$C$4*9.81)*Tool!$B$125)+(COS(RADIANS(90-DEGREES(ASIN(AD356/2000))))*SQRT(2*Basic!$C$4*9.81)*COS(RADIANS(90-DEGREES(ASIN(AD356/2000))))*SQRT(2*Basic!$C$4*9.81))))/(2*9.81)</f>
        <v>0.86123596644000044</v>
      </c>
      <c r="AS356" s="75">
        <f>(1/9.81)*((SQRT((SIN(RADIANS(90-DEGREES(ASIN(AD356/2000))))*SQRT(2*Basic!$C$4*9.81)*Tool!$B$125*SIN(RADIANS(90-DEGREES(ASIN(AD356/2000))))*SQRT(2*Basic!$C$4*9.81)*Tool!$B$125)+(COS(RADIANS(90-DEGREES(ASIN(AD356/2000))))*SQRT(2*Basic!$C$4*9.81)*COS(RADIANS(90-DEGREES(ASIN(AD356/2000))))*SQRT(2*Basic!$C$4*9.81))))*SIN(RADIANS(AK356))+(SQRT(((SQRT((SIN(RADIANS(90-DEGREES(ASIN(AD356/2000))))*SQRT(2*Basic!$C$4*9.81)*Tool!$B$125*SIN(RADIANS(90-DEGREES(ASIN(AD356/2000))))*SQRT(2*Basic!$C$4*9.81)*Tool!$B$125)+(COS(RADIANS(90-DEGREES(ASIN(AD356/2000))))*SQRT(2*Basic!$C$4*9.81)*COS(RADIANS(90-DEGREES(ASIN(AD356/2000))))*SQRT(2*Basic!$C$4*9.81))))*SIN(RADIANS(AK356))*(SQRT((SIN(RADIANS(90-DEGREES(ASIN(AD356/2000))))*SQRT(2*Basic!$C$4*9.81)*Tool!$B$125*SIN(RADIANS(90-DEGREES(ASIN(AD356/2000))))*SQRT(2*Basic!$C$4*9.81)*Tool!$B$125)+(COS(RADIANS(90-DEGREES(ASIN(AD356/2000))))*SQRT(2*Basic!$C$4*9.81)*COS(RADIANS(90-DEGREES(ASIN(AD356/2000))))*SQRT(2*Basic!$C$4*9.81))))*SIN(RADIANS(AK356)))-19.62*(-Basic!$C$3))))*(SQRT((SIN(RADIANS(90-DEGREES(ASIN(AD356/2000))))*SQRT(2*Basic!$C$4*9.81)*Tool!$B$125*SIN(RADIANS(90-DEGREES(ASIN(AD356/2000))))*SQRT(2*Basic!$C$4*9.81)*Tool!$B$125)+(COS(RADIANS(90-DEGREES(ASIN(AD356/2000))))*SQRT(2*Basic!$C$4*9.81)*COS(RADIANS(90-DEGREES(ASIN(AD356/2000))))*SQRT(2*Basic!$C$4*9.81))))*COS(RADIANS(AK356))</f>
        <v>2.2434542646368296</v>
      </c>
      <c r="AX356">
        <v>353</v>
      </c>
      <c r="AY356">
        <f t="shared" si="48"/>
        <v>-243.73868681029444</v>
      </c>
      <c r="AZ356">
        <f t="shared" si="41"/>
        <v>1985.0923032826443</v>
      </c>
    </row>
    <row r="357" spans="6:52" x14ac:dyDescent="0.3">
      <c r="F357">
        <v>355</v>
      </c>
      <c r="G357" s="31">
        <f t="shared" si="42"/>
        <v>1.0465547549400207</v>
      </c>
      <c r="H357" s="35">
        <f>Tool!$E$10+('Trajectory Map'!G357*SIN(RADIANS(90-2*DEGREES(ASIN($D$5/2000))))/COS(RADIANS(90-2*DEGREES(ASIN($D$5/2000))))-('Trajectory Map'!G357*'Trajectory Map'!G357/((VLOOKUP($D$5,$AD$3:$AR$2002,15,FALSE)*4*COS(RADIANS(90-2*DEGREES(ASIN($D$5/2000))))*COS(RADIANS(90-2*DEGREES(ASIN($D$5/2000))))))))</f>
        <v>5.9366978772968668</v>
      </c>
      <c r="AD357" s="33">
        <f t="shared" si="46"/>
        <v>355</v>
      </c>
      <c r="AE357" s="33">
        <f t="shared" si="43"/>
        <v>1968.2416010236141</v>
      </c>
      <c r="AH357" s="33">
        <f t="shared" si="44"/>
        <v>10.224175611841993</v>
      </c>
      <c r="AI357" s="33">
        <f t="shared" si="45"/>
        <v>79.775824388158014</v>
      </c>
      <c r="AK357" s="75">
        <f t="shared" si="47"/>
        <v>69.551648776316014</v>
      </c>
      <c r="AN357" s="64"/>
      <c r="AQ357" s="64"/>
      <c r="AR357" s="75">
        <f>(SQRT((SIN(RADIANS(90-DEGREES(ASIN(AD357/2000))))*SQRT(2*Basic!$C$4*9.81)*Tool!$B$125*SIN(RADIANS(90-DEGREES(ASIN(AD357/2000))))*SQRT(2*Basic!$C$4*9.81)*Tool!$B$125)+(COS(RADIANS(90-DEGREES(ASIN(AD357/2000))))*SQRT(2*Basic!$C$4*9.81)*COS(RADIANS(90-DEGREES(ASIN(AD357/2000))))*SQRT(2*Basic!$C$4*9.81))))*(SQRT((SIN(RADIANS(90-DEGREES(ASIN(AD357/2000))))*SQRT(2*Basic!$C$4*9.81)*Tool!$B$125*SIN(RADIANS(90-DEGREES(ASIN(AD357/2000))))*SQRT(2*Basic!$C$4*9.81)*Tool!$B$125)+(COS(RADIANS(90-DEGREES(ASIN(AD357/2000))))*SQRT(2*Basic!$C$4*9.81)*COS(RADIANS(90-DEGREES(ASIN(AD357/2000))))*SQRT(2*Basic!$C$4*9.81))))/(2*9.81)</f>
        <v>0.86142604225000008</v>
      </c>
      <c r="AS357" s="75">
        <f>(1/9.81)*((SQRT((SIN(RADIANS(90-DEGREES(ASIN(AD357/2000))))*SQRT(2*Basic!$C$4*9.81)*Tool!$B$125*SIN(RADIANS(90-DEGREES(ASIN(AD357/2000))))*SQRT(2*Basic!$C$4*9.81)*Tool!$B$125)+(COS(RADIANS(90-DEGREES(ASIN(AD357/2000))))*SQRT(2*Basic!$C$4*9.81)*COS(RADIANS(90-DEGREES(ASIN(AD357/2000))))*SQRT(2*Basic!$C$4*9.81))))*SIN(RADIANS(AK357))+(SQRT(((SQRT((SIN(RADIANS(90-DEGREES(ASIN(AD357/2000))))*SQRT(2*Basic!$C$4*9.81)*Tool!$B$125*SIN(RADIANS(90-DEGREES(ASIN(AD357/2000))))*SQRT(2*Basic!$C$4*9.81)*Tool!$B$125)+(COS(RADIANS(90-DEGREES(ASIN(AD357/2000))))*SQRT(2*Basic!$C$4*9.81)*COS(RADIANS(90-DEGREES(ASIN(AD357/2000))))*SQRT(2*Basic!$C$4*9.81))))*SIN(RADIANS(AK357))*(SQRT((SIN(RADIANS(90-DEGREES(ASIN(AD357/2000))))*SQRT(2*Basic!$C$4*9.81)*Tool!$B$125*SIN(RADIANS(90-DEGREES(ASIN(AD357/2000))))*SQRT(2*Basic!$C$4*9.81)*Tool!$B$125)+(COS(RADIANS(90-DEGREES(ASIN(AD357/2000))))*SQRT(2*Basic!$C$4*9.81)*COS(RADIANS(90-DEGREES(ASIN(AD357/2000))))*SQRT(2*Basic!$C$4*9.81))))*SIN(RADIANS(AK357)))-19.62*(-Basic!$C$3))))*(SQRT((SIN(RADIANS(90-DEGREES(ASIN(AD357/2000))))*SQRT(2*Basic!$C$4*9.81)*Tool!$B$125*SIN(RADIANS(90-DEGREES(ASIN(AD357/2000))))*SQRT(2*Basic!$C$4*9.81)*Tool!$B$125)+(COS(RADIANS(90-DEGREES(ASIN(AD357/2000))))*SQRT(2*Basic!$C$4*9.81)*COS(RADIANS(90-DEGREES(ASIN(AD357/2000))))*SQRT(2*Basic!$C$4*9.81))))*COS(RADIANS(AK357))</f>
        <v>2.2496323955818833</v>
      </c>
      <c r="AX357">
        <v>354</v>
      </c>
      <c r="AY357">
        <f t="shared" si="48"/>
        <v>-209.05692653530684</v>
      </c>
      <c r="AZ357">
        <f t="shared" si="41"/>
        <v>1989.0437907365465</v>
      </c>
    </row>
    <row r="358" spans="6:52" x14ac:dyDescent="0.3">
      <c r="F358">
        <v>356</v>
      </c>
      <c r="G358" s="31">
        <f t="shared" si="42"/>
        <v>1.0495027965032322</v>
      </c>
      <c r="H358" s="35">
        <f>Tool!$E$10+('Trajectory Map'!G358*SIN(RADIANS(90-2*DEGREES(ASIN($D$5/2000))))/COS(RADIANS(90-2*DEGREES(ASIN($D$5/2000))))-('Trajectory Map'!G358*'Trajectory Map'!G358/((VLOOKUP($D$5,$AD$3:$AR$2002,15,FALSE)*4*COS(RADIANS(90-2*DEGREES(ASIN($D$5/2000))))*COS(RADIANS(90-2*DEGREES(ASIN($D$5/2000))))))))</f>
        <v>5.9359048218127555</v>
      </c>
      <c r="AD358" s="33">
        <f t="shared" si="46"/>
        <v>356</v>
      </c>
      <c r="AE358" s="33">
        <f t="shared" si="43"/>
        <v>1968.0609746651653</v>
      </c>
      <c r="AH358" s="33">
        <f t="shared" si="44"/>
        <v>10.253287082405432</v>
      </c>
      <c r="AI358" s="33">
        <f t="shared" si="45"/>
        <v>79.746712917594564</v>
      </c>
      <c r="AK358" s="75">
        <f t="shared" si="47"/>
        <v>69.493425835189129</v>
      </c>
      <c r="AN358" s="64"/>
      <c r="AQ358" s="64"/>
      <c r="AR358" s="75">
        <f>(SQRT((SIN(RADIANS(90-DEGREES(ASIN(AD358/2000))))*SQRT(2*Basic!$C$4*9.81)*Tool!$B$125*SIN(RADIANS(90-DEGREES(ASIN(AD358/2000))))*SQRT(2*Basic!$C$4*9.81)*Tool!$B$125)+(COS(RADIANS(90-DEGREES(ASIN(AD358/2000))))*SQRT(2*Basic!$C$4*9.81)*COS(RADIANS(90-DEGREES(ASIN(AD358/2000))))*SQRT(2*Basic!$C$4*9.81))))*(SQRT((SIN(RADIANS(90-DEGREES(ASIN(AD358/2000))))*SQRT(2*Basic!$C$4*9.81)*Tool!$B$125*SIN(RADIANS(90-DEGREES(ASIN(AD358/2000))))*SQRT(2*Basic!$C$4*9.81)*Tool!$B$125)+(COS(RADIANS(90-DEGREES(ASIN(AD358/2000))))*SQRT(2*Basic!$C$4*9.81)*COS(RADIANS(90-DEGREES(ASIN(AD358/2000))))*SQRT(2*Basic!$C$4*9.81))))/(2*9.81)</f>
        <v>0.86161665424000011</v>
      </c>
      <c r="AS358" s="75">
        <f>(1/9.81)*((SQRT((SIN(RADIANS(90-DEGREES(ASIN(AD358/2000))))*SQRT(2*Basic!$C$4*9.81)*Tool!$B$125*SIN(RADIANS(90-DEGREES(ASIN(AD358/2000))))*SQRT(2*Basic!$C$4*9.81)*Tool!$B$125)+(COS(RADIANS(90-DEGREES(ASIN(AD358/2000))))*SQRT(2*Basic!$C$4*9.81)*COS(RADIANS(90-DEGREES(ASIN(AD358/2000))))*SQRT(2*Basic!$C$4*9.81))))*SIN(RADIANS(AK358))+(SQRT(((SQRT((SIN(RADIANS(90-DEGREES(ASIN(AD358/2000))))*SQRT(2*Basic!$C$4*9.81)*Tool!$B$125*SIN(RADIANS(90-DEGREES(ASIN(AD358/2000))))*SQRT(2*Basic!$C$4*9.81)*Tool!$B$125)+(COS(RADIANS(90-DEGREES(ASIN(AD358/2000))))*SQRT(2*Basic!$C$4*9.81)*COS(RADIANS(90-DEGREES(ASIN(AD358/2000))))*SQRT(2*Basic!$C$4*9.81))))*SIN(RADIANS(AK358))*(SQRT((SIN(RADIANS(90-DEGREES(ASIN(AD358/2000))))*SQRT(2*Basic!$C$4*9.81)*Tool!$B$125*SIN(RADIANS(90-DEGREES(ASIN(AD358/2000))))*SQRT(2*Basic!$C$4*9.81)*Tool!$B$125)+(COS(RADIANS(90-DEGREES(ASIN(AD358/2000))))*SQRT(2*Basic!$C$4*9.81)*COS(RADIANS(90-DEGREES(ASIN(AD358/2000))))*SQRT(2*Basic!$C$4*9.81))))*SIN(RADIANS(AK358)))-19.62*(-Basic!$C$3))))*(SQRT((SIN(RADIANS(90-DEGREES(ASIN(AD358/2000))))*SQRT(2*Basic!$C$4*9.81)*Tool!$B$125*SIN(RADIANS(90-DEGREES(ASIN(AD358/2000))))*SQRT(2*Basic!$C$4*9.81)*Tool!$B$125)+(COS(RADIANS(90-DEGREES(ASIN(AD358/2000))))*SQRT(2*Basic!$C$4*9.81)*COS(RADIANS(90-DEGREES(ASIN(AD358/2000))))*SQRT(2*Basic!$C$4*9.81))))*COS(RADIANS(AK358))</f>
        <v>2.2558090180239363</v>
      </c>
      <c r="AX358">
        <v>355</v>
      </c>
      <c r="AY358">
        <f t="shared" si="48"/>
        <v>-174.31148549531665</v>
      </c>
      <c r="AZ358">
        <f t="shared" si="41"/>
        <v>1992.389396183491</v>
      </c>
    </row>
    <row r="359" spans="6:52" x14ac:dyDescent="0.3">
      <c r="F359">
        <v>357</v>
      </c>
      <c r="G359" s="31">
        <f t="shared" si="42"/>
        <v>1.0524508380664435</v>
      </c>
      <c r="H359" s="35">
        <f>Tool!$E$10+('Trajectory Map'!G359*SIN(RADIANS(90-2*DEGREES(ASIN($D$5/2000))))/COS(RADIANS(90-2*DEGREES(ASIN($D$5/2000))))-('Trajectory Map'!G359*'Trajectory Map'!G359/((VLOOKUP($D$5,$AD$3:$AR$2002,15,FALSE)*4*COS(RADIANS(90-2*DEGREES(ASIN($D$5/2000))))*COS(RADIANS(90-2*DEGREES(ASIN($D$5/2000))))))))</f>
        <v>5.9351083127351298</v>
      </c>
      <c r="AD359" s="33">
        <f t="shared" si="46"/>
        <v>357</v>
      </c>
      <c r="AE359" s="33">
        <f t="shared" si="43"/>
        <v>1967.8798235664697</v>
      </c>
      <c r="AH359" s="33">
        <f t="shared" si="44"/>
        <v>10.282401228789945</v>
      </c>
      <c r="AI359" s="33">
        <f t="shared" si="45"/>
        <v>79.717598771210049</v>
      </c>
      <c r="AK359" s="75">
        <f t="shared" si="47"/>
        <v>69.435197542420113</v>
      </c>
      <c r="AN359" s="64"/>
      <c r="AQ359" s="64"/>
      <c r="AR359" s="75">
        <f>(SQRT((SIN(RADIANS(90-DEGREES(ASIN(AD359/2000))))*SQRT(2*Basic!$C$4*9.81)*Tool!$B$125*SIN(RADIANS(90-DEGREES(ASIN(AD359/2000))))*SQRT(2*Basic!$C$4*9.81)*Tool!$B$125)+(COS(RADIANS(90-DEGREES(ASIN(AD359/2000))))*SQRT(2*Basic!$C$4*9.81)*COS(RADIANS(90-DEGREES(ASIN(AD359/2000))))*SQRT(2*Basic!$C$4*9.81))))*(SQRT((SIN(RADIANS(90-DEGREES(ASIN(AD359/2000))))*SQRT(2*Basic!$C$4*9.81)*Tool!$B$125*SIN(RADIANS(90-DEGREES(ASIN(AD359/2000))))*SQRT(2*Basic!$C$4*9.81)*Tool!$B$125)+(COS(RADIANS(90-DEGREES(ASIN(AD359/2000))))*SQRT(2*Basic!$C$4*9.81)*COS(RADIANS(90-DEGREES(ASIN(AD359/2000))))*SQRT(2*Basic!$C$4*9.81))))/(2*9.81)</f>
        <v>0.86180780241000021</v>
      </c>
      <c r="AS359" s="75">
        <f>(1/9.81)*((SQRT((SIN(RADIANS(90-DEGREES(ASIN(AD359/2000))))*SQRT(2*Basic!$C$4*9.81)*Tool!$B$125*SIN(RADIANS(90-DEGREES(ASIN(AD359/2000))))*SQRT(2*Basic!$C$4*9.81)*Tool!$B$125)+(COS(RADIANS(90-DEGREES(ASIN(AD359/2000))))*SQRT(2*Basic!$C$4*9.81)*COS(RADIANS(90-DEGREES(ASIN(AD359/2000))))*SQRT(2*Basic!$C$4*9.81))))*SIN(RADIANS(AK359))+(SQRT(((SQRT((SIN(RADIANS(90-DEGREES(ASIN(AD359/2000))))*SQRT(2*Basic!$C$4*9.81)*Tool!$B$125*SIN(RADIANS(90-DEGREES(ASIN(AD359/2000))))*SQRT(2*Basic!$C$4*9.81)*Tool!$B$125)+(COS(RADIANS(90-DEGREES(ASIN(AD359/2000))))*SQRT(2*Basic!$C$4*9.81)*COS(RADIANS(90-DEGREES(ASIN(AD359/2000))))*SQRT(2*Basic!$C$4*9.81))))*SIN(RADIANS(AK359))*(SQRT((SIN(RADIANS(90-DEGREES(ASIN(AD359/2000))))*SQRT(2*Basic!$C$4*9.81)*Tool!$B$125*SIN(RADIANS(90-DEGREES(ASIN(AD359/2000))))*SQRT(2*Basic!$C$4*9.81)*Tool!$B$125)+(COS(RADIANS(90-DEGREES(ASIN(AD359/2000))))*SQRT(2*Basic!$C$4*9.81)*COS(RADIANS(90-DEGREES(ASIN(AD359/2000))))*SQRT(2*Basic!$C$4*9.81))))*SIN(RADIANS(AK359)))-19.62*(-Basic!$C$3))))*(SQRT((SIN(RADIANS(90-DEGREES(ASIN(AD359/2000))))*SQRT(2*Basic!$C$4*9.81)*Tool!$B$125*SIN(RADIANS(90-DEGREES(ASIN(AD359/2000))))*SQRT(2*Basic!$C$4*9.81)*Tool!$B$125)+(COS(RADIANS(90-DEGREES(ASIN(AD359/2000))))*SQRT(2*Basic!$C$4*9.81)*COS(RADIANS(90-DEGREES(ASIN(AD359/2000))))*SQRT(2*Basic!$C$4*9.81))))*COS(RADIANS(AK359))</f>
        <v>2.261984125510514</v>
      </c>
      <c r="AX359">
        <v>356</v>
      </c>
      <c r="AY359">
        <f t="shared" si="48"/>
        <v>-139.51294748825126</v>
      </c>
      <c r="AZ359">
        <f t="shared" ref="AZ359:AZ363" si="49">2000*COS(RADIANS(AX359))</f>
        <v>1995.1281005196483</v>
      </c>
    </row>
    <row r="360" spans="6:52" x14ac:dyDescent="0.3">
      <c r="F360">
        <v>358</v>
      </c>
      <c r="G360" s="31">
        <f t="shared" si="42"/>
        <v>1.055398879629655</v>
      </c>
      <c r="H360" s="35">
        <f>Tool!$E$10+('Trajectory Map'!G360*SIN(RADIANS(90-2*DEGREES(ASIN($D$5/2000))))/COS(RADIANS(90-2*DEGREES(ASIN($D$5/2000))))-('Trajectory Map'!G360*'Trajectory Map'!G360/((VLOOKUP($D$5,$AD$3:$AR$2002,15,FALSE)*4*COS(RADIANS(90-2*DEGREES(ASIN($D$5/2000))))*COS(RADIANS(90-2*DEGREES(ASIN($D$5/2000))))))))</f>
        <v>5.9343083500639899</v>
      </c>
      <c r="AD360" s="33">
        <f t="shared" si="46"/>
        <v>358</v>
      </c>
      <c r="AE360" s="33">
        <f t="shared" si="43"/>
        <v>1967.6981475826012</v>
      </c>
      <c r="AH360" s="33">
        <f t="shared" si="44"/>
        <v>10.311518059252991</v>
      </c>
      <c r="AI360" s="33">
        <f t="shared" si="45"/>
        <v>79.68848194074701</v>
      </c>
      <c r="AK360" s="75">
        <f t="shared" si="47"/>
        <v>69.376963881494021</v>
      </c>
      <c r="AN360" s="64"/>
      <c r="AQ360" s="64"/>
      <c r="AR360" s="75">
        <f>(SQRT((SIN(RADIANS(90-DEGREES(ASIN(AD360/2000))))*SQRT(2*Basic!$C$4*9.81)*Tool!$B$125*SIN(RADIANS(90-DEGREES(ASIN(AD360/2000))))*SQRT(2*Basic!$C$4*9.81)*Tool!$B$125)+(COS(RADIANS(90-DEGREES(ASIN(AD360/2000))))*SQRT(2*Basic!$C$4*9.81)*COS(RADIANS(90-DEGREES(ASIN(AD360/2000))))*SQRT(2*Basic!$C$4*9.81))))*(SQRT((SIN(RADIANS(90-DEGREES(ASIN(AD360/2000))))*SQRT(2*Basic!$C$4*9.81)*Tool!$B$125*SIN(RADIANS(90-DEGREES(ASIN(AD360/2000))))*SQRT(2*Basic!$C$4*9.81)*Tool!$B$125)+(COS(RADIANS(90-DEGREES(ASIN(AD360/2000))))*SQRT(2*Basic!$C$4*9.81)*COS(RADIANS(90-DEGREES(ASIN(AD360/2000))))*SQRT(2*Basic!$C$4*9.81))))/(2*9.81)</f>
        <v>0.86199948675999982</v>
      </c>
      <c r="AS360" s="75">
        <f>(1/9.81)*((SQRT((SIN(RADIANS(90-DEGREES(ASIN(AD360/2000))))*SQRT(2*Basic!$C$4*9.81)*Tool!$B$125*SIN(RADIANS(90-DEGREES(ASIN(AD360/2000))))*SQRT(2*Basic!$C$4*9.81)*Tool!$B$125)+(COS(RADIANS(90-DEGREES(ASIN(AD360/2000))))*SQRT(2*Basic!$C$4*9.81)*COS(RADIANS(90-DEGREES(ASIN(AD360/2000))))*SQRT(2*Basic!$C$4*9.81))))*SIN(RADIANS(AK360))+(SQRT(((SQRT((SIN(RADIANS(90-DEGREES(ASIN(AD360/2000))))*SQRT(2*Basic!$C$4*9.81)*Tool!$B$125*SIN(RADIANS(90-DEGREES(ASIN(AD360/2000))))*SQRT(2*Basic!$C$4*9.81)*Tool!$B$125)+(COS(RADIANS(90-DEGREES(ASIN(AD360/2000))))*SQRT(2*Basic!$C$4*9.81)*COS(RADIANS(90-DEGREES(ASIN(AD360/2000))))*SQRT(2*Basic!$C$4*9.81))))*SIN(RADIANS(AK360))*(SQRT((SIN(RADIANS(90-DEGREES(ASIN(AD360/2000))))*SQRT(2*Basic!$C$4*9.81)*Tool!$B$125*SIN(RADIANS(90-DEGREES(ASIN(AD360/2000))))*SQRT(2*Basic!$C$4*9.81)*Tool!$B$125)+(COS(RADIANS(90-DEGREES(ASIN(AD360/2000))))*SQRT(2*Basic!$C$4*9.81)*COS(RADIANS(90-DEGREES(ASIN(AD360/2000))))*SQRT(2*Basic!$C$4*9.81))))*SIN(RADIANS(AK360)))-19.62*(-Basic!$C$3))))*(SQRT((SIN(RADIANS(90-DEGREES(ASIN(AD360/2000))))*SQRT(2*Basic!$C$4*9.81)*Tool!$B$125*SIN(RADIANS(90-DEGREES(ASIN(AD360/2000))))*SQRT(2*Basic!$C$4*9.81)*Tool!$B$125)+(COS(RADIANS(90-DEGREES(ASIN(AD360/2000))))*SQRT(2*Basic!$C$4*9.81)*COS(RADIANS(90-DEGREES(ASIN(AD360/2000))))*SQRT(2*Basic!$C$4*9.81))))*COS(RADIANS(AK360))</f>
        <v>2.2681577115716327</v>
      </c>
      <c r="AX360">
        <v>357</v>
      </c>
      <c r="AY360">
        <f t="shared" si="48"/>
        <v>-104.67191248588874</v>
      </c>
      <c r="AZ360">
        <f t="shared" si="49"/>
        <v>1997.2590695091476</v>
      </c>
    </row>
    <row r="361" spans="6:52" x14ac:dyDescent="0.3">
      <c r="F361">
        <v>359</v>
      </c>
      <c r="G361" s="31">
        <f t="shared" si="42"/>
        <v>1.0583469211928662</v>
      </c>
      <c r="H361" s="35">
        <f>Tool!$E$10+('Trajectory Map'!G361*SIN(RADIANS(90-2*DEGREES(ASIN($D$5/2000))))/COS(RADIANS(90-2*DEGREES(ASIN($D$5/2000))))-('Trajectory Map'!G361*'Trajectory Map'!G361/((VLOOKUP($D$5,$AD$3:$AR$2002,15,FALSE)*4*COS(RADIANS(90-2*DEGREES(ASIN($D$5/2000))))*COS(RADIANS(90-2*DEGREES(ASIN($D$5/2000))))))))</f>
        <v>5.9335049337993366</v>
      </c>
      <c r="AD361" s="33">
        <f t="shared" si="46"/>
        <v>359</v>
      </c>
      <c r="AE361" s="33">
        <f t="shared" si="43"/>
        <v>1967.5159465681593</v>
      </c>
      <c r="AH361" s="33">
        <f t="shared" si="44"/>
        <v>10.340637582058603</v>
      </c>
      <c r="AI361" s="33">
        <f t="shared" si="45"/>
        <v>79.659362417941395</v>
      </c>
      <c r="AK361" s="75">
        <f t="shared" si="47"/>
        <v>69.31872483588279</v>
      </c>
      <c r="AN361" s="64"/>
      <c r="AQ361" s="64"/>
      <c r="AR361" s="75">
        <f>(SQRT((SIN(RADIANS(90-DEGREES(ASIN(AD361/2000))))*SQRT(2*Basic!$C$4*9.81)*Tool!$B$125*SIN(RADIANS(90-DEGREES(ASIN(AD361/2000))))*SQRT(2*Basic!$C$4*9.81)*Tool!$B$125)+(COS(RADIANS(90-DEGREES(ASIN(AD361/2000))))*SQRT(2*Basic!$C$4*9.81)*COS(RADIANS(90-DEGREES(ASIN(AD361/2000))))*SQRT(2*Basic!$C$4*9.81))))*(SQRT((SIN(RADIANS(90-DEGREES(ASIN(AD361/2000))))*SQRT(2*Basic!$C$4*9.81)*Tool!$B$125*SIN(RADIANS(90-DEGREES(ASIN(AD361/2000))))*SQRT(2*Basic!$C$4*9.81)*Tool!$B$125)+(COS(RADIANS(90-DEGREES(ASIN(AD361/2000))))*SQRT(2*Basic!$C$4*9.81)*COS(RADIANS(90-DEGREES(ASIN(AD361/2000))))*SQRT(2*Basic!$C$4*9.81))))/(2*9.81)</f>
        <v>0.86219170729000039</v>
      </c>
      <c r="AS361" s="75">
        <f>(1/9.81)*((SQRT((SIN(RADIANS(90-DEGREES(ASIN(AD361/2000))))*SQRT(2*Basic!$C$4*9.81)*Tool!$B$125*SIN(RADIANS(90-DEGREES(ASIN(AD361/2000))))*SQRT(2*Basic!$C$4*9.81)*Tool!$B$125)+(COS(RADIANS(90-DEGREES(ASIN(AD361/2000))))*SQRT(2*Basic!$C$4*9.81)*COS(RADIANS(90-DEGREES(ASIN(AD361/2000))))*SQRT(2*Basic!$C$4*9.81))))*SIN(RADIANS(AK361))+(SQRT(((SQRT((SIN(RADIANS(90-DEGREES(ASIN(AD361/2000))))*SQRT(2*Basic!$C$4*9.81)*Tool!$B$125*SIN(RADIANS(90-DEGREES(ASIN(AD361/2000))))*SQRT(2*Basic!$C$4*9.81)*Tool!$B$125)+(COS(RADIANS(90-DEGREES(ASIN(AD361/2000))))*SQRT(2*Basic!$C$4*9.81)*COS(RADIANS(90-DEGREES(ASIN(AD361/2000))))*SQRT(2*Basic!$C$4*9.81))))*SIN(RADIANS(AK361))*(SQRT((SIN(RADIANS(90-DEGREES(ASIN(AD361/2000))))*SQRT(2*Basic!$C$4*9.81)*Tool!$B$125*SIN(RADIANS(90-DEGREES(ASIN(AD361/2000))))*SQRT(2*Basic!$C$4*9.81)*Tool!$B$125)+(COS(RADIANS(90-DEGREES(ASIN(AD361/2000))))*SQRT(2*Basic!$C$4*9.81)*COS(RADIANS(90-DEGREES(ASIN(AD361/2000))))*SQRT(2*Basic!$C$4*9.81))))*SIN(RADIANS(AK361)))-19.62*(-Basic!$C$3))))*(SQRT((SIN(RADIANS(90-DEGREES(ASIN(AD361/2000))))*SQRT(2*Basic!$C$4*9.81)*Tool!$B$125*SIN(RADIANS(90-DEGREES(ASIN(AD361/2000))))*SQRT(2*Basic!$C$4*9.81)*Tool!$B$125)+(COS(RADIANS(90-DEGREES(ASIN(AD361/2000))))*SQRT(2*Basic!$C$4*9.81)*COS(RADIANS(90-DEGREES(ASIN(AD361/2000))))*SQRT(2*Basic!$C$4*9.81))))*COS(RADIANS(AK361))</f>
        <v>2.2743297697197642</v>
      </c>
      <c r="AX361">
        <v>358</v>
      </c>
      <c r="AY361">
        <f t="shared" si="48"/>
        <v>-69.798993405001653</v>
      </c>
      <c r="AZ361">
        <f t="shared" si="49"/>
        <v>1998.7816540381916</v>
      </c>
    </row>
    <row r="362" spans="6:52" x14ac:dyDescent="0.3">
      <c r="F362">
        <v>360</v>
      </c>
      <c r="G362" s="31">
        <f t="shared" si="42"/>
        <v>1.0612949627560775</v>
      </c>
      <c r="H362" s="35">
        <f>Tool!$E$10+('Trajectory Map'!G362*SIN(RADIANS(90-2*DEGREES(ASIN($D$5/2000))))/COS(RADIANS(90-2*DEGREES(ASIN($D$5/2000))))-('Trajectory Map'!G362*'Trajectory Map'!G362/((VLOOKUP($D$5,$AD$3:$AR$2002,15,FALSE)*4*COS(RADIANS(90-2*DEGREES(ASIN($D$5/2000))))*COS(RADIANS(90-2*DEGREES(ASIN($D$5/2000))))))))</f>
        <v>5.9326980639411682</v>
      </c>
      <c r="AD362" s="33">
        <f t="shared" si="46"/>
        <v>360</v>
      </c>
      <c r="AE362" s="33">
        <f t="shared" si="43"/>
        <v>1967.33322037727</v>
      </c>
      <c r="AH362" s="33">
        <f t="shared" si="44"/>
        <v>10.36975980547742</v>
      </c>
      <c r="AI362" s="33">
        <f t="shared" si="45"/>
        <v>79.630240194522585</v>
      </c>
      <c r="AK362" s="75">
        <f t="shared" si="47"/>
        <v>69.260480389045156</v>
      </c>
      <c r="AN362" s="64"/>
      <c r="AQ362" s="64"/>
      <c r="AR362" s="75">
        <f>(SQRT((SIN(RADIANS(90-DEGREES(ASIN(AD362/2000))))*SQRT(2*Basic!$C$4*9.81)*Tool!$B$125*SIN(RADIANS(90-DEGREES(ASIN(AD362/2000))))*SQRT(2*Basic!$C$4*9.81)*Tool!$B$125)+(COS(RADIANS(90-DEGREES(ASIN(AD362/2000))))*SQRT(2*Basic!$C$4*9.81)*COS(RADIANS(90-DEGREES(ASIN(AD362/2000))))*SQRT(2*Basic!$C$4*9.81))))*(SQRT((SIN(RADIANS(90-DEGREES(ASIN(AD362/2000))))*SQRT(2*Basic!$C$4*9.81)*Tool!$B$125*SIN(RADIANS(90-DEGREES(ASIN(AD362/2000))))*SQRT(2*Basic!$C$4*9.81)*Tool!$B$125)+(COS(RADIANS(90-DEGREES(ASIN(AD362/2000))))*SQRT(2*Basic!$C$4*9.81)*COS(RADIANS(90-DEGREES(ASIN(AD362/2000))))*SQRT(2*Basic!$C$4*9.81))))/(2*9.81)</f>
        <v>0.86238446399999991</v>
      </c>
      <c r="AS362" s="75">
        <f>(1/9.81)*((SQRT((SIN(RADIANS(90-DEGREES(ASIN(AD362/2000))))*SQRT(2*Basic!$C$4*9.81)*Tool!$B$125*SIN(RADIANS(90-DEGREES(ASIN(AD362/2000))))*SQRT(2*Basic!$C$4*9.81)*Tool!$B$125)+(COS(RADIANS(90-DEGREES(ASIN(AD362/2000))))*SQRT(2*Basic!$C$4*9.81)*COS(RADIANS(90-DEGREES(ASIN(AD362/2000))))*SQRT(2*Basic!$C$4*9.81))))*SIN(RADIANS(AK362))+(SQRT(((SQRT((SIN(RADIANS(90-DEGREES(ASIN(AD362/2000))))*SQRT(2*Basic!$C$4*9.81)*Tool!$B$125*SIN(RADIANS(90-DEGREES(ASIN(AD362/2000))))*SQRT(2*Basic!$C$4*9.81)*Tool!$B$125)+(COS(RADIANS(90-DEGREES(ASIN(AD362/2000))))*SQRT(2*Basic!$C$4*9.81)*COS(RADIANS(90-DEGREES(ASIN(AD362/2000))))*SQRT(2*Basic!$C$4*9.81))))*SIN(RADIANS(AK362))*(SQRT((SIN(RADIANS(90-DEGREES(ASIN(AD362/2000))))*SQRT(2*Basic!$C$4*9.81)*Tool!$B$125*SIN(RADIANS(90-DEGREES(ASIN(AD362/2000))))*SQRT(2*Basic!$C$4*9.81)*Tool!$B$125)+(COS(RADIANS(90-DEGREES(ASIN(AD362/2000))))*SQRT(2*Basic!$C$4*9.81)*COS(RADIANS(90-DEGREES(ASIN(AD362/2000))))*SQRT(2*Basic!$C$4*9.81))))*SIN(RADIANS(AK362)))-19.62*(-Basic!$C$3))))*(SQRT((SIN(RADIANS(90-DEGREES(ASIN(AD362/2000))))*SQRT(2*Basic!$C$4*9.81)*Tool!$B$125*SIN(RADIANS(90-DEGREES(ASIN(AD362/2000))))*SQRT(2*Basic!$C$4*9.81)*Tool!$B$125)+(COS(RADIANS(90-DEGREES(ASIN(AD362/2000))))*SQRT(2*Basic!$C$4*9.81)*COS(RADIANS(90-DEGREES(ASIN(AD362/2000))))*SQRT(2*Basic!$C$4*9.81))))*COS(RADIANS(AK362))</f>
        <v>2.2805002934497942</v>
      </c>
      <c r="AX362">
        <v>359</v>
      </c>
      <c r="AY362">
        <f t="shared" si="48"/>
        <v>-34.904812874567121</v>
      </c>
      <c r="AZ362">
        <f t="shared" si="49"/>
        <v>1999.6953903127826</v>
      </c>
    </row>
    <row r="363" spans="6:52" x14ac:dyDescent="0.3">
      <c r="F363">
        <v>361</v>
      </c>
      <c r="G363" s="31">
        <f t="shared" si="42"/>
        <v>1.0642430043192888</v>
      </c>
      <c r="H363" s="35">
        <f>Tool!$E$10+('Trajectory Map'!G363*SIN(RADIANS(90-2*DEGREES(ASIN($D$5/2000))))/COS(RADIANS(90-2*DEGREES(ASIN($D$5/2000))))-('Trajectory Map'!G363*'Trajectory Map'!G363/((VLOOKUP($D$5,$AD$3:$AR$2002,15,FALSE)*4*COS(RADIANS(90-2*DEGREES(ASIN($D$5/2000))))*COS(RADIANS(90-2*DEGREES(ASIN($D$5/2000))))))))</f>
        <v>5.9318877404894863</v>
      </c>
      <c r="AD363" s="33">
        <f t="shared" si="46"/>
        <v>361</v>
      </c>
      <c r="AE363" s="33">
        <f t="shared" si="43"/>
        <v>1967.149968863584</v>
      </c>
      <c r="AH363" s="33">
        <f t="shared" si="44"/>
        <v>10.398884737786709</v>
      </c>
      <c r="AI363" s="33">
        <f t="shared" si="45"/>
        <v>79.601115262213284</v>
      </c>
      <c r="AK363" s="75">
        <f t="shared" si="47"/>
        <v>69.202230524426582</v>
      </c>
      <c r="AN363" s="64"/>
      <c r="AQ363" s="64"/>
      <c r="AR363" s="75">
        <f>(SQRT((SIN(RADIANS(90-DEGREES(ASIN(AD363/2000))))*SQRT(2*Basic!$C$4*9.81)*Tool!$B$125*SIN(RADIANS(90-DEGREES(ASIN(AD363/2000))))*SQRT(2*Basic!$C$4*9.81)*Tool!$B$125)+(COS(RADIANS(90-DEGREES(ASIN(AD363/2000))))*SQRT(2*Basic!$C$4*9.81)*COS(RADIANS(90-DEGREES(ASIN(AD363/2000))))*SQRT(2*Basic!$C$4*9.81))))*(SQRT((SIN(RADIANS(90-DEGREES(ASIN(AD363/2000))))*SQRT(2*Basic!$C$4*9.81)*Tool!$B$125*SIN(RADIANS(90-DEGREES(ASIN(AD363/2000))))*SQRT(2*Basic!$C$4*9.81)*Tool!$B$125)+(COS(RADIANS(90-DEGREES(ASIN(AD363/2000))))*SQRT(2*Basic!$C$4*9.81)*COS(RADIANS(90-DEGREES(ASIN(AD363/2000))))*SQRT(2*Basic!$C$4*9.81))))/(2*9.81)</f>
        <v>0.86257775689000016</v>
      </c>
      <c r="AS363" s="75">
        <f>(1/9.81)*((SQRT((SIN(RADIANS(90-DEGREES(ASIN(AD363/2000))))*SQRT(2*Basic!$C$4*9.81)*Tool!$B$125*SIN(RADIANS(90-DEGREES(ASIN(AD363/2000))))*SQRT(2*Basic!$C$4*9.81)*Tool!$B$125)+(COS(RADIANS(90-DEGREES(ASIN(AD363/2000))))*SQRT(2*Basic!$C$4*9.81)*COS(RADIANS(90-DEGREES(ASIN(AD363/2000))))*SQRT(2*Basic!$C$4*9.81))))*SIN(RADIANS(AK363))+(SQRT(((SQRT((SIN(RADIANS(90-DEGREES(ASIN(AD363/2000))))*SQRT(2*Basic!$C$4*9.81)*Tool!$B$125*SIN(RADIANS(90-DEGREES(ASIN(AD363/2000))))*SQRT(2*Basic!$C$4*9.81)*Tool!$B$125)+(COS(RADIANS(90-DEGREES(ASIN(AD363/2000))))*SQRT(2*Basic!$C$4*9.81)*COS(RADIANS(90-DEGREES(ASIN(AD363/2000))))*SQRT(2*Basic!$C$4*9.81))))*SIN(RADIANS(AK363))*(SQRT((SIN(RADIANS(90-DEGREES(ASIN(AD363/2000))))*SQRT(2*Basic!$C$4*9.81)*Tool!$B$125*SIN(RADIANS(90-DEGREES(ASIN(AD363/2000))))*SQRT(2*Basic!$C$4*9.81)*Tool!$B$125)+(COS(RADIANS(90-DEGREES(ASIN(AD363/2000))))*SQRT(2*Basic!$C$4*9.81)*COS(RADIANS(90-DEGREES(ASIN(AD363/2000))))*SQRT(2*Basic!$C$4*9.81))))*SIN(RADIANS(AK363)))-19.62*(-Basic!$C$3))))*(SQRT((SIN(RADIANS(90-DEGREES(ASIN(AD363/2000))))*SQRT(2*Basic!$C$4*9.81)*Tool!$B$125*SIN(RADIANS(90-DEGREES(ASIN(AD363/2000))))*SQRT(2*Basic!$C$4*9.81)*Tool!$B$125)+(COS(RADIANS(90-DEGREES(ASIN(AD363/2000))))*SQRT(2*Basic!$C$4*9.81)*COS(RADIANS(90-DEGREES(ASIN(AD363/2000))))*SQRT(2*Basic!$C$4*9.81))))*COS(RADIANS(AK363))</f>
        <v>2.2866692762390026</v>
      </c>
      <c r="AX363">
        <v>360</v>
      </c>
      <c r="AY363">
        <f t="shared" si="48"/>
        <v>-4.90059381963448E-13</v>
      </c>
      <c r="AZ363">
        <f t="shared" si="49"/>
        <v>2000</v>
      </c>
    </row>
    <row r="364" spans="6:52" x14ac:dyDescent="0.3">
      <c r="F364">
        <v>362</v>
      </c>
      <c r="G364" s="31">
        <f t="shared" si="42"/>
        <v>1.0671910458825002</v>
      </c>
      <c r="H364" s="35">
        <f>Tool!$E$10+('Trajectory Map'!G364*SIN(RADIANS(90-2*DEGREES(ASIN($D$5/2000))))/COS(RADIANS(90-2*DEGREES(ASIN($D$5/2000))))-('Trajectory Map'!G364*'Trajectory Map'!G364/((VLOOKUP($D$5,$AD$3:$AR$2002,15,FALSE)*4*COS(RADIANS(90-2*DEGREES(ASIN($D$5/2000))))*COS(RADIANS(90-2*DEGREES(ASIN($D$5/2000))))))))</f>
        <v>5.9310739634442902</v>
      </c>
      <c r="AD364" s="33">
        <f t="shared" si="46"/>
        <v>362</v>
      </c>
      <c r="AE364" s="33">
        <f t="shared" si="43"/>
        <v>1966.9661918802774</v>
      </c>
      <c r="AH364" s="33">
        <f t="shared" si="44"/>
        <v>10.428012387270385</v>
      </c>
      <c r="AI364" s="33">
        <f t="shared" si="45"/>
        <v>79.571987612729615</v>
      </c>
      <c r="AK364" s="75">
        <f t="shared" si="47"/>
        <v>69.143975225459229</v>
      </c>
      <c r="AN364" s="64"/>
      <c r="AQ364" s="64"/>
      <c r="AR364" s="75">
        <f>(SQRT((SIN(RADIANS(90-DEGREES(ASIN(AD364/2000))))*SQRT(2*Basic!$C$4*9.81)*Tool!$B$125*SIN(RADIANS(90-DEGREES(ASIN(AD364/2000))))*SQRT(2*Basic!$C$4*9.81)*Tool!$B$125)+(COS(RADIANS(90-DEGREES(ASIN(AD364/2000))))*SQRT(2*Basic!$C$4*9.81)*COS(RADIANS(90-DEGREES(ASIN(AD364/2000))))*SQRT(2*Basic!$C$4*9.81))))*(SQRT((SIN(RADIANS(90-DEGREES(ASIN(AD364/2000))))*SQRT(2*Basic!$C$4*9.81)*Tool!$B$125*SIN(RADIANS(90-DEGREES(ASIN(AD364/2000))))*SQRT(2*Basic!$C$4*9.81)*Tool!$B$125)+(COS(RADIANS(90-DEGREES(ASIN(AD364/2000))))*SQRT(2*Basic!$C$4*9.81)*COS(RADIANS(90-DEGREES(ASIN(AD364/2000))))*SQRT(2*Basic!$C$4*9.81))))/(2*9.81)</f>
        <v>0.86277158596000014</v>
      </c>
      <c r="AS364" s="75">
        <f>(1/9.81)*((SQRT((SIN(RADIANS(90-DEGREES(ASIN(AD364/2000))))*SQRT(2*Basic!$C$4*9.81)*Tool!$B$125*SIN(RADIANS(90-DEGREES(ASIN(AD364/2000))))*SQRT(2*Basic!$C$4*9.81)*Tool!$B$125)+(COS(RADIANS(90-DEGREES(ASIN(AD364/2000))))*SQRT(2*Basic!$C$4*9.81)*COS(RADIANS(90-DEGREES(ASIN(AD364/2000))))*SQRT(2*Basic!$C$4*9.81))))*SIN(RADIANS(AK364))+(SQRT(((SQRT((SIN(RADIANS(90-DEGREES(ASIN(AD364/2000))))*SQRT(2*Basic!$C$4*9.81)*Tool!$B$125*SIN(RADIANS(90-DEGREES(ASIN(AD364/2000))))*SQRT(2*Basic!$C$4*9.81)*Tool!$B$125)+(COS(RADIANS(90-DEGREES(ASIN(AD364/2000))))*SQRT(2*Basic!$C$4*9.81)*COS(RADIANS(90-DEGREES(ASIN(AD364/2000))))*SQRT(2*Basic!$C$4*9.81))))*SIN(RADIANS(AK364))*(SQRT((SIN(RADIANS(90-DEGREES(ASIN(AD364/2000))))*SQRT(2*Basic!$C$4*9.81)*Tool!$B$125*SIN(RADIANS(90-DEGREES(ASIN(AD364/2000))))*SQRT(2*Basic!$C$4*9.81)*Tool!$B$125)+(COS(RADIANS(90-DEGREES(ASIN(AD364/2000))))*SQRT(2*Basic!$C$4*9.81)*COS(RADIANS(90-DEGREES(ASIN(AD364/2000))))*SQRT(2*Basic!$C$4*9.81))))*SIN(RADIANS(AK364)))-19.62*(-Basic!$C$3))))*(SQRT((SIN(RADIANS(90-DEGREES(ASIN(AD364/2000))))*SQRT(2*Basic!$C$4*9.81)*Tool!$B$125*SIN(RADIANS(90-DEGREES(ASIN(AD364/2000))))*SQRT(2*Basic!$C$4*9.81)*Tool!$B$125)+(COS(RADIANS(90-DEGREES(ASIN(AD364/2000))))*SQRT(2*Basic!$C$4*9.81)*COS(RADIANS(90-DEGREES(ASIN(AD364/2000))))*SQRT(2*Basic!$C$4*9.81))))*COS(RADIANS(AK364))</f>
        <v>2.2928367115470167</v>
      </c>
    </row>
    <row r="365" spans="6:52" x14ac:dyDescent="0.3">
      <c r="F365">
        <v>363</v>
      </c>
      <c r="G365" s="31">
        <f t="shared" si="42"/>
        <v>1.0701390874457115</v>
      </c>
      <c r="H365" s="35">
        <f>Tool!$E$10+('Trajectory Map'!G365*SIN(RADIANS(90-2*DEGREES(ASIN($D$5/2000))))/COS(RADIANS(90-2*DEGREES(ASIN($D$5/2000))))-('Trajectory Map'!G365*'Trajectory Map'!G365/((VLOOKUP($D$5,$AD$3:$AR$2002,15,FALSE)*4*COS(RADIANS(90-2*DEGREES(ASIN($D$5/2000))))*COS(RADIANS(90-2*DEGREES(ASIN($D$5/2000))))))))</f>
        <v>5.9302567328055806</v>
      </c>
      <c r="AD365" s="33">
        <f t="shared" si="46"/>
        <v>363</v>
      </c>
      <c r="AE365" s="33">
        <f t="shared" si="43"/>
        <v>1966.7818892800492</v>
      </c>
      <c r="AH365" s="33">
        <f t="shared" si="44"/>
        <v>10.457142762219039</v>
      </c>
      <c r="AI365" s="33">
        <f t="shared" si="45"/>
        <v>79.542857237780964</v>
      </c>
      <c r="AK365" s="75">
        <f t="shared" si="47"/>
        <v>69.085714475561929</v>
      </c>
      <c r="AN365" s="64"/>
      <c r="AQ365" s="64"/>
      <c r="AR365" s="75">
        <f>(SQRT((SIN(RADIANS(90-DEGREES(ASIN(AD365/2000))))*SQRT(2*Basic!$C$4*9.81)*Tool!$B$125*SIN(RADIANS(90-DEGREES(ASIN(AD365/2000))))*SQRT(2*Basic!$C$4*9.81)*Tool!$B$125)+(COS(RADIANS(90-DEGREES(ASIN(AD365/2000))))*SQRT(2*Basic!$C$4*9.81)*COS(RADIANS(90-DEGREES(ASIN(AD365/2000))))*SQRT(2*Basic!$C$4*9.81))))*(SQRT((SIN(RADIANS(90-DEGREES(ASIN(AD365/2000))))*SQRT(2*Basic!$C$4*9.81)*Tool!$B$125*SIN(RADIANS(90-DEGREES(ASIN(AD365/2000))))*SQRT(2*Basic!$C$4*9.81)*Tool!$B$125)+(COS(RADIANS(90-DEGREES(ASIN(AD365/2000))))*SQRT(2*Basic!$C$4*9.81)*COS(RADIANS(90-DEGREES(ASIN(AD365/2000))))*SQRT(2*Basic!$C$4*9.81))))/(2*9.81)</f>
        <v>0.86296595120999997</v>
      </c>
      <c r="AS365" s="75">
        <f>(1/9.81)*((SQRT((SIN(RADIANS(90-DEGREES(ASIN(AD365/2000))))*SQRT(2*Basic!$C$4*9.81)*Tool!$B$125*SIN(RADIANS(90-DEGREES(ASIN(AD365/2000))))*SQRT(2*Basic!$C$4*9.81)*Tool!$B$125)+(COS(RADIANS(90-DEGREES(ASIN(AD365/2000))))*SQRT(2*Basic!$C$4*9.81)*COS(RADIANS(90-DEGREES(ASIN(AD365/2000))))*SQRT(2*Basic!$C$4*9.81))))*SIN(RADIANS(AK365))+(SQRT(((SQRT((SIN(RADIANS(90-DEGREES(ASIN(AD365/2000))))*SQRT(2*Basic!$C$4*9.81)*Tool!$B$125*SIN(RADIANS(90-DEGREES(ASIN(AD365/2000))))*SQRT(2*Basic!$C$4*9.81)*Tool!$B$125)+(COS(RADIANS(90-DEGREES(ASIN(AD365/2000))))*SQRT(2*Basic!$C$4*9.81)*COS(RADIANS(90-DEGREES(ASIN(AD365/2000))))*SQRT(2*Basic!$C$4*9.81))))*SIN(RADIANS(AK365))*(SQRT((SIN(RADIANS(90-DEGREES(ASIN(AD365/2000))))*SQRT(2*Basic!$C$4*9.81)*Tool!$B$125*SIN(RADIANS(90-DEGREES(ASIN(AD365/2000))))*SQRT(2*Basic!$C$4*9.81)*Tool!$B$125)+(COS(RADIANS(90-DEGREES(ASIN(AD365/2000))))*SQRT(2*Basic!$C$4*9.81)*COS(RADIANS(90-DEGREES(ASIN(AD365/2000))))*SQRT(2*Basic!$C$4*9.81))))*SIN(RADIANS(AK365)))-19.62*(-Basic!$C$3))))*(SQRT((SIN(RADIANS(90-DEGREES(ASIN(AD365/2000))))*SQRT(2*Basic!$C$4*9.81)*Tool!$B$125*SIN(RADIANS(90-DEGREES(ASIN(AD365/2000))))*SQRT(2*Basic!$C$4*9.81)*Tool!$B$125)+(COS(RADIANS(90-DEGREES(ASIN(AD365/2000))))*SQRT(2*Basic!$C$4*9.81)*COS(RADIANS(90-DEGREES(ASIN(AD365/2000))))*SQRT(2*Basic!$C$4*9.81))))*COS(RADIANS(AK365))</f>
        <v>2.2990025928157864</v>
      </c>
    </row>
    <row r="366" spans="6:52" x14ac:dyDescent="0.3">
      <c r="F366">
        <v>364</v>
      </c>
      <c r="G366" s="31">
        <f t="shared" si="42"/>
        <v>1.0730871290089228</v>
      </c>
      <c r="H366" s="35">
        <f>Tool!$E$10+('Trajectory Map'!G366*SIN(RADIANS(90-2*DEGREES(ASIN($D$5/2000))))/COS(RADIANS(90-2*DEGREES(ASIN($D$5/2000))))-('Trajectory Map'!G366*'Trajectory Map'!G366/((VLOOKUP($D$5,$AD$3:$AR$2002,15,FALSE)*4*COS(RADIANS(90-2*DEGREES(ASIN($D$5/2000))))*COS(RADIANS(90-2*DEGREES(ASIN($D$5/2000))))))))</f>
        <v>5.9294360485733559</v>
      </c>
      <c r="AD366" s="33">
        <f t="shared" si="46"/>
        <v>364</v>
      </c>
      <c r="AE366" s="33">
        <f t="shared" si="43"/>
        <v>1966.5970609151229</v>
      </c>
      <c r="AH366" s="33">
        <f t="shared" si="44"/>
        <v>10.486275870929958</v>
      </c>
      <c r="AI366" s="33">
        <f t="shared" si="45"/>
        <v>79.513724129070042</v>
      </c>
      <c r="AK366" s="75">
        <f t="shared" si="47"/>
        <v>69.027448258140083</v>
      </c>
      <c r="AN366" s="64"/>
      <c r="AQ366" s="64"/>
      <c r="AR366" s="75">
        <f>(SQRT((SIN(RADIANS(90-DEGREES(ASIN(AD366/2000))))*SQRT(2*Basic!$C$4*9.81)*Tool!$B$125*SIN(RADIANS(90-DEGREES(ASIN(AD366/2000))))*SQRT(2*Basic!$C$4*9.81)*Tool!$B$125)+(COS(RADIANS(90-DEGREES(ASIN(AD366/2000))))*SQRT(2*Basic!$C$4*9.81)*COS(RADIANS(90-DEGREES(ASIN(AD366/2000))))*SQRT(2*Basic!$C$4*9.81))))*(SQRT((SIN(RADIANS(90-DEGREES(ASIN(AD366/2000))))*SQRT(2*Basic!$C$4*9.81)*Tool!$B$125*SIN(RADIANS(90-DEGREES(ASIN(AD366/2000))))*SQRT(2*Basic!$C$4*9.81)*Tool!$B$125)+(COS(RADIANS(90-DEGREES(ASIN(AD366/2000))))*SQRT(2*Basic!$C$4*9.81)*COS(RADIANS(90-DEGREES(ASIN(AD366/2000))))*SQRT(2*Basic!$C$4*9.81))))/(2*9.81)</f>
        <v>0.86316085263999986</v>
      </c>
      <c r="AS366" s="75">
        <f>(1/9.81)*((SQRT((SIN(RADIANS(90-DEGREES(ASIN(AD366/2000))))*SQRT(2*Basic!$C$4*9.81)*Tool!$B$125*SIN(RADIANS(90-DEGREES(ASIN(AD366/2000))))*SQRT(2*Basic!$C$4*9.81)*Tool!$B$125)+(COS(RADIANS(90-DEGREES(ASIN(AD366/2000))))*SQRT(2*Basic!$C$4*9.81)*COS(RADIANS(90-DEGREES(ASIN(AD366/2000))))*SQRT(2*Basic!$C$4*9.81))))*SIN(RADIANS(AK366))+(SQRT(((SQRT((SIN(RADIANS(90-DEGREES(ASIN(AD366/2000))))*SQRT(2*Basic!$C$4*9.81)*Tool!$B$125*SIN(RADIANS(90-DEGREES(ASIN(AD366/2000))))*SQRT(2*Basic!$C$4*9.81)*Tool!$B$125)+(COS(RADIANS(90-DEGREES(ASIN(AD366/2000))))*SQRT(2*Basic!$C$4*9.81)*COS(RADIANS(90-DEGREES(ASIN(AD366/2000))))*SQRT(2*Basic!$C$4*9.81))))*SIN(RADIANS(AK366))*(SQRT((SIN(RADIANS(90-DEGREES(ASIN(AD366/2000))))*SQRT(2*Basic!$C$4*9.81)*Tool!$B$125*SIN(RADIANS(90-DEGREES(ASIN(AD366/2000))))*SQRT(2*Basic!$C$4*9.81)*Tool!$B$125)+(COS(RADIANS(90-DEGREES(ASIN(AD366/2000))))*SQRT(2*Basic!$C$4*9.81)*COS(RADIANS(90-DEGREES(ASIN(AD366/2000))))*SQRT(2*Basic!$C$4*9.81))))*SIN(RADIANS(AK366)))-19.62*(-Basic!$C$3))))*(SQRT((SIN(RADIANS(90-DEGREES(ASIN(AD366/2000))))*SQRT(2*Basic!$C$4*9.81)*Tool!$B$125*SIN(RADIANS(90-DEGREES(ASIN(AD366/2000))))*SQRT(2*Basic!$C$4*9.81)*Tool!$B$125)+(COS(RADIANS(90-DEGREES(ASIN(AD366/2000))))*SQRT(2*Basic!$C$4*9.81)*COS(RADIANS(90-DEGREES(ASIN(AD366/2000))))*SQRT(2*Basic!$C$4*9.81))))*COS(RADIANS(AK366))</f>
        <v>2.3051669134695483</v>
      </c>
    </row>
    <row r="367" spans="6:52" x14ac:dyDescent="0.3">
      <c r="F367">
        <v>365</v>
      </c>
      <c r="G367" s="31">
        <f t="shared" si="42"/>
        <v>1.076035170572134</v>
      </c>
      <c r="H367" s="35">
        <f>Tool!$E$10+('Trajectory Map'!G367*SIN(RADIANS(90-2*DEGREES(ASIN($D$5/2000))))/COS(RADIANS(90-2*DEGREES(ASIN($D$5/2000))))-('Trajectory Map'!G367*'Trajectory Map'!G367/((VLOOKUP($D$5,$AD$3:$AR$2002,15,FALSE)*4*COS(RADIANS(90-2*DEGREES(ASIN($D$5/2000))))*COS(RADIANS(90-2*DEGREES(ASIN($D$5/2000))))))))</f>
        <v>5.9286119107476178</v>
      </c>
      <c r="AD367" s="33">
        <f t="shared" si="46"/>
        <v>365</v>
      </c>
      <c r="AE367" s="33">
        <f t="shared" si="43"/>
        <v>1966.4117066372444</v>
      </c>
      <c r="AH367" s="33">
        <f t="shared" si="44"/>
        <v>10.515411721707158</v>
      </c>
      <c r="AI367" s="33">
        <f t="shared" si="45"/>
        <v>79.484588278292847</v>
      </c>
      <c r="AK367" s="75">
        <f t="shared" si="47"/>
        <v>68.96917655658568</v>
      </c>
      <c r="AN367" s="64"/>
      <c r="AQ367" s="64"/>
      <c r="AR367" s="75">
        <f>(SQRT((SIN(RADIANS(90-DEGREES(ASIN(AD367/2000))))*SQRT(2*Basic!$C$4*9.81)*Tool!$B$125*SIN(RADIANS(90-DEGREES(ASIN(AD367/2000))))*SQRT(2*Basic!$C$4*9.81)*Tool!$B$125)+(COS(RADIANS(90-DEGREES(ASIN(AD367/2000))))*SQRT(2*Basic!$C$4*9.81)*COS(RADIANS(90-DEGREES(ASIN(AD367/2000))))*SQRT(2*Basic!$C$4*9.81))))*(SQRT((SIN(RADIANS(90-DEGREES(ASIN(AD367/2000))))*SQRT(2*Basic!$C$4*9.81)*Tool!$B$125*SIN(RADIANS(90-DEGREES(ASIN(AD367/2000))))*SQRT(2*Basic!$C$4*9.81)*Tool!$B$125)+(COS(RADIANS(90-DEGREES(ASIN(AD367/2000))))*SQRT(2*Basic!$C$4*9.81)*COS(RADIANS(90-DEGREES(ASIN(AD367/2000))))*SQRT(2*Basic!$C$4*9.81))))/(2*9.81)</f>
        <v>0.86335629024999982</v>
      </c>
      <c r="AS367" s="75">
        <f>(1/9.81)*((SQRT((SIN(RADIANS(90-DEGREES(ASIN(AD367/2000))))*SQRT(2*Basic!$C$4*9.81)*Tool!$B$125*SIN(RADIANS(90-DEGREES(ASIN(AD367/2000))))*SQRT(2*Basic!$C$4*9.81)*Tool!$B$125)+(COS(RADIANS(90-DEGREES(ASIN(AD367/2000))))*SQRT(2*Basic!$C$4*9.81)*COS(RADIANS(90-DEGREES(ASIN(AD367/2000))))*SQRT(2*Basic!$C$4*9.81))))*SIN(RADIANS(AK367))+(SQRT(((SQRT((SIN(RADIANS(90-DEGREES(ASIN(AD367/2000))))*SQRT(2*Basic!$C$4*9.81)*Tool!$B$125*SIN(RADIANS(90-DEGREES(ASIN(AD367/2000))))*SQRT(2*Basic!$C$4*9.81)*Tool!$B$125)+(COS(RADIANS(90-DEGREES(ASIN(AD367/2000))))*SQRT(2*Basic!$C$4*9.81)*COS(RADIANS(90-DEGREES(ASIN(AD367/2000))))*SQRT(2*Basic!$C$4*9.81))))*SIN(RADIANS(AK367))*(SQRT((SIN(RADIANS(90-DEGREES(ASIN(AD367/2000))))*SQRT(2*Basic!$C$4*9.81)*Tool!$B$125*SIN(RADIANS(90-DEGREES(ASIN(AD367/2000))))*SQRT(2*Basic!$C$4*9.81)*Tool!$B$125)+(COS(RADIANS(90-DEGREES(ASIN(AD367/2000))))*SQRT(2*Basic!$C$4*9.81)*COS(RADIANS(90-DEGREES(ASIN(AD367/2000))))*SQRT(2*Basic!$C$4*9.81))))*SIN(RADIANS(AK367)))-19.62*(-Basic!$C$3))))*(SQRT((SIN(RADIANS(90-DEGREES(ASIN(AD367/2000))))*SQRT(2*Basic!$C$4*9.81)*Tool!$B$125*SIN(RADIANS(90-DEGREES(ASIN(AD367/2000))))*SQRT(2*Basic!$C$4*9.81)*Tool!$B$125)+(COS(RADIANS(90-DEGREES(ASIN(AD367/2000))))*SQRT(2*Basic!$C$4*9.81)*COS(RADIANS(90-DEGREES(ASIN(AD367/2000))))*SQRT(2*Basic!$C$4*9.81))))*COS(RADIANS(AK367))</f>
        <v>2.3113296669147894</v>
      </c>
    </row>
    <row r="368" spans="6:52" x14ac:dyDescent="0.3">
      <c r="F368">
        <v>366</v>
      </c>
      <c r="G368" s="31">
        <f t="shared" si="42"/>
        <v>1.0789832121353453</v>
      </c>
      <c r="H368" s="35">
        <f>Tool!$E$10+('Trajectory Map'!G368*SIN(RADIANS(90-2*DEGREES(ASIN($D$5/2000))))/COS(RADIANS(90-2*DEGREES(ASIN($D$5/2000))))-('Trajectory Map'!G368*'Trajectory Map'!G368/((VLOOKUP($D$5,$AD$3:$AR$2002,15,FALSE)*4*COS(RADIANS(90-2*DEGREES(ASIN($D$5/2000))))*COS(RADIANS(90-2*DEGREES(ASIN($D$5/2000))))))))</f>
        <v>5.9277843193283655</v>
      </c>
      <c r="AD368" s="33">
        <f t="shared" si="46"/>
        <v>366</v>
      </c>
      <c r="AE368" s="33">
        <f t="shared" si="43"/>
        <v>1966.2258262976814</v>
      </c>
      <c r="AH368" s="33">
        <f t="shared" si="44"/>
        <v>10.54455032286139</v>
      </c>
      <c r="AI368" s="33">
        <f t="shared" si="45"/>
        <v>79.455449677138603</v>
      </c>
      <c r="AK368" s="75">
        <f t="shared" si="47"/>
        <v>68.91089935427722</v>
      </c>
      <c r="AN368" s="64"/>
      <c r="AQ368" s="64"/>
      <c r="AR368" s="75">
        <f>(SQRT((SIN(RADIANS(90-DEGREES(ASIN(AD368/2000))))*SQRT(2*Basic!$C$4*9.81)*Tool!$B$125*SIN(RADIANS(90-DEGREES(ASIN(AD368/2000))))*SQRT(2*Basic!$C$4*9.81)*Tool!$B$125)+(COS(RADIANS(90-DEGREES(ASIN(AD368/2000))))*SQRT(2*Basic!$C$4*9.81)*COS(RADIANS(90-DEGREES(ASIN(AD368/2000))))*SQRT(2*Basic!$C$4*9.81))))*(SQRT((SIN(RADIANS(90-DEGREES(ASIN(AD368/2000))))*SQRT(2*Basic!$C$4*9.81)*Tool!$B$125*SIN(RADIANS(90-DEGREES(ASIN(AD368/2000))))*SQRT(2*Basic!$C$4*9.81)*Tool!$B$125)+(COS(RADIANS(90-DEGREES(ASIN(AD368/2000))))*SQRT(2*Basic!$C$4*9.81)*COS(RADIANS(90-DEGREES(ASIN(AD368/2000))))*SQRT(2*Basic!$C$4*9.81))))/(2*9.81)</f>
        <v>0.86355226403999996</v>
      </c>
      <c r="AS368" s="75">
        <f>(1/9.81)*((SQRT((SIN(RADIANS(90-DEGREES(ASIN(AD368/2000))))*SQRT(2*Basic!$C$4*9.81)*Tool!$B$125*SIN(RADIANS(90-DEGREES(ASIN(AD368/2000))))*SQRT(2*Basic!$C$4*9.81)*Tool!$B$125)+(COS(RADIANS(90-DEGREES(ASIN(AD368/2000))))*SQRT(2*Basic!$C$4*9.81)*COS(RADIANS(90-DEGREES(ASIN(AD368/2000))))*SQRT(2*Basic!$C$4*9.81))))*SIN(RADIANS(AK368))+(SQRT(((SQRT((SIN(RADIANS(90-DEGREES(ASIN(AD368/2000))))*SQRT(2*Basic!$C$4*9.81)*Tool!$B$125*SIN(RADIANS(90-DEGREES(ASIN(AD368/2000))))*SQRT(2*Basic!$C$4*9.81)*Tool!$B$125)+(COS(RADIANS(90-DEGREES(ASIN(AD368/2000))))*SQRT(2*Basic!$C$4*9.81)*COS(RADIANS(90-DEGREES(ASIN(AD368/2000))))*SQRT(2*Basic!$C$4*9.81))))*SIN(RADIANS(AK368))*(SQRT((SIN(RADIANS(90-DEGREES(ASIN(AD368/2000))))*SQRT(2*Basic!$C$4*9.81)*Tool!$B$125*SIN(RADIANS(90-DEGREES(ASIN(AD368/2000))))*SQRT(2*Basic!$C$4*9.81)*Tool!$B$125)+(COS(RADIANS(90-DEGREES(ASIN(AD368/2000))))*SQRT(2*Basic!$C$4*9.81)*COS(RADIANS(90-DEGREES(ASIN(AD368/2000))))*SQRT(2*Basic!$C$4*9.81))))*SIN(RADIANS(AK368)))-19.62*(-Basic!$C$3))))*(SQRT((SIN(RADIANS(90-DEGREES(ASIN(AD368/2000))))*SQRT(2*Basic!$C$4*9.81)*Tool!$B$125*SIN(RADIANS(90-DEGREES(ASIN(AD368/2000))))*SQRT(2*Basic!$C$4*9.81)*Tool!$B$125)+(COS(RADIANS(90-DEGREES(ASIN(AD368/2000))))*SQRT(2*Basic!$C$4*9.81)*COS(RADIANS(90-DEGREES(ASIN(AD368/2000))))*SQRT(2*Basic!$C$4*9.81))))*COS(RADIANS(AK368))</f>
        <v>2.3174908465402164</v>
      </c>
    </row>
    <row r="369" spans="6:45" x14ac:dyDescent="0.3">
      <c r="F369">
        <v>367</v>
      </c>
      <c r="G369" s="31">
        <f t="shared" si="42"/>
        <v>1.0819312536985568</v>
      </c>
      <c r="H369" s="35">
        <f>Tool!$E$10+('Trajectory Map'!G369*SIN(RADIANS(90-2*DEGREES(ASIN($D$5/2000))))/COS(RADIANS(90-2*DEGREES(ASIN($D$5/2000))))-('Trajectory Map'!G369*'Trajectory Map'!G369/((VLOOKUP($D$5,$AD$3:$AR$2002,15,FALSE)*4*COS(RADIANS(90-2*DEGREES(ASIN($D$5/2000))))*COS(RADIANS(90-2*DEGREES(ASIN($D$5/2000))))))))</f>
        <v>5.9269532743155988</v>
      </c>
      <c r="AD369" s="33">
        <f t="shared" si="46"/>
        <v>367</v>
      </c>
      <c r="AE369" s="33">
        <f t="shared" si="43"/>
        <v>1966.0394197472237</v>
      </c>
      <c r="AH369" s="33">
        <f t="shared" si="44"/>
        <v>10.57369168271018</v>
      </c>
      <c r="AI369" s="33">
        <f t="shared" si="45"/>
        <v>79.426308317289823</v>
      </c>
      <c r="AK369" s="75">
        <f t="shared" si="47"/>
        <v>68.852616634579647</v>
      </c>
      <c r="AN369" s="64"/>
      <c r="AQ369" s="64"/>
      <c r="AR369" s="75">
        <f>(SQRT((SIN(RADIANS(90-DEGREES(ASIN(AD369/2000))))*SQRT(2*Basic!$C$4*9.81)*Tool!$B$125*SIN(RADIANS(90-DEGREES(ASIN(AD369/2000))))*SQRT(2*Basic!$C$4*9.81)*Tool!$B$125)+(COS(RADIANS(90-DEGREES(ASIN(AD369/2000))))*SQRT(2*Basic!$C$4*9.81)*COS(RADIANS(90-DEGREES(ASIN(AD369/2000))))*SQRT(2*Basic!$C$4*9.81))))*(SQRT((SIN(RADIANS(90-DEGREES(ASIN(AD369/2000))))*SQRT(2*Basic!$C$4*9.81)*Tool!$B$125*SIN(RADIANS(90-DEGREES(ASIN(AD369/2000))))*SQRT(2*Basic!$C$4*9.81)*Tool!$B$125)+(COS(RADIANS(90-DEGREES(ASIN(AD369/2000))))*SQRT(2*Basic!$C$4*9.81)*COS(RADIANS(90-DEGREES(ASIN(AD369/2000))))*SQRT(2*Basic!$C$4*9.81))))/(2*9.81)</f>
        <v>0.86374877400999994</v>
      </c>
      <c r="AS369" s="75">
        <f>(1/9.81)*((SQRT((SIN(RADIANS(90-DEGREES(ASIN(AD369/2000))))*SQRT(2*Basic!$C$4*9.81)*Tool!$B$125*SIN(RADIANS(90-DEGREES(ASIN(AD369/2000))))*SQRT(2*Basic!$C$4*9.81)*Tool!$B$125)+(COS(RADIANS(90-DEGREES(ASIN(AD369/2000))))*SQRT(2*Basic!$C$4*9.81)*COS(RADIANS(90-DEGREES(ASIN(AD369/2000))))*SQRT(2*Basic!$C$4*9.81))))*SIN(RADIANS(AK369))+(SQRT(((SQRT((SIN(RADIANS(90-DEGREES(ASIN(AD369/2000))))*SQRT(2*Basic!$C$4*9.81)*Tool!$B$125*SIN(RADIANS(90-DEGREES(ASIN(AD369/2000))))*SQRT(2*Basic!$C$4*9.81)*Tool!$B$125)+(COS(RADIANS(90-DEGREES(ASIN(AD369/2000))))*SQRT(2*Basic!$C$4*9.81)*COS(RADIANS(90-DEGREES(ASIN(AD369/2000))))*SQRT(2*Basic!$C$4*9.81))))*SIN(RADIANS(AK369))*(SQRT((SIN(RADIANS(90-DEGREES(ASIN(AD369/2000))))*SQRT(2*Basic!$C$4*9.81)*Tool!$B$125*SIN(RADIANS(90-DEGREES(ASIN(AD369/2000))))*SQRT(2*Basic!$C$4*9.81)*Tool!$B$125)+(COS(RADIANS(90-DEGREES(ASIN(AD369/2000))))*SQRT(2*Basic!$C$4*9.81)*COS(RADIANS(90-DEGREES(ASIN(AD369/2000))))*SQRT(2*Basic!$C$4*9.81))))*SIN(RADIANS(AK369)))-19.62*(-Basic!$C$3))))*(SQRT((SIN(RADIANS(90-DEGREES(ASIN(AD369/2000))))*SQRT(2*Basic!$C$4*9.81)*Tool!$B$125*SIN(RADIANS(90-DEGREES(ASIN(AD369/2000))))*SQRT(2*Basic!$C$4*9.81)*Tool!$B$125)+(COS(RADIANS(90-DEGREES(ASIN(AD369/2000))))*SQRT(2*Basic!$C$4*9.81)*COS(RADIANS(90-DEGREES(ASIN(AD369/2000))))*SQRT(2*Basic!$C$4*9.81))))*COS(RADIANS(AK369))</f>
        <v>2.323650445716726</v>
      </c>
    </row>
    <row r="370" spans="6:45" x14ac:dyDescent="0.3">
      <c r="F370">
        <v>368</v>
      </c>
      <c r="G370" s="31">
        <f t="shared" si="42"/>
        <v>1.0848792952617683</v>
      </c>
      <c r="H370" s="35">
        <f>Tool!$E$10+('Trajectory Map'!G370*SIN(RADIANS(90-2*DEGREES(ASIN($D$5/2000))))/COS(RADIANS(90-2*DEGREES(ASIN($D$5/2000))))-('Trajectory Map'!G370*'Trajectory Map'!G370/((VLOOKUP($D$5,$AD$3:$AR$2002,15,FALSE)*4*COS(RADIANS(90-2*DEGREES(ASIN($D$5/2000))))*COS(RADIANS(90-2*DEGREES(ASIN($D$5/2000))))))))</f>
        <v>5.9261187757093179</v>
      </c>
      <c r="AD370" s="33">
        <f t="shared" si="46"/>
        <v>368</v>
      </c>
      <c r="AE370" s="33">
        <f t="shared" si="43"/>
        <v>1965.8524868361817</v>
      </c>
      <c r="AH370" s="33">
        <f t="shared" si="44"/>
        <v>10.602835809577847</v>
      </c>
      <c r="AI370" s="33">
        <f t="shared" si="45"/>
        <v>79.39716419042216</v>
      </c>
      <c r="AK370" s="75">
        <f t="shared" si="47"/>
        <v>68.794328380844306</v>
      </c>
      <c r="AN370" s="64"/>
      <c r="AQ370" s="64"/>
      <c r="AR370" s="75">
        <f>(SQRT((SIN(RADIANS(90-DEGREES(ASIN(AD370/2000))))*SQRT(2*Basic!$C$4*9.81)*Tool!$B$125*SIN(RADIANS(90-DEGREES(ASIN(AD370/2000))))*SQRT(2*Basic!$C$4*9.81)*Tool!$B$125)+(COS(RADIANS(90-DEGREES(ASIN(AD370/2000))))*SQRT(2*Basic!$C$4*9.81)*COS(RADIANS(90-DEGREES(ASIN(AD370/2000))))*SQRT(2*Basic!$C$4*9.81))))*(SQRT((SIN(RADIANS(90-DEGREES(ASIN(AD370/2000))))*SQRT(2*Basic!$C$4*9.81)*Tool!$B$125*SIN(RADIANS(90-DEGREES(ASIN(AD370/2000))))*SQRT(2*Basic!$C$4*9.81)*Tool!$B$125)+(COS(RADIANS(90-DEGREES(ASIN(AD370/2000))))*SQRT(2*Basic!$C$4*9.81)*COS(RADIANS(90-DEGREES(ASIN(AD370/2000))))*SQRT(2*Basic!$C$4*9.81))))/(2*9.81)</f>
        <v>0.86394582015999988</v>
      </c>
      <c r="AS370" s="75">
        <f>(1/9.81)*((SQRT((SIN(RADIANS(90-DEGREES(ASIN(AD370/2000))))*SQRT(2*Basic!$C$4*9.81)*Tool!$B$125*SIN(RADIANS(90-DEGREES(ASIN(AD370/2000))))*SQRT(2*Basic!$C$4*9.81)*Tool!$B$125)+(COS(RADIANS(90-DEGREES(ASIN(AD370/2000))))*SQRT(2*Basic!$C$4*9.81)*COS(RADIANS(90-DEGREES(ASIN(AD370/2000))))*SQRT(2*Basic!$C$4*9.81))))*SIN(RADIANS(AK370))+(SQRT(((SQRT((SIN(RADIANS(90-DEGREES(ASIN(AD370/2000))))*SQRT(2*Basic!$C$4*9.81)*Tool!$B$125*SIN(RADIANS(90-DEGREES(ASIN(AD370/2000))))*SQRT(2*Basic!$C$4*9.81)*Tool!$B$125)+(COS(RADIANS(90-DEGREES(ASIN(AD370/2000))))*SQRT(2*Basic!$C$4*9.81)*COS(RADIANS(90-DEGREES(ASIN(AD370/2000))))*SQRT(2*Basic!$C$4*9.81))))*SIN(RADIANS(AK370))*(SQRT((SIN(RADIANS(90-DEGREES(ASIN(AD370/2000))))*SQRT(2*Basic!$C$4*9.81)*Tool!$B$125*SIN(RADIANS(90-DEGREES(ASIN(AD370/2000))))*SQRT(2*Basic!$C$4*9.81)*Tool!$B$125)+(COS(RADIANS(90-DEGREES(ASIN(AD370/2000))))*SQRT(2*Basic!$C$4*9.81)*COS(RADIANS(90-DEGREES(ASIN(AD370/2000))))*SQRT(2*Basic!$C$4*9.81))))*SIN(RADIANS(AK370)))-19.62*(-Basic!$C$3))))*(SQRT((SIN(RADIANS(90-DEGREES(ASIN(AD370/2000))))*SQRT(2*Basic!$C$4*9.81)*Tool!$B$125*SIN(RADIANS(90-DEGREES(ASIN(AD370/2000))))*SQRT(2*Basic!$C$4*9.81)*Tool!$B$125)+(COS(RADIANS(90-DEGREES(ASIN(AD370/2000))))*SQRT(2*Basic!$C$4*9.81)*COS(RADIANS(90-DEGREES(ASIN(AD370/2000))))*SQRT(2*Basic!$C$4*9.81))))*COS(RADIANS(AK370))</f>
        <v>2.329808457797367</v>
      </c>
    </row>
    <row r="371" spans="6:45" x14ac:dyDescent="0.3">
      <c r="F371">
        <v>369</v>
      </c>
      <c r="G371" s="31">
        <f t="shared" si="42"/>
        <v>1.0878273368249796</v>
      </c>
      <c r="H371" s="35">
        <f>Tool!$E$10+('Trajectory Map'!G371*SIN(RADIANS(90-2*DEGREES(ASIN($D$5/2000))))/COS(RADIANS(90-2*DEGREES(ASIN($D$5/2000))))-('Trajectory Map'!G371*'Trajectory Map'!G371/((VLOOKUP($D$5,$AD$3:$AR$2002,15,FALSE)*4*COS(RADIANS(90-2*DEGREES(ASIN($D$5/2000))))*COS(RADIANS(90-2*DEGREES(ASIN($D$5/2000))))))))</f>
        <v>5.9252808235095236</v>
      </c>
      <c r="AD371" s="33">
        <f t="shared" si="46"/>
        <v>369</v>
      </c>
      <c r="AE371" s="33">
        <f t="shared" si="43"/>
        <v>1965.6650274143863</v>
      </c>
      <c r="AH371" s="33">
        <f t="shared" si="44"/>
        <v>10.631982711795526</v>
      </c>
      <c r="AI371" s="33">
        <f t="shared" si="45"/>
        <v>79.36801728820447</v>
      </c>
      <c r="AK371" s="75">
        <f t="shared" si="47"/>
        <v>68.73603457640894</v>
      </c>
      <c r="AN371" s="64"/>
      <c r="AQ371" s="64"/>
      <c r="AR371" s="75">
        <f>(SQRT((SIN(RADIANS(90-DEGREES(ASIN(AD371/2000))))*SQRT(2*Basic!$C$4*9.81)*Tool!$B$125*SIN(RADIANS(90-DEGREES(ASIN(AD371/2000))))*SQRT(2*Basic!$C$4*9.81)*Tool!$B$125)+(COS(RADIANS(90-DEGREES(ASIN(AD371/2000))))*SQRT(2*Basic!$C$4*9.81)*COS(RADIANS(90-DEGREES(ASIN(AD371/2000))))*SQRT(2*Basic!$C$4*9.81))))*(SQRT((SIN(RADIANS(90-DEGREES(ASIN(AD371/2000))))*SQRT(2*Basic!$C$4*9.81)*Tool!$B$125*SIN(RADIANS(90-DEGREES(ASIN(AD371/2000))))*SQRT(2*Basic!$C$4*9.81)*Tool!$B$125)+(COS(RADIANS(90-DEGREES(ASIN(AD371/2000))))*SQRT(2*Basic!$C$4*9.81)*COS(RADIANS(90-DEGREES(ASIN(AD371/2000))))*SQRT(2*Basic!$C$4*9.81))))/(2*9.81)</f>
        <v>0.86414340249000043</v>
      </c>
      <c r="AS371" s="75">
        <f>(1/9.81)*((SQRT((SIN(RADIANS(90-DEGREES(ASIN(AD371/2000))))*SQRT(2*Basic!$C$4*9.81)*Tool!$B$125*SIN(RADIANS(90-DEGREES(ASIN(AD371/2000))))*SQRT(2*Basic!$C$4*9.81)*Tool!$B$125)+(COS(RADIANS(90-DEGREES(ASIN(AD371/2000))))*SQRT(2*Basic!$C$4*9.81)*COS(RADIANS(90-DEGREES(ASIN(AD371/2000))))*SQRT(2*Basic!$C$4*9.81))))*SIN(RADIANS(AK371))+(SQRT(((SQRT((SIN(RADIANS(90-DEGREES(ASIN(AD371/2000))))*SQRT(2*Basic!$C$4*9.81)*Tool!$B$125*SIN(RADIANS(90-DEGREES(ASIN(AD371/2000))))*SQRT(2*Basic!$C$4*9.81)*Tool!$B$125)+(COS(RADIANS(90-DEGREES(ASIN(AD371/2000))))*SQRT(2*Basic!$C$4*9.81)*COS(RADIANS(90-DEGREES(ASIN(AD371/2000))))*SQRT(2*Basic!$C$4*9.81))))*SIN(RADIANS(AK371))*(SQRT((SIN(RADIANS(90-DEGREES(ASIN(AD371/2000))))*SQRT(2*Basic!$C$4*9.81)*Tool!$B$125*SIN(RADIANS(90-DEGREES(ASIN(AD371/2000))))*SQRT(2*Basic!$C$4*9.81)*Tool!$B$125)+(COS(RADIANS(90-DEGREES(ASIN(AD371/2000))))*SQRT(2*Basic!$C$4*9.81)*COS(RADIANS(90-DEGREES(ASIN(AD371/2000))))*SQRT(2*Basic!$C$4*9.81))))*SIN(RADIANS(AK371)))-19.62*(-Basic!$C$3))))*(SQRT((SIN(RADIANS(90-DEGREES(ASIN(AD371/2000))))*SQRT(2*Basic!$C$4*9.81)*Tool!$B$125*SIN(RADIANS(90-DEGREES(ASIN(AD371/2000))))*SQRT(2*Basic!$C$4*9.81)*Tool!$B$125)+(COS(RADIANS(90-DEGREES(ASIN(AD371/2000))))*SQRT(2*Basic!$C$4*9.81)*COS(RADIANS(90-DEGREES(ASIN(AD371/2000))))*SQRT(2*Basic!$C$4*9.81))))*COS(RADIANS(AK371))</f>
        <v>2.3359648761173113</v>
      </c>
    </row>
    <row r="372" spans="6:45" x14ac:dyDescent="0.3">
      <c r="F372">
        <v>370</v>
      </c>
      <c r="G372" s="31">
        <f t="shared" si="42"/>
        <v>1.0907753783881908</v>
      </c>
      <c r="H372" s="35">
        <f>Tool!$E$10+('Trajectory Map'!G372*SIN(RADIANS(90-2*DEGREES(ASIN($D$5/2000))))/COS(RADIANS(90-2*DEGREES(ASIN($D$5/2000))))-('Trajectory Map'!G372*'Trajectory Map'!G372/((VLOOKUP($D$5,$AD$3:$AR$2002,15,FALSE)*4*COS(RADIANS(90-2*DEGREES(ASIN($D$5/2000))))*COS(RADIANS(90-2*DEGREES(ASIN($D$5/2000))))))))</f>
        <v>5.924439417716215</v>
      </c>
      <c r="AD372" s="33">
        <f t="shared" si="46"/>
        <v>370</v>
      </c>
      <c r="AE372" s="33">
        <f t="shared" si="43"/>
        <v>1965.4770413311878</v>
      </c>
      <c r="AH372" s="33">
        <f t="shared" si="44"/>
        <v>10.661132397701191</v>
      </c>
      <c r="AI372" s="33">
        <f t="shared" si="45"/>
        <v>79.338867602298805</v>
      </c>
      <c r="AK372" s="75">
        <f t="shared" si="47"/>
        <v>68.67773520459761</v>
      </c>
      <c r="AN372" s="64"/>
      <c r="AQ372" s="64"/>
      <c r="AR372" s="75">
        <f>(SQRT((SIN(RADIANS(90-DEGREES(ASIN(AD372/2000))))*SQRT(2*Basic!$C$4*9.81)*Tool!$B$125*SIN(RADIANS(90-DEGREES(ASIN(AD372/2000))))*SQRT(2*Basic!$C$4*9.81)*Tool!$B$125)+(COS(RADIANS(90-DEGREES(ASIN(AD372/2000))))*SQRT(2*Basic!$C$4*9.81)*COS(RADIANS(90-DEGREES(ASIN(AD372/2000))))*SQRT(2*Basic!$C$4*9.81))))*(SQRT((SIN(RADIANS(90-DEGREES(ASIN(AD372/2000))))*SQRT(2*Basic!$C$4*9.81)*Tool!$B$125*SIN(RADIANS(90-DEGREES(ASIN(AD372/2000))))*SQRT(2*Basic!$C$4*9.81)*Tool!$B$125)+(COS(RADIANS(90-DEGREES(ASIN(AD372/2000))))*SQRT(2*Basic!$C$4*9.81)*COS(RADIANS(90-DEGREES(ASIN(AD372/2000))))*SQRT(2*Basic!$C$4*9.81))))/(2*9.81)</f>
        <v>0.86434152100000028</v>
      </c>
      <c r="AS372" s="75">
        <f>(1/9.81)*((SQRT((SIN(RADIANS(90-DEGREES(ASIN(AD372/2000))))*SQRT(2*Basic!$C$4*9.81)*Tool!$B$125*SIN(RADIANS(90-DEGREES(ASIN(AD372/2000))))*SQRT(2*Basic!$C$4*9.81)*Tool!$B$125)+(COS(RADIANS(90-DEGREES(ASIN(AD372/2000))))*SQRT(2*Basic!$C$4*9.81)*COS(RADIANS(90-DEGREES(ASIN(AD372/2000))))*SQRT(2*Basic!$C$4*9.81))))*SIN(RADIANS(AK372))+(SQRT(((SQRT((SIN(RADIANS(90-DEGREES(ASIN(AD372/2000))))*SQRT(2*Basic!$C$4*9.81)*Tool!$B$125*SIN(RADIANS(90-DEGREES(ASIN(AD372/2000))))*SQRT(2*Basic!$C$4*9.81)*Tool!$B$125)+(COS(RADIANS(90-DEGREES(ASIN(AD372/2000))))*SQRT(2*Basic!$C$4*9.81)*COS(RADIANS(90-DEGREES(ASIN(AD372/2000))))*SQRT(2*Basic!$C$4*9.81))))*SIN(RADIANS(AK372))*(SQRT((SIN(RADIANS(90-DEGREES(ASIN(AD372/2000))))*SQRT(2*Basic!$C$4*9.81)*Tool!$B$125*SIN(RADIANS(90-DEGREES(ASIN(AD372/2000))))*SQRT(2*Basic!$C$4*9.81)*Tool!$B$125)+(COS(RADIANS(90-DEGREES(ASIN(AD372/2000))))*SQRT(2*Basic!$C$4*9.81)*COS(RADIANS(90-DEGREES(ASIN(AD372/2000))))*SQRT(2*Basic!$C$4*9.81))))*SIN(RADIANS(AK372)))-19.62*(-Basic!$C$3))))*(SQRT((SIN(RADIANS(90-DEGREES(ASIN(AD372/2000))))*SQRT(2*Basic!$C$4*9.81)*Tool!$B$125*SIN(RADIANS(90-DEGREES(ASIN(AD372/2000))))*SQRT(2*Basic!$C$4*9.81)*Tool!$B$125)+(COS(RADIANS(90-DEGREES(ASIN(AD372/2000))))*SQRT(2*Basic!$C$4*9.81)*COS(RADIANS(90-DEGREES(ASIN(AD372/2000))))*SQRT(2*Basic!$C$4*9.81))))*COS(RADIANS(AK372))</f>
        <v>2.3421196939938143</v>
      </c>
    </row>
    <row r="373" spans="6:45" x14ac:dyDescent="0.3">
      <c r="F373">
        <v>371</v>
      </c>
      <c r="G373" s="31">
        <f t="shared" si="42"/>
        <v>1.0937234199514021</v>
      </c>
      <c r="H373" s="35">
        <f>Tool!$E$10+('Trajectory Map'!G373*SIN(RADIANS(90-2*DEGREES(ASIN($D$5/2000))))/COS(RADIANS(90-2*DEGREES(ASIN($D$5/2000))))-('Trajectory Map'!G373*'Trajectory Map'!G373/((VLOOKUP($D$5,$AD$3:$AR$2002,15,FALSE)*4*COS(RADIANS(90-2*DEGREES(ASIN($D$5/2000))))*COS(RADIANS(90-2*DEGREES(ASIN($D$5/2000))))))))</f>
        <v>5.9235945583293921</v>
      </c>
      <c r="AD373" s="33">
        <f t="shared" si="46"/>
        <v>371</v>
      </c>
      <c r="AE373" s="33">
        <f t="shared" si="43"/>
        <v>1965.2885284354559</v>
      </c>
      <c r="AH373" s="33">
        <f t="shared" si="44"/>
        <v>10.69028487563968</v>
      </c>
      <c r="AI373" s="33">
        <f t="shared" si="45"/>
        <v>79.309715124360324</v>
      </c>
      <c r="AK373" s="75">
        <f t="shared" si="47"/>
        <v>68.619430248720647</v>
      </c>
      <c r="AN373" s="64"/>
      <c r="AQ373" s="64"/>
      <c r="AR373" s="75">
        <f>(SQRT((SIN(RADIANS(90-DEGREES(ASIN(AD373/2000))))*SQRT(2*Basic!$C$4*9.81)*Tool!$B$125*SIN(RADIANS(90-DEGREES(ASIN(AD373/2000))))*SQRT(2*Basic!$C$4*9.81)*Tool!$B$125)+(COS(RADIANS(90-DEGREES(ASIN(AD373/2000))))*SQRT(2*Basic!$C$4*9.81)*COS(RADIANS(90-DEGREES(ASIN(AD373/2000))))*SQRT(2*Basic!$C$4*9.81))))*(SQRT((SIN(RADIANS(90-DEGREES(ASIN(AD373/2000))))*SQRT(2*Basic!$C$4*9.81)*Tool!$B$125*SIN(RADIANS(90-DEGREES(ASIN(AD373/2000))))*SQRT(2*Basic!$C$4*9.81)*Tool!$B$125)+(COS(RADIANS(90-DEGREES(ASIN(AD373/2000))))*SQRT(2*Basic!$C$4*9.81)*COS(RADIANS(90-DEGREES(ASIN(AD373/2000))))*SQRT(2*Basic!$C$4*9.81))))/(2*9.81)</f>
        <v>0.86454017569000019</v>
      </c>
      <c r="AS373" s="75">
        <f>(1/9.81)*((SQRT((SIN(RADIANS(90-DEGREES(ASIN(AD373/2000))))*SQRT(2*Basic!$C$4*9.81)*Tool!$B$125*SIN(RADIANS(90-DEGREES(ASIN(AD373/2000))))*SQRT(2*Basic!$C$4*9.81)*Tool!$B$125)+(COS(RADIANS(90-DEGREES(ASIN(AD373/2000))))*SQRT(2*Basic!$C$4*9.81)*COS(RADIANS(90-DEGREES(ASIN(AD373/2000))))*SQRT(2*Basic!$C$4*9.81))))*SIN(RADIANS(AK373))+(SQRT(((SQRT((SIN(RADIANS(90-DEGREES(ASIN(AD373/2000))))*SQRT(2*Basic!$C$4*9.81)*Tool!$B$125*SIN(RADIANS(90-DEGREES(ASIN(AD373/2000))))*SQRT(2*Basic!$C$4*9.81)*Tool!$B$125)+(COS(RADIANS(90-DEGREES(ASIN(AD373/2000))))*SQRT(2*Basic!$C$4*9.81)*COS(RADIANS(90-DEGREES(ASIN(AD373/2000))))*SQRT(2*Basic!$C$4*9.81))))*SIN(RADIANS(AK373))*(SQRT((SIN(RADIANS(90-DEGREES(ASIN(AD373/2000))))*SQRT(2*Basic!$C$4*9.81)*Tool!$B$125*SIN(RADIANS(90-DEGREES(ASIN(AD373/2000))))*SQRT(2*Basic!$C$4*9.81)*Tool!$B$125)+(COS(RADIANS(90-DEGREES(ASIN(AD373/2000))))*SQRT(2*Basic!$C$4*9.81)*COS(RADIANS(90-DEGREES(ASIN(AD373/2000))))*SQRT(2*Basic!$C$4*9.81))))*SIN(RADIANS(AK373)))-19.62*(-Basic!$C$3))))*(SQRT((SIN(RADIANS(90-DEGREES(ASIN(AD373/2000))))*SQRT(2*Basic!$C$4*9.81)*Tool!$B$125*SIN(RADIANS(90-DEGREES(ASIN(AD373/2000))))*SQRT(2*Basic!$C$4*9.81)*Tool!$B$125)+(COS(RADIANS(90-DEGREES(ASIN(AD373/2000))))*SQRT(2*Basic!$C$4*9.81)*COS(RADIANS(90-DEGREES(ASIN(AD373/2000))))*SQRT(2*Basic!$C$4*9.81))))*COS(RADIANS(AK373))</f>
        <v>2.3482729047261897</v>
      </c>
    </row>
    <row r="374" spans="6:45" x14ac:dyDescent="0.3">
      <c r="F374">
        <v>372</v>
      </c>
      <c r="G374" s="31">
        <f t="shared" si="42"/>
        <v>1.0966714615146134</v>
      </c>
      <c r="H374" s="35">
        <f>Tool!$E$10+('Trajectory Map'!G374*SIN(RADIANS(90-2*DEGREES(ASIN($D$5/2000))))/COS(RADIANS(90-2*DEGREES(ASIN($D$5/2000))))-('Trajectory Map'!G374*'Trajectory Map'!G374/((VLOOKUP($D$5,$AD$3:$AR$2002,15,FALSE)*4*COS(RADIANS(90-2*DEGREES(ASIN($D$5/2000))))*COS(RADIANS(90-2*DEGREES(ASIN($D$5/2000))))))))</f>
        <v>5.9227462453490549</v>
      </c>
      <c r="AD374" s="33">
        <f t="shared" si="46"/>
        <v>372</v>
      </c>
      <c r="AE374" s="33">
        <f t="shared" si="43"/>
        <v>1965.0994885755786</v>
      </c>
      <c r="AH374" s="33">
        <f t="shared" si="44"/>
        <v>10.719440153962728</v>
      </c>
      <c r="AI374" s="33">
        <f t="shared" si="45"/>
        <v>79.280559846037278</v>
      </c>
      <c r="AK374" s="75">
        <f t="shared" si="47"/>
        <v>68.561119692074541</v>
      </c>
      <c r="AN374" s="64"/>
      <c r="AQ374" s="64"/>
      <c r="AR374" s="75">
        <f>(SQRT((SIN(RADIANS(90-DEGREES(ASIN(AD374/2000))))*SQRT(2*Basic!$C$4*9.81)*Tool!$B$125*SIN(RADIANS(90-DEGREES(ASIN(AD374/2000))))*SQRT(2*Basic!$C$4*9.81)*Tool!$B$125)+(COS(RADIANS(90-DEGREES(ASIN(AD374/2000))))*SQRT(2*Basic!$C$4*9.81)*COS(RADIANS(90-DEGREES(ASIN(AD374/2000))))*SQRT(2*Basic!$C$4*9.81))))*(SQRT((SIN(RADIANS(90-DEGREES(ASIN(AD374/2000))))*SQRT(2*Basic!$C$4*9.81)*Tool!$B$125*SIN(RADIANS(90-DEGREES(ASIN(AD374/2000))))*SQRT(2*Basic!$C$4*9.81)*Tool!$B$125)+(COS(RADIANS(90-DEGREES(ASIN(AD374/2000))))*SQRT(2*Basic!$C$4*9.81)*COS(RADIANS(90-DEGREES(ASIN(AD374/2000))))*SQRT(2*Basic!$C$4*9.81))))/(2*9.81)</f>
        <v>0.86473936656000006</v>
      </c>
      <c r="AS374" s="75">
        <f>(1/9.81)*((SQRT((SIN(RADIANS(90-DEGREES(ASIN(AD374/2000))))*SQRT(2*Basic!$C$4*9.81)*Tool!$B$125*SIN(RADIANS(90-DEGREES(ASIN(AD374/2000))))*SQRT(2*Basic!$C$4*9.81)*Tool!$B$125)+(COS(RADIANS(90-DEGREES(ASIN(AD374/2000))))*SQRT(2*Basic!$C$4*9.81)*COS(RADIANS(90-DEGREES(ASIN(AD374/2000))))*SQRT(2*Basic!$C$4*9.81))))*SIN(RADIANS(AK374))+(SQRT(((SQRT((SIN(RADIANS(90-DEGREES(ASIN(AD374/2000))))*SQRT(2*Basic!$C$4*9.81)*Tool!$B$125*SIN(RADIANS(90-DEGREES(ASIN(AD374/2000))))*SQRT(2*Basic!$C$4*9.81)*Tool!$B$125)+(COS(RADIANS(90-DEGREES(ASIN(AD374/2000))))*SQRT(2*Basic!$C$4*9.81)*COS(RADIANS(90-DEGREES(ASIN(AD374/2000))))*SQRT(2*Basic!$C$4*9.81))))*SIN(RADIANS(AK374))*(SQRT((SIN(RADIANS(90-DEGREES(ASIN(AD374/2000))))*SQRT(2*Basic!$C$4*9.81)*Tool!$B$125*SIN(RADIANS(90-DEGREES(ASIN(AD374/2000))))*SQRT(2*Basic!$C$4*9.81)*Tool!$B$125)+(COS(RADIANS(90-DEGREES(ASIN(AD374/2000))))*SQRT(2*Basic!$C$4*9.81)*COS(RADIANS(90-DEGREES(ASIN(AD374/2000))))*SQRT(2*Basic!$C$4*9.81))))*SIN(RADIANS(AK374)))-19.62*(-Basic!$C$3))))*(SQRT((SIN(RADIANS(90-DEGREES(ASIN(AD374/2000))))*SQRT(2*Basic!$C$4*9.81)*Tool!$B$125*SIN(RADIANS(90-DEGREES(ASIN(AD374/2000))))*SQRT(2*Basic!$C$4*9.81)*Tool!$B$125)+(COS(RADIANS(90-DEGREES(ASIN(AD374/2000))))*SQRT(2*Basic!$C$4*9.81)*COS(RADIANS(90-DEGREES(ASIN(AD374/2000))))*SQRT(2*Basic!$C$4*9.81))))*COS(RADIANS(AK374))</f>
        <v>2.3544245015957848</v>
      </c>
    </row>
    <row r="375" spans="6:45" x14ac:dyDescent="0.3">
      <c r="F375">
        <v>373</v>
      </c>
      <c r="G375" s="31">
        <f t="shared" si="42"/>
        <v>1.0996195030778246</v>
      </c>
      <c r="H375" s="35">
        <f>Tool!$E$10+('Trajectory Map'!G375*SIN(RADIANS(90-2*DEGREES(ASIN($D$5/2000))))/COS(RADIANS(90-2*DEGREES(ASIN($D$5/2000))))-('Trajectory Map'!G375*'Trajectory Map'!G375/((VLOOKUP($D$5,$AD$3:$AR$2002,15,FALSE)*4*COS(RADIANS(90-2*DEGREES(ASIN($D$5/2000))))*COS(RADIANS(90-2*DEGREES(ASIN($D$5/2000))))))))</f>
        <v>5.9218944787752035</v>
      </c>
      <c r="AD375" s="33">
        <f t="shared" si="46"/>
        <v>373</v>
      </c>
      <c r="AE375" s="33">
        <f t="shared" si="43"/>
        <v>1964.9099215994611</v>
      </c>
      <c r="AH375" s="33">
        <f t="shared" si="44"/>
        <v>10.748598241028972</v>
      </c>
      <c r="AI375" s="33">
        <f t="shared" si="45"/>
        <v>79.251401758971028</v>
      </c>
      <c r="AK375" s="75">
        <f t="shared" si="47"/>
        <v>68.502803517942056</v>
      </c>
      <c r="AN375" s="64"/>
      <c r="AQ375" s="64"/>
      <c r="AR375" s="75">
        <f>(SQRT((SIN(RADIANS(90-DEGREES(ASIN(AD375/2000))))*SQRT(2*Basic!$C$4*9.81)*Tool!$B$125*SIN(RADIANS(90-DEGREES(ASIN(AD375/2000))))*SQRT(2*Basic!$C$4*9.81)*Tool!$B$125)+(COS(RADIANS(90-DEGREES(ASIN(AD375/2000))))*SQRT(2*Basic!$C$4*9.81)*COS(RADIANS(90-DEGREES(ASIN(AD375/2000))))*SQRT(2*Basic!$C$4*9.81))))*(SQRT((SIN(RADIANS(90-DEGREES(ASIN(AD375/2000))))*SQRT(2*Basic!$C$4*9.81)*Tool!$B$125*SIN(RADIANS(90-DEGREES(ASIN(AD375/2000))))*SQRT(2*Basic!$C$4*9.81)*Tool!$B$125)+(COS(RADIANS(90-DEGREES(ASIN(AD375/2000))))*SQRT(2*Basic!$C$4*9.81)*COS(RADIANS(90-DEGREES(ASIN(AD375/2000))))*SQRT(2*Basic!$C$4*9.81))))/(2*9.81)</f>
        <v>0.86493909360999977</v>
      </c>
      <c r="AS375" s="75">
        <f>(1/9.81)*((SQRT((SIN(RADIANS(90-DEGREES(ASIN(AD375/2000))))*SQRT(2*Basic!$C$4*9.81)*Tool!$B$125*SIN(RADIANS(90-DEGREES(ASIN(AD375/2000))))*SQRT(2*Basic!$C$4*9.81)*Tool!$B$125)+(COS(RADIANS(90-DEGREES(ASIN(AD375/2000))))*SQRT(2*Basic!$C$4*9.81)*COS(RADIANS(90-DEGREES(ASIN(AD375/2000))))*SQRT(2*Basic!$C$4*9.81))))*SIN(RADIANS(AK375))+(SQRT(((SQRT((SIN(RADIANS(90-DEGREES(ASIN(AD375/2000))))*SQRT(2*Basic!$C$4*9.81)*Tool!$B$125*SIN(RADIANS(90-DEGREES(ASIN(AD375/2000))))*SQRT(2*Basic!$C$4*9.81)*Tool!$B$125)+(COS(RADIANS(90-DEGREES(ASIN(AD375/2000))))*SQRT(2*Basic!$C$4*9.81)*COS(RADIANS(90-DEGREES(ASIN(AD375/2000))))*SQRT(2*Basic!$C$4*9.81))))*SIN(RADIANS(AK375))*(SQRT((SIN(RADIANS(90-DEGREES(ASIN(AD375/2000))))*SQRT(2*Basic!$C$4*9.81)*Tool!$B$125*SIN(RADIANS(90-DEGREES(ASIN(AD375/2000))))*SQRT(2*Basic!$C$4*9.81)*Tool!$B$125)+(COS(RADIANS(90-DEGREES(ASIN(AD375/2000))))*SQRT(2*Basic!$C$4*9.81)*COS(RADIANS(90-DEGREES(ASIN(AD375/2000))))*SQRT(2*Basic!$C$4*9.81))))*SIN(RADIANS(AK375)))-19.62*(-Basic!$C$3))))*(SQRT((SIN(RADIANS(90-DEGREES(ASIN(AD375/2000))))*SQRT(2*Basic!$C$4*9.81)*Tool!$B$125*SIN(RADIANS(90-DEGREES(ASIN(AD375/2000))))*SQRT(2*Basic!$C$4*9.81)*Tool!$B$125)+(COS(RADIANS(90-DEGREES(ASIN(AD375/2000))))*SQRT(2*Basic!$C$4*9.81)*COS(RADIANS(90-DEGREES(ASIN(AD375/2000))))*SQRT(2*Basic!$C$4*9.81))))*COS(RADIANS(AK375))</f>
        <v>2.3605744778659239</v>
      </c>
    </row>
    <row r="376" spans="6:45" x14ac:dyDescent="0.3">
      <c r="F376">
        <v>374</v>
      </c>
      <c r="G376" s="31">
        <f t="shared" si="42"/>
        <v>1.1025675446410359</v>
      </c>
      <c r="H376" s="35">
        <f>Tool!$E$10+('Trajectory Map'!G376*SIN(RADIANS(90-2*DEGREES(ASIN($D$5/2000))))/COS(RADIANS(90-2*DEGREES(ASIN($D$5/2000))))-('Trajectory Map'!G376*'Trajectory Map'!G376/((VLOOKUP($D$5,$AD$3:$AR$2002,15,FALSE)*4*COS(RADIANS(90-2*DEGREES(ASIN($D$5/2000))))*COS(RADIANS(90-2*DEGREES(ASIN($D$5/2000))))))))</f>
        <v>5.9210392586078378</v>
      </c>
      <c r="AD376" s="33">
        <f t="shared" si="46"/>
        <v>374</v>
      </c>
      <c r="AE376" s="33">
        <f t="shared" si="43"/>
        <v>1964.7198273545264</v>
      </c>
      <c r="AH376" s="33">
        <f t="shared" si="44"/>
        <v>10.777759145204</v>
      </c>
      <c r="AI376" s="33">
        <f t="shared" si="45"/>
        <v>79.222240854795999</v>
      </c>
      <c r="AK376" s="75">
        <f t="shared" si="47"/>
        <v>68.444481709591997</v>
      </c>
      <c r="AN376" s="64"/>
      <c r="AQ376" s="64"/>
      <c r="AR376" s="75">
        <f>(SQRT((SIN(RADIANS(90-DEGREES(ASIN(AD376/2000))))*SQRT(2*Basic!$C$4*9.81)*Tool!$B$125*SIN(RADIANS(90-DEGREES(ASIN(AD376/2000))))*SQRT(2*Basic!$C$4*9.81)*Tool!$B$125)+(COS(RADIANS(90-DEGREES(ASIN(AD376/2000))))*SQRT(2*Basic!$C$4*9.81)*COS(RADIANS(90-DEGREES(ASIN(AD376/2000))))*SQRT(2*Basic!$C$4*9.81))))*(SQRT((SIN(RADIANS(90-DEGREES(ASIN(AD376/2000))))*SQRT(2*Basic!$C$4*9.81)*Tool!$B$125*SIN(RADIANS(90-DEGREES(ASIN(AD376/2000))))*SQRT(2*Basic!$C$4*9.81)*Tool!$B$125)+(COS(RADIANS(90-DEGREES(ASIN(AD376/2000))))*SQRT(2*Basic!$C$4*9.81)*COS(RADIANS(90-DEGREES(ASIN(AD376/2000))))*SQRT(2*Basic!$C$4*9.81))))/(2*9.81)</f>
        <v>0.86513935683999998</v>
      </c>
      <c r="AS376" s="75">
        <f>(1/9.81)*((SQRT((SIN(RADIANS(90-DEGREES(ASIN(AD376/2000))))*SQRT(2*Basic!$C$4*9.81)*Tool!$B$125*SIN(RADIANS(90-DEGREES(ASIN(AD376/2000))))*SQRT(2*Basic!$C$4*9.81)*Tool!$B$125)+(COS(RADIANS(90-DEGREES(ASIN(AD376/2000))))*SQRT(2*Basic!$C$4*9.81)*COS(RADIANS(90-DEGREES(ASIN(AD376/2000))))*SQRT(2*Basic!$C$4*9.81))))*SIN(RADIANS(AK376))+(SQRT(((SQRT((SIN(RADIANS(90-DEGREES(ASIN(AD376/2000))))*SQRT(2*Basic!$C$4*9.81)*Tool!$B$125*SIN(RADIANS(90-DEGREES(ASIN(AD376/2000))))*SQRT(2*Basic!$C$4*9.81)*Tool!$B$125)+(COS(RADIANS(90-DEGREES(ASIN(AD376/2000))))*SQRT(2*Basic!$C$4*9.81)*COS(RADIANS(90-DEGREES(ASIN(AD376/2000))))*SQRT(2*Basic!$C$4*9.81))))*SIN(RADIANS(AK376))*(SQRT((SIN(RADIANS(90-DEGREES(ASIN(AD376/2000))))*SQRT(2*Basic!$C$4*9.81)*Tool!$B$125*SIN(RADIANS(90-DEGREES(ASIN(AD376/2000))))*SQRT(2*Basic!$C$4*9.81)*Tool!$B$125)+(COS(RADIANS(90-DEGREES(ASIN(AD376/2000))))*SQRT(2*Basic!$C$4*9.81)*COS(RADIANS(90-DEGREES(ASIN(AD376/2000))))*SQRT(2*Basic!$C$4*9.81))))*SIN(RADIANS(AK376)))-19.62*(-Basic!$C$3))))*(SQRT((SIN(RADIANS(90-DEGREES(ASIN(AD376/2000))))*SQRT(2*Basic!$C$4*9.81)*Tool!$B$125*SIN(RADIANS(90-DEGREES(ASIN(AD376/2000))))*SQRT(2*Basic!$C$4*9.81)*Tool!$B$125)+(COS(RADIANS(90-DEGREES(ASIN(AD376/2000))))*SQRT(2*Basic!$C$4*9.81)*COS(RADIANS(90-DEGREES(ASIN(AD376/2000))))*SQRT(2*Basic!$C$4*9.81))))*COS(RADIANS(AK376))</f>
        <v>2.3667228267819032</v>
      </c>
    </row>
    <row r="377" spans="6:45" x14ac:dyDescent="0.3">
      <c r="F377">
        <v>375</v>
      </c>
      <c r="G377" s="31">
        <f t="shared" si="42"/>
        <v>1.1055155862042474</v>
      </c>
      <c r="H377" s="35">
        <f>Tool!$E$10+('Trajectory Map'!G377*SIN(RADIANS(90-2*DEGREES(ASIN($D$5/2000))))/COS(RADIANS(90-2*DEGREES(ASIN($D$5/2000))))-('Trajectory Map'!G377*'Trajectory Map'!G377/((VLOOKUP($D$5,$AD$3:$AR$2002,15,FALSE)*4*COS(RADIANS(90-2*DEGREES(ASIN($D$5/2000))))*COS(RADIANS(90-2*DEGREES(ASIN($D$5/2000))))))))</f>
        <v>5.9201805848469586</v>
      </c>
      <c r="AD377" s="33">
        <f t="shared" si="46"/>
        <v>375</v>
      </c>
      <c r="AE377" s="33">
        <f t="shared" si="43"/>
        <v>1964.5292056877138</v>
      </c>
      <c r="AH377" s="33">
        <f t="shared" si="44"/>
        <v>10.806922874860343</v>
      </c>
      <c r="AI377" s="33">
        <f t="shared" si="45"/>
        <v>79.193077125139652</v>
      </c>
      <c r="AK377" s="75">
        <f t="shared" si="47"/>
        <v>68.386154250279318</v>
      </c>
      <c r="AN377" s="64"/>
      <c r="AQ377" s="64"/>
      <c r="AR377" s="75">
        <f>(SQRT((SIN(RADIANS(90-DEGREES(ASIN(AD377/2000))))*SQRT(2*Basic!$C$4*9.81)*Tool!$B$125*SIN(RADIANS(90-DEGREES(ASIN(AD377/2000))))*SQRT(2*Basic!$C$4*9.81)*Tool!$B$125)+(COS(RADIANS(90-DEGREES(ASIN(AD377/2000))))*SQRT(2*Basic!$C$4*9.81)*COS(RADIANS(90-DEGREES(ASIN(AD377/2000))))*SQRT(2*Basic!$C$4*9.81))))*(SQRT((SIN(RADIANS(90-DEGREES(ASIN(AD377/2000))))*SQRT(2*Basic!$C$4*9.81)*Tool!$B$125*SIN(RADIANS(90-DEGREES(ASIN(AD377/2000))))*SQRT(2*Basic!$C$4*9.81)*Tool!$B$125)+(COS(RADIANS(90-DEGREES(ASIN(AD377/2000))))*SQRT(2*Basic!$C$4*9.81)*COS(RADIANS(90-DEGREES(ASIN(AD377/2000))))*SQRT(2*Basic!$C$4*9.81))))/(2*9.81)</f>
        <v>0.86534015625000016</v>
      </c>
      <c r="AS377" s="75">
        <f>(1/9.81)*((SQRT((SIN(RADIANS(90-DEGREES(ASIN(AD377/2000))))*SQRT(2*Basic!$C$4*9.81)*Tool!$B$125*SIN(RADIANS(90-DEGREES(ASIN(AD377/2000))))*SQRT(2*Basic!$C$4*9.81)*Tool!$B$125)+(COS(RADIANS(90-DEGREES(ASIN(AD377/2000))))*SQRT(2*Basic!$C$4*9.81)*COS(RADIANS(90-DEGREES(ASIN(AD377/2000))))*SQRT(2*Basic!$C$4*9.81))))*SIN(RADIANS(AK377))+(SQRT(((SQRT((SIN(RADIANS(90-DEGREES(ASIN(AD377/2000))))*SQRT(2*Basic!$C$4*9.81)*Tool!$B$125*SIN(RADIANS(90-DEGREES(ASIN(AD377/2000))))*SQRT(2*Basic!$C$4*9.81)*Tool!$B$125)+(COS(RADIANS(90-DEGREES(ASIN(AD377/2000))))*SQRT(2*Basic!$C$4*9.81)*COS(RADIANS(90-DEGREES(ASIN(AD377/2000))))*SQRT(2*Basic!$C$4*9.81))))*SIN(RADIANS(AK377))*(SQRT((SIN(RADIANS(90-DEGREES(ASIN(AD377/2000))))*SQRT(2*Basic!$C$4*9.81)*Tool!$B$125*SIN(RADIANS(90-DEGREES(ASIN(AD377/2000))))*SQRT(2*Basic!$C$4*9.81)*Tool!$B$125)+(COS(RADIANS(90-DEGREES(ASIN(AD377/2000))))*SQRT(2*Basic!$C$4*9.81)*COS(RADIANS(90-DEGREES(ASIN(AD377/2000))))*SQRT(2*Basic!$C$4*9.81))))*SIN(RADIANS(AK377)))-19.62*(-Basic!$C$3))))*(SQRT((SIN(RADIANS(90-DEGREES(ASIN(AD377/2000))))*SQRT(2*Basic!$C$4*9.81)*Tool!$B$125*SIN(RADIANS(90-DEGREES(ASIN(AD377/2000))))*SQRT(2*Basic!$C$4*9.81)*Tool!$B$125)+(COS(RADIANS(90-DEGREES(ASIN(AD377/2000))))*SQRT(2*Basic!$C$4*9.81)*COS(RADIANS(90-DEGREES(ASIN(AD377/2000))))*SQRT(2*Basic!$C$4*9.81))))*COS(RADIANS(AK377))</f>
        <v>2.372869541570938</v>
      </c>
    </row>
    <row r="378" spans="6:45" x14ac:dyDescent="0.3">
      <c r="F378">
        <v>376</v>
      </c>
      <c r="G378" s="31">
        <f t="shared" si="42"/>
        <v>1.1084636277674589</v>
      </c>
      <c r="H378" s="35">
        <f>Tool!$E$10+('Trajectory Map'!G378*SIN(RADIANS(90-2*DEGREES(ASIN($D$5/2000))))/COS(RADIANS(90-2*DEGREES(ASIN($D$5/2000))))-('Trajectory Map'!G378*'Trajectory Map'!G378/((VLOOKUP($D$5,$AD$3:$AR$2002,15,FALSE)*4*COS(RADIANS(90-2*DEGREES(ASIN($D$5/2000))))*COS(RADIANS(90-2*DEGREES(ASIN($D$5/2000))))))))</f>
        <v>5.9193184574925652</v>
      </c>
      <c r="AD378" s="33">
        <f t="shared" si="46"/>
        <v>376</v>
      </c>
      <c r="AE378" s="33">
        <f t="shared" si="43"/>
        <v>1964.3380564454785</v>
      </c>
      <c r="AH378" s="33">
        <f t="shared" si="44"/>
        <v>10.836089438377529</v>
      </c>
      <c r="AI378" s="33">
        <f t="shared" si="45"/>
        <v>79.163910561622473</v>
      </c>
      <c r="AK378" s="75">
        <f t="shared" si="47"/>
        <v>68.327821123244945</v>
      </c>
      <c r="AN378" s="64"/>
      <c r="AQ378" s="64"/>
      <c r="AR378" s="75">
        <f>(SQRT((SIN(RADIANS(90-DEGREES(ASIN(AD378/2000))))*SQRT(2*Basic!$C$4*9.81)*Tool!$B$125*SIN(RADIANS(90-DEGREES(ASIN(AD378/2000))))*SQRT(2*Basic!$C$4*9.81)*Tool!$B$125)+(COS(RADIANS(90-DEGREES(ASIN(AD378/2000))))*SQRT(2*Basic!$C$4*9.81)*COS(RADIANS(90-DEGREES(ASIN(AD378/2000))))*SQRT(2*Basic!$C$4*9.81))))*(SQRT((SIN(RADIANS(90-DEGREES(ASIN(AD378/2000))))*SQRT(2*Basic!$C$4*9.81)*Tool!$B$125*SIN(RADIANS(90-DEGREES(ASIN(AD378/2000))))*SQRT(2*Basic!$C$4*9.81)*Tool!$B$125)+(COS(RADIANS(90-DEGREES(ASIN(AD378/2000))))*SQRT(2*Basic!$C$4*9.81)*COS(RADIANS(90-DEGREES(ASIN(AD378/2000))))*SQRT(2*Basic!$C$4*9.81))))/(2*9.81)</f>
        <v>0.86554149184000029</v>
      </c>
      <c r="AS378" s="75">
        <f>(1/9.81)*((SQRT((SIN(RADIANS(90-DEGREES(ASIN(AD378/2000))))*SQRT(2*Basic!$C$4*9.81)*Tool!$B$125*SIN(RADIANS(90-DEGREES(ASIN(AD378/2000))))*SQRT(2*Basic!$C$4*9.81)*Tool!$B$125)+(COS(RADIANS(90-DEGREES(ASIN(AD378/2000))))*SQRT(2*Basic!$C$4*9.81)*COS(RADIANS(90-DEGREES(ASIN(AD378/2000))))*SQRT(2*Basic!$C$4*9.81))))*SIN(RADIANS(AK378))+(SQRT(((SQRT((SIN(RADIANS(90-DEGREES(ASIN(AD378/2000))))*SQRT(2*Basic!$C$4*9.81)*Tool!$B$125*SIN(RADIANS(90-DEGREES(ASIN(AD378/2000))))*SQRT(2*Basic!$C$4*9.81)*Tool!$B$125)+(COS(RADIANS(90-DEGREES(ASIN(AD378/2000))))*SQRT(2*Basic!$C$4*9.81)*COS(RADIANS(90-DEGREES(ASIN(AD378/2000))))*SQRT(2*Basic!$C$4*9.81))))*SIN(RADIANS(AK378))*(SQRT((SIN(RADIANS(90-DEGREES(ASIN(AD378/2000))))*SQRT(2*Basic!$C$4*9.81)*Tool!$B$125*SIN(RADIANS(90-DEGREES(ASIN(AD378/2000))))*SQRT(2*Basic!$C$4*9.81)*Tool!$B$125)+(COS(RADIANS(90-DEGREES(ASIN(AD378/2000))))*SQRT(2*Basic!$C$4*9.81)*COS(RADIANS(90-DEGREES(ASIN(AD378/2000))))*SQRT(2*Basic!$C$4*9.81))))*SIN(RADIANS(AK378)))-19.62*(-Basic!$C$3))))*(SQRT((SIN(RADIANS(90-DEGREES(ASIN(AD378/2000))))*SQRT(2*Basic!$C$4*9.81)*Tool!$B$125*SIN(RADIANS(90-DEGREES(ASIN(AD378/2000))))*SQRT(2*Basic!$C$4*9.81)*Tool!$B$125)+(COS(RADIANS(90-DEGREES(ASIN(AD378/2000))))*SQRT(2*Basic!$C$4*9.81)*COS(RADIANS(90-DEGREES(ASIN(AD378/2000))))*SQRT(2*Basic!$C$4*9.81))))*COS(RADIANS(AK378))</f>
        <v>2.3790146154421423</v>
      </c>
    </row>
    <row r="379" spans="6:45" x14ac:dyDescent="0.3">
      <c r="F379">
        <v>377</v>
      </c>
      <c r="G379" s="31">
        <f t="shared" si="42"/>
        <v>1.1114116693306701</v>
      </c>
      <c r="H379" s="35">
        <f>Tool!$E$10+('Trajectory Map'!G379*SIN(RADIANS(90-2*DEGREES(ASIN($D$5/2000))))/COS(RADIANS(90-2*DEGREES(ASIN($D$5/2000))))-('Trajectory Map'!G379*'Trajectory Map'!G379/((VLOOKUP($D$5,$AD$3:$AR$2002,15,FALSE)*4*COS(RADIANS(90-2*DEGREES(ASIN($D$5/2000))))*COS(RADIANS(90-2*DEGREES(ASIN($D$5/2000))))))))</f>
        <v>5.9184528765446576</v>
      </c>
      <c r="AD379" s="33">
        <f t="shared" si="46"/>
        <v>377</v>
      </c>
      <c r="AE379" s="33">
        <f t="shared" si="43"/>
        <v>1964.1463794737906</v>
      </c>
      <c r="AH379" s="33">
        <f t="shared" si="44"/>
        <v>10.865258844142103</v>
      </c>
      <c r="AI379" s="33">
        <f t="shared" si="45"/>
        <v>79.134741155857895</v>
      </c>
      <c r="AK379" s="75">
        <f t="shared" si="47"/>
        <v>68.269482311715791</v>
      </c>
      <c r="AN379" s="64"/>
      <c r="AQ379" s="64"/>
      <c r="AR379" s="75">
        <f>(SQRT((SIN(RADIANS(90-DEGREES(ASIN(AD379/2000))))*SQRT(2*Basic!$C$4*9.81)*Tool!$B$125*SIN(RADIANS(90-DEGREES(ASIN(AD379/2000))))*SQRT(2*Basic!$C$4*9.81)*Tool!$B$125)+(COS(RADIANS(90-DEGREES(ASIN(AD379/2000))))*SQRT(2*Basic!$C$4*9.81)*COS(RADIANS(90-DEGREES(ASIN(AD379/2000))))*SQRT(2*Basic!$C$4*9.81))))*(SQRT((SIN(RADIANS(90-DEGREES(ASIN(AD379/2000))))*SQRT(2*Basic!$C$4*9.81)*Tool!$B$125*SIN(RADIANS(90-DEGREES(ASIN(AD379/2000))))*SQRT(2*Basic!$C$4*9.81)*Tool!$B$125)+(COS(RADIANS(90-DEGREES(ASIN(AD379/2000))))*SQRT(2*Basic!$C$4*9.81)*COS(RADIANS(90-DEGREES(ASIN(AD379/2000))))*SQRT(2*Basic!$C$4*9.81))))/(2*9.81)</f>
        <v>0.86574336361000026</v>
      </c>
      <c r="AS379" s="75">
        <f>(1/9.81)*((SQRT((SIN(RADIANS(90-DEGREES(ASIN(AD379/2000))))*SQRT(2*Basic!$C$4*9.81)*Tool!$B$125*SIN(RADIANS(90-DEGREES(ASIN(AD379/2000))))*SQRT(2*Basic!$C$4*9.81)*Tool!$B$125)+(COS(RADIANS(90-DEGREES(ASIN(AD379/2000))))*SQRT(2*Basic!$C$4*9.81)*COS(RADIANS(90-DEGREES(ASIN(AD379/2000))))*SQRT(2*Basic!$C$4*9.81))))*SIN(RADIANS(AK379))+(SQRT(((SQRT((SIN(RADIANS(90-DEGREES(ASIN(AD379/2000))))*SQRT(2*Basic!$C$4*9.81)*Tool!$B$125*SIN(RADIANS(90-DEGREES(ASIN(AD379/2000))))*SQRT(2*Basic!$C$4*9.81)*Tool!$B$125)+(COS(RADIANS(90-DEGREES(ASIN(AD379/2000))))*SQRT(2*Basic!$C$4*9.81)*COS(RADIANS(90-DEGREES(ASIN(AD379/2000))))*SQRT(2*Basic!$C$4*9.81))))*SIN(RADIANS(AK379))*(SQRT((SIN(RADIANS(90-DEGREES(ASIN(AD379/2000))))*SQRT(2*Basic!$C$4*9.81)*Tool!$B$125*SIN(RADIANS(90-DEGREES(ASIN(AD379/2000))))*SQRT(2*Basic!$C$4*9.81)*Tool!$B$125)+(COS(RADIANS(90-DEGREES(ASIN(AD379/2000))))*SQRT(2*Basic!$C$4*9.81)*COS(RADIANS(90-DEGREES(ASIN(AD379/2000))))*SQRT(2*Basic!$C$4*9.81))))*SIN(RADIANS(AK379)))-19.62*(-Basic!$C$3))))*(SQRT((SIN(RADIANS(90-DEGREES(ASIN(AD379/2000))))*SQRT(2*Basic!$C$4*9.81)*Tool!$B$125*SIN(RADIANS(90-DEGREES(ASIN(AD379/2000))))*SQRT(2*Basic!$C$4*9.81)*Tool!$B$125)+(COS(RADIANS(90-DEGREES(ASIN(AD379/2000))))*SQRT(2*Basic!$C$4*9.81)*COS(RADIANS(90-DEGREES(ASIN(AD379/2000))))*SQRT(2*Basic!$C$4*9.81))))*COS(RADIANS(AK379))</f>
        <v>2.3851580415865019</v>
      </c>
    </row>
    <row r="380" spans="6:45" x14ac:dyDescent="0.3">
      <c r="F380">
        <v>378</v>
      </c>
      <c r="G380" s="31">
        <f t="shared" si="42"/>
        <v>1.1143597108938814</v>
      </c>
      <c r="H380" s="35">
        <f>Tool!$E$10+('Trajectory Map'!G380*SIN(RADIANS(90-2*DEGREES(ASIN($D$5/2000))))/COS(RADIANS(90-2*DEGREES(ASIN($D$5/2000))))-('Trajectory Map'!G380*'Trajectory Map'!G380/((VLOOKUP($D$5,$AD$3:$AR$2002,15,FALSE)*4*COS(RADIANS(90-2*DEGREES(ASIN($D$5/2000))))*COS(RADIANS(90-2*DEGREES(ASIN($D$5/2000))))))))</f>
        <v>5.9175838420032356</v>
      </c>
      <c r="AD380" s="33">
        <f t="shared" si="46"/>
        <v>378</v>
      </c>
      <c r="AE380" s="33">
        <f t="shared" si="43"/>
        <v>1963.9541746181351</v>
      </c>
      <c r="AH380" s="33">
        <f t="shared" si="44"/>
        <v>10.894431100547624</v>
      </c>
      <c r="AI380" s="33">
        <f t="shared" si="45"/>
        <v>79.105568899452379</v>
      </c>
      <c r="AK380" s="75">
        <f t="shared" si="47"/>
        <v>68.211137798904758</v>
      </c>
      <c r="AN380" s="64"/>
      <c r="AQ380" s="64"/>
      <c r="AR380" s="75">
        <f>(SQRT((SIN(RADIANS(90-DEGREES(ASIN(AD380/2000))))*SQRT(2*Basic!$C$4*9.81)*Tool!$B$125*SIN(RADIANS(90-DEGREES(ASIN(AD380/2000))))*SQRT(2*Basic!$C$4*9.81)*Tool!$B$125)+(COS(RADIANS(90-DEGREES(ASIN(AD380/2000))))*SQRT(2*Basic!$C$4*9.81)*COS(RADIANS(90-DEGREES(ASIN(AD380/2000))))*SQRT(2*Basic!$C$4*9.81))))*(SQRT((SIN(RADIANS(90-DEGREES(ASIN(AD380/2000))))*SQRT(2*Basic!$C$4*9.81)*Tool!$B$125*SIN(RADIANS(90-DEGREES(ASIN(AD380/2000))))*SQRT(2*Basic!$C$4*9.81)*Tool!$B$125)+(COS(RADIANS(90-DEGREES(ASIN(AD380/2000))))*SQRT(2*Basic!$C$4*9.81)*COS(RADIANS(90-DEGREES(ASIN(AD380/2000))))*SQRT(2*Basic!$C$4*9.81))))/(2*9.81)</f>
        <v>0.86594577156000019</v>
      </c>
      <c r="AS380" s="75">
        <f>(1/9.81)*((SQRT((SIN(RADIANS(90-DEGREES(ASIN(AD380/2000))))*SQRT(2*Basic!$C$4*9.81)*Tool!$B$125*SIN(RADIANS(90-DEGREES(ASIN(AD380/2000))))*SQRT(2*Basic!$C$4*9.81)*Tool!$B$125)+(COS(RADIANS(90-DEGREES(ASIN(AD380/2000))))*SQRT(2*Basic!$C$4*9.81)*COS(RADIANS(90-DEGREES(ASIN(AD380/2000))))*SQRT(2*Basic!$C$4*9.81))))*SIN(RADIANS(AK380))+(SQRT(((SQRT((SIN(RADIANS(90-DEGREES(ASIN(AD380/2000))))*SQRT(2*Basic!$C$4*9.81)*Tool!$B$125*SIN(RADIANS(90-DEGREES(ASIN(AD380/2000))))*SQRT(2*Basic!$C$4*9.81)*Tool!$B$125)+(COS(RADIANS(90-DEGREES(ASIN(AD380/2000))))*SQRT(2*Basic!$C$4*9.81)*COS(RADIANS(90-DEGREES(ASIN(AD380/2000))))*SQRT(2*Basic!$C$4*9.81))))*SIN(RADIANS(AK380))*(SQRT((SIN(RADIANS(90-DEGREES(ASIN(AD380/2000))))*SQRT(2*Basic!$C$4*9.81)*Tool!$B$125*SIN(RADIANS(90-DEGREES(ASIN(AD380/2000))))*SQRT(2*Basic!$C$4*9.81)*Tool!$B$125)+(COS(RADIANS(90-DEGREES(ASIN(AD380/2000))))*SQRT(2*Basic!$C$4*9.81)*COS(RADIANS(90-DEGREES(ASIN(AD380/2000))))*SQRT(2*Basic!$C$4*9.81))))*SIN(RADIANS(AK380)))-19.62*(-Basic!$C$3))))*(SQRT((SIN(RADIANS(90-DEGREES(ASIN(AD380/2000))))*SQRT(2*Basic!$C$4*9.81)*Tool!$B$125*SIN(RADIANS(90-DEGREES(ASIN(AD380/2000))))*SQRT(2*Basic!$C$4*9.81)*Tool!$B$125)+(COS(RADIANS(90-DEGREES(ASIN(AD380/2000))))*SQRT(2*Basic!$C$4*9.81)*COS(RADIANS(90-DEGREES(ASIN(AD380/2000))))*SQRT(2*Basic!$C$4*9.81))))*COS(RADIANS(AK380))</f>
        <v>2.3912998131768219</v>
      </c>
    </row>
    <row r="381" spans="6:45" x14ac:dyDescent="0.3">
      <c r="F381">
        <v>379</v>
      </c>
      <c r="G381" s="31">
        <f t="shared" si="42"/>
        <v>1.1173077524570927</v>
      </c>
      <c r="H381" s="35">
        <f>Tool!$E$10+('Trajectory Map'!G381*SIN(RADIANS(90-2*DEGREES(ASIN($D$5/2000))))/COS(RADIANS(90-2*DEGREES(ASIN($D$5/2000))))-('Trajectory Map'!G381*'Trajectory Map'!G381/((VLOOKUP($D$5,$AD$3:$AR$2002,15,FALSE)*4*COS(RADIANS(90-2*DEGREES(ASIN($D$5/2000))))*COS(RADIANS(90-2*DEGREES(ASIN($D$5/2000))))))))</f>
        <v>5.9167113538683003</v>
      </c>
      <c r="AD381" s="33">
        <f t="shared" si="46"/>
        <v>379</v>
      </c>
      <c r="AE381" s="33">
        <f t="shared" si="43"/>
        <v>1963.7614417235104</v>
      </c>
      <c r="AH381" s="33">
        <f t="shared" si="44"/>
        <v>10.923606215994727</v>
      </c>
      <c r="AI381" s="33">
        <f t="shared" si="45"/>
        <v>79.076393784005276</v>
      </c>
      <c r="AK381" s="75">
        <f t="shared" si="47"/>
        <v>68.152787568010552</v>
      </c>
      <c r="AN381" s="64"/>
      <c r="AQ381" s="64"/>
      <c r="AR381" s="75">
        <f>(SQRT((SIN(RADIANS(90-DEGREES(ASIN(AD381/2000))))*SQRT(2*Basic!$C$4*9.81)*Tool!$B$125*SIN(RADIANS(90-DEGREES(ASIN(AD381/2000))))*SQRT(2*Basic!$C$4*9.81)*Tool!$B$125)+(COS(RADIANS(90-DEGREES(ASIN(AD381/2000))))*SQRT(2*Basic!$C$4*9.81)*COS(RADIANS(90-DEGREES(ASIN(AD381/2000))))*SQRT(2*Basic!$C$4*9.81))))*(SQRT((SIN(RADIANS(90-DEGREES(ASIN(AD381/2000))))*SQRT(2*Basic!$C$4*9.81)*Tool!$B$125*SIN(RADIANS(90-DEGREES(ASIN(AD381/2000))))*SQRT(2*Basic!$C$4*9.81)*Tool!$B$125)+(COS(RADIANS(90-DEGREES(ASIN(AD381/2000))))*SQRT(2*Basic!$C$4*9.81)*COS(RADIANS(90-DEGREES(ASIN(AD381/2000))))*SQRT(2*Basic!$C$4*9.81))))/(2*9.81)</f>
        <v>0.86614871569000007</v>
      </c>
      <c r="AS381" s="75">
        <f>(1/9.81)*((SQRT((SIN(RADIANS(90-DEGREES(ASIN(AD381/2000))))*SQRT(2*Basic!$C$4*9.81)*Tool!$B$125*SIN(RADIANS(90-DEGREES(ASIN(AD381/2000))))*SQRT(2*Basic!$C$4*9.81)*Tool!$B$125)+(COS(RADIANS(90-DEGREES(ASIN(AD381/2000))))*SQRT(2*Basic!$C$4*9.81)*COS(RADIANS(90-DEGREES(ASIN(AD381/2000))))*SQRT(2*Basic!$C$4*9.81))))*SIN(RADIANS(AK381))+(SQRT(((SQRT((SIN(RADIANS(90-DEGREES(ASIN(AD381/2000))))*SQRT(2*Basic!$C$4*9.81)*Tool!$B$125*SIN(RADIANS(90-DEGREES(ASIN(AD381/2000))))*SQRT(2*Basic!$C$4*9.81)*Tool!$B$125)+(COS(RADIANS(90-DEGREES(ASIN(AD381/2000))))*SQRT(2*Basic!$C$4*9.81)*COS(RADIANS(90-DEGREES(ASIN(AD381/2000))))*SQRT(2*Basic!$C$4*9.81))))*SIN(RADIANS(AK381))*(SQRT((SIN(RADIANS(90-DEGREES(ASIN(AD381/2000))))*SQRT(2*Basic!$C$4*9.81)*Tool!$B$125*SIN(RADIANS(90-DEGREES(ASIN(AD381/2000))))*SQRT(2*Basic!$C$4*9.81)*Tool!$B$125)+(COS(RADIANS(90-DEGREES(ASIN(AD381/2000))))*SQRT(2*Basic!$C$4*9.81)*COS(RADIANS(90-DEGREES(ASIN(AD381/2000))))*SQRT(2*Basic!$C$4*9.81))))*SIN(RADIANS(AK381)))-19.62*(-Basic!$C$3))))*(SQRT((SIN(RADIANS(90-DEGREES(ASIN(AD381/2000))))*SQRT(2*Basic!$C$4*9.81)*Tool!$B$125*SIN(RADIANS(90-DEGREES(ASIN(AD381/2000))))*SQRT(2*Basic!$C$4*9.81)*Tool!$B$125)+(COS(RADIANS(90-DEGREES(ASIN(AD381/2000))))*SQRT(2*Basic!$C$4*9.81)*COS(RADIANS(90-DEGREES(ASIN(AD381/2000))))*SQRT(2*Basic!$C$4*9.81))))*COS(RADIANS(AK381))</f>
        <v>2.3974399233677217</v>
      </c>
    </row>
    <row r="382" spans="6:45" x14ac:dyDescent="0.3">
      <c r="F382">
        <v>380</v>
      </c>
      <c r="G382" s="31">
        <f t="shared" si="42"/>
        <v>1.120255794020304</v>
      </c>
      <c r="H382" s="35">
        <f>Tool!$E$10+('Trajectory Map'!G382*SIN(RADIANS(90-2*DEGREES(ASIN($D$5/2000))))/COS(RADIANS(90-2*DEGREES(ASIN($D$5/2000))))-('Trajectory Map'!G382*'Trajectory Map'!G382/((VLOOKUP($D$5,$AD$3:$AR$2002,15,FALSE)*4*COS(RADIANS(90-2*DEGREES(ASIN($D$5/2000))))*COS(RADIANS(90-2*DEGREES(ASIN($D$5/2000))))))))</f>
        <v>5.9158354121398498</v>
      </c>
      <c r="AD382" s="33">
        <f t="shared" si="46"/>
        <v>380</v>
      </c>
      <c r="AE382" s="33">
        <f t="shared" si="43"/>
        <v>1963.5681806344287</v>
      </c>
      <c r="AH382" s="33">
        <f t="shared" si="44"/>
        <v>10.952784198891125</v>
      </c>
      <c r="AI382" s="33">
        <f t="shared" si="45"/>
        <v>79.047215801108877</v>
      </c>
      <c r="AK382" s="75">
        <f t="shared" si="47"/>
        <v>68.094431602217753</v>
      </c>
      <c r="AN382" s="64"/>
      <c r="AQ382" s="64"/>
      <c r="AR382" s="75">
        <f>(SQRT((SIN(RADIANS(90-DEGREES(ASIN(AD382/2000))))*SQRT(2*Basic!$C$4*9.81)*Tool!$B$125*SIN(RADIANS(90-DEGREES(ASIN(AD382/2000))))*SQRT(2*Basic!$C$4*9.81)*Tool!$B$125)+(COS(RADIANS(90-DEGREES(ASIN(AD382/2000))))*SQRT(2*Basic!$C$4*9.81)*COS(RADIANS(90-DEGREES(ASIN(AD382/2000))))*SQRT(2*Basic!$C$4*9.81))))*(SQRT((SIN(RADIANS(90-DEGREES(ASIN(AD382/2000))))*SQRT(2*Basic!$C$4*9.81)*Tool!$B$125*SIN(RADIANS(90-DEGREES(ASIN(AD382/2000))))*SQRT(2*Basic!$C$4*9.81)*Tool!$B$125)+(COS(RADIANS(90-DEGREES(ASIN(AD382/2000))))*SQRT(2*Basic!$C$4*9.81)*COS(RADIANS(90-DEGREES(ASIN(AD382/2000))))*SQRT(2*Basic!$C$4*9.81))))/(2*9.81)</f>
        <v>0.86635219600000013</v>
      </c>
      <c r="AS382" s="75">
        <f>(1/9.81)*((SQRT((SIN(RADIANS(90-DEGREES(ASIN(AD382/2000))))*SQRT(2*Basic!$C$4*9.81)*Tool!$B$125*SIN(RADIANS(90-DEGREES(ASIN(AD382/2000))))*SQRT(2*Basic!$C$4*9.81)*Tool!$B$125)+(COS(RADIANS(90-DEGREES(ASIN(AD382/2000))))*SQRT(2*Basic!$C$4*9.81)*COS(RADIANS(90-DEGREES(ASIN(AD382/2000))))*SQRT(2*Basic!$C$4*9.81))))*SIN(RADIANS(AK382))+(SQRT(((SQRT((SIN(RADIANS(90-DEGREES(ASIN(AD382/2000))))*SQRT(2*Basic!$C$4*9.81)*Tool!$B$125*SIN(RADIANS(90-DEGREES(ASIN(AD382/2000))))*SQRT(2*Basic!$C$4*9.81)*Tool!$B$125)+(COS(RADIANS(90-DEGREES(ASIN(AD382/2000))))*SQRT(2*Basic!$C$4*9.81)*COS(RADIANS(90-DEGREES(ASIN(AD382/2000))))*SQRT(2*Basic!$C$4*9.81))))*SIN(RADIANS(AK382))*(SQRT((SIN(RADIANS(90-DEGREES(ASIN(AD382/2000))))*SQRT(2*Basic!$C$4*9.81)*Tool!$B$125*SIN(RADIANS(90-DEGREES(ASIN(AD382/2000))))*SQRT(2*Basic!$C$4*9.81)*Tool!$B$125)+(COS(RADIANS(90-DEGREES(ASIN(AD382/2000))))*SQRT(2*Basic!$C$4*9.81)*COS(RADIANS(90-DEGREES(ASIN(AD382/2000))))*SQRT(2*Basic!$C$4*9.81))))*SIN(RADIANS(AK382)))-19.62*(-Basic!$C$3))))*(SQRT((SIN(RADIANS(90-DEGREES(ASIN(AD382/2000))))*SQRT(2*Basic!$C$4*9.81)*Tool!$B$125*SIN(RADIANS(90-DEGREES(ASIN(AD382/2000))))*SQRT(2*Basic!$C$4*9.81)*Tool!$B$125)+(COS(RADIANS(90-DEGREES(ASIN(AD382/2000))))*SQRT(2*Basic!$C$4*9.81)*COS(RADIANS(90-DEGREES(ASIN(AD382/2000))))*SQRT(2*Basic!$C$4*9.81))))*COS(RADIANS(AK382))</f>
        <v>2.4035783652955849</v>
      </c>
    </row>
    <row r="383" spans="6:45" x14ac:dyDescent="0.3">
      <c r="F383">
        <v>381</v>
      </c>
      <c r="G383" s="31">
        <f t="shared" si="42"/>
        <v>1.1232038355835154</v>
      </c>
      <c r="H383" s="35">
        <f>Tool!$E$10+('Trajectory Map'!G383*SIN(RADIANS(90-2*DEGREES(ASIN($D$5/2000))))/COS(RADIANS(90-2*DEGREES(ASIN($D$5/2000))))-('Trajectory Map'!G383*'Trajectory Map'!G383/((VLOOKUP($D$5,$AD$3:$AR$2002,15,FALSE)*4*COS(RADIANS(90-2*DEGREES(ASIN($D$5/2000))))*COS(RADIANS(90-2*DEGREES(ASIN($D$5/2000))))))))</f>
        <v>5.9149560168178859</v>
      </c>
      <c r="AD383" s="33">
        <f t="shared" si="46"/>
        <v>381</v>
      </c>
      <c r="AE383" s="33">
        <f t="shared" si="43"/>
        <v>1963.3743911949141</v>
      </c>
      <c r="AH383" s="33">
        <f t="shared" si="44"/>
        <v>10.981965057651637</v>
      </c>
      <c r="AI383" s="33">
        <f t="shared" si="45"/>
        <v>79.018034942348365</v>
      </c>
      <c r="AK383" s="75">
        <f t="shared" si="47"/>
        <v>68.03606988469673</v>
      </c>
      <c r="AN383" s="64"/>
      <c r="AQ383" s="64"/>
      <c r="AR383" s="75">
        <f>(SQRT((SIN(RADIANS(90-DEGREES(ASIN(AD383/2000))))*SQRT(2*Basic!$C$4*9.81)*Tool!$B$125*SIN(RADIANS(90-DEGREES(ASIN(AD383/2000))))*SQRT(2*Basic!$C$4*9.81)*Tool!$B$125)+(COS(RADIANS(90-DEGREES(ASIN(AD383/2000))))*SQRT(2*Basic!$C$4*9.81)*COS(RADIANS(90-DEGREES(ASIN(AD383/2000))))*SQRT(2*Basic!$C$4*9.81))))*(SQRT((SIN(RADIANS(90-DEGREES(ASIN(AD383/2000))))*SQRT(2*Basic!$C$4*9.81)*Tool!$B$125*SIN(RADIANS(90-DEGREES(ASIN(AD383/2000))))*SQRT(2*Basic!$C$4*9.81)*Tool!$B$125)+(COS(RADIANS(90-DEGREES(ASIN(AD383/2000))))*SQRT(2*Basic!$C$4*9.81)*COS(RADIANS(90-DEGREES(ASIN(AD383/2000))))*SQRT(2*Basic!$C$4*9.81))))/(2*9.81)</f>
        <v>0.86655621248999981</v>
      </c>
      <c r="AS383" s="75">
        <f>(1/9.81)*((SQRT((SIN(RADIANS(90-DEGREES(ASIN(AD383/2000))))*SQRT(2*Basic!$C$4*9.81)*Tool!$B$125*SIN(RADIANS(90-DEGREES(ASIN(AD383/2000))))*SQRT(2*Basic!$C$4*9.81)*Tool!$B$125)+(COS(RADIANS(90-DEGREES(ASIN(AD383/2000))))*SQRT(2*Basic!$C$4*9.81)*COS(RADIANS(90-DEGREES(ASIN(AD383/2000))))*SQRT(2*Basic!$C$4*9.81))))*SIN(RADIANS(AK383))+(SQRT(((SQRT((SIN(RADIANS(90-DEGREES(ASIN(AD383/2000))))*SQRT(2*Basic!$C$4*9.81)*Tool!$B$125*SIN(RADIANS(90-DEGREES(ASIN(AD383/2000))))*SQRT(2*Basic!$C$4*9.81)*Tool!$B$125)+(COS(RADIANS(90-DEGREES(ASIN(AD383/2000))))*SQRT(2*Basic!$C$4*9.81)*COS(RADIANS(90-DEGREES(ASIN(AD383/2000))))*SQRT(2*Basic!$C$4*9.81))))*SIN(RADIANS(AK383))*(SQRT((SIN(RADIANS(90-DEGREES(ASIN(AD383/2000))))*SQRT(2*Basic!$C$4*9.81)*Tool!$B$125*SIN(RADIANS(90-DEGREES(ASIN(AD383/2000))))*SQRT(2*Basic!$C$4*9.81)*Tool!$B$125)+(COS(RADIANS(90-DEGREES(ASIN(AD383/2000))))*SQRT(2*Basic!$C$4*9.81)*COS(RADIANS(90-DEGREES(ASIN(AD383/2000))))*SQRT(2*Basic!$C$4*9.81))))*SIN(RADIANS(AK383)))-19.62*(-Basic!$C$3))))*(SQRT((SIN(RADIANS(90-DEGREES(ASIN(AD383/2000))))*SQRT(2*Basic!$C$4*9.81)*Tool!$B$125*SIN(RADIANS(90-DEGREES(ASIN(AD383/2000))))*SQRT(2*Basic!$C$4*9.81)*Tool!$B$125)+(COS(RADIANS(90-DEGREES(ASIN(AD383/2000))))*SQRT(2*Basic!$C$4*9.81)*COS(RADIANS(90-DEGREES(ASIN(AD383/2000))))*SQRT(2*Basic!$C$4*9.81))))*COS(RADIANS(AK383))</f>
        <v>2.4097151320785333</v>
      </c>
    </row>
    <row r="384" spans="6:45" x14ac:dyDescent="0.3">
      <c r="F384">
        <v>382</v>
      </c>
      <c r="G384" s="31">
        <f t="shared" si="42"/>
        <v>1.1261518771467267</v>
      </c>
      <c r="H384" s="35">
        <f>Tool!$E$10+('Trajectory Map'!G384*SIN(RADIANS(90-2*DEGREES(ASIN($D$5/2000))))/COS(RADIANS(90-2*DEGREES(ASIN($D$5/2000))))-('Trajectory Map'!G384*'Trajectory Map'!G384/((VLOOKUP($D$5,$AD$3:$AR$2002,15,FALSE)*4*COS(RADIANS(90-2*DEGREES(ASIN($D$5/2000))))*COS(RADIANS(90-2*DEGREES(ASIN($D$5/2000))))))))</f>
        <v>5.9140731679024077</v>
      </c>
      <c r="AD384" s="33">
        <f t="shared" si="46"/>
        <v>382</v>
      </c>
      <c r="AE384" s="33">
        <f t="shared" si="43"/>
        <v>1963.1800732485035</v>
      </c>
      <c r="AH384" s="33">
        <f t="shared" si="44"/>
        <v>11.01114880069821</v>
      </c>
      <c r="AI384" s="33">
        <f t="shared" si="45"/>
        <v>78.988851199301791</v>
      </c>
      <c r="AK384" s="75">
        <f t="shared" si="47"/>
        <v>67.977702398603583</v>
      </c>
      <c r="AN384" s="64"/>
      <c r="AQ384" s="64"/>
      <c r="AR384" s="75">
        <f>(SQRT((SIN(RADIANS(90-DEGREES(ASIN(AD384/2000))))*SQRT(2*Basic!$C$4*9.81)*Tool!$B$125*SIN(RADIANS(90-DEGREES(ASIN(AD384/2000))))*SQRT(2*Basic!$C$4*9.81)*Tool!$B$125)+(COS(RADIANS(90-DEGREES(ASIN(AD384/2000))))*SQRT(2*Basic!$C$4*9.81)*COS(RADIANS(90-DEGREES(ASIN(AD384/2000))))*SQRT(2*Basic!$C$4*9.81))))*(SQRT((SIN(RADIANS(90-DEGREES(ASIN(AD384/2000))))*SQRT(2*Basic!$C$4*9.81)*Tool!$B$125*SIN(RADIANS(90-DEGREES(ASIN(AD384/2000))))*SQRT(2*Basic!$C$4*9.81)*Tool!$B$125)+(COS(RADIANS(90-DEGREES(ASIN(AD384/2000))))*SQRT(2*Basic!$C$4*9.81)*COS(RADIANS(90-DEGREES(ASIN(AD384/2000))))*SQRT(2*Basic!$C$4*9.81))))/(2*9.81)</f>
        <v>0.86676076516000011</v>
      </c>
      <c r="AS384" s="75">
        <f>(1/9.81)*((SQRT((SIN(RADIANS(90-DEGREES(ASIN(AD384/2000))))*SQRT(2*Basic!$C$4*9.81)*Tool!$B$125*SIN(RADIANS(90-DEGREES(ASIN(AD384/2000))))*SQRT(2*Basic!$C$4*9.81)*Tool!$B$125)+(COS(RADIANS(90-DEGREES(ASIN(AD384/2000))))*SQRT(2*Basic!$C$4*9.81)*COS(RADIANS(90-DEGREES(ASIN(AD384/2000))))*SQRT(2*Basic!$C$4*9.81))))*SIN(RADIANS(AK384))+(SQRT(((SQRT((SIN(RADIANS(90-DEGREES(ASIN(AD384/2000))))*SQRT(2*Basic!$C$4*9.81)*Tool!$B$125*SIN(RADIANS(90-DEGREES(ASIN(AD384/2000))))*SQRT(2*Basic!$C$4*9.81)*Tool!$B$125)+(COS(RADIANS(90-DEGREES(ASIN(AD384/2000))))*SQRT(2*Basic!$C$4*9.81)*COS(RADIANS(90-DEGREES(ASIN(AD384/2000))))*SQRT(2*Basic!$C$4*9.81))))*SIN(RADIANS(AK384))*(SQRT((SIN(RADIANS(90-DEGREES(ASIN(AD384/2000))))*SQRT(2*Basic!$C$4*9.81)*Tool!$B$125*SIN(RADIANS(90-DEGREES(ASIN(AD384/2000))))*SQRT(2*Basic!$C$4*9.81)*Tool!$B$125)+(COS(RADIANS(90-DEGREES(ASIN(AD384/2000))))*SQRT(2*Basic!$C$4*9.81)*COS(RADIANS(90-DEGREES(ASIN(AD384/2000))))*SQRT(2*Basic!$C$4*9.81))))*SIN(RADIANS(AK384)))-19.62*(-Basic!$C$3))))*(SQRT((SIN(RADIANS(90-DEGREES(ASIN(AD384/2000))))*SQRT(2*Basic!$C$4*9.81)*Tool!$B$125*SIN(RADIANS(90-DEGREES(ASIN(AD384/2000))))*SQRT(2*Basic!$C$4*9.81)*Tool!$B$125)+(COS(RADIANS(90-DEGREES(ASIN(AD384/2000))))*SQRT(2*Basic!$C$4*9.81)*COS(RADIANS(90-DEGREES(ASIN(AD384/2000))))*SQRT(2*Basic!$C$4*9.81))))*COS(RADIANS(AK384))</f>
        <v>2.4158502168164016</v>
      </c>
    </row>
    <row r="385" spans="6:45" x14ac:dyDescent="0.3">
      <c r="F385">
        <v>383</v>
      </c>
      <c r="G385" s="31">
        <f t="shared" si="42"/>
        <v>1.129099918709938</v>
      </c>
      <c r="H385" s="35">
        <f>Tool!$E$10+('Trajectory Map'!G385*SIN(RADIANS(90-2*DEGREES(ASIN($D$5/2000))))/COS(RADIANS(90-2*DEGREES(ASIN($D$5/2000))))-('Trajectory Map'!G385*'Trajectory Map'!G385/((VLOOKUP($D$5,$AD$3:$AR$2002,15,FALSE)*4*COS(RADIANS(90-2*DEGREES(ASIN($D$5/2000))))*COS(RADIANS(90-2*DEGREES(ASIN($D$5/2000))))))))</f>
        <v>5.9131868653934161</v>
      </c>
      <c r="AD385" s="33">
        <f t="shared" si="46"/>
        <v>383</v>
      </c>
      <c r="AE385" s="33">
        <f t="shared" si="43"/>
        <v>1962.9852266382445</v>
      </c>
      <c r="AH385" s="33">
        <f t="shared" si="44"/>
        <v>11.040335436459957</v>
      </c>
      <c r="AI385" s="33">
        <f t="shared" si="45"/>
        <v>78.959664563540045</v>
      </c>
      <c r="AK385" s="75">
        <f t="shared" si="47"/>
        <v>67.91932912708009</v>
      </c>
      <c r="AN385" s="64"/>
      <c r="AQ385" s="64"/>
      <c r="AR385" s="75">
        <f>(SQRT((SIN(RADIANS(90-DEGREES(ASIN(AD385/2000))))*SQRT(2*Basic!$C$4*9.81)*Tool!$B$125*SIN(RADIANS(90-DEGREES(ASIN(AD385/2000))))*SQRT(2*Basic!$C$4*9.81)*Tool!$B$125)+(COS(RADIANS(90-DEGREES(ASIN(AD385/2000))))*SQRT(2*Basic!$C$4*9.81)*COS(RADIANS(90-DEGREES(ASIN(AD385/2000))))*SQRT(2*Basic!$C$4*9.81))))*(SQRT((SIN(RADIANS(90-DEGREES(ASIN(AD385/2000))))*SQRT(2*Basic!$C$4*9.81)*Tool!$B$125*SIN(RADIANS(90-DEGREES(ASIN(AD385/2000))))*SQRT(2*Basic!$C$4*9.81)*Tool!$B$125)+(COS(RADIANS(90-DEGREES(ASIN(AD385/2000))))*SQRT(2*Basic!$C$4*9.81)*COS(RADIANS(90-DEGREES(ASIN(AD385/2000))))*SQRT(2*Basic!$C$4*9.81))))/(2*9.81)</f>
        <v>0.86696585401000004</v>
      </c>
      <c r="AS385" s="75">
        <f>(1/9.81)*((SQRT((SIN(RADIANS(90-DEGREES(ASIN(AD385/2000))))*SQRT(2*Basic!$C$4*9.81)*Tool!$B$125*SIN(RADIANS(90-DEGREES(ASIN(AD385/2000))))*SQRT(2*Basic!$C$4*9.81)*Tool!$B$125)+(COS(RADIANS(90-DEGREES(ASIN(AD385/2000))))*SQRT(2*Basic!$C$4*9.81)*COS(RADIANS(90-DEGREES(ASIN(AD385/2000))))*SQRT(2*Basic!$C$4*9.81))))*SIN(RADIANS(AK385))+(SQRT(((SQRT((SIN(RADIANS(90-DEGREES(ASIN(AD385/2000))))*SQRT(2*Basic!$C$4*9.81)*Tool!$B$125*SIN(RADIANS(90-DEGREES(ASIN(AD385/2000))))*SQRT(2*Basic!$C$4*9.81)*Tool!$B$125)+(COS(RADIANS(90-DEGREES(ASIN(AD385/2000))))*SQRT(2*Basic!$C$4*9.81)*COS(RADIANS(90-DEGREES(ASIN(AD385/2000))))*SQRT(2*Basic!$C$4*9.81))))*SIN(RADIANS(AK385))*(SQRT((SIN(RADIANS(90-DEGREES(ASIN(AD385/2000))))*SQRT(2*Basic!$C$4*9.81)*Tool!$B$125*SIN(RADIANS(90-DEGREES(ASIN(AD385/2000))))*SQRT(2*Basic!$C$4*9.81)*Tool!$B$125)+(COS(RADIANS(90-DEGREES(ASIN(AD385/2000))))*SQRT(2*Basic!$C$4*9.81)*COS(RADIANS(90-DEGREES(ASIN(AD385/2000))))*SQRT(2*Basic!$C$4*9.81))))*SIN(RADIANS(AK385)))-19.62*(-Basic!$C$3))))*(SQRT((SIN(RADIANS(90-DEGREES(ASIN(AD385/2000))))*SQRT(2*Basic!$C$4*9.81)*Tool!$B$125*SIN(RADIANS(90-DEGREES(ASIN(AD385/2000))))*SQRT(2*Basic!$C$4*9.81)*Tool!$B$125)+(COS(RADIANS(90-DEGREES(ASIN(AD385/2000))))*SQRT(2*Basic!$C$4*9.81)*COS(RADIANS(90-DEGREES(ASIN(AD385/2000))))*SQRT(2*Basic!$C$4*9.81))))*COS(RADIANS(AK385))</f>
        <v>2.4219836125906982</v>
      </c>
    </row>
    <row r="386" spans="6:45" x14ac:dyDescent="0.3">
      <c r="F386">
        <v>384</v>
      </c>
      <c r="G386" s="31">
        <f t="shared" si="42"/>
        <v>1.1320479602731492</v>
      </c>
      <c r="H386" s="35">
        <f>Tool!$E$10+('Trajectory Map'!G386*SIN(RADIANS(90-2*DEGREES(ASIN($D$5/2000))))/COS(RADIANS(90-2*DEGREES(ASIN($D$5/2000))))-('Trajectory Map'!G386*'Trajectory Map'!G386/((VLOOKUP($D$5,$AD$3:$AR$2002,15,FALSE)*4*COS(RADIANS(90-2*DEGREES(ASIN($D$5/2000))))*COS(RADIANS(90-2*DEGREES(ASIN($D$5/2000))))))))</f>
        <v>5.9122971092909093</v>
      </c>
      <c r="AD386" s="33">
        <f t="shared" si="46"/>
        <v>384</v>
      </c>
      <c r="AE386" s="33">
        <f t="shared" si="43"/>
        <v>1962.7898512066949</v>
      </c>
      <c r="AH386" s="33">
        <f t="shared" si="44"/>
        <v>11.069524973373168</v>
      </c>
      <c r="AI386" s="33">
        <f t="shared" si="45"/>
        <v>78.930475026626837</v>
      </c>
      <c r="AK386" s="75">
        <f t="shared" si="47"/>
        <v>67.86095005325366</v>
      </c>
      <c r="AN386" s="64"/>
      <c r="AQ386" s="64"/>
      <c r="AR386" s="75">
        <f>(SQRT((SIN(RADIANS(90-DEGREES(ASIN(AD386/2000))))*SQRT(2*Basic!$C$4*9.81)*Tool!$B$125*SIN(RADIANS(90-DEGREES(ASIN(AD386/2000))))*SQRT(2*Basic!$C$4*9.81)*Tool!$B$125)+(COS(RADIANS(90-DEGREES(ASIN(AD386/2000))))*SQRT(2*Basic!$C$4*9.81)*COS(RADIANS(90-DEGREES(ASIN(AD386/2000))))*SQRT(2*Basic!$C$4*9.81))))*(SQRT((SIN(RADIANS(90-DEGREES(ASIN(AD386/2000))))*SQRT(2*Basic!$C$4*9.81)*Tool!$B$125*SIN(RADIANS(90-DEGREES(ASIN(AD386/2000))))*SQRT(2*Basic!$C$4*9.81)*Tool!$B$125)+(COS(RADIANS(90-DEGREES(ASIN(AD386/2000))))*SQRT(2*Basic!$C$4*9.81)*COS(RADIANS(90-DEGREES(ASIN(AD386/2000))))*SQRT(2*Basic!$C$4*9.81))))/(2*9.81)</f>
        <v>0.86717147904000014</v>
      </c>
      <c r="AS386" s="75">
        <f>(1/9.81)*((SQRT((SIN(RADIANS(90-DEGREES(ASIN(AD386/2000))))*SQRT(2*Basic!$C$4*9.81)*Tool!$B$125*SIN(RADIANS(90-DEGREES(ASIN(AD386/2000))))*SQRT(2*Basic!$C$4*9.81)*Tool!$B$125)+(COS(RADIANS(90-DEGREES(ASIN(AD386/2000))))*SQRT(2*Basic!$C$4*9.81)*COS(RADIANS(90-DEGREES(ASIN(AD386/2000))))*SQRT(2*Basic!$C$4*9.81))))*SIN(RADIANS(AK386))+(SQRT(((SQRT((SIN(RADIANS(90-DEGREES(ASIN(AD386/2000))))*SQRT(2*Basic!$C$4*9.81)*Tool!$B$125*SIN(RADIANS(90-DEGREES(ASIN(AD386/2000))))*SQRT(2*Basic!$C$4*9.81)*Tool!$B$125)+(COS(RADIANS(90-DEGREES(ASIN(AD386/2000))))*SQRT(2*Basic!$C$4*9.81)*COS(RADIANS(90-DEGREES(ASIN(AD386/2000))))*SQRT(2*Basic!$C$4*9.81))))*SIN(RADIANS(AK386))*(SQRT((SIN(RADIANS(90-DEGREES(ASIN(AD386/2000))))*SQRT(2*Basic!$C$4*9.81)*Tool!$B$125*SIN(RADIANS(90-DEGREES(ASIN(AD386/2000))))*SQRT(2*Basic!$C$4*9.81)*Tool!$B$125)+(COS(RADIANS(90-DEGREES(ASIN(AD386/2000))))*SQRT(2*Basic!$C$4*9.81)*COS(RADIANS(90-DEGREES(ASIN(AD386/2000))))*SQRT(2*Basic!$C$4*9.81))))*SIN(RADIANS(AK386)))-19.62*(-Basic!$C$3))))*(SQRT((SIN(RADIANS(90-DEGREES(ASIN(AD386/2000))))*SQRT(2*Basic!$C$4*9.81)*Tool!$B$125*SIN(RADIANS(90-DEGREES(ASIN(AD386/2000))))*SQRT(2*Basic!$C$4*9.81)*Tool!$B$125)+(COS(RADIANS(90-DEGREES(ASIN(AD386/2000))))*SQRT(2*Basic!$C$4*9.81)*COS(RADIANS(90-DEGREES(ASIN(AD386/2000))))*SQRT(2*Basic!$C$4*9.81))))*COS(RADIANS(AK386))</f>
        <v>2.42811531246458</v>
      </c>
    </row>
    <row r="387" spans="6:45" x14ac:dyDescent="0.3">
      <c r="F387">
        <v>385</v>
      </c>
      <c r="G387" s="31">
        <f t="shared" ref="G387:G450" si="50">F387*$AV$2/2000</f>
        <v>1.1349960018363605</v>
      </c>
      <c r="H387" s="35">
        <f>Tool!$E$10+('Trajectory Map'!G387*SIN(RADIANS(90-2*DEGREES(ASIN($D$5/2000))))/COS(RADIANS(90-2*DEGREES(ASIN($D$5/2000))))-('Trajectory Map'!G387*'Trajectory Map'!G387/((VLOOKUP($D$5,$AD$3:$AR$2002,15,FALSE)*4*COS(RADIANS(90-2*DEGREES(ASIN($D$5/2000))))*COS(RADIANS(90-2*DEGREES(ASIN($D$5/2000))))))))</f>
        <v>5.9114038995948892</v>
      </c>
      <c r="AD387" s="33">
        <f t="shared" si="46"/>
        <v>385</v>
      </c>
      <c r="AE387" s="33">
        <f t="shared" si="43"/>
        <v>1962.5939467959236</v>
      </c>
      <c r="AH387" s="33">
        <f t="shared" si="44"/>
        <v>11.098717419881336</v>
      </c>
      <c r="AI387" s="33">
        <f t="shared" si="45"/>
        <v>78.901282580118661</v>
      </c>
      <c r="AK387" s="75">
        <f t="shared" si="47"/>
        <v>67.802565160237322</v>
      </c>
      <c r="AN387" s="64"/>
      <c r="AQ387" s="64"/>
      <c r="AR387" s="75">
        <f>(SQRT((SIN(RADIANS(90-DEGREES(ASIN(AD387/2000))))*SQRT(2*Basic!$C$4*9.81)*Tool!$B$125*SIN(RADIANS(90-DEGREES(ASIN(AD387/2000))))*SQRT(2*Basic!$C$4*9.81)*Tool!$B$125)+(COS(RADIANS(90-DEGREES(ASIN(AD387/2000))))*SQRT(2*Basic!$C$4*9.81)*COS(RADIANS(90-DEGREES(ASIN(AD387/2000))))*SQRT(2*Basic!$C$4*9.81))))*(SQRT((SIN(RADIANS(90-DEGREES(ASIN(AD387/2000))))*SQRT(2*Basic!$C$4*9.81)*Tool!$B$125*SIN(RADIANS(90-DEGREES(ASIN(AD387/2000))))*SQRT(2*Basic!$C$4*9.81)*Tool!$B$125)+(COS(RADIANS(90-DEGREES(ASIN(AD387/2000))))*SQRT(2*Basic!$C$4*9.81)*COS(RADIANS(90-DEGREES(ASIN(AD387/2000))))*SQRT(2*Basic!$C$4*9.81))))/(2*9.81)</f>
        <v>0.86737764025000008</v>
      </c>
      <c r="AS387" s="75">
        <f>(1/9.81)*((SQRT((SIN(RADIANS(90-DEGREES(ASIN(AD387/2000))))*SQRT(2*Basic!$C$4*9.81)*Tool!$B$125*SIN(RADIANS(90-DEGREES(ASIN(AD387/2000))))*SQRT(2*Basic!$C$4*9.81)*Tool!$B$125)+(COS(RADIANS(90-DEGREES(ASIN(AD387/2000))))*SQRT(2*Basic!$C$4*9.81)*COS(RADIANS(90-DEGREES(ASIN(AD387/2000))))*SQRT(2*Basic!$C$4*9.81))))*SIN(RADIANS(AK387))+(SQRT(((SQRT((SIN(RADIANS(90-DEGREES(ASIN(AD387/2000))))*SQRT(2*Basic!$C$4*9.81)*Tool!$B$125*SIN(RADIANS(90-DEGREES(ASIN(AD387/2000))))*SQRT(2*Basic!$C$4*9.81)*Tool!$B$125)+(COS(RADIANS(90-DEGREES(ASIN(AD387/2000))))*SQRT(2*Basic!$C$4*9.81)*COS(RADIANS(90-DEGREES(ASIN(AD387/2000))))*SQRT(2*Basic!$C$4*9.81))))*SIN(RADIANS(AK387))*(SQRT((SIN(RADIANS(90-DEGREES(ASIN(AD387/2000))))*SQRT(2*Basic!$C$4*9.81)*Tool!$B$125*SIN(RADIANS(90-DEGREES(ASIN(AD387/2000))))*SQRT(2*Basic!$C$4*9.81)*Tool!$B$125)+(COS(RADIANS(90-DEGREES(ASIN(AD387/2000))))*SQRT(2*Basic!$C$4*9.81)*COS(RADIANS(90-DEGREES(ASIN(AD387/2000))))*SQRT(2*Basic!$C$4*9.81))))*SIN(RADIANS(AK387)))-19.62*(-Basic!$C$3))))*(SQRT((SIN(RADIANS(90-DEGREES(ASIN(AD387/2000))))*SQRT(2*Basic!$C$4*9.81)*Tool!$B$125*SIN(RADIANS(90-DEGREES(ASIN(AD387/2000))))*SQRT(2*Basic!$C$4*9.81)*Tool!$B$125)+(COS(RADIANS(90-DEGREES(ASIN(AD387/2000))))*SQRT(2*Basic!$C$4*9.81)*COS(RADIANS(90-DEGREES(ASIN(AD387/2000))))*SQRT(2*Basic!$C$4*9.81))))*COS(RADIANS(AK387))</f>
        <v>2.4342453094828187</v>
      </c>
    </row>
    <row r="388" spans="6:45" x14ac:dyDescent="0.3">
      <c r="F388">
        <v>386</v>
      </c>
      <c r="G388" s="31">
        <f t="shared" si="50"/>
        <v>1.137944043399572</v>
      </c>
      <c r="H388" s="35">
        <f>Tool!$E$10+('Trajectory Map'!G388*SIN(RADIANS(90-2*DEGREES(ASIN($D$5/2000))))/COS(RADIANS(90-2*DEGREES(ASIN($D$5/2000))))-('Trajectory Map'!G388*'Trajectory Map'!G388/((VLOOKUP($D$5,$AD$3:$AR$2002,15,FALSE)*4*COS(RADIANS(90-2*DEGREES(ASIN($D$5/2000))))*COS(RADIANS(90-2*DEGREES(ASIN($D$5/2000))))))))</f>
        <v>5.9105072363053539</v>
      </c>
      <c r="AD388" s="33">
        <f t="shared" si="46"/>
        <v>386</v>
      </c>
      <c r="AE388" s="33">
        <f t="shared" ref="AE388:AE451" si="51">SQRT($AC$7-(AD388*AD388))</f>
        <v>1962.397513247507</v>
      </c>
      <c r="AH388" s="33">
        <f t="shared" ref="AH388:AH451" si="52">DEGREES(ASIN(AD388/2000))</f>
        <v>11.127912784435187</v>
      </c>
      <c r="AI388" s="33">
        <f t="shared" ref="AI388:AI451" si="53">90-AH388</f>
        <v>78.872087215564818</v>
      </c>
      <c r="AK388" s="75">
        <f t="shared" si="47"/>
        <v>67.744174431129622</v>
      </c>
      <c r="AN388" s="64"/>
      <c r="AQ388" s="64"/>
      <c r="AR388" s="75">
        <f>(SQRT((SIN(RADIANS(90-DEGREES(ASIN(AD388/2000))))*SQRT(2*Basic!$C$4*9.81)*Tool!$B$125*SIN(RADIANS(90-DEGREES(ASIN(AD388/2000))))*SQRT(2*Basic!$C$4*9.81)*Tool!$B$125)+(COS(RADIANS(90-DEGREES(ASIN(AD388/2000))))*SQRT(2*Basic!$C$4*9.81)*COS(RADIANS(90-DEGREES(ASIN(AD388/2000))))*SQRT(2*Basic!$C$4*9.81))))*(SQRT((SIN(RADIANS(90-DEGREES(ASIN(AD388/2000))))*SQRT(2*Basic!$C$4*9.81)*Tool!$B$125*SIN(RADIANS(90-DEGREES(ASIN(AD388/2000))))*SQRT(2*Basic!$C$4*9.81)*Tool!$B$125)+(COS(RADIANS(90-DEGREES(ASIN(AD388/2000))))*SQRT(2*Basic!$C$4*9.81)*COS(RADIANS(90-DEGREES(ASIN(AD388/2000))))*SQRT(2*Basic!$C$4*9.81))))/(2*9.81)</f>
        <v>0.86758433763999987</v>
      </c>
      <c r="AS388" s="75">
        <f>(1/9.81)*((SQRT((SIN(RADIANS(90-DEGREES(ASIN(AD388/2000))))*SQRT(2*Basic!$C$4*9.81)*Tool!$B$125*SIN(RADIANS(90-DEGREES(ASIN(AD388/2000))))*SQRT(2*Basic!$C$4*9.81)*Tool!$B$125)+(COS(RADIANS(90-DEGREES(ASIN(AD388/2000))))*SQRT(2*Basic!$C$4*9.81)*COS(RADIANS(90-DEGREES(ASIN(AD388/2000))))*SQRT(2*Basic!$C$4*9.81))))*SIN(RADIANS(AK388))+(SQRT(((SQRT((SIN(RADIANS(90-DEGREES(ASIN(AD388/2000))))*SQRT(2*Basic!$C$4*9.81)*Tool!$B$125*SIN(RADIANS(90-DEGREES(ASIN(AD388/2000))))*SQRT(2*Basic!$C$4*9.81)*Tool!$B$125)+(COS(RADIANS(90-DEGREES(ASIN(AD388/2000))))*SQRT(2*Basic!$C$4*9.81)*COS(RADIANS(90-DEGREES(ASIN(AD388/2000))))*SQRT(2*Basic!$C$4*9.81))))*SIN(RADIANS(AK388))*(SQRT((SIN(RADIANS(90-DEGREES(ASIN(AD388/2000))))*SQRT(2*Basic!$C$4*9.81)*Tool!$B$125*SIN(RADIANS(90-DEGREES(ASIN(AD388/2000))))*SQRT(2*Basic!$C$4*9.81)*Tool!$B$125)+(COS(RADIANS(90-DEGREES(ASIN(AD388/2000))))*SQRT(2*Basic!$C$4*9.81)*COS(RADIANS(90-DEGREES(ASIN(AD388/2000))))*SQRT(2*Basic!$C$4*9.81))))*SIN(RADIANS(AK388)))-19.62*(-Basic!$C$3))))*(SQRT((SIN(RADIANS(90-DEGREES(ASIN(AD388/2000))))*SQRT(2*Basic!$C$4*9.81)*Tool!$B$125*SIN(RADIANS(90-DEGREES(ASIN(AD388/2000))))*SQRT(2*Basic!$C$4*9.81)*Tool!$B$125)+(COS(RADIANS(90-DEGREES(ASIN(AD388/2000))))*SQRT(2*Basic!$C$4*9.81)*COS(RADIANS(90-DEGREES(ASIN(AD388/2000))))*SQRT(2*Basic!$C$4*9.81))))*COS(RADIANS(AK388))</f>
        <v>2.4403735966717734</v>
      </c>
    </row>
    <row r="389" spans="6:45" x14ac:dyDescent="0.3">
      <c r="F389">
        <v>387</v>
      </c>
      <c r="G389" s="31">
        <f t="shared" si="50"/>
        <v>1.1408920849627833</v>
      </c>
      <c r="H389" s="35">
        <f>Tool!$E$10+('Trajectory Map'!G389*SIN(RADIANS(90-2*DEGREES(ASIN($D$5/2000))))/COS(RADIANS(90-2*DEGREES(ASIN($D$5/2000))))-('Trajectory Map'!G389*'Trajectory Map'!G389/((VLOOKUP($D$5,$AD$3:$AR$2002,15,FALSE)*4*COS(RADIANS(90-2*DEGREES(ASIN($D$5/2000))))*COS(RADIANS(90-2*DEGREES(ASIN($D$5/2000))))))))</f>
        <v>5.9096071194223052</v>
      </c>
      <c r="AD389" s="33">
        <f t="shared" ref="AD389:AD452" si="54">AD388+1</f>
        <v>387</v>
      </c>
      <c r="AE389" s="33">
        <f t="shared" si="51"/>
        <v>1962.2005504025321</v>
      </c>
      <c r="AH389" s="33">
        <f t="shared" si="52"/>
        <v>11.157111075492706</v>
      </c>
      <c r="AI389" s="33">
        <f t="shared" si="53"/>
        <v>78.842888924507292</v>
      </c>
      <c r="AK389" s="75">
        <f t="shared" ref="AK389:AK452" si="55">90-(AH389*2)</f>
        <v>67.685777849014585</v>
      </c>
      <c r="AN389" s="64"/>
      <c r="AQ389" s="64"/>
      <c r="AR389" s="75">
        <f>(SQRT((SIN(RADIANS(90-DEGREES(ASIN(AD389/2000))))*SQRT(2*Basic!$C$4*9.81)*Tool!$B$125*SIN(RADIANS(90-DEGREES(ASIN(AD389/2000))))*SQRT(2*Basic!$C$4*9.81)*Tool!$B$125)+(COS(RADIANS(90-DEGREES(ASIN(AD389/2000))))*SQRT(2*Basic!$C$4*9.81)*COS(RADIANS(90-DEGREES(ASIN(AD389/2000))))*SQRT(2*Basic!$C$4*9.81))))*(SQRT((SIN(RADIANS(90-DEGREES(ASIN(AD389/2000))))*SQRT(2*Basic!$C$4*9.81)*Tool!$B$125*SIN(RADIANS(90-DEGREES(ASIN(AD389/2000))))*SQRT(2*Basic!$C$4*9.81)*Tool!$B$125)+(COS(RADIANS(90-DEGREES(ASIN(AD389/2000))))*SQRT(2*Basic!$C$4*9.81)*COS(RADIANS(90-DEGREES(ASIN(AD389/2000))))*SQRT(2*Basic!$C$4*9.81))))/(2*9.81)</f>
        <v>0.86779157120999972</v>
      </c>
      <c r="AS389" s="75">
        <f>(1/9.81)*((SQRT((SIN(RADIANS(90-DEGREES(ASIN(AD389/2000))))*SQRT(2*Basic!$C$4*9.81)*Tool!$B$125*SIN(RADIANS(90-DEGREES(ASIN(AD389/2000))))*SQRT(2*Basic!$C$4*9.81)*Tool!$B$125)+(COS(RADIANS(90-DEGREES(ASIN(AD389/2000))))*SQRT(2*Basic!$C$4*9.81)*COS(RADIANS(90-DEGREES(ASIN(AD389/2000))))*SQRT(2*Basic!$C$4*9.81))))*SIN(RADIANS(AK389))+(SQRT(((SQRT((SIN(RADIANS(90-DEGREES(ASIN(AD389/2000))))*SQRT(2*Basic!$C$4*9.81)*Tool!$B$125*SIN(RADIANS(90-DEGREES(ASIN(AD389/2000))))*SQRT(2*Basic!$C$4*9.81)*Tool!$B$125)+(COS(RADIANS(90-DEGREES(ASIN(AD389/2000))))*SQRT(2*Basic!$C$4*9.81)*COS(RADIANS(90-DEGREES(ASIN(AD389/2000))))*SQRT(2*Basic!$C$4*9.81))))*SIN(RADIANS(AK389))*(SQRT((SIN(RADIANS(90-DEGREES(ASIN(AD389/2000))))*SQRT(2*Basic!$C$4*9.81)*Tool!$B$125*SIN(RADIANS(90-DEGREES(ASIN(AD389/2000))))*SQRT(2*Basic!$C$4*9.81)*Tool!$B$125)+(COS(RADIANS(90-DEGREES(ASIN(AD389/2000))))*SQRT(2*Basic!$C$4*9.81)*COS(RADIANS(90-DEGREES(ASIN(AD389/2000))))*SQRT(2*Basic!$C$4*9.81))))*SIN(RADIANS(AK389)))-19.62*(-Basic!$C$3))))*(SQRT((SIN(RADIANS(90-DEGREES(ASIN(AD389/2000))))*SQRT(2*Basic!$C$4*9.81)*Tool!$B$125*SIN(RADIANS(90-DEGREES(ASIN(AD389/2000))))*SQRT(2*Basic!$C$4*9.81)*Tool!$B$125)+(COS(RADIANS(90-DEGREES(ASIN(AD389/2000))))*SQRT(2*Basic!$C$4*9.81)*COS(RADIANS(90-DEGREES(ASIN(AD389/2000))))*SQRT(2*Basic!$C$4*9.81))))*COS(RADIANS(AK389))</f>
        <v>2.4465001670393578</v>
      </c>
    </row>
    <row r="390" spans="6:45" x14ac:dyDescent="0.3">
      <c r="F390">
        <v>388</v>
      </c>
      <c r="G390" s="31">
        <f t="shared" si="50"/>
        <v>1.1438401265259948</v>
      </c>
      <c r="H390" s="35">
        <f>Tool!$E$10+('Trajectory Map'!G390*SIN(RADIANS(90-2*DEGREES(ASIN($D$5/2000))))/COS(RADIANS(90-2*DEGREES(ASIN($D$5/2000))))-('Trajectory Map'!G390*'Trajectory Map'!G390/((VLOOKUP($D$5,$AD$3:$AR$2002,15,FALSE)*4*COS(RADIANS(90-2*DEGREES(ASIN($D$5/2000))))*COS(RADIANS(90-2*DEGREES(ASIN($D$5/2000))))))))</f>
        <v>5.9087035489457431</v>
      </c>
      <c r="AD390" s="33">
        <f t="shared" si="54"/>
        <v>388</v>
      </c>
      <c r="AE390" s="33">
        <f t="shared" si="51"/>
        <v>1962.0030581015922</v>
      </c>
      <c r="AH390" s="33">
        <f t="shared" si="52"/>
        <v>11.186312301519152</v>
      </c>
      <c r="AI390" s="33">
        <f t="shared" si="53"/>
        <v>78.813687698480848</v>
      </c>
      <c r="AK390" s="75">
        <f t="shared" si="55"/>
        <v>67.627375396961696</v>
      </c>
      <c r="AN390" s="64"/>
      <c r="AQ390" s="64"/>
      <c r="AR390" s="75">
        <f>(SQRT((SIN(RADIANS(90-DEGREES(ASIN(AD390/2000))))*SQRT(2*Basic!$C$4*9.81)*Tool!$B$125*SIN(RADIANS(90-DEGREES(ASIN(AD390/2000))))*SQRT(2*Basic!$C$4*9.81)*Tool!$B$125)+(COS(RADIANS(90-DEGREES(ASIN(AD390/2000))))*SQRT(2*Basic!$C$4*9.81)*COS(RADIANS(90-DEGREES(ASIN(AD390/2000))))*SQRT(2*Basic!$C$4*9.81))))*(SQRT((SIN(RADIANS(90-DEGREES(ASIN(AD390/2000))))*SQRT(2*Basic!$C$4*9.81)*Tool!$B$125*SIN(RADIANS(90-DEGREES(ASIN(AD390/2000))))*SQRT(2*Basic!$C$4*9.81)*Tool!$B$125)+(COS(RADIANS(90-DEGREES(ASIN(AD390/2000))))*SQRT(2*Basic!$C$4*9.81)*COS(RADIANS(90-DEGREES(ASIN(AD390/2000))))*SQRT(2*Basic!$C$4*9.81))))/(2*9.81)</f>
        <v>0.86799934096000009</v>
      </c>
      <c r="AS390" s="75">
        <f>(1/9.81)*((SQRT((SIN(RADIANS(90-DEGREES(ASIN(AD390/2000))))*SQRT(2*Basic!$C$4*9.81)*Tool!$B$125*SIN(RADIANS(90-DEGREES(ASIN(AD390/2000))))*SQRT(2*Basic!$C$4*9.81)*Tool!$B$125)+(COS(RADIANS(90-DEGREES(ASIN(AD390/2000))))*SQRT(2*Basic!$C$4*9.81)*COS(RADIANS(90-DEGREES(ASIN(AD390/2000))))*SQRT(2*Basic!$C$4*9.81))))*SIN(RADIANS(AK390))+(SQRT(((SQRT((SIN(RADIANS(90-DEGREES(ASIN(AD390/2000))))*SQRT(2*Basic!$C$4*9.81)*Tool!$B$125*SIN(RADIANS(90-DEGREES(ASIN(AD390/2000))))*SQRT(2*Basic!$C$4*9.81)*Tool!$B$125)+(COS(RADIANS(90-DEGREES(ASIN(AD390/2000))))*SQRT(2*Basic!$C$4*9.81)*COS(RADIANS(90-DEGREES(ASIN(AD390/2000))))*SQRT(2*Basic!$C$4*9.81))))*SIN(RADIANS(AK390))*(SQRT((SIN(RADIANS(90-DEGREES(ASIN(AD390/2000))))*SQRT(2*Basic!$C$4*9.81)*Tool!$B$125*SIN(RADIANS(90-DEGREES(ASIN(AD390/2000))))*SQRT(2*Basic!$C$4*9.81)*Tool!$B$125)+(COS(RADIANS(90-DEGREES(ASIN(AD390/2000))))*SQRT(2*Basic!$C$4*9.81)*COS(RADIANS(90-DEGREES(ASIN(AD390/2000))))*SQRT(2*Basic!$C$4*9.81))))*SIN(RADIANS(AK390)))-19.62*(-Basic!$C$3))))*(SQRT((SIN(RADIANS(90-DEGREES(ASIN(AD390/2000))))*SQRT(2*Basic!$C$4*9.81)*Tool!$B$125*SIN(RADIANS(90-DEGREES(ASIN(AD390/2000))))*SQRT(2*Basic!$C$4*9.81)*Tool!$B$125)+(COS(RADIANS(90-DEGREES(ASIN(AD390/2000))))*SQRT(2*Basic!$C$4*9.81)*COS(RADIANS(90-DEGREES(ASIN(AD390/2000))))*SQRT(2*Basic!$C$4*9.81))))*COS(RADIANS(AK390))</f>
        <v>2.4526250135750125</v>
      </c>
    </row>
    <row r="391" spans="6:45" x14ac:dyDescent="0.3">
      <c r="F391">
        <v>389</v>
      </c>
      <c r="G391" s="31">
        <f t="shared" si="50"/>
        <v>1.146788168089206</v>
      </c>
      <c r="H391" s="35">
        <f>Tool!$E$10+('Trajectory Map'!G391*SIN(RADIANS(90-2*DEGREES(ASIN($D$5/2000))))/COS(RADIANS(90-2*DEGREES(ASIN($D$5/2000))))-('Trajectory Map'!G391*'Trajectory Map'!G391/((VLOOKUP($D$5,$AD$3:$AR$2002,15,FALSE)*4*COS(RADIANS(90-2*DEGREES(ASIN($D$5/2000))))*COS(RADIANS(90-2*DEGREES(ASIN($D$5/2000))))))))</f>
        <v>5.9077965248756659</v>
      </c>
      <c r="AD391" s="33">
        <f t="shared" si="54"/>
        <v>389</v>
      </c>
      <c r="AE391" s="33">
        <f t="shared" si="51"/>
        <v>1961.8050361847886</v>
      </c>
      <c r="AH391" s="33">
        <f t="shared" si="52"/>
        <v>11.215516470987094</v>
      </c>
      <c r="AI391" s="33">
        <f t="shared" si="53"/>
        <v>78.784483529012903</v>
      </c>
      <c r="AK391" s="75">
        <f t="shared" si="55"/>
        <v>67.568967058025805</v>
      </c>
      <c r="AN391" s="64"/>
      <c r="AQ391" s="64"/>
      <c r="AR391" s="75">
        <f>(SQRT((SIN(RADIANS(90-DEGREES(ASIN(AD391/2000))))*SQRT(2*Basic!$C$4*9.81)*Tool!$B$125*SIN(RADIANS(90-DEGREES(ASIN(AD391/2000))))*SQRT(2*Basic!$C$4*9.81)*Tool!$B$125)+(COS(RADIANS(90-DEGREES(ASIN(AD391/2000))))*SQRT(2*Basic!$C$4*9.81)*COS(RADIANS(90-DEGREES(ASIN(AD391/2000))))*SQRT(2*Basic!$C$4*9.81))))*(SQRT((SIN(RADIANS(90-DEGREES(ASIN(AD391/2000))))*SQRT(2*Basic!$C$4*9.81)*Tool!$B$125*SIN(RADIANS(90-DEGREES(ASIN(AD391/2000))))*SQRT(2*Basic!$C$4*9.81)*Tool!$B$125)+(COS(RADIANS(90-DEGREES(ASIN(AD391/2000))))*SQRT(2*Basic!$C$4*9.81)*COS(RADIANS(90-DEGREES(ASIN(AD391/2000))))*SQRT(2*Basic!$C$4*9.81))))/(2*9.81)</f>
        <v>0.86820764689000018</v>
      </c>
      <c r="AS391" s="75">
        <f>(1/9.81)*((SQRT((SIN(RADIANS(90-DEGREES(ASIN(AD391/2000))))*SQRT(2*Basic!$C$4*9.81)*Tool!$B$125*SIN(RADIANS(90-DEGREES(ASIN(AD391/2000))))*SQRT(2*Basic!$C$4*9.81)*Tool!$B$125)+(COS(RADIANS(90-DEGREES(ASIN(AD391/2000))))*SQRT(2*Basic!$C$4*9.81)*COS(RADIANS(90-DEGREES(ASIN(AD391/2000))))*SQRT(2*Basic!$C$4*9.81))))*SIN(RADIANS(AK391))+(SQRT(((SQRT((SIN(RADIANS(90-DEGREES(ASIN(AD391/2000))))*SQRT(2*Basic!$C$4*9.81)*Tool!$B$125*SIN(RADIANS(90-DEGREES(ASIN(AD391/2000))))*SQRT(2*Basic!$C$4*9.81)*Tool!$B$125)+(COS(RADIANS(90-DEGREES(ASIN(AD391/2000))))*SQRT(2*Basic!$C$4*9.81)*COS(RADIANS(90-DEGREES(ASIN(AD391/2000))))*SQRT(2*Basic!$C$4*9.81))))*SIN(RADIANS(AK391))*(SQRT((SIN(RADIANS(90-DEGREES(ASIN(AD391/2000))))*SQRT(2*Basic!$C$4*9.81)*Tool!$B$125*SIN(RADIANS(90-DEGREES(ASIN(AD391/2000))))*SQRT(2*Basic!$C$4*9.81)*Tool!$B$125)+(COS(RADIANS(90-DEGREES(ASIN(AD391/2000))))*SQRT(2*Basic!$C$4*9.81)*COS(RADIANS(90-DEGREES(ASIN(AD391/2000))))*SQRT(2*Basic!$C$4*9.81))))*SIN(RADIANS(AK391)))-19.62*(-Basic!$C$3))))*(SQRT((SIN(RADIANS(90-DEGREES(ASIN(AD391/2000))))*SQRT(2*Basic!$C$4*9.81)*Tool!$B$125*SIN(RADIANS(90-DEGREES(ASIN(AD391/2000))))*SQRT(2*Basic!$C$4*9.81)*Tool!$B$125)+(COS(RADIANS(90-DEGREES(ASIN(AD391/2000))))*SQRT(2*Basic!$C$4*9.81)*COS(RADIANS(90-DEGREES(ASIN(AD391/2000))))*SQRT(2*Basic!$C$4*9.81))))*COS(RADIANS(AK391))</f>
        <v>2.458748129249674</v>
      </c>
    </row>
    <row r="392" spans="6:45" x14ac:dyDescent="0.3">
      <c r="F392">
        <v>390</v>
      </c>
      <c r="G392" s="31">
        <f t="shared" si="50"/>
        <v>1.1497362096524173</v>
      </c>
      <c r="H392" s="35">
        <f>Tool!$E$10+('Trajectory Map'!G392*SIN(RADIANS(90-2*DEGREES(ASIN($D$5/2000))))/COS(RADIANS(90-2*DEGREES(ASIN($D$5/2000))))-('Trajectory Map'!G392*'Trajectory Map'!G392/((VLOOKUP($D$5,$AD$3:$AR$2002,15,FALSE)*4*COS(RADIANS(90-2*DEGREES(ASIN($D$5/2000))))*COS(RADIANS(90-2*DEGREES(ASIN($D$5/2000))))))))</f>
        <v>5.9068860472120752</v>
      </c>
      <c r="AD392" s="33">
        <f t="shared" si="54"/>
        <v>390</v>
      </c>
      <c r="AE392" s="33">
        <f t="shared" si="51"/>
        <v>1961.6064844917291</v>
      </c>
      <c r="AH392" s="33">
        <f t="shared" si="52"/>
        <v>11.244723592376433</v>
      </c>
      <c r="AI392" s="33">
        <f t="shared" si="53"/>
        <v>78.755276407623569</v>
      </c>
      <c r="AK392" s="75">
        <f t="shared" si="55"/>
        <v>67.510552815247138</v>
      </c>
      <c r="AN392" s="64"/>
      <c r="AQ392" s="64"/>
      <c r="AR392" s="75">
        <f>(SQRT((SIN(RADIANS(90-DEGREES(ASIN(AD392/2000))))*SQRT(2*Basic!$C$4*9.81)*Tool!$B$125*SIN(RADIANS(90-DEGREES(ASIN(AD392/2000))))*SQRT(2*Basic!$C$4*9.81)*Tool!$B$125)+(COS(RADIANS(90-DEGREES(ASIN(AD392/2000))))*SQRT(2*Basic!$C$4*9.81)*COS(RADIANS(90-DEGREES(ASIN(AD392/2000))))*SQRT(2*Basic!$C$4*9.81))))*(SQRT((SIN(RADIANS(90-DEGREES(ASIN(AD392/2000))))*SQRT(2*Basic!$C$4*9.81)*Tool!$B$125*SIN(RADIANS(90-DEGREES(ASIN(AD392/2000))))*SQRT(2*Basic!$C$4*9.81)*Tool!$B$125)+(COS(RADIANS(90-DEGREES(ASIN(AD392/2000))))*SQRT(2*Basic!$C$4*9.81)*COS(RADIANS(90-DEGREES(ASIN(AD392/2000))))*SQRT(2*Basic!$C$4*9.81))))/(2*9.81)</f>
        <v>0.86841648900000024</v>
      </c>
      <c r="AS392" s="75">
        <f>(1/9.81)*((SQRT((SIN(RADIANS(90-DEGREES(ASIN(AD392/2000))))*SQRT(2*Basic!$C$4*9.81)*Tool!$B$125*SIN(RADIANS(90-DEGREES(ASIN(AD392/2000))))*SQRT(2*Basic!$C$4*9.81)*Tool!$B$125)+(COS(RADIANS(90-DEGREES(ASIN(AD392/2000))))*SQRT(2*Basic!$C$4*9.81)*COS(RADIANS(90-DEGREES(ASIN(AD392/2000))))*SQRT(2*Basic!$C$4*9.81))))*SIN(RADIANS(AK392))+(SQRT(((SQRT((SIN(RADIANS(90-DEGREES(ASIN(AD392/2000))))*SQRT(2*Basic!$C$4*9.81)*Tool!$B$125*SIN(RADIANS(90-DEGREES(ASIN(AD392/2000))))*SQRT(2*Basic!$C$4*9.81)*Tool!$B$125)+(COS(RADIANS(90-DEGREES(ASIN(AD392/2000))))*SQRT(2*Basic!$C$4*9.81)*COS(RADIANS(90-DEGREES(ASIN(AD392/2000))))*SQRT(2*Basic!$C$4*9.81))))*SIN(RADIANS(AK392))*(SQRT((SIN(RADIANS(90-DEGREES(ASIN(AD392/2000))))*SQRT(2*Basic!$C$4*9.81)*Tool!$B$125*SIN(RADIANS(90-DEGREES(ASIN(AD392/2000))))*SQRT(2*Basic!$C$4*9.81)*Tool!$B$125)+(COS(RADIANS(90-DEGREES(ASIN(AD392/2000))))*SQRT(2*Basic!$C$4*9.81)*COS(RADIANS(90-DEGREES(ASIN(AD392/2000))))*SQRT(2*Basic!$C$4*9.81))))*SIN(RADIANS(AK392)))-19.62*(-Basic!$C$3))))*(SQRT((SIN(RADIANS(90-DEGREES(ASIN(AD392/2000))))*SQRT(2*Basic!$C$4*9.81)*Tool!$B$125*SIN(RADIANS(90-DEGREES(ASIN(AD392/2000))))*SQRT(2*Basic!$C$4*9.81)*Tool!$B$125)+(COS(RADIANS(90-DEGREES(ASIN(AD392/2000))))*SQRT(2*Basic!$C$4*9.81)*COS(RADIANS(90-DEGREES(ASIN(AD392/2000))))*SQRT(2*Basic!$C$4*9.81))))*COS(RADIANS(AK392))</f>
        <v>2.4648695070157389</v>
      </c>
    </row>
    <row r="393" spans="6:45" x14ac:dyDescent="0.3">
      <c r="F393">
        <v>391</v>
      </c>
      <c r="G393" s="31">
        <f t="shared" si="50"/>
        <v>1.1526842512156286</v>
      </c>
      <c r="H393" s="35">
        <f>Tool!$E$10+('Trajectory Map'!G393*SIN(RADIANS(90-2*DEGREES(ASIN($D$5/2000))))/COS(RADIANS(90-2*DEGREES(ASIN($D$5/2000))))-('Trajectory Map'!G393*'Trajectory Map'!G393/((VLOOKUP($D$5,$AD$3:$AR$2002,15,FALSE)*4*COS(RADIANS(90-2*DEGREES(ASIN($D$5/2000))))*COS(RADIANS(90-2*DEGREES(ASIN($D$5/2000))))))))</f>
        <v>5.9059721159549694</v>
      </c>
      <c r="AD393" s="33">
        <f t="shared" si="54"/>
        <v>391</v>
      </c>
      <c r="AE393" s="33">
        <f t="shared" si="51"/>
        <v>1961.4074028615269</v>
      </c>
      <c r="AH393" s="33">
        <f t="shared" si="52"/>
        <v>11.273933674174417</v>
      </c>
      <c r="AI393" s="33">
        <f t="shared" si="53"/>
        <v>78.726066325825585</v>
      </c>
      <c r="AK393" s="75">
        <f t="shared" si="55"/>
        <v>67.452132651651169</v>
      </c>
      <c r="AN393" s="64"/>
      <c r="AQ393" s="64"/>
      <c r="AR393" s="75">
        <f>(SQRT((SIN(RADIANS(90-DEGREES(ASIN(AD393/2000))))*SQRT(2*Basic!$C$4*9.81)*Tool!$B$125*SIN(RADIANS(90-DEGREES(ASIN(AD393/2000))))*SQRT(2*Basic!$C$4*9.81)*Tool!$B$125)+(COS(RADIANS(90-DEGREES(ASIN(AD393/2000))))*SQRT(2*Basic!$C$4*9.81)*COS(RADIANS(90-DEGREES(ASIN(AD393/2000))))*SQRT(2*Basic!$C$4*9.81))))*(SQRT((SIN(RADIANS(90-DEGREES(ASIN(AD393/2000))))*SQRT(2*Basic!$C$4*9.81)*Tool!$B$125*SIN(RADIANS(90-DEGREES(ASIN(AD393/2000))))*SQRT(2*Basic!$C$4*9.81)*Tool!$B$125)+(COS(RADIANS(90-DEGREES(ASIN(AD393/2000))))*SQRT(2*Basic!$C$4*9.81)*COS(RADIANS(90-DEGREES(ASIN(AD393/2000))))*SQRT(2*Basic!$C$4*9.81))))/(2*9.81)</f>
        <v>0.86862586729000024</v>
      </c>
      <c r="AS393" s="75">
        <f>(1/9.81)*((SQRT((SIN(RADIANS(90-DEGREES(ASIN(AD393/2000))))*SQRT(2*Basic!$C$4*9.81)*Tool!$B$125*SIN(RADIANS(90-DEGREES(ASIN(AD393/2000))))*SQRT(2*Basic!$C$4*9.81)*Tool!$B$125)+(COS(RADIANS(90-DEGREES(ASIN(AD393/2000))))*SQRT(2*Basic!$C$4*9.81)*COS(RADIANS(90-DEGREES(ASIN(AD393/2000))))*SQRT(2*Basic!$C$4*9.81))))*SIN(RADIANS(AK393))+(SQRT(((SQRT((SIN(RADIANS(90-DEGREES(ASIN(AD393/2000))))*SQRT(2*Basic!$C$4*9.81)*Tool!$B$125*SIN(RADIANS(90-DEGREES(ASIN(AD393/2000))))*SQRT(2*Basic!$C$4*9.81)*Tool!$B$125)+(COS(RADIANS(90-DEGREES(ASIN(AD393/2000))))*SQRT(2*Basic!$C$4*9.81)*COS(RADIANS(90-DEGREES(ASIN(AD393/2000))))*SQRT(2*Basic!$C$4*9.81))))*SIN(RADIANS(AK393))*(SQRT((SIN(RADIANS(90-DEGREES(ASIN(AD393/2000))))*SQRT(2*Basic!$C$4*9.81)*Tool!$B$125*SIN(RADIANS(90-DEGREES(ASIN(AD393/2000))))*SQRT(2*Basic!$C$4*9.81)*Tool!$B$125)+(COS(RADIANS(90-DEGREES(ASIN(AD393/2000))))*SQRT(2*Basic!$C$4*9.81)*COS(RADIANS(90-DEGREES(ASIN(AD393/2000))))*SQRT(2*Basic!$C$4*9.81))))*SIN(RADIANS(AK393)))-19.62*(-Basic!$C$3))))*(SQRT((SIN(RADIANS(90-DEGREES(ASIN(AD393/2000))))*SQRT(2*Basic!$C$4*9.81)*Tool!$B$125*SIN(RADIANS(90-DEGREES(ASIN(AD393/2000))))*SQRT(2*Basic!$C$4*9.81)*Tool!$B$125)+(COS(RADIANS(90-DEGREES(ASIN(AD393/2000))))*SQRT(2*Basic!$C$4*9.81)*COS(RADIANS(90-DEGREES(ASIN(AD393/2000))))*SQRT(2*Basic!$C$4*9.81))))*COS(RADIANS(AK393))</f>
        <v>2.4709891398070449</v>
      </c>
    </row>
    <row r="394" spans="6:45" x14ac:dyDescent="0.3">
      <c r="F394">
        <v>392</v>
      </c>
      <c r="G394" s="31">
        <f t="shared" si="50"/>
        <v>1.1556322927788398</v>
      </c>
      <c r="H394" s="35">
        <f>Tool!$E$10+('Trajectory Map'!G394*SIN(RADIANS(90-2*DEGREES(ASIN($D$5/2000))))/COS(RADIANS(90-2*DEGREES(ASIN($D$5/2000))))-('Trajectory Map'!G394*'Trajectory Map'!G394/((VLOOKUP($D$5,$AD$3:$AR$2002,15,FALSE)*4*COS(RADIANS(90-2*DEGREES(ASIN($D$5/2000))))*COS(RADIANS(90-2*DEGREES(ASIN($D$5/2000))))))))</f>
        <v>5.9050547311043502</v>
      </c>
      <c r="AD394" s="33">
        <f t="shared" si="54"/>
        <v>392</v>
      </c>
      <c r="AE394" s="33">
        <f t="shared" si="51"/>
        <v>1961.2077911328008</v>
      </c>
      <c r="AH394" s="33">
        <f t="shared" si="52"/>
        <v>11.303146724875685</v>
      </c>
      <c r="AI394" s="33">
        <f t="shared" si="53"/>
        <v>78.696853275124312</v>
      </c>
      <c r="AK394" s="75">
        <f t="shared" si="55"/>
        <v>67.393706550248623</v>
      </c>
      <c r="AN394" s="64"/>
      <c r="AQ394" s="64"/>
      <c r="AR394" s="75">
        <f>(SQRT((SIN(RADIANS(90-DEGREES(ASIN(AD394/2000))))*SQRT(2*Basic!$C$4*9.81)*Tool!$B$125*SIN(RADIANS(90-DEGREES(ASIN(AD394/2000))))*SQRT(2*Basic!$C$4*9.81)*Tool!$B$125)+(COS(RADIANS(90-DEGREES(ASIN(AD394/2000))))*SQRT(2*Basic!$C$4*9.81)*COS(RADIANS(90-DEGREES(ASIN(AD394/2000))))*SQRT(2*Basic!$C$4*9.81))))*(SQRT((SIN(RADIANS(90-DEGREES(ASIN(AD394/2000))))*SQRT(2*Basic!$C$4*9.81)*Tool!$B$125*SIN(RADIANS(90-DEGREES(ASIN(AD394/2000))))*SQRT(2*Basic!$C$4*9.81)*Tool!$B$125)+(COS(RADIANS(90-DEGREES(ASIN(AD394/2000))))*SQRT(2*Basic!$C$4*9.81)*COS(RADIANS(90-DEGREES(ASIN(AD394/2000))))*SQRT(2*Basic!$C$4*9.81))))/(2*9.81)</f>
        <v>0.86883578176000009</v>
      </c>
      <c r="AS394" s="75">
        <f>(1/9.81)*((SQRT((SIN(RADIANS(90-DEGREES(ASIN(AD394/2000))))*SQRT(2*Basic!$C$4*9.81)*Tool!$B$125*SIN(RADIANS(90-DEGREES(ASIN(AD394/2000))))*SQRT(2*Basic!$C$4*9.81)*Tool!$B$125)+(COS(RADIANS(90-DEGREES(ASIN(AD394/2000))))*SQRT(2*Basic!$C$4*9.81)*COS(RADIANS(90-DEGREES(ASIN(AD394/2000))))*SQRT(2*Basic!$C$4*9.81))))*SIN(RADIANS(AK394))+(SQRT(((SQRT((SIN(RADIANS(90-DEGREES(ASIN(AD394/2000))))*SQRT(2*Basic!$C$4*9.81)*Tool!$B$125*SIN(RADIANS(90-DEGREES(ASIN(AD394/2000))))*SQRT(2*Basic!$C$4*9.81)*Tool!$B$125)+(COS(RADIANS(90-DEGREES(ASIN(AD394/2000))))*SQRT(2*Basic!$C$4*9.81)*COS(RADIANS(90-DEGREES(ASIN(AD394/2000))))*SQRT(2*Basic!$C$4*9.81))))*SIN(RADIANS(AK394))*(SQRT((SIN(RADIANS(90-DEGREES(ASIN(AD394/2000))))*SQRT(2*Basic!$C$4*9.81)*Tool!$B$125*SIN(RADIANS(90-DEGREES(ASIN(AD394/2000))))*SQRT(2*Basic!$C$4*9.81)*Tool!$B$125)+(COS(RADIANS(90-DEGREES(ASIN(AD394/2000))))*SQRT(2*Basic!$C$4*9.81)*COS(RADIANS(90-DEGREES(ASIN(AD394/2000))))*SQRT(2*Basic!$C$4*9.81))))*SIN(RADIANS(AK394)))-19.62*(-Basic!$C$3))))*(SQRT((SIN(RADIANS(90-DEGREES(ASIN(AD394/2000))))*SQRT(2*Basic!$C$4*9.81)*Tool!$B$125*SIN(RADIANS(90-DEGREES(ASIN(AD394/2000))))*SQRT(2*Basic!$C$4*9.81)*Tool!$B$125)+(COS(RADIANS(90-DEGREES(ASIN(AD394/2000))))*SQRT(2*Basic!$C$4*9.81)*COS(RADIANS(90-DEGREES(ASIN(AD394/2000))))*SQRT(2*Basic!$C$4*9.81))))*COS(RADIANS(AK394))</f>
        <v>2.4771070205388375</v>
      </c>
    </row>
    <row r="395" spans="6:45" x14ac:dyDescent="0.3">
      <c r="F395">
        <v>393</v>
      </c>
      <c r="G395" s="31">
        <f t="shared" si="50"/>
        <v>1.1585803343420511</v>
      </c>
      <c r="H395" s="35">
        <f>Tool!$E$10+('Trajectory Map'!G395*SIN(RADIANS(90-2*DEGREES(ASIN($D$5/2000))))/COS(RADIANS(90-2*DEGREES(ASIN($D$5/2000))))-('Trajectory Map'!G395*'Trajectory Map'!G395/((VLOOKUP($D$5,$AD$3:$AR$2002,15,FALSE)*4*COS(RADIANS(90-2*DEGREES(ASIN($D$5/2000))))*COS(RADIANS(90-2*DEGREES(ASIN($D$5/2000))))))))</f>
        <v>5.9041338926602176</v>
      </c>
      <c r="AD395" s="33">
        <f t="shared" si="54"/>
        <v>393</v>
      </c>
      <c r="AE395" s="33">
        <f t="shared" si="51"/>
        <v>1961.0076491436744</v>
      </c>
      <c r="AH395" s="33">
        <f t="shared" si="52"/>
        <v>11.332362752982275</v>
      </c>
      <c r="AI395" s="33">
        <f t="shared" si="53"/>
        <v>78.667637247017723</v>
      </c>
      <c r="AK395" s="75">
        <f t="shared" si="55"/>
        <v>67.335274494035446</v>
      </c>
      <c r="AN395" s="64"/>
      <c r="AQ395" s="64"/>
      <c r="AR395" s="75">
        <f>(SQRT((SIN(RADIANS(90-DEGREES(ASIN(AD395/2000))))*SQRT(2*Basic!$C$4*9.81)*Tool!$B$125*SIN(RADIANS(90-DEGREES(ASIN(AD395/2000))))*SQRT(2*Basic!$C$4*9.81)*Tool!$B$125)+(COS(RADIANS(90-DEGREES(ASIN(AD395/2000))))*SQRT(2*Basic!$C$4*9.81)*COS(RADIANS(90-DEGREES(ASIN(AD395/2000))))*SQRT(2*Basic!$C$4*9.81))))*(SQRT((SIN(RADIANS(90-DEGREES(ASIN(AD395/2000))))*SQRT(2*Basic!$C$4*9.81)*Tool!$B$125*SIN(RADIANS(90-DEGREES(ASIN(AD395/2000))))*SQRT(2*Basic!$C$4*9.81)*Tool!$B$125)+(COS(RADIANS(90-DEGREES(ASIN(AD395/2000))))*SQRT(2*Basic!$C$4*9.81)*COS(RADIANS(90-DEGREES(ASIN(AD395/2000))))*SQRT(2*Basic!$C$4*9.81))))/(2*9.81)</f>
        <v>0.8690462324099999</v>
      </c>
      <c r="AS395" s="75">
        <f>(1/9.81)*((SQRT((SIN(RADIANS(90-DEGREES(ASIN(AD395/2000))))*SQRT(2*Basic!$C$4*9.81)*Tool!$B$125*SIN(RADIANS(90-DEGREES(ASIN(AD395/2000))))*SQRT(2*Basic!$C$4*9.81)*Tool!$B$125)+(COS(RADIANS(90-DEGREES(ASIN(AD395/2000))))*SQRT(2*Basic!$C$4*9.81)*COS(RADIANS(90-DEGREES(ASIN(AD395/2000))))*SQRT(2*Basic!$C$4*9.81))))*SIN(RADIANS(AK395))+(SQRT(((SQRT((SIN(RADIANS(90-DEGREES(ASIN(AD395/2000))))*SQRT(2*Basic!$C$4*9.81)*Tool!$B$125*SIN(RADIANS(90-DEGREES(ASIN(AD395/2000))))*SQRT(2*Basic!$C$4*9.81)*Tool!$B$125)+(COS(RADIANS(90-DEGREES(ASIN(AD395/2000))))*SQRT(2*Basic!$C$4*9.81)*COS(RADIANS(90-DEGREES(ASIN(AD395/2000))))*SQRT(2*Basic!$C$4*9.81))))*SIN(RADIANS(AK395))*(SQRT((SIN(RADIANS(90-DEGREES(ASIN(AD395/2000))))*SQRT(2*Basic!$C$4*9.81)*Tool!$B$125*SIN(RADIANS(90-DEGREES(ASIN(AD395/2000))))*SQRT(2*Basic!$C$4*9.81)*Tool!$B$125)+(COS(RADIANS(90-DEGREES(ASIN(AD395/2000))))*SQRT(2*Basic!$C$4*9.81)*COS(RADIANS(90-DEGREES(ASIN(AD395/2000))))*SQRT(2*Basic!$C$4*9.81))))*SIN(RADIANS(AK395)))-19.62*(-Basic!$C$3))))*(SQRT((SIN(RADIANS(90-DEGREES(ASIN(AD395/2000))))*SQRT(2*Basic!$C$4*9.81)*Tool!$B$125*SIN(RADIANS(90-DEGREES(ASIN(AD395/2000))))*SQRT(2*Basic!$C$4*9.81)*Tool!$B$125)+(COS(RADIANS(90-DEGREES(ASIN(AD395/2000))))*SQRT(2*Basic!$C$4*9.81)*COS(RADIANS(90-DEGREES(ASIN(AD395/2000))))*SQRT(2*Basic!$C$4*9.81))))*COS(RADIANS(AK395))</f>
        <v>2.483223142107732</v>
      </c>
    </row>
    <row r="396" spans="6:45" x14ac:dyDescent="0.3">
      <c r="F396">
        <v>394</v>
      </c>
      <c r="G396" s="31">
        <f t="shared" si="50"/>
        <v>1.1615283759052626</v>
      </c>
      <c r="H396" s="35">
        <f>Tool!$E$10+('Trajectory Map'!G396*SIN(RADIANS(90-2*DEGREES(ASIN($D$5/2000))))/COS(RADIANS(90-2*DEGREES(ASIN($D$5/2000))))-('Trajectory Map'!G396*'Trajectory Map'!G396/((VLOOKUP($D$5,$AD$3:$AR$2002,15,FALSE)*4*COS(RADIANS(90-2*DEGREES(ASIN($D$5/2000))))*COS(RADIANS(90-2*DEGREES(ASIN($D$5/2000))))))))</f>
        <v>5.9032096006225698</v>
      </c>
      <c r="AD396" s="33">
        <f t="shared" si="54"/>
        <v>394</v>
      </c>
      <c r="AE396" s="33">
        <f t="shared" si="51"/>
        <v>1960.8069767317741</v>
      </c>
      <c r="AH396" s="33">
        <f t="shared" si="52"/>
        <v>11.361581767003653</v>
      </c>
      <c r="AI396" s="33">
        <f t="shared" si="53"/>
        <v>78.638418232996344</v>
      </c>
      <c r="AK396" s="75">
        <f t="shared" si="55"/>
        <v>67.276836465992687</v>
      </c>
      <c r="AN396" s="64"/>
      <c r="AQ396" s="64"/>
      <c r="AR396" s="75">
        <f>(SQRT((SIN(RADIANS(90-DEGREES(ASIN(AD396/2000))))*SQRT(2*Basic!$C$4*9.81)*Tool!$B$125*SIN(RADIANS(90-DEGREES(ASIN(AD396/2000))))*SQRT(2*Basic!$C$4*9.81)*Tool!$B$125)+(COS(RADIANS(90-DEGREES(ASIN(AD396/2000))))*SQRT(2*Basic!$C$4*9.81)*COS(RADIANS(90-DEGREES(ASIN(AD396/2000))))*SQRT(2*Basic!$C$4*9.81))))*(SQRT((SIN(RADIANS(90-DEGREES(ASIN(AD396/2000))))*SQRT(2*Basic!$C$4*9.81)*Tool!$B$125*SIN(RADIANS(90-DEGREES(ASIN(AD396/2000))))*SQRT(2*Basic!$C$4*9.81)*Tool!$B$125)+(COS(RADIANS(90-DEGREES(ASIN(AD396/2000))))*SQRT(2*Basic!$C$4*9.81)*COS(RADIANS(90-DEGREES(ASIN(AD396/2000))))*SQRT(2*Basic!$C$4*9.81))))/(2*9.81)</f>
        <v>0.86925721923999988</v>
      </c>
      <c r="AS396" s="75">
        <f>(1/9.81)*((SQRT((SIN(RADIANS(90-DEGREES(ASIN(AD396/2000))))*SQRT(2*Basic!$C$4*9.81)*Tool!$B$125*SIN(RADIANS(90-DEGREES(ASIN(AD396/2000))))*SQRT(2*Basic!$C$4*9.81)*Tool!$B$125)+(COS(RADIANS(90-DEGREES(ASIN(AD396/2000))))*SQRT(2*Basic!$C$4*9.81)*COS(RADIANS(90-DEGREES(ASIN(AD396/2000))))*SQRT(2*Basic!$C$4*9.81))))*SIN(RADIANS(AK396))+(SQRT(((SQRT((SIN(RADIANS(90-DEGREES(ASIN(AD396/2000))))*SQRT(2*Basic!$C$4*9.81)*Tool!$B$125*SIN(RADIANS(90-DEGREES(ASIN(AD396/2000))))*SQRT(2*Basic!$C$4*9.81)*Tool!$B$125)+(COS(RADIANS(90-DEGREES(ASIN(AD396/2000))))*SQRT(2*Basic!$C$4*9.81)*COS(RADIANS(90-DEGREES(ASIN(AD396/2000))))*SQRT(2*Basic!$C$4*9.81))))*SIN(RADIANS(AK396))*(SQRT((SIN(RADIANS(90-DEGREES(ASIN(AD396/2000))))*SQRT(2*Basic!$C$4*9.81)*Tool!$B$125*SIN(RADIANS(90-DEGREES(ASIN(AD396/2000))))*SQRT(2*Basic!$C$4*9.81)*Tool!$B$125)+(COS(RADIANS(90-DEGREES(ASIN(AD396/2000))))*SQRT(2*Basic!$C$4*9.81)*COS(RADIANS(90-DEGREES(ASIN(AD396/2000))))*SQRT(2*Basic!$C$4*9.81))))*SIN(RADIANS(AK396)))-19.62*(-Basic!$C$3))))*(SQRT((SIN(RADIANS(90-DEGREES(ASIN(AD396/2000))))*SQRT(2*Basic!$C$4*9.81)*Tool!$B$125*SIN(RADIANS(90-DEGREES(ASIN(AD396/2000))))*SQRT(2*Basic!$C$4*9.81)*Tool!$B$125)+(COS(RADIANS(90-DEGREES(ASIN(AD396/2000))))*SQRT(2*Basic!$C$4*9.81)*COS(RADIANS(90-DEGREES(ASIN(AD396/2000))))*SQRT(2*Basic!$C$4*9.81))))*COS(RADIANS(AK396))</f>
        <v>2.4893374973916975</v>
      </c>
    </row>
    <row r="397" spans="6:45" x14ac:dyDescent="0.3">
      <c r="F397">
        <v>395</v>
      </c>
      <c r="G397" s="31">
        <f t="shared" si="50"/>
        <v>1.1644764174684741</v>
      </c>
      <c r="H397" s="35">
        <f>Tool!$E$10+('Trajectory Map'!G397*SIN(RADIANS(90-2*DEGREES(ASIN($D$5/2000))))/COS(RADIANS(90-2*DEGREES(ASIN($D$5/2000))))-('Trajectory Map'!G397*'Trajectory Map'!G397/((VLOOKUP($D$5,$AD$3:$AR$2002,15,FALSE)*4*COS(RADIANS(90-2*DEGREES(ASIN($D$5/2000))))*COS(RADIANS(90-2*DEGREES(ASIN($D$5/2000))))))))</f>
        <v>5.9022818549914078</v>
      </c>
      <c r="AD397" s="33">
        <f t="shared" si="54"/>
        <v>395</v>
      </c>
      <c r="AE397" s="33">
        <f t="shared" si="51"/>
        <v>1960.6057737342303</v>
      </c>
      <c r="AH397" s="33">
        <f t="shared" si="52"/>
        <v>11.390803775456748</v>
      </c>
      <c r="AI397" s="33">
        <f t="shared" si="53"/>
        <v>78.609196224543254</v>
      </c>
      <c r="AK397" s="75">
        <f t="shared" si="55"/>
        <v>67.218392449086508</v>
      </c>
      <c r="AN397" s="64"/>
      <c r="AQ397" s="64"/>
      <c r="AR397" s="75">
        <f>(SQRT((SIN(RADIANS(90-DEGREES(ASIN(AD397/2000))))*SQRT(2*Basic!$C$4*9.81)*Tool!$B$125*SIN(RADIANS(90-DEGREES(ASIN(AD397/2000))))*SQRT(2*Basic!$C$4*9.81)*Tool!$B$125)+(COS(RADIANS(90-DEGREES(ASIN(AD397/2000))))*SQRT(2*Basic!$C$4*9.81)*COS(RADIANS(90-DEGREES(ASIN(AD397/2000))))*SQRT(2*Basic!$C$4*9.81))))*(SQRT((SIN(RADIANS(90-DEGREES(ASIN(AD397/2000))))*SQRT(2*Basic!$C$4*9.81)*Tool!$B$125*SIN(RADIANS(90-DEGREES(ASIN(AD397/2000))))*SQRT(2*Basic!$C$4*9.81)*Tool!$B$125)+(COS(RADIANS(90-DEGREES(ASIN(AD397/2000))))*SQRT(2*Basic!$C$4*9.81)*COS(RADIANS(90-DEGREES(ASIN(AD397/2000))))*SQRT(2*Basic!$C$4*9.81))))/(2*9.81)</f>
        <v>0.86946874225000037</v>
      </c>
      <c r="AS397" s="75">
        <f>(1/9.81)*((SQRT((SIN(RADIANS(90-DEGREES(ASIN(AD397/2000))))*SQRT(2*Basic!$C$4*9.81)*Tool!$B$125*SIN(RADIANS(90-DEGREES(ASIN(AD397/2000))))*SQRT(2*Basic!$C$4*9.81)*Tool!$B$125)+(COS(RADIANS(90-DEGREES(ASIN(AD397/2000))))*SQRT(2*Basic!$C$4*9.81)*COS(RADIANS(90-DEGREES(ASIN(AD397/2000))))*SQRT(2*Basic!$C$4*9.81))))*SIN(RADIANS(AK397))+(SQRT(((SQRT((SIN(RADIANS(90-DEGREES(ASIN(AD397/2000))))*SQRT(2*Basic!$C$4*9.81)*Tool!$B$125*SIN(RADIANS(90-DEGREES(ASIN(AD397/2000))))*SQRT(2*Basic!$C$4*9.81)*Tool!$B$125)+(COS(RADIANS(90-DEGREES(ASIN(AD397/2000))))*SQRT(2*Basic!$C$4*9.81)*COS(RADIANS(90-DEGREES(ASIN(AD397/2000))))*SQRT(2*Basic!$C$4*9.81))))*SIN(RADIANS(AK397))*(SQRT((SIN(RADIANS(90-DEGREES(ASIN(AD397/2000))))*SQRT(2*Basic!$C$4*9.81)*Tool!$B$125*SIN(RADIANS(90-DEGREES(ASIN(AD397/2000))))*SQRT(2*Basic!$C$4*9.81)*Tool!$B$125)+(COS(RADIANS(90-DEGREES(ASIN(AD397/2000))))*SQRT(2*Basic!$C$4*9.81)*COS(RADIANS(90-DEGREES(ASIN(AD397/2000))))*SQRT(2*Basic!$C$4*9.81))))*SIN(RADIANS(AK397)))-19.62*(-Basic!$C$3))))*(SQRT((SIN(RADIANS(90-DEGREES(ASIN(AD397/2000))))*SQRT(2*Basic!$C$4*9.81)*Tool!$B$125*SIN(RADIANS(90-DEGREES(ASIN(AD397/2000))))*SQRT(2*Basic!$C$4*9.81)*Tool!$B$125)+(COS(RADIANS(90-DEGREES(ASIN(AD397/2000))))*SQRT(2*Basic!$C$4*9.81)*COS(RADIANS(90-DEGREES(ASIN(AD397/2000))))*SQRT(2*Basic!$C$4*9.81))))*COS(RADIANS(AK397))</f>
        <v>2.4954500792500198</v>
      </c>
    </row>
    <row r="398" spans="6:45" x14ac:dyDescent="0.3">
      <c r="F398">
        <v>396</v>
      </c>
      <c r="G398" s="31">
        <f t="shared" si="50"/>
        <v>1.1674244590316853</v>
      </c>
      <c r="H398" s="35">
        <f>Tool!$E$10+('Trajectory Map'!G398*SIN(RADIANS(90-2*DEGREES(ASIN($D$5/2000))))/COS(RADIANS(90-2*DEGREES(ASIN($D$5/2000))))-('Trajectory Map'!G398*'Trajectory Map'!G398/((VLOOKUP($D$5,$AD$3:$AR$2002,15,FALSE)*4*COS(RADIANS(90-2*DEGREES(ASIN($D$5/2000))))*COS(RADIANS(90-2*DEGREES(ASIN($D$5/2000))))))))</f>
        <v>5.9013506557667323</v>
      </c>
      <c r="AD398" s="33">
        <f t="shared" si="54"/>
        <v>396</v>
      </c>
      <c r="AE398" s="33">
        <f t="shared" si="51"/>
        <v>1960.4040399876756</v>
      </c>
      <c r="AH398" s="33">
        <f t="shared" si="52"/>
        <v>11.420028786865968</v>
      </c>
      <c r="AI398" s="33">
        <f t="shared" si="53"/>
        <v>78.57997121313403</v>
      </c>
      <c r="AK398" s="75">
        <f t="shared" si="55"/>
        <v>67.15994242626806</v>
      </c>
      <c r="AN398" s="64"/>
      <c r="AQ398" s="64"/>
      <c r="AR398" s="75">
        <f>(SQRT((SIN(RADIANS(90-DEGREES(ASIN(AD398/2000))))*SQRT(2*Basic!$C$4*9.81)*Tool!$B$125*SIN(RADIANS(90-DEGREES(ASIN(AD398/2000))))*SQRT(2*Basic!$C$4*9.81)*Tool!$B$125)+(COS(RADIANS(90-DEGREES(ASIN(AD398/2000))))*SQRT(2*Basic!$C$4*9.81)*COS(RADIANS(90-DEGREES(ASIN(AD398/2000))))*SQRT(2*Basic!$C$4*9.81))))*(SQRT((SIN(RADIANS(90-DEGREES(ASIN(AD398/2000))))*SQRT(2*Basic!$C$4*9.81)*Tool!$B$125*SIN(RADIANS(90-DEGREES(ASIN(AD398/2000))))*SQRT(2*Basic!$C$4*9.81)*Tool!$B$125)+(COS(RADIANS(90-DEGREES(ASIN(AD398/2000))))*SQRT(2*Basic!$C$4*9.81)*COS(RADIANS(90-DEGREES(ASIN(AD398/2000))))*SQRT(2*Basic!$C$4*9.81))))/(2*9.81)</f>
        <v>0.86968080143999993</v>
      </c>
      <c r="AS398" s="75">
        <f>(1/9.81)*((SQRT((SIN(RADIANS(90-DEGREES(ASIN(AD398/2000))))*SQRT(2*Basic!$C$4*9.81)*Tool!$B$125*SIN(RADIANS(90-DEGREES(ASIN(AD398/2000))))*SQRT(2*Basic!$C$4*9.81)*Tool!$B$125)+(COS(RADIANS(90-DEGREES(ASIN(AD398/2000))))*SQRT(2*Basic!$C$4*9.81)*COS(RADIANS(90-DEGREES(ASIN(AD398/2000))))*SQRT(2*Basic!$C$4*9.81))))*SIN(RADIANS(AK398))+(SQRT(((SQRT((SIN(RADIANS(90-DEGREES(ASIN(AD398/2000))))*SQRT(2*Basic!$C$4*9.81)*Tool!$B$125*SIN(RADIANS(90-DEGREES(ASIN(AD398/2000))))*SQRT(2*Basic!$C$4*9.81)*Tool!$B$125)+(COS(RADIANS(90-DEGREES(ASIN(AD398/2000))))*SQRT(2*Basic!$C$4*9.81)*COS(RADIANS(90-DEGREES(ASIN(AD398/2000))))*SQRT(2*Basic!$C$4*9.81))))*SIN(RADIANS(AK398))*(SQRT((SIN(RADIANS(90-DEGREES(ASIN(AD398/2000))))*SQRT(2*Basic!$C$4*9.81)*Tool!$B$125*SIN(RADIANS(90-DEGREES(ASIN(AD398/2000))))*SQRT(2*Basic!$C$4*9.81)*Tool!$B$125)+(COS(RADIANS(90-DEGREES(ASIN(AD398/2000))))*SQRT(2*Basic!$C$4*9.81)*COS(RADIANS(90-DEGREES(ASIN(AD398/2000))))*SQRT(2*Basic!$C$4*9.81))))*SIN(RADIANS(AK398)))-19.62*(-Basic!$C$3))))*(SQRT((SIN(RADIANS(90-DEGREES(ASIN(AD398/2000))))*SQRT(2*Basic!$C$4*9.81)*Tool!$B$125*SIN(RADIANS(90-DEGREES(ASIN(AD398/2000))))*SQRT(2*Basic!$C$4*9.81)*Tool!$B$125)+(COS(RADIANS(90-DEGREES(ASIN(AD398/2000))))*SQRT(2*Basic!$C$4*9.81)*COS(RADIANS(90-DEGREES(ASIN(AD398/2000))))*SQRT(2*Basic!$C$4*9.81))))*COS(RADIANS(AK398))</f>
        <v>2.5015608805232725</v>
      </c>
    </row>
    <row r="399" spans="6:45" x14ac:dyDescent="0.3">
      <c r="F399">
        <v>397</v>
      </c>
      <c r="G399" s="31">
        <f t="shared" si="50"/>
        <v>1.1703725005948966</v>
      </c>
      <c r="H399" s="35">
        <f>Tool!$E$10+('Trajectory Map'!G399*SIN(RADIANS(90-2*DEGREES(ASIN($D$5/2000))))/COS(RADIANS(90-2*DEGREES(ASIN($D$5/2000))))-('Trajectory Map'!G399*'Trajectory Map'!G399/((VLOOKUP($D$5,$AD$3:$AR$2002,15,FALSE)*4*COS(RADIANS(90-2*DEGREES(ASIN($D$5/2000))))*COS(RADIANS(90-2*DEGREES(ASIN($D$5/2000))))))))</f>
        <v>5.9004160029485426</v>
      </c>
      <c r="AD399" s="33">
        <f t="shared" si="54"/>
        <v>397</v>
      </c>
      <c r="AE399" s="33">
        <f t="shared" si="51"/>
        <v>1960.2017753282441</v>
      </c>
      <c r="AH399" s="33">
        <f t="shared" si="52"/>
        <v>11.449256809763224</v>
      </c>
      <c r="AI399" s="33">
        <f t="shared" si="53"/>
        <v>78.550743190236773</v>
      </c>
      <c r="AK399" s="75">
        <f t="shared" si="55"/>
        <v>67.101486380473546</v>
      </c>
      <c r="AN399" s="64"/>
      <c r="AQ399" s="64"/>
      <c r="AR399" s="75">
        <f>(SQRT((SIN(RADIANS(90-DEGREES(ASIN(AD399/2000))))*SQRT(2*Basic!$C$4*9.81)*Tool!$B$125*SIN(RADIANS(90-DEGREES(ASIN(AD399/2000))))*SQRT(2*Basic!$C$4*9.81)*Tool!$B$125)+(COS(RADIANS(90-DEGREES(ASIN(AD399/2000))))*SQRT(2*Basic!$C$4*9.81)*COS(RADIANS(90-DEGREES(ASIN(AD399/2000))))*SQRT(2*Basic!$C$4*9.81))))*(SQRT((SIN(RADIANS(90-DEGREES(ASIN(AD399/2000))))*SQRT(2*Basic!$C$4*9.81)*Tool!$B$125*SIN(RADIANS(90-DEGREES(ASIN(AD399/2000))))*SQRT(2*Basic!$C$4*9.81)*Tool!$B$125)+(COS(RADIANS(90-DEGREES(ASIN(AD399/2000))))*SQRT(2*Basic!$C$4*9.81)*COS(RADIANS(90-DEGREES(ASIN(AD399/2000))))*SQRT(2*Basic!$C$4*9.81))))/(2*9.81)</f>
        <v>0.86989339681000011</v>
      </c>
      <c r="AS399" s="75">
        <f>(1/9.81)*((SQRT((SIN(RADIANS(90-DEGREES(ASIN(AD399/2000))))*SQRT(2*Basic!$C$4*9.81)*Tool!$B$125*SIN(RADIANS(90-DEGREES(ASIN(AD399/2000))))*SQRT(2*Basic!$C$4*9.81)*Tool!$B$125)+(COS(RADIANS(90-DEGREES(ASIN(AD399/2000))))*SQRT(2*Basic!$C$4*9.81)*COS(RADIANS(90-DEGREES(ASIN(AD399/2000))))*SQRT(2*Basic!$C$4*9.81))))*SIN(RADIANS(AK399))+(SQRT(((SQRT((SIN(RADIANS(90-DEGREES(ASIN(AD399/2000))))*SQRT(2*Basic!$C$4*9.81)*Tool!$B$125*SIN(RADIANS(90-DEGREES(ASIN(AD399/2000))))*SQRT(2*Basic!$C$4*9.81)*Tool!$B$125)+(COS(RADIANS(90-DEGREES(ASIN(AD399/2000))))*SQRT(2*Basic!$C$4*9.81)*COS(RADIANS(90-DEGREES(ASIN(AD399/2000))))*SQRT(2*Basic!$C$4*9.81))))*SIN(RADIANS(AK399))*(SQRT((SIN(RADIANS(90-DEGREES(ASIN(AD399/2000))))*SQRT(2*Basic!$C$4*9.81)*Tool!$B$125*SIN(RADIANS(90-DEGREES(ASIN(AD399/2000))))*SQRT(2*Basic!$C$4*9.81)*Tool!$B$125)+(COS(RADIANS(90-DEGREES(ASIN(AD399/2000))))*SQRT(2*Basic!$C$4*9.81)*COS(RADIANS(90-DEGREES(ASIN(AD399/2000))))*SQRT(2*Basic!$C$4*9.81))))*SIN(RADIANS(AK399)))-19.62*(-Basic!$C$3))))*(SQRT((SIN(RADIANS(90-DEGREES(ASIN(AD399/2000))))*SQRT(2*Basic!$C$4*9.81)*Tool!$B$125*SIN(RADIANS(90-DEGREES(ASIN(AD399/2000))))*SQRT(2*Basic!$C$4*9.81)*Tool!$B$125)+(COS(RADIANS(90-DEGREES(ASIN(AD399/2000))))*SQRT(2*Basic!$C$4*9.81)*COS(RADIANS(90-DEGREES(ASIN(AD399/2000))))*SQRT(2*Basic!$C$4*9.81))))*COS(RADIANS(AK399))</f>
        <v>2.5076698940332913</v>
      </c>
    </row>
    <row r="400" spans="6:45" x14ac:dyDescent="0.3">
      <c r="F400">
        <v>398</v>
      </c>
      <c r="G400" s="31">
        <f t="shared" si="50"/>
        <v>1.1733205421581079</v>
      </c>
      <c r="H400" s="35">
        <f>Tool!$E$10+('Trajectory Map'!G400*SIN(RADIANS(90-2*DEGREES(ASIN($D$5/2000))))/COS(RADIANS(90-2*DEGREES(ASIN($D$5/2000))))-('Trajectory Map'!G400*'Trajectory Map'!G400/((VLOOKUP($D$5,$AD$3:$AR$2002,15,FALSE)*4*COS(RADIANS(90-2*DEGREES(ASIN($D$5/2000))))*COS(RADIANS(90-2*DEGREES(ASIN($D$5/2000))))))))</f>
        <v>5.8994778965368386</v>
      </c>
      <c r="AD400" s="33">
        <f t="shared" si="54"/>
        <v>398</v>
      </c>
      <c r="AE400" s="33">
        <f t="shared" si="51"/>
        <v>1959.998979591571</v>
      </c>
      <c r="AH400" s="33">
        <f t="shared" si="52"/>
        <v>11.478487852687966</v>
      </c>
      <c r="AI400" s="33">
        <f t="shared" si="53"/>
        <v>78.521512147312038</v>
      </c>
      <c r="AK400" s="75">
        <f t="shared" si="55"/>
        <v>67.043024294624075</v>
      </c>
      <c r="AN400" s="64"/>
      <c r="AQ400" s="64"/>
      <c r="AR400" s="75">
        <f>(SQRT((SIN(RADIANS(90-DEGREES(ASIN(AD400/2000))))*SQRT(2*Basic!$C$4*9.81)*Tool!$B$125*SIN(RADIANS(90-DEGREES(ASIN(AD400/2000))))*SQRT(2*Basic!$C$4*9.81)*Tool!$B$125)+(COS(RADIANS(90-DEGREES(ASIN(AD400/2000))))*SQRT(2*Basic!$C$4*9.81)*COS(RADIANS(90-DEGREES(ASIN(AD400/2000))))*SQRT(2*Basic!$C$4*9.81))))*(SQRT((SIN(RADIANS(90-DEGREES(ASIN(AD400/2000))))*SQRT(2*Basic!$C$4*9.81)*Tool!$B$125*SIN(RADIANS(90-DEGREES(ASIN(AD400/2000))))*SQRT(2*Basic!$C$4*9.81)*Tool!$B$125)+(COS(RADIANS(90-DEGREES(ASIN(AD400/2000))))*SQRT(2*Basic!$C$4*9.81)*COS(RADIANS(90-DEGREES(ASIN(AD400/2000))))*SQRT(2*Basic!$C$4*9.81))))/(2*9.81)</f>
        <v>0.87010652836000013</v>
      </c>
      <c r="AS400" s="75">
        <f>(1/9.81)*((SQRT((SIN(RADIANS(90-DEGREES(ASIN(AD400/2000))))*SQRT(2*Basic!$C$4*9.81)*Tool!$B$125*SIN(RADIANS(90-DEGREES(ASIN(AD400/2000))))*SQRT(2*Basic!$C$4*9.81)*Tool!$B$125)+(COS(RADIANS(90-DEGREES(ASIN(AD400/2000))))*SQRT(2*Basic!$C$4*9.81)*COS(RADIANS(90-DEGREES(ASIN(AD400/2000))))*SQRT(2*Basic!$C$4*9.81))))*SIN(RADIANS(AK400))+(SQRT(((SQRT((SIN(RADIANS(90-DEGREES(ASIN(AD400/2000))))*SQRT(2*Basic!$C$4*9.81)*Tool!$B$125*SIN(RADIANS(90-DEGREES(ASIN(AD400/2000))))*SQRT(2*Basic!$C$4*9.81)*Tool!$B$125)+(COS(RADIANS(90-DEGREES(ASIN(AD400/2000))))*SQRT(2*Basic!$C$4*9.81)*COS(RADIANS(90-DEGREES(ASIN(AD400/2000))))*SQRT(2*Basic!$C$4*9.81))))*SIN(RADIANS(AK400))*(SQRT((SIN(RADIANS(90-DEGREES(ASIN(AD400/2000))))*SQRT(2*Basic!$C$4*9.81)*Tool!$B$125*SIN(RADIANS(90-DEGREES(ASIN(AD400/2000))))*SQRT(2*Basic!$C$4*9.81)*Tool!$B$125)+(COS(RADIANS(90-DEGREES(ASIN(AD400/2000))))*SQRT(2*Basic!$C$4*9.81)*COS(RADIANS(90-DEGREES(ASIN(AD400/2000))))*SQRT(2*Basic!$C$4*9.81))))*SIN(RADIANS(AK400)))-19.62*(-Basic!$C$3))))*(SQRT((SIN(RADIANS(90-DEGREES(ASIN(AD400/2000))))*SQRT(2*Basic!$C$4*9.81)*Tool!$B$125*SIN(RADIANS(90-DEGREES(ASIN(AD400/2000))))*SQRT(2*Basic!$C$4*9.81)*Tool!$B$125)+(COS(RADIANS(90-DEGREES(ASIN(AD400/2000))))*SQRT(2*Basic!$C$4*9.81)*COS(RADIANS(90-DEGREES(ASIN(AD400/2000))))*SQRT(2*Basic!$C$4*9.81))))*COS(RADIANS(AK400))</f>
        <v>2.5137771125831403</v>
      </c>
    </row>
    <row r="401" spans="6:45" x14ac:dyDescent="0.3">
      <c r="F401">
        <v>399</v>
      </c>
      <c r="G401" s="31">
        <f t="shared" si="50"/>
        <v>1.1762685837213191</v>
      </c>
      <c r="H401" s="35">
        <f>Tool!$E$10+('Trajectory Map'!G401*SIN(RADIANS(90-2*DEGREES(ASIN($D$5/2000))))/COS(RADIANS(90-2*DEGREES(ASIN($D$5/2000))))-('Trajectory Map'!G401*'Trajectory Map'!G401/((VLOOKUP($D$5,$AD$3:$AR$2002,15,FALSE)*4*COS(RADIANS(90-2*DEGREES(ASIN($D$5/2000))))*COS(RADIANS(90-2*DEGREES(ASIN($D$5/2000))))))))</f>
        <v>5.8985363365316212</v>
      </c>
      <c r="AD401" s="33">
        <f t="shared" si="54"/>
        <v>399</v>
      </c>
      <c r="AE401" s="33">
        <f t="shared" si="51"/>
        <v>1959.7956526127921</v>
      </c>
      <c r="AH401" s="33">
        <f t="shared" si="52"/>
        <v>11.507721924187191</v>
      </c>
      <c r="AI401" s="33">
        <f t="shared" si="53"/>
        <v>78.492278075812806</v>
      </c>
      <c r="AK401" s="75">
        <f t="shared" si="55"/>
        <v>66.984556151625611</v>
      </c>
      <c r="AN401" s="64"/>
      <c r="AQ401" s="64"/>
      <c r="AR401" s="75">
        <f>(SQRT((SIN(RADIANS(90-DEGREES(ASIN(AD401/2000))))*SQRT(2*Basic!$C$4*9.81)*Tool!$B$125*SIN(RADIANS(90-DEGREES(ASIN(AD401/2000))))*SQRT(2*Basic!$C$4*9.81)*Tool!$B$125)+(COS(RADIANS(90-DEGREES(ASIN(AD401/2000))))*SQRT(2*Basic!$C$4*9.81)*COS(RADIANS(90-DEGREES(ASIN(AD401/2000))))*SQRT(2*Basic!$C$4*9.81))))*(SQRT((SIN(RADIANS(90-DEGREES(ASIN(AD401/2000))))*SQRT(2*Basic!$C$4*9.81)*Tool!$B$125*SIN(RADIANS(90-DEGREES(ASIN(AD401/2000))))*SQRT(2*Basic!$C$4*9.81)*Tool!$B$125)+(COS(RADIANS(90-DEGREES(ASIN(AD401/2000))))*SQRT(2*Basic!$C$4*9.81)*COS(RADIANS(90-DEGREES(ASIN(AD401/2000))))*SQRT(2*Basic!$C$4*9.81))))/(2*9.81)</f>
        <v>0.87032019609</v>
      </c>
      <c r="AS401" s="75">
        <f>(1/9.81)*((SQRT((SIN(RADIANS(90-DEGREES(ASIN(AD401/2000))))*SQRT(2*Basic!$C$4*9.81)*Tool!$B$125*SIN(RADIANS(90-DEGREES(ASIN(AD401/2000))))*SQRT(2*Basic!$C$4*9.81)*Tool!$B$125)+(COS(RADIANS(90-DEGREES(ASIN(AD401/2000))))*SQRT(2*Basic!$C$4*9.81)*COS(RADIANS(90-DEGREES(ASIN(AD401/2000))))*SQRT(2*Basic!$C$4*9.81))))*SIN(RADIANS(AK401))+(SQRT(((SQRT((SIN(RADIANS(90-DEGREES(ASIN(AD401/2000))))*SQRT(2*Basic!$C$4*9.81)*Tool!$B$125*SIN(RADIANS(90-DEGREES(ASIN(AD401/2000))))*SQRT(2*Basic!$C$4*9.81)*Tool!$B$125)+(COS(RADIANS(90-DEGREES(ASIN(AD401/2000))))*SQRT(2*Basic!$C$4*9.81)*COS(RADIANS(90-DEGREES(ASIN(AD401/2000))))*SQRT(2*Basic!$C$4*9.81))))*SIN(RADIANS(AK401))*(SQRT((SIN(RADIANS(90-DEGREES(ASIN(AD401/2000))))*SQRT(2*Basic!$C$4*9.81)*Tool!$B$125*SIN(RADIANS(90-DEGREES(ASIN(AD401/2000))))*SQRT(2*Basic!$C$4*9.81)*Tool!$B$125)+(COS(RADIANS(90-DEGREES(ASIN(AD401/2000))))*SQRT(2*Basic!$C$4*9.81)*COS(RADIANS(90-DEGREES(ASIN(AD401/2000))))*SQRT(2*Basic!$C$4*9.81))))*SIN(RADIANS(AK401)))-19.62*(-Basic!$C$3))))*(SQRT((SIN(RADIANS(90-DEGREES(ASIN(AD401/2000))))*SQRT(2*Basic!$C$4*9.81)*Tool!$B$125*SIN(RADIANS(90-DEGREES(ASIN(AD401/2000))))*SQRT(2*Basic!$C$4*9.81)*Tool!$B$125)+(COS(RADIANS(90-DEGREES(ASIN(AD401/2000))))*SQRT(2*Basic!$C$4*9.81)*COS(RADIANS(90-DEGREES(ASIN(AD401/2000))))*SQRT(2*Basic!$C$4*9.81))))*COS(RADIANS(AK401))</f>
        <v>2.5198825289570954</v>
      </c>
    </row>
    <row r="402" spans="6:45" x14ac:dyDescent="0.3">
      <c r="F402">
        <v>400</v>
      </c>
      <c r="G402" s="31">
        <f t="shared" si="50"/>
        <v>1.1792166252845304</v>
      </c>
      <c r="H402" s="35">
        <f>Tool!$E$10+('Trajectory Map'!G402*SIN(RADIANS(90-2*DEGREES(ASIN($D$5/2000))))/COS(RADIANS(90-2*DEGREES(ASIN($D$5/2000))))-('Trajectory Map'!G402*'Trajectory Map'!G402/((VLOOKUP($D$5,$AD$3:$AR$2002,15,FALSE)*4*COS(RADIANS(90-2*DEGREES(ASIN($D$5/2000))))*COS(RADIANS(90-2*DEGREES(ASIN($D$5/2000))))))))</f>
        <v>5.8975913229328887</v>
      </c>
      <c r="AD402" s="33">
        <f t="shared" si="54"/>
        <v>400</v>
      </c>
      <c r="AE402" s="33">
        <f t="shared" si="51"/>
        <v>1959.5917942265426</v>
      </c>
      <c r="AH402" s="33">
        <f t="shared" si="52"/>
        <v>11.53695903281549</v>
      </c>
      <c r="AI402" s="33">
        <f t="shared" si="53"/>
        <v>78.463040967184511</v>
      </c>
      <c r="AK402" s="75">
        <f t="shared" si="55"/>
        <v>66.926081934369023</v>
      </c>
      <c r="AN402" s="64"/>
      <c r="AQ402" s="64"/>
      <c r="AR402" s="75">
        <f>(SQRT((SIN(RADIANS(90-DEGREES(ASIN(AD402/2000))))*SQRT(2*Basic!$C$4*9.81)*Tool!$B$125*SIN(RADIANS(90-DEGREES(ASIN(AD402/2000))))*SQRT(2*Basic!$C$4*9.81)*Tool!$B$125)+(COS(RADIANS(90-DEGREES(ASIN(AD402/2000))))*SQRT(2*Basic!$C$4*9.81)*COS(RADIANS(90-DEGREES(ASIN(AD402/2000))))*SQRT(2*Basic!$C$4*9.81))))*(SQRT((SIN(RADIANS(90-DEGREES(ASIN(AD402/2000))))*SQRT(2*Basic!$C$4*9.81)*Tool!$B$125*SIN(RADIANS(90-DEGREES(ASIN(AD402/2000))))*SQRT(2*Basic!$C$4*9.81)*Tool!$B$125)+(COS(RADIANS(90-DEGREES(ASIN(AD402/2000))))*SQRT(2*Basic!$C$4*9.81)*COS(RADIANS(90-DEGREES(ASIN(AD402/2000))))*SQRT(2*Basic!$C$4*9.81))))/(2*9.81)</f>
        <v>0.87053440000000037</v>
      </c>
      <c r="AS402" s="75">
        <f>(1/9.81)*((SQRT((SIN(RADIANS(90-DEGREES(ASIN(AD402/2000))))*SQRT(2*Basic!$C$4*9.81)*Tool!$B$125*SIN(RADIANS(90-DEGREES(ASIN(AD402/2000))))*SQRT(2*Basic!$C$4*9.81)*Tool!$B$125)+(COS(RADIANS(90-DEGREES(ASIN(AD402/2000))))*SQRT(2*Basic!$C$4*9.81)*COS(RADIANS(90-DEGREES(ASIN(AD402/2000))))*SQRT(2*Basic!$C$4*9.81))))*SIN(RADIANS(AK402))+(SQRT(((SQRT((SIN(RADIANS(90-DEGREES(ASIN(AD402/2000))))*SQRT(2*Basic!$C$4*9.81)*Tool!$B$125*SIN(RADIANS(90-DEGREES(ASIN(AD402/2000))))*SQRT(2*Basic!$C$4*9.81)*Tool!$B$125)+(COS(RADIANS(90-DEGREES(ASIN(AD402/2000))))*SQRT(2*Basic!$C$4*9.81)*COS(RADIANS(90-DEGREES(ASIN(AD402/2000))))*SQRT(2*Basic!$C$4*9.81))))*SIN(RADIANS(AK402))*(SQRT((SIN(RADIANS(90-DEGREES(ASIN(AD402/2000))))*SQRT(2*Basic!$C$4*9.81)*Tool!$B$125*SIN(RADIANS(90-DEGREES(ASIN(AD402/2000))))*SQRT(2*Basic!$C$4*9.81)*Tool!$B$125)+(COS(RADIANS(90-DEGREES(ASIN(AD402/2000))))*SQRT(2*Basic!$C$4*9.81)*COS(RADIANS(90-DEGREES(ASIN(AD402/2000))))*SQRT(2*Basic!$C$4*9.81))))*SIN(RADIANS(AK402)))-19.62*(-Basic!$C$3))))*(SQRT((SIN(RADIANS(90-DEGREES(ASIN(AD402/2000))))*SQRT(2*Basic!$C$4*9.81)*Tool!$B$125*SIN(RADIANS(90-DEGREES(ASIN(AD402/2000))))*SQRT(2*Basic!$C$4*9.81)*Tool!$B$125)+(COS(RADIANS(90-DEGREES(ASIN(AD402/2000))))*SQRT(2*Basic!$C$4*9.81)*COS(RADIANS(90-DEGREES(ASIN(AD402/2000))))*SQRT(2*Basic!$C$4*9.81))))*COS(RADIANS(AK402))</f>
        <v>2.5259861359205966</v>
      </c>
    </row>
    <row r="403" spans="6:45" x14ac:dyDescent="0.3">
      <c r="F403">
        <v>401</v>
      </c>
      <c r="G403" s="31">
        <f t="shared" si="50"/>
        <v>1.1821646668477419</v>
      </c>
      <c r="H403" s="35">
        <f>Tool!$E$10+('Trajectory Map'!G403*SIN(RADIANS(90-2*DEGREES(ASIN($D$5/2000))))/COS(RADIANS(90-2*DEGREES(ASIN($D$5/2000))))-('Trajectory Map'!G403*'Trajectory Map'!G403/((VLOOKUP($D$5,$AD$3:$AR$2002,15,FALSE)*4*COS(RADIANS(90-2*DEGREES(ASIN($D$5/2000))))*COS(RADIANS(90-2*DEGREES(ASIN($D$5/2000))))))))</f>
        <v>5.8966428557406427</v>
      </c>
      <c r="AD403" s="33">
        <f t="shared" si="54"/>
        <v>401</v>
      </c>
      <c r="AE403" s="33">
        <f t="shared" si="51"/>
        <v>1959.3874042669561</v>
      </c>
      <c r="AH403" s="33">
        <f t="shared" si="52"/>
        <v>11.566199187135052</v>
      </c>
      <c r="AI403" s="33">
        <f t="shared" si="53"/>
        <v>78.433800812864945</v>
      </c>
      <c r="AK403" s="75">
        <f t="shared" si="55"/>
        <v>66.86760162572989</v>
      </c>
      <c r="AN403" s="64"/>
      <c r="AQ403" s="64"/>
      <c r="AR403" s="75">
        <f>(SQRT((SIN(RADIANS(90-DEGREES(ASIN(AD403/2000))))*SQRT(2*Basic!$C$4*9.81)*Tool!$B$125*SIN(RADIANS(90-DEGREES(ASIN(AD403/2000))))*SQRT(2*Basic!$C$4*9.81)*Tool!$B$125)+(COS(RADIANS(90-DEGREES(ASIN(AD403/2000))))*SQRT(2*Basic!$C$4*9.81)*COS(RADIANS(90-DEGREES(ASIN(AD403/2000))))*SQRT(2*Basic!$C$4*9.81))))*(SQRT((SIN(RADIANS(90-DEGREES(ASIN(AD403/2000))))*SQRT(2*Basic!$C$4*9.81)*Tool!$B$125*SIN(RADIANS(90-DEGREES(ASIN(AD403/2000))))*SQRT(2*Basic!$C$4*9.81)*Tool!$B$125)+(COS(RADIANS(90-DEGREES(ASIN(AD403/2000))))*SQRT(2*Basic!$C$4*9.81)*COS(RADIANS(90-DEGREES(ASIN(AD403/2000))))*SQRT(2*Basic!$C$4*9.81))))/(2*9.81)</f>
        <v>0.87074914009000004</v>
      </c>
      <c r="AS403" s="75">
        <f>(1/9.81)*((SQRT((SIN(RADIANS(90-DEGREES(ASIN(AD403/2000))))*SQRT(2*Basic!$C$4*9.81)*Tool!$B$125*SIN(RADIANS(90-DEGREES(ASIN(AD403/2000))))*SQRT(2*Basic!$C$4*9.81)*Tool!$B$125)+(COS(RADIANS(90-DEGREES(ASIN(AD403/2000))))*SQRT(2*Basic!$C$4*9.81)*COS(RADIANS(90-DEGREES(ASIN(AD403/2000))))*SQRT(2*Basic!$C$4*9.81))))*SIN(RADIANS(AK403))+(SQRT(((SQRT((SIN(RADIANS(90-DEGREES(ASIN(AD403/2000))))*SQRT(2*Basic!$C$4*9.81)*Tool!$B$125*SIN(RADIANS(90-DEGREES(ASIN(AD403/2000))))*SQRT(2*Basic!$C$4*9.81)*Tool!$B$125)+(COS(RADIANS(90-DEGREES(ASIN(AD403/2000))))*SQRT(2*Basic!$C$4*9.81)*COS(RADIANS(90-DEGREES(ASIN(AD403/2000))))*SQRT(2*Basic!$C$4*9.81))))*SIN(RADIANS(AK403))*(SQRT((SIN(RADIANS(90-DEGREES(ASIN(AD403/2000))))*SQRT(2*Basic!$C$4*9.81)*Tool!$B$125*SIN(RADIANS(90-DEGREES(ASIN(AD403/2000))))*SQRT(2*Basic!$C$4*9.81)*Tool!$B$125)+(COS(RADIANS(90-DEGREES(ASIN(AD403/2000))))*SQRT(2*Basic!$C$4*9.81)*COS(RADIANS(90-DEGREES(ASIN(AD403/2000))))*SQRT(2*Basic!$C$4*9.81))))*SIN(RADIANS(AK403)))-19.62*(-Basic!$C$3))))*(SQRT((SIN(RADIANS(90-DEGREES(ASIN(AD403/2000))))*SQRT(2*Basic!$C$4*9.81)*Tool!$B$125*SIN(RADIANS(90-DEGREES(ASIN(AD403/2000))))*SQRT(2*Basic!$C$4*9.81)*Tool!$B$125)+(COS(RADIANS(90-DEGREES(ASIN(AD403/2000))))*SQRT(2*Basic!$C$4*9.81)*COS(RADIANS(90-DEGREES(ASIN(AD403/2000))))*SQRT(2*Basic!$C$4*9.81))))*COS(RADIANS(AK403))</f>
        <v>2.5320879262202345</v>
      </c>
    </row>
    <row r="404" spans="6:45" x14ac:dyDescent="0.3">
      <c r="F404">
        <v>402</v>
      </c>
      <c r="G404" s="31">
        <f t="shared" si="50"/>
        <v>1.1851127084109532</v>
      </c>
      <c r="H404" s="35">
        <f>Tool!$E$10+('Trajectory Map'!G404*SIN(RADIANS(90-2*DEGREES(ASIN($D$5/2000))))/COS(RADIANS(90-2*DEGREES(ASIN($D$5/2000))))-('Trajectory Map'!G404*'Trajectory Map'!G404/((VLOOKUP($D$5,$AD$3:$AR$2002,15,FALSE)*4*COS(RADIANS(90-2*DEGREES(ASIN($D$5/2000))))*COS(RADIANS(90-2*DEGREES(ASIN($D$5/2000))))))))</f>
        <v>5.8956909349548825</v>
      </c>
      <c r="AD404" s="33">
        <f t="shared" si="54"/>
        <v>402</v>
      </c>
      <c r="AE404" s="33">
        <f t="shared" si="51"/>
        <v>1959.1824825676654</v>
      </c>
      <c r="AH404" s="33">
        <f t="shared" si="52"/>
        <v>11.595442395715709</v>
      </c>
      <c r="AI404" s="33">
        <f t="shared" si="53"/>
        <v>78.404557604284292</v>
      </c>
      <c r="AK404" s="75">
        <f t="shared" si="55"/>
        <v>66.809115208568585</v>
      </c>
      <c r="AN404" s="64"/>
      <c r="AQ404" s="64"/>
      <c r="AR404" s="75">
        <f>(SQRT((SIN(RADIANS(90-DEGREES(ASIN(AD404/2000))))*SQRT(2*Basic!$C$4*9.81)*Tool!$B$125*SIN(RADIANS(90-DEGREES(ASIN(AD404/2000))))*SQRT(2*Basic!$C$4*9.81)*Tool!$B$125)+(COS(RADIANS(90-DEGREES(ASIN(AD404/2000))))*SQRT(2*Basic!$C$4*9.81)*COS(RADIANS(90-DEGREES(ASIN(AD404/2000))))*SQRT(2*Basic!$C$4*9.81))))*(SQRT((SIN(RADIANS(90-DEGREES(ASIN(AD404/2000))))*SQRT(2*Basic!$C$4*9.81)*Tool!$B$125*SIN(RADIANS(90-DEGREES(ASIN(AD404/2000))))*SQRT(2*Basic!$C$4*9.81)*Tool!$B$125)+(COS(RADIANS(90-DEGREES(ASIN(AD404/2000))))*SQRT(2*Basic!$C$4*9.81)*COS(RADIANS(90-DEGREES(ASIN(AD404/2000))))*SQRT(2*Basic!$C$4*9.81))))/(2*9.81)</f>
        <v>0.87096441636000022</v>
      </c>
      <c r="AS404" s="75">
        <f>(1/9.81)*((SQRT((SIN(RADIANS(90-DEGREES(ASIN(AD404/2000))))*SQRT(2*Basic!$C$4*9.81)*Tool!$B$125*SIN(RADIANS(90-DEGREES(ASIN(AD404/2000))))*SQRT(2*Basic!$C$4*9.81)*Tool!$B$125)+(COS(RADIANS(90-DEGREES(ASIN(AD404/2000))))*SQRT(2*Basic!$C$4*9.81)*COS(RADIANS(90-DEGREES(ASIN(AD404/2000))))*SQRT(2*Basic!$C$4*9.81))))*SIN(RADIANS(AK404))+(SQRT(((SQRT((SIN(RADIANS(90-DEGREES(ASIN(AD404/2000))))*SQRT(2*Basic!$C$4*9.81)*Tool!$B$125*SIN(RADIANS(90-DEGREES(ASIN(AD404/2000))))*SQRT(2*Basic!$C$4*9.81)*Tool!$B$125)+(COS(RADIANS(90-DEGREES(ASIN(AD404/2000))))*SQRT(2*Basic!$C$4*9.81)*COS(RADIANS(90-DEGREES(ASIN(AD404/2000))))*SQRT(2*Basic!$C$4*9.81))))*SIN(RADIANS(AK404))*(SQRT((SIN(RADIANS(90-DEGREES(ASIN(AD404/2000))))*SQRT(2*Basic!$C$4*9.81)*Tool!$B$125*SIN(RADIANS(90-DEGREES(ASIN(AD404/2000))))*SQRT(2*Basic!$C$4*9.81)*Tool!$B$125)+(COS(RADIANS(90-DEGREES(ASIN(AD404/2000))))*SQRT(2*Basic!$C$4*9.81)*COS(RADIANS(90-DEGREES(ASIN(AD404/2000))))*SQRT(2*Basic!$C$4*9.81))))*SIN(RADIANS(AK404)))-19.62*(-Basic!$C$3))))*(SQRT((SIN(RADIANS(90-DEGREES(ASIN(AD404/2000))))*SQRT(2*Basic!$C$4*9.81)*Tool!$B$125*SIN(RADIANS(90-DEGREES(ASIN(AD404/2000))))*SQRT(2*Basic!$C$4*9.81)*Tool!$B$125)+(COS(RADIANS(90-DEGREES(ASIN(AD404/2000))))*SQRT(2*Basic!$C$4*9.81)*COS(RADIANS(90-DEGREES(ASIN(AD404/2000))))*SQRT(2*Basic!$C$4*9.81))))*COS(RADIANS(AK404))</f>
        <v>2.5381878925837205</v>
      </c>
    </row>
    <row r="405" spans="6:45" x14ac:dyDescent="0.3">
      <c r="F405">
        <v>403</v>
      </c>
      <c r="G405" s="31">
        <f t="shared" si="50"/>
        <v>1.1880607499741644</v>
      </c>
      <c r="H405" s="35">
        <f>Tool!$E$10+('Trajectory Map'!G405*SIN(RADIANS(90-2*DEGREES(ASIN($D$5/2000))))/COS(RADIANS(90-2*DEGREES(ASIN($D$5/2000))))-('Trajectory Map'!G405*'Trajectory Map'!G405/((VLOOKUP($D$5,$AD$3:$AR$2002,15,FALSE)*4*COS(RADIANS(90-2*DEGREES(ASIN($D$5/2000))))*COS(RADIANS(90-2*DEGREES(ASIN($D$5/2000))))))))</f>
        <v>5.894735560575608</v>
      </c>
      <c r="AD405" s="33">
        <f t="shared" si="54"/>
        <v>403</v>
      </c>
      <c r="AE405" s="33">
        <f t="shared" si="51"/>
        <v>1958.9770289617998</v>
      </c>
      <c r="AH405" s="33">
        <f t="shared" si="52"/>
        <v>11.624688667134951</v>
      </c>
      <c r="AI405" s="33">
        <f t="shared" si="53"/>
        <v>78.375311332865053</v>
      </c>
      <c r="AK405" s="75">
        <f t="shared" si="55"/>
        <v>66.750622665730106</v>
      </c>
      <c r="AN405" s="64"/>
      <c r="AQ405" s="64"/>
      <c r="AR405" s="75">
        <f>(SQRT((SIN(RADIANS(90-DEGREES(ASIN(AD405/2000))))*SQRT(2*Basic!$C$4*9.81)*Tool!$B$125*SIN(RADIANS(90-DEGREES(ASIN(AD405/2000))))*SQRT(2*Basic!$C$4*9.81)*Tool!$B$125)+(COS(RADIANS(90-DEGREES(ASIN(AD405/2000))))*SQRT(2*Basic!$C$4*9.81)*COS(RADIANS(90-DEGREES(ASIN(AD405/2000))))*SQRT(2*Basic!$C$4*9.81))))*(SQRT((SIN(RADIANS(90-DEGREES(ASIN(AD405/2000))))*SQRT(2*Basic!$C$4*9.81)*Tool!$B$125*SIN(RADIANS(90-DEGREES(ASIN(AD405/2000))))*SQRT(2*Basic!$C$4*9.81)*Tool!$B$125)+(COS(RADIANS(90-DEGREES(ASIN(AD405/2000))))*SQRT(2*Basic!$C$4*9.81)*COS(RADIANS(90-DEGREES(ASIN(AD405/2000))))*SQRT(2*Basic!$C$4*9.81))))/(2*9.81)</f>
        <v>0.8711802288099999</v>
      </c>
      <c r="AS405" s="75">
        <f>(1/9.81)*((SQRT((SIN(RADIANS(90-DEGREES(ASIN(AD405/2000))))*SQRT(2*Basic!$C$4*9.81)*Tool!$B$125*SIN(RADIANS(90-DEGREES(ASIN(AD405/2000))))*SQRT(2*Basic!$C$4*9.81)*Tool!$B$125)+(COS(RADIANS(90-DEGREES(ASIN(AD405/2000))))*SQRT(2*Basic!$C$4*9.81)*COS(RADIANS(90-DEGREES(ASIN(AD405/2000))))*SQRT(2*Basic!$C$4*9.81))))*SIN(RADIANS(AK405))+(SQRT(((SQRT((SIN(RADIANS(90-DEGREES(ASIN(AD405/2000))))*SQRT(2*Basic!$C$4*9.81)*Tool!$B$125*SIN(RADIANS(90-DEGREES(ASIN(AD405/2000))))*SQRT(2*Basic!$C$4*9.81)*Tool!$B$125)+(COS(RADIANS(90-DEGREES(ASIN(AD405/2000))))*SQRT(2*Basic!$C$4*9.81)*COS(RADIANS(90-DEGREES(ASIN(AD405/2000))))*SQRT(2*Basic!$C$4*9.81))))*SIN(RADIANS(AK405))*(SQRT((SIN(RADIANS(90-DEGREES(ASIN(AD405/2000))))*SQRT(2*Basic!$C$4*9.81)*Tool!$B$125*SIN(RADIANS(90-DEGREES(ASIN(AD405/2000))))*SQRT(2*Basic!$C$4*9.81)*Tool!$B$125)+(COS(RADIANS(90-DEGREES(ASIN(AD405/2000))))*SQRT(2*Basic!$C$4*9.81)*COS(RADIANS(90-DEGREES(ASIN(AD405/2000))))*SQRT(2*Basic!$C$4*9.81))))*SIN(RADIANS(AK405)))-19.62*(-Basic!$C$3))))*(SQRT((SIN(RADIANS(90-DEGREES(ASIN(AD405/2000))))*SQRT(2*Basic!$C$4*9.81)*Tool!$B$125*SIN(RADIANS(90-DEGREES(ASIN(AD405/2000))))*SQRT(2*Basic!$C$4*9.81)*Tool!$B$125)+(COS(RADIANS(90-DEGREES(ASIN(AD405/2000))))*SQRT(2*Basic!$C$4*9.81)*COS(RADIANS(90-DEGREES(ASIN(AD405/2000))))*SQRT(2*Basic!$C$4*9.81))))*COS(RADIANS(AK405))</f>
        <v>2.5442860277198531</v>
      </c>
    </row>
    <row r="406" spans="6:45" x14ac:dyDescent="0.3">
      <c r="F406">
        <v>404</v>
      </c>
      <c r="G406" s="31">
        <f t="shared" si="50"/>
        <v>1.1910087915373759</v>
      </c>
      <c r="H406" s="35">
        <f>Tool!$E$10+('Trajectory Map'!G406*SIN(RADIANS(90-2*DEGREES(ASIN($D$5/2000))))/COS(RADIANS(90-2*DEGREES(ASIN($D$5/2000))))-('Trajectory Map'!G406*'Trajectory Map'!G406/((VLOOKUP($D$5,$AD$3:$AR$2002,15,FALSE)*4*COS(RADIANS(90-2*DEGREES(ASIN($D$5/2000))))*COS(RADIANS(90-2*DEGREES(ASIN($D$5/2000))))))))</f>
        <v>5.8937767326028201</v>
      </c>
      <c r="AD406" s="33">
        <f t="shared" si="54"/>
        <v>404</v>
      </c>
      <c r="AE406" s="33">
        <f t="shared" si="51"/>
        <v>1958.7710432819861</v>
      </c>
      <c r="AH406" s="33">
        <f t="shared" si="52"/>
        <v>11.653938009977946</v>
      </c>
      <c r="AI406" s="33">
        <f t="shared" si="53"/>
        <v>78.346061990022051</v>
      </c>
      <c r="AK406" s="75">
        <f t="shared" si="55"/>
        <v>66.692123980044101</v>
      </c>
      <c r="AN406" s="64"/>
      <c r="AQ406" s="64"/>
      <c r="AR406" s="75">
        <f>(SQRT((SIN(RADIANS(90-DEGREES(ASIN(AD406/2000))))*SQRT(2*Basic!$C$4*9.81)*Tool!$B$125*SIN(RADIANS(90-DEGREES(ASIN(AD406/2000))))*SQRT(2*Basic!$C$4*9.81)*Tool!$B$125)+(COS(RADIANS(90-DEGREES(ASIN(AD406/2000))))*SQRT(2*Basic!$C$4*9.81)*COS(RADIANS(90-DEGREES(ASIN(AD406/2000))))*SQRT(2*Basic!$C$4*9.81))))*(SQRT((SIN(RADIANS(90-DEGREES(ASIN(AD406/2000))))*SQRT(2*Basic!$C$4*9.81)*Tool!$B$125*SIN(RADIANS(90-DEGREES(ASIN(AD406/2000))))*SQRT(2*Basic!$C$4*9.81)*Tool!$B$125)+(COS(RADIANS(90-DEGREES(ASIN(AD406/2000))))*SQRT(2*Basic!$C$4*9.81)*COS(RADIANS(90-DEGREES(ASIN(AD406/2000))))*SQRT(2*Basic!$C$4*9.81))))/(2*9.81)</f>
        <v>0.87139657744000021</v>
      </c>
      <c r="AS406" s="75">
        <f>(1/9.81)*((SQRT((SIN(RADIANS(90-DEGREES(ASIN(AD406/2000))))*SQRT(2*Basic!$C$4*9.81)*Tool!$B$125*SIN(RADIANS(90-DEGREES(ASIN(AD406/2000))))*SQRT(2*Basic!$C$4*9.81)*Tool!$B$125)+(COS(RADIANS(90-DEGREES(ASIN(AD406/2000))))*SQRT(2*Basic!$C$4*9.81)*COS(RADIANS(90-DEGREES(ASIN(AD406/2000))))*SQRT(2*Basic!$C$4*9.81))))*SIN(RADIANS(AK406))+(SQRT(((SQRT((SIN(RADIANS(90-DEGREES(ASIN(AD406/2000))))*SQRT(2*Basic!$C$4*9.81)*Tool!$B$125*SIN(RADIANS(90-DEGREES(ASIN(AD406/2000))))*SQRT(2*Basic!$C$4*9.81)*Tool!$B$125)+(COS(RADIANS(90-DEGREES(ASIN(AD406/2000))))*SQRT(2*Basic!$C$4*9.81)*COS(RADIANS(90-DEGREES(ASIN(AD406/2000))))*SQRT(2*Basic!$C$4*9.81))))*SIN(RADIANS(AK406))*(SQRT((SIN(RADIANS(90-DEGREES(ASIN(AD406/2000))))*SQRT(2*Basic!$C$4*9.81)*Tool!$B$125*SIN(RADIANS(90-DEGREES(ASIN(AD406/2000))))*SQRT(2*Basic!$C$4*9.81)*Tool!$B$125)+(COS(RADIANS(90-DEGREES(ASIN(AD406/2000))))*SQRT(2*Basic!$C$4*9.81)*COS(RADIANS(90-DEGREES(ASIN(AD406/2000))))*SQRT(2*Basic!$C$4*9.81))))*SIN(RADIANS(AK406)))-19.62*(-Basic!$C$3))))*(SQRT((SIN(RADIANS(90-DEGREES(ASIN(AD406/2000))))*SQRT(2*Basic!$C$4*9.81)*Tool!$B$125*SIN(RADIANS(90-DEGREES(ASIN(AD406/2000))))*SQRT(2*Basic!$C$4*9.81)*Tool!$B$125)+(COS(RADIANS(90-DEGREES(ASIN(AD406/2000))))*SQRT(2*Basic!$C$4*9.81)*COS(RADIANS(90-DEGREES(ASIN(AD406/2000))))*SQRT(2*Basic!$C$4*9.81))))*COS(RADIANS(AK406))</f>
        <v>2.5503823243184955</v>
      </c>
    </row>
    <row r="407" spans="6:45" x14ac:dyDescent="0.3">
      <c r="F407">
        <v>405</v>
      </c>
      <c r="G407" s="31">
        <f t="shared" si="50"/>
        <v>1.1939568331005872</v>
      </c>
      <c r="H407" s="35">
        <f>Tool!$E$10+('Trajectory Map'!G407*SIN(RADIANS(90-2*DEGREES(ASIN($D$5/2000))))/COS(RADIANS(90-2*DEGREES(ASIN($D$5/2000))))-('Trajectory Map'!G407*'Trajectory Map'!G407/((VLOOKUP($D$5,$AD$3:$AR$2002,15,FALSE)*4*COS(RADIANS(90-2*DEGREES(ASIN($D$5/2000))))*COS(RADIANS(90-2*DEGREES(ASIN($D$5/2000))))))))</f>
        <v>5.892814451036517</v>
      </c>
      <c r="AD407" s="33">
        <f t="shared" si="54"/>
        <v>405</v>
      </c>
      <c r="AE407" s="33">
        <f t="shared" si="51"/>
        <v>1958.5645253603466</v>
      </c>
      <c r="AH407" s="33">
        <f t="shared" si="52"/>
        <v>11.683190432837582</v>
      </c>
      <c r="AI407" s="33">
        <f t="shared" si="53"/>
        <v>78.316809567162423</v>
      </c>
      <c r="AK407" s="75">
        <f t="shared" si="55"/>
        <v>66.633619134324832</v>
      </c>
      <c r="AN407" s="64"/>
      <c r="AQ407" s="64"/>
      <c r="AR407" s="75">
        <f>(SQRT((SIN(RADIANS(90-DEGREES(ASIN(AD407/2000))))*SQRT(2*Basic!$C$4*9.81)*Tool!$B$125*SIN(RADIANS(90-DEGREES(ASIN(AD407/2000))))*SQRT(2*Basic!$C$4*9.81)*Tool!$B$125)+(COS(RADIANS(90-DEGREES(ASIN(AD407/2000))))*SQRT(2*Basic!$C$4*9.81)*COS(RADIANS(90-DEGREES(ASIN(AD407/2000))))*SQRT(2*Basic!$C$4*9.81))))*(SQRT((SIN(RADIANS(90-DEGREES(ASIN(AD407/2000))))*SQRT(2*Basic!$C$4*9.81)*Tool!$B$125*SIN(RADIANS(90-DEGREES(ASIN(AD407/2000))))*SQRT(2*Basic!$C$4*9.81)*Tool!$B$125)+(COS(RADIANS(90-DEGREES(ASIN(AD407/2000))))*SQRT(2*Basic!$C$4*9.81)*COS(RADIANS(90-DEGREES(ASIN(AD407/2000))))*SQRT(2*Basic!$C$4*9.81))))/(2*9.81)</f>
        <v>0.87161346225000036</v>
      </c>
      <c r="AS407" s="75">
        <f>(1/9.81)*((SQRT((SIN(RADIANS(90-DEGREES(ASIN(AD407/2000))))*SQRT(2*Basic!$C$4*9.81)*Tool!$B$125*SIN(RADIANS(90-DEGREES(ASIN(AD407/2000))))*SQRT(2*Basic!$C$4*9.81)*Tool!$B$125)+(COS(RADIANS(90-DEGREES(ASIN(AD407/2000))))*SQRT(2*Basic!$C$4*9.81)*COS(RADIANS(90-DEGREES(ASIN(AD407/2000))))*SQRT(2*Basic!$C$4*9.81))))*SIN(RADIANS(AK407))+(SQRT(((SQRT((SIN(RADIANS(90-DEGREES(ASIN(AD407/2000))))*SQRT(2*Basic!$C$4*9.81)*Tool!$B$125*SIN(RADIANS(90-DEGREES(ASIN(AD407/2000))))*SQRT(2*Basic!$C$4*9.81)*Tool!$B$125)+(COS(RADIANS(90-DEGREES(ASIN(AD407/2000))))*SQRT(2*Basic!$C$4*9.81)*COS(RADIANS(90-DEGREES(ASIN(AD407/2000))))*SQRT(2*Basic!$C$4*9.81))))*SIN(RADIANS(AK407))*(SQRT((SIN(RADIANS(90-DEGREES(ASIN(AD407/2000))))*SQRT(2*Basic!$C$4*9.81)*Tool!$B$125*SIN(RADIANS(90-DEGREES(ASIN(AD407/2000))))*SQRT(2*Basic!$C$4*9.81)*Tool!$B$125)+(COS(RADIANS(90-DEGREES(ASIN(AD407/2000))))*SQRT(2*Basic!$C$4*9.81)*COS(RADIANS(90-DEGREES(ASIN(AD407/2000))))*SQRT(2*Basic!$C$4*9.81))))*SIN(RADIANS(AK407)))-19.62*(-Basic!$C$3))))*(SQRT((SIN(RADIANS(90-DEGREES(ASIN(AD407/2000))))*SQRT(2*Basic!$C$4*9.81)*Tool!$B$125*SIN(RADIANS(90-DEGREES(ASIN(AD407/2000))))*SQRT(2*Basic!$C$4*9.81)*Tool!$B$125)+(COS(RADIANS(90-DEGREES(ASIN(AD407/2000))))*SQRT(2*Basic!$C$4*9.81)*COS(RADIANS(90-DEGREES(ASIN(AD407/2000))))*SQRT(2*Basic!$C$4*9.81))))*COS(RADIANS(AK407))</f>
        <v>2.5564767750505415</v>
      </c>
    </row>
    <row r="408" spans="6:45" x14ac:dyDescent="0.3">
      <c r="F408">
        <v>406</v>
      </c>
      <c r="G408" s="31">
        <f t="shared" si="50"/>
        <v>1.1969048746637985</v>
      </c>
      <c r="H408" s="35">
        <f>Tool!$E$10+('Trajectory Map'!G408*SIN(RADIANS(90-2*DEGREES(ASIN($D$5/2000))))/COS(RADIANS(90-2*DEGREES(ASIN($D$5/2000))))-('Trajectory Map'!G408*'Trajectory Map'!G408/((VLOOKUP($D$5,$AD$3:$AR$2002,15,FALSE)*4*COS(RADIANS(90-2*DEGREES(ASIN($D$5/2000))))*COS(RADIANS(90-2*DEGREES(ASIN($D$5/2000))))))))</f>
        <v>5.8918487158767006</v>
      </c>
      <c r="AD408" s="33">
        <f t="shared" si="54"/>
        <v>406</v>
      </c>
      <c r="AE408" s="33">
        <f t="shared" si="51"/>
        <v>1958.3574750284995</v>
      </c>
      <c r="AH408" s="33">
        <f t="shared" si="52"/>
        <v>11.712445944314483</v>
      </c>
      <c r="AI408" s="33">
        <f t="shared" si="53"/>
        <v>78.287554055685519</v>
      </c>
      <c r="AK408" s="75">
        <f t="shared" si="55"/>
        <v>66.575108111371037</v>
      </c>
      <c r="AN408" s="64"/>
      <c r="AQ408" s="64"/>
      <c r="AR408" s="75">
        <f>(SQRT((SIN(RADIANS(90-DEGREES(ASIN(AD408/2000))))*SQRT(2*Basic!$C$4*9.81)*Tool!$B$125*SIN(RADIANS(90-DEGREES(ASIN(AD408/2000))))*SQRT(2*Basic!$C$4*9.81)*Tool!$B$125)+(COS(RADIANS(90-DEGREES(ASIN(AD408/2000))))*SQRT(2*Basic!$C$4*9.81)*COS(RADIANS(90-DEGREES(ASIN(AD408/2000))))*SQRT(2*Basic!$C$4*9.81))))*(SQRT((SIN(RADIANS(90-DEGREES(ASIN(AD408/2000))))*SQRT(2*Basic!$C$4*9.81)*Tool!$B$125*SIN(RADIANS(90-DEGREES(ASIN(AD408/2000))))*SQRT(2*Basic!$C$4*9.81)*Tool!$B$125)+(COS(RADIANS(90-DEGREES(ASIN(AD408/2000))))*SQRT(2*Basic!$C$4*9.81)*COS(RADIANS(90-DEGREES(ASIN(AD408/2000))))*SQRT(2*Basic!$C$4*9.81))))/(2*9.81)</f>
        <v>0.87183088323999991</v>
      </c>
      <c r="AS408" s="75">
        <f>(1/9.81)*((SQRT((SIN(RADIANS(90-DEGREES(ASIN(AD408/2000))))*SQRT(2*Basic!$C$4*9.81)*Tool!$B$125*SIN(RADIANS(90-DEGREES(ASIN(AD408/2000))))*SQRT(2*Basic!$C$4*9.81)*Tool!$B$125)+(COS(RADIANS(90-DEGREES(ASIN(AD408/2000))))*SQRT(2*Basic!$C$4*9.81)*COS(RADIANS(90-DEGREES(ASIN(AD408/2000))))*SQRT(2*Basic!$C$4*9.81))))*SIN(RADIANS(AK408))+(SQRT(((SQRT((SIN(RADIANS(90-DEGREES(ASIN(AD408/2000))))*SQRT(2*Basic!$C$4*9.81)*Tool!$B$125*SIN(RADIANS(90-DEGREES(ASIN(AD408/2000))))*SQRT(2*Basic!$C$4*9.81)*Tool!$B$125)+(COS(RADIANS(90-DEGREES(ASIN(AD408/2000))))*SQRT(2*Basic!$C$4*9.81)*COS(RADIANS(90-DEGREES(ASIN(AD408/2000))))*SQRT(2*Basic!$C$4*9.81))))*SIN(RADIANS(AK408))*(SQRT((SIN(RADIANS(90-DEGREES(ASIN(AD408/2000))))*SQRT(2*Basic!$C$4*9.81)*Tool!$B$125*SIN(RADIANS(90-DEGREES(ASIN(AD408/2000))))*SQRT(2*Basic!$C$4*9.81)*Tool!$B$125)+(COS(RADIANS(90-DEGREES(ASIN(AD408/2000))))*SQRT(2*Basic!$C$4*9.81)*COS(RADIANS(90-DEGREES(ASIN(AD408/2000))))*SQRT(2*Basic!$C$4*9.81))))*SIN(RADIANS(AK408)))-19.62*(-Basic!$C$3))))*(SQRT((SIN(RADIANS(90-DEGREES(ASIN(AD408/2000))))*SQRT(2*Basic!$C$4*9.81)*Tool!$B$125*SIN(RADIANS(90-DEGREES(ASIN(AD408/2000))))*SQRT(2*Basic!$C$4*9.81)*Tool!$B$125)+(COS(RADIANS(90-DEGREES(ASIN(AD408/2000))))*SQRT(2*Basic!$C$4*9.81)*COS(RADIANS(90-DEGREES(ASIN(AD408/2000))))*SQRT(2*Basic!$C$4*9.81))))*COS(RADIANS(AK408))</f>
        <v>2.5625693725678951</v>
      </c>
    </row>
    <row r="409" spans="6:45" x14ac:dyDescent="0.3">
      <c r="F409">
        <v>407</v>
      </c>
      <c r="G409" s="31">
        <f t="shared" si="50"/>
        <v>1.19985291622701</v>
      </c>
      <c r="H409" s="35">
        <f>Tool!$E$10+('Trajectory Map'!G409*SIN(RADIANS(90-2*DEGREES(ASIN($D$5/2000))))/COS(RADIANS(90-2*DEGREES(ASIN($D$5/2000))))-('Trajectory Map'!G409*'Trajectory Map'!G409/((VLOOKUP($D$5,$AD$3:$AR$2002,15,FALSE)*4*COS(RADIANS(90-2*DEGREES(ASIN($D$5/2000))))*COS(RADIANS(90-2*DEGREES(ASIN($D$5/2000))))))))</f>
        <v>5.8908795271233698</v>
      </c>
      <c r="AD409" s="33">
        <f t="shared" si="54"/>
        <v>407</v>
      </c>
      <c r="AE409" s="33">
        <f t="shared" si="51"/>
        <v>1958.1498921175569</v>
      </c>
      <c r="AH409" s="33">
        <f t="shared" si="52"/>
        <v>11.74170455301703</v>
      </c>
      <c r="AI409" s="33">
        <f t="shared" si="53"/>
        <v>78.25829544698297</v>
      </c>
      <c r="AK409" s="75">
        <f t="shared" si="55"/>
        <v>66.51659089396594</v>
      </c>
      <c r="AN409" s="64"/>
      <c r="AQ409" s="64"/>
      <c r="AR409" s="75">
        <f>(SQRT((SIN(RADIANS(90-DEGREES(ASIN(AD409/2000))))*SQRT(2*Basic!$C$4*9.81)*Tool!$B$125*SIN(RADIANS(90-DEGREES(ASIN(AD409/2000))))*SQRT(2*Basic!$C$4*9.81)*Tool!$B$125)+(COS(RADIANS(90-DEGREES(ASIN(AD409/2000))))*SQRT(2*Basic!$C$4*9.81)*COS(RADIANS(90-DEGREES(ASIN(AD409/2000))))*SQRT(2*Basic!$C$4*9.81))))*(SQRT((SIN(RADIANS(90-DEGREES(ASIN(AD409/2000))))*SQRT(2*Basic!$C$4*9.81)*Tool!$B$125*SIN(RADIANS(90-DEGREES(ASIN(AD409/2000))))*SQRT(2*Basic!$C$4*9.81)*Tool!$B$125)+(COS(RADIANS(90-DEGREES(ASIN(AD409/2000))))*SQRT(2*Basic!$C$4*9.81)*COS(RADIANS(90-DEGREES(ASIN(AD409/2000))))*SQRT(2*Basic!$C$4*9.81))))/(2*9.81)</f>
        <v>0.87204884041000019</v>
      </c>
      <c r="AS409" s="75">
        <f>(1/9.81)*((SQRT((SIN(RADIANS(90-DEGREES(ASIN(AD409/2000))))*SQRT(2*Basic!$C$4*9.81)*Tool!$B$125*SIN(RADIANS(90-DEGREES(ASIN(AD409/2000))))*SQRT(2*Basic!$C$4*9.81)*Tool!$B$125)+(COS(RADIANS(90-DEGREES(ASIN(AD409/2000))))*SQRT(2*Basic!$C$4*9.81)*COS(RADIANS(90-DEGREES(ASIN(AD409/2000))))*SQRT(2*Basic!$C$4*9.81))))*SIN(RADIANS(AK409))+(SQRT(((SQRT((SIN(RADIANS(90-DEGREES(ASIN(AD409/2000))))*SQRT(2*Basic!$C$4*9.81)*Tool!$B$125*SIN(RADIANS(90-DEGREES(ASIN(AD409/2000))))*SQRT(2*Basic!$C$4*9.81)*Tool!$B$125)+(COS(RADIANS(90-DEGREES(ASIN(AD409/2000))))*SQRT(2*Basic!$C$4*9.81)*COS(RADIANS(90-DEGREES(ASIN(AD409/2000))))*SQRT(2*Basic!$C$4*9.81))))*SIN(RADIANS(AK409))*(SQRT((SIN(RADIANS(90-DEGREES(ASIN(AD409/2000))))*SQRT(2*Basic!$C$4*9.81)*Tool!$B$125*SIN(RADIANS(90-DEGREES(ASIN(AD409/2000))))*SQRT(2*Basic!$C$4*9.81)*Tool!$B$125)+(COS(RADIANS(90-DEGREES(ASIN(AD409/2000))))*SQRT(2*Basic!$C$4*9.81)*COS(RADIANS(90-DEGREES(ASIN(AD409/2000))))*SQRT(2*Basic!$C$4*9.81))))*SIN(RADIANS(AK409)))-19.62*(-Basic!$C$3))))*(SQRT((SIN(RADIANS(90-DEGREES(ASIN(AD409/2000))))*SQRT(2*Basic!$C$4*9.81)*Tool!$B$125*SIN(RADIANS(90-DEGREES(ASIN(AD409/2000))))*SQRT(2*Basic!$C$4*9.81)*Tool!$B$125)+(COS(RADIANS(90-DEGREES(ASIN(AD409/2000))))*SQRT(2*Basic!$C$4*9.81)*COS(RADIANS(90-DEGREES(ASIN(AD409/2000))))*SQRT(2*Basic!$C$4*9.81))))*COS(RADIANS(AK409))</f>
        <v>2.56866010950344</v>
      </c>
    </row>
    <row r="410" spans="6:45" x14ac:dyDescent="0.3">
      <c r="F410">
        <v>408</v>
      </c>
      <c r="G410" s="31">
        <f t="shared" si="50"/>
        <v>1.2028009577902212</v>
      </c>
      <c r="H410" s="35">
        <f>Tool!$E$10+('Trajectory Map'!G410*SIN(RADIANS(90-2*DEGREES(ASIN($D$5/2000))))/COS(RADIANS(90-2*DEGREES(ASIN($D$5/2000))))-('Trajectory Map'!G410*'Trajectory Map'!G410/((VLOOKUP($D$5,$AD$3:$AR$2002,15,FALSE)*4*COS(RADIANS(90-2*DEGREES(ASIN($D$5/2000))))*COS(RADIANS(90-2*DEGREES(ASIN($D$5/2000))))))))</f>
        <v>5.8899068847765248</v>
      </c>
      <c r="AD410" s="33">
        <f t="shared" si="54"/>
        <v>408</v>
      </c>
      <c r="AE410" s="33">
        <f t="shared" si="51"/>
        <v>1957.9417764581253</v>
      </c>
      <c r="AH410" s="33">
        <f t="shared" si="52"/>
        <v>11.770966267561397</v>
      </c>
      <c r="AI410" s="33">
        <f t="shared" si="53"/>
        <v>78.229033732438609</v>
      </c>
      <c r="AK410" s="75">
        <f t="shared" si="55"/>
        <v>66.458067464877203</v>
      </c>
      <c r="AN410" s="64"/>
      <c r="AQ410" s="64"/>
      <c r="AR410" s="75">
        <f>(SQRT((SIN(RADIANS(90-DEGREES(ASIN(AD410/2000))))*SQRT(2*Basic!$C$4*9.81)*Tool!$B$125*SIN(RADIANS(90-DEGREES(ASIN(AD410/2000))))*SQRT(2*Basic!$C$4*9.81)*Tool!$B$125)+(COS(RADIANS(90-DEGREES(ASIN(AD410/2000))))*SQRT(2*Basic!$C$4*9.81)*COS(RADIANS(90-DEGREES(ASIN(AD410/2000))))*SQRT(2*Basic!$C$4*9.81))))*(SQRT((SIN(RADIANS(90-DEGREES(ASIN(AD410/2000))))*SQRT(2*Basic!$C$4*9.81)*Tool!$B$125*SIN(RADIANS(90-DEGREES(ASIN(AD410/2000))))*SQRT(2*Basic!$C$4*9.81)*Tool!$B$125)+(COS(RADIANS(90-DEGREES(ASIN(AD410/2000))))*SQRT(2*Basic!$C$4*9.81)*COS(RADIANS(90-DEGREES(ASIN(AD410/2000))))*SQRT(2*Basic!$C$4*9.81))))/(2*9.81)</f>
        <v>0.87226733376000021</v>
      </c>
      <c r="AS410" s="75">
        <f>(1/9.81)*((SQRT((SIN(RADIANS(90-DEGREES(ASIN(AD410/2000))))*SQRT(2*Basic!$C$4*9.81)*Tool!$B$125*SIN(RADIANS(90-DEGREES(ASIN(AD410/2000))))*SQRT(2*Basic!$C$4*9.81)*Tool!$B$125)+(COS(RADIANS(90-DEGREES(ASIN(AD410/2000))))*SQRT(2*Basic!$C$4*9.81)*COS(RADIANS(90-DEGREES(ASIN(AD410/2000))))*SQRT(2*Basic!$C$4*9.81))))*SIN(RADIANS(AK410))+(SQRT(((SQRT((SIN(RADIANS(90-DEGREES(ASIN(AD410/2000))))*SQRT(2*Basic!$C$4*9.81)*Tool!$B$125*SIN(RADIANS(90-DEGREES(ASIN(AD410/2000))))*SQRT(2*Basic!$C$4*9.81)*Tool!$B$125)+(COS(RADIANS(90-DEGREES(ASIN(AD410/2000))))*SQRT(2*Basic!$C$4*9.81)*COS(RADIANS(90-DEGREES(ASIN(AD410/2000))))*SQRT(2*Basic!$C$4*9.81))))*SIN(RADIANS(AK410))*(SQRT((SIN(RADIANS(90-DEGREES(ASIN(AD410/2000))))*SQRT(2*Basic!$C$4*9.81)*Tool!$B$125*SIN(RADIANS(90-DEGREES(ASIN(AD410/2000))))*SQRT(2*Basic!$C$4*9.81)*Tool!$B$125)+(COS(RADIANS(90-DEGREES(ASIN(AD410/2000))))*SQRT(2*Basic!$C$4*9.81)*COS(RADIANS(90-DEGREES(ASIN(AD410/2000))))*SQRT(2*Basic!$C$4*9.81))))*SIN(RADIANS(AK410)))-19.62*(-Basic!$C$3))))*(SQRT((SIN(RADIANS(90-DEGREES(ASIN(AD410/2000))))*SQRT(2*Basic!$C$4*9.81)*Tool!$B$125*SIN(RADIANS(90-DEGREES(ASIN(AD410/2000))))*SQRT(2*Basic!$C$4*9.81)*Tool!$B$125)+(COS(RADIANS(90-DEGREES(ASIN(AD410/2000))))*SQRT(2*Basic!$C$4*9.81)*COS(RADIANS(90-DEGREES(ASIN(AD410/2000))))*SQRT(2*Basic!$C$4*9.81))))*COS(RADIANS(AK410))</f>
        <v>2.5747489784710118</v>
      </c>
    </row>
    <row r="411" spans="6:45" x14ac:dyDescent="0.3">
      <c r="F411">
        <v>409</v>
      </c>
      <c r="G411" s="31">
        <f t="shared" si="50"/>
        <v>1.2057489993534325</v>
      </c>
      <c r="H411" s="35">
        <f>Tool!$E$10+('Trajectory Map'!G411*SIN(RADIANS(90-2*DEGREES(ASIN($D$5/2000))))/COS(RADIANS(90-2*DEGREES(ASIN($D$5/2000))))-('Trajectory Map'!G411*'Trajectory Map'!G411/((VLOOKUP($D$5,$AD$3:$AR$2002,15,FALSE)*4*COS(RADIANS(90-2*DEGREES(ASIN($D$5/2000))))*COS(RADIANS(90-2*DEGREES(ASIN($D$5/2000))))))))</f>
        <v>5.8889307888361655</v>
      </c>
      <c r="AD411" s="33">
        <f t="shared" si="54"/>
        <v>409</v>
      </c>
      <c r="AE411" s="33">
        <f t="shared" si="51"/>
        <v>1957.7331278803042</v>
      </c>
      <c r="AH411" s="33">
        <f t="shared" si="52"/>
        <v>11.800231096571574</v>
      </c>
      <c r="AI411" s="33">
        <f t="shared" si="53"/>
        <v>78.199768903428421</v>
      </c>
      <c r="AK411" s="75">
        <f t="shared" si="55"/>
        <v>66.399537806856856</v>
      </c>
      <c r="AN411" s="64"/>
      <c r="AQ411" s="64"/>
      <c r="AR411" s="75">
        <f>(SQRT((SIN(RADIANS(90-DEGREES(ASIN(AD411/2000))))*SQRT(2*Basic!$C$4*9.81)*Tool!$B$125*SIN(RADIANS(90-DEGREES(ASIN(AD411/2000))))*SQRT(2*Basic!$C$4*9.81)*Tool!$B$125)+(COS(RADIANS(90-DEGREES(ASIN(AD411/2000))))*SQRT(2*Basic!$C$4*9.81)*COS(RADIANS(90-DEGREES(ASIN(AD411/2000))))*SQRT(2*Basic!$C$4*9.81))))*(SQRT((SIN(RADIANS(90-DEGREES(ASIN(AD411/2000))))*SQRT(2*Basic!$C$4*9.81)*Tool!$B$125*SIN(RADIANS(90-DEGREES(ASIN(AD411/2000))))*SQRT(2*Basic!$C$4*9.81)*Tool!$B$125)+(COS(RADIANS(90-DEGREES(ASIN(AD411/2000))))*SQRT(2*Basic!$C$4*9.81)*COS(RADIANS(90-DEGREES(ASIN(AD411/2000))))*SQRT(2*Basic!$C$4*9.81))))/(2*9.81)</f>
        <v>0.87248636329000029</v>
      </c>
      <c r="AS411" s="75">
        <f>(1/9.81)*((SQRT((SIN(RADIANS(90-DEGREES(ASIN(AD411/2000))))*SQRT(2*Basic!$C$4*9.81)*Tool!$B$125*SIN(RADIANS(90-DEGREES(ASIN(AD411/2000))))*SQRT(2*Basic!$C$4*9.81)*Tool!$B$125)+(COS(RADIANS(90-DEGREES(ASIN(AD411/2000))))*SQRT(2*Basic!$C$4*9.81)*COS(RADIANS(90-DEGREES(ASIN(AD411/2000))))*SQRT(2*Basic!$C$4*9.81))))*SIN(RADIANS(AK411))+(SQRT(((SQRT((SIN(RADIANS(90-DEGREES(ASIN(AD411/2000))))*SQRT(2*Basic!$C$4*9.81)*Tool!$B$125*SIN(RADIANS(90-DEGREES(ASIN(AD411/2000))))*SQRT(2*Basic!$C$4*9.81)*Tool!$B$125)+(COS(RADIANS(90-DEGREES(ASIN(AD411/2000))))*SQRT(2*Basic!$C$4*9.81)*COS(RADIANS(90-DEGREES(ASIN(AD411/2000))))*SQRT(2*Basic!$C$4*9.81))))*SIN(RADIANS(AK411))*(SQRT((SIN(RADIANS(90-DEGREES(ASIN(AD411/2000))))*SQRT(2*Basic!$C$4*9.81)*Tool!$B$125*SIN(RADIANS(90-DEGREES(ASIN(AD411/2000))))*SQRT(2*Basic!$C$4*9.81)*Tool!$B$125)+(COS(RADIANS(90-DEGREES(ASIN(AD411/2000))))*SQRT(2*Basic!$C$4*9.81)*COS(RADIANS(90-DEGREES(ASIN(AD411/2000))))*SQRT(2*Basic!$C$4*9.81))))*SIN(RADIANS(AK411)))-19.62*(-Basic!$C$3))))*(SQRT((SIN(RADIANS(90-DEGREES(ASIN(AD411/2000))))*SQRT(2*Basic!$C$4*9.81)*Tool!$B$125*SIN(RADIANS(90-DEGREES(ASIN(AD411/2000))))*SQRT(2*Basic!$C$4*9.81)*Tool!$B$125)+(COS(RADIANS(90-DEGREES(ASIN(AD411/2000))))*SQRT(2*Basic!$C$4*9.81)*COS(RADIANS(90-DEGREES(ASIN(AD411/2000))))*SQRT(2*Basic!$C$4*9.81))))*COS(RADIANS(AK411))</f>
        <v>2.5808359720653673</v>
      </c>
    </row>
    <row r="412" spans="6:45" x14ac:dyDescent="0.3">
      <c r="F412">
        <v>410</v>
      </c>
      <c r="G412" s="31">
        <f t="shared" si="50"/>
        <v>1.2086970409166438</v>
      </c>
      <c r="H412" s="35">
        <f>Tool!$E$10+('Trajectory Map'!G412*SIN(RADIANS(90-2*DEGREES(ASIN($D$5/2000))))/COS(RADIANS(90-2*DEGREES(ASIN($D$5/2000))))-('Trajectory Map'!G412*'Trajectory Map'!G412/((VLOOKUP($D$5,$AD$3:$AR$2002,15,FALSE)*4*COS(RADIANS(90-2*DEGREES(ASIN($D$5/2000))))*COS(RADIANS(90-2*DEGREES(ASIN($D$5/2000))))))))</f>
        <v>5.8879512393022928</v>
      </c>
      <c r="AD412" s="33">
        <f t="shared" si="54"/>
        <v>410</v>
      </c>
      <c r="AE412" s="33">
        <f t="shared" si="51"/>
        <v>1957.5239462136856</v>
      </c>
      <c r="AH412" s="33">
        <f t="shared" si="52"/>
        <v>11.829499048679391</v>
      </c>
      <c r="AI412" s="33">
        <f t="shared" si="53"/>
        <v>78.170500951320605</v>
      </c>
      <c r="AK412" s="75">
        <f t="shared" si="55"/>
        <v>66.34100190264121</v>
      </c>
      <c r="AN412" s="64"/>
      <c r="AQ412" s="64"/>
      <c r="AR412" s="75">
        <f>(SQRT((SIN(RADIANS(90-DEGREES(ASIN(AD412/2000))))*SQRT(2*Basic!$C$4*9.81)*Tool!$B$125*SIN(RADIANS(90-DEGREES(ASIN(AD412/2000))))*SQRT(2*Basic!$C$4*9.81)*Tool!$B$125)+(COS(RADIANS(90-DEGREES(ASIN(AD412/2000))))*SQRT(2*Basic!$C$4*9.81)*COS(RADIANS(90-DEGREES(ASIN(AD412/2000))))*SQRT(2*Basic!$C$4*9.81))))*(SQRT((SIN(RADIANS(90-DEGREES(ASIN(AD412/2000))))*SQRT(2*Basic!$C$4*9.81)*Tool!$B$125*SIN(RADIANS(90-DEGREES(ASIN(AD412/2000))))*SQRT(2*Basic!$C$4*9.81)*Tool!$B$125)+(COS(RADIANS(90-DEGREES(ASIN(AD412/2000))))*SQRT(2*Basic!$C$4*9.81)*COS(RADIANS(90-DEGREES(ASIN(AD412/2000))))*SQRT(2*Basic!$C$4*9.81))))/(2*9.81)</f>
        <v>0.87270592899999977</v>
      </c>
      <c r="AS412" s="75">
        <f>(1/9.81)*((SQRT((SIN(RADIANS(90-DEGREES(ASIN(AD412/2000))))*SQRT(2*Basic!$C$4*9.81)*Tool!$B$125*SIN(RADIANS(90-DEGREES(ASIN(AD412/2000))))*SQRT(2*Basic!$C$4*9.81)*Tool!$B$125)+(COS(RADIANS(90-DEGREES(ASIN(AD412/2000))))*SQRT(2*Basic!$C$4*9.81)*COS(RADIANS(90-DEGREES(ASIN(AD412/2000))))*SQRT(2*Basic!$C$4*9.81))))*SIN(RADIANS(AK412))+(SQRT(((SQRT((SIN(RADIANS(90-DEGREES(ASIN(AD412/2000))))*SQRT(2*Basic!$C$4*9.81)*Tool!$B$125*SIN(RADIANS(90-DEGREES(ASIN(AD412/2000))))*SQRT(2*Basic!$C$4*9.81)*Tool!$B$125)+(COS(RADIANS(90-DEGREES(ASIN(AD412/2000))))*SQRT(2*Basic!$C$4*9.81)*COS(RADIANS(90-DEGREES(ASIN(AD412/2000))))*SQRT(2*Basic!$C$4*9.81))))*SIN(RADIANS(AK412))*(SQRT((SIN(RADIANS(90-DEGREES(ASIN(AD412/2000))))*SQRT(2*Basic!$C$4*9.81)*Tool!$B$125*SIN(RADIANS(90-DEGREES(ASIN(AD412/2000))))*SQRT(2*Basic!$C$4*9.81)*Tool!$B$125)+(COS(RADIANS(90-DEGREES(ASIN(AD412/2000))))*SQRT(2*Basic!$C$4*9.81)*COS(RADIANS(90-DEGREES(ASIN(AD412/2000))))*SQRT(2*Basic!$C$4*9.81))))*SIN(RADIANS(AK412)))-19.62*(-Basic!$C$3))))*(SQRT((SIN(RADIANS(90-DEGREES(ASIN(AD412/2000))))*SQRT(2*Basic!$C$4*9.81)*Tool!$B$125*SIN(RADIANS(90-DEGREES(ASIN(AD412/2000))))*SQRT(2*Basic!$C$4*9.81)*Tool!$B$125)+(COS(RADIANS(90-DEGREES(ASIN(AD412/2000))))*SQRT(2*Basic!$C$4*9.81)*COS(RADIANS(90-DEGREES(ASIN(AD412/2000))))*SQRT(2*Basic!$C$4*9.81))))*COS(RADIANS(AK412))</f>
        <v>2.586921082862168</v>
      </c>
    </row>
    <row r="413" spans="6:45" x14ac:dyDescent="0.3">
      <c r="F413">
        <v>411</v>
      </c>
      <c r="G413" s="31">
        <f t="shared" si="50"/>
        <v>1.211645082479855</v>
      </c>
      <c r="H413" s="35">
        <f>Tool!$E$10+('Trajectory Map'!G413*SIN(RADIANS(90-2*DEGREES(ASIN($D$5/2000))))/COS(RADIANS(90-2*DEGREES(ASIN($D$5/2000))))-('Trajectory Map'!G413*'Trajectory Map'!G413/((VLOOKUP($D$5,$AD$3:$AR$2002,15,FALSE)*4*COS(RADIANS(90-2*DEGREES(ASIN($D$5/2000))))*COS(RADIANS(90-2*DEGREES(ASIN($D$5/2000))))))))</f>
        <v>5.8869682361749049</v>
      </c>
      <c r="AD413" s="33">
        <f t="shared" si="54"/>
        <v>411</v>
      </c>
      <c r="AE413" s="33">
        <f t="shared" si="51"/>
        <v>1957.3142312873526</v>
      </c>
      <c r="AH413" s="33">
        <f t="shared" si="52"/>
        <v>11.858770132524549</v>
      </c>
      <c r="AI413" s="33">
        <f t="shared" si="53"/>
        <v>78.141229867475445</v>
      </c>
      <c r="AK413" s="75">
        <f t="shared" si="55"/>
        <v>66.282459734950905</v>
      </c>
      <c r="AN413" s="64"/>
      <c r="AQ413" s="64"/>
      <c r="AR413" s="75">
        <f>(SQRT((SIN(RADIANS(90-DEGREES(ASIN(AD413/2000))))*SQRT(2*Basic!$C$4*9.81)*Tool!$B$125*SIN(RADIANS(90-DEGREES(ASIN(AD413/2000))))*SQRT(2*Basic!$C$4*9.81)*Tool!$B$125)+(COS(RADIANS(90-DEGREES(ASIN(AD413/2000))))*SQRT(2*Basic!$C$4*9.81)*COS(RADIANS(90-DEGREES(ASIN(AD413/2000))))*SQRT(2*Basic!$C$4*9.81))))*(SQRT((SIN(RADIANS(90-DEGREES(ASIN(AD413/2000))))*SQRT(2*Basic!$C$4*9.81)*Tool!$B$125*SIN(RADIANS(90-DEGREES(ASIN(AD413/2000))))*SQRT(2*Basic!$C$4*9.81)*Tool!$B$125)+(COS(RADIANS(90-DEGREES(ASIN(AD413/2000))))*SQRT(2*Basic!$C$4*9.81)*COS(RADIANS(90-DEGREES(ASIN(AD413/2000))))*SQRT(2*Basic!$C$4*9.81))))/(2*9.81)</f>
        <v>0.87292603089000032</v>
      </c>
      <c r="AS413" s="75">
        <f>(1/9.81)*((SQRT((SIN(RADIANS(90-DEGREES(ASIN(AD413/2000))))*SQRT(2*Basic!$C$4*9.81)*Tool!$B$125*SIN(RADIANS(90-DEGREES(ASIN(AD413/2000))))*SQRT(2*Basic!$C$4*9.81)*Tool!$B$125)+(COS(RADIANS(90-DEGREES(ASIN(AD413/2000))))*SQRT(2*Basic!$C$4*9.81)*COS(RADIANS(90-DEGREES(ASIN(AD413/2000))))*SQRT(2*Basic!$C$4*9.81))))*SIN(RADIANS(AK413))+(SQRT(((SQRT((SIN(RADIANS(90-DEGREES(ASIN(AD413/2000))))*SQRT(2*Basic!$C$4*9.81)*Tool!$B$125*SIN(RADIANS(90-DEGREES(ASIN(AD413/2000))))*SQRT(2*Basic!$C$4*9.81)*Tool!$B$125)+(COS(RADIANS(90-DEGREES(ASIN(AD413/2000))))*SQRT(2*Basic!$C$4*9.81)*COS(RADIANS(90-DEGREES(ASIN(AD413/2000))))*SQRT(2*Basic!$C$4*9.81))))*SIN(RADIANS(AK413))*(SQRT((SIN(RADIANS(90-DEGREES(ASIN(AD413/2000))))*SQRT(2*Basic!$C$4*9.81)*Tool!$B$125*SIN(RADIANS(90-DEGREES(ASIN(AD413/2000))))*SQRT(2*Basic!$C$4*9.81)*Tool!$B$125)+(COS(RADIANS(90-DEGREES(ASIN(AD413/2000))))*SQRT(2*Basic!$C$4*9.81)*COS(RADIANS(90-DEGREES(ASIN(AD413/2000))))*SQRT(2*Basic!$C$4*9.81))))*SIN(RADIANS(AK413)))-19.62*(-Basic!$C$3))))*(SQRT((SIN(RADIANS(90-DEGREES(ASIN(AD413/2000))))*SQRT(2*Basic!$C$4*9.81)*Tool!$B$125*SIN(RADIANS(90-DEGREES(ASIN(AD413/2000))))*SQRT(2*Basic!$C$4*9.81)*Tool!$B$125)+(COS(RADIANS(90-DEGREES(ASIN(AD413/2000))))*SQRT(2*Basic!$C$4*9.81)*COS(RADIANS(90-DEGREES(ASIN(AD413/2000))))*SQRT(2*Basic!$C$4*9.81))))*COS(RADIANS(AK413))</f>
        <v>2.5930043034179424</v>
      </c>
    </row>
    <row r="414" spans="6:45" x14ac:dyDescent="0.3">
      <c r="F414">
        <v>412</v>
      </c>
      <c r="G414" s="31">
        <f t="shared" si="50"/>
        <v>1.2145931240430663</v>
      </c>
      <c r="H414" s="35">
        <f>Tool!$E$10+('Trajectory Map'!G414*SIN(RADIANS(90-2*DEGREES(ASIN($D$5/2000))))/COS(RADIANS(90-2*DEGREES(ASIN($D$5/2000))))-('Trajectory Map'!G414*'Trajectory Map'!G414/((VLOOKUP($D$5,$AD$3:$AR$2002,15,FALSE)*4*COS(RADIANS(90-2*DEGREES(ASIN($D$5/2000))))*COS(RADIANS(90-2*DEGREES(ASIN($D$5/2000))))))))</f>
        <v>5.8859817794540037</v>
      </c>
      <c r="AD414" s="33">
        <f t="shared" si="54"/>
        <v>412</v>
      </c>
      <c r="AE414" s="33">
        <f t="shared" si="51"/>
        <v>1957.10398292988</v>
      </c>
      <c r="AH414" s="33">
        <f t="shared" si="52"/>
        <v>11.88804435675463</v>
      </c>
      <c r="AI414" s="33">
        <f t="shared" si="53"/>
        <v>78.111955643245366</v>
      </c>
      <c r="AK414" s="75">
        <f t="shared" si="55"/>
        <v>66.223911286490733</v>
      </c>
      <c r="AN414" s="64"/>
      <c r="AQ414" s="64"/>
      <c r="AR414" s="75">
        <f>(SQRT((SIN(RADIANS(90-DEGREES(ASIN(AD414/2000))))*SQRT(2*Basic!$C$4*9.81)*Tool!$B$125*SIN(RADIANS(90-DEGREES(ASIN(AD414/2000))))*SQRT(2*Basic!$C$4*9.81)*Tool!$B$125)+(COS(RADIANS(90-DEGREES(ASIN(AD414/2000))))*SQRT(2*Basic!$C$4*9.81)*COS(RADIANS(90-DEGREES(ASIN(AD414/2000))))*SQRT(2*Basic!$C$4*9.81))))*(SQRT((SIN(RADIANS(90-DEGREES(ASIN(AD414/2000))))*SQRT(2*Basic!$C$4*9.81)*Tool!$B$125*SIN(RADIANS(90-DEGREES(ASIN(AD414/2000))))*SQRT(2*Basic!$C$4*9.81)*Tool!$B$125)+(COS(RADIANS(90-DEGREES(ASIN(AD414/2000))))*SQRT(2*Basic!$C$4*9.81)*COS(RADIANS(90-DEGREES(ASIN(AD414/2000))))*SQRT(2*Basic!$C$4*9.81))))/(2*9.81)</f>
        <v>0.87314666896000048</v>
      </c>
      <c r="AS414" s="75">
        <f>(1/9.81)*((SQRT((SIN(RADIANS(90-DEGREES(ASIN(AD414/2000))))*SQRT(2*Basic!$C$4*9.81)*Tool!$B$125*SIN(RADIANS(90-DEGREES(ASIN(AD414/2000))))*SQRT(2*Basic!$C$4*9.81)*Tool!$B$125)+(COS(RADIANS(90-DEGREES(ASIN(AD414/2000))))*SQRT(2*Basic!$C$4*9.81)*COS(RADIANS(90-DEGREES(ASIN(AD414/2000))))*SQRT(2*Basic!$C$4*9.81))))*SIN(RADIANS(AK414))+(SQRT(((SQRT((SIN(RADIANS(90-DEGREES(ASIN(AD414/2000))))*SQRT(2*Basic!$C$4*9.81)*Tool!$B$125*SIN(RADIANS(90-DEGREES(ASIN(AD414/2000))))*SQRT(2*Basic!$C$4*9.81)*Tool!$B$125)+(COS(RADIANS(90-DEGREES(ASIN(AD414/2000))))*SQRT(2*Basic!$C$4*9.81)*COS(RADIANS(90-DEGREES(ASIN(AD414/2000))))*SQRT(2*Basic!$C$4*9.81))))*SIN(RADIANS(AK414))*(SQRT((SIN(RADIANS(90-DEGREES(ASIN(AD414/2000))))*SQRT(2*Basic!$C$4*9.81)*Tool!$B$125*SIN(RADIANS(90-DEGREES(ASIN(AD414/2000))))*SQRT(2*Basic!$C$4*9.81)*Tool!$B$125)+(COS(RADIANS(90-DEGREES(ASIN(AD414/2000))))*SQRT(2*Basic!$C$4*9.81)*COS(RADIANS(90-DEGREES(ASIN(AD414/2000))))*SQRT(2*Basic!$C$4*9.81))))*SIN(RADIANS(AK414)))-19.62*(-Basic!$C$3))))*(SQRT((SIN(RADIANS(90-DEGREES(ASIN(AD414/2000))))*SQRT(2*Basic!$C$4*9.81)*Tool!$B$125*SIN(RADIANS(90-DEGREES(ASIN(AD414/2000))))*SQRT(2*Basic!$C$4*9.81)*Tool!$B$125)+(COS(RADIANS(90-DEGREES(ASIN(AD414/2000))))*SQRT(2*Basic!$C$4*9.81)*COS(RADIANS(90-DEGREES(ASIN(AD414/2000))))*SQRT(2*Basic!$C$4*9.81))))*COS(RADIANS(AK414))</f>
        <v>2.5990856262700661</v>
      </c>
    </row>
    <row r="415" spans="6:45" x14ac:dyDescent="0.3">
      <c r="F415">
        <v>413</v>
      </c>
      <c r="G415" s="31">
        <f t="shared" si="50"/>
        <v>1.217541165606278</v>
      </c>
      <c r="H415" s="35">
        <f>Tool!$E$10+('Trajectory Map'!G415*SIN(RADIANS(90-2*DEGREES(ASIN($D$5/2000))))/COS(RADIANS(90-2*DEGREES(ASIN($D$5/2000))))-('Trajectory Map'!G415*'Trajectory Map'!G415/((VLOOKUP($D$5,$AD$3:$AR$2002,15,FALSE)*4*COS(RADIANS(90-2*DEGREES(ASIN($D$5/2000))))*COS(RADIANS(90-2*DEGREES(ASIN($D$5/2000))))))))</f>
        <v>5.8849918691395882</v>
      </c>
      <c r="AD415" s="33">
        <f t="shared" si="54"/>
        <v>413</v>
      </c>
      <c r="AE415" s="33">
        <f t="shared" si="51"/>
        <v>1956.8932009693324</v>
      </c>
      <c r="AH415" s="33">
        <f t="shared" si="52"/>
        <v>11.917321730025147</v>
      </c>
      <c r="AI415" s="33">
        <f t="shared" si="53"/>
        <v>78.082678269974849</v>
      </c>
      <c r="AK415" s="75">
        <f t="shared" si="55"/>
        <v>66.165356539949698</v>
      </c>
      <c r="AN415" s="64"/>
      <c r="AQ415" s="64"/>
      <c r="AR415" s="75">
        <f>(SQRT((SIN(RADIANS(90-DEGREES(ASIN(AD415/2000))))*SQRT(2*Basic!$C$4*9.81)*Tool!$B$125*SIN(RADIANS(90-DEGREES(ASIN(AD415/2000))))*SQRT(2*Basic!$C$4*9.81)*Tool!$B$125)+(COS(RADIANS(90-DEGREES(ASIN(AD415/2000))))*SQRT(2*Basic!$C$4*9.81)*COS(RADIANS(90-DEGREES(ASIN(AD415/2000))))*SQRT(2*Basic!$C$4*9.81))))*(SQRT((SIN(RADIANS(90-DEGREES(ASIN(AD415/2000))))*SQRT(2*Basic!$C$4*9.81)*Tool!$B$125*SIN(RADIANS(90-DEGREES(ASIN(AD415/2000))))*SQRT(2*Basic!$C$4*9.81)*Tool!$B$125)+(COS(RADIANS(90-DEGREES(ASIN(AD415/2000))))*SQRT(2*Basic!$C$4*9.81)*COS(RADIANS(90-DEGREES(ASIN(AD415/2000))))*SQRT(2*Basic!$C$4*9.81))))/(2*9.81)</f>
        <v>0.87336784321000005</v>
      </c>
      <c r="AS415" s="75">
        <f>(1/9.81)*((SQRT((SIN(RADIANS(90-DEGREES(ASIN(AD415/2000))))*SQRT(2*Basic!$C$4*9.81)*Tool!$B$125*SIN(RADIANS(90-DEGREES(ASIN(AD415/2000))))*SQRT(2*Basic!$C$4*9.81)*Tool!$B$125)+(COS(RADIANS(90-DEGREES(ASIN(AD415/2000))))*SQRT(2*Basic!$C$4*9.81)*COS(RADIANS(90-DEGREES(ASIN(AD415/2000))))*SQRT(2*Basic!$C$4*9.81))))*SIN(RADIANS(AK415))+(SQRT(((SQRT((SIN(RADIANS(90-DEGREES(ASIN(AD415/2000))))*SQRT(2*Basic!$C$4*9.81)*Tool!$B$125*SIN(RADIANS(90-DEGREES(ASIN(AD415/2000))))*SQRT(2*Basic!$C$4*9.81)*Tool!$B$125)+(COS(RADIANS(90-DEGREES(ASIN(AD415/2000))))*SQRT(2*Basic!$C$4*9.81)*COS(RADIANS(90-DEGREES(ASIN(AD415/2000))))*SQRT(2*Basic!$C$4*9.81))))*SIN(RADIANS(AK415))*(SQRT((SIN(RADIANS(90-DEGREES(ASIN(AD415/2000))))*SQRT(2*Basic!$C$4*9.81)*Tool!$B$125*SIN(RADIANS(90-DEGREES(ASIN(AD415/2000))))*SQRT(2*Basic!$C$4*9.81)*Tool!$B$125)+(COS(RADIANS(90-DEGREES(ASIN(AD415/2000))))*SQRT(2*Basic!$C$4*9.81)*COS(RADIANS(90-DEGREES(ASIN(AD415/2000))))*SQRT(2*Basic!$C$4*9.81))))*SIN(RADIANS(AK415)))-19.62*(-Basic!$C$3))))*(SQRT((SIN(RADIANS(90-DEGREES(ASIN(AD415/2000))))*SQRT(2*Basic!$C$4*9.81)*Tool!$B$125*SIN(RADIANS(90-DEGREES(ASIN(AD415/2000))))*SQRT(2*Basic!$C$4*9.81)*Tool!$B$125)+(COS(RADIANS(90-DEGREES(ASIN(AD415/2000))))*SQRT(2*Basic!$C$4*9.81)*COS(RADIANS(90-DEGREES(ASIN(AD415/2000))))*SQRT(2*Basic!$C$4*9.81))))*COS(RADIANS(AK415))</f>
        <v>2.6051650439367271</v>
      </c>
    </row>
    <row r="416" spans="6:45" x14ac:dyDescent="0.3">
      <c r="F416">
        <v>414</v>
      </c>
      <c r="G416" s="31">
        <f t="shared" si="50"/>
        <v>1.2204892071694893</v>
      </c>
      <c r="H416" s="35">
        <f>Tool!$E$10+('Trajectory Map'!G416*SIN(RADIANS(90-2*DEGREES(ASIN($D$5/2000))))/COS(RADIANS(90-2*DEGREES(ASIN($D$5/2000))))-('Trajectory Map'!G416*'Trajectory Map'!G416/((VLOOKUP($D$5,$AD$3:$AR$2002,15,FALSE)*4*COS(RADIANS(90-2*DEGREES(ASIN($D$5/2000))))*COS(RADIANS(90-2*DEGREES(ASIN($D$5/2000))))))))</f>
        <v>5.8839985052316592</v>
      </c>
      <c r="AD416" s="33">
        <f t="shared" si="54"/>
        <v>414</v>
      </c>
      <c r="AE416" s="33">
        <f t="shared" si="51"/>
        <v>1956.681885233264</v>
      </c>
      <c r="AH416" s="33">
        <f t="shared" si="52"/>
        <v>11.946602260999558</v>
      </c>
      <c r="AI416" s="33">
        <f t="shared" si="53"/>
        <v>78.053397739000445</v>
      </c>
      <c r="AK416" s="75">
        <f t="shared" si="55"/>
        <v>66.10679547800089</v>
      </c>
      <c r="AN416" s="64"/>
      <c r="AQ416" s="64"/>
      <c r="AR416" s="75">
        <f>(SQRT((SIN(RADIANS(90-DEGREES(ASIN(AD416/2000))))*SQRT(2*Basic!$C$4*9.81)*Tool!$B$125*SIN(RADIANS(90-DEGREES(ASIN(AD416/2000))))*SQRT(2*Basic!$C$4*9.81)*Tool!$B$125)+(COS(RADIANS(90-DEGREES(ASIN(AD416/2000))))*SQRT(2*Basic!$C$4*9.81)*COS(RADIANS(90-DEGREES(ASIN(AD416/2000))))*SQRT(2*Basic!$C$4*9.81))))*(SQRT((SIN(RADIANS(90-DEGREES(ASIN(AD416/2000))))*SQRT(2*Basic!$C$4*9.81)*Tool!$B$125*SIN(RADIANS(90-DEGREES(ASIN(AD416/2000))))*SQRT(2*Basic!$C$4*9.81)*Tool!$B$125)+(COS(RADIANS(90-DEGREES(ASIN(AD416/2000))))*SQRT(2*Basic!$C$4*9.81)*COS(RADIANS(90-DEGREES(ASIN(AD416/2000))))*SQRT(2*Basic!$C$4*9.81))))/(2*9.81)</f>
        <v>0.87358955363999979</v>
      </c>
      <c r="AS416" s="75">
        <f>(1/9.81)*((SQRT((SIN(RADIANS(90-DEGREES(ASIN(AD416/2000))))*SQRT(2*Basic!$C$4*9.81)*Tool!$B$125*SIN(RADIANS(90-DEGREES(ASIN(AD416/2000))))*SQRT(2*Basic!$C$4*9.81)*Tool!$B$125)+(COS(RADIANS(90-DEGREES(ASIN(AD416/2000))))*SQRT(2*Basic!$C$4*9.81)*COS(RADIANS(90-DEGREES(ASIN(AD416/2000))))*SQRT(2*Basic!$C$4*9.81))))*SIN(RADIANS(AK416))+(SQRT(((SQRT((SIN(RADIANS(90-DEGREES(ASIN(AD416/2000))))*SQRT(2*Basic!$C$4*9.81)*Tool!$B$125*SIN(RADIANS(90-DEGREES(ASIN(AD416/2000))))*SQRT(2*Basic!$C$4*9.81)*Tool!$B$125)+(COS(RADIANS(90-DEGREES(ASIN(AD416/2000))))*SQRT(2*Basic!$C$4*9.81)*COS(RADIANS(90-DEGREES(ASIN(AD416/2000))))*SQRT(2*Basic!$C$4*9.81))))*SIN(RADIANS(AK416))*(SQRT((SIN(RADIANS(90-DEGREES(ASIN(AD416/2000))))*SQRT(2*Basic!$C$4*9.81)*Tool!$B$125*SIN(RADIANS(90-DEGREES(ASIN(AD416/2000))))*SQRT(2*Basic!$C$4*9.81)*Tool!$B$125)+(COS(RADIANS(90-DEGREES(ASIN(AD416/2000))))*SQRT(2*Basic!$C$4*9.81)*COS(RADIANS(90-DEGREES(ASIN(AD416/2000))))*SQRT(2*Basic!$C$4*9.81))))*SIN(RADIANS(AK416)))-19.62*(-Basic!$C$3))))*(SQRT((SIN(RADIANS(90-DEGREES(ASIN(AD416/2000))))*SQRT(2*Basic!$C$4*9.81)*Tool!$B$125*SIN(RADIANS(90-DEGREES(ASIN(AD416/2000))))*SQRT(2*Basic!$C$4*9.81)*Tool!$B$125)+(COS(RADIANS(90-DEGREES(ASIN(AD416/2000))))*SQRT(2*Basic!$C$4*9.81)*COS(RADIANS(90-DEGREES(ASIN(AD416/2000))))*SQRT(2*Basic!$C$4*9.81))))*COS(RADIANS(AK416))</f>
        <v>2.61124254891691</v>
      </c>
    </row>
    <row r="417" spans="6:45" x14ac:dyDescent="0.3">
      <c r="F417">
        <v>415</v>
      </c>
      <c r="G417" s="31">
        <f t="shared" si="50"/>
        <v>1.2234372487327005</v>
      </c>
      <c r="H417" s="35">
        <f>Tool!$E$10+('Trajectory Map'!G417*SIN(RADIANS(90-2*DEGREES(ASIN($D$5/2000))))/COS(RADIANS(90-2*DEGREES(ASIN($D$5/2000))))-('Trajectory Map'!G417*'Trajectory Map'!G417/((VLOOKUP($D$5,$AD$3:$AR$2002,15,FALSE)*4*COS(RADIANS(90-2*DEGREES(ASIN($D$5/2000))))*COS(RADIANS(90-2*DEGREES(ASIN($D$5/2000))))))))</f>
        <v>5.8830016877302151</v>
      </c>
      <c r="AD417" s="33">
        <f t="shared" si="54"/>
        <v>415</v>
      </c>
      <c r="AE417" s="33">
        <f t="shared" si="51"/>
        <v>1956.4700355487175</v>
      </c>
      <c r="AH417" s="33">
        <f t="shared" si="52"/>
        <v>11.97588595834929</v>
      </c>
      <c r="AI417" s="33">
        <f t="shared" si="53"/>
        <v>78.024114041650705</v>
      </c>
      <c r="AK417" s="75">
        <f t="shared" si="55"/>
        <v>66.048228083301424</v>
      </c>
      <c r="AN417" s="64"/>
      <c r="AQ417" s="64"/>
      <c r="AR417" s="75">
        <f>(SQRT((SIN(RADIANS(90-DEGREES(ASIN(AD417/2000))))*SQRT(2*Basic!$C$4*9.81)*Tool!$B$125*SIN(RADIANS(90-DEGREES(ASIN(AD417/2000))))*SQRT(2*Basic!$C$4*9.81)*Tool!$B$125)+(COS(RADIANS(90-DEGREES(ASIN(AD417/2000))))*SQRT(2*Basic!$C$4*9.81)*COS(RADIANS(90-DEGREES(ASIN(AD417/2000))))*SQRT(2*Basic!$C$4*9.81))))*(SQRT((SIN(RADIANS(90-DEGREES(ASIN(AD417/2000))))*SQRT(2*Basic!$C$4*9.81)*Tool!$B$125*SIN(RADIANS(90-DEGREES(ASIN(AD417/2000))))*SQRT(2*Basic!$C$4*9.81)*Tool!$B$125)+(COS(RADIANS(90-DEGREES(ASIN(AD417/2000))))*SQRT(2*Basic!$C$4*9.81)*COS(RADIANS(90-DEGREES(ASIN(AD417/2000))))*SQRT(2*Basic!$C$4*9.81))))/(2*9.81)</f>
        <v>0.87381180024999994</v>
      </c>
      <c r="AS417" s="75">
        <f>(1/9.81)*((SQRT((SIN(RADIANS(90-DEGREES(ASIN(AD417/2000))))*SQRT(2*Basic!$C$4*9.81)*Tool!$B$125*SIN(RADIANS(90-DEGREES(ASIN(AD417/2000))))*SQRT(2*Basic!$C$4*9.81)*Tool!$B$125)+(COS(RADIANS(90-DEGREES(ASIN(AD417/2000))))*SQRT(2*Basic!$C$4*9.81)*COS(RADIANS(90-DEGREES(ASIN(AD417/2000))))*SQRT(2*Basic!$C$4*9.81))))*SIN(RADIANS(AK417))+(SQRT(((SQRT((SIN(RADIANS(90-DEGREES(ASIN(AD417/2000))))*SQRT(2*Basic!$C$4*9.81)*Tool!$B$125*SIN(RADIANS(90-DEGREES(ASIN(AD417/2000))))*SQRT(2*Basic!$C$4*9.81)*Tool!$B$125)+(COS(RADIANS(90-DEGREES(ASIN(AD417/2000))))*SQRT(2*Basic!$C$4*9.81)*COS(RADIANS(90-DEGREES(ASIN(AD417/2000))))*SQRT(2*Basic!$C$4*9.81))))*SIN(RADIANS(AK417))*(SQRT((SIN(RADIANS(90-DEGREES(ASIN(AD417/2000))))*SQRT(2*Basic!$C$4*9.81)*Tool!$B$125*SIN(RADIANS(90-DEGREES(ASIN(AD417/2000))))*SQRT(2*Basic!$C$4*9.81)*Tool!$B$125)+(COS(RADIANS(90-DEGREES(ASIN(AD417/2000))))*SQRT(2*Basic!$C$4*9.81)*COS(RADIANS(90-DEGREES(ASIN(AD417/2000))))*SQRT(2*Basic!$C$4*9.81))))*SIN(RADIANS(AK417)))-19.62*(-Basic!$C$3))))*(SQRT((SIN(RADIANS(90-DEGREES(ASIN(AD417/2000))))*SQRT(2*Basic!$C$4*9.81)*Tool!$B$125*SIN(RADIANS(90-DEGREES(ASIN(AD417/2000))))*SQRT(2*Basic!$C$4*9.81)*Tool!$B$125)+(COS(RADIANS(90-DEGREES(ASIN(AD417/2000))))*SQRT(2*Basic!$C$4*9.81)*COS(RADIANS(90-DEGREES(ASIN(AD417/2000))))*SQRT(2*Basic!$C$4*9.81))))*COS(RADIANS(AK417))</f>
        <v>2.6173181336903677</v>
      </c>
    </row>
    <row r="418" spans="6:45" x14ac:dyDescent="0.3">
      <c r="F418">
        <v>416</v>
      </c>
      <c r="G418" s="31">
        <f t="shared" si="50"/>
        <v>1.2263852902959118</v>
      </c>
      <c r="H418" s="35">
        <f>Tool!$E$10+('Trajectory Map'!G418*SIN(RADIANS(90-2*DEGREES(ASIN($D$5/2000))))/COS(RADIANS(90-2*DEGREES(ASIN($D$5/2000))))-('Trajectory Map'!G418*'Trajectory Map'!G418/((VLOOKUP($D$5,$AD$3:$AR$2002,15,FALSE)*4*COS(RADIANS(90-2*DEGREES(ASIN($D$5/2000))))*COS(RADIANS(90-2*DEGREES(ASIN($D$5/2000))))))))</f>
        <v>5.8820014166352577</v>
      </c>
      <c r="AD418" s="33">
        <f t="shared" si="54"/>
        <v>416</v>
      </c>
      <c r="AE418" s="33">
        <f t="shared" si="51"/>
        <v>1956.257651742224</v>
      </c>
      <c r="AH418" s="33">
        <f t="shared" si="52"/>
        <v>12.005172830753764</v>
      </c>
      <c r="AI418" s="33">
        <f t="shared" si="53"/>
        <v>77.994827169246236</v>
      </c>
      <c r="AK418" s="75">
        <f t="shared" si="55"/>
        <v>65.989654338492471</v>
      </c>
      <c r="AN418" s="64"/>
      <c r="AQ418" s="64"/>
      <c r="AR418" s="75">
        <f>(SQRT((SIN(RADIANS(90-DEGREES(ASIN(AD418/2000))))*SQRT(2*Basic!$C$4*9.81)*Tool!$B$125*SIN(RADIANS(90-DEGREES(ASIN(AD418/2000))))*SQRT(2*Basic!$C$4*9.81)*Tool!$B$125)+(COS(RADIANS(90-DEGREES(ASIN(AD418/2000))))*SQRT(2*Basic!$C$4*9.81)*COS(RADIANS(90-DEGREES(ASIN(AD418/2000))))*SQRT(2*Basic!$C$4*9.81))))*(SQRT((SIN(RADIANS(90-DEGREES(ASIN(AD418/2000))))*SQRT(2*Basic!$C$4*9.81)*Tool!$B$125*SIN(RADIANS(90-DEGREES(ASIN(AD418/2000))))*SQRT(2*Basic!$C$4*9.81)*Tool!$B$125)+(COS(RADIANS(90-DEGREES(ASIN(AD418/2000))))*SQRT(2*Basic!$C$4*9.81)*COS(RADIANS(90-DEGREES(ASIN(AD418/2000))))*SQRT(2*Basic!$C$4*9.81))))/(2*9.81)</f>
        <v>0.87403458304000026</v>
      </c>
      <c r="AS418" s="75">
        <f>(1/9.81)*((SQRT((SIN(RADIANS(90-DEGREES(ASIN(AD418/2000))))*SQRT(2*Basic!$C$4*9.81)*Tool!$B$125*SIN(RADIANS(90-DEGREES(ASIN(AD418/2000))))*SQRT(2*Basic!$C$4*9.81)*Tool!$B$125)+(COS(RADIANS(90-DEGREES(ASIN(AD418/2000))))*SQRT(2*Basic!$C$4*9.81)*COS(RADIANS(90-DEGREES(ASIN(AD418/2000))))*SQRT(2*Basic!$C$4*9.81))))*SIN(RADIANS(AK418))+(SQRT(((SQRT((SIN(RADIANS(90-DEGREES(ASIN(AD418/2000))))*SQRT(2*Basic!$C$4*9.81)*Tool!$B$125*SIN(RADIANS(90-DEGREES(ASIN(AD418/2000))))*SQRT(2*Basic!$C$4*9.81)*Tool!$B$125)+(COS(RADIANS(90-DEGREES(ASIN(AD418/2000))))*SQRT(2*Basic!$C$4*9.81)*COS(RADIANS(90-DEGREES(ASIN(AD418/2000))))*SQRT(2*Basic!$C$4*9.81))))*SIN(RADIANS(AK418))*(SQRT((SIN(RADIANS(90-DEGREES(ASIN(AD418/2000))))*SQRT(2*Basic!$C$4*9.81)*Tool!$B$125*SIN(RADIANS(90-DEGREES(ASIN(AD418/2000))))*SQRT(2*Basic!$C$4*9.81)*Tool!$B$125)+(COS(RADIANS(90-DEGREES(ASIN(AD418/2000))))*SQRT(2*Basic!$C$4*9.81)*COS(RADIANS(90-DEGREES(ASIN(AD418/2000))))*SQRT(2*Basic!$C$4*9.81))))*SIN(RADIANS(AK418)))-19.62*(-Basic!$C$3))))*(SQRT((SIN(RADIANS(90-DEGREES(ASIN(AD418/2000))))*SQRT(2*Basic!$C$4*9.81)*Tool!$B$125*SIN(RADIANS(90-DEGREES(ASIN(AD418/2000))))*SQRT(2*Basic!$C$4*9.81)*Tool!$B$125)+(COS(RADIANS(90-DEGREES(ASIN(AD418/2000))))*SQRT(2*Basic!$C$4*9.81)*COS(RADIANS(90-DEGREES(ASIN(AD418/2000))))*SQRT(2*Basic!$C$4*9.81))))*COS(RADIANS(AK418))</f>
        <v>2.6233917907175841</v>
      </c>
    </row>
    <row r="419" spans="6:45" x14ac:dyDescent="0.3">
      <c r="F419">
        <v>417</v>
      </c>
      <c r="G419" s="31">
        <f t="shared" si="50"/>
        <v>1.2293333318591231</v>
      </c>
      <c r="H419" s="35">
        <f>Tool!$E$10+('Trajectory Map'!G419*SIN(RADIANS(90-2*DEGREES(ASIN($D$5/2000))))/COS(RADIANS(90-2*DEGREES(ASIN($D$5/2000))))-('Trajectory Map'!G419*'Trajectory Map'!G419/((VLOOKUP($D$5,$AD$3:$AR$2002,15,FALSE)*4*COS(RADIANS(90-2*DEGREES(ASIN($D$5/2000))))*COS(RADIANS(90-2*DEGREES(ASIN($D$5/2000))))))))</f>
        <v>5.8809976919467859</v>
      </c>
      <c r="AD419" s="33">
        <f t="shared" si="54"/>
        <v>417</v>
      </c>
      <c r="AE419" s="33">
        <f t="shared" si="51"/>
        <v>1956.0447336398011</v>
      </c>
      <c r="AH419" s="33">
        <f t="shared" si="52"/>
        <v>12.034462886900442</v>
      </c>
      <c r="AI419" s="33">
        <f t="shared" si="53"/>
        <v>77.965537113099558</v>
      </c>
      <c r="AK419" s="75">
        <f t="shared" si="55"/>
        <v>65.931074226199115</v>
      </c>
      <c r="AN419" s="64"/>
      <c r="AQ419" s="64"/>
      <c r="AR419" s="75">
        <f>(SQRT((SIN(RADIANS(90-DEGREES(ASIN(AD419/2000))))*SQRT(2*Basic!$C$4*9.81)*Tool!$B$125*SIN(RADIANS(90-DEGREES(ASIN(AD419/2000))))*SQRT(2*Basic!$C$4*9.81)*Tool!$B$125)+(COS(RADIANS(90-DEGREES(ASIN(AD419/2000))))*SQRT(2*Basic!$C$4*9.81)*COS(RADIANS(90-DEGREES(ASIN(AD419/2000))))*SQRT(2*Basic!$C$4*9.81))))*(SQRT((SIN(RADIANS(90-DEGREES(ASIN(AD419/2000))))*SQRT(2*Basic!$C$4*9.81)*Tool!$B$125*SIN(RADIANS(90-DEGREES(ASIN(AD419/2000))))*SQRT(2*Basic!$C$4*9.81)*Tool!$B$125)+(COS(RADIANS(90-DEGREES(ASIN(AD419/2000))))*SQRT(2*Basic!$C$4*9.81)*COS(RADIANS(90-DEGREES(ASIN(AD419/2000))))*SQRT(2*Basic!$C$4*9.81))))/(2*9.81)</f>
        <v>0.87425790201000009</v>
      </c>
      <c r="AS419" s="75">
        <f>(1/9.81)*((SQRT((SIN(RADIANS(90-DEGREES(ASIN(AD419/2000))))*SQRT(2*Basic!$C$4*9.81)*Tool!$B$125*SIN(RADIANS(90-DEGREES(ASIN(AD419/2000))))*SQRT(2*Basic!$C$4*9.81)*Tool!$B$125)+(COS(RADIANS(90-DEGREES(ASIN(AD419/2000))))*SQRT(2*Basic!$C$4*9.81)*COS(RADIANS(90-DEGREES(ASIN(AD419/2000))))*SQRT(2*Basic!$C$4*9.81))))*SIN(RADIANS(AK419))+(SQRT(((SQRT((SIN(RADIANS(90-DEGREES(ASIN(AD419/2000))))*SQRT(2*Basic!$C$4*9.81)*Tool!$B$125*SIN(RADIANS(90-DEGREES(ASIN(AD419/2000))))*SQRT(2*Basic!$C$4*9.81)*Tool!$B$125)+(COS(RADIANS(90-DEGREES(ASIN(AD419/2000))))*SQRT(2*Basic!$C$4*9.81)*COS(RADIANS(90-DEGREES(ASIN(AD419/2000))))*SQRT(2*Basic!$C$4*9.81))))*SIN(RADIANS(AK419))*(SQRT((SIN(RADIANS(90-DEGREES(ASIN(AD419/2000))))*SQRT(2*Basic!$C$4*9.81)*Tool!$B$125*SIN(RADIANS(90-DEGREES(ASIN(AD419/2000))))*SQRT(2*Basic!$C$4*9.81)*Tool!$B$125)+(COS(RADIANS(90-DEGREES(ASIN(AD419/2000))))*SQRT(2*Basic!$C$4*9.81)*COS(RADIANS(90-DEGREES(ASIN(AD419/2000))))*SQRT(2*Basic!$C$4*9.81))))*SIN(RADIANS(AK419)))-19.62*(-Basic!$C$3))))*(SQRT((SIN(RADIANS(90-DEGREES(ASIN(AD419/2000))))*SQRT(2*Basic!$C$4*9.81)*Tool!$B$125*SIN(RADIANS(90-DEGREES(ASIN(AD419/2000))))*SQRT(2*Basic!$C$4*9.81)*Tool!$B$125)+(COS(RADIANS(90-DEGREES(ASIN(AD419/2000))))*SQRT(2*Basic!$C$4*9.81)*COS(RADIANS(90-DEGREES(ASIN(AD419/2000))))*SQRT(2*Basic!$C$4*9.81))))*COS(RADIANS(AK419))</f>
        <v>2.6294635124397607</v>
      </c>
    </row>
    <row r="420" spans="6:45" x14ac:dyDescent="0.3">
      <c r="F420">
        <v>418</v>
      </c>
      <c r="G420" s="31">
        <f t="shared" si="50"/>
        <v>1.2322813734223343</v>
      </c>
      <c r="H420" s="35">
        <f>Tool!$E$10+('Trajectory Map'!G420*SIN(RADIANS(90-2*DEGREES(ASIN($D$5/2000))))/COS(RADIANS(90-2*DEGREES(ASIN($D$5/2000))))-('Trajectory Map'!G420*'Trajectory Map'!G420/((VLOOKUP($D$5,$AD$3:$AR$2002,15,FALSE)*4*COS(RADIANS(90-2*DEGREES(ASIN($D$5/2000))))*COS(RADIANS(90-2*DEGREES(ASIN($D$5/2000))))))))</f>
        <v>5.8799905136647999</v>
      </c>
      <c r="AD420" s="33">
        <f t="shared" si="54"/>
        <v>418</v>
      </c>
      <c r="AE420" s="33">
        <f t="shared" si="51"/>
        <v>1955.8312810669534</v>
      </c>
      <c r="AH420" s="33">
        <f t="shared" si="52"/>
        <v>12.063756135484818</v>
      </c>
      <c r="AI420" s="33">
        <f t="shared" si="53"/>
        <v>77.936243864515177</v>
      </c>
      <c r="AK420" s="75">
        <f t="shared" si="55"/>
        <v>65.872487729030368</v>
      </c>
      <c r="AN420" s="64"/>
      <c r="AQ420" s="64"/>
      <c r="AR420" s="75">
        <f>(SQRT((SIN(RADIANS(90-DEGREES(ASIN(AD420/2000))))*SQRT(2*Basic!$C$4*9.81)*Tool!$B$125*SIN(RADIANS(90-DEGREES(ASIN(AD420/2000))))*SQRT(2*Basic!$C$4*9.81)*Tool!$B$125)+(COS(RADIANS(90-DEGREES(ASIN(AD420/2000))))*SQRT(2*Basic!$C$4*9.81)*COS(RADIANS(90-DEGREES(ASIN(AD420/2000))))*SQRT(2*Basic!$C$4*9.81))))*(SQRT((SIN(RADIANS(90-DEGREES(ASIN(AD420/2000))))*SQRT(2*Basic!$C$4*9.81)*Tool!$B$125*SIN(RADIANS(90-DEGREES(ASIN(AD420/2000))))*SQRT(2*Basic!$C$4*9.81)*Tool!$B$125)+(COS(RADIANS(90-DEGREES(ASIN(AD420/2000))))*SQRT(2*Basic!$C$4*9.81)*COS(RADIANS(90-DEGREES(ASIN(AD420/2000))))*SQRT(2*Basic!$C$4*9.81))))/(2*9.81)</f>
        <v>0.87448175715999998</v>
      </c>
      <c r="AS420" s="75">
        <f>(1/9.81)*((SQRT((SIN(RADIANS(90-DEGREES(ASIN(AD420/2000))))*SQRT(2*Basic!$C$4*9.81)*Tool!$B$125*SIN(RADIANS(90-DEGREES(ASIN(AD420/2000))))*SQRT(2*Basic!$C$4*9.81)*Tool!$B$125)+(COS(RADIANS(90-DEGREES(ASIN(AD420/2000))))*SQRT(2*Basic!$C$4*9.81)*COS(RADIANS(90-DEGREES(ASIN(AD420/2000))))*SQRT(2*Basic!$C$4*9.81))))*SIN(RADIANS(AK420))+(SQRT(((SQRT((SIN(RADIANS(90-DEGREES(ASIN(AD420/2000))))*SQRT(2*Basic!$C$4*9.81)*Tool!$B$125*SIN(RADIANS(90-DEGREES(ASIN(AD420/2000))))*SQRT(2*Basic!$C$4*9.81)*Tool!$B$125)+(COS(RADIANS(90-DEGREES(ASIN(AD420/2000))))*SQRT(2*Basic!$C$4*9.81)*COS(RADIANS(90-DEGREES(ASIN(AD420/2000))))*SQRT(2*Basic!$C$4*9.81))))*SIN(RADIANS(AK420))*(SQRT((SIN(RADIANS(90-DEGREES(ASIN(AD420/2000))))*SQRT(2*Basic!$C$4*9.81)*Tool!$B$125*SIN(RADIANS(90-DEGREES(ASIN(AD420/2000))))*SQRT(2*Basic!$C$4*9.81)*Tool!$B$125)+(COS(RADIANS(90-DEGREES(ASIN(AD420/2000))))*SQRT(2*Basic!$C$4*9.81)*COS(RADIANS(90-DEGREES(ASIN(AD420/2000))))*SQRT(2*Basic!$C$4*9.81))))*SIN(RADIANS(AK420)))-19.62*(-Basic!$C$3))))*(SQRT((SIN(RADIANS(90-DEGREES(ASIN(AD420/2000))))*SQRT(2*Basic!$C$4*9.81)*Tool!$B$125*SIN(RADIANS(90-DEGREES(ASIN(AD420/2000))))*SQRT(2*Basic!$C$4*9.81)*Tool!$B$125)+(COS(RADIANS(90-DEGREES(ASIN(AD420/2000))))*SQRT(2*Basic!$C$4*9.81)*COS(RADIANS(90-DEGREES(ASIN(AD420/2000))))*SQRT(2*Basic!$C$4*9.81))))*COS(RADIANS(AK420))</f>
        <v>2.6355332912787865</v>
      </c>
    </row>
    <row r="421" spans="6:45" x14ac:dyDescent="0.3">
      <c r="F421">
        <v>419</v>
      </c>
      <c r="G421" s="31">
        <f t="shared" si="50"/>
        <v>1.2352294149855456</v>
      </c>
      <c r="H421" s="35">
        <f>Tool!$E$10+('Trajectory Map'!G421*SIN(RADIANS(90-2*DEGREES(ASIN($D$5/2000))))/COS(RADIANS(90-2*DEGREES(ASIN($D$5/2000))))-('Trajectory Map'!G421*'Trajectory Map'!G421/((VLOOKUP($D$5,$AD$3:$AR$2002,15,FALSE)*4*COS(RADIANS(90-2*DEGREES(ASIN($D$5/2000))))*COS(RADIANS(90-2*DEGREES(ASIN($D$5/2000))))))))</f>
        <v>5.8789798817892995</v>
      </c>
      <c r="AD421" s="33">
        <f t="shared" si="54"/>
        <v>419</v>
      </c>
      <c r="AE421" s="33">
        <f t="shared" si="51"/>
        <v>1955.6172938486711</v>
      </c>
      <c r="AH421" s="33">
        <f t="shared" si="52"/>
        <v>12.093052585210479</v>
      </c>
      <c r="AI421" s="33">
        <f t="shared" si="53"/>
        <v>77.906947414789528</v>
      </c>
      <c r="AK421" s="75">
        <f t="shared" si="55"/>
        <v>65.813894829579041</v>
      </c>
      <c r="AN421" s="64"/>
      <c r="AQ421" s="64"/>
      <c r="AR421" s="75">
        <f>(SQRT((SIN(RADIANS(90-DEGREES(ASIN(AD421/2000))))*SQRT(2*Basic!$C$4*9.81)*Tool!$B$125*SIN(RADIANS(90-DEGREES(ASIN(AD421/2000))))*SQRT(2*Basic!$C$4*9.81)*Tool!$B$125)+(COS(RADIANS(90-DEGREES(ASIN(AD421/2000))))*SQRT(2*Basic!$C$4*9.81)*COS(RADIANS(90-DEGREES(ASIN(AD421/2000))))*SQRT(2*Basic!$C$4*9.81))))*(SQRT((SIN(RADIANS(90-DEGREES(ASIN(AD421/2000))))*SQRT(2*Basic!$C$4*9.81)*Tool!$B$125*SIN(RADIANS(90-DEGREES(ASIN(AD421/2000))))*SQRT(2*Basic!$C$4*9.81)*Tool!$B$125)+(COS(RADIANS(90-DEGREES(ASIN(AD421/2000))))*SQRT(2*Basic!$C$4*9.81)*COS(RADIANS(90-DEGREES(ASIN(AD421/2000))))*SQRT(2*Basic!$C$4*9.81))))/(2*9.81)</f>
        <v>0.87470614848999995</v>
      </c>
      <c r="AS421" s="75">
        <f>(1/9.81)*((SQRT((SIN(RADIANS(90-DEGREES(ASIN(AD421/2000))))*SQRT(2*Basic!$C$4*9.81)*Tool!$B$125*SIN(RADIANS(90-DEGREES(ASIN(AD421/2000))))*SQRT(2*Basic!$C$4*9.81)*Tool!$B$125)+(COS(RADIANS(90-DEGREES(ASIN(AD421/2000))))*SQRT(2*Basic!$C$4*9.81)*COS(RADIANS(90-DEGREES(ASIN(AD421/2000))))*SQRT(2*Basic!$C$4*9.81))))*SIN(RADIANS(AK421))+(SQRT(((SQRT((SIN(RADIANS(90-DEGREES(ASIN(AD421/2000))))*SQRT(2*Basic!$C$4*9.81)*Tool!$B$125*SIN(RADIANS(90-DEGREES(ASIN(AD421/2000))))*SQRT(2*Basic!$C$4*9.81)*Tool!$B$125)+(COS(RADIANS(90-DEGREES(ASIN(AD421/2000))))*SQRT(2*Basic!$C$4*9.81)*COS(RADIANS(90-DEGREES(ASIN(AD421/2000))))*SQRT(2*Basic!$C$4*9.81))))*SIN(RADIANS(AK421))*(SQRT((SIN(RADIANS(90-DEGREES(ASIN(AD421/2000))))*SQRT(2*Basic!$C$4*9.81)*Tool!$B$125*SIN(RADIANS(90-DEGREES(ASIN(AD421/2000))))*SQRT(2*Basic!$C$4*9.81)*Tool!$B$125)+(COS(RADIANS(90-DEGREES(ASIN(AD421/2000))))*SQRT(2*Basic!$C$4*9.81)*COS(RADIANS(90-DEGREES(ASIN(AD421/2000))))*SQRT(2*Basic!$C$4*9.81))))*SIN(RADIANS(AK421)))-19.62*(-Basic!$C$3))))*(SQRT((SIN(RADIANS(90-DEGREES(ASIN(AD421/2000))))*SQRT(2*Basic!$C$4*9.81)*Tool!$B$125*SIN(RADIANS(90-DEGREES(ASIN(AD421/2000))))*SQRT(2*Basic!$C$4*9.81)*Tool!$B$125)+(COS(RADIANS(90-DEGREES(ASIN(AD421/2000))))*SQRT(2*Basic!$C$4*9.81)*COS(RADIANS(90-DEGREES(ASIN(AD421/2000))))*SQRT(2*Basic!$C$4*9.81))))*COS(RADIANS(AK421))</f>
        <v>2.6416011196372127</v>
      </c>
    </row>
    <row r="422" spans="6:45" x14ac:dyDescent="0.3">
      <c r="F422">
        <v>420</v>
      </c>
      <c r="G422" s="31">
        <f t="shared" si="50"/>
        <v>1.2381774565487571</v>
      </c>
      <c r="H422" s="35">
        <f>Tool!$E$10+('Trajectory Map'!G422*SIN(RADIANS(90-2*DEGREES(ASIN($D$5/2000))))/COS(RADIANS(90-2*DEGREES(ASIN($D$5/2000))))-('Trajectory Map'!G422*'Trajectory Map'!G422/((VLOOKUP($D$5,$AD$3:$AR$2002,15,FALSE)*4*COS(RADIANS(90-2*DEGREES(ASIN($D$5/2000))))*COS(RADIANS(90-2*DEGREES(ASIN($D$5/2000))))))))</f>
        <v>5.8779657963202849</v>
      </c>
      <c r="AD422" s="33">
        <f t="shared" si="54"/>
        <v>420</v>
      </c>
      <c r="AE422" s="33">
        <f t="shared" si="51"/>
        <v>1955.4027718094296</v>
      </c>
      <c r="AH422" s="33">
        <f t="shared" si="52"/>
        <v>12.122352244789111</v>
      </c>
      <c r="AI422" s="33">
        <f t="shared" si="53"/>
        <v>77.877647755210887</v>
      </c>
      <c r="AK422" s="75">
        <f t="shared" si="55"/>
        <v>65.755295510421774</v>
      </c>
      <c r="AN422" s="64"/>
      <c r="AQ422" s="64"/>
      <c r="AR422" s="75">
        <f>(SQRT((SIN(RADIANS(90-DEGREES(ASIN(AD422/2000))))*SQRT(2*Basic!$C$4*9.81)*Tool!$B$125*SIN(RADIANS(90-DEGREES(ASIN(AD422/2000))))*SQRT(2*Basic!$C$4*9.81)*Tool!$B$125)+(COS(RADIANS(90-DEGREES(ASIN(AD422/2000))))*SQRT(2*Basic!$C$4*9.81)*COS(RADIANS(90-DEGREES(ASIN(AD422/2000))))*SQRT(2*Basic!$C$4*9.81))))*(SQRT((SIN(RADIANS(90-DEGREES(ASIN(AD422/2000))))*SQRT(2*Basic!$C$4*9.81)*Tool!$B$125*SIN(RADIANS(90-DEGREES(ASIN(AD422/2000))))*SQRT(2*Basic!$C$4*9.81)*Tool!$B$125)+(COS(RADIANS(90-DEGREES(ASIN(AD422/2000))))*SQRT(2*Basic!$C$4*9.81)*COS(RADIANS(90-DEGREES(ASIN(AD422/2000))))*SQRT(2*Basic!$C$4*9.81))))/(2*9.81)</f>
        <v>0.87493107599999986</v>
      </c>
      <c r="AS422" s="75">
        <f>(1/9.81)*((SQRT((SIN(RADIANS(90-DEGREES(ASIN(AD422/2000))))*SQRT(2*Basic!$C$4*9.81)*Tool!$B$125*SIN(RADIANS(90-DEGREES(ASIN(AD422/2000))))*SQRT(2*Basic!$C$4*9.81)*Tool!$B$125)+(COS(RADIANS(90-DEGREES(ASIN(AD422/2000))))*SQRT(2*Basic!$C$4*9.81)*COS(RADIANS(90-DEGREES(ASIN(AD422/2000))))*SQRT(2*Basic!$C$4*9.81))))*SIN(RADIANS(AK422))+(SQRT(((SQRT((SIN(RADIANS(90-DEGREES(ASIN(AD422/2000))))*SQRT(2*Basic!$C$4*9.81)*Tool!$B$125*SIN(RADIANS(90-DEGREES(ASIN(AD422/2000))))*SQRT(2*Basic!$C$4*9.81)*Tool!$B$125)+(COS(RADIANS(90-DEGREES(ASIN(AD422/2000))))*SQRT(2*Basic!$C$4*9.81)*COS(RADIANS(90-DEGREES(ASIN(AD422/2000))))*SQRT(2*Basic!$C$4*9.81))))*SIN(RADIANS(AK422))*(SQRT((SIN(RADIANS(90-DEGREES(ASIN(AD422/2000))))*SQRT(2*Basic!$C$4*9.81)*Tool!$B$125*SIN(RADIANS(90-DEGREES(ASIN(AD422/2000))))*SQRT(2*Basic!$C$4*9.81)*Tool!$B$125)+(COS(RADIANS(90-DEGREES(ASIN(AD422/2000))))*SQRT(2*Basic!$C$4*9.81)*COS(RADIANS(90-DEGREES(ASIN(AD422/2000))))*SQRT(2*Basic!$C$4*9.81))))*SIN(RADIANS(AK422)))-19.62*(-Basic!$C$3))))*(SQRT((SIN(RADIANS(90-DEGREES(ASIN(AD422/2000))))*SQRT(2*Basic!$C$4*9.81)*Tool!$B$125*SIN(RADIANS(90-DEGREES(ASIN(AD422/2000))))*SQRT(2*Basic!$C$4*9.81)*Tool!$B$125)+(COS(RADIANS(90-DEGREES(ASIN(AD422/2000))))*SQRT(2*Basic!$C$4*9.81)*COS(RADIANS(90-DEGREES(ASIN(AD422/2000))))*SQRT(2*Basic!$C$4*9.81))))*COS(RADIANS(AK422))</f>
        <v>2.6476669898982244</v>
      </c>
    </row>
    <row r="423" spans="6:45" x14ac:dyDescent="0.3">
      <c r="F423">
        <v>421</v>
      </c>
      <c r="G423" s="31">
        <f t="shared" si="50"/>
        <v>1.2411254981119684</v>
      </c>
      <c r="H423" s="35">
        <f>Tool!$E$10+('Trajectory Map'!G423*SIN(RADIANS(90-2*DEGREES(ASIN($D$5/2000))))/COS(RADIANS(90-2*DEGREES(ASIN($D$5/2000))))-('Trajectory Map'!G423*'Trajectory Map'!G423/((VLOOKUP($D$5,$AD$3:$AR$2002,15,FALSE)*4*COS(RADIANS(90-2*DEGREES(ASIN($D$5/2000))))*COS(RADIANS(90-2*DEGREES(ASIN($D$5/2000))))))))</f>
        <v>5.8769482572577569</v>
      </c>
      <c r="AD423" s="33">
        <f t="shared" si="54"/>
        <v>421</v>
      </c>
      <c r="AE423" s="33">
        <f t="shared" si="51"/>
        <v>1955.1877147731877</v>
      </c>
      <c r="AH423" s="33">
        <f t="shared" si="52"/>
        <v>12.151655122940531</v>
      </c>
      <c r="AI423" s="33">
        <f t="shared" si="53"/>
        <v>77.848344877059475</v>
      </c>
      <c r="AK423" s="75">
        <f t="shared" si="55"/>
        <v>65.696689754118935</v>
      </c>
      <c r="AN423" s="64"/>
      <c r="AQ423" s="64"/>
      <c r="AR423" s="75">
        <f>(SQRT((SIN(RADIANS(90-DEGREES(ASIN(AD423/2000))))*SQRT(2*Basic!$C$4*9.81)*Tool!$B$125*SIN(RADIANS(90-DEGREES(ASIN(AD423/2000))))*SQRT(2*Basic!$C$4*9.81)*Tool!$B$125)+(COS(RADIANS(90-DEGREES(ASIN(AD423/2000))))*SQRT(2*Basic!$C$4*9.81)*COS(RADIANS(90-DEGREES(ASIN(AD423/2000))))*SQRT(2*Basic!$C$4*9.81))))*(SQRT((SIN(RADIANS(90-DEGREES(ASIN(AD423/2000))))*SQRT(2*Basic!$C$4*9.81)*Tool!$B$125*SIN(RADIANS(90-DEGREES(ASIN(AD423/2000))))*SQRT(2*Basic!$C$4*9.81)*Tool!$B$125)+(COS(RADIANS(90-DEGREES(ASIN(AD423/2000))))*SQRT(2*Basic!$C$4*9.81)*COS(RADIANS(90-DEGREES(ASIN(AD423/2000))))*SQRT(2*Basic!$C$4*9.81))))/(2*9.81)</f>
        <v>0.87515653969000029</v>
      </c>
      <c r="AS423" s="75">
        <f>(1/9.81)*((SQRT((SIN(RADIANS(90-DEGREES(ASIN(AD423/2000))))*SQRT(2*Basic!$C$4*9.81)*Tool!$B$125*SIN(RADIANS(90-DEGREES(ASIN(AD423/2000))))*SQRT(2*Basic!$C$4*9.81)*Tool!$B$125)+(COS(RADIANS(90-DEGREES(ASIN(AD423/2000))))*SQRT(2*Basic!$C$4*9.81)*COS(RADIANS(90-DEGREES(ASIN(AD423/2000))))*SQRT(2*Basic!$C$4*9.81))))*SIN(RADIANS(AK423))+(SQRT(((SQRT((SIN(RADIANS(90-DEGREES(ASIN(AD423/2000))))*SQRT(2*Basic!$C$4*9.81)*Tool!$B$125*SIN(RADIANS(90-DEGREES(ASIN(AD423/2000))))*SQRT(2*Basic!$C$4*9.81)*Tool!$B$125)+(COS(RADIANS(90-DEGREES(ASIN(AD423/2000))))*SQRT(2*Basic!$C$4*9.81)*COS(RADIANS(90-DEGREES(ASIN(AD423/2000))))*SQRT(2*Basic!$C$4*9.81))))*SIN(RADIANS(AK423))*(SQRT((SIN(RADIANS(90-DEGREES(ASIN(AD423/2000))))*SQRT(2*Basic!$C$4*9.81)*Tool!$B$125*SIN(RADIANS(90-DEGREES(ASIN(AD423/2000))))*SQRT(2*Basic!$C$4*9.81)*Tool!$B$125)+(COS(RADIANS(90-DEGREES(ASIN(AD423/2000))))*SQRT(2*Basic!$C$4*9.81)*COS(RADIANS(90-DEGREES(ASIN(AD423/2000))))*SQRT(2*Basic!$C$4*9.81))))*SIN(RADIANS(AK423)))-19.62*(-Basic!$C$3))))*(SQRT((SIN(RADIANS(90-DEGREES(ASIN(AD423/2000))))*SQRT(2*Basic!$C$4*9.81)*Tool!$B$125*SIN(RADIANS(90-DEGREES(ASIN(AD423/2000))))*SQRT(2*Basic!$C$4*9.81)*Tool!$B$125)+(COS(RADIANS(90-DEGREES(ASIN(AD423/2000))))*SQRT(2*Basic!$C$4*9.81)*COS(RADIANS(90-DEGREES(ASIN(AD423/2000))))*SQRT(2*Basic!$C$4*9.81))))*COS(RADIANS(AK423))</f>
        <v>2.6537308944256197</v>
      </c>
    </row>
    <row r="424" spans="6:45" x14ac:dyDescent="0.3">
      <c r="F424">
        <v>422</v>
      </c>
      <c r="G424" s="31">
        <f t="shared" si="50"/>
        <v>1.2440735396751796</v>
      </c>
      <c r="H424" s="35">
        <f>Tool!$E$10+('Trajectory Map'!G424*SIN(RADIANS(90-2*DEGREES(ASIN($D$5/2000))))/COS(RADIANS(90-2*DEGREES(ASIN($D$5/2000))))-('Trajectory Map'!G424*'Trajectory Map'!G424/((VLOOKUP($D$5,$AD$3:$AR$2002,15,FALSE)*4*COS(RADIANS(90-2*DEGREES(ASIN($D$5/2000))))*COS(RADIANS(90-2*DEGREES(ASIN($D$5/2000))))))))</f>
        <v>5.8759272646017147</v>
      </c>
      <c r="AD424" s="33">
        <f t="shared" si="54"/>
        <v>422</v>
      </c>
      <c r="AE424" s="33">
        <f t="shared" si="51"/>
        <v>1954.9721225633884</v>
      </c>
      <c r="AH424" s="33">
        <f t="shared" si="52"/>
        <v>12.180961228392713</v>
      </c>
      <c r="AI424" s="33">
        <f t="shared" si="53"/>
        <v>77.819038771607282</v>
      </c>
      <c r="AK424" s="75">
        <f t="shared" si="55"/>
        <v>65.638077543214578</v>
      </c>
      <c r="AN424" s="64"/>
      <c r="AQ424" s="64"/>
      <c r="AR424" s="75">
        <f>(SQRT((SIN(RADIANS(90-DEGREES(ASIN(AD424/2000))))*SQRT(2*Basic!$C$4*9.81)*Tool!$B$125*SIN(RADIANS(90-DEGREES(ASIN(AD424/2000))))*SQRT(2*Basic!$C$4*9.81)*Tool!$B$125)+(COS(RADIANS(90-DEGREES(ASIN(AD424/2000))))*SQRT(2*Basic!$C$4*9.81)*COS(RADIANS(90-DEGREES(ASIN(AD424/2000))))*SQRT(2*Basic!$C$4*9.81))))*(SQRT((SIN(RADIANS(90-DEGREES(ASIN(AD424/2000))))*SQRT(2*Basic!$C$4*9.81)*Tool!$B$125*SIN(RADIANS(90-DEGREES(ASIN(AD424/2000))))*SQRT(2*Basic!$C$4*9.81)*Tool!$B$125)+(COS(RADIANS(90-DEGREES(ASIN(AD424/2000))))*SQRT(2*Basic!$C$4*9.81)*COS(RADIANS(90-DEGREES(ASIN(AD424/2000))))*SQRT(2*Basic!$C$4*9.81))))/(2*9.81)</f>
        <v>0.87538253955999989</v>
      </c>
      <c r="AS424" s="75">
        <f>(1/9.81)*((SQRT((SIN(RADIANS(90-DEGREES(ASIN(AD424/2000))))*SQRT(2*Basic!$C$4*9.81)*Tool!$B$125*SIN(RADIANS(90-DEGREES(ASIN(AD424/2000))))*SQRT(2*Basic!$C$4*9.81)*Tool!$B$125)+(COS(RADIANS(90-DEGREES(ASIN(AD424/2000))))*SQRT(2*Basic!$C$4*9.81)*COS(RADIANS(90-DEGREES(ASIN(AD424/2000))))*SQRT(2*Basic!$C$4*9.81))))*SIN(RADIANS(AK424))+(SQRT(((SQRT((SIN(RADIANS(90-DEGREES(ASIN(AD424/2000))))*SQRT(2*Basic!$C$4*9.81)*Tool!$B$125*SIN(RADIANS(90-DEGREES(ASIN(AD424/2000))))*SQRT(2*Basic!$C$4*9.81)*Tool!$B$125)+(COS(RADIANS(90-DEGREES(ASIN(AD424/2000))))*SQRT(2*Basic!$C$4*9.81)*COS(RADIANS(90-DEGREES(ASIN(AD424/2000))))*SQRT(2*Basic!$C$4*9.81))))*SIN(RADIANS(AK424))*(SQRT((SIN(RADIANS(90-DEGREES(ASIN(AD424/2000))))*SQRT(2*Basic!$C$4*9.81)*Tool!$B$125*SIN(RADIANS(90-DEGREES(ASIN(AD424/2000))))*SQRT(2*Basic!$C$4*9.81)*Tool!$B$125)+(COS(RADIANS(90-DEGREES(ASIN(AD424/2000))))*SQRT(2*Basic!$C$4*9.81)*COS(RADIANS(90-DEGREES(ASIN(AD424/2000))))*SQRT(2*Basic!$C$4*9.81))))*SIN(RADIANS(AK424)))-19.62*(-Basic!$C$3))))*(SQRT((SIN(RADIANS(90-DEGREES(ASIN(AD424/2000))))*SQRT(2*Basic!$C$4*9.81)*Tool!$B$125*SIN(RADIANS(90-DEGREES(ASIN(AD424/2000))))*SQRT(2*Basic!$C$4*9.81)*Tool!$B$125)+(COS(RADIANS(90-DEGREES(ASIN(AD424/2000))))*SQRT(2*Basic!$C$4*9.81)*COS(RADIANS(90-DEGREES(ASIN(AD424/2000))))*SQRT(2*Basic!$C$4*9.81))))*COS(RADIANS(AK424))</f>
        <v>2.6597928255637777</v>
      </c>
    </row>
    <row r="425" spans="6:45" x14ac:dyDescent="0.3">
      <c r="F425">
        <v>423</v>
      </c>
      <c r="G425" s="31">
        <f t="shared" si="50"/>
        <v>1.2470215812383911</v>
      </c>
      <c r="H425" s="35">
        <f>Tool!$E$10+('Trajectory Map'!G425*SIN(RADIANS(90-2*DEGREES(ASIN($D$5/2000))))/COS(RADIANS(90-2*DEGREES(ASIN($D$5/2000))))-('Trajectory Map'!G425*'Trajectory Map'!G425/((VLOOKUP($D$5,$AD$3:$AR$2002,15,FALSE)*4*COS(RADIANS(90-2*DEGREES(ASIN($D$5/2000))))*COS(RADIANS(90-2*DEGREES(ASIN($D$5/2000))))))))</f>
        <v>5.8749028183521581</v>
      </c>
      <c r="AD425" s="33">
        <f t="shared" si="54"/>
        <v>423</v>
      </c>
      <c r="AE425" s="33">
        <f t="shared" si="51"/>
        <v>1954.755995002957</v>
      </c>
      <c r="AH425" s="33">
        <f t="shared" si="52"/>
        <v>12.210270569881823</v>
      </c>
      <c r="AI425" s="33">
        <f t="shared" si="53"/>
        <v>77.789729430118172</v>
      </c>
      <c r="AK425" s="75">
        <f t="shared" si="55"/>
        <v>65.579458860236358</v>
      </c>
      <c r="AN425" s="64"/>
      <c r="AQ425" s="64"/>
      <c r="AR425" s="75">
        <f>(SQRT((SIN(RADIANS(90-DEGREES(ASIN(AD425/2000))))*SQRT(2*Basic!$C$4*9.81)*Tool!$B$125*SIN(RADIANS(90-DEGREES(ASIN(AD425/2000))))*SQRT(2*Basic!$C$4*9.81)*Tool!$B$125)+(COS(RADIANS(90-DEGREES(ASIN(AD425/2000))))*SQRT(2*Basic!$C$4*9.81)*COS(RADIANS(90-DEGREES(ASIN(AD425/2000))))*SQRT(2*Basic!$C$4*9.81))))*(SQRT((SIN(RADIANS(90-DEGREES(ASIN(AD425/2000))))*SQRT(2*Basic!$C$4*9.81)*Tool!$B$125*SIN(RADIANS(90-DEGREES(ASIN(AD425/2000))))*SQRT(2*Basic!$C$4*9.81)*Tool!$B$125)+(COS(RADIANS(90-DEGREES(ASIN(AD425/2000))))*SQRT(2*Basic!$C$4*9.81)*COS(RADIANS(90-DEGREES(ASIN(AD425/2000))))*SQRT(2*Basic!$C$4*9.81))))/(2*9.81)</f>
        <v>0.87560907561000023</v>
      </c>
      <c r="AS425" s="75">
        <f>(1/9.81)*((SQRT((SIN(RADIANS(90-DEGREES(ASIN(AD425/2000))))*SQRT(2*Basic!$C$4*9.81)*Tool!$B$125*SIN(RADIANS(90-DEGREES(ASIN(AD425/2000))))*SQRT(2*Basic!$C$4*9.81)*Tool!$B$125)+(COS(RADIANS(90-DEGREES(ASIN(AD425/2000))))*SQRT(2*Basic!$C$4*9.81)*COS(RADIANS(90-DEGREES(ASIN(AD425/2000))))*SQRT(2*Basic!$C$4*9.81))))*SIN(RADIANS(AK425))+(SQRT(((SQRT((SIN(RADIANS(90-DEGREES(ASIN(AD425/2000))))*SQRT(2*Basic!$C$4*9.81)*Tool!$B$125*SIN(RADIANS(90-DEGREES(ASIN(AD425/2000))))*SQRT(2*Basic!$C$4*9.81)*Tool!$B$125)+(COS(RADIANS(90-DEGREES(ASIN(AD425/2000))))*SQRT(2*Basic!$C$4*9.81)*COS(RADIANS(90-DEGREES(ASIN(AD425/2000))))*SQRT(2*Basic!$C$4*9.81))))*SIN(RADIANS(AK425))*(SQRT((SIN(RADIANS(90-DEGREES(ASIN(AD425/2000))))*SQRT(2*Basic!$C$4*9.81)*Tool!$B$125*SIN(RADIANS(90-DEGREES(ASIN(AD425/2000))))*SQRT(2*Basic!$C$4*9.81)*Tool!$B$125)+(COS(RADIANS(90-DEGREES(ASIN(AD425/2000))))*SQRT(2*Basic!$C$4*9.81)*COS(RADIANS(90-DEGREES(ASIN(AD425/2000))))*SQRT(2*Basic!$C$4*9.81))))*SIN(RADIANS(AK425)))-19.62*(-Basic!$C$3))))*(SQRT((SIN(RADIANS(90-DEGREES(ASIN(AD425/2000))))*SQRT(2*Basic!$C$4*9.81)*Tool!$B$125*SIN(RADIANS(90-DEGREES(ASIN(AD425/2000))))*SQRT(2*Basic!$C$4*9.81)*Tool!$B$125)+(COS(RADIANS(90-DEGREES(ASIN(AD425/2000))))*SQRT(2*Basic!$C$4*9.81)*COS(RADIANS(90-DEGREES(ASIN(AD425/2000))))*SQRT(2*Basic!$C$4*9.81))))*COS(RADIANS(AK425))</f>
        <v>2.665852775637648</v>
      </c>
    </row>
    <row r="426" spans="6:45" x14ac:dyDescent="0.3">
      <c r="F426">
        <v>424</v>
      </c>
      <c r="G426" s="31">
        <f t="shared" si="50"/>
        <v>1.2499696228016024</v>
      </c>
      <c r="H426" s="35">
        <f>Tool!$E$10+('Trajectory Map'!G426*SIN(RADIANS(90-2*DEGREES(ASIN($D$5/2000))))/COS(RADIANS(90-2*DEGREES(ASIN($D$5/2000))))-('Trajectory Map'!G426*'Trajectory Map'!G426/((VLOOKUP($D$5,$AD$3:$AR$2002,15,FALSE)*4*COS(RADIANS(90-2*DEGREES(ASIN($D$5/2000))))*COS(RADIANS(90-2*DEGREES(ASIN($D$5/2000))))))))</f>
        <v>5.8738749185090873</v>
      </c>
      <c r="AD426" s="33">
        <f t="shared" si="54"/>
        <v>424</v>
      </c>
      <c r="AE426" s="33">
        <f t="shared" si="51"/>
        <v>1954.5393319143004</v>
      </c>
      <c r="AH426" s="33">
        <f t="shared" si="52"/>
        <v>12.239583156152232</v>
      </c>
      <c r="AI426" s="33">
        <f t="shared" si="53"/>
        <v>77.760416843847764</v>
      </c>
      <c r="AK426" s="75">
        <f t="shared" si="55"/>
        <v>65.520833687695529</v>
      </c>
      <c r="AN426" s="64"/>
      <c r="AQ426" s="64"/>
      <c r="AR426" s="75">
        <f>(SQRT((SIN(RADIANS(90-DEGREES(ASIN(AD426/2000))))*SQRT(2*Basic!$C$4*9.81)*Tool!$B$125*SIN(RADIANS(90-DEGREES(ASIN(AD426/2000))))*SQRT(2*Basic!$C$4*9.81)*Tool!$B$125)+(COS(RADIANS(90-DEGREES(ASIN(AD426/2000))))*SQRT(2*Basic!$C$4*9.81)*COS(RADIANS(90-DEGREES(ASIN(AD426/2000))))*SQRT(2*Basic!$C$4*9.81))))*(SQRT((SIN(RADIANS(90-DEGREES(ASIN(AD426/2000))))*SQRT(2*Basic!$C$4*9.81)*Tool!$B$125*SIN(RADIANS(90-DEGREES(ASIN(AD426/2000))))*SQRT(2*Basic!$C$4*9.81)*Tool!$B$125)+(COS(RADIANS(90-DEGREES(ASIN(AD426/2000))))*SQRT(2*Basic!$C$4*9.81)*COS(RADIANS(90-DEGREES(ASIN(AD426/2000))))*SQRT(2*Basic!$C$4*9.81))))/(2*9.81)</f>
        <v>0.87583614784000019</v>
      </c>
      <c r="AS426" s="75">
        <f>(1/9.81)*((SQRT((SIN(RADIANS(90-DEGREES(ASIN(AD426/2000))))*SQRT(2*Basic!$C$4*9.81)*Tool!$B$125*SIN(RADIANS(90-DEGREES(ASIN(AD426/2000))))*SQRT(2*Basic!$C$4*9.81)*Tool!$B$125)+(COS(RADIANS(90-DEGREES(ASIN(AD426/2000))))*SQRT(2*Basic!$C$4*9.81)*COS(RADIANS(90-DEGREES(ASIN(AD426/2000))))*SQRT(2*Basic!$C$4*9.81))))*SIN(RADIANS(AK426))+(SQRT(((SQRT((SIN(RADIANS(90-DEGREES(ASIN(AD426/2000))))*SQRT(2*Basic!$C$4*9.81)*Tool!$B$125*SIN(RADIANS(90-DEGREES(ASIN(AD426/2000))))*SQRT(2*Basic!$C$4*9.81)*Tool!$B$125)+(COS(RADIANS(90-DEGREES(ASIN(AD426/2000))))*SQRT(2*Basic!$C$4*9.81)*COS(RADIANS(90-DEGREES(ASIN(AD426/2000))))*SQRT(2*Basic!$C$4*9.81))))*SIN(RADIANS(AK426))*(SQRT((SIN(RADIANS(90-DEGREES(ASIN(AD426/2000))))*SQRT(2*Basic!$C$4*9.81)*Tool!$B$125*SIN(RADIANS(90-DEGREES(ASIN(AD426/2000))))*SQRT(2*Basic!$C$4*9.81)*Tool!$B$125)+(COS(RADIANS(90-DEGREES(ASIN(AD426/2000))))*SQRT(2*Basic!$C$4*9.81)*COS(RADIANS(90-DEGREES(ASIN(AD426/2000))))*SQRT(2*Basic!$C$4*9.81))))*SIN(RADIANS(AK426)))-19.62*(-Basic!$C$3))))*(SQRT((SIN(RADIANS(90-DEGREES(ASIN(AD426/2000))))*SQRT(2*Basic!$C$4*9.81)*Tool!$B$125*SIN(RADIANS(90-DEGREES(ASIN(AD426/2000))))*SQRT(2*Basic!$C$4*9.81)*Tool!$B$125)+(COS(RADIANS(90-DEGREES(ASIN(AD426/2000))))*SQRT(2*Basic!$C$4*9.81)*COS(RADIANS(90-DEGREES(ASIN(AD426/2000))))*SQRT(2*Basic!$C$4*9.81))))*COS(RADIANS(AK426))</f>
        <v>2.6719107369527038</v>
      </c>
    </row>
    <row r="427" spans="6:45" x14ac:dyDescent="0.3">
      <c r="F427">
        <v>425</v>
      </c>
      <c r="G427" s="31">
        <f t="shared" si="50"/>
        <v>1.2529176643648137</v>
      </c>
      <c r="H427" s="35">
        <f>Tool!$E$10+('Trajectory Map'!G427*SIN(RADIANS(90-2*DEGREES(ASIN($D$5/2000))))/COS(RADIANS(90-2*DEGREES(ASIN($D$5/2000))))-('Trajectory Map'!G427*'Trajectory Map'!G427/((VLOOKUP($D$5,$AD$3:$AR$2002,15,FALSE)*4*COS(RADIANS(90-2*DEGREES(ASIN($D$5/2000))))*COS(RADIANS(90-2*DEGREES(ASIN($D$5/2000))))))))</f>
        <v>5.8728435650725022</v>
      </c>
      <c r="AD427" s="33">
        <f t="shared" si="54"/>
        <v>425</v>
      </c>
      <c r="AE427" s="33">
        <f t="shared" si="51"/>
        <v>1954.3221331193074</v>
      </c>
      <c r="AH427" s="33">
        <f t="shared" si="52"/>
        <v>12.268898995956556</v>
      </c>
      <c r="AI427" s="33">
        <f t="shared" si="53"/>
        <v>77.731101004043438</v>
      </c>
      <c r="AK427" s="75">
        <f t="shared" si="55"/>
        <v>65.462202008086891</v>
      </c>
      <c r="AN427" s="64"/>
      <c r="AQ427" s="64"/>
      <c r="AR427" s="75">
        <f>(SQRT((SIN(RADIANS(90-DEGREES(ASIN(AD427/2000))))*SQRT(2*Basic!$C$4*9.81)*Tool!$B$125*SIN(RADIANS(90-DEGREES(ASIN(AD427/2000))))*SQRT(2*Basic!$C$4*9.81)*Tool!$B$125)+(COS(RADIANS(90-DEGREES(ASIN(AD427/2000))))*SQRT(2*Basic!$C$4*9.81)*COS(RADIANS(90-DEGREES(ASIN(AD427/2000))))*SQRT(2*Basic!$C$4*9.81))))*(SQRT((SIN(RADIANS(90-DEGREES(ASIN(AD427/2000))))*SQRT(2*Basic!$C$4*9.81)*Tool!$B$125*SIN(RADIANS(90-DEGREES(ASIN(AD427/2000))))*SQRT(2*Basic!$C$4*9.81)*Tool!$B$125)+(COS(RADIANS(90-DEGREES(ASIN(AD427/2000))))*SQRT(2*Basic!$C$4*9.81)*COS(RADIANS(90-DEGREES(ASIN(AD427/2000))))*SQRT(2*Basic!$C$4*9.81))))/(2*9.81)</f>
        <v>0.87606375624999988</v>
      </c>
      <c r="AS427" s="75">
        <f>(1/9.81)*((SQRT((SIN(RADIANS(90-DEGREES(ASIN(AD427/2000))))*SQRT(2*Basic!$C$4*9.81)*Tool!$B$125*SIN(RADIANS(90-DEGREES(ASIN(AD427/2000))))*SQRT(2*Basic!$C$4*9.81)*Tool!$B$125)+(COS(RADIANS(90-DEGREES(ASIN(AD427/2000))))*SQRT(2*Basic!$C$4*9.81)*COS(RADIANS(90-DEGREES(ASIN(AD427/2000))))*SQRT(2*Basic!$C$4*9.81))))*SIN(RADIANS(AK427))+(SQRT(((SQRT((SIN(RADIANS(90-DEGREES(ASIN(AD427/2000))))*SQRT(2*Basic!$C$4*9.81)*Tool!$B$125*SIN(RADIANS(90-DEGREES(ASIN(AD427/2000))))*SQRT(2*Basic!$C$4*9.81)*Tool!$B$125)+(COS(RADIANS(90-DEGREES(ASIN(AD427/2000))))*SQRT(2*Basic!$C$4*9.81)*COS(RADIANS(90-DEGREES(ASIN(AD427/2000))))*SQRT(2*Basic!$C$4*9.81))))*SIN(RADIANS(AK427))*(SQRT((SIN(RADIANS(90-DEGREES(ASIN(AD427/2000))))*SQRT(2*Basic!$C$4*9.81)*Tool!$B$125*SIN(RADIANS(90-DEGREES(ASIN(AD427/2000))))*SQRT(2*Basic!$C$4*9.81)*Tool!$B$125)+(COS(RADIANS(90-DEGREES(ASIN(AD427/2000))))*SQRT(2*Basic!$C$4*9.81)*COS(RADIANS(90-DEGREES(ASIN(AD427/2000))))*SQRT(2*Basic!$C$4*9.81))))*SIN(RADIANS(AK427)))-19.62*(-Basic!$C$3))))*(SQRT((SIN(RADIANS(90-DEGREES(ASIN(AD427/2000))))*SQRT(2*Basic!$C$4*9.81)*Tool!$B$125*SIN(RADIANS(90-DEGREES(ASIN(AD427/2000))))*SQRT(2*Basic!$C$4*9.81)*Tool!$B$125)+(COS(RADIANS(90-DEGREES(ASIN(AD427/2000))))*SQRT(2*Basic!$C$4*9.81)*COS(RADIANS(90-DEGREES(ASIN(AD427/2000))))*SQRT(2*Basic!$C$4*9.81))))*COS(RADIANS(AK427))</f>
        <v>2.677966701794936</v>
      </c>
    </row>
    <row r="428" spans="6:45" x14ac:dyDescent="0.3">
      <c r="F428">
        <v>426</v>
      </c>
      <c r="G428" s="31">
        <f t="shared" si="50"/>
        <v>1.2558657059280252</v>
      </c>
      <c r="H428" s="35">
        <f>Tool!$E$10+('Trajectory Map'!G428*SIN(RADIANS(90-2*DEGREES(ASIN($D$5/2000))))/COS(RADIANS(90-2*DEGREES(ASIN($D$5/2000))))-('Trajectory Map'!G428*'Trajectory Map'!G428/((VLOOKUP($D$5,$AD$3:$AR$2002,15,FALSE)*4*COS(RADIANS(90-2*DEGREES(ASIN($D$5/2000))))*COS(RADIANS(90-2*DEGREES(ASIN($D$5/2000))))))))</f>
        <v>5.8718087580424037</v>
      </c>
      <c r="AD428" s="33">
        <f t="shared" si="54"/>
        <v>426</v>
      </c>
      <c r="AE428" s="33">
        <f t="shared" si="51"/>
        <v>1954.1043984393464</v>
      </c>
      <c r="AH428" s="33">
        <f t="shared" si="52"/>
        <v>12.298218098055672</v>
      </c>
      <c r="AI428" s="33">
        <f t="shared" si="53"/>
        <v>77.701781901944329</v>
      </c>
      <c r="AK428" s="75">
        <f t="shared" si="55"/>
        <v>65.403563803888659</v>
      </c>
      <c r="AN428" s="64"/>
      <c r="AQ428" s="64"/>
      <c r="AR428" s="75">
        <f>(SQRT((SIN(RADIANS(90-DEGREES(ASIN(AD428/2000))))*SQRT(2*Basic!$C$4*9.81)*Tool!$B$125*SIN(RADIANS(90-DEGREES(ASIN(AD428/2000))))*SQRT(2*Basic!$C$4*9.81)*Tool!$B$125)+(COS(RADIANS(90-DEGREES(ASIN(AD428/2000))))*SQRT(2*Basic!$C$4*9.81)*COS(RADIANS(90-DEGREES(ASIN(AD428/2000))))*SQRT(2*Basic!$C$4*9.81))))*(SQRT((SIN(RADIANS(90-DEGREES(ASIN(AD428/2000))))*SQRT(2*Basic!$C$4*9.81)*Tool!$B$125*SIN(RADIANS(90-DEGREES(ASIN(AD428/2000))))*SQRT(2*Basic!$C$4*9.81)*Tool!$B$125)+(COS(RADIANS(90-DEGREES(ASIN(AD428/2000))))*SQRT(2*Basic!$C$4*9.81)*COS(RADIANS(90-DEGREES(ASIN(AD428/2000))))*SQRT(2*Basic!$C$4*9.81))))/(2*9.81)</f>
        <v>0.8762919008400003</v>
      </c>
      <c r="AS428" s="75">
        <f>(1/9.81)*((SQRT((SIN(RADIANS(90-DEGREES(ASIN(AD428/2000))))*SQRT(2*Basic!$C$4*9.81)*Tool!$B$125*SIN(RADIANS(90-DEGREES(ASIN(AD428/2000))))*SQRT(2*Basic!$C$4*9.81)*Tool!$B$125)+(COS(RADIANS(90-DEGREES(ASIN(AD428/2000))))*SQRT(2*Basic!$C$4*9.81)*COS(RADIANS(90-DEGREES(ASIN(AD428/2000))))*SQRT(2*Basic!$C$4*9.81))))*SIN(RADIANS(AK428))+(SQRT(((SQRT((SIN(RADIANS(90-DEGREES(ASIN(AD428/2000))))*SQRT(2*Basic!$C$4*9.81)*Tool!$B$125*SIN(RADIANS(90-DEGREES(ASIN(AD428/2000))))*SQRT(2*Basic!$C$4*9.81)*Tool!$B$125)+(COS(RADIANS(90-DEGREES(ASIN(AD428/2000))))*SQRT(2*Basic!$C$4*9.81)*COS(RADIANS(90-DEGREES(ASIN(AD428/2000))))*SQRT(2*Basic!$C$4*9.81))))*SIN(RADIANS(AK428))*(SQRT((SIN(RADIANS(90-DEGREES(ASIN(AD428/2000))))*SQRT(2*Basic!$C$4*9.81)*Tool!$B$125*SIN(RADIANS(90-DEGREES(ASIN(AD428/2000))))*SQRT(2*Basic!$C$4*9.81)*Tool!$B$125)+(COS(RADIANS(90-DEGREES(ASIN(AD428/2000))))*SQRT(2*Basic!$C$4*9.81)*COS(RADIANS(90-DEGREES(ASIN(AD428/2000))))*SQRT(2*Basic!$C$4*9.81))))*SIN(RADIANS(AK428)))-19.62*(-Basic!$C$3))))*(SQRT((SIN(RADIANS(90-DEGREES(ASIN(AD428/2000))))*SQRT(2*Basic!$C$4*9.81)*Tool!$B$125*SIN(RADIANS(90-DEGREES(ASIN(AD428/2000))))*SQRT(2*Basic!$C$4*9.81)*Tool!$B$125)+(COS(RADIANS(90-DEGREES(ASIN(AD428/2000))))*SQRT(2*Basic!$C$4*9.81)*COS(RADIANS(90-DEGREES(ASIN(AD428/2000))))*SQRT(2*Basic!$C$4*9.81))))*COS(RADIANS(AK428))</f>
        <v>2.6840206624308225</v>
      </c>
    </row>
    <row r="429" spans="6:45" x14ac:dyDescent="0.3">
      <c r="F429">
        <v>427</v>
      </c>
      <c r="G429" s="31">
        <f t="shared" si="50"/>
        <v>1.2588137474912364</v>
      </c>
      <c r="H429" s="35">
        <f>Tool!$E$10+('Trajectory Map'!G429*SIN(RADIANS(90-2*DEGREES(ASIN($D$5/2000))))/COS(RADIANS(90-2*DEGREES(ASIN($D$5/2000))))-('Trajectory Map'!G429*'Trajectory Map'!G429/((VLOOKUP($D$5,$AD$3:$AR$2002,15,FALSE)*4*COS(RADIANS(90-2*DEGREES(ASIN($D$5/2000))))*COS(RADIANS(90-2*DEGREES(ASIN($D$5/2000))))))))</f>
        <v>5.8707704974187909</v>
      </c>
      <c r="AD429" s="33">
        <f t="shared" si="54"/>
        <v>427</v>
      </c>
      <c r="AE429" s="33">
        <f t="shared" si="51"/>
        <v>1953.8861276952657</v>
      </c>
      <c r="AH429" s="33">
        <f t="shared" si="52"/>
        <v>12.327540471218752</v>
      </c>
      <c r="AI429" s="33">
        <f t="shared" si="53"/>
        <v>77.672459528781246</v>
      </c>
      <c r="AK429" s="75">
        <f t="shared" si="55"/>
        <v>65.344919057562493</v>
      </c>
      <c r="AN429" s="64"/>
      <c r="AQ429" s="64"/>
      <c r="AR429" s="75">
        <f>(SQRT((SIN(RADIANS(90-DEGREES(ASIN(AD429/2000))))*SQRT(2*Basic!$C$4*9.81)*Tool!$B$125*SIN(RADIANS(90-DEGREES(ASIN(AD429/2000))))*SQRT(2*Basic!$C$4*9.81)*Tool!$B$125)+(COS(RADIANS(90-DEGREES(ASIN(AD429/2000))))*SQRT(2*Basic!$C$4*9.81)*COS(RADIANS(90-DEGREES(ASIN(AD429/2000))))*SQRT(2*Basic!$C$4*9.81))))*(SQRT((SIN(RADIANS(90-DEGREES(ASIN(AD429/2000))))*SQRT(2*Basic!$C$4*9.81)*Tool!$B$125*SIN(RADIANS(90-DEGREES(ASIN(AD429/2000))))*SQRT(2*Basic!$C$4*9.81)*Tool!$B$125)+(COS(RADIANS(90-DEGREES(ASIN(AD429/2000))))*SQRT(2*Basic!$C$4*9.81)*COS(RADIANS(90-DEGREES(ASIN(AD429/2000))))*SQRT(2*Basic!$C$4*9.81))))/(2*9.81)</f>
        <v>0.87652058161000035</v>
      </c>
      <c r="AS429" s="75">
        <f>(1/9.81)*((SQRT((SIN(RADIANS(90-DEGREES(ASIN(AD429/2000))))*SQRT(2*Basic!$C$4*9.81)*Tool!$B$125*SIN(RADIANS(90-DEGREES(ASIN(AD429/2000))))*SQRT(2*Basic!$C$4*9.81)*Tool!$B$125)+(COS(RADIANS(90-DEGREES(ASIN(AD429/2000))))*SQRT(2*Basic!$C$4*9.81)*COS(RADIANS(90-DEGREES(ASIN(AD429/2000))))*SQRT(2*Basic!$C$4*9.81))))*SIN(RADIANS(AK429))+(SQRT(((SQRT((SIN(RADIANS(90-DEGREES(ASIN(AD429/2000))))*SQRT(2*Basic!$C$4*9.81)*Tool!$B$125*SIN(RADIANS(90-DEGREES(ASIN(AD429/2000))))*SQRT(2*Basic!$C$4*9.81)*Tool!$B$125)+(COS(RADIANS(90-DEGREES(ASIN(AD429/2000))))*SQRT(2*Basic!$C$4*9.81)*COS(RADIANS(90-DEGREES(ASIN(AD429/2000))))*SQRT(2*Basic!$C$4*9.81))))*SIN(RADIANS(AK429))*(SQRT((SIN(RADIANS(90-DEGREES(ASIN(AD429/2000))))*SQRT(2*Basic!$C$4*9.81)*Tool!$B$125*SIN(RADIANS(90-DEGREES(ASIN(AD429/2000))))*SQRT(2*Basic!$C$4*9.81)*Tool!$B$125)+(COS(RADIANS(90-DEGREES(ASIN(AD429/2000))))*SQRT(2*Basic!$C$4*9.81)*COS(RADIANS(90-DEGREES(ASIN(AD429/2000))))*SQRT(2*Basic!$C$4*9.81))))*SIN(RADIANS(AK429)))-19.62*(-Basic!$C$3))))*(SQRT((SIN(RADIANS(90-DEGREES(ASIN(AD429/2000))))*SQRT(2*Basic!$C$4*9.81)*Tool!$B$125*SIN(RADIANS(90-DEGREES(ASIN(AD429/2000))))*SQRT(2*Basic!$C$4*9.81)*Tool!$B$125)+(COS(RADIANS(90-DEGREES(ASIN(AD429/2000))))*SQRT(2*Basic!$C$4*9.81)*COS(RADIANS(90-DEGREES(ASIN(AD429/2000))))*SQRT(2*Basic!$C$4*9.81))))*COS(RADIANS(AK429))</f>
        <v>2.6900726111072997</v>
      </c>
    </row>
    <row r="430" spans="6:45" x14ac:dyDescent="0.3">
      <c r="F430">
        <v>428</v>
      </c>
      <c r="G430" s="31">
        <f t="shared" si="50"/>
        <v>1.2617617890544477</v>
      </c>
      <c r="H430" s="35">
        <f>Tool!$E$10+('Trajectory Map'!G430*SIN(RADIANS(90-2*DEGREES(ASIN($D$5/2000))))/COS(RADIANS(90-2*DEGREES(ASIN($D$5/2000))))-('Trajectory Map'!G430*'Trajectory Map'!G430/((VLOOKUP($D$5,$AD$3:$AR$2002,15,FALSE)*4*COS(RADIANS(90-2*DEGREES(ASIN($D$5/2000))))*COS(RADIANS(90-2*DEGREES(ASIN($D$5/2000))))))))</f>
        <v>5.8697287832016638</v>
      </c>
      <c r="AD430" s="33">
        <f t="shared" si="54"/>
        <v>428</v>
      </c>
      <c r="AE430" s="33">
        <f t="shared" si="51"/>
        <v>1953.667320707392</v>
      </c>
      <c r="AH430" s="33">
        <f t="shared" si="52"/>
        <v>12.35686612422329</v>
      </c>
      <c r="AI430" s="33">
        <f t="shared" si="53"/>
        <v>77.643133875776712</v>
      </c>
      <c r="AK430" s="75">
        <f t="shared" si="55"/>
        <v>65.286267751553424</v>
      </c>
      <c r="AN430" s="64"/>
      <c r="AQ430" s="64"/>
      <c r="AR430" s="75">
        <f>(SQRT((SIN(RADIANS(90-DEGREES(ASIN(AD430/2000))))*SQRT(2*Basic!$C$4*9.81)*Tool!$B$125*SIN(RADIANS(90-DEGREES(ASIN(AD430/2000))))*SQRT(2*Basic!$C$4*9.81)*Tool!$B$125)+(COS(RADIANS(90-DEGREES(ASIN(AD430/2000))))*SQRT(2*Basic!$C$4*9.81)*COS(RADIANS(90-DEGREES(ASIN(AD430/2000))))*SQRT(2*Basic!$C$4*9.81))))*(SQRT((SIN(RADIANS(90-DEGREES(ASIN(AD430/2000))))*SQRT(2*Basic!$C$4*9.81)*Tool!$B$125*SIN(RADIANS(90-DEGREES(ASIN(AD430/2000))))*SQRT(2*Basic!$C$4*9.81)*Tool!$B$125)+(COS(RADIANS(90-DEGREES(ASIN(AD430/2000))))*SQRT(2*Basic!$C$4*9.81)*COS(RADIANS(90-DEGREES(ASIN(AD430/2000))))*SQRT(2*Basic!$C$4*9.81))))/(2*9.81)</f>
        <v>0.87674979856000024</v>
      </c>
      <c r="AS430" s="75">
        <f>(1/9.81)*((SQRT((SIN(RADIANS(90-DEGREES(ASIN(AD430/2000))))*SQRT(2*Basic!$C$4*9.81)*Tool!$B$125*SIN(RADIANS(90-DEGREES(ASIN(AD430/2000))))*SQRT(2*Basic!$C$4*9.81)*Tool!$B$125)+(COS(RADIANS(90-DEGREES(ASIN(AD430/2000))))*SQRT(2*Basic!$C$4*9.81)*COS(RADIANS(90-DEGREES(ASIN(AD430/2000))))*SQRT(2*Basic!$C$4*9.81))))*SIN(RADIANS(AK430))+(SQRT(((SQRT((SIN(RADIANS(90-DEGREES(ASIN(AD430/2000))))*SQRT(2*Basic!$C$4*9.81)*Tool!$B$125*SIN(RADIANS(90-DEGREES(ASIN(AD430/2000))))*SQRT(2*Basic!$C$4*9.81)*Tool!$B$125)+(COS(RADIANS(90-DEGREES(ASIN(AD430/2000))))*SQRT(2*Basic!$C$4*9.81)*COS(RADIANS(90-DEGREES(ASIN(AD430/2000))))*SQRT(2*Basic!$C$4*9.81))))*SIN(RADIANS(AK430))*(SQRT((SIN(RADIANS(90-DEGREES(ASIN(AD430/2000))))*SQRT(2*Basic!$C$4*9.81)*Tool!$B$125*SIN(RADIANS(90-DEGREES(ASIN(AD430/2000))))*SQRT(2*Basic!$C$4*9.81)*Tool!$B$125)+(COS(RADIANS(90-DEGREES(ASIN(AD430/2000))))*SQRT(2*Basic!$C$4*9.81)*COS(RADIANS(90-DEGREES(ASIN(AD430/2000))))*SQRT(2*Basic!$C$4*9.81))))*SIN(RADIANS(AK430)))-19.62*(-Basic!$C$3))))*(SQRT((SIN(RADIANS(90-DEGREES(ASIN(AD430/2000))))*SQRT(2*Basic!$C$4*9.81)*Tool!$B$125*SIN(RADIANS(90-DEGREES(ASIN(AD430/2000))))*SQRT(2*Basic!$C$4*9.81)*Tool!$B$125)+(COS(RADIANS(90-DEGREES(ASIN(AD430/2000))))*SQRT(2*Basic!$C$4*9.81)*COS(RADIANS(90-DEGREES(ASIN(AD430/2000))))*SQRT(2*Basic!$C$4*9.81))))*COS(RADIANS(AK430))</f>
        <v>2.6961225400517406</v>
      </c>
    </row>
    <row r="431" spans="6:45" x14ac:dyDescent="0.3">
      <c r="F431">
        <v>429</v>
      </c>
      <c r="G431" s="31">
        <f t="shared" si="50"/>
        <v>1.264709830617659</v>
      </c>
      <c r="H431" s="35">
        <f>Tool!$E$10+('Trajectory Map'!G431*SIN(RADIANS(90-2*DEGREES(ASIN($D$5/2000))))/COS(RADIANS(90-2*DEGREES(ASIN($D$5/2000))))-('Trajectory Map'!G431*'Trajectory Map'!G431/((VLOOKUP($D$5,$AD$3:$AR$2002,15,FALSE)*4*COS(RADIANS(90-2*DEGREES(ASIN($D$5/2000))))*COS(RADIANS(90-2*DEGREES(ASIN($D$5/2000))))))))</f>
        <v>5.8686836153910225</v>
      </c>
      <c r="AD431" s="33">
        <f t="shared" si="54"/>
        <v>429</v>
      </c>
      <c r="AE431" s="33">
        <f t="shared" si="51"/>
        <v>1953.4479772955306</v>
      </c>
      <c r="AH431" s="33">
        <f t="shared" si="52"/>
        <v>12.386195065855127</v>
      </c>
      <c r="AI431" s="33">
        <f t="shared" si="53"/>
        <v>77.613804934144866</v>
      </c>
      <c r="AK431" s="75">
        <f t="shared" si="55"/>
        <v>65.227609868289747</v>
      </c>
      <c r="AN431" s="64"/>
      <c r="AQ431" s="64"/>
      <c r="AR431" s="75">
        <f>(SQRT((SIN(RADIANS(90-DEGREES(ASIN(AD431/2000))))*SQRT(2*Basic!$C$4*9.81)*Tool!$B$125*SIN(RADIANS(90-DEGREES(ASIN(AD431/2000))))*SQRT(2*Basic!$C$4*9.81)*Tool!$B$125)+(COS(RADIANS(90-DEGREES(ASIN(AD431/2000))))*SQRT(2*Basic!$C$4*9.81)*COS(RADIANS(90-DEGREES(ASIN(AD431/2000))))*SQRT(2*Basic!$C$4*9.81))))*(SQRT((SIN(RADIANS(90-DEGREES(ASIN(AD431/2000))))*SQRT(2*Basic!$C$4*9.81)*Tool!$B$125*SIN(RADIANS(90-DEGREES(ASIN(AD431/2000))))*SQRT(2*Basic!$C$4*9.81)*Tool!$B$125)+(COS(RADIANS(90-DEGREES(ASIN(AD431/2000))))*SQRT(2*Basic!$C$4*9.81)*COS(RADIANS(90-DEGREES(ASIN(AD431/2000))))*SQRT(2*Basic!$C$4*9.81))))/(2*9.81)</f>
        <v>0.87697955169000008</v>
      </c>
      <c r="AS431" s="75">
        <f>(1/9.81)*((SQRT((SIN(RADIANS(90-DEGREES(ASIN(AD431/2000))))*SQRT(2*Basic!$C$4*9.81)*Tool!$B$125*SIN(RADIANS(90-DEGREES(ASIN(AD431/2000))))*SQRT(2*Basic!$C$4*9.81)*Tool!$B$125)+(COS(RADIANS(90-DEGREES(ASIN(AD431/2000))))*SQRT(2*Basic!$C$4*9.81)*COS(RADIANS(90-DEGREES(ASIN(AD431/2000))))*SQRT(2*Basic!$C$4*9.81))))*SIN(RADIANS(AK431))+(SQRT(((SQRT((SIN(RADIANS(90-DEGREES(ASIN(AD431/2000))))*SQRT(2*Basic!$C$4*9.81)*Tool!$B$125*SIN(RADIANS(90-DEGREES(ASIN(AD431/2000))))*SQRT(2*Basic!$C$4*9.81)*Tool!$B$125)+(COS(RADIANS(90-DEGREES(ASIN(AD431/2000))))*SQRT(2*Basic!$C$4*9.81)*COS(RADIANS(90-DEGREES(ASIN(AD431/2000))))*SQRT(2*Basic!$C$4*9.81))))*SIN(RADIANS(AK431))*(SQRT((SIN(RADIANS(90-DEGREES(ASIN(AD431/2000))))*SQRT(2*Basic!$C$4*9.81)*Tool!$B$125*SIN(RADIANS(90-DEGREES(ASIN(AD431/2000))))*SQRT(2*Basic!$C$4*9.81)*Tool!$B$125)+(COS(RADIANS(90-DEGREES(ASIN(AD431/2000))))*SQRT(2*Basic!$C$4*9.81)*COS(RADIANS(90-DEGREES(ASIN(AD431/2000))))*SQRT(2*Basic!$C$4*9.81))))*SIN(RADIANS(AK431)))-19.62*(-Basic!$C$3))))*(SQRT((SIN(RADIANS(90-DEGREES(ASIN(AD431/2000))))*SQRT(2*Basic!$C$4*9.81)*Tool!$B$125*SIN(RADIANS(90-DEGREES(ASIN(AD431/2000))))*SQRT(2*Basic!$C$4*9.81)*Tool!$B$125)+(COS(RADIANS(90-DEGREES(ASIN(AD431/2000))))*SQRT(2*Basic!$C$4*9.81)*COS(RADIANS(90-DEGREES(ASIN(AD431/2000))))*SQRT(2*Basic!$C$4*9.81))))*COS(RADIANS(AK431))</f>
        <v>2.7021704414719356</v>
      </c>
    </row>
    <row r="432" spans="6:45" x14ac:dyDescent="0.3">
      <c r="F432">
        <v>430</v>
      </c>
      <c r="G432" s="31">
        <f t="shared" si="50"/>
        <v>1.2676578721808702</v>
      </c>
      <c r="H432" s="35">
        <f>Tool!$E$10+('Trajectory Map'!G432*SIN(RADIANS(90-2*DEGREES(ASIN($D$5/2000))))/COS(RADIANS(90-2*DEGREES(ASIN($D$5/2000))))-('Trajectory Map'!G432*'Trajectory Map'!G432/((VLOOKUP($D$5,$AD$3:$AR$2002,15,FALSE)*4*COS(RADIANS(90-2*DEGREES(ASIN($D$5/2000))))*COS(RADIANS(90-2*DEGREES(ASIN($D$5/2000))))))))</f>
        <v>5.8676349939868677</v>
      </c>
      <c r="AD432" s="33">
        <f t="shared" si="54"/>
        <v>430</v>
      </c>
      <c r="AE432" s="33">
        <f t="shared" si="51"/>
        <v>1953.2280972789636</v>
      </c>
      <c r="AH432" s="33">
        <f t="shared" si="52"/>
        <v>12.415527304908478</v>
      </c>
      <c r="AI432" s="33">
        <f t="shared" si="53"/>
        <v>77.58447269509152</v>
      </c>
      <c r="AK432" s="75">
        <f t="shared" si="55"/>
        <v>65.16894539018304</v>
      </c>
      <c r="AN432" s="64"/>
      <c r="AQ432" s="64"/>
      <c r="AR432" s="75">
        <f>(SQRT((SIN(RADIANS(90-DEGREES(ASIN(AD432/2000))))*SQRT(2*Basic!$C$4*9.81)*Tool!$B$125*SIN(RADIANS(90-DEGREES(ASIN(AD432/2000))))*SQRT(2*Basic!$C$4*9.81)*Tool!$B$125)+(COS(RADIANS(90-DEGREES(ASIN(AD432/2000))))*SQRT(2*Basic!$C$4*9.81)*COS(RADIANS(90-DEGREES(ASIN(AD432/2000))))*SQRT(2*Basic!$C$4*9.81))))*(SQRT((SIN(RADIANS(90-DEGREES(ASIN(AD432/2000))))*SQRT(2*Basic!$C$4*9.81)*Tool!$B$125*SIN(RADIANS(90-DEGREES(ASIN(AD432/2000))))*SQRT(2*Basic!$C$4*9.81)*Tool!$B$125)+(COS(RADIANS(90-DEGREES(ASIN(AD432/2000))))*SQRT(2*Basic!$C$4*9.81)*COS(RADIANS(90-DEGREES(ASIN(AD432/2000))))*SQRT(2*Basic!$C$4*9.81))))/(2*9.81)</f>
        <v>0.8772098410000001</v>
      </c>
      <c r="AS432" s="75">
        <f>(1/9.81)*((SQRT((SIN(RADIANS(90-DEGREES(ASIN(AD432/2000))))*SQRT(2*Basic!$C$4*9.81)*Tool!$B$125*SIN(RADIANS(90-DEGREES(ASIN(AD432/2000))))*SQRT(2*Basic!$C$4*9.81)*Tool!$B$125)+(COS(RADIANS(90-DEGREES(ASIN(AD432/2000))))*SQRT(2*Basic!$C$4*9.81)*COS(RADIANS(90-DEGREES(ASIN(AD432/2000))))*SQRT(2*Basic!$C$4*9.81))))*SIN(RADIANS(AK432))+(SQRT(((SQRT((SIN(RADIANS(90-DEGREES(ASIN(AD432/2000))))*SQRT(2*Basic!$C$4*9.81)*Tool!$B$125*SIN(RADIANS(90-DEGREES(ASIN(AD432/2000))))*SQRT(2*Basic!$C$4*9.81)*Tool!$B$125)+(COS(RADIANS(90-DEGREES(ASIN(AD432/2000))))*SQRT(2*Basic!$C$4*9.81)*COS(RADIANS(90-DEGREES(ASIN(AD432/2000))))*SQRT(2*Basic!$C$4*9.81))))*SIN(RADIANS(AK432))*(SQRT((SIN(RADIANS(90-DEGREES(ASIN(AD432/2000))))*SQRT(2*Basic!$C$4*9.81)*Tool!$B$125*SIN(RADIANS(90-DEGREES(ASIN(AD432/2000))))*SQRT(2*Basic!$C$4*9.81)*Tool!$B$125)+(COS(RADIANS(90-DEGREES(ASIN(AD432/2000))))*SQRT(2*Basic!$C$4*9.81)*COS(RADIANS(90-DEGREES(ASIN(AD432/2000))))*SQRT(2*Basic!$C$4*9.81))))*SIN(RADIANS(AK432)))-19.62*(-Basic!$C$3))))*(SQRT((SIN(RADIANS(90-DEGREES(ASIN(AD432/2000))))*SQRT(2*Basic!$C$4*9.81)*Tool!$B$125*SIN(RADIANS(90-DEGREES(ASIN(AD432/2000))))*SQRT(2*Basic!$C$4*9.81)*Tool!$B$125)+(COS(RADIANS(90-DEGREES(ASIN(AD432/2000))))*SQRT(2*Basic!$C$4*9.81)*COS(RADIANS(90-DEGREES(ASIN(AD432/2000))))*SQRT(2*Basic!$C$4*9.81))))*COS(RADIANS(AK432))</f>
        <v>2.708216307556063</v>
      </c>
    </row>
    <row r="433" spans="6:45" x14ac:dyDescent="0.3">
      <c r="F433">
        <v>431</v>
      </c>
      <c r="G433" s="31">
        <f t="shared" si="50"/>
        <v>1.2706059137440815</v>
      </c>
      <c r="H433" s="35">
        <f>Tool!$E$10+('Trajectory Map'!G433*SIN(RADIANS(90-2*DEGREES(ASIN($D$5/2000))))/COS(RADIANS(90-2*DEGREES(ASIN($D$5/2000))))-('Trajectory Map'!G433*'Trajectory Map'!G433/((VLOOKUP($D$5,$AD$3:$AR$2002,15,FALSE)*4*COS(RADIANS(90-2*DEGREES(ASIN($D$5/2000))))*COS(RADIANS(90-2*DEGREES(ASIN($D$5/2000))))))))</f>
        <v>5.8665829189891978</v>
      </c>
      <c r="AD433" s="33">
        <f t="shared" si="54"/>
        <v>431</v>
      </c>
      <c r="AE433" s="33">
        <f t="shared" si="51"/>
        <v>1953.0076804764492</v>
      </c>
      <c r="AH433" s="33">
        <f t="shared" si="52"/>
        <v>12.444862850185958</v>
      </c>
      <c r="AI433" s="33">
        <f t="shared" si="53"/>
        <v>77.555137149814044</v>
      </c>
      <c r="AK433" s="75">
        <f t="shared" si="55"/>
        <v>65.110274299628088</v>
      </c>
      <c r="AN433" s="64"/>
      <c r="AQ433" s="64"/>
      <c r="AR433" s="75">
        <f>(SQRT((SIN(RADIANS(90-DEGREES(ASIN(AD433/2000))))*SQRT(2*Basic!$C$4*9.81)*Tool!$B$125*SIN(RADIANS(90-DEGREES(ASIN(AD433/2000))))*SQRT(2*Basic!$C$4*9.81)*Tool!$B$125)+(COS(RADIANS(90-DEGREES(ASIN(AD433/2000))))*SQRT(2*Basic!$C$4*9.81)*COS(RADIANS(90-DEGREES(ASIN(AD433/2000))))*SQRT(2*Basic!$C$4*9.81))))*(SQRT((SIN(RADIANS(90-DEGREES(ASIN(AD433/2000))))*SQRT(2*Basic!$C$4*9.81)*Tool!$B$125*SIN(RADIANS(90-DEGREES(ASIN(AD433/2000))))*SQRT(2*Basic!$C$4*9.81)*Tool!$B$125)+(COS(RADIANS(90-DEGREES(ASIN(AD433/2000))))*SQRT(2*Basic!$C$4*9.81)*COS(RADIANS(90-DEGREES(ASIN(AD433/2000))))*SQRT(2*Basic!$C$4*9.81))))/(2*9.81)</f>
        <v>0.87744066648999985</v>
      </c>
      <c r="AS433" s="75">
        <f>(1/9.81)*((SQRT((SIN(RADIANS(90-DEGREES(ASIN(AD433/2000))))*SQRT(2*Basic!$C$4*9.81)*Tool!$B$125*SIN(RADIANS(90-DEGREES(ASIN(AD433/2000))))*SQRT(2*Basic!$C$4*9.81)*Tool!$B$125)+(COS(RADIANS(90-DEGREES(ASIN(AD433/2000))))*SQRT(2*Basic!$C$4*9.81)*COS(RADIANS(90-DEGREES(ASIN(AD433/2000))))*SQRT(2*Basic!$C$4*9.81))))*SIN(RADIANS(AK433))+(SQRT(((SQRT((SIN(RADIANS(90-DEGREES(ASIN(AD433/2000))))*SQRT(2*Basic!$C$4*9.81)*Tool!$B$125*SIN(RADIANS(90-DEGREES(ASIN(AD433/2000))))*SQRT(2*Basic!$C$4*9.81)*Tool!$B$125)+(COS(RADIANS(90-DEGREES(ASIN(AD433/2000))))*SQRT(2*Basic!$C$4*9.81)*COS(RADIANS(90-DEGREES(ASIN(AD433/2000))))*SQRT(2*Basic!$C$4*9.81))))*SIN(RADIANS(AK433))*(SQRT((SIN(RADIANS(90-DEGREES(ASIN(AD433/2000))))*SQRT(2*Basic!$C$4*9.81)*Tool!$B$125*SIN(RADIANS(90-DEGREES(ASIN(AD433/2000))))*SQRT(2*Basic!$C$4*9.81)*Tool!$B$125)+(COS(RADIANS(90-DEGREES(ASIN(AD433/2000))))*SQRT(2*Basic!$C$4*9.81)*COS(RADIANS(90-DEGREES(ASIN(AD433/2000))))*SQRT(2*Basic!$C$4*9.81))))*SIN(RADIANS(AK433)))-19.62*(-Basic!$C$3))))*(SQRT((SIN(RADIANS(90-DEGREES(ASIN(AD433/2000))))*SQRT(2*Basic!$C$4*9.81)*Tool!$B$125*SIN(RADIANS(90-DEGREES(ASIN(AD433/2000))))*SQRT(2*Basic!$C$4*9.81)*Tool!$B$125)+(COS(RADIANS(90-DEGREES(ASIN(AD433/2000))))*SQRT(2*Basic!$C$4*9.81)*COS(RADIANS(90-DEGREES(ASIN(AD433/2000))))*SQRT(2*Basic!$C$4*9.81))))*COS(RADIANS(AK433))</f>
        <v>2.7142601304726606</v>
      </c>
    </row>
    <row r="434" spans="6:45" x14ac:dyDescent="0.3">
      <c r="F434">
        <v>432</v>
      </c>
      <c r="G434" s="31">
        <f t="shared" si="50"/>
        <v>1.2735539553072932</v>
      </c>
      <c r="H434" s="35">
        <f>Tool!$E$10+('Trajectory Map'!G434*SIN(RADIANS(90-2*DEGREES(ASIN($D$5/2000))))/COS(RADIANS(90-2*DEGREES(ASIN($D$5/2000))))-('Trajectory Map'!G434*'Trajectory Map'!G434/((VLOOKUP($D$5,$AD$3:$AR$2002,15,FALSE)*4*COS(RADIANS(90-2*DEGREES(ASIN($D$5/2000))))*COS(RADIANS(90-2*DEGREES(ASIN($D$5/2000))))))))</f>
        <v>5.8655273903980145</v>
      </c>
      <c r="AD434" s="33">
        <f t="shared" si="54"/>
        <v>432</v>
      </c>
      <c r="AE434" s="33">
        <f t="shared" si="51"/>
        <v>1952.7867267062218</v>
      </c>
      <c r="AH434" s="33">
        <f t="shared" si="52"/>
        <v>12.474201710498614</v>
      </c>
      <c r="AI434" s="33">
        <f t="shared" si="53"/>
        <v>77.525798289501381</v>
      </c>
      <c r="AK434" s="75">
        <f t="shared" si="55"/>
        <v>65.051596579002776</v>
      </c>
      <c r="AN434" s="64"/>
      <c r="AQ434" s="64"/>
      <c r="AR434" s="75">
        <f>(SQRT((SIN(RADIANS(90-DEGREES(ASIN(AD434/2000))))*SQRT(2*Basic!$C$4*9.81)*Tool!$B$125*SIN(RADIANS(90-DEGREES(ASIN(AD434/2000))))*SQRT(2*Basic!$C$4*9.81)*Tool!$B$125)+(COS(RADIANS(90-DEGREES(ASIN(AD434/2000))))*SQRT(2*Basic!$C$4*9.81)*COS(RADIANS(90-DEGREES(ASIN(AD434/2000))))*SQRT(2*Basic!$C$4*9.81))))*(SQRT((SIN(RADIANS(90-DEGREES(ASIN(AD434/2000))))*SQRT(2*Basic!$C$4*9.81)*Tool!$B$125*SIN(RADIANS(90-DEGREES(ASIN(AD434/2000))))*SQRT(2*Basic!$C$4*9.81)*Tool!$B$125)+(COS(RADIANS(90-DEGREES(ASIN(AD434/2000))))*SQRT(2*Basic!$C$4*9.81)*COS(RADIANS(90-DEGREES(ASIN(AD434/2000))))*SQRT(2*Basic!$C$4*9.81))))/(2*9.81)</f>
        <v>0.87767202816000001</v>
      </c>
      <c r="AS434" s="75">
        <f>(1/9.81)*((SQRT((SIN(RADIANS(90-DEGREES(ASIN(AD434/2000))))*SQRT(2*Basic!$C$4*9.81)*Tool!$B$125*SIN(RADIANS(90-DEGREES(ASIN(AD434/2000))))*SQRT(2*Basic!$C$4*9.81)*Tool!$B$125)+(COS(RADIANS(90-DEGREES(ASIN(AD434/2000))))*SQRT(2*Basic!$C$4*9.81)*COS(RADIANS(90-DEGREES(ASIN(AD434/2000))))*SQRT(2*Basic!$C$4*9.81))))*SIN(RADIANS(AK434))+(SQRT(((SQRT((SIN(RADIANS(90-DEGREES(ASIN(AD434/2000))))*SQRT(2*Basic!$C$4*9.81)*Tool!$B$125*SIN(RADIANS(90-DEGREES(ASIN(AD434/2000))))*SQRT(2*Basic!$C$4*9.81)*Tool!$B$125)+(COS(RADIANS(90-DEGREES(ASIN(AD434/2000))))*SQRT(2*Basic!$C$4*9.81)*COS(RADIANS(90-DEGREES(ASIN(AD434/2000))))*SQRT(2*Basic!$C$4*9.81))))*SIN(RADIANS(AK434))*(SQRT((SIN(RADIANS(90-DEGREES(ASIN(AD434/2000))))*SQRT(2*Basic!$C$4*9.81)*Tool!$B$125*SIN(RADIANS(90-DEGREES(ASIN(AD434/2000))))*SQRT(2*Basic!$C$4*9.81)*Tool!$B$125)+(COS(RADIANS(90-DEGREES(ASIN(AD434/2000))))*SQRT(2*Basic!$C$4*9.81)*COS(RADIANS(90-DEGREES(ASIN(AD434/2000))))*SQRT(2*Basic!$C$4*9.81))))*SIN(RADIANS(AK434)))-19.62*(-Basic!$C$3))))*(SQRT((SIN(RADIANS(90-DEGREES(ASIN(AD434/2000))))*SQRT(2*Basic!$C$4*9.81)*Tool!$B$125*SIN(RADIANS(90-DEGREES(ASIN(AD434/2000))))*SQRT(2*Basic!$C$4*9.81)*Tool!$B$125)+(COS(RADIANS(90-DEGREES(ASIN(AD434/2000))))*SQRT(2*Basic!$C$4*9.81)*COS(RADIANS(90-DEGREES(ASIN(AD434/2000))))*SQRT(2*Basic!$C$4*9.81))))*COS(RADIANS(AK434))</f>
        <v>2.7203019023706192</v>
      </c>
    </row>
    <row r="435" spans="6:45" x14ac:dyDescent="0.3">
      <c r="F435">
        <v>433</v>
      </c>
      <c r="G435" s="31">
        <f t="shared" si="50"/>
        <v>1.2765019968705045</v>
      </c>
      <c r="H435" s="35">
        <f>Tool!$E$10+('Trajectory Map'!G435*SIN(RADIANS(90-2*DEGREES(ASIN($D$5/2000))))/COS(RADIANS(90-2*DEGREES(ASIN($D$5/2000))))-('Trajectory Map'!G435*'Trajectory Map'!G435/((VLOOKUP($D$5,$AD$3:$AR$2002,15,FALSE)*4*COS(RADIANS(90-2*DEGREES(ASIN($D$5/2000))))*COS(RADIANS(90-2*DEGREES(ASIN($D$5/2000))))))))</f>
        <v>5.8644684082133169</v>
      </c>
      <c r="AD435" s="33">
        <f t="shared" si="54"/>
        <v>433</v>
      </c>
      <c r="AE435" s="33">
        <f t="shared" si="51"/>
        <v>1952.5652357859904</v>
      </c>
      <c r="AH435" s="33">
        <f t="shared" si="52"/>
        <v>12.503543894665954</v>
      </c>
      <c r="AI435" s="33">
        <f t="shared" si="53"/>
        <v>77.496456105334047</v>
      </c>
      <c r="AK435" s="75">
        <f t="shared" si="55"/>
        <v>64.992912210668095</v>
      </c>
      <c r="AN435" s="64"/>
      <c r="AQ435" s="64"/>
      <c r="AR435" s="75">
        <f>(SQRT((SIN(RADIANS(90-DEGREES(ASIN(AD435/2000))))*SQRT(2*Basic!$C$4*9.81)*Tool!$B$125*SIN(RADIANS(90-DEGREES(ASIN(AD435/2000))))*SQRT(2*Basic!$C$4*9.81)*Tool!$B$125)+(COS(RADIANS(90-DEGREES(ASIN(AD435/2000))))*SQRT(2*Basic!$C$4*9.81)*COS(RADIANS(90-DEGREES(ASIN(AD435/2000))))*SQRT(2*Basic!$C$4*9.81))))*(SQRT((SIN(RADIANS(90-DEGREES(ASIN(AD435/2000))))*SQRT(2*Basic!$C$4*9.81)*Tool!$B$125*SIN(RADIANS(90-DEGREES(ASIN(AD435/2000))))*SQRT(2*Basic!$C$4*9.81)*Tool!$B$125)+(COS(RADIANS(90-DEGREES(ASIN(AD435/2000))))*SQRT(2*Basic!$C$4*9.81)*COS(RADIANS(90-DEGREES(ASIN(AD435/2000))))*SQRT(2*Basic!$C$4*9.81))))/(2*9.81)</f>
        <v>0.87790392601000011</v>
      </c>
      <c r="AS435" s="75">
        <f>(1/9.81)*((SQRT((SIN(RADIANS(90-DEGREES(ASIN(AD435/2000))))*SQRT(2*Basic!$C$4*9.81)*Tool!$B$125*SIN(RADIANS(90-DEGREES(ASIN(AD435/2000))))*SQRT(2*Basic!$C$4*9.81)*Tool!$B$125)+(COS(RADIANS(90-DEGREES(ASIN(AD435/2000))))*SQRT(2*Basic!$C$4*9.81)*COS(RADIANS(90-DEGREES(ASIN(AD435/2000))))*SQRT(2*Basic!$C$4*9.81))))*SIN(RADIANS(AK435))+(SQRT(((SQRT((SIN(RADIANS(90-DEGREES(ASIN(AD435/2000))))*SQRT(2*Basic!$C$4*9.81)*Tool!$B$125*SIN(RADIANS(90-DEGREES(ASIN(AD435/2000))))*SQRT(2*Basic!$C$4*9.81)*Tool!$B$125)+(COS(RADIANS(90-DEGREES(ASIN(AD435/2000))))*SQRT(2*Basic!$C$4*9.81)*COS(RADIANS(90-DEGREES(ASIN(AD435/2000))))*SQRT(2*Basic!$C$4*9.81))))*SIN(RADIANS(AK435))*(SQRT((SIN(RADIANS(90-DEGREES(ASIN(AD435/2000))))*SQRT(2*Basic!$C$4*9.81)*Tool!$B$125*SIN(RADIANS(90-DEGREES(ASIN(AD435/2000))))*SQRT(2*Basic!$C$4*9.81)*Tool!$B$125)+(COS(RADIANS(90-DEGREES(ASIN(AD435/2000))))*SQRT(2*Basic!$C$4*9.81)*COS(RADIANS(90-DEGREES(ASIN(AD435/2000))))*SQRT(2*Basic!$C$4*9.81))))*SIN(RADIANS(AK435)))-19.62*(-Basic!$C$3))))*(SQRT((SIN(RADIANS(90-DEGREES(ASIN(AD435/2000))))*SQRT(2*Basic!$C$4*9.81)*Tool!$B$125*SIN(RADIANS(90-DEGREES(ASIN(AD435/2000))))*SQRT(2*Basic!$C$4*9.81)*Tool!$B$125)+(COS(RADIANS(90-DEGREES(ASIN(AD435/2000))))*SQRT(2*Basic!$C$4*9.81)*COS(RADIANS(90-DEGREES(ASIN(AD435/2000))))*SQRT(2*Basic!$C$4*9.81))))*COS(RADIANS(AK435))</f>
        <v>2.7263416153791389</v>
      </c>
    </row>
    <row r="436" spans="6:45" x14ac:dyDescent="0.3">
      <c r="F436">
        <v>434</v>
      </c>
      <c r="G436" s="31">
        <f t="shared" si="50"/>
        <v>1.2794500384337157</v>
      </c>
      <c r="H436" s="35">
        <f>Tool!$E$10+('Trajectory Map'!G436*SIN(RADIANS(90-2*DEGREES(ASIN($D$5/2000))))/COS(RADIANS(90-2*DEGREES(ASIN($D$5/2000))))-('Trajectory Map'!G436*'Trajectory Map'!G436/((VLOOKUP($D$5,$AD$3:$AR$2002,15,FALSE)*4*COS(RADIANS(90-2*DEGREES(ASIN($D$5/2000))))*COS(RADIANS(90-2*DEGREES(ASIN($D$5/2000))))))))</f>
        <v>5.8634059724351051</v>
      </c>
      <c r="AD436" s="33">
        <f t="shared" si="54"/>
        <v>434</v>
      </c>
      <c r="AE436" s="33">
        <f t="shared" si="51"/>
        <v>1952.3432075329379</v>
      </c>
      <c r="AH436" s="33">
        <f t="shared" si="52"/>
        <v>12.53288941151596</v>
      </c>
      <c r="AI436" s="33">
        <f t="shared" si="53"/>
        <v>77.467110588484047</v>
      </c>
      <c r="AK436" s="75">
        <f t="shared" si="55"/>
        <v>64.93422117696808</v>
      </c>
      <c r="AN436" s="64"/>
      <c r="AQ436" s="64"/>
      <c r="AR436" s="75">
        <f>(SQRT((SIN(RADIANS(90-DEGREES(ASIN(AD436/2000))))*SQRT(2*Basic!$C$4*9.81)*Tool!$B$125*SIN(RADIANS(90-DEGREES(ASIN(AD436/2000))))*SQRT(2*Basic!$C$4*9.81)*Tool!$B$125)+(COS(RADIANS(90-DEGREES(ASIN(AD436/2000))))*SQRT(2*Basic!$C$4*9.81)*COS(RADIANS(90-DEGREES(ASIN(AD436/2000))))*SQRT(2*Basic!$C$4*9.81))))*(SQRT((SIN(RADIANS(90-DEGREES(ASIN(AD436/2000))))*SQRT(2*Basic!$C$4*9.81)*Tool!$B$125*SIN(RADIANS(90-DEGREES(ASIN(AD436/2000))))*SQRT(2*Basic!$C$4*9.81)*Tool!$B$125)+(COS(RADIANS(90-DEGREES(ASIN(AD436/2000))))*SQRT(2*Basic!$C$4*9.81)*COS(RADIANS(90-DEGREES(ASIN(AD436/2000))))*SQRT(2*Basic!$C$4*9.81))))/(2*9.81)</f>
        <v>0.87813636003999984</v>
      </c>
      <c r="AS436" s="75">
        <f>(1/9.81)*((SQRT((SIN(RADIANS(90-DEGREES(ASIN(AD436/2000))))*SQRT(2*Basic!$C$4*9.81)*Tool!$B$125*SIN(RADIANS(90-DEGREES(ASIN(AD436/2000))))*SQRT(2*Basic!$C$4*9.81)*Tool!$B$125)+(COS(RADIANS(90-DEGREES(ASIN(AD436/2000))))*SQRT(2*Basic!$C$4*9.81)*COS(RADIANS(90-DEGREES(ASIN(AD436/2000))))*SQRT(2*Basic!$C$4*9.81))))*SIN(RADIANS(AK436))+(SQRT(((SQRT((SIN(RADIANS(90-DEGREES(ASIN(AD436/2000))))*SQRT(2*Basic!$C$4*9.81)*Tool!$B$125*SIN(RADIANS(90-DEGREES(ASIN(AD436/2000))))*SQRT(2*Basic!$C$4*9.81)*Tool!$B$125)+(COS(RADIANS(90-DEGREES(ASIN(AD436/2000))))*SQRT(2*Basic!$C$4*9.81)*COS(RADIANS(90-DEGREES(ASIN(AD436/2000))))*SQRT(2*Basic!$C$4*9.81))))*SIN(RADIANS(AK436))*(SQRT((SIN(RADIANS(90-DEGREES(ASIN(AD436/2000))))*SQRT(2*Basic!$C$4*9.81)*Tool!$B$125*SIN(RADIANS(90-DEGREES(ASIN(AD436/2000))))*SQRT(2*Basic!$C$4*9.81)*Tool!$B$125)+(COS(RADIANS(90-DEGREES(ASIN(AD436/2000))))*SQRT(2*Basic!$C$4*9.81)*COS(RADIANS(90-DEGREES(ASIN(AD436/2000))))*SQRT(2*Basic!$C$4*9.81))))*SIN(RADIANS(AK436)))-19.62*(-Basic!$C$3))))*(SQRT((SIN(RADIANS(90-DEGREES(ASIN(AD436/2000))))*SQRT(2*Basic!$C$4*9.81)*Tool!$B$125*SIN(RADIANS(90-DEGREES(ASIN(AD436/2000))))*SQRT(2*Basic!$C$4*9.81)*Tool!$B$125)+(COS(RADIANS(90-DEGREES(ASIN(AD436/2000))))*SQRT(2*Basic!$C$4*9.81)*COS(RADIANS(90-DEGREES(ASIN(AD436/2000))))*SQRT(2*Basic!$C$4*9.81))))*COS(RADIANS(AK436))</f>
        <v>2.7323792616077172</v>
      </c>
    </row>
    <row r="437" spans="6:45" x14ac:dyDescent="0.3">
      <c r="F437">
        <v>435</v>
      </c>
      <c r="G437" s="31">
        <f t="shared" si="50"/>
        <v>1.282398079996927</v>
      </c>
      <c r="H437" s="35">
        <f>Tool!$E$10+('Trajectory Map'!G437*SIN(RADIANS(90-2*DEGREES(ASIN($D$5/2000))))/COS(RADIANS(90-2*DEGREES(ASIN($D$5/2000))))-('Trajectory Map'!G437*'Trajectory Map'!G437/((VLOOKUP($D$5,$AD$3:$AR$2002,15,FALSE)*4*COS(RADIANS(90-2*DEGREES(ASIN($D$5/2000))))*COS(RADIANS(90-2*DEGREES(ASIN($D$5/2000))))))))</f>
        <v>5.8623400830633789</v>
      </c>
      <c r="AD437" s="33">
        <f t="shared" si="54"/>
        <v>435</v>
      </c>
      <c r="AE437" s="33">
        <f t="shared" si="51"/>
        <v>1952.1206417637204</v>
      </c>
      <c r="AH437" s="33">
        <f t="shared" si="52"/>
        <v>12.562238269885137</v>
      </c>
      <c r="AI437" s="33">
        <f t="shared" si="53"/>
        <v>77.437761730114858</v>
      </c>
      <c r="AK437" s="75">
        <f t="shared" si="55"/>
        <v>64.875523460229729</v>
      </c>
      <c r="AN437" s="64"/>
      <c r="AQ437" s="64"/>
      <c r="AR437" s="75">
        <f>(SQRT((SIN(RADIANS(90-DEGREES(ASIN(AD437/2000))))*SQRT(2*Basic!$C$4*9.81)*Tool!$B$125*SIN(RADIANS(90-DEGREES(ASIN(AD437/2000))))*SQRT(2*Basic!$C$4*9.81)*Tool!$B$125)+(COS(RADIANS(90-DEGREES(ASIN(AD437/2000))))*SQRT(2*Basic!$C$4*9.81)*COS(RADIANS(90-DEGREES(ASIN(AD437/2000))))*SQRT(2*Basic!$C$4*9.81))))*(SQRT((SIN(RADIANS(90-DEGREES(ASIN(AD437/2000))))*SQRT(2*Basic!$C$4*9.81)*Tool!$B$125*SIN(RADIANS(90-DEGREES(ASIN(AD437/2000))))*SQRT(2*Basic!$C$4*9.81)*Tool!$B$125)+(COS(RADIANS(90-DEGREES(ASIN(AD437/2000))))*SQRT(2*Basic!$C$4*9.81)*COS(RADIANS(90-DEGREES(ASIN(AD437/2000))))*SQRT(2*Basic!$C$4*9.81))))/(2*9.81)</f>
        <v>0.87836933025000008</v>
      </c>
      <c r="AS437" s="75">
        <f>(1/9.81)*((SQRT((SIN(RADIANS(90-DEGREES(ASIN(AD437/2000))))*SQRT(2*Basic!$C$4*9.81)*Tool!$B$125*SIN(RADIANS(90-DEGREES(ASIN(AD437/2000))))*SQRT(2*Basic!$C$4*9.81)*Tool!$B$125)+(COS(RADIANS(90-DEGREES(ASIN(AD437/2000))))*SQRT(2*Basic!$C$4*9.81)*COS(RADIANS(90-DEGREES(ASIN(AD437/2000))))*SQRT(2*Basic!$C$4*9.81))))*SIN(RADIANS(AK437))+(SQRT(((SQRT((SIN(RADIANS(90-DEGREES(ASIN(AD437/2000))))*SQRT(2*Basic!$C$4*9.81)*Tool!$B$125*SIN(RADIANS(90-DEGREES(ASIN(AD437/2000))))*SQRT(2*Basic!$C$4*9.81)*Tool!$B$125)+(COS(RADIANS(90-DEGREES(ASIN(AD437/2000))))*SQRT(2*Basic!$C$4*9.81)*COS(RADIANS(90-DEGREES(ASIN(AD437/2000))))*SQRT(2*Basic!$C$4*9.81))))*SIN(RADIANS(AK437))*(SQRT((SIN(RADIANS(90-DEGREES(ASIN(AD437/2000))))*SQRT(2*Basic!$C$4*9.81)*Tool!$B$125*SIN(RADIANS(90-DEGREES(ASIN(AD437/2000))))*SQRT(2*Basic!$C$4*9.81)*Tool!$B$125)+(COS(RADIANS(90-DEGREES(ASIN(AD437/2000))))*SQRT(2*Basic!$C$4*9.81)*COS(RADIANS(90-DEGREES(ASIN(AD437/2000))))*SQRT(2*Basic!$C$4*9.81))))*SIN(RADIANS(AK437)))-19.62*(-Basic!$C$3))))*(SQRT((SIN(RADIANS(90-DEGREES(ASIN(AD437/2000))))*SQRT(2*Basic!$C$4*9.81)*Tool!$B$125*SIN(RADIANS(90-DEGREES(ASIN(AD437/2000))))*SQRT(2*Basic!$C$4*9.81)*Tool!$B$125)+(COS(RADIANS(90-DEGREES(ASIN(AD437/2000))))*SQRT(2*Basic!$C$4*9.81)*COS(RADIANS(90-DEGREES(ASIN(AD437/2000))))*SQRT(2*Basic!$C$4*9.81))))*COS(RADIANS(AK437))</f>
        <v>2.7384148331461233</v>
      </c>
    </row>
    <row r="438" spans="6:45" x14ac:dyDescent="0.3">
      <c r="F438">
        <v>436</v>
      </c>
      <c r="G438" s="31">
        <f t="shared" si="50"/>
        <v>1.2853461215601383</v>
      </c>
      <c r="H438" s="35">
        <f>Tool!$E$10+('Trajectory Map'!G438*SIN(RADIANS(90-2*DEGREES(ASIN($D$5/2000))))/COS(RADIANS(90-2*DEGREES(ASIN($D$5/2000))))-('Trajectory Map'!G438*'Trajectory Map'!G438/((VLOOKUP($D$5,$AD$3:$AR$2002,15,FALSE)*4*COS(RADIANS(90-2*DEGREES(ASIN($D$5/2000))))*COS(RADIANS(90-2*DEGREES(ASIN($D$5/2000))))))))</f>
        <v>5.8612707400981394</v>
      </c>
      <c r="AD438" s="33">
        <f t="shared" si="54"/>
        <v>436</v>
      </c>
      <c r="AE438" s="33">
        <f t="shared" si="51"/>
        <v>1951.897538294467</v>
      </c>
      <c r="AH438" s="33">
        <f t="shared" si="52"/>
        <v>12.591590478618526</v>
      </c>
      <c r="AI438" s="33">
        <f t="shared" si="53"/>
        <v>77.408409521381472</v>
      </c>
      <c r="AK438" s="75">
        <f t="shared" si="55"/>
        <v>64.816819042762944</v>
      </c>
      <c r="AN438" s="64"/>
      <c r="AQ438" s="64"/>
      <c r="AR438" s="75">
        <f>(SQRT((SIN(RADIANS(90-DEGREES(ASIN(AD438/2000))))*SQRT(2*Basic!$C$4*9.81)*Tool!$B$125*SIN(RADIANS(90-DEGREES(ASIN(AD438/2000))))*SQRT(2*Basic!$C$4*9.81)*Tool!$B$125)+(COS(RADIANS(90-DEGREES(ASIN(AD438/2000))))*SQRT(2*Basic!$C$4*9.81)*COS(RADIANS(90-DEGREES(ASIN(AD438/2000))))*SQRT(2*Basic!$C$4*9.81))))*(SQRT((SIN(RADIANS(90-DEGREES(ASIN(AD438/2000))))*SQRT(2*Basic!$C$4*9.81)*Tool!$B$125*SIN(RADIANS(90-DEGREES(ASIN(AD438/2000))))*SQRT(2*Basic!$C$4*9.81)*Tool!$B$125)+(COS(RADIANS(90-DEGREES(ASIN(AD438/2000))))*SQRT(2*Basic!$C$4*9.81)*COS(RADIANS(90-DEGREES(ASIN(AD438/2000))))*SQRT(2*Basic!$C$4*9.81))))/(2*9.81)</f>
        <v>0.87860283664000016</v>
      </c>
      <c r="AS438" s="75">
        <f>(1/9.81)*((SQRT((SIN(RADIANS(90-DEGREES(ASIN(AD438/2000))))*SQRT(2*Basic!$C$4*9.81)*Tool!$B$125*SIN(RADIANS(90-DEGREES(ASIN(AD438/2000))))*SQRT(2*Basic!$C$4*9.81)*Tool!$B$125)+(COS(RADIANS(90-DEGREES(ASIN(AD438/2000))))*SQRT(2*Basic!$C$4*9.81)*COS(RADIANS(90-DEGREES(ASIN(AD438/2000))))*SQRT(2*Basic!$C$4*9.81))))*SIN(RADIANS(AK438))+(SQRT(((SQRT((SIN(RADIANS(90-DEGREES(ASIN(AD438/2000))))*SQRT(2*Basic!$C$4*9.81)*Tool!$B$125*SIN(RADIANS(90-DEGREES(ASIN(AD438/2000))))*SQRT(2*Basic!$C$4*9.81)*Tool!$B$125)+(COS(RADIANS(90-DEGREES(ASIN(AD438/2000))))*SQRT(2*Basic!$C$4*9.81)*COS(RADIANS(90-DEGREES(ASIN(AD438/2000))))*SQRT(2*Basic!$C$4*9.81))))*SIN(RADIANS(AK438))*(SQRT((SIN(RADIANS(90-DEGREES(ASIN(AD438/2000))))*SQRT(2*Basic!$C$4*9.81)*Tool!$B$125*SIN(RADIANS(90-DEGREES(ASIN(AD438/2000))))*SQRT(2*Basic!$C$4*9.81)*Tool!$B$125)+(COS(RADIANS(90-DEGREES(ASIN(AD438/2000))))*SQRT(2*Basic!$C$4*9.81)*COS(RADIANS(90-DEGREES(ASIN(AD438/2000))))*SQRT(2*Basic!$C$4*9.81))))*SIN(RADIANS(AK438)))-19.62*(-Basic!$C$3))))*(SQRT((SIN(RADIANS(90-DEGREES(ASIN(AD438/2000))))*SQRT(2*Basic!$C$4*9.81)*Tool!$B$125*SIN(RADIANS(90-DEGREES(ASIN(AD438/2000))))*SQRT(2*Basic!$C$4*9.81)*Tool!$B$125)+(COS(RADIANS(90-DEGREES(ASIN(AD438/2000))))*SQRT(2*Basic!$C$4*9.81)*COS(RADIANS(90-DEGREES(ASIN(AD438/2000))))*SQRT(2*Basic!$C$4*9.81))))*COS(RADIANS(AK438))</f>
        <v>2.7444483220643754</v>
      </c>
    </row>
    <row r="439" spans="6:45" x14ac:dyDescent="0.3">
      <c r="F439">
        <v>437</v>
      </c>
      <c r="G439" s="31">
        <f t="shared" si="50"/>
        <v>1.2882941631233495</v>
      </c>
      <c r="H439" s="35">
        <f>Tool!$E$10+('Trajectory Map'!G439*SIN(RADIANS(90-2*DEGREES(ASIN($D$5/2000))))/COS(RADIANS(90-2*DEGREES(ASIN($D$5/2000))))-('Trajectory Map'!G439*'Trajectory Map'!G439/((VLOOKUP($D$5,$AD$3:$AR$2002,15,FALSE)*4*COS(RADIANS(90-2*DEGREES(ASIN($D$5/2000))))*COS(RADIANS(90-2*DEGREES(ASIN($D$5/2000))))))))</f>
        <v>5.8601979435393856</v>
      </c>
      <c r="AD439" s="33">
        <f t="shared" si="54"/>
        <v>437</v>
      </c>
      <c r="AE439" s="33">
        <f t="shared" si="51"/>
        <v>1951.6738969407772</v>
      </c>
      <c r="AH439" s="33">
        <f t="shared" si="52"/>
        <v>12.620946046569733</v>
      </c>
      <c r="AI439" s="33">
        <f t="shared" si="53"/>
        <v>77.379053953430272</v>
      </c>
      <c r="AK439" s="75">
        <f t="shared" si="55"/>
        <v>64.758107906860531</v>
      </c>
      <c r="AN439" s="64"/>
      <c r="AQ439" s="64"/>
      <c r="AR439" s="75">
        <f>(SQRT((SIN(RADIANS(90-DEGREES(ASIN(AD439/2000))))*SQRT(2*Basic!$C$4*9.81)*Tool!$B$125*SIN(RADIANS(90-DEGREES(ASIN(AD439/2000))))*SQRT(2*Basic!$C$4*9.81)*Tool!$B$125)+(COS(RADIANS(90-DEGREES(ASIN(AD439/2000))))*SQRT(2*Basic!$C$4*9.81)*COS(RADIANS(90-DEGREES(ASIN(AD439/2000))))*SQRT(2*Basic!$C$4*9.81))))*(SQRT((SIN(RADIANS(90-DEGREES(ASIN(AD439/2000))))*SQRT(2*Basic!$C$4*9.81)*Tool!$B$125*SIN(RADIANS(90-DEGREES(ASIN(AD439/2000))))*SQRT(2*Basic!$C$4*9.81)*Tool!$B$125)+(COS(RADIANS(90-DEGREES(ASIN(AD439/2000))))*SQRT(2*Basic!$C$4*9.81)*COS(RADIANS(90-DEGREES(ASIN(AD439/2000))))*SQRT(2*Basic!$C$4*9.81))))/(2*9.81)</f>
        <v>0.87883687920999998</v>
      </c>
      <c r="AS439" s="75">
        <f>(1/9.81)*((SQRT((SIN(RADIANS(90-DEGREES(ASIN(AD439/2000))))*SQRT(2*Basic!$C$4*9.81)*Tool!$B$125*SIN(RADIANS(90-DEGREES(ASIN(AD439/2000))))*SQRT(2*Basic!$C$4*9.81)*Tool!$B$125)+(COS(RADIANS(90-DEGREES(ASIN(AD439/2000))))*SQRT(2*Basic!$C$4*9.81)*COS(RADIANS(90-DEGREES(ASIN(AD439/2000))))*SQRT(2*Basic!$C$4*9.81))))*SIN(RADIANS(AK439))+(SQRT(((SQRT((SIN(RADIANS(90-DEGREES(ASIN(AD439/2000))))*SQRT(2*Basic!$C$4*9.81)*Tool!$B$125*SIN(RADIANS(90-DEGREES(ASIN(AD439/2000))))*SQRT(2*Basic!$C$4*9.81)*Tool!$B$125)+(COS(RADIANS(90-DEGREES(ASIN(AD439/2000))))*SQRT(2*Basic!$C$4*9.81)*COS(RADIANS(90-DEGREES(ASIN(AD439/2000))))*SQRT(2*Basic!$C$4*9.81))))*SIN(RADIANS(AK439))*(SQRT((SIN(RADIANS(90-DEGREES(ASIN(AD439/2000))))*SQRT(2*Basic!$C$4*9.81)*Tool!$B$125*SIN(RADIANS(90-DEGREES(ASIN(AD439/2000))))*SQRT(2*Basic!$C$4*9.81)*Tool!$B$125)+(COS(RADIANS(90-DEGREES(ASIN(AD439/2000))))*SQRT(2*Basic!$C$4*9.81)*COS(RADIANS(90-DEGREES(ASIN(AD439/2000))))*SQRT(2*Basic!$C$4*9.81))))*SIN(RADIANS(AK439)))-19.62*(-Basic!$C$3))))*(SQRT((SIN(RADIANS(90-DEGREES(ASIN(AD439/2000))))*SQRT(2*Basic!$C$4*9.81)*Tool!$B$125*SIN(RADIANS(90-DEGREES(ASIN(AD439/2000))))*SQRT(2*Basic!$C$4*9.81)*Tool!$B$125)+(COS(RADIANS(90-DEGREES(ASIN(AD439/2000))))*SQRT(2*Basic!$C$4*9.81)*COS(RADIANS(90-DEGREES(ASIN(AD439/2000))))*SQRT(2*Basic!$C$4*9.81))))*COS(RADIANS(AK439))</f>
        <v>2.750479720412716</v>
      </c>
    </row>
    <row r="440" spans="6:45" x14ac:dyDescent="0.3">
      <c r="F440">
        <v>438</v>
      </c>
      <c r="G440" s="31">
        <f t="shared" si="50"/>
        <v>1.2912422046865608</v>
      </c>
      <c r="H440" s="35">
        <f>Tool!$E$10+('Trajectory Map'!G440*SIN(RADIANS(90-2*DEGREES(ASIN($D$5/2000))))/COS(RADIANS(90-2*DEGREES(ASIN($D$5/2000))))-('Trajectory Map'!G440*'Trajectory Map'!G440/((VLOOKUP($D$5,$AD$3:$AR$2002,15,FALSE)*4*COS(RADIANS(90-2*DEGREES(ASIN($D$5/2000))))*COS(RADIANS(90-2*DEGREES(ASIN($D$5/2000))))))))</f>
        <v>5.8591216933871175</v>
      </c>
      <c r="AD440" s="33">
        <f t="shared" si="54"/>
        <v>438</v>
      </c>
      <c r="AE440" s="33">
        <f t="shared" si="51"/>
        <v>1951.4497175177228</v>
      </c>
      <c r="AH440" s="33">
        <f t="shared" si="52"/>
        <v>12.650304982600961</v>
      </c>
      <c r="AI440" s="33">
        <f t="shared" si="53"/>
        <v>77.349695017399043</v>
      </c>
      <c r="AK440" s="75">
        <f t="shared" si="55"/>
        <v>64.699390034798085</v>
      </c>
      <c r="AN440" s="64"/>
      <c r="AQ440" s="64"/>
      <c r="AR440" s="75">
        <f>(SQRT((SIN(RADIANS(90-DEGREES(ASIN(AD440/2000))))*SQRT(2*Basic!$C$4*9.81)*Tool!$B$125*SIN(RADIANS(90-DEGREES(ASIN(AD440/2000))))*SQRT(2*Basic!$C$4*9.81)*Tool!$B$125)+(COS(RADIANS(90-DEGREES(ASIN(AD440/2000))))*SQRT(2*Basic!$C$4*9.81)*COS(RADIANS(90-DEGREES(ASIN(AD440/2000))))*SQRT(2*Basic!$C$4*9.81))))*(SQRT((SIN(RADIANS(90-DEGREES(ASIN(AD440/2000))))*SQRT(2*Basic!$C$4*9.81)*Tool!$B$125*SIN(RADIANS(90-DEGREES(ASIN(AD440/2000))))*SQRT(2*Basic!$C$4*9.81)*Tool!$B$125)+(COS(RADIANS(90-DEGREES(ASIN(AD440/2000))))*SQRT(2*Basic!$C$4*9.81)*COS(RADIANS(90-DEGREES(ASIN(AD440/2000))))*SQRT(2*Basic!$C$4*9.81))))/(2*9.81)</f>
        <v>0.87907145795999997</v>
      </c>
      <c r="AS440" s="75">
        <f>(1/9.81)*((SQRT((SIN(RADIANS(90-DEGREES(ASIN(AD440/2000))))*SQRT(2*Basic!$C$4*9.81)*Tool!$B$125*SIN(RADIANS(90-DEGREES(ASIN(AD440/2000))))*SQRT(2*Basic!$C$4*9.81)*Tool!$B$125)+(COS(RADIANS(90-DEGREES(ASIN(AD440/2000))))*SQRT(2*Basic!$C$4*9.81)*COS(RADIANS(90-DEGREES(ASIN(AD440/2000))))*SQRT(2*Basic!$C$4*9.81))))*SIN(RADIANS(AK440))+(SQRT(((SQRT((SIN(RADIANS(90-DEGREES(ASIN(AD440/2000))))*SQRT(2*Basic!$C$4*9.81)*Tool!$B$125*SIN(RADIANS(90-DEGREES(ASIN(AD440/2000))))*SQRT(2*Basic!$C$4*9.81)*Tool!$B$125)+(COS(RADIANS(90-DEGREES(ASIN(AD440/2000))))*SQRT(2*Basic!$C$4*9.81)*COS(RADIANS(90-DEGREES(ASIN(AD440/2000))))*SQRT(2*Basic!$C$4*9.81))))*SIN(RADIANS(AK440))*(SQRT((SIN(RADIANS(90-DEGREES(ASIN(AD440/2000))))*SQRT(2*Basic!$C$4*9.81)*Tool!$B$125*SIN(RADIANS(90-DEGREES(ASIN(AD440/2000))))*SQRT(2*Basic!$C$4*9.81)*Tool!$B$125)+(COS(RADIANS(90-DEGREES(ASIN(AD440/2000))))*SQRT(2*Basic!$C$4*9.81)*COS(RADIANS(90-DEGREES(ASIN(AD440/2000))))*SQRT(2*Basic!$C$4*9.81))))*SIN(RADIANS(AK440)))-19.62*(-Basic!$C$3))))*(SQRT((SIN(RADIANS(90-DEGREES(ASIN(AD440/2000))))*SQRT(2*Basic!$C$4*9.81)*Tool!$B$125*SIN(RADIANS(90-DEGREES(ASIN(AD440/2000))))*SQRT(2*Basic!$C$4*9.81)*Tool!$B$125)+(COS(RADIANS(90-DEGREES(ASIN(AD440/2000))))*SQRT(2*Basic!$C$4*9.81)*COS(RADIANS(90-DEGREES(ASIN(AD440/2000))))*SQRT(2*Basic!$C$4*9.81))))*COS(RADIANS(AK440))</f>
        <v>2.7565090202215901</v>
      </c>
    </row>
    <row r="441" spans="6:45" x14ac:dyDescent="0.3">
      <c r="F441">
        <v>439</v>
      </c>
      <c r="G441" s="31">
        <f t="shared" si="50"/>
        <v>1.2941902462497723</v>
      </c>
      <c r="H441" s="35">
        <f>Tool!$E$10+('Trajectory Map'!G441*SIN(RADIANS(90-2*DEGREES(ASIN($D$5/2000))))/COS(RADIANS(90-2*DEGREES(ASIN($D$5/2000))))-('Trajectory Map'!G441*'Trajectory Map'!G441/((VLOOKUP($D$5,$AD$3:$AR$2002,15,FALSE)*4*COS(RADIANS(90-2*DEGREES(ASIN($D$5/2000))))*COS(RADIANS(90-2*DEGREES(ASIN($D$5/2000))))))))</f>
        <v>5.8580419896413352</v>
      </c>
      <c r="AD441" s="33">
        <f t="shared" si="54"/>
        <v>439</v>
      </c>
      <c r="AE441" s="33">
        <f t="shared" si="51"/>
        <v>1951.2249998398443</v>
      </c>
      <c r="AH441" s="33">
        <f t="shared" si="52"/>
        <v>12.679667295583037</v>
      </c>
      <c r="AI441" s="33">
        <f t="shared" si="53"/>
        <v>77.320332704416955</v>
      </c>
      <c r="AK441" s="75">
        <f t="shared" si="55"/>
        <v>64.640665408833925</v>
      </c>
      <c r="AN441" s="64"/>
      <c r="AQ441" s="64"/>
      <c r="AR441" s="75">
        <f>(SQRT((SIN(RADIANS(90-DEGREES(ASIN(AD441/2000))))*SQRT(2*Basic!$C$4*9.81)*Tool!$B$125*SIN(RADIANS(90-DEGREES(ASIN(AD441/2000))))*SQRT(2*Basic!$C$4*9.81)*Tool!$B$125)+(COS(RADIANS(90-DEGREES(ASIN(AD441/2000))))*SQRT(2*Basic!$C$4*9.81)*COS(RADIANS(90-DEGREES(ASIN(AD441/2000))))*SQRT(2*Basic!$C$4*9.81))))*(SQRT((SIN(RADIANS(90-DEGREES(ASIN(AD441/2000))))*SQRT(2*Basic!$C$4*9.81)*Tool!$B$125*SIN(RADIANS(90-DEGREES(ASIN(AD441/2000))))*SQRT(2*Basic!$C$4*9.81)*Tool!$B$125)+(COS(RADIANS(90-DEGREES(ASIN(AD441/2000))))*SQRT(2*Basic!$C$4*9.81)*COS(RADIANS(90-DEGREES(ASIN(AD441/2000))))*SQRT(2*Basic!$C$4*9.81))))/(2*9.81)</f>
        <v>0.87930657289000003</v>
      </c>
      <c r="AS441" s="75">
        <f>(1/9.81)*((SQRT((SIN(RADIANS(90-DEGREES(ASIN(AD441/2000))))*SQRT(2*Basic!$C$4*9.81)*Tool!$B$125*SIN(RADIANS(90-DEGREES(ASIN(AD441/2000))))*SQRT(2*Basic!$C$4*9.81)*Tool!$B$125)+(COS(RADIANS(90-DEGREES(ASIN(AD441/2000))))*SQRT(2*Basic!$C$4*9.81)*COS(RADIANS(90-DEGREES(ASIN(AD441/2000))))*SQRT(2*Basic!$C$4*9.81))))*SIN(RADIANS(AK441))+(SQRT(((SQRT((SIN(RADIANS(90-DEGREES(ASIN(AD441/2000))))*SQRT(2*Basic!$C$4*9.81)*Tool!$B$125*SIN(RADIANS(90-DEGREES(ASIN(AD441/2000))))*SQRT(2*Basic!$C$4*9.81)*Tool!$B$125)+(COS(RADIANS(90-DEGREES(ASIN(AD441/2000))))*SQRT(2*Basic!$C$4*9.81)*COS(RADIANS(90-DEGREES(ASIN(AD441/2000))))*SQRT(2*Basic!$C$4*9.81))))*SIN(RADIANS(AK441))*(SQRT((SIN(RADIANS(90-DEGREES(ASIN(AD441/2000))))*SQRT(2*Basic!$C$4*9.81)*Tool!$B$125*SIN(RADIANS(90-DEGREES(ASIN(AD441/2000))))*SQRT(2*Basic!$C$4*9.81)*Tool!$B$125)+(COS(RADIANS(90-DEGREES(ASIN(AD441/2000))))*SQRT(2*Basic!$C$4*9.81)*COS(RADIANS(90-DEGREES(ASIN(AD441/2000))))*SQRT(2*Basic!$C$4*9.81))))*SIN(RADIANS(AK441)))-19.62*(-Basic!$C$3))))*(SQRT((SIN(RADIANS(90-DEGREES(ASIN(AD441/2000))))*SQRT(2*Basic!$C$4*9.81)*Tool!$B$125*SIN(RADIANS(90-DEGREES(ASIN(AD441/2000))))*SQRT(2*Basic!$C$4*9.81)*Tool!$B$125)+(COS(RADIANS(90-DEGREES(ASIN(AD441/2000))))*SQRT(2*Basic!$C$4*9.81)*COS(RADIANS(90-DEGREES(ASIN(AD441/2000))))*SQRT(2*Basic!$C$4*9.81))))*COS(RADIANS(AK441))</f>
        <v>2.7625362135016265</v>
      </c>
    </row>
    <row r="442" spans="6:45" x14ac:dyDescent="0.3">
      <c r="F442">
        <v>440</v>
      </c>
      <c r="G442" s="31">
        <f t="shared" si="50"/>
        <v>1.2971382878129836</v>
      </c>
      <c r="H442" s="35">
        <f>Tool!$E$10+('Trajectory Map'!G442*SIN(RADIANS(90-2*DEGREES(ASIN($D$5/2000))))/COS(RADIANS(90-2*DEGREES(ASIN($D$5/2000))))-('Trajectory Map'!G442*'Trajectory Map'!G442/((VLOOKUP($D$5,$AD$3:$AR$2002,15,FALSE)*4*COS(RADIANS(90-2*DEGREES(ASIN($D$5/2000))))*COS(RADIANS(90-2*DEGREES(ASIN($D$5/2000))))))))</f>
        <v>5.8569588323020385</v>
      </c>
      <c r="AD442" s="33">
        <f t="shared" si="54"/>
        <v>440</v>
      </c>
      <c r="AE442" s="33">
        <f t="shared" si="51"/>
        <v>1950.9997437211518</v>
      </c>
      <c r="AH442" s="33">
        <f t="shared" si="52"/>
        <v>12.709032994395438</v>
      </c>
      <c r="AI442" s="33">
        <f t="shared" si="53"/>
        <v>77.290967005604557</v>
      </c>
      <c r="AK442" s="75">
        <f t="shared" si="55"/>
        <v>64.581934011209128</v>
      </c>
      <c r="AN442" s="64"/>
      <c r="AQ442" s="64"/>
      <c r="AR442" s="75">
        <f>(SQRT((SIN(RADIANS(90-DEGREES(ASIN(AD442/2000))))*SQRT(2*Basic!$C$4*9.81)*Tool!$B$125*SIN(RADIANS(90-DEGREES(ASIN(AD442/2000))))*SQRT(2*Basic!$C$4*9.81)*Tool!$B$125)+(COS(RADIANS(90-DEGREES(ASIN(AD442/2000))))*SQRT(2*Basic!$C$4*9.81)*COS(RADIANS(90-DEGREES(ASIN(AD442/2000))))*SQRT(2*Basic!$C$4*9.81))))*(SQRT((SIN(RADIANS(90-DEGREES(ASIN(AD442/2000))))*SQRT(2*Basic!$C$4*9.81)*Tool!$B$125*SIN(RADIANS(90-DEGREES(ASIN(AD442/2000))))*SQRT(2*Basic!$C$4*9.81)*Tool!$B$125)+(COS(RADIANS(90-DEGREES(ASIN(AD442/2000))))*SQRT(2*Basic!$C$4*9.81)*COS(RADIANS(90-DEGREES(ASIN(AD442/2000))))*SQRT(2*Basic!$C$4*9.81))))/(2*9.81)</f>
        <v>0.87954222400000015</v>
      </c>
      <c r="AS442" s="75">
        <f>(1/9.81)*((SQRT((SIN(RADIANS(90-DEGREES(ASIN(AD442/2000))))*SQRT(2*Basic!$C$4*9.81)*Tool!$B$125*SIN(RADIANS(90-DEGREES(ASIN(AD442/2000))))*SQRT(2*Basic!$C$4*9.81)*Tool!$B$125)+(COS(RADIANS(90-DEGREES(ASIN(AD442/2000))))*SQRT(2*Basic!$C$4*9.81)*COS(RADIANS(90-DEGREES(ASIN(AD442/2000))))*SQRT(2*Basic!$C$4*9.81))))*SIN(RADIANS(AK442))+(SQRT(((SQRT((SIN(RADIANS(90-DEGREES(ASIN(AD442/2000))))*SQRT(2*Basic!$C$4*9.81)*Tool!$B$125*SIN(RADIANS(90-DEGREES(ASIN(AD442/2000))))*SQRT(2*Basic!$C$4*9.81)*Tool!$B$125)+(COS(RADIANS(90-DEGREES(ASIN(AD442/2000))))*SQRT(2*Basic!$C$4*9.81)*COS(RADIANS(90-DEGREES(ASIN(AD442/2000))))*SQRT(2*Basic!$C$4*9.81))))*SIN(RADIANS(AK442))*(SQRT((SIN(RADIANS(90-DEGREES(ASIN(AD442/2000))))*SQRT(2*Basic!$C$4*9.81)*Tool!$B$125*SIN(RADIANS(90-DEGREES(ASIN(AD442/2000))))*SQRT(2*Basic!$C$4*9.81)*Tool!$B$125)+(COS(RADIANS(90-DEGREES(ASIN(AD442/2000))))*SQRT(2*Basic!$C$4*9.81)*COS(RADIANS(90-DEGREES(ASIN(AD442/2000))))*SQRT(2*Basic!$C$4*9.81))))*SIN(RADIANS(AK442)))-19.62*(-Basic!$C$3))))*(SQRT((SIN(RADIANS(90-DEGREES(ASIN(AD442/2000))))*SQRT(2*Basic!$C$4*9.81)*Tool!$B$125*SIN(RADIANS(90-DEGREES(ASIN(AD442/2000))))*SQRT(2*Basic!$C$4*9.81)*Tool!$B$125)+(COS(RADIANS(90-DEGREES(ASIN(AD442/2000))))*SQRT(2*Basic!$C$4*9.81)*COS(RADIANS(90-DEGREES(ASIN(AD442/2000))))*SQRT(2*Basic!$C$4*9.81))))*COS(RADIANS(AK442))</f>
        <v>2.7685612922436071</v>
      </c>
    </row>
    <row r="443" spans="6:45" x14ac:dyDescent="0.3">
      <c r="F443">
        <v>441</v>
      </c>
      <c r="G443" s="31">
        <f t="shared" si="50"/>
        <v>1.3000863293761951</v>
      </c>
      <c r="H443" s="35">
        <f>Tool!$E$10+('Trajectory Map'!G443*SIN(RADIANS(90-2*DEGREES(ASIN($D$5/2000))))/COS(RADIANS(90-2*DEGREES(ASIN($D$5/2000))))-('Trajectory Map'!G443*'Trajectory Map'!G443/((VLOOKUP($D$5,$AD$3:$AR$2002,15,FALSE)*4*COS(RADIANS(90-2*DEGREES(ASIN($D$5/2000))))*COS(RADIANS(90-2*DEGREES(ASIN($D$5/2000))))))))</f>
        <v>5.8558722213692285</v>
      </c>
      <c r="AD443" s="33">
        <f t="shared" si="54"/>
        <v>441</v>
      </c>
      <c r="AE443" s="33">
        <f t="shared" si="51"/>
        <v>1950.7739489751241</v>
      </c>
      <c r="AH443" s="33">
        <f t="shared" si="52"/>
        <v>12.738402087926319</v>
      </c>
      <c r="AI443" s="33">
        <f t="shared" si="53"/>
        <v>77.261597912073682</v>
      </c>
      <c r="AK443" s="75">
        <f t="shared" si="55"/>
        <v>64.523195824147365</v>
      </c>
      <c r="AN443" s="64"/>
      <c r="AQ443" s="64"/>
      <c r="AR443" s="75">
        <f>(SQRT((SIN(RADIANS(90-DEGREES(ASIN(AD443/2000))))*SQRT(2*Basic!$C$4*9.81)*Tool!$B$125*SIN(RADIANS(90-DEGREES(ASIN(AD443/2000))))*SQRT(2*Basic!$C$4*9.81)*Tool!$B$125)+(COS(RADIANS(90-DEGREES(ASIN(AD443/2000))))*SQRT(2*Basic!$C$4*9.81)*COS(RADIANS(90-DEGREES(ASIN(AD443/2000))))*SQRT(2*Basic!$C$4*9.81))))*(SQRT((SIN(RADIANS(90-DEGREES(ASIN(AD443/2000))))*SQRT(2*Basic!$C$4*9.81)*Tool!$B$125*SIN(RADIANS(90-DEGREES(ASIN(AD443/2000))))*SQRT(2*Basic!$C$4*9.81)*Tool!$B$125)+(COS(RADIANS(90-DEGREES(ASIN(AD443/2000))))*SQRT(2*Basic!$C$4*9.81)*COS(RADIANS(90-DEGREES(ASIN(AD443/2000))))*SQRT(2*Basic!$C$4*9.81))))/(2*9.81)</f>
        <v>0.87977841129000012</v>
      </c>
      <c r="AS443" s="75">
        <f>(1/9.81)*((SQRT((SIN(RADIANS(90-DEGREES(ASIN(AD443/2000))))*SQRT(2*Basic!$C$4*9.81)*Tool!$B$125*SIN(RADIANS(90-DEGREES(ASIN(AD443/2000))))*SQRT(2*Basic!$C$4*9.81)*Tool!$B$125)+(COS(RADIANS(90-DEGREES(ASIN(AD443/2000))))*SQRT(2*Basic!$C$4*9.81)*COS(RADIANS(90-DEGREES(ASIN(AD443/2000))))*SQRT(2*Basic!$C$4*9.81))))*SIN(RADIANS(AK443))+(SQRT(((SQRT((SIN(RADIANS(90-DEGREES(ASIN(AD443/2000))))*SQRT(2*Basic!$C$4*9.81)*Tool!$B$125*SIN(RADIANS(90-DEGREES(ASIN(AD443/2000))))*SQRT(2*Basic!$C$4*9.81)*Tool!$B$125)+(COS(RADIANS(90-DEGREES(ASIN(AD443/2000))))*SQRT(2*Basic!$C$4*9.81)*COS(RADIANS(90-DEGREES(ASIN(AD443/2000))))*SQRT(2*Basic!$C$4*9.81))))*SIN(RADIANS(AK443))*(SQRT((SIN(RADIANS(90-DEGREES(ASIN(AD443/2000))))*SQRT(2*Basic!$C$4*9.81)*Tool!$B$125*SIN(RADIANS(90-DEGREES(ASIN(AD443/2000))))*SQRT(2*Basic!$C$4*9.81)*Tool!$B$125)+(COS(RADIANS(90-DEGREES(ASIN(AD443/2000))))*SQRT(2*Basic!$C$4*9.81)*COS(RADIANS(90-DEGREES(ASIN(AD443/2000))))*SQRT(2*Basic!$C$4*9.81))))*SIN(RADIANS(AK443)))-19.62*(-Basic!$C$3))))*(SQRT((SIN(RADIANS(90-DEGREES(ASIN(AD443/2000))))*SQRT(2*Basic!$C$4*9.81)*Tool!$B$125*SIN(RADIANS(90-DEGREES(ASIN(AD443/2000))))*SQRT(2*Basic!$C$4*9.81)*Tool!$B$125)+(COS(RADIANS(90-DEGREES(ASIN(AD443/2000))))*SQRT(2*Basic!$C$4*9.81)*COS(RADIANS(90-DEGREES(ASIN(AD443/2000))))*SQRT(2*Basic!$C$4*9.81))))*COS(RADIANS(AK443))</f>
        <v>2.7745842484184511</v>
      </c>
    </row>
    <row r="444" spans="6:45" x14ac:dyDescent="0.3">
      <c r="F444">
        <v>442</v>
      </c>
      <c r="G444" s="31">
        <f t="shared" si="50"/>
        <v>1.3030343709394063</v>
      </c>
      <c r="H444" s="35">
        <f>Tool!$E$10+('Trajectory Map'!G444*SIN(RADIANS(90-2*DEGREES(ASIN($D$5/2000))))/COS(RADIANS(90-2*DEGREES(ASIN($D$5/2000))))-('Trajectory Map'!G444*'Trajectory Map'!G444/((VLOOKUP($D$5,$AD$3:$AR$2002,15,FALSE)*4*COS(RADIANS(90-2*DEGREES(ASIN($D$5/2000))))*COS(RADIANS(90-2*DEGREES(ASIN($D$5/2000))))))))</f>
        <v>5.8547821568429033</v>
      </c>
      <c r="AD444" s="33">
        <f t="shared" si="54"/>
        <v>442</v>
      </c>
      <c r="AE444" s="33">
        <f t="shared" si="51"/>
        <v>1950.547615414707</v>
      </c>
      <c r="AH444" s="33">
        <f t="shared" si="52"/>
        <v>12.767774585072543</v>
      </c>
      <c r="AI444" s="33">
        <f t="shared" si="53"/>
        <v>77.232225414927456</v>
      </c>
      <c r="AK444" s="75">
        <f t="shared" si="55"/>
        <v>64.464450829854911</v>
      </c>
      <c r="AN444" s="64"/>
      <c r="AQ444" s="64"/>
      <c r="AR444" s="75">
        <f>(SQRT((SIN(RADIANS(90-DEGREES(ASIN(AD444/2000))))*SQRT(2*Basic!$C$4*9.81)*Tool!$B$125*SIN(RADIANS(90-DEGREES(ASIN(AD444/2000))))*SQRT(2*Basic!$C$4*9.81)*Tool!$B$125)+(COS(RADIANS(90-DEGREES(ASIN(AD444/2000))))*SQRT(2*Basic!$C$4*9.81)*COS(RADIANS(90-DEGREES(ASIN(AD444/2000))))*SQRT(2*Basic!$C$4*9.81))))*(SQRT((SIN(RADIANS(90-DEGREES(ASIN(AD444/2000))))*SQRT(2*Basic!$C$4*9.81)*Tool!$B$125*SIN(RADIANS(90-DEGREES(ASIN(AD444/2000))))*SQRT(2*Basic!$C$4*9.81)*Tool!$B$125)+(COS(RADIANS(90-DEGREES(ASIN(AD444/2000))))*SQRT(2*Basic!$C$4*9.81)*COS(RADIANS(90-DEGREES(ASIN(AD444/2000))))*SQRT(2*Basic!$C$4*9.81))))/(2*9.81)</f>
        <v>0.88001513476000015</v>
      </c>
      <c r="AS444" s="75">
        <f>(1/9.81)*((SQRT((SIN(RADIANS(90-DEGREES(ASIN(AD444/2000))))*SQRT(2*Basic!$C$4*9.81)*Tool!$B$125*SIN(RADIANS(90-DEGREES(ASIN(AD444/2000))))*SQRT(2*Basic!$C$4*9.81)*Tool!$B$125)+(COS(RADIANS(90-DEGREES(ASIN(AD444/2000))))*SQRT(2*Basic!$C$4*9.81)*COS(RADIANS(90-DEGREES(ASIN(AD444/2000))))*SQRT(2*Basic!$C$4*9.81))))*SIN(RADIANS(AK444))+(SQRT(((SQRT((SIN(RADIANS(90-DEGREES(ASIN(AD444/2000))))*SQRT(2*Basic!$C$4*9.81)*Tool!$B$125*SIN(RADIANS(90-DEGREES(ASIN(AD444/2000))))*SQRT(2*Basic!$C$4*9.81)*Tool!$B$125)+(COS(RADIANS(90-DEGREES(ASIN(AD444/2000))))*SQRT(2*Basic!$C$4*9.81)*COS(RADIANS(90-DEGREES(ASIN(AD444/2000))))*SQRT(2*Basic!$C$4*9.81))))*SIN(RADIANS(AK444))*(SQRT((SIN(RADIANS(90-DEGREES(ASIN(AD444/2000))))*SQRT(2*Basic!$C$4*9.81)*Tool!$B$125*SIN(RADIANS(90-DEGREES(ASIN(AD444/2000))))*SQRT(2*Basic!$C$4*9.81)*Tool!$B$125)+(COS(RADIANS(90-DEGREES(ASIN(AD444/2000))))*SQRT(2*Basic!$C$4*9.81)*COS(RADIANS(90-DEGREES(ASIN(AD444/2000))))*SQRT(2*Basic!$C$4*9.81))))*SIN(RADIANS(AK444)))-19.62*(-Basic!$C$3))))*(SQRT((SIN(RADIANS(90-DEGREES(ASIN(AD444/2000))))*SQRT(2*Basic!$C$4*9.81)*Tool!$B$125*SIN(RADIANS(90-DEGREES(ASIN(AD444/2000))))*SQRT(2*Basic!$C$4*9.81)*Tool!$B$125)+(COS(RADIANS(90-DEGREES(ASIN(AD444/2000))))*SQRT(2*Basic!$C$4*9.81)*COS(RADIANS(90-DEGREES(ASIN(AD444/2000))))*SQRT(2*Basic!$C$4*9.81))))*COS(RADIANS(AK444))</f>
        <v>2.7806050739771946</v>
      </c>
    </row>
    <row r="445" spans="6:45" x14ac:dyDescent="0.3">
      <c r="F445">
        <v>443</v>
      </c>
      <c r="G445" s="31">
        <f t="shared" si="50"/>
        <v>1.3059824125026176</v>
      </c>
      <c r="H445" s="35">
        <f>Tool!$E$10+('Trajectory Map'!G445*SIN(RADIANS(90-2*DEGREES(ASIN($D$5/2000))))/COS(RADIANS(90-2*DEGREES(ASIN($D$5/2000))))-('Trajectory Map'!G445*'Trajectory Map'!G445/((VLOOKUP($D$5,$AD$3:$AR$2002,15,FALSE)*4*COS(RADIANS(90-2*DEGREES(ASIN($D$5/2000))))*COS(RADIANS(90-2*DEGREES(ASIN($D$5/2000))))))))</f>
        <v>5.8536886387230647</v>
      </c>
      <c r="AD445" s="33">
        <f t="shared" si="54"/>
        <v>443</v>
      </c>
      <c r="AE445" s="33">
        <f t="shared" si="51"/>
        <v>1950.3207428523135</v>
      </c>
      <c r="AH445" s="33">
        <f t="shared" si="52"/>
        <v>12.797150494739709</v>
      </c>
      <c r="AI445" s="33">
        <f t="shared" si="53"/>
        <v>77.202849505260289</v>
      </c>
      <c r="AK445" s="75">
        <f t="shared" si="55"/>
        <v>64.405699010520578</v>
      </c>
      <c r="AN445" s="64"/>
      <c r="AQ445" s="64"/>
      <c r="AR445" s="75">
        <f>(SQRT((SIN(RADIANS(90-DEGREES(ASIN(AD445/2000))))*SQRT(2*Basic!$C$4*9.81)*Tool!$B$125*SIN(RADIANS(90-DEGREES(ASIN(AD445/2000))))*SQRT(2*Basic!$C$4*9.81)*Tool!$B$125)+(COS(RADIANS(90-DEGREES(ASIN(AD445/2000))))*SQRT(2*Basic!$C$4*9.81)*COS(RADIANS(90-DEGREES(ASIN(AD445/2000))))*SQRT(2*Basic!$C$4*9.81))))*(SQRT((SIN(RADIANS(90-DEGREES(ASIN(AD445/2000))))*SQRT(2*Basic!$C$4*9.81)*Tool!$B$125*SIN(RADIANS(90-DEGREES(ASIN(AD445/2000))))*SQRT(2*Basic!$C$4*9.81)*Tool!$B$125)+(COS(RADIANS(90-DEGREES(ASIN(AD445/2000))))*SQRT(2*Basic!$C$4*9.81)*COS(RADIANS(90-DEGREES(ASIN(AD445/2000))))*SQRT(2*Basic!$C$4*9.81))))/(2*9.81)</f>
        <v>0.88025239441000014</v>
      </c>
      <c r="AS445" s="75">
        <f>(1/9.81)*((SQRT((SIN(RADIANS(90-DEGREES(ASIN(AD445/2000))))*SQRT(2*Basic!$C$4*9.81)*Tool!$B$125*SIN(RADIANS(90-DEGREES(ASIN(AD445/2000))))*SQRT(2*Basic!$C$4*9.81)*Tool!$B$125)+(COS(RADIANS(90-DEGREES(ASIN(AD445/2000))))*SQRT(2*Basic!$C$4*9.81)*COS(RADIANS(90-DEGREES(ASIN(AD445/2000))))*SQRT(2*Basic!$C$4*9.81))))*SIN(RADIANS(AK445))+(SQRT(((SQRT((SIN(RADIANS(90-DEGREES(ASIN(AD445/2000))))*SQRT(2*Basic!$C$4*9.81)*Tool!$B$125*SIN(RADIANS(90-DEGREES(ASIN(AD445/2000))))*SQRT(2*Basic!$C$4*9.81)*Tool!$B$125)+(COS(RADIANS(90-DEGREES(ASIN(AD445/2000))))*SQRT(2*Basic!$C$4*9.81)*COS(RADIANS(90-DEGREES(ASIN(AD445/2000))))*SQRT(2*Basic!$C$4*9.81))))*SIN(RADIANS(AK445))*(SQRT((SIN(RADIANS(90-DEGREES(ASIN(AD445/2000))))*SQRT(2*Basic!$C$4*9.81)*Tool!$B$125*SIN(RADIANS(90-DEGREES(ASIN(AD445/2000))))*SQRT(2*Basic!$C$4*9.81)*Tool!$B$125)+(COS(RADIANS(90-DEGREES(ASIN(AD445/2000))))*SQRT(2*Basic!$C$4*9.81)*COS(RADIANS(90-DEGREES(ASIN(AD445/2000))))*SQRT(2*Basic!$C$4*9.81))))*SIN(RADIANS(AK445)))-19.62*(-Basic!$C$3))))*(SQRT((SIN(RADIANS(90-DEGREES(ASIN(AD445/2000))))*SQRT(2*Basic!$C$4*9.81)*Tool!$B$125*SIN(RADIANS(90-DEGREES(ASIN(AD445/2000))))*SQRT(2*Basic!$C$4*9.81)*Tool!$B$125)+(COS(RADIANS(90-DEGREES(ASIN(AD445/2000))))*SQRT(2*Basic!$C$4*9.81)*COS(RADIANS(90-DEGREES(ASIN(AD445/2000))))*SQRT(2*Basic!$C$4*9.81))))*COS(RADIANS(AK445))</f>
        <v>2.7866237608509565</v>
      </c>
    </row>
    <row r="446" spans="6:45" x14ac:dyDescent="0.3">
      <c r="F446">
        <v>444</v>
      </c>
      <c r="G446" s="31">
        <f t="shared" si="50"/>
        <v>1.3089304540658289</v>
      </c>
      <c r="H446" s="35">
        <f>Tool!$E$10+('Trajectory Map'!G446*SIN(RADIANS(90-2*DEGREES(ASIN($D$5/2000))))/COS(RADIANS(90-2*DEGREES(ASIN($D$5/2000))))-('Trajectory Map'!G446*'Trajectory Map'!G446/((VLOOKUP($D$5,$AD$3:$AR$2002,15,FALSE)*4*COS(RADIANS(90-2*DEGREES(ASIN($D$5/2000))))*COS(RADIANS(90-2*DEGREES(ASIN($D$5/2000))))))))</f>
        <v>5.8525916670097127</v>
      </c>
      <c r="AD446" s="33">
        <f t="shared" si="54"/>
        <v>444</v>
      </c>
      <c r="AE446" s="33">
        <f t="shared" si="51"/>
        <v>1950.0933310998221</v>
      </c>
      <c r="AH446" s="33">
        <f t="shared" si="52"/>
        <v>12.826529825842181</v>
      </c>
      <c r="AI446" s="33">
        <f t="shared" si="53"/>
        <v>77.173470174157814</v>
      </c>
      <c r="AK446" s="75">
        <f t="shared" si="55"/>
        <v>64.346940348315641</v>
      </c>
      <c r="AN446" s="64"/>
      <c r="AQ446" s="64"/>
      <c r="AR446" s="75">
        <f>(SQRT((SIN(RADIANS(90-DEGREES(ASIN(AD446/2000))))*SQRT(2*Basic!$C$4*9.81)*Tool!$B$125*SIN(RADIANS(90-DEGREES(ASIN(AD446/2000))))*SQRT(2*Basic!$C$4*9.81)*Tool!$B$125)+(COS(RADIANS(90-DEGREES(ASIN(AD446/2000))))*SQRT(2*Basic!$C$4*9.81)*COS(RADIANS(90-DEGREES(ASIN(AD446/2000))))*SQRT(2*Basic!$C$4*9.81))))*(SQRT((SIN(RADIANS(90-DEGREES(ASIN(AD446/2000))))*SQRT(2*Basic!$C$4*9.81)*Tool!$B$125*SIN(RADIANS(90-DEGREES(ASIN(AD446/2000))))*SQRT(2*Basic!$C$4*9.81)*Tool!$B$125)+(COS(RADIANS(90-DEGREES(ASIN(AD446/2000))))*SQRT(2*Basic!$C$4*9.81)*COS(RADIANS(90-DEGREES(ASIN(AD446/2000))))*SQRT(2*Basic!$C$4*9.81))))/(2*9.81)</f>
        <v>0.88049019023999997</v>
      </c>
      <c r="AS446" s="75">
        <f>(1/9.81)*((SQRT((SIN(RADIANS(90-DEGREES(ASIN(AD446/2000))))*SQRT(2*Basic!$C$4*9.81)*Tool!$B$125*SIN(RADIANS(90-DEGREES(ASIN(AD446/2000))))*SQRT(2*Basic!$C$4*9.81)*Tool!$B$125)+(COS(RADIANS(90-DEGREES(ASIN(AD446/2000))))*SQRT(2*Basic!$C$4*9.81)*COS(RADIANS(90-DEGREES(ASIN(AD446/2000))))*SQRT(2*Basic!$C$4*9.81))))*SIN(RADIANS(AK446))+(SQRT(((SQRT((SIN(RADIANS(90-DEGREES(ASIN(AD446/2000))))*SQRT(2*Basic!$C$4*9.81)*Tool!$B$125*SIN(RADIANS(90-DEGREES(ASIN(AD446/2000))))*SQRT(2*Basic!$C$4*9.81)*Tool!$B$125)+(COS(RADIANS(90-DEGREES(ASIN(AD446/2000))))*SQRT(2*Basic!$C$4*9.81)*COS(RADIANS(90-DEGREES(ASIN(AD446/2000))))*SQRT(2*Basic!$C$4*9.81))))*SIN(RADIANS(AK446))*(SQRT((SIN(RADIANS(90-DEGREES(ASIN(AD446/2000))))*SQRT(2*Basic!$C$4*9.81)*Tool!$B$125*SIN(RADIANS(90-DEGREES(ASIN(AD446/2000))))*SQRT(2*Basic!$C$4*9.81)*Tool!$B$125)+(COS(RADIANS(90-DEGREES(ASIN(AD446/2000))))*SQRT(2*Basic!$C$4*9.81)*COS(RADIANS(90-DEGREES(ASIN(AD446/2000))))*SQRT(2*Basic!$C$4*9.81))))*SIN(RADIANS(AK446)))-19.62*(-Basic!$C$3))))*(SQRT((SIN(RADIANS(90-DEGREES(ASIN(AD446/2000))))*SQRT(2*Basic!$C$4*9.81)*Tool!$B$125*SIN(RADIANS(90-DEGREES(ASIN(AD446/2000))))*SQRT(2*Basic!$C$4*9.81)*Tool!$B$125)+(COS(RADIANS(90-DEGREES(ASIN(AD446/2000))))*SQRT(2*Basic!$C$4*9.81)*COS(RADIANS(90-DEGREES(ASIN(AD446/2000))))*SQRT(2*Basic!$C$4*9.81))))*COS(RADIANS(AK446))</f>
        <v>2.7926403009509331</v>
      </c>
    </row>
    <row r="447" spans="6:45" x14ac:dyDescent="0.3">
      <c r="F447">
        <v>445</v>
      </c>
      <c r="G447" s="31">
        <f t="shared" si="50"/>
        <v>1.3118784956290404</v>
      </c>
      <c r="H447" s="35">
        <f>Tool!$E$10+('Trajectory Map'!G447*SIN(RADIANS(90-2*DEGREES(ASIN($D$5/2000))))/COS(RADIANS(90-2*DEGREES(ASIN($D$5/2000))))-('Trajectory Map'!G447*'Trajectory Map'!G447/((VLOOKUP($D$5,$AD$3:$AR$2002,15,FALSE)*4*COS(RADIANS(90-2*DEGREES(ASIN($D$5/2000))))*COS(RADIANS(90-2*DEGREES(ASIN($D$5/2000))))))))</f>
        <v>5.8514912417028455</v>
      </c>
      <c r="AD447" s="33">
        <f t="shared" si="54"/>
        <v>445</v>
      </c>
      <c r="AE447" s="33">
        <f t="shared" si="51"/>
        <v>1949.8653799685762</v>
      </c>
      <c r="AH447" s="33">
        <f t="shared" si="52"/>
        <v>12.855912587303107</v>
      </c>
      <c r="AI447" s="33">
        <f t="shared" si="53"/>
        <v>77.144087412696891</v>
      </c>
      <c r="AK447" s="75">
        <f t="shared" si="55"/>
        <v>64.288174825393781</v>
      </c>
      <c r="AN447" s="64"/>
      <c r="AQ447" s="64"/>
      <c r="AR447" s="75">
        <f>(SQRT((SIN(RADIANS(90-DEGREES(ASIN(AD447/2000))))*SQRT(2*Basic!$C$4*9.81)*Tool!$B$125*SIN(RADIANS(90-DEGREES(ASIN(AD447/2000))))*SQRT(2*Basic!$C$4*9.81)*Tool!$B$125)+(COS(RADIANS(90-DEGREES(ASIN(AD447/2000))))*SQRT(2*Basic!$C$4*9.81)*COS(RADIANS(90-DEGREES(ASIN(AD447/2000))))*SQRT(2*Basic!$C$4*9.81))))*(SQRT((SIN(RADIANS(90-DEGREES(ASIN(AD447/2000))))*SQRT(2*Basic!$C$4*9.81)*Tool!$B$125*SIN(RADIANS(90-DEGREES(ASIN(AD447/2000))))*SQRT(2*Basic!$C$4*9.81)*Tool!$B$125)+(COS(RADIANS(90-DEGREES(ASIN(AD447/2000))))*SQRT(2*Basic!$C$4*9.81)*COS(RADIANS(90-DEGREES(ASIN(AD447/2000))))*SQRT(2*Basic!$C$4*9.81))))/(2*9.81)</f>
        <v>0.88072852225000009</v>
      </c>
      <c r="AS447" s="75">
        <f>(1/9.81)*((SQRT((SIN(RADIANS(90-DEGREES(ASIN(AD447/2000))))*SQRT(2*Basic!$C$4*9.81)*Tool!$B$125*SIN(RADIANS(90-DEGREES(ASIN(AD447/2000))))*SQRT(2*Basic!$C$4*9.81)*Tool!$B$125)+(COS(RADIANS(90-DEGREES(ASIN(AD447/2000))))*SQRT(2*Basic!$C$4*9.81)*COS(RADIANS(90-DEGREES(ASIN(AD447/2000))))*SQRT(2*Basic!$C$4*9.81))))*SIN(RADIANS(AK447))+(SQRT(((SQRT((SIN(RADIANS(90-DEGREES(ASIN(AD447/2000))))*SQRT(2*Basic!$C$4*9.81)*Tool!$B$125*SIN(RADIANS(90-DEGREES(ASIN(AD447/2000))))*SQRT(2*Basic!$C$4*9.81)*Tool!$B$125)+(COS(RADIANS(90-DEGREES(ASIN(AD447/2000))))*SQRT(2*Basic!$C$4*9.81)*COS(RADIANS(90-DEGREES(ASIN(AD447/2000))))*SQRT(2*Basic!$C$4*9.81))))*SIN(RADIANS(AK447))*(SQRT((SIN(RADIANS(90-DEGREES(ASIN(AD447/2000))))*SQRT(2*Basic!$C$4*9.81)*Tool!$B$125*SIN(RADIANS(90-DEGREES(ASIN(AD447/2000))))*SQRT(2*Basic!$C$4*9.81)*Tool!$B$125)+(COS(RADIANS(90-DEGREES(ASIN(AD447/2000))))*SQRT(2*Basic!$C$4*9.81)*COS(RADIANS(90-DEGREES(ASIN(AD447/2000))))*SQRT(2*Basic!$C$4*9.81))))*SIN(RADIANS(AK447)))-19.62*(-Basic!$C$3))))*(SQRT((SIN(RADIANS(90-DEGREES(ASIN(AD447/2000))))*SQRT(2*Basic!$C$4*9.81)*Tool!$B$125*SIN(RADIANS(90-DEGREES(ASIN(AD447/2000))))*SQRT(2*Basic!$C$4*9.81)*Tool!$B$125)+(COS(RADIANS(90-DEGREES(ASIN(AD447/2000))))*SQRT(2*Basic!$C$4*9.81)*COS(RADIANS(90-DEGREES(ASIN(AD447/2000))))*SQRT(2*Basic!$C$4*9.81))))*COS(RADIANS(AK447))</f>
        <v>2.7986546861683657</v>
      </c>
    </row>
    <row r="448" spans="6:45" x14ac:dyDescent="0.3">
      <c r="F448">
        <v>446</v>
      </c>
      <c r="G448" s="31">
        <f t="shared" si="50"/>
        <v>1.3148265371922516</v>
      </c>
      <c r="H448" s="35">
        <f>Tool!$E$10+('Trajectory Map'!G448*SIN(RADIANS(90-2*DEGREES(ASIN($D$5/2000))))/COS(RADIANS(90-2*DEGREES(ASIN($D$5/2000))))-('Trajectory Map'!G448*'Trajectory Map'!G448/((VLOOKUP($D$5,$AD$3:$AR$2002,15,FALSE)*4*COS(RADIANS(90-2*DEGREES(ASIN($D$5/2000))))*COS(RADIANS(90-2*DEGREES(ASIN($D$5/2000))))))))</f>
        <v>5.8503873628024641</v>
      </c>
      <c r="AD448" s="33">
        <f t="shared" si="54"/>
        <v>446</v>
      </c>
      <c r="AE448" s="33">
        <f t="shared" si="51"/>
        <v>1949.636889269384</v>
      </c>
      <c r="AH448" s="33">
        <f t="shared" si="52"/>
        <v>12.885298788054467</v>
      </c>
      <c r="AI448" s="33">
        <f t="shared" si="53"/>
        <v>77.11470121194553</v>
      </c>
      <c r="AK448" s="75">
        <f t="shared" si="55"/>
        <v>64.229402423891059</v>
      </c>
      <c r="AN448" s="64"/>
      <c r="AQ448" s="64"/>
      <c r="AR448" s="75">
        <f>(SQRT((SIN(RADIANS(90-DEGREES(ASIN(AD448/2000))))*SQRT(2*Basic!$C$4*9.81)*Tool!$B$125*SIN(RADIANS(90-DEGREES(ASIN(AD448/2000))))*SQRT(2*Basic!$C$4*9.81)*Tool!$B$125)+(COS(RADIANS(90-DEGREES(ASIN(AD448/2000))))*SQRT(2*Basic!$C$4*9.81)*COS(RADIANS(90-DEGREES(ASIN(AD448/2000))))*SQRT(2*Basic!$C$4*9.81))))*(SQRT((SIN(RADIANS(90-DEGREES(ASIN(AD448/2000))))*SQRT(2*Basic!$C$4*9.81)*Tool!$B$125*SIN(RADIANS(90-DEGREES(ASIN(AD448/2000))))*SQRT(2*Basic!$C$4*9.81)*Tool!$B$125)+(COS(RADIANS(90-DEGREES(ASIN(AD448/2000))))*SQRT(2*Basic!$C$4*9.81)*COS(RADIANS(90-DEGREES(ASIN(AD448/2000))))*SQRT(2*Basic!$C$4*9.81))))/(2*9.81)</f>
        <v>0.88096739044000005</v>
      </c>
      <c r="AS448" s="75">
        <f>(1/9.81)*((SQRT((SIN(RADIANS(90-DEGREES(ASIN(AD448/2000))))*SQRT(2*Basic!$C$4*9.81)*Tool!$B$125*SIN(RADIANS(90-DEGREES(ASIN(AD448/2000))))*SQRT(2*Basic!$C$4*9.81)*Tool!$B$125)+(COS(RADIANS(90-DEGREES(ASIN(AD448/2000))))*SQRT(2*Basic!$C$4*9.81)*COS(RADIANS(90-DEGREES(ASIN(AD448/2000))))*SQRT(2*Basic!$C$4*9.81))))*SIN(RADIANS(AK448))+(SQRT(((SQRT((SIN(RADIANS(90-DEGREES(ASIN(AD448/2000))))*SQRT(2*Basic!$C$4*9.81)*Tool!$B$125*SIN(RADIANS(90-DEGREES(ASIN(AD448/2000))))*SQRT(2*Basic!$C$4*9.81)*Tool!$B$125)+(COS(RADIANS(90-DEGREES(ASIN(AD448/2000))))*SQRT(2*Basic!$C$4*9.81)*COS(RADIANS(90-DEGREES(ASIN(AD448/2000))))*SQRT(2*Basic!$C$4*9.81))))*SIN(RADIANS(AK448))*(SQRT((SIN(RADIANS(90-DEGREES(ASIN(AD448/2000))))*SQRT(2*Basic!$C$4*9.81)*Tool!$B$125*SIN(RADIANS(90-DEGREES(ASIN(AD448/2000))))*SQRT(2*Basic!$C$4*9.81)*Tool!$B$125)+(COS(RADIANS(90-DEGREES(ASIN(AD448/2000))))*SQRT(2*Basic!$C$4*9.81)*COS(RADIANS(90-DEGREES(ASIN(AD448/2000))))*SQRT(2*Basic!$C$4*9.81))))*SIN(RADIANS(AK448)))-19.62*(-Basic!$C$3))))*(SQRT((SIN(RADIANS(90-DEGREES(ASIN(AD448/2000))))*SQRT(2*Basic!$C$4*9.81)*Tool!$B$125*SIN(RADIANS(90-DEGREES(ASIN(AD448/2000))))*SQRT(2*Basic!$C$4*9.81)*Tool!$B$125)+(COS(RADIANS(90-DEGREES(ASIN(AD448/2000))))*SQRT(2*Basic!$C$4*9.81)*COS(RADIANS(90-DEGREES(ASIN(AD448/2000))))*SQRT(2*Basic!$C$4*9.81))))*COS(RADIANS(AK448))</f>
        <v>2.8046669083745233</v>
      </c>
    </row>
    <row r="449" spans="6:45" x14ac:dyDescent="0.3">
      <c r="F449">
        <v>447</v>
      </c>
      <c r="G449" s="31">
        <f t="shared" si="50"/>
        <v>1.3177745787554629</v>
      </c>
      <c r="H449" s="35">
        <f>Tool!$E$10+('Trajectory Map'!G449*SIN(RADIANS(90-2*DEGREES(ASIN($D$5/2000))))/COS(RADIANS(90-2*DEGREES(ASIN($D$5/2000))))-('Trajectory Map'!G449*'Trajectory Map'!G449/((VLOOKUP($D$5,$AD$3:$AR$2002,15,FALSE)*4*COS(RADIANS(90-2*DEGREES(ASIN($D$5/2000))))*COS(RADIANS(90-2*DEGREES(ASIN($D$5/2000))))))))</f>
        <v>5.8492800303085692</v>
      </c>
      <c r="AD449" s="33">
        <f t="shared" si="54"/>
        <v>447</v>
      </c>
      <c r="AE449" s="33">
        <f t="shared" si="51"/>
        <v>1949.4078588125165</v>
      </c>
      <c r="AH449" s="33">
        <f t="shared" si="52"/>
        <v>12.914688437037077</v>
      </c>
      <c r="AI449" s="33">
        <f t="shared" si="53"/>
        <v>77.085311562962929</v>
      </c>
      <c r="AK449" s="75">
        <f t="shared" si="55"/>
        <v>64.170623125925843</v>
      </c>
      <c r="AN449" s="64"/>
      <c r="AQ449" s="64"/>
      <c r="AR449" s="75">
        <f>(SQRT((SIN(RADIANS(90-DEGREES(ASIN(AD449/2000))))*SQRT(2*Basic!$C$4*9.81)*Tool!$B$125*SIN(RADIANS(90-DEGREES(ASIN(AD449/2000))))*SQRT(2*Basic!$C$4*9.81)*Tool!$B$125)+(COS(RADIANS(90-DEGREES(ASIN(AD449/2000))))*SQRT(2*Basic!$C$4*9.81)*COS(RADIANS(90-DEGREES(ASIN(AD449/2000))))*SQRT(2*Basic!$C$4*9.81))))*(SQRT((SIN(RADIANS(90-DEGREES(ASIN(AD449/2000))))*SQRT(2*Basic!$C$4*9.81)*Tool!$B$125*SIN(RADIANS(90-DEGREES(ASIN(AD449/2000))))*SQRT(2*Basic!$C$4*9.81)*Tool!$B$125)+(COS(RADIANS(90-DEGREES(ASIN(AD449/2000))))*SQRT(2*Basic!$C$4*9.81)*COS(RADIANS(90-DEGREES(ASIN(AD449/2000))))*SQRT(2*Basic!$C$4*9.81))))/(2*9.81)</f>
        <v>0.88120679481000008</v>
      </c>
      <c r="AS449" s="75">
        <f>(1/9.81)*((SQRT((SIN(RADIANS(90-DEGREES(ASIN(AD449/2000))))*SQRT(2*Basic!$C$4*9.81)*Tool!$B$125*SIN(RADIANS(90-DEGREES(ASIN(AD449/2000))))*SQRT(2*Basic!$C$4*9.81)*Tool!$B$125)+(COS(RADIANS(90-DEGREES(ASIN(AD449/2000))))*SQRT(2*Basic!$C$4*9.81)*COS(RADIANS(90-DEGREES(ASIN(AD449/2000))))*SQRT(2*Basic!$C$4*9.81))))*SIN(RADIANS(AK449))+(SQRT(((SQRT((SIN(RADIANS(90-DEGREES(ASIN(AD449/2000))))*SQRT(2*Basic!$C$4*9.81)*Tool!$B$125*SIN(RADIANS(90-DEGREES(ASIN(AD449/2000))))*SQRT(2*Basic!$C$4*9.81)*Tool!$B$125)+(COS(RADIANS(90-DEGREES(ASIN(AD449/2000))))*SQRT(2*Basic!$C$4*9.81)*COS(RADIANS(90-DEGREES(ASIN(AD449/2000))))*SQRT(2*Basic!$C$4*9.81))))*SIN(RADIANS(AK449))*(SQRT((SIN(RADIANS(90-DEGREES(ASIN(AD449/2000))))*SQRT(2*Basic!$C$4*9.81)*Tool!$B$125*SIN(RADIANS(90-DEGREES(ASIN(AD449/2000))))*SQRT(2*Basic!$C$4*9.81)*Tool!$B$125)+(COS(RADIANS(90-DEGREES(ASIN(AD449/2000))))*SQRT(2*Basic!$C$4*9.81)*COS(RADIANS(90-DEGREES(ASIN(AD449/2000))))*SQRT(2*Basic!$C$4*9.81))))*SIN(RADIANS(AK449)))-19.62*(-Basic!$C$3))))*(SQRT((SIN(RADIANS(90-DEGREES(ASIN(AD449/2000))))*SQRT(2*Basic!$C$4*9.81)*Tool!$B$125*SIN(RADIANS(90-DEGREES(ASIN(AD449/2000))))*SQRT(2*Basic!$C$4*9.81)*Tool!$B$125)+(COS(RADIANS(90-DEGREES(ASIN(AD449/2000))))*SQRT(2*Basic!$C$4*9.81)*COS(RADIANS(90-DEGREES(ASIN(AD449/2000))))*SQRT(2*Basic!$C$4*9.81))))*COS(RADIANS(AK449))</f>
        <v>2.8106769594206762</v>
      </c>
    </row>
    <row r="450" spans="6:45" x14ac:dyDescent="0.3">
      <c r="F450">
        <v>448</v>
      </c>
      <c r="G450" s="31">
        <f t="shared" si="50"/>
        <v>1.3207226203186742</v>
      </c>
      <c r="H450" s="35">
        <f>Tool!$E$10+('Trajectory Map'!G450*SIN(RADIANS(90-2*DEGREES(ASIN($D$5/2000))))/COS(RADIANS(90-2*DEGREES(ASIN($D$5/2000))))-('Trajectory Map'!G450*'Trajectory Map'!G450/((VLOOKUP($D$5,$AD$3:$AR$2002,15,FALSE)*4*COS(RADIANS(90-2*DEGREES(ASIN($D$5/2000))))*COS(RADIANS(90-2*DEGREES(ASIN($D$5/2000))))))))</f>
        <v>5.8481692442211601</v>
      </c>
      <c r="AD450" s="33">
        <f t="shared" si="54"/>
        <v>448</v>
      </c>
      <c r="AE450" s="33">
        <f t="shared" si="51"/>
        <v>1949.1782884077074</v>
      </c>
      <c r="AH450" s="33">
        <f t="shared" si="52"/>
        <v>12.944081543200634</v>
      </c>
      <c r="AI450" s="33">
        <f t="shared" si="53"/>
        <v>77.055918456799361</v>
      </c>
      <c r="AK450" s="75">
        <f t="shared" si="55"/>
        <v>64.111836913598736</v>
      </c>
      <c r="AN450" s="64"/>
      <c r="AQ450" s="64"/>
      <c r="AR450" s="75">
        <f>(SQRT((SIN(RADIANS(90-DEGREES(ASIN(AD450/2000))))*SQRT(2*Basic!$C$4*9.81)*Tool!$B$125*SIN(RADIANS(90-DEGREES(ASIN(AD450/2000))))*SQRT(2*Basic!$C$4*9.81)*Tool!$B$125)+(COS(RADIANS(90-DEGREES(ASIN(AD450/2000))))*SQRT(2*Basic!$C$4*9.81)*COS(RADIANS(90-DEGREES(ASIN(AD450/2000))))*SQRT(2*Basic!$C$4*9.81))))*(SQRT((SIN(RADIANS(90-DEGREES(ASIN(AD450/2000))))*SQRT(2*Basic!$C$4*9.81)*Tool!$B$125*SIN(RADIANS(90-DEGREES(ASIN(AD450/2000))))*SQRT(2*Basic!$C$4*9.81)*Tool!$B$125)+(COS(RADIANS(90-DEGREES(ASIN(AD450/2000))))*SQRT(2*Basic!$C$4*9.81)*COS(RADIANS(90-DEGREES(ASIN(AD450/2000))))*SQRT(2*Basic!$C$4*9.81))))/(2*9.81)</f>
        <v>0.88144673535999996</v>
      </c>
      <c r="AS450" s="75">
        <f>(1/9.81)*((SQRT((SIN(RADIANS(90-DEGREES(ASIN(AD450/2000))))*SQRT(2*Basic!$C$4*9.81)*Tool!$B$125*SIN(RADIANS(90-DEGREES(ASIN(AD450/2000))))*SQRT(2*Basic!$C$4*9.81)*Tool!$B$125)+(COS(RADIANS(90-DEGREES(ASIN(AD450/2000))))*SQRT(2*Basic!$C$4*9.81)*COS(RADIANS(90-DEGREES(ASIN(AD450/2000))))*SQRT(2*Basic!$C$4*9.81))))*SIN(RADIANS(AK450))+(SQRT(((SQRT((SIN(RADIANS(90-DEGREES(ASIN(AD450/2000))))*SQRT(2*Basic!$C$4*9.81)*Tool!$B$125*SIN(RADIANS(90-DEGREES(ASIN(AD450/2000))))*SQRT(2*Basic!$C$4*9.81)*Tool!$B$125)+(COS(RADIANS(90-DEGREES(ASIN(AD450/2000))))*SQRT(2*Basic!$C$4*9.81)*COS(RADIANS(90-DEGREES(ASIN(AD450/2000))))*SQRT(2*Basic!$C$4*9.81))))*SIN(RADIANS(AK450))*(SQRT((SIN(RADIANS(90-DEGREES(ASIN(AD450/2000))))*SQRT(2*Basic!$C$4*9.81)*Tool!$B$125*SIN(RADIANS(90-DEGREES(ASIN(AD450/2000))))*SQRT(2*Basic!$C$4*9.81)*Tool!$B$125)+(COS(RADIANS(90-DEGREES(ASIN(AD450/2000))))*SQRT(2*Basic!$C$4*9.81)*COS(RADIANS(90-DEGREES(ASIN(AD450/2000))))*SQRT(2*Basic!$C$4*9.81))))*SIN(RADIANS(AK450)))-19.62*(-Basic!$C$3))))*(SQRT((SIN(RADIANS(90-DEGREES(ASIN(AD450/2000))))*SQRT(2*Basic!$C$4*9.81)*Tool!$B$125*SIN(RADIANS(90-DEGREES(ASIN(AD450/2000))))*SQRT(2*Basic!$C$4*9.81)*Tool!$B$125)+(COS(RADIANS(90-DEGREES(ASIN(AD450/2000))))*SQRT(2*Basic!$C$4*9.81)*COS(RADIANS(90-DEGREES(ASIN(AD450/2000))))*SQRT(2*Basic!$C$4*9.81))))*COS(RADIANS(AK450))</f>
        <v>2.816684831138081</v>
      </c>
    </row>
    <row r="451" spans="6:45" x14ac:dyDescent="0.3">
      <c r="F451">
        <v>449</v>
      </c>
      <c r="G451" s="31">
        <f t="shared" ref="G451:G514" si="56">F451*$AV$2/2000</f>
        <v>1.3236706618818854</v>
      </c>
      <c r="H451" s="35">
        <f>Tool!$E$10+('Trajectory Map'!G451*SIN(RADIANS(90-2*DEGREES(ASIN($D$5/2000))))/COS(RADIANS(90-2*DEGREES(ASIN($D$5/2000))))-('Trajectory Map'!G451*'Trajectory Map'!G451/((VLOOKUP($D$5,$AD$3:$AR$2002,15,FALSE)*4*COS(RADIANS(90-2*DEGREES(ASIN($D$5/2000))))*COS(RADIANS(90-2*DEGREES(ASIN($D$5/2000))))))))</f>
        <v>5.8470550045402367</v>
      </c>
      <c r="AD451" s="33">
        <f t="shared" si="54"/>
        <v>449</v>
      </c>
      <c r="AE451" s="33">
        <f t="shared" si="51"/>
        <v>1948.9481778641525</v>
      </c>
      <c r="AH451" s="33">
        <f t="shared" si="52"/>
        <v>12.973478115503747</v>
      </c>
      <c r="AI451" s="33">
        <f t="shared" si="53"/>
        <v>77.026521884496248</v>
      </c>
      <c r="AK451" s="75">
        <f t="shared" si="55"/>
        <v>64.053043768992509</v>
      </c>
      <c r="AN451" s="64"/>
      <c r="AQ451" s="64"/>
      <c r="AR451" s="75">
        <f>(SQRT((SIN(RADIANS(90-DEGREES(ASIN(AD451/2000))))*SQRT(2*Basic!$C$4*9.81)*Tool!$B$125*SIN(RADIANS(90-DEGREES(ASIN(AD451/2000))))*SQRT(2*Basic!$C$4*9.81)*Tool!$B$125)+(COS(RADIANS(90-DEGREES(ASIN(AD451/2000))))*SQRT(2*Basic!$C$4*9.81)*COS(RADIANS(90-DEGREES(ASIN(AD451/2000))))*SQRT(2*Basic!$C$4*9.81))))*(SQRT((SIN(RADIANS(90-DEGREES(ASIN(AD451/2000))))*SQRT(2*Basic!$C$4*9.81)*Tool!$B$125*SIN(RADIANS(90-DEGREES(ASIN(AD451/2000))))*SQRT(2*Basic!$C$4*9.81)*Tool!$B$125)+(COS(RADIANS(90-DEGREES(ASIN(AD451/2000))))*SQRT(2*Basic!$C$4*9.81)*COS(RADIANS(90-DEGREES(ASIN(AD451/2000))))*SQRT(2*Basic!$C$4*9.81))))/(2*9.81)</f>
        <v>0.88168721209000012</v>
      </c>
      <c r="AS451" s="75">
        <f>(1/9.81)*((SQRT((SIN(RADIANS(90-DEGREES(ASIN(AD451/2000))))*SQRT(2*Basic!$C$4*9.81)*Tool!$B$125*SIN(RADIANS(90-DEGREES(ASIN(AD451/2000))))*SQRT(2*Basic!$C$4*9.81)*Tool!$B$125)+(COS(RADIANS(90-DEGREES(ASIN(AD451/2000))))*SQRT(2*Basic!$C$4*9.81)*COS(RADIANS(90-DEGREES(ASIN(AD451/2000))))*SQRT(2*Basic!$C$4*9.81))))*SIN(RADIANS(AK451))+(SQRT(((SQRT((SIN(RADIANS(90-DEGREES(ASIN(AD451/2000))))*SQRT(2*Basic!$C$4*9.81)*Tool!$B$125*SIN(RADIANS(90-DEGREES(ASIN(AD451/2000))))*SQRT(2*Basic!$C$4*9.81)*Tool!$B$125)+(COS(RADIANS(90-DEGREES(ASIN(AD451/2000))))*SQRT(2*Basic!$C$4*9.81)*COS(RADIANS(90-DEGREES(ASIN(AD451/2000))))*SQRT(2*Basic!$C$4*9.81))))*SIN(RADIANS(AK451))*(SQRT((SIN(RADIANS(90-DEGREES(ASIN(AD451/2000))))*SQRT(2*Basic!$C$4*9.81)*Tool!$B$125*SIN(RADIANS(90-DEGREES(ASIN(AD451/2000))))*SQRT(2*Basic!$C$4*9.81)*Tool!$B$125)+(COS(RADIANS(90-DEGREES(ASIN(AD451/2000))))*SQRT(2*Basic!$C$4*9.81)*COS(RADIANS(90-DEGREES(ASIN(AD451/2000))))*SQRT(2*Basic!$C$4*9.81))))*SIN(RADIANS(AK451)))-19.62*(-Basic!$C$3))))*(SQRT((SIN(RADIANS(90-DEGREES(ASIN(AD451/2000))))*SQRT(2*Basic!$C$4*9.81)*Tool!$B$125*SIN(RADIANS(90-DEGREES(ASIN(AD451/2000))))*SQRT(2*Basic!$C$4*9.81)*Tool!$B$125)+(COS(RADIANS(90-DEGREES(ASIN(AD451/2000))))*SQRT(2*Basic!$C$4*9.81)*COS(RADIANS(90-DEGREES(ASIN(AD451/2000))))*SQRT(2*Basic!$C$4*9.81))))*COS(RADIANS(AK451))</f>
        <v>2.8226905153379604</v>
      </c>
    </row>
    <row r="452" spans="6:45" x14ac:dyDescent="0.3">
      <c r="F452">
        <v>450</v>
      </c>
      <c r="G452" s="31">
        <f t="shared" si="56"/>
        <v>1.3266187034450967</v>
      </c>
      <c r="H452" s="35">
        <f>Tool!$E$10+('Trajectory Map'!G452*SIN(RADIANS(90-2*DEGREES(ASIN($D$5/2000))))/COS(RADIANS(90-2*DEGREES(ASIN($D$5/2000))))-('Trajectory Map'!G452*'Trajectory Map'!G452/((VLOOKUP($D$5,$AD$3:$AR$2002,15,FALSE)*4*COS(RADIANS(90-2*DEGREES(ASIN($D$5/2000))))*COS(RADIANS(90-2*DEGREES(ASIN($D$5/2000))))))))</f>
        <v>5.8459373112658</v>
      </c>
      <c r="AD452" s="33">
        <f t="shared" si="54"/>
        <v>450</v>
      </c>
      <c r="AE452" s="33">
        <f t="shared" ref="AE452:AE515" si="57">SQRT($AC$7-(AD452*AD452))</f>
        <v>1948.7175269905076</v>
      </c>
      <c r="AH452" s="33">
        <f t="shared" ref="AH452:AH515" si="58">DEGREES(ASIN(AD452/2000))</f>
        <v>13.002878162913943</v>
      </c>
      <c r="AI452" s="33">
        <f t="shared" ref="AI452:AI515" si="59">90-AH452</f>
        <v>76.997121837086056</v>
      </c>
      <c r="AK452" s="75">
        <f t="shared" si="55"/>
        <v>63.994243674172111</v>
      </c>
      <c r="AN452" s="64"/>
      <c r="AQ452" s="64"/>
      <c r="AR452" s="75">
        <f>(SQRT((SIN(RADIANS(90-DEGREES(ASIN(AD452/2000))))*SQRT(2*Basic!$C$4*9.81)*Tool!$B$125*SIN(RADIANS(90-DEGREES(ASIN(AD452/2000))))*SQRT(2*Basic!$C$4*9.81)*Tool!$B$125)+(COS(RADIANS(90-DEGREES(ASIN(AD452/2000))))*SQRT(2*Basic!$C$4*9.81)*COS(RADIANS(90-DEGREES(ASIN(AD452/2000))))*SQRT(2*Basic!$C$4*9.81))))*(SQRT((SIN(RADIANS(90-DEGREES(ASIN(AD452/2000))))*SQRT(2*Basic!$C$4*9.81)*Tool!$B$125*SIN(RADIANS(90-DEGREES(ASIN(AD452/2000))))*SQRT(2*Basic!$C$4*9.81)*Tool!$B$125)+(COS(RADIANS(90-DEGREES(ASIN(AD452/2000))))*SQRT(2*Basic!$C$4*9.81)*COS(RADIANS(90-DEGREES(ASIN(AD452/2000))))*SQRT(2*Basic!$C$4*9.81))))/(2*9.81)</f>
        <v>0.88192822500000023</v>
      </c>
      <c r="AS452" s="75">
        <f>(1/9.81)*((SQRT((SIN(RADIANS(90-DEGREES(ASIN(AD452/2000))))*SQRT(2*Basic!$C$4*9.81)*Tool!$B$125*SIN(RADIANS(90-DEGREES(ASIN(AD452/2000))))*SQRT(2*Basic!$C$4*9.81)*Tool!$B$125)+(COS(RADIANS(90-DEGREES(ASIN(AD452/2000))))*SQRT(2*Basic!$C$4*9.81)*COS(RADIANS(90-DEGREES(ASIN(AD452/2000))))*SQRT(2*Basic!$C$4*9.81))))*SIN(RADIANS(AK452))+(SQRT(((SQRT((SIN(RADIANS(90-DEGREES(ASIN(AD452/2000))))*SQRT(2*Basic!$C$4*9.81)*Tool!$B$125*SIN(RADIANS(90-DEGREES(ASIN(AD452/2000))))*SQRT(2*Basic!$C$4*9.81)*Tool!$B$125)+(COS(RADIANS(90-DEGREES(ASIN(AD452/2000))))*SQRT(2*Basic!$C$4*9.81)*COS(RADIANS(90-DEGREES(ASIN(AD452/2000))))*SQRT(2*Basic!$C$4*9.81))))*SIN(RADIANS(AK452))*(SQRT((SIN(RADIANS(90-DEGREES(ASIN(AD452/2000))))*SQRT(2*Basic!$C$4*9.81)*Tool!$B$125*SIN(RADIANS(90-DEGREES(ASIN(AD452/2000))))*SQRT(2*Basic!$C$4*9.81)*Tool!$B$125)+(COS(RADIANS(90-DEGREES(ASIN(AD452/2000))))*SQRT(2*Basic!$C$4*9.81)*COS(RADIANS(90-DEGREES(ASIN(AD452/2000))))*SQRT(2*Basic!$C$4*9.81))))*SIN(RADIANS(AK452)))-19.62*(-Basic!$C$3))))*(SQRT((SIN(RADIANS(90-DEGREES(ASIN(AD452/2000))))*SQRT(2*Basic!$C$4*9.81)*Tool!$B$125*SIN(RADIANS(90-DEGREES(ASIN(AD452/2000))))*SQRT(2*Basic!$C$4*9.81)*Tool!$B$125)+(COS(RADIANS(90-DEGREES(ASIN(AD452/2000))))*SQRT(2*Basic!$C$4*9.81)*COS(RADIANS(90-DEGREES(ASIN(AD452/2000))))*SQRT(2*Basic!$C$4*9.81))))*COS(RADIANS(AK452))</f>
        <v>2.8286940038114747</v>
      </c>
    </row>
    <row r="453" spans="6:45" x14ac:dyDescent="0.3">
      <c r="F453">
        <v>451</v>
      </c>
      <c r="G453" s="31">
        <f t="shared" si="56"/>
        <v>1.3295667450083082</v>
      </c>
      <c r="H453" s="35">
        <f>Tool!$E$10+('Trajectory Map'!G453*SIN(RADIANS(90-2*DEGREES(ASIN($D$5/2000))))/COS(RADIANS(90-2*DEGREES(ASIN($D$5/2000))))-('Trajectory Map'!G453*'Trajectory Map'!G453/((VLOOKUP($D$5,$AD$3:$AR$2002,15,FALSE)*4*COS(RADIANS(90-2*DEGREES(ASIN($D$5/2000))))*COS(RADIANS(90-2*DEGREES(ASIN($D$5/2000))))))))</f>
        <v>5.844816164397848</v>
      </c>
      <c r="AD453" s="33">
        <f t="shared" ref="AD453:AD516" si="60">AD452+1</f>
        <v>451</v>
      </c>
      <c r="AE453" s="33">
        <f t="shared" si="57"/>
        <v>1948.4863355948894</v>
      </c>
      <c r="AH453" s="33">
        <f t="shared" si="58"/>
        <v>13.032281694407731</v>
      </c>
      <c r="AI453" s="33">
        <f t="shared" si="59"/>
        <v>76.967718305592271</v>
      </c>
      <c r="AK453" s="75">
        <f t="shared" ref="AK453:AK516" si="61">90-(AH453*2)</f>
        <v>63.935436611184542</v>
      </c>
      <c r="AN453" s="64"/>
      <c r="AQ453" s="64"/>
      <c r="AR453" s="75">
        <f>(SQRT((SIN(RADIANS(90-DEGREES(ASIN(AD453/2000))))*SQRT(2*Basic!$C$4*9.81)*Tool!$B$125*SIN(RADIANS(90-DEGREES(ASIN(AD453/2000))))*SQRT(2*Basic!$C$4*9.81)*Tool!$B$125)+(COS(RADIANS(90-DEGREES(ASIN(AD453/2000))))*SQRT(2*Basic!$C$4*9.81)*COS(RADIANS(90-DEGREES(ASIN(AD453/2000))))*SQRT(2*Basic!$C$4*9.81))))*(SQRT((SIN(RADIANS(90-DEGREES(ASIN(AD453/2000))))*SQRT(2*Basic!$C$4*9.81)*Tool!$B$125*SIN(RADIANS(90-DEGREES(ASIN(AD453/2000))))*SQRT(2*Basic!$C$4*9.81)*Tool!$B$125)+(COS(RADIANS(90-DEGREES(ASIN(AD453/2000))))*SQRT(2*Basic!$C$4*9.81)*COS(RADIANS(90-DEGREES(ASIN(AD453/2000))))*SQRT(2*Basic!$C$4*9.81))))/(2*9.81)</f>
        <v>0.88216977409000019</v>
      </c>
      <c r="AS453" s="75">
        <f>(1/9.81)*((SQRT((SIN(RADIANS(90-DEGREES(ASIN(AD453/2000))))*SQRT(2*Basic!$C$4*9.81)*Tool!$B$125*SIN(RADIANS(90-DEGREES(ASIN(AD453/2000))))*SQRT(2*Basic!$C$4*9.81)*Tool!$B$125)+(COS(RADIANS(90-DEGREES(ASIN(AD453/2000))))*SQRT(2*Basic!$C$4*9.81)*COS(RADIANS(90-DEGREES(ASIN(AD453/2000))))*SQRT(2*Basic!$C$4*9.81))))*SIN(RADIANS(AK453))+(SQRT(((SQRT((SIN(RADIANS(90-DEGREES(ASIN(AD453/2000))))*SQRT(2*Basic!$C$4*9.81)*Tool!$B$125*SIN(RADIANS(90-DEGREES(ASIN(AD453/2000))))*SQRT(2*Basic!$C$4*9.81)*Tool!$B$125)+(COS(RADIANS(90-DEGREES(ASIN(AD453/2000))))*SQRT(2*Basic!$C$4*9.81)*COS(RADIANS(90-DEGREES(ASIN(AD453/2000))))*SQRT(2*Basic!$C$4*9.81))))*SIN(RADIANS(AK453))*(SQRT((SIN(RADIANS(90-DEGREES(ASIN(AD453/2000))))*SQRT(2*Basic!$C$4*9.81)*Tool!$B$125*SIN(RADIANS(90-DEGREES(ASIN(AD453/2000))))*SQRT(2*Basic!$C$4*9.81)*Tool!$B$125)+(COS(RADIANS(90-DEGREES(ASIN(AD453/2000))))*SQRT(2*Basic!$C$4*9.81)*COS(RADIANS(90-DEGREES(ASIN(AD453/2000))))*SQRT(2*Basic!$C$4*9.81))))*SIN(RADIANS(AK453)))-19.62*(-Basic!$C$3))))*(SQRT((SIN(RADIANS(90-DEGREES(ASIN(AD453/2000))))*SQRT(2*Basic!$C$4*9.81)*Tool!$B$125*SIN(RADIANS(90-DEGREES(ASIN(AD453/2000))))*SQRT(2*Basic!$C$4*9.81)*Tool!$B$125)+(COS(RADIANS(90-DEGREES(ASIN(AD453/2000))))*SQRT(2*Basic!$C$4*9.81)*COS(RADIANS(90-DEGREES(ASIN(AD453/2000))))*SQRT(2*Basic!$C$4*9.81))))*COS(RADIANS(AK453))</f>
        <v>2.8346952883297036</v>
      </c>
    </row>
    <row r="454" spans="6:45" x14ac:dyDescent="0.3">
      <c r="F454">
        <v>452</v>
      </c>
      <c r="G454" s="31">
        <f t="shared" si="56"/>
        <v>1.3325147865715197</v>
      </c>
      <c r="H454" s="35">
        <f>Tool!$E$10+('Trajectory Map'!G454*SIN(RADIANS(90-2*DEGREES(ASIN($D$5/2000))))/COS(RADIANS(90-2*DEGREES(ASIN($D$5/2000))))-('Trajectory Map'!G454*'Trajectory Map'!G454/((VLOOKUP($D$5,$AD$3:$AR$2002,15,FALSE)*4*COS(RADIANS(90-2*DEGREES(ASIN($D$5/2000))))*COS(RADIANS(90-2*DEGREES(ASIN($D$5/2000))))))))</f>
        <v>5.8436915639363827</v>
      </c>
      <c r="AD454" s="33">
        <f t="shared" si="60"/>
        <v>452</v>
      </c>
      <c r="AE454" s="33">
        <f t="shared" si="57"/>
        <v>1948.2546034848731</v>
      </c>
      <c r="AH454" s="33">
        <f t="shared" si="58"/>
        <v>13.061688718970595</v>
      </c>
      <c r="AI454" s="33">
        <f t="shared" si="59"/>
        <v>76.938311281029399</v>
      </c>
      <c r="AK454" s="75">
        <f t="shared" si="61"/>
        <v>63.876622562058813</v>
      </c>
      <c r="AN454" s="64"/>
      <c r="AQ454" s="64"/>
      <c r="AR454" s="75">
        <f>(SQRT((SIN(RADIANS(90-DEGREES(ASIN(AD454/2000))))*SQRT(2*Basic!$C$4*9.81)*Tool!$B$125*SIN(RADIANS(90-DEGREES(ASIN(AD454/2000))))*SQRT(2*Basic!$C$4*9.81)*Tool!$B$125)+(COS(RADIANS(90-DEGREES(ASIN(AD454/2000))))*SQRT(2*Basic!$C$4*9.81)*COS(RADIANS(90-DEGREES(ASIN(AD454/2000))))*SQRT(2*Basic!$C$4*9.81))))*(SQRT((SIN(RADIANS(90-DEGREES(ASIN(AD454/2000))))*SQRT(2*Basic!$C$4*9.81)*Tool!$B$125*SIN(RADIANS(90-DEGREES(ASIN(AD454/2000))))*SQRT(2*Basic!$C$4*9.81)*Tool!$B$125)+(COS(RADIANS(90-DEGREES(ASIN(AD454/2000))))*SQRT(2*Basic!$C$4*9.81)*COS(RADIANS(90-DEGREES(ASIN(AD454/2000))))*SQRT(2*Basic!$C$4*9.81))))/(2*9.81)</f>
        <v>0.88241185936000011</v>
      </c>
      <c r="AS454" s="75">
        <f>(1/9.81)*((SQRT((SIN(RADIANS(90-DEGREES(ASIN(AD454/2000))))*SQRT(2*Basic!$C$4*9.81)*Tool!$B$125*SIN(RADIANS(90-DEGREES(ASIN(AD454/2000))))*SQRT(2*Basic!$C$4*9.81)*Tool!$B$125)+(COS(RADIANS(90-DEGREES(ASIN(AD454/2000))))*SQRT(2*Basic!$C$4*9.81)*COS(RADIANS(90-DEGREES(ASIN(AD454/2000))))*SQRT(2*Basic!$C$4*9.81))))*SIN(RADIANS(AK454))+(SQRT(((SQRT((SIN(RADIANS(90-DEGREES(ASIN(AD454/2000))))*SQRT(2*Basic!$C$4*9.81)*Tool!$B$125*SIN(RADIANS(90-DEGREES(ASIN(AD454/2000))))*SQRT(2*Basic!$C$4*9.81)*Tool!$B$125)+(COS(RADIANS(90-DEGREES(ASIN(AD454/2000))))*SQRT(2*Basic!$C$4*9.81)*COS(RADIANS(90-DEGREES(ASIN(AD454/2000))))*SQRT(2*Basic!$C$4*9.81))))*SIN(RADIANS(AK454))*(SQRT((SIN(RADIANS(90-DEGREES(ASIN(AD454/2000))))*SQRT(2*Basic!$C$4*9.81)*Tool!$B$125*SIN(RADIANS(90-DEGREES(ASIN(AD454/2000))))*SQRT(2*Basic!$C$4*9.81)*Tool!$B$125)+(COS(RADIANS(90-DEGREES(ASIN(AD454/2000))))*SQRT(2*Basic!$C$4*9.81)*COS(RADIANS(90-DEGREES(ASIN(AD454/2000))))*SQRT(2*Basic!$C$4*9.81))))*SIN(RADIANS(AK454)))-19.62*(-Basic!$C$3))))*(SQRT((SIN(RADIANS(90-DEGREES(ASIN(AD454/2000))))*SQRT(2*Basic!$C$4*9.81)*Tool!$B$125*SIN(RADIANS(90-DEGREES(ASIN(AD454/2000))))*SQRT(2*Basic!$C$4*9.81)*Tool!$B$125)+(COS(RADIANS(90-DEGREES(ASIN(AD454/2000))))*SQRT(2*Basic!$C$4*9.81)*COS(RADIANS(90-DEGREES(ASIN(AD454/2000))))*SQRT(2*Basic!$C$4*9.81))))*COS(RADIANS(AK454))</f>
        <v>2.8406943606436332</v>
      </c>
    </row>
    <row r="455" spans="6:45" x14ac:dyDescent="0.3">
      <c r="F455">
        <v>453</v>
      </c>
      <c r="G455" s="31">
        <f t="shared" si="56"/>
        <v>1.3354628281347309</v>
      </c>
      <c r="H455" s="35">
        <f>Tool!$E$10+('Trajectory Map'!G455*SIN(RADIANS(90-2*DEGREES(ASIN($D$5/2000))))/COS(RADIANS(90-2*DEGREES(ASIN($D$5/2000))))-('Trajectory Map'!G455*'Trajectory Map'!G455/((VLOOKUP($D$5,$AD$3:$AR$2002,15,FALSE)*4*COS(RADIANS(90-2*DEGREES(ASIN($D$5/2000))))*COS(RADIANS(90-2*DEGREES(ASIN($D$5/2000))))))))</f>
        <v>5.8425635098814022</v>
      </c>
      <c r="AD455" s="33">
        <f t="shared" si="60"/>
        <v>453</v>
      </c>
      <c r="AE455" s="33">
        <f t="shared" si="57"/>
        <v>1948.0223304674923</v>
      </c>
      <c r="AH455" s="33">
        <f t="shared" si="58"/>
        <v>13.09109924559705</v>
      </c>
      <c r="AI455" s="33">
        <f t="shared" si="59"/>
        <v>76.90890075440295</v>
      </c>
      <c r="AK455" s="75">
        <f t="shared" si="61"/>
        <v>63.8178015088059</v>
      </c>
      <c r="AN455" s="64"/>
      <c r="AQ455" s="64"/>
      <c r="AR455" s="75">
        <f>(SQRT((SIN(RADIANS(90-DEGREES(ASIN(AD455/2000))))*SQRT(2*Basic!$C$4*9.81)*Tool!$B$125*SIN(RADIANS(90-DEGREES(ASIN(AD455/2000))))*SQRT(2*Basic!$C$4*9.81)*Tool!$B$125)+(COS(RADIANS(90-DEGREES(ASIN(AD455/2000))))*SQRT(2*Basic!$C$4*9.81)*COS(RADIANS(90-DEGREES(ASIN(AD455/2000))))*SQRT(2*Basic!$C$4*9.81))))*(SQRT((SIN(RADIANS(90-DEGREES(ASIN(AD455/2000))))*SQRT(2*Basic!$C$4*9.81)*Tool!$B$125*SIN(RADIANS(90-DEGREES(ASIN(AD455/2000))))*SQRT(2*Basic!$C$4*9.81)*Tool!$B$125)+(COS(RADIANS(90-DEGREES(ASIN(AD455/2000))))*SQRT(2*Basic!$C$4*9.81)*COS(RADIANS(90-DEGREES(ASIN(AD455/2000))))*SQRT(2*Basic!$C$4*9.81))))/(2*9.81)</f>
        <v>0.88265448080999998</v>
      </c>
      <c r="AS455" s="75">
        <f>(1/9.81)*((SQRT((SIN(RADIANS(90-DEGREES(ASIN(AD455/2000))))*SQRT(2*Basic!$C$4*9.81)*Tool!$B$125*SIN(RADIANS(90-DEGREES(ASIN(AD455/2000))))*SQRT(2*Basic!$C$4*9.81)*Tool!$B$125)+(COS(RADIANS(90-DEGREES(ASIN(AD455/2000))))*SQRT(2*Basic!$C$4*9.81)*COS(RADIANS(90-DEGREES(ASIN(AD455/2000))))*SQRT(2*Basic!$C$4*9.81))))*SIN(RADIANS(AK455))+(SQRT(((SQRT((SIN(RADIANS(90-DEGREES(ASIN(AD455/2000))))*SQRT(2*Basic!$C$4*9.81)*Tool!$B$125*SIN(RADIANS(90-DEGREES(ASIN(AD455/2000))))*SQRT(2*Basic!$C$4*9.81)*Tool!$B$125)+(COS(RADIANS(90-DEGREES(ASIN(AD455/2000))))*SQRT(2*Basic!$C$4*9.81)*COS(RADIANS(90-DEGREES(ASIN(AD455/2000))))*SQRT(2*Basic!$C$4*9.81))))*SIN(RADIANS(AK455))*(SQRT((SIN(RADIANS(90-DEGREES(ASIN(AD455/2000))))*SQRT(2*Basic!$C$4*9.81)*Tool!$B$125*SIN(RADIANS(90-DEGREES(ASIN(AD455/2000))))*SQRT(2*Basic!$C$4*9.81)*Tool!$B$125)+(COS(RADIANS(90-DEGREES(ASIN(AD455/2000))))*SQRT(2*Basic!$C$4*9.81)*COS(RADIANS(90-DEGREES(ASIN(AD455/2000))))*SQRT(2*Basic!$C$4*9.81))))*SIN(RADIANS(AK455)))-19.62*(-Basic!$C$3))))*(SQRT((SIN(RADIANS(90-DEGREES(ASIN(AD455/2000))))*SQRT(2*Basic!$C$4*9.81)*Tool!$B$125*SIN(RADIANS(90-DEGREES(ASIN(AD455/2000))))*SQRT(2*Basic!$C$4*9.81)*Tool!$B$125)+(COS(RADIANS(90-DEGREES(ASIN(AD455/2000))))*SQRT(2*Basic!$C$4*9.81)*COS(RADIANS(90-DEGREES(ASIN(AD455/2000))))*SQRT(2*Basic!$C$4*9.81))))*COS(RADIANS(AK455))</f>
        <v>2.8466912124841302</v>
      </c>
    </row>
    <row r="456" spans="6:45" x14ac:dyDescent="0.3">
      <c r="F456">
        <v>454</v>
      </c>
      <c r="G456" s="31">
        <f t="shared" si="56"/>
        <v>1.3384108696979422</v>
      </c>
      <c r="H456" s="35">
        <f>Tool!$E$10+('Trajectory Map'!G456*SIN(RADIANS(90-2*DEGREES(ASIN($D$5/2000))))/COS(RADIANS(90-2*DEGREES(ASIN($D$5/2000))))-('Trajectory Map'!G456*'Trajectory Map'!G456/((VLOOKUP($D$5,$AD$3:$AR$2002,15,FALSE)*4*COS(RADIANS(90-2*DEGREES(ASIN($D$5/2000))))*COS(RADIANS(90-2*DEGREES(ASIN($D$5/2000))))))))</f>
        <v>5.8414320022329091</v>
      </c>
      <c r="AD456" s="33">
        <f t="shared" si="60"/>
        <v>454</v>
      </c>
      <c r="AE456" s="33">
        <f t="shared" si="57"/>
        <v>1947.7895163492383</v>
      </c>
      <c r="AH456" s="33">
        <f t="shared" si="58"/>
        <v>13.12051328329065</v>
      </c>
      <c r="AI456" s="33">
        <f t="shared" si="59"/>
        <v>76.879486716709351</v>
      </c>
      <c r="AK456" s="75">
        <f t="shared" si="61"/>
        <v>63.758973433418703</v>
      </c>
      <c r="AN456" s="64"/>
      <c r="AQ456" s="64"/>
      <c r="AR456" s="75">
        <f>(SQRT((SIN(RADIANS(90-DEGREES(ASIN(AD456/2000))))*SQRT(2*Basic!$C$4*9.81)*Tool!$B$125*SIN(RADIANS(90-DEGREES(ASIN(AD456/2000))))*SQRT(2*Basic!$C$4*9.81)*Tool!$B$125)+(COS(RADIANS(90-DEGREES(ASIN(AD456/2000))))*SQRT(2*Basic!$C$4*9.81)*COS(RADIANS(90-DEGREES(ASIN(AD456/2000))))*SQRT(2*Basic!$C$4*9.81))))*(SQRT((SIN(RADIANS(90-DEGREES(ASIN(AD456/2000))))*SQRT(2*Basic!$C$4*9.81)*Tool!$B$125*SIN(RADIANS(90-DEGREES(ASIN(AD456/2000))))*SQRT(2*Basic!$C$4*9.81)*Tool!$B$125)+(COS(RADIANS(90-DEGREES(ASIN(AD456/2000))))*SQRT(2*Basic!$C$4*9.81)*COS(RADIANS(90-DEGREES(ASIN(AD456/2000))))*SQRT(2*Basic!$C$4*9.81))))/(2*9.81)</f>
        <v>0.88289763844000024</v>
      </c>
      <c r="AS456" s="75">
        <f>(1/9.81)*((SQRT((SIN(RADIANS(90-DEGREES(ASIN(AD456/2000))))*SQRT(2*Basic!$C$4*9.81)*Tool!$B$125*SIN(RADIANS(90-DEGREES(ASIN(AD456/2000))))*SQRT(2*Basic!$C$4*9.81)*Tool!$B$125)+(COS(RADIANS(90-DEGREES(ASIN(AD456/2000))))*SQRT(2*Basic!$C$4*9.81)*COS(RADIANS(90-DEGREES(ASIN(AD456/2000))))*SQRT(2*Basic!$C$4*9.81))))*SIN(RADIANS(AK456))+(SQRT(((SQRT((SIN(RADIANS(90-DEGREES(ASIN(AD456/2000))))*SQRT(2*Basic!$C$4*9.81)*Tool!$B$125*SIN(RADIANS(90-DEGREES(ASIN(AD456/2000))))*SQRT(2*Basic!$C$4*9.81)*Tool!$B$125)+(COS(RADIANS(90-DEGREES(ASIN(AD456/2000))))*SQRT(2*Basic!$C$4*9.81)*COS(RADIANS(90-DEGREES(ASIN(AD456/2000))))*SQRT(2*Basic!$C$4*9.81))))*SIN(RADIANS(AK456))*(SQRT((SIN(RADIANS(90-DEGREES(ASIN(AD456/2000))))*SQRT(2*Basic!$C$4*9.81)*Tool!$B$125*SIN(RADIANS(90-DEGREES(ASIN(AD456/2000))))*SQRT(2*Basic!$C$4*9.81)*Tool!$B$125)+(COS(RADIANS(90-DEGREES(ASIN(AD456/2000))))*SQRT(2*Basic!$C$4*9.81)*COS(RADIANS(90-DEGREES(ASIN(AD456/2000))))*SQRT(2*Basic!$C$4*9.81))))*SIN(RADIANS(AK456)))-19.62*(-Basic!$C$3))))*(SQRT((SIN(RADIANS(90-DEGREES(ASIN(AD456/2000))))*SQRT(2*Basic!$C$4*9.81)*Tool!$B$125*SIN(RADIANS(90-DEGREES(ASIN(AD456/2000))))*SQRT(2*Basic!$C$4*9.81)*Tool!$B$125)+(COS(RADIANS(90-DEGREES(ASIN(AD456/2000))))*SQRT(2*Basic!$C$4*9.81)*COS(RADIANS(90-DEGREES(ASIN(AD456/2000))))*SQRT(2*Basic!$C$4*9.81))))*COS(RADIANS(AK456))</f>
        <v>2.8526858355619136</v>
      </c>
    </row>
    <row r="457" spans="6:45" x14ac:dyDescent="0.3">
      <c r="F457">
        <v>455</v>
      </c>
      <c r="G457" s="31">
        <f t="shared" si="56"/>
        <v>1.3413589112611535</v>
      </c>
      <c r="H457" s="35">
        <f>Tool!$E$10+('Trajectory Map'!G457*SIN(RADIANS(90-2*DEGREES(ASIN($D$5/2000))))/COS(RADIANS(90-2*DEGREES(ASIN($D$5/2000))))-('Trajectory Map'!G457*'Trajectory Map'!G457/((VLOOKUP($D$5,$AD$3:$AR$2002,15,FALSE)*4*COS(RADIANS(90-2*DEGREES(ASIN($D$5/2000))))*COS(RADIANS(90-2*DEGREES(ASIN($D$5/2000))))))))</f>
        <v>5.840297040990901</v>
      </c>
      <c r="AD457" s="33">
        <f t="shared" si="60"/>
        <v>455</v>
      </c>
      <c r="AE457" s="33">
        <f t="shared" si="57"/>
        <v>1947.5561609360589</v>
      </c>
      <c r="AH457" s="33">
        <f t="shared" si="58"/>
        <v>13.149930841064034</v>
      </c>
      <c r="AI457" s="33">
        <f t="shared" si="59"/>
        <v>76.850069158935966</v>
      </c>
      <c r="AK457" s="75">
        <f t="shared" si="61"/>
        <v>63.700138317871932</v>
      </c>
      <c r="AN457" s="64"/>
      <c r="AQ457" s="64"/>
      <c r="AR457" s="75">
        <f>(SQRT((SIN(RADIANS(90-DEGREES(ASIN(AD457/2000))))*SQRT(2*Basic!$C$4*9.81)*Tool!$B$125*SIN(RADIANS(90-DEGREES(ASIN(AD457/2000))))*SQRT(2*Basic!$C$4*9.81)*Tool!$B$125)+(COS(RADIANS(90-DEGREES(ASIN(AD457/2000))))*SQRT(2*Basic!$C$4*9.81)*COS(RADIANS(90-DEGREES(ASIN(AD457/2000))))*SQRT(2*Basic!$C$4*9.81))))*(SQRT((SIN(RADIANS(90-DEGREES(ASIN(AD457/2000))))*SQRT(2*Basic!$C$4*9.81)*Tool!$B$125*SIN(RADIANS(90-DEGREES(ASIN(AD457/2000))))*SQRT(2*Basic!$C$4*9.81)*Tool!$B$125)+(COS(RADIANS(90-DEGREES(ASIN(AD457/2000))))*SQRT(2*Basic!$C$4*9.81)*COS(RADIANS(90-DEGREES(ASIN(AD457/2000))))*SQRT(2*Basic!$C$4*9.81))))/(2*9.81)</f>
        <v>0.88314133224999991</v>
      </c>
      <c r="AS457" s="75">
        <f>(1/9.81)*((SQRT((SIN(RADIANS(90-DEGREES(ASIN(AD457/2000))))*SQRT(2*Basic!$C$4*9.81)*Tool!$B$125*SIN(RADIANS(90-DEGREES(ASIN(AD457/2000))))*SQRT(2*Basic!$C$4*9.81)*Tool!$B$125)+(COS(RADIANS(90-DEGREES(ASIN(AD457/2000))))*SQRT(2*Basic!$C$4*9.81)*COS(RADIANS(90-DEGREES(ASIN(AD457/2000))))*SQRT(2*Basic!$C$4*9.81))))*SIN(RADIANS(AK457))+(SQRT(((SQRT((SIN(RADIANS(90-DEGREES(ASIN(AD457/2000))))*SQRT(2*Basic!$C$4*9.81)*Tool!$B$125*SIN(RADIANS(90-DEGREES(ASIN(AD457/2000))))*SQRT(2*Basic!$C$4*9.81)*Tool!$B$125)+(COS(RADIANS(90-DEGREES(ASIN(AD457/2000))))*SQRT(2*Basic!$C$4*9.81)*COS(RADIANS(90-DEGREES(ASIN(AD457/2000))))*SQRT(2*Basic!$C$4*9.81))))*SIN(RADIANS(AK457))*(SQRT((SIN(RADIANS(90-DEGREES(ASIN(AD457/2000))))*SQRT(2*Basic!$C$4*9.81)*Tool!$B$125*SIN(RADIANS(90-DEGREES(ASIN(AD457/2000))))*SQRT(2*Basic!$C$4*9.81)*Tool!$B$125)+(COS(RADIANS(90-DEGREES(ASIN(AD457/2000))))*SQRT(2*Basic!$C$4*9.81)*COS(RADIANS(90-DEGREES(ASIN(AD457/2000))))*SQRT(2*Basic!$C$4*9.81))))*SIN(RADIANS(AK457)))-19.62*(-Basic!$C$3))))*(SQRT((SIN(RADIANS(90-DEGREES(ASIN(AD457/2000))))*SQRT(2*Basic!$C$4*9.81)*Tool!$B$125*SIN(RADIANS(90-DEGREES(ASIN(AD457/2000))))*SQRT(2*Basic!$C$4*9.81)*Tool!$B$125)+(COS(RADIANS(90-DEGREES(ASIN(AD457/2000))))*SQRT(2*Basic!$C$4*9.81)*COS(RADIANS(90-DEGREES(ASIN(AD457/2000))))*SQRT(2*Basic!$C$4*9.81))))*COS(RADIANS(AK457))</f>
        <v>2.8586782215675508</v>
      </c>
    </row>
    <row r="458" spans="6:45" x14ac:dyDescent="0.3">
      <c r="F458">
        <v>456</v>
      </c>
      <c r="G458" s="31">
        <f t="shared" si="56"/>
        <v>1.3443069528243647</v>
      </c>
      <c r="H458" s="35">
        <f>Tool!$E$10+('Trajectory Map'!G458*SIN(RADIANS(90-2*DEGREES(ASIN($D$5/2000))))/COS(RADIANS(90-2*DEGREES(ASIN($D$5/2000))))-('Trajectory Map'!G458*'Trajectory Map'!G458/((VLOOKUP($D$5,$AD$3:$AR$2002,15,FALSE)*4*COS(RADIANS(90-2*DEGREES(ASIN($D$5/2000))))*COS(RADIANS(90-2*DEGREES(ASIN($D$5/2000))))))))</f>
        <v>5.8391586261553785</v>
      </c>
      <c r="AD458" s="33">
        <f t="shared" si="60"/>
        <v>456</v>
      </c>
      <c r="AE458" s="33">
        <f t="shared" si="57"/>
        <v>1947.3222640333572</v>
      </c>
      <c r="AH458" s="33">
        <f t="shared" si="58"/>
        <v>13.179351927938944</v>
      </c>
      <c r="AI458" s="33">
        <f t="shared" si="59"/>
        <v>76.820648072061061</v>
      </c>
      <c r="AK458" s="75">
        <f t="shared" si="61"/>
        <v>63.641296144122109</v>
      </c>
      <c r="AN458" s="64"/>
      <c r="AQ458" s="64"/>
      <c r="AR458" s="75">
        <f>(SQRT((SIN(RADIANS(90-DEGREES(ASIN(AD458/2000))))*SQRT(2*Basic!$C$4*9.81)*Tool!$B$125*SIN(RADIANS(90-DEGREES(ASIN(AD458/2000))))*SQRT(2*Basic!$C$4*9.81)*Tool!$B$125)+(COS(RADIANS(90-DEGREES(ASIN(AD458/2000))))*SQRT(2*Basic!$C$4*9.81)*COS(RADIANS(90-DEGREES(ASIN(AD458/2000))))*SQRT(2*Basic!$C$4*9.81))))*(SQRT((SIN(RADIANS(90-DEGREES(ASIN(AD458/2000))))*SQRT(2*Basic!$C$4*9.81)*Tool!$B$125*SIN(RADIANS(90-DEGREES(ASIN(AD458/2000))))*SQRT(2*Basic!$C$4*9.81)*Tool!$B$125)+(COS(RADIANS(90-DEGREES(ASIN(AD458/2000))))*SQRT(2*Basic!$C$4*9.81)*COS(RADIANS(90-DEGREES(ASIN(AD458/2000))))*SQRT(2*Basic!$C$4*9.81))))/(2*9.81)</f>
        <v>0.88338556224000009</v>
      </c>
      <c r="AS458" s="75">
        <f>(1/9.81)*((SQRT((SIN(RADIANS(90-DEGREES(ASIN(AD458/2000))))*SQRT(2*Basic!$C$4*9.81)*Tool!$B$125*SIN(RADIANS(90-DEGREES(ASIN(AD458/2000))))*SQRT(2*Basic!$C$4*9.81)*Tool!$B$125)+(COS(RADIANS(90-DEGREES(ASIN(AD458/2000))))*SQRT(2*Basic!$C$4*9.81)*COS(RADIANS(90-DEGREES(ASIN(AD458/2000))))*SQRT(2*Basic!$C$4*9.81))))*SIN(RADIANS(AK458))+(SQRT(((SQRT((SIN(RADIANS(90-DEGREES(ASIN(AD458/2000))))*SQRT(2*Basic!$C$4*9.81)*Tool!$B$125*SIN(RADIANS(90-DEGREES(ASIN(AD458/2000))))*SQRT(2*Basic!$C$4*9.81)*Tool!$B$125)+(COS(RADIANS(90-DEGREES(ASIN(AD458/2000))))*SQRT(2*Basic!$C$4*9.81)*COS(RADIANS(90-DEGREES(ASIN(AD458/2000))))*SQRT(2*Basic!$C$4*9.81))))*SIN(RADIANS(AK458))*(SQRT((SIN(RADIANS(90-DEGREES(ASIN(AD458/2000))))*SQRT(2*Basic!$C$4*9.81)*Tool!$B$125*SIN(RADIANS(90-DEGREES(ASIN(AD458/2000))))*SQRT(2*Basic!$C$4*9.81)*Tool!$B$125)+(COS(RADIANS(90-DEGREES(ASIN(AD458/2000))))*SQRT(2*Basic!$C$4*9.81)*COS(RADIANS(90-DEGREES(ASIN(AD458/2000))))*SQRT(2*Basic!$C$4*9.81))))*SIN(RADIANS(AK458)))-19.62*(-Basic!$C$3))))*(SQRT((SIN(RADIANS(90-DEGREES(ASIN(AD458/2000))))*SQRT(2*Basic!$C$4*9.81)*Tool!$B$125*SIN(RADIANS(90-DEGREES(ASIN(AD458/2000))))*SQRT(2*Basic!$C$4*9.81)*Tool!$B$125)+(COS(RADIANS(90-DEGREES(ASIN(AD458/2000))))*SQRT(2*Basic!$C$4*9.81)*COS(RADIANS(90-DEGREES(ASIN(AD458/2000))))*SQRT(2*Basic!$C$4*9.81))))*COS(RADIANS(AK458))</f>
        <v>2.864668362171424</v>
      </c>
    </row>
    <row r="459" spans="6:45" x14ac:dyDescent="0.3">
      <c r="F459">
        <v>457</v>
      </c>
      <c r="G459" s="31">
        <f t="shared" si="56"/>
        <v>1.347254994387576</v>
      </c>
      <c r="H459" s="35">
        <f>Tool!$E$10+('Trajectory Map'!G459*SIN(RADIANS(90-2*DEGREES(ASIN($D$5/2000))))/COS(RADIANS(90-2*DEGREES(ASIN($D$5/2000))))-('Trajectory Map'!G459*'Trajectory Map'!G459/((VLOOKUP($D$5,$AD$3:$AR$2002,15,FALSE)*4*COS(RADIANS(90-2*DEGREES(ASIN($D$5/2000))))*COS(RADIANS(90-2*DEGREES(ASIN($D$5/2000))))))))</f>
        <v>5.8380167577263427</v>
      </c>
      <c r="AD459" s="33">
        <f t="shared" si="60"/>
        <v>457</v>
      </c>
      <c r="AE459" s="33">
        <f t="shared" si="57"/>
        <v>1947.0878254459915</v>
      </c>
      <c r="AH459" s="33">
        <f t="shared" si="58"/>
        <v>13.208776552946256</v>
      </c>
      <c r="AI459" s="33">
        <f t="shared" si="59"/>
        <v>76.791223447053738</v>
      </c>
      <c r="AK459" s="75">
        <f t="shared" si="61"/>
        <v>63.582446894107491</v>
      </c>
      <c r="AN459" s="64"/>
      <c r="AQ459" s="64"/>
      <c r="AR459" s="75">
        <f>(SQRT((SIN(RADIANS(90-DEGREES(ASIN(AD459/2000))))*SQRT(2*Basic!$C$4*9.81)*Tool!$B$125*SIN(RADIANS(90-DEGREES(ASIN(AD459/2000))))*SQRT(2*Basic!$C$4*9.81)*Tool!$B$125)+(COS(RADIANS(90-DEGREES(ASIN(AD459/2000))))*SQRT(2*Basic!$C$4*9.81)*COS(RADIANS(90-DEGREES(ASIN(AD459/2000))))*SQRT(2*Basic!$C$4*9.81))))*(SQRT((SIN(RADIANS(90-DEGREES(ASIN(AD459/2000))))*SQRT(2*Basic!$C$4*9.81)*Tool!$B$125*SIN(RADIANS(90-DEGREES(ASIN(AD459/2000))))*SQRT(2*Basic!$C$4*9.81)*Tool!$B$125)+(COS(RADIANS(90-DEGREES(ASIN(AD459/2000))))*SQRT(2*Basic!$C$4*9.81)*COS(RADIANS(90-DEGREES(ASIN(AD459/2000))))*SQRT(2*Basic!$C$4*9.81))))/(2*9.81)</f>
        <v>0.88363032841000022</v>
      </c>
      <c r="AS459" s="75">
        <f>(1/9.81)*((SQRT((SIN(RADIANS(90-DEGREES(ASIN(AD459/2000))))*SQRT(2*Basic!$C$4*9.81)*Tool!$B$125*SIN(RADIANS(90-DEGREES(ASIN(AD459/2000))))*SQRT(2*Basic!$C$4*9.81)*Tool!$B$125)+(COS(RADIANS(90-DEGREES(ASIN(AD459/2000))))*SQRT(2*Basic!$C$4*9.81)*COS(RADIANS(90-DEGREES(ASIN(AD459/2000))))*SQRT(2*Basic!$C$4*9.81))))*SIN(RADIANS(AK459))+(SQRT(((SQRT((SIN(RADIANS(90-DEGREES(ASIN(AD459/2000))))*SQRT(2*Basic!$C$4*9.81)*Tool!$B$125*SIN(RADIANS(90-DEGREES(ASIN(AD459/2000))))*SQRT(2*Basic!$C$4*9.81)*Tool!$B$125)+(COS(RADIANS(90-DEGREES(ASIN(AD459/2000))))*SQRT(2*Basic!$C$4*9.81)*COS(RADIANS(90-DEGREES(ASIN(AD459/2000))))*SQRT(2*Basic!$C$4*9.81))))*SIN(RADIANS(AK459))*(SQRT((SIN(RADIANS(90-DEGREES(ASIN(AD459/2000))))*SQRT(2*Basic!$C$4*9.81)*Tool!$B$125*SIN(RADIANS(90-DEGREES(ASIN(AD459/2000))))*SQRT(2*Basic!$C$4*9.81)*Tool!$B$125)+(COS(RADIANS(90-DEGREES(ASIN(AD459/2000))))*SQRT(2*Basic!$C$4*9.81)*COS(RADIANS(90-DEGREES(ASIN(AD459/2000))))*SQRT(2*Basic!$C$4*9.81))))*SIN(RADIANS(AK459)))-19.62*(-Basic!$C$3))))*(SQRT((SIN(RADIANS(90-DEGREES(ASIN(AD459/2000))))*SQRT(2*Basic!$C$4*9.81)*Tool!$B$125*SIN(RADIANS(90-DEGREES(ASIN(AD459/2000))))*SQRT(2*Basic!$C$4*9.81)*Tool!$B$125)+(COS(RADIANS(90-DEGREES(ASIN(AD459/2000))))*SQRT(2*Basic!$C$4*9.81)*COS(RADIANS(90-DEGREES(ASIN(AD459/2000))))*SQRT(2*Basic!$C$4*9.81))))*COS(RADIANS(AK459))</f>
        <v>2.8706562490237184</v>
      </c>
    </row>
    <row r="460" spans="6:45" x14ac:dyDescent="0.3">
      <c r="F460">
        <v>458</v>
      </c>
      <c r="G460" s="31">
        <f t="shared" si="56"/>
        <v>1.3502030359507875</v>
      </c>
      <c r="H460" s="35">
        <f>Tool!$E$10+('Trajectory Map'!G460*SIN(RADIANS(90-2*DEGREES(ASIN($D$5/2000))))/COS(RADIANS(90-2*DEGREES(ASIN($D$5/2000))))-('Trajectory Map'!G460*'Trajectory Map'!G460/((VLOOKUP($D$5,$AD$3:$AR$2002,15,FALSE)*4*COS(RADIANS(90-2*DEGREES(ASIN($D$5/2000))))*COS(RADIANS(90-2*DEGREES(ASIN($D$5/2000))))))))</f>
        <v>5.8368714357037925</v>
      </c>
      <c r="AD460" s="33">
        <f t="shared" si="60"/>
        <v>458</v>
      </c>
      <c r="AE460" s="33">
        <f t="shared" si="57"/>
        <v>1946.8528449782741</v>
      </c>
      <c r="AH460" s="33">
        <f t="shared" si="58"/>
        <v>13.238204725126018</v>
      </c>
      <c r="AI460" s="33">
        <f t="shared" si="59"/>
        <v>76.761795274873975</v>
      </c>
      <c r="AK460" s="75">
        <f t="shared" si="61"/>
        <v>63.523590549747965</v>
      </c>
      <c r="AN460" s="64"/>
      <c r="AQ460" s="64"/>
      <c r="AR460" s="75">
        <f>(SQRT((SIN(RADIANS(90-DEGREES(ASIN(AD460/2000))))*SQRT(2*Basic!$C$4*9.81)*Tool!$B$125*SIN(RADIANS(90-DEGREES(ASIN(AD460/2000))))*SQRT(2*Basic!$C$4*9.81)*Tool!$B$125)+(COS(RADIANS(90-DEGREES(ASIN(AD460/2000))))*SQRT(2*Basic!$C$4*9.81)*COS(RADIANS(90-DEGREES(ASIN(AD460/2000))))*SQRT(2*Basic!$C$4*9.81))))*(SQRT((SIN(RADIANS(90-DEGREES(ASIN(AD460/2000))))*SQRT(2*Basic!$C$4*9.81)*Tool!$B$125*SIN(RADIANS(90-DEGREES(ASIN(AD460/2000))))*SQRT(2*Basic!$C$4*9.81)*Tool!$B$125)+(COS(RADIANS(90-DEGREES(ASIN(AD460/2000))))*SQRT(2*Basic!$C$4*9.81)*COS(RADIANS(90-DEGREES(ASIN(AD460/2000))))*SQRT(2*Basic!$C$4*9.81))))/(2*9.81)</f>
        <v>0.88387563076000042</v>
      </c>
      <c r="AS460" s="75">
        <f>(1/9.81)*((SQRT((SIN(RADIANS(90-DEGREES(ASIN(AD460/2000))))*SQRT(2*Basic!$C$4*9.81)*Tool!$B$125*SIN(RADIANS(90-DEGREES(ASIN(AD460/2000))))*SQRT(2*Basic!$C$4*9.81)*Tool!$B$125)+(COS(RADIANS(90-DEGREES(ASIN(AD460/2000))))*SQRT(2*Basic!$C$4*9.81)*COS(RADIANS(90-DEGREES(ASIN(AD460/2000))))*SQRT(2*Basic!$C$4*9.81))))*SIN(RADIANS(AK460))+(SQRT(((SQRT((SIN(RADIANS(90-DEGREES(ASIN(AD460/2000))))*SQRT(2*Basic!$C$4*9.81)*Tool!$B$125*SIN(RADIANS(90-DEGREES(ASIN(AD460/2000))))*SQRT(2*Basic!$C$4*9.81)*Tool!$B$125)+(COS(RADIANS(90-DEGREES(ASIN(AD460/2000))))*SQRT(2*Basic!$C$4*9.81)*COS(RADIANS(90-DEGREES(ASIN(AD460/2000))))*SQRT(2*Basic!$C$4*9.81))))*SIN(RADIANS(AK460))*(SQRT((SIN(RADIANS(90-DEGREES(ASIN(AD460/2000))))*SQRT(2*Basic!$C$4*9.81)*Tool!$B$125*SIN(RADIANS(90-DEGREES(ASIN(AD460/2000))))*SQRT(2*Basic!$C$4*9.81)*Tool!$B$125)+(COS(RADIANS(90-DEGREES(ASIN(AD460/2000))))*SQRT(2*Basic!$C$4*9.81)*COS(RADIANS(90-DEGREES(ASIN(AD460/2000))))*SQRT(2*Basic!$C$4*9.81))))*SIN(RADIANS(AK460)))-19.62*(-Basic!$C$3))))*(SQRT((SIN(RADIANS(90-DEGREES(ASIN(AD460/2000))))*SQRT(2*Basic!$C$4*9.81)*Tool!$B$125*SIN(RADIANS(90-DEGREES(ASIN(AD460/2000))))*SQRT(2*Basic!$C$4*9.81)*Tool!$B$125)+(COS(RADIANS(90-DEGREES(ASIN(AD460/2000))))*SQRT(2*Basic!$C$4*9.81)*COS(RADIANS(90-DEGREES(ASIN(AD460/2000))))*SQRT(2*Basic!$C$4*9.81))))*COS(RADIANS(AK460))</f>
        <v>2.8766418737544033</v>
      </c>
    </row>
    <row r="461" spans="6:45" x14ac:dyDescent="0.3">
      <c r="F461">
        <v>459</v>
      </c>
      <c r="G461" s="31">
        <f t="shared" si="56"/>
        <v>1.3531510775139988</v>
      </c>
      <c r="H461" s="35">
        <f>Tool!$E$10+('Trajectory Map'!G461*SIN(RADIANS(90-2*DEGREES(ASIN($D$5/2000))))/COS(RADIANS(90-2*DEGREES(ASIN($D$5/2000))))-('Trajectory Map'!G461*'Trajectory Map'!G461/((VLOOKUP($D$5,$AD$3:$AR$2002,15,FALSE)*4*COS(RADIANS(90-2*DEGREES(ASIN($D$5/2000))))*COS(RADIANS(90-2*DEGREES(ASIN($D$5/2000))))))))</f>
        <v>5.8357226600877281</v>
      </c>
      <c r="AD461" s="33">
        <f t="shared" si="60"/>
        <v>459</v>
      </c>
      <c r="AE461" s="33">
        <f t="shared" si="57"/>
        <v>1946.6173224339702</v>
      </c>
      <c r="AH461" s="33">
        <f t="shared" si="58"/>
        <v>13.267636453527466</v>
      </c>
      <c r="AI461" s="33">
        <f t="shared" si="59"/>
        <v>76.732363546472527</v>
      </c>
      <c r="AK461" s="75">
        <f t="shared" si="61"/>
        <v>63.464727092945068</v>
      </c>
      <c r="AN461" s="64"/>
      <c r="AQ461" s="64"/>
      <c r="AR461" s="75">
        <f>(SQRT((SIN(RADIANS(90-DEGREES(ASIN(AD461/2000))))*SQRT(2*Basic!$C$4*9.81)*Tool!$B$125*SIN(RADIANS(90-DEGREES(ASIN(AD461/2000))))*SQRT(2*Basic!$C$4*9.81)*Tool!$B$125)+(COS(RADIANS(90-DEGREES(ASIN(AD461/2000))))*SQRT(2*Basic!$C$4*9.81)*COS(RADIANS(90-DEGREES(ASIN(AD461/2000))))*SQRT(2*Basic!$C$4*9.81))))*(SQRT((SIN(RADIANS(90-DEGREES(ASIN(AD461/2000))))*SQRT(2*Basic!$C$4*9.81)*Tool!$B$125*SIN(RADIANS(90-DEGREES(ASIN(AD461/2000))))*SQRT(2*Basic!$C$4*9.81)*Tool!$B$125)+(COS(RADIANS(90-DEGREES(ASIN(AD461/2000))))*SQRT(2*Basic!$C$4*9.81)*COS(RADIANS(90-DEGREES(ASIN(AD461/2000))))*SQRT(2*Basic!$C$4*9.81))))/(2*9.81)</f>
        <v>0.88412146929000024</v>
      </c>
      <c r="AS461" s="75">
        <f>(1/9.81)*((SQRT((SIN(RADIANS(90-DEGREES(ASIN(AD461/2000))))*SQRT(2*Basic!$C$4*9.81)*Tool!$B$125*SIN(RADIANS(90-DEGREES(ASIN(AD461/2000))))*SQRT(2*Basic!$C$4*9.81)*Tool!$B$125)+(COS(RADIANS(90-DEGREES(ASIN(AD461/2000))))*SQRT(2*Basic!$C$4*9.81)*COS(RADIANS(90-DEGREES(ASIN(AD461/2000))))*SQRT(2*Basic!$C$4*9.81))))*SIN(RADIANS(AK461))+(SQRT(((SQRT((SIN(RADIANS(90-DEGREES(ASIN(AD461/2000))))*SQRT(2*Basic!$C$4*9.81)*Tool!$B$125*SIN(RADIANS(90-DEGREES(ASIN(AD461/2000))))*SQRT(2*Basic!$C$4*9.81)*Tool!$B$125)+(COS(RADIANS(90-DEGREES(ASIN(AD461/2000))))*SQRT(2*Basic!$C$4*9.81)*COS(RADIANS(90-DEGREES(ASIN(AD461/2000))))*SQRT(2*Basic!$C$4*9.81))))*SIN(RADIANS(AK461))*(SQRT((SIN(RADIANS(90-DEGREES(ASIN(AD461/2000))))*SQRT(2*Basic!$C$4*9.81)*Tool!$B$125*SIN(RADIANS(90-DEGREES(ASIN(AD461/2000))))*SQRT(2*Basic!$C$4*9.81)*Tool!$B$125)+(COS(RADIANS(90-DEGREES(ASIN(AD461/2000))))*SQRT(2*Basic!$C$4*9.81)*COS(RADIANS(90-DEGREES(ASIN(AD461/2000))))*SQRT(2*Basic!$C$4*9.81))))*SIN(RADIANS(AK461)))-19.62*(-Basic!$C$3))))*(SQRT((SIN(RADIANS(90-DEGREES(ASIN(AD461/2000))))*SQRT(2*Basic!$C$4*9.81)*Tool!$B$125*SIN(RADIANS(90-DEGREES(ASIN(AD461/2000))))*SQRT(2*Basic!$C$4*9.81)*Tool!$B$125)+(COS(RADIANS(90-DEGREES(ASIN(AD461/2000))))*SQRT(2*Basic!$C$4*9.81)*COS(RADIANS(90-DEGREES(ASIN(AD461/2000))))*SQRT(2*Basic!$C$4*9.81))))*COS(RADIANS(AK461))</f>
        <v>2.8826252279732008</v>
      </c>
    </row>
    <row r="462" spans="6:45" x14ac:dyDescent="0.3">
      <c r="F462">
        <v>460</v>
      </c>
      <c r="G462" s="31">
        <f t="shared" si="56"/>
        <v>1.3560991190772103</v>
      </c>
      <c r="H462" s="35">
        <f>Tool!$E$10+('Trajectory Map'!G462*SIN(RADIANS(90-2*DEGREES(ASIN($D$5/2000))))/COS(RADIANS(90-2*DEGREES(ASIN($D$5/2000))))-('Trajectory Map'!G462*'Trajectory Map'!G462/((VLOOKUP($D$5,$AD$3:$AR$2002,15,FALSE)*4*COS(RADIANS(90-2*DEGREES(ASIN($D$5/2000))))*COS(RADIANS(90-2*DEGREES(ASIN($D$5/2000))))))))</f>
        <v>5.8345704308781494</v>
      </c>
      <c r="AD462" s="33">
        <f t="shared" si="60"/>
        <v>460</v>
      </c>
      <c r="AE462" s="33">
        <f t="shared" si="57"/>
        <v>1946.3812576162975</v>
      </c>
      <c r="AH462" s="33">
        <f t="shared" si="58"/>
        <v>13.297071747209058</v>
      </c>
      <c r="AI462" s="33">
        <f t="shared" si="59"/>
        <v>76.70292825279094</v>
      </c>
      <c r="AK462" s="75">
        <f t="shared" si="61"/>
        <v>63.40585650558188</v>
      </c>
      <c r="AN462" s="64"/>
      <c r="AQ462" s="64"/>
      <c r="AR462" s="75">
        <f>(SQRT((SIN(RADIANS(90-DEGREES(ASIN(AD462/2000))))*SQRT(2*Basic!$C$4*9.81)*Tool!$B$125*SIN(RADIANS(90-DEGREES(ASIN(AD462/2000))))*SQRT(2*Basic!$C$4*9.81)*Tool!$B$125)+(COS(RADIANS(90-DEGREES(ASIN(AD462/2000))))*SQRT(2*Basic!$C$4*9.81)*COS(RADIANS(90-DEGREES(ASIN(AD462/2000))))*SQRT(2*Basic!$C$4*9.81))))*(SQRT((SIN(RADIANS(90-DEGREES(ASIN(AD462/2000))))*SQRT(2*Basic!$C$4*9.81)*Tool!$B$125*SIN(RADIANS(90-DEGREES(ASIN(AD462/2000))))*SQRT(2*Basic!$C$4*9.81)*Tool!$B$125)+(COS(RADIANS(90-DEGREES(ASIN(AD462/2000))))*SQRT(2*Basic!$C$4*9.81)*COS(RADIANS(90-DEGREES(ASIN(AD462/2000))))*SQRT(2*Basic!$C$4*9.81))))/(2*9.81)</f>
        <v>0.88436784400000035</v>
      </c>
      <c r="AS462" s="75">
        <f>(1/9.81)*((SQRT((SIN(RADIANS(90-DEGREES(ASIN(AD462/2000))))*SQRT(2*Basic!$C$4*9.81)*Tool!$B$125*SIN(RADIANS(90-DEGREES(ASIN(AD462/2000))))*SQRT(2*Basic!$C$4*9.81)*Tool!$B$125)+(COS(RADIANS(90-DEGREES(ASIN(AD462/2000))))*SQRT(2*Basic!$C$4*9.81)*COS(RADIANS(90-DEGREES(ASIN(AD462/2000))))*SQRT(2*Basic!$C$4*9.81))))*SIN(RADIANS(AK462))+(SQRT(((SQRT((SIN(RADIANS(90-DEGREES(ASIN(AD462/2000))))*SQRT(2*Basic!$C$4*9.81)*Tool!$B$125*SIN(RADIANS(90-DEGREES(ASIN(AD462/2000))))*SQRT(2*Basic!$C$4*9.81)*Tool!$B$125)+(COS(RADIANS(90-DEGREES(ASIN(AD462/2000))))*SQRT(2*Basic!$C$4*9.81)*COS(RADIANS(90-DEGREES(ASIN(AD462/2000))))*SQRT(2*Basic!$C$4*9.81))))*SIN(RADIANS(AK462))*(SQRT((SIN(RADIANS(90-DEGREES(ASIN(AD462/2000))))*SQRT(2*Basic!$C$4*9.81)*Tool!$B$125*SIN(RADIANS(90-DEGREES(ASIN(AD462/2000))))*SQRT(2*Basic!$C$4*9.81)*Tool!$B$125)+(COS(RADIANS(90-DEGREES(ASIN(AD462/2000))))*SQRT(2*Basic!$C$4*9.81)*COS(RADIANS(90-DEGREES(ASIN(AD462/2000))))*SQRT(2*Basic!$C$4*9.81))))*SIN(RADIANS(AK462)))-19.62*(-Basic!$C$3))))*(SQRT((SIN(RADIANS(90-DEGREES(ASIN(AD462/2000))))*SQRT(2*Basic!$C$4*9.81)*Tool!$B$125*SIN(RADIANS(90-DEGREES(ASIN(AD462/2000))))*SQRT(2*Basic!$C$4*9.81)*Tool!$B$125)+(COS(RADIANS(90-DEGREES(ASIN(AD462/2000))))*SQRT(2*Basic!$C$4*9.81)*COS(RADIANS(90-DEGREES(ASIN(AD462/2000))))*SQRT(2*Basic!$C$4*9.81))))*COS(RADIANS(AK462))</f>
        <v>2.8886063032695848</v>
      </c>
    </row>
    <row r="463" spans="6:45" x14ac:dyDescent="0.3">
      <c r="F463">
        <v>461</v>
      </c>
      <c r="G463" s="31">
        <f t="shared" si="56"/>
        <v>1.3590471606404215</v>
      </c>
      <c r="H463" s="35">
        <f>Tool!$E$10+('Trajectory Map'!G463*SIN(RADIANS(90-2*DEGREES(ASIN($D$5/2000))))/COS(RADIANS(90-2*DEGREES(ASIN($D$5/2000))))-('Trajectory Map'!G463*'Trajectory Map'!G463/((VLOOKUP($D$5,$AD$3:$AR$2002,15,FALSE)*4*COS(RADIANS(90-2*DEGREES(ASIN($D$5/2000))))*COS(RADIANS(90-2*DEGREES(ASIN($D$5/2000))))))))</f>
        <v>5.8334147480750564</v>
      </c>
      <c r="AD463" s="33">
        <f t="shared" si="60"/>
        <v>461</v>
      </c>
      <c r="AE463" s="33">
        <f t="shared" si="57"/>
        <v>1946.1446503279246</v>
      </c>
      <c r="AH463" s="33">
        <f t="shared" si="58"/>
        <v>13.32651061523851</v>
      </c>
      <c r="AI463" s="33">
        <f t="shared" si="59"/>
        <v>76.673489384761496</v>
      </c>
      <c r="AK463" s="75">
        <f t="shared" si="61"/>
        <v>63.346978769522977</v>
      </c>
      <c r="AN463" s="64"/>
      <c r="AQ463" s="64"/>
      <c r="AR463" s="75">
        <f>(SQRT((SIN(RADIANS(90-DEGREES(ASIN(AD463/2000))))*SQRT(2*Basic!$C$4*9.81)*Tool!$B$125*SIN(RADIANS(90-DEGREES(ASIN(AD463/2000))))*SQRT(2*Basic!$C$4*9.81)*Tool!$B$125)+(COS(RADIANS(90-DEGREES(ASIN(AD463/2000))))*SQRT(2*Basic!$C$4*9.81)*COS(RADIANS(90-DEGREES(ASIN(AD463/2000))))*SQRT(2*Basic!$C$4*9.81))))*(SQRT((SIN(RADIANS(90-DEGREES(ASIN(AD463/2000))))*SQRT(2*Basic!$C$4*9.81)*Tool!$B$125*SIN(RADIANS(90-DEGREES(ASIN(AD463/2000))))*SQRT(2*Basic!$C$4*9.81)*Tool!$B$125)+(COS(RADIANS(90-DEGREES(ASIN(AD463/2000))))*SQRT(2*Basic!$C$4*9.81)*COS(RADIANS(90-DEGREES(ASIN(AD463/2000))))*SQRT(2*Basic!$C$4*9.81))))/(2*9.81)</f>
        <v>0.88461475489000008</v>
      </c>
      <c r="AS463" s="75">
        <f>(1/9.81)*((SQRT((SIN(RADIANS(90-DEGREES(ASIN(AD463/2000))))*SQRT(2*Basic!$C$4*9.81)*Tool!$B$125*SIN(RADIANS(90-DEGREES(ASIN(AD463/2000))))*SQRT(2*Basic!$C$4*9.81)*Tool!$B$125)+(COS(RADIANS(90-DEGREES(ASIN(AD463/2000))))*SQRT(2*Basic!$C$4*9.81)*COS(RADIANS(90-DEGREES(ASIN(AD463/2000))))*SQRT(2*Basic!$C$4*9.81))))*SIN(RADIANS(AK463))+(SQRT(((SQRT((SIN(RADIANS(90-DEGREES(ASIN(AD463/2000))))*SQRT(2*Basic!$C$4*9.81)*Tool!$B$125*SIN(RADIANS(90-DEGREES(ASIN(AD463/2000))))*SQRT(2*Basic!$C$4*9.81)*Tool!$B$125)+(COS(RADIANS(90-DEGREES(ASIN(AD463/2000))))*SQRT(2*Basic!$C$4*9.81)*COS(RADIANS(90-DEGREES(ASIN(AD463/2000))))*SQRT(2*Basic!$C$4*9.81))))*SIN(RADIANS(AK463))*(SQRT((SIN(RADIANS(90-DEGREES(ASIN(AD463/2000))))*SQRT(2*Basic!$C$4*9.81)*Tool!$B$125*SIN(RADIANS(90-DEGREES(ASIN(AD463/2000))))*SQRT(2*Basic!$C$4*9.81)*Tool!$B$125)+(COS(RADIANS(90-DEGREES(ASIN(AD463/2000))))*SQRT(2*Basic!$C$4*9.81)*COS(RADIANS(90-DEGREES(ASIN(AD463/2000))))*SQRT(2*Basic!$C$4*9.81))))*SIN(RADIANS(AK463)))-19.62*(-Basic!$C$3))))*(SQRT((SIN(RADIANS(90-DEGREES(ASIN(AD463/2000))))*SQRT(2*Basic!$C$4*9.81)*Tool!$B$125*SIN(RADIANS(90-DEGREES(ASIN(AD463/2000))))*SQRT(2*Basic!$C$4*9.81)*Tool!$B$125)+(COS(RADIANS(90-DEGREES(ASIN(AD463/2000))))*SQRT(2*Basic!$C$4*9.81)*COS(RADIANS(90-DEGREES(ASIN(AD463/2000))))*SQRT(2*Basic!$C$4*9.81))))*COS(RADIANS(AK463))</f>
        <v>2.8945850912127447</v>
      </c>
    </row>
    <row r="464" spans="6:45" x14ac:dyDescent="0.3">
      <c r="F464">
        <v>462</v>
      </c>
      <c r="G464" s="31">
        <f t="shared" si="56"/>
        <v>1.3619952022036328</v>
      </c>
      <c r="H464" s="35">
        <f>Tool!$E$10+('Trajectory Map'!G464*SIN(RADIANS(90-2*DEGREES(ASIN($D$5/2000))))/COS(RADIANS(90-2*DEGREES(ASIN($D$5/2000))))-('Trajectory Map'!G464*'Trajectory Map'!G464/((VLOOKUP($D$5,$AD$3:$AR$2002,15,FALSE)*4*COS(RADIANS(90-2*DEGREES(ASIN($D$5/2000))))*COS(RADIANS(90-2*DEGREES(ASIN($D$5/2000))))))))</f>
        <v>5.8322556116784501</v>
      </c>
      <c r="AD464" s="33">
        <f t="shared" si="60"/>
        <v>462</v>
      </c>
      <c r="AE464" s="33">
        <f t="shared" si="57"/>
        <v>1945.9075003709709</v>
      </c>
      <c r="AH464" s="33">
        <f t="shared" si="58"/>
        <v>13.355953066692818</v>
      </c>
      <c r="AI464" s="33">
        <f t="shared" si="59"/>
        <v>76.64404693330718</v>
      </c>
      <c r="AK464" s="75">
        <f t="shared" si="61"/>
        <v>63.288093866614361</v>
      </c>
      <c r="AN464" s="64"/>
      <c r="AQ464" s="64"/>
      <c r="AR464" s="75">
        <f>(SQRT((SIN(RADIANS(90-DEGREES(ASIN(AD464/2000))))*SQRT(2*Basic!$C$4*9.81)*Tool!$B$125*SIN(RADIANS(90-DEGREES(ASIN(AD464/2000))))*SQRT(2*Basic!$C$4*9.81)*Tool!$B$125)+(COS(RADIANS(90-DEGREES(ASIN(AD464/2000))))*SQRT(2*Basic!$C$4*9.81)*COS(RADIANS(90-DEGREES(ASIN(AD464/2000))))*SQRT(2*Basic!$C$4*9.81))))*(SQRT((SIN(RADIANS(90-DEGREES(ASIN(AD464/2000))))*SQRT(2*Basic!$C$4*9.81)*Tool!$B$125*SIN(RADIANS(90-DEGREES(ASIN(AD464/2000))))*SQRT(2*Basic!$C$4*9.81)*Tool!$B$125)+(COS(RADIANS(90-DEGREES(ASIN(AD464/2000))))*SQRT(2*Basic!$C$4*9.81)*COS(RADIANS(90-DEGREES(ASIN(AD464/2000))))*SQRT(2*Basic!$C$4*9.81))))/(2*9.81)</f>
        <v>0.88486220195999976</v>
      </c>
      <c r="AS464" s="75">
        <f>(1/9.81)*((SQRT((SIN(RADIANS(90-DEGREES(ASIN(AD464/2000))))*SQRT(2*Basic!$C$4*9.81)*Tool!$B$125*SIN(RADIANS(90-DEGREES(ASIN(AD464/2000))))*SQRT(2*Basic!$C$4*9.81)*Tool!$B$125)+(COS(RADIANS(90-DEGREES(ASIN(AD464/2000))))*SQRT(2*Basic!$C$4*9.81)*COS(RADIANS(90-DEGREES(ASIN(AD464/2000))))*SQRT(2*Basic!$C$4*9.81))))*SIN(RADIANS(AK464))+(SQRT(((SQRT((SIN(RADIANS(90-DEGREES(ASIN(AD464/2000))))*SQRT(2*Basic!$C$4*9.81)*Tool!$B$125*SIN(RADIANS(90-DEGREES(ASIN(AD464/2000))))*SQRT(2*Basic!$C$4*9.81)*Tool!$B$125)+(COS(RADIANS(90-DEGREES(ASIN(AD464/2000))))*SQRT(2*Basic!$C$4*9.81)*COS(RADIANS(90-DEGREES(ASIN(AD464/2000))))*SQRT(2*Basic!$C$4*9.81))))*SIN(RADIANS(AK464))*(SQRT((SIN(RADIANS(90-DEGREES(ASIN(AD464/2000))))*SQRT(2*Basic!$C$4*9.81)*Tool!$B$125*SIN(RADIANS(90-DEGREES(ASIN(AD464/2000))))*SQRT(2*Basic!$C$4*9.81)*Tool!$B$125)+(COS(RADIANS(90-DEGREES(ASIN(AD464/2000))))*SQRT(2*Basic!$C$4*9.81)*COS(RADIANS(90-DEGREES(ASIN(AD464/2000))))*SQRT(2*Basic!$C$4*9.81))))*SIN(RADIANS(AK464)))-19.62*(-Basic!$C$3))))*(SQRT((SIN(RADIANS(90-DEGREES(ASIN(AD464/2000))))*SQRT(2*Basic!$C$4*9.81)*Tool!$B$125*SIN(RADIANS(90-DEGREES(ASIN(AD464/2000))))*SQRT(2*Basic!$C$4*9.81)*Tool!$B$125)+(COS(RADIANS(90-DEGREES(ASIN(AD464/2000))))*SQRT(2*Basic!$C$4*9.81)*COS(RADIANS(90-DEGREES(ASIN(AD464/2000))))*SQRT(2*Basic!$C$4*9.81))))*COS(RADIANS(AK464))</f>
        <v>2.900561583351581</v>
      </c>
    </row>
    <row r="465" spans="6:45" x14ac:dyDescent="0.3">
      <c r="F465">
        <v>463</v>
      </c>
      <c r="G465" s="31">
        <f t="shared" si="56"/>
        <v>1.3649432437668441</v>
      </c>
      <c r="H465" s="35">
        <f>Tool!$E$10+('Trajectory Map'!G465*SIN(RADIANS(90-2*DEGREES(ASIN($D$5/2000))))/COS(RADIANS(90-2*DEGREES(ASIN($D$5/2000))))-('Trajectory Map'!G465*'Trajectory Map'!G465/((VLOOKUP($D$5,$AD$3:$AR$2002,15,FALSE)*4*COS(RADIANS(90-2*DEGREES(ASIN($D$5/2000))))*COS(RADIANS(90-2*DEGREES(ASIN($D$5/2000))))))))</f>
        <v>5.8310930216883294</v>
      </c>
      <c r="AD465" s="33">
        <f t="shared" si="60"/>
        <v>463</v>
      </c>
      <c r="AE465" s="33">
        <f t="shared" si="57"/>
        <v>1945.6698075470051</v>
      </c>
      <c r="AH465" s="33">
        <f t="shared" si="58"/>
        <v>13.385399110658282</v>
      </c>
      <c r="AI465" s="33">
        <f t="shared" si="59"/>
        <v>76.614600889341716</v>
      </c>
      <c r="AK465" s="75">
        <f t="shared" si="61"/>
        <v>63.229201778683432</v>
      </c>
      <c r="AN465" s="64"/>
      <c r="AQ465" s="64"/>
      <c r="AR465" s="75">
        <f>(SQRT((SIN(RADIANS(90-DEGREES(ASIN(AD465/2000))))*SQRT(2*Basic!$C$4*9.81)*Tool!$B$125*SIN(RADIANS(90-DEGREES(ASIN(AD465/2000))))*SQRT(2*Basic!$C$4*9.81)*Tool!$B$125)+(COS(RADIANS(90-DEGREES(ASIN(AD465/2000))))*SQRT(2*Basic!$C$4*9.81)*COS(RADIANS(90-DEGREES(ASIN(AD465/2000))))*SQRT(2*Basic!$C$4*9.81))))*(SQRT((SIN(RADIANS(90-DEGREES(ASIN(AD465/2000))))*SQRT(2*Basic!$C$4*9.81)*Tool!$B$125*SIN(RADIANS(90-DEGREES(ASIN(AD465/2000))))*SQRT(2*Basic!$C$4*9.81)*Tool!$B$125)+(COS(RADIANS(90-DEGREES(ASIN(AD465/2000))))*SQRT(2*Basic!$C$4*9.81)*COS(RADIANS(90-DEGREES(ASIN(AD465/2000))))*SQRT(2*Basic!$C$4*9.81))))/(2*9.81)</f>
        <v>0.88511018521000007</v>
      </c>
      <c r="AS465" s="75">
        <f>(1/9.81)*((SQRT((SIN(RADIANS(90-DEGREES(ASIN(AD465/2000))))*SQRT(2*Basic!$C$4*9.81)*Tool!$B$125*SIN(RADIANS(90-DEGREES(ASIN(AD465/2000))))*SQRT(2*Basic!$C$4*9.81)*Tool!$B$125)+(COS(RADIANS(90-DEGREES(ASIN(AD465/2000))))*SQRT(2*Basic!$C$4*9.81)*COS(RADIANS(90-DEGREES(ASIN(AD465/2000))))*SQRT(2*Basic!$C$4*9.81))))*SIN(RADIANS(AK465))+(SQRT(((SQRT((SIN(RADIANS(90-DEGREES(ASIN(AD465/2000))))*SQRT(2*Basic!$C$4*9.81)*Tool!$B$125*SIN(RADIANS(90-DEGREES(ASIN(AD465/2000))))*SQRT(2*Basic!$C$4*9.81)*Tool!$B$125)+(COS(RADIANS(90-DEGREES(ASIN(AD465/2000))))*SQRT(2*Basic!$C$4*9.81)*COS(RADIANS(90-DEGREES(ASIN(AD465/2000))))*SQRT(2*Basic!$C$4*9.81))))*SIN(RADIANS(AK465))*(SQRT((SIN(RADIANS(90-DEGREES(ASIN(AD465/2000))))*SQRT(2*Basic!$C$4*9.81)*Tool!$B$125*SIN(RADIANS(90-DEGREES(ASIN(AD465/2000))))*SQRT(2*Basic!$C$4*9.81)*Tool!$B$125)+(COS(RADIANS(90-DEGREES(ASIN(AD465/2000))))*SQRT(2*Basic!$C$4*9.81)*COS(RADIANS(90-DEGREES(ASIN(AD465/2000))))*SQRT(2*Basic!$C$4*9.81))))*SIN(RADIANS(AK465)))-19.62*(-Basic!$C$3))))*(SQRT((SIN(RADIANS(90-DEGREES(ASIN(AD465/2000))))*SQRT(2*Basic!$C$4*9.81)*Tool!$B$125*SIN(RADIANS(90-DEGREES(ASIN(AD465/2000))))*SQRT(2*Basic!$C$4*9.81)*Tool!$B$125)+(COS(RADIANS(90-DEGREES(ASIN(AD465/2000))))*SQRT(2*Basic!$C$4*9.81)*COS(RADIANS(90-DEGREES(ASIN(AD465/2000))))*SQRT(2*Basic!$C$4*9.81))))*COS(RADIANS(AK465))</f>
        <v>2.9065357712146738</v>
      </c>
    </row>
    <row r="466" spans="6:45" x14ac:dyDescent="0.3">
      <c r="F466">
        <v>464</v>
      </c>
      <c r="G466" s="31">
        <f t="shared" si="56"/>
        <v>1.3678912853300553</v>
      </c>
      <c r="H466" s="35">
        <f>Tool!$E$10+('Trajectory Map'!G466*SIN(RADIANS(90-2*DEGREES(ASIN($D$5/2000))))/COS(RADIANS(90-2*DEGREES(ASIN($D$5/2000))))-('Trajectory Map'!G466*'Trajectory Map'!G466/((VLOOKUP($D$5,$AD$3:$AR$2002,15,FALSE)*4*COS(RADIANS(90-2*DEGREES(ASIN($D$5/2000))))*COS(RADIANS(90-2*DEGREES(ASIN($D$5/2000))))))))</f>
        <v>5.8299269781046945</v>
      </c>
      <c r="AD466" s="33">
        <f t="shared" si="60"/>
        <v>464</v>
      </c>
      <c r="AE466" s="33">
        <f t="shared" si="57"/>
        <v>1945.431571657045</v>
      </c>
      <c r="AH466" s="33">
        <f t="shared" si="58"/>
        <v>13.414848756230557</v>
      </c>
      <c r="AI466" s="33">
        <f t="shared" si="59"/>
        <v>76.585151243769445</v>
      </c>
      <c r="AK466" s="75">
        <f t="shared" si="61"/>
        <v>63.170302487538891</v>
      </c>
      <c r="AN466" s="64"/>
      <c r="AQ466" s="64"/>
      <c r="AR466" s="75">
        <f>(SQRT((SIN(RADIANS(90-DEGREES(ASIN(AD466/2000))))*SQRT(2*Basic!$C$4*9.81)*Tool!$B$125*SIN(RADIANS(90-DEGREES(ASIN(AD466/2000))))*SQRT(2*Basic!$C$4*9.81)*Tool!$B$125)+(COS(RADIANS(90-DEGREES(ASIN(AD466/2000))))*SQRT(2*Basic!$C$4*9.81)*COS(RADIANS(90-DEGREES(ASIN(AD466/2000))))*SQRT(2*Basic!$C$4*9.81))))*(SQRT((SIN(RADIANS(90-DEGREES(ASIN(AD466/2000))))*SQRT(2*Basic!$C$4*9.81)*Tool!$B$125*SIN(RADIANS(90-DEGREES(ASIN(AD466/2000))))*SQRT(2*Basic!$C$4*9.81)*Tool!$B$125)+(COS(RADIANS(90-DEGREES(ASIN(AD466/2000))))*SQRT(2*Basic!$C$4*9.81)*COS(RADIANS(90-DEGREES(ASIN(AD466/2000))))*SQRT(2*Basic!$C$4*9.81))))/(2*9.81)</f>
        <v>0.8853587046400001</v>
      </c>
      <c r="AS466" s="75">
        <f>(1/9.81)*((SQRT((SIN(RADIANS(90-DEGREES(ASIN(AD466/2000))))*SQRT(2*Basic!$C$4*9.81)*Tool!$B$125*SIN(RADIANS(90-DEGREES(ASIN(AD466/2000))))*SQRT(2*Basic!$C$4*9.81)*Tool!$B$125)+(COS(RADIANS(90-DEGREES(ASIN(AD466/2000))))*SQRT(2*Basic!$C$4*9.81)*COS(RADIANS(90-DEGREES(ASIN(AD466/2000))))*SQRT(2*Basic!$C$4*9.81))))*SIN(RADIANS(AK466))+(SQRT(((SQRT((SIN(RADIANS(90-DEGREES(ASIN(AD466/2000))))*SQRT(2*Basic!$C$4*9.81)*Tool!$B$125*SIN(RADIANS(90-DEGREES(ASIN(AD466/2000))))*SQRT(2*Basic!$C$4*9.81)*Tool!$B$125)+(COS(RADIANS(90-DEGREES(ASIN(AD466/2000))))*SQRT(2*Basic!$C$4*9.81)*COS(RADIANS(90-DEGREES(ASIN(AD466/2000))))*SQRT(2*Basic!$C$4*9.81))))*SIN(RADIANS(AK466))*(SQRT((SIN(RADIANS(90-DEGREES(ASIN(AD466/2000))))*SQRT(2*Basic!$C$4*9.81)*Tool!$B$125*SIN(RADIANS(90-DEGREES(ASIN(AD466/2000))))*SQRT(2*Basic!$C$4*9.81)*Tool!$B$125)+(COS(RADIANS(90-DEGREES(ASIN(AD466/2000))))*SQRT(2*Basic!$C$4*9.81)*COS(RADIANS(90-DEGREES(ASIN(AD466/2000))))*SQRT(2*Basic!$C$4*9.81))))*SIN(RADIANS(AK466)))-19.62*(-Basic!$C$3))))*(SQRT((SIN(RADIANS(90-DEGREES(ASIN(AD466/2000))))*SQRT(2*Basic!$C$4*9.81)*Tool!$B$125*SIN(RADIANS(90-DEGREES(ASIN(AD466/2000))))*SQRT(2*Basic!$C$4*9.81)*Tool!$B$125)+(COS(RADIANS(90-DEGREES(ASIN(AD466/2000))))*SQRT(2*Basic!$C$4*9.81)*COS(RADIANS(90-DEGREES(ASIN(AD466/2000))))*SQRT(2*Basic!$C$4*9.81))))*COS(RADIANS(AK466))</f>
        <v>2.9125076463102735</v>
      </c>
    </row>
    <row r="467" spans="6:45" x14ac:dyDescent="0.3">
      <c r="F467">
        <v>465</v>
      </c>
      <c r="G467" s="31">
        <f t="shared" si="56"/>
        <v>1.3708393268932668</v>
      </c>
      <c r="H467" s="35">
        <f>Tool!$E$10+('Trajectory Map'!G467*SIN(RADIANS(90-2*DEGREES(ASIN($D$5/2000))))/COS(RADIANS(90-2*DEGREES(ASIN($D$5/2000))))-('Trajectory Map'!G467*'Trajectory Map'!G467/((VLOOKUP($D$5,$AD$3:$AR$2002,15,FALSE)*4*COS(RADIANS(90-2*DEGREES(ASIN($D$5/2000))))*COS(RADIANS(90-2*DEGREES(ASIN($D$5/2000))))))))</f>
        <v>5.8287574809275453</v>
      </c>
      <c r="AD467" s="33">
        <f t="shared" si="60"/>
        <v>465</v>
      </c>
      <c r="AE467" s="33">
        <f t="shared" si="57"/>
        <v>1945.1927925015557</v>
      </c>
      <c r="AH467" s="33">
        <f t="shared" si="58"/>
        <v>13.444302012514655</v>
      </c>
      <c r="AI467" s="33">
        <f t="shared" si="59"/>
        <v>76.555697987485345</v>
      </c>
      <c r="AK467" s="75">
        <f t="shared" si="61"/>
        <v>63.111395974970691</v>
      </c>
      <c r="AN467" s="64"/>
      <c r="AQ467" s="64"/>
      <c r="AR467" s="75">
        <f>(SQRT((SIN(RADIANS(90-DEGREES(ASIN(AD467/2000))))*SQRT(2*Basic!$C$4*9.81)*Tool!$B$125*SIN(RADIANS(90-DEGREES(ASIN(AD467/2000))))*SQRT(2*Basic!$C$4*9.81)*Tool!$B$125)+(COS(RADIANS(90-DEGREES(ASIN(AD467/2000))))*SQRT(2*Basic!$C$4*9.81)*COS(RADIANS(90-DEGREES(ASIN(AD467/2000))))*SQRT(2*Basic!$C$4*9.81))))*(SQRT((SIN(RADIANS(90-DEGREES(ASIN(AD467/2000))))*SQRT(2*Basic!$C$4*9.81)*Tool!$B$125*SIN(RADIANS(90-DEGREES(ASIN(AD467/2000))))*SQRT(2*Basic!$C$4*9.81)*Tool!$B$125)+(COS(RADIANS(90-DEGREES(ASIN(AD467/2000))))*SQRT(2*Basic!$C$4*9.81)*COS(RADIANS(90-DEGREES(ASIN(AD467/2000))))*SQRT(2*Basic!$C$4*9.81))))/(2*9.81)</f>
        <v>0.88560776025000021</v>
      </c>
      <c r="AS467" s="75">
        <f>(1/9.81)*((SQRT((SIN(RADIANS(90-DEGREES(ASIN(AD467/2000))))*SQRT(2*Basic!$C$4*9.81)*Tool!$B$125*SIN(RADIANS(90-DEGREES(ASIN(AD467/2000))))*SQRT(2*Basic!$C$4*9.81)*Tool!$B$125)+(COS(RADIANS(90-DEGREES(ASIN(AD467/2000))))*SQRT(2*Basic!$C$4*9.81)*COS(RADIANS(90-DEGREES(ASIN(AD467/2000))))*SQRT(2*Basic!$C$4*9.81))))*SIN(RADIANS(AK467))+(SQRT(((SQRT((SIN(RADIANS(90-DEGREES(ASIN(AD467/2000))))*SQRT(2*Basic!$C$4*9.81)*Tool!$B$125*SIN(RADIANS(90-DEGREES(ASIN(AD467/2000))))*SQRT(2*Basic!$C$4*9.81)*Tool!$B$125)+(COS(RADIANS(90-DEGREES(ASIN(AD467/2000))))*SQRT(2*Basic!$C$4*9.81)*COS(RADIANS(90-DEGREES(ASIN(AD467/2000))))*SQRT(2*Basic!$C$4*9.81))))*SIN(RADIANS(AK467))*(SQRT((SIN(RADIANS(90-DEGREES(ASIN(AD467/2000))))*SQRT(2*Basic!$C$4*9.81)*Tool!$B$125*SIN(RADIANS(90-DEGREES(ASIN(AD467/2000))))*SQRT(2*Basic!$C$4*9.81)*Tool!$B$125)+(COS(RADIANS(90-DEGREES(ASIN(AD467/2000))))*SQRT(2*Basic!$C$4*9.81)*COS(RADIANS(90-DEGREES(ASIN(AD467/2000))))*SQRT(2*Basic!$C$4*9.81))))*SIN(RADIANS(AK467)))-19.62*(-Basic!$C$3))))*(SQRT((SIN(RADIANS(90-DEGREES(ASIN(AD467/2000))))*SQRT(2*Basic!$C$4*9.81)*Tool!$B$125*SIN(RADIANS(90-DEGREES(ASIN(AD467/2000))))*SQRT(2*Basic!$C$4*9.81)*Tool!$B$125)+(COS(RADIANS(90-DEGREES(ASIN(AD467/2000))))*SQRT(2*Basic!$C$4*9.81)*COS(RADIANS(90-DEGREES(ASIN(AD467/2000))))*SQRT(2*Basic!$C$4*9.81))))*COS(RADIANS(AK467))</f>
        <v>2.918477200126282</v>
      </c>
    </row>
    <row r="468" spans="6:45" x14ac:dyDescent="0.3">
      <c r="F468">
        <v>466</v>
      </c>
      <c r="G468" s="31">
        <f t="shared" si="56"/>
        <v>1.3737873684564781</v>
      </c>
      <c r="H468" s="35">
        <f>Tool!$E$10+('Trajectory Map'!G468*SIN(RADIANS(90-2*DEGREES(ASIN($D$5/2000))))/COS(RADIANS(90-2*DEGREES(ASIN($D$5/2000))))-('Trajectory Map'!G468*'Trajectory Map'!G468/((VLOOKUP($D$5,$AD$3:$AR$2002,15,FALSE)*4*COS(RADIANS(90-2*DEGREES(ASIN($D$5/2000))))*COS(RADIANS(90-2*DEGREES(ASIN($D$5/2000))))))))</f>
        <v>5.8275845301568827</v>
      </c>
      <c r="AD468" s="33">
        <f t="shared" si="60"/>
        <v>466</v>
      </c>
      <c r="AE468" s="33">
        <f t="shared" si="57"/>
        <v>1944.9534698804493</v>
      </c>
      <c r="AH468" s="33">
        <f t="shared" si="58"/>
        <v>13.473758888624998</v>
      </c>
      <c r="AI468" s="33">
        <f t="shared" si="59"/>
        <v>76.526241111375001</v>
      </c>
      <c r="AK468" s="75">
        <f t="shared" si="61"/>
        <v>63.052482222750001</v>
      </c>
      <c r="AN468" s="64"/>
      <c r="AQ468" s="64"/>
      <c r="AR468" s="75">
        <f>(SQRT((SIN(RADIANS(90-DEGREES(ASIN(AD468/2000))))*SQRT(2*Basic!$C$4*9.81)*Tool!$B$125*SIN(RADIANS(90-DEGREES(ASIN(AD468/2000))))*SQRT(2*Basic!$C$4*9.81)*Tool!$B$125)+(COS(RADIANS(90-DEGREES(ASIN(AD468/2000))))*SQRT(2*Basic!$C$4*9.81)*COS(RADIANS(90-DEGREES(ASIN(AD468/2000))))*SQRT(2*Basic!$C$4*9.81))))*(SQRT((SIN(RADIANS(90-DEGREES(ASIN(AD468/2000))))*SQRT(2*Basic!$C$4*9.81)*Tool!$B$125*SIN(RADIANS(90-DEGREES(ASIN(AD468/2000))))*SQRT(2*Basic!$C$4*9.81)*Tool!$B$125)+(COS(RADIANS(90-DEGREES(ASIN(AD468/2000))))*SQRT(2*Basic!$C$4*9.81)*COS(RADIANS(90-DEGREES(ASIN(AD468/2000))))*SQRT(2*Basic!$C$4*9.81))))/(2*9.81)</f>
        <v>0.88585735204000005</v>
      </c>
      <c r="AS468" s="75">
        <f>(1/9.81)*((SQRT((SIN(RADIANS(90-DEGREES(ASIN(AD468/2000))))*SQRT(2*Basic!$C$4*9.81)*Tool!$B$125*SIN(RADIANS(90-DEGREES(ASIN(AD468/2000))))*SQRT(2*Basic!$C$4*9.81)*Tool!$B$125)+(COS(RADIANS(90-DEGREES(ASIN(AD468/2000))))*SQRT(2*Basic!$C$4*9.81)*COS(RADIANS(90-DEGREES(ASIN(AD468/2000))))*SQRT(2*Basic!$C$4*9.81))))*SIN(RADIANS(AK468))+(SQRT(((SQRT((SIN(RADIANS(90-DEGREES(ASIN(AD468/2000))))*SQRT(2*Basic!$C$4*9.81)*Tool!$B$125*SIN(RADIANS(90-DEGREES(ASIN(AD468/2000))))*SQRT(2*Basic!$C$4*9.81)*Tool!$B$125)+(COS(RADIANS(90-DEGREES(ASIN(AD468/2000))))*SQRT(2*Basic!$C$4*9.81)*COS(RADIANS(90-DEGREES(ASIN(AD468/2000))))*SQRT(2*Basic!$C$4*9.81))))*SIN(RADIANS(AK468))*(SQRT((SIN(RADIANS(90-DEGREES(ASIN(AD468/2000))))*SQRT(2*Basic!$C$4*9.81)*Tool!$B$125*SIN(RADIANS(90-DEGREES(ASIN(AD468/2000))))*SQRT(2*Basic!$C$4*9.81)*Tool!$B$125)+(COS(RADIANS(90-DEGREES(ASIN(AD468/2000))))*SQRT(2*Basic!$C$4*9.81)*COS(RADIANS(90-DEGREES(ASIN(AD468/2000))))*SQRT(2*Basic!$C$4*9.81))))*SIN(RADIANS(AK468)))-19.62*(-Basic!$C$3))))*(SQRT((SIN(RADIANS(90-DEGREES(ASIN(AD468/2000))))*SQRT(2*Basic!$C$4*9.81)*Tool!$B$125*SIN(RADIANS(90-DEGREES(ASIN(AD468/2000))))*SQRT(2*Basic!$C$4*9.81)*Tool!$B$125)+(COS(RADIANS(90-DEGREES(ASIN(AD468/2000))))*SQRT(2*Basic!$C$4*9.81)*COS(RADIANS(90-DEGREES(ASIN(AD468/2000))))*SQRT(2*Basic!$C$4*9.81))))*COS(RADIANS(AK468))</f>
        <v>2.9244444241302245</v>
      </c>
    </row>
    <row r="469" spans="6:45" x14ac:dyDescent="0.3">
      <c r="F469">
        <v>467</v>
      </c>
      <c r="G469" s="31">
        <f t="shared" si="56"/>
        <v>1.3767354100196894</v>
      </c>
      <c r="H469" s="35">
        <f>Tool!$E$10+('Trajectory Map'!G469*SIN(RADIANS(90-2*DEGREES(ASIN($D$5/2000))))/COS(RADIANS(90-2*DEGREES(ASIN($D$5/2000))))-('Trajectory Map'!G469*'Trajectory Map'!G469/((VLOOKUP($D$5,$AD$3:$AR$2002,15,FALSE)*4*COS(RADIANS(90-2*DEGREES(ASIN($D$5/2000))))*COS(RADIANS(90-2*DEGREES(ASIN($D$5/2000))))))))</f>
        <v>5.826408125792705</v>
      </c>
      <c r="AD469" s="33">
        <f t="shared" si="60"/>
        <v>467</v>
      </c>
      <c r="AE469" s="33">
        <f t="shared" si="57"/>
        <v>1944.7136035930844</v>
      </c>
      <c r="AH469" s="33">
        <f t="shared" si="58"/>
        <v>13.503219393685436</v>
      </c>
      <c r="AI469" s="33">
        <f t="shared" si="59"/>
        <v>76.496780606314559</v>
      </c>
      <c r="AK469" s="75">
        <f t="shared" si="61"/>
        <v>62.993561212629132</v>
      </c>
      <c r="AN469" s="64"/>
      <c r="AQ469" s="64"/>
      <c r="AR469" s="75">
        <f>(SQRT((SIN(RADIANS(90-DEGREES(ASIN(AD469/2000))))*SQRT(2*Basic!$C$4*9.81)*Tool!$B$125*SIN(RADIANS(90-DEGREES(ASIN(AD469/2000))))*SQRT(2*Basic!$C$4*9.81)*Tool!$B$125)+(COS(RADIANS(90-DEGREES(ASIN(AD469/2000))))*SQRT(2*Basic!$C$4*9.81)*COS(RADIANS(90-DEGREES(ASIN(AD469/2000))))*SQRT(2*Basic!$C$4*9.81))))*(SQRT((SIN(RADIANS(90-DEGREES(ASIN(AD469/2000))))*SQRT(2*Basic!$C$4*9.81)*Tool!$B$125*SIN(RADIANS(90-DEGREES(ASIN(AD469/2000))))*SQRT(2*Basic!$C$4*9.81)*Tool!$B$125)+(COS(RADIANS(90-DEGREES(ASIN(AD469/2000))))*SQRT(2*Basic!$C$4*9.81)*COS(RADIANS(90-DEGREES(ASIN(AD469/2000))))*SQRT(2*Basic!$C$4*9.81))))/(2*9.81)</f>
        <v>0.88610748001000028</v>
      </c>
      <c r="AS469" s="75">
        <f>(1/9.81)*((SQRT((SIN(RADIANS(90-DEGREES(ASIN(AD469/2000))))*SQRT(2*Basic!$C$4*9.81)*Tool!$B$125*SIN(RADIANS(90-DEGREES(ASIN(AD469/2000))))*SQRT(2*Basic!$C$4*9.81)*Tool!$B$125)+(COS(RADIANS(90-DEGREES(ASIN(AD469/2000))))*SQRT(2*Basic!$C$4*9.81)*COS(RADIANS(90-DEGREES(ASIN(AD469/2000))))*SQRT(2*Basic!$C$4*9.81))))*SIN(RADIANS(AK469))+(SQRT(((SQRT((SIN(RADIANS(90-DEGREES(ASIN(AD469/2000))))*SQRT(2*Basic!$C$4*9.81)*Tool!$B$125*SIN(RADIANS(90-DEGREES(ASIN(AD469/2000))))*SQRT(2*Basic!$C$4*9.81)*Tool!$B$125)+(COS(RADIANS(90-DEGREES(ASIN(AD469/2000))))*SQRT(2*Basic!$C$4*9.81)*COS(RADIANS(90-DEGREES(ASIN(AD469/2000))))*SQRT(2*Basic!$C$4*9.81))))*SIN(RADIANS(AK469))*(SQRT((SIN(RADIANS(90-DEGREES(ASIN(AD469/2000))))*SQRT(2*Basic!$C$4*9.81)*Tool!$B$125*SIN(RADIANS(90-DEGREES(ASIN(AD469/2000))))*SQRT(2*Basic!$C$4*9.81)*Tool!$B$125)+(COS(RADIANS(90-DEGREES(ASIN(AD469/2000))))*SQRT(2*Basic!$C$4*9.81)*COS(RADIANS(90-DEGREES(ASIN(AD469/2000))))*SQRT(2*Basic!$C$4*9.81))))*SIN(RADIANS(AK469)))-19.62*(-Basic!$C$3))))*(SQRT((SIN(RADIANS(90-DEGREES(ASIN(AD469/2000))))*SQRT(2*Basic!$C$4*9.81)*Tool!$B$125*SIN(RADIANS(90-DEGREES(ASIN(AD469/2000))))*SQRT(2*Basic!$C$4*9.81)*Tool!$B$125)+(COS(RADIANS(90-DEGREES(ASIN(AD469/2000))))*SQRT(2*Basic!$C$4*9.81)*COS(RADIANS(90-DEGREES(ASIN(AD469/2000))))*SQRT(2*Basic!$C$4*9.81))))*COS(RADIANS(AK469))</f>
        <v>2.9304093097692427</v>
      </c>
    </row>
    <row r="470" spans="6:45" x14ac:dyDescent="0.3">
      <c r="F470">
        <v>468</v>
      </c>
      <c r="G470" s="31">
        <f t="shared" si="56"/>
        <v>1.3796834515829006</v>
      </c>
      <c r="H470" s="35">
        <f>Tool!$E$10+('Trajectory Map'!G470*SIN(RADIANS(90-2*DEGREES(ASIN($D$5/2000))))/COS(RADIANS(90-2*DEGREES(ASIN($D$5/2000))))-('Trajectory Map'!G470*'Trajectory Map'!G470/((VLOOKUP($D$5,$AD$3:$AR$2002,15,FALSE)*4*COS(RADIANS(90-2*DEGREES(ASIN($D$5/2000))))*COS(RADIANS(90-2*DEGREES(ASIN($D$5/2000))))))))</f>
        <v>5.8252282678350138</v>
      </c>
      <c r="AD470" s="33">
        <f t="shared" si="60"/>
        <v>468</v>
      </c>
      <c r="AE470" s="33">
        <f t="shared" si="57"/>
        <v>1944.4731934382639</v>
      </c>
      <c r="AH470" s="33">
        <f t="shared" si="58"/>
        <v>13.532683536829277</v>
      </c>
      <c r="AI470" s="33">
        <f t="shared" si="59"/>
        <v>76.467316463170718</v>
      </c>
      <c r="AK470" s="75">
        <f t="shared" si="61"/>
        <v>62.93463292634145</v>
      </c>
      <c r="AN470" s="64"/>
      <c r="AQ470" s="64"/>
      <c r="AR470" s="75">
        <f>(SQRT((SIN(RADIANS(90-DEGREES(ASIN(AD470/2000))))*SQRT(2*Basic!$C$4*9.81)*Tool!$B$125*SIN(RADIANS(90-DEGREES(ASIN(AD470/2000))))*SQRT(2*Basic!$C$4*9.81)*Tool!$B$125)+(COS(RADIANS(90-DEGREES(ASIN(AD470/2000))))*SQRT(2*Basic!$C$4*9.81)*COS(RADIANS(90-DEGREES(ASIN(AD470/2000))))*SQRT(2*Basic!$C$4*9.81))))*(SQRT((SIN(RADIANS(90-DEGREES(ASIN(AD470/2000))))*SQRT(2*Basic!$C$4*9.81)*Tool!$B$125*SIN(RADIANS(90-DEGREES(ASIN(AD470/2000))))*SQRT(2*Basic!$C$4*9.81)*Tool!$B$125)+(COS(RADIANS(90-DEGREES(ASIN(AD470/2000))))*SQRT(2*Basic!$C$4*9.81)*COS(RADIANS(90-DEGREES(ASIN(AD470/2000))))*SQRT(2*Basic!$C$4*9.81))))/(2*9.81)</f>
        <v>0.88635814416000014</v>
      </c>
      <c r="AS470" s="75">
        <f>(1/9.81)*((SQRT((SIN(RADIANS(90-DEGREES(ASIN(AD470/2000))))*SQRT(2*Basic!$C$4*9.81)*Tool!$B$125*SIN(RADIANS(90-DEGREES(ASIN(AD470/2000))))*SQRT(2*Basic!$C$4*9.81)*Tool!$B$125)+(COS(RADIANS(90-DEGREES(ASIN(AD470/2000))))*SQRT(2*Basic!$C$4*9.81)*COS(RADIANS(90-DEGREES(ASIN(AD470/2000))))*SQRT(2*Basic!$C$4*9.81))))*SIN(RADIANS(AK470))+(SQRT(((SQRT((SIN(RADIANS(90-DEGREES(ASIN(AD470/2000))))*SQRT(2*Basic!$C$4*9.81)*Tool!$B$125*SIN(RADIANS(90-DEGREES(ASIN(AD470/2000))))*SQRT(2*Basic!$C$4*9.81)*Tool!$B$125)+(COS(RADIANS(90-DEGREES(ASIN(AD470/2000))))*SQRT(2*Basic!$C$4*9.81)*COS(RADIANS(90-DEGREES(ASIN(AD470/2000))))*SQRT(2*Basic!$C$4*9.81))))*SIN(RADIANS(AK470))*(SQRT((SIN(RADIANS(90-DEGREES(ASIN(AD470/2000))))*SQRT(2*Basic!$C$4*9.81)*Tool!$B$125*SIN(RADIANS(90-DEGREES(ASIN(AD470/2000))))*SQRT(2*Basic!$C$4*9.81)*Tool!$B$125)+(COS(RADIANS(90-DEGREES(ASIN(AD470/2000))))*SQRT(2*Basic!$C$4*9.81)*COS(RADIANS(90-DEGREES(ASIN(AD470/2000))))*SQRT(2*Basic!$C$4*9.81))))*SIN(RADIANS(AK470)))-19.62*(-Basic!$C$3))))*(SQRT((SIN(RADIANS(90-DEGREES(ASIN(AD470/2000))))*SQRT(2*Basic!$C$4*9.81)*Tool!$B$125*SIN(RADIANS(90-DEGREES(ASIN(AD470/2000))))*SQRT(2*Basic!$C$4*9.81)*Tool!$B$125)+(COS(RADIANS(90-DEGREES(ASIN(AD470/2000))))*SQRT(2*Basic!$C$4*9.81)*COS(RADIANS(90-DEGREES(ASIN(AD470/2000))))*SQRT(2*Basic!$C$4*9.81))))*COS(RADIANS(AK470))</f>
        <v>2.9363718484700749</v>
      </c>
    </row>
    <row r="471" spans="6:45" x14ac:dyDescent="0.3">
      <c r="F471">
        <v>469</v>
      </c>
      <c r="G471" s="31">
        <f t="shared" si="56"/>
        <v>1.3826314931461121</v>
      </c>
      <c r="H471" s="35">
        <f>Tool!$E$10+('Trajectory Map'!G471*SIN(RADIANS(90-2*DEGREES(ASIN($D$5/2000))))/COS(RADIANS(90-2*DEGREES(ASIN($D$5/2000))))-('Trajectory Map'!G471*'Trajectory Map'!G471/((VLOOKUP($D$5,$AD$3:$AR$2002,15,FALSE)*4*COS(RADIANS(90-2*DEGREES(ASIN($D$5/2000))))*COS(RADIANS(90-2*DEGREES(ASIN($D$5/2000))))))))</f>
        <v>5.8240449562838084</v>
      </c>
      <c r="AD471" s="33">
        <f t="shared" si="60"/>
        <v>469</v>
      </c>
      <c r="AE471" s="33">
        <f t="shared" si="57"/>
        <v>1944.2322392142355</v>
      </c>
      <c r="AH471" s="33">
        <f t="shared" si="58"/>
        <v>13.562151327199313</v>
      </c>
      <c r="AI471" s="33">
        <f t="shared" si="59"/>
        <v>76.437848672800683</v>
      </c>
      <c r="AK471" s="75">
        <f t="shared" si="61"/>
        <v>62.875697345601374</v>
      </c>
      <c r="AN471" s="64"/>
      <c r="AQ471" s="64"/>
      <c r="AR471" s="75">
        <f>(SQRT((SIN(RADIANS(90-DEGREES(ASIN(AD471/2000))))*SQRT(2*Basic!$C$4*9.81)*Tool!$B$125*SIN(RADIANS(90-DEGREES(ASIN(AD471/2000))))*SQRT(2*Basic!$C$4*9.81)*Tool!$B$125)+(COS(RADIANS(90-DEGREES(ASIN(AD471/2000))))*SQRT(2*Basic!$C$4*9.81)*COS(RADIANS(90-DEGREES(ASIN(AD471/2000))))*SQRT(2*Basic!$C$4*9.81))))*(SQRT((SIN(RADIANS(90-DEGREES(ASIN(AD471/2000))))*SQRT(2*Basic!$C$4*9.81)*Tool!$B$125*SIN(RADIANS(90-DEGREES(ASIN(AD471/2000))))*SQRT(2*Basic!$C$4*9.81)*Tool!$B$125)+(COS(RADIANS(90-DEGREES(ASIN(AD471/2000))))*SQRT(2*Basic!$C$4*9.81)*COS(RADIANS(90-DEGREES(ASIN(AD471/2000))))*SQRT(2*Basic!$C$4*9.81))))/(2*9.81)</f>
        <v>0.88660934448999995</v>
      </c>
      <c r="AS471" s="75">
        <f>(1/9.81)*((SQRT((SIN(RADIANS(90-DEGREES(ASIN(AD471/2000))))*SQRT(2*Basic!$C$4*9.81)*Tool!$B$125*SIN(RADIANS(90-DEGREES(ASIN(AD471/2000))))*SQRT(2*Basic!$C$4*9.81)*Tool!$B$125)+(COS(RADIANS(90-DEGREES(ASIN(AD471/2000))))*SQRT(2*Basic!$C$4*9.81)*COS(RADIANS(90-DEGREES(ASIN(AD471/2000))))*SQRT(2*Basic!$C$4*9.81))))*SIN(RADIANS(AK471))+(SQRT(((SQRT((SIN(RADIANS(90-DEGREES(ASIN(AD471/2000))))*SQRT(2*Basic!$C$4*9.81)*Tool!$B$125*SIN(RADIANS(90-DEGREES(ASIN(AD471/2000))))*SQRT(2*Basic!$C$4*9.81)*Tool!$B$125)+(COS(RADIANS(90-DEGREES(ASIN(AD471/2000))))*SQRT(2*Basic!$C$4*9.81)*COS(RADIANS(90-DEGREES(ASIN(AD471/2000))))*SQRT(2*Basic!$C$4*9.81))))*SIN(RADIANS(AK471))*(SQRT((SIN(RADIANS(90-DEGREES(ASIN(AD471/2000))))*SQRT(2*Basic!$C$4*9.81)*Tool!$B$125*SIN(RADIANS(90-DEGREES(ASIN(AD471/2000))))*SQRT(2*Basic!$C$4*9.81)*Tool!$B$125)+(COS(RADIANS(90-DEGREES(ASIN(AD471/2000))))*SQRT(2*Basic!$C$4*9.81)*COS(RADIANS(90-DEGREES(ASIN(AD471/2000))))*SQRT(2*Basic!$C$4*9.81))))*SIN(RADIANS(AK471)))-19.62*(-Basic!$C$3))))*(SQRT((SIN(RADIANS(90-DEGREES(ASIN(AD471/2000))))*SQRT(2*Basic!$C$4*9.81)*Tool!$B$125*SIN(RADIANS(90-DEGREES(ASIN(AD471/2000))))*SQRT(2*Basic!$C$4*9.81)*Tool!$B$125)+(COS(RADIANS(90-DEGREES(ASIN(AD471/2000))))*SQRT(2*Basic!$C$4*9.81)*COS(RADIANS(90-DEGREES(ASIN(AD471/2000))))*SQRT(2*Basic!$C$4*9.81))))*COS(RADIANS(AK471))</f>
        <v>2.94233203163903</v>
      </c>
    </row>
    <row r="472" spans="6:45" x14ac:dyDescent="0.3">
      <c r="F472">
        <v>470</v>
      </c>
      <c r="G472" s="31">
        <f t="shared" si="56"/>
        <v>1.3855795347093234</v>
      </c>
      <c r="H472" s="35">
        <f>Tool!$E$10+('Trajectory Map'!G472*SIN(RADIANS(90-2*DEGREES(ASIN($D$5/2000))))/COS(RADIANS(90-2*DEGREES(ASIN($D$5/2000))))-('Trajectory Map'!G472*'Trajectory Map'!G472/((VLOOKUP($D$5,$AD$3:$AR$2002,15,FALSE)*4*COS(RADIANS(90-2*DEGREES(ASIN($D$5/2000))))*COS(RADIANS(90-2*DEGREES(ASIN($D$5/2000))))))))</f>
        <v>5.8228581911390886</v>
      </c>
      <c r="AD472" s="33">
        <f t="shared" si="60"/>
        <v>470</v>
      </c>
      <c r="AE472" s="33">
        <f t="shared" si="57"/>
        <v>1943.9907407186897</v>
      </c>
      <c r="AH472" s="33">
        <f t="shared" si="58"/>
        <v>13.59162277394787</v>
      </c>
      <c r="AI472" s="33">
        <f t="shared" si="59"/>
        <v>76.408377226052124</v>
      </c>
      <c r="AK472" s="75">
        <f t="shared" si="61"/>
        <v>62.816754452104263</v>
      </c>
      <c r="AN472" s="64"/>
      <c r="AQ472" s="64"/>
      <c r="AR472" s="75">
        <f>(SQRT((SIN(RADIANS(90-DEGREES(ASIN(AD472/2000))))*SQRT(2*Basic!$C$4*9.81)*Tool!$B$125*SIN(RADIANS(90-DEGREES(ASIN(AD472/2000))))*SQRT(2*Basic!$C$4*9.81)*Tool!$B$125)+(COS(RADIANS(90-DEGREES(ASIN(AD472/2000))))*SQRT(2*Basic!$C$4*9.81)*COS(RADIANS(90-DEGREES(ASIN(AD472/2000))))*SQRT(2*Basic!$C$4*9.81))))*(SQRT((SIN(RADIANS(90-DEGREES(ASIN(AD472/2000))))*SQRT(2*Basic!$C$4*9.81)*Tool!$B$125*SIN(RADIANS(90-DEGREES(ASIN(AD472/2000))))*SQRT(2*Basic!$C$4*9.81)*Tool!$B$125)+(COS(RADIANS(90-DEGREES(ASIN(AD472/2000))))*SQRT(2*Basic!$C$4*9.81)*COS(RADIANS(90-DEGREES(ASIN(AD472/2000))))*SQRT(2*Basic!$C$4*9.81))))/(2*9.81)</f>
        <v>0.88686108100000005</v>
      </c>
      <c r="AS472" s="75">
        <f>(1/9.81)*((SQRT((SIN(RADIANS(90-DEGREES(ASIN(AD472/2000))))*SQRT(2*Basic!$C$4*9.81)*Tool!$B$125*SIN(RADIANS(90-DEGREES(ASIN(AD472/2000))))*SQRT(2*Basic!$C$4*9.81)*Tool!$B$125)+(COS(RADIANS(90-DEGREES(ASIN(AD472/2000))))*SQRT(2*Basic!$C$4*9.81)*COS(RADIANS(90-DEGREES(ASIN(AD472/2000))))*SQRT(2*Basic!$C$4*9.81))))*SIN(RADIANS(AK472))+(SQRT(((SQRT((SIN(RADIANS(90-DEGREES(ASIN(AD472/2000))))*SQRT(2*Basic!$C$4*9.81)*Tool!$B$125*SIN(RADIANS(90-DEGREES(ASIN(AD472/2000))))*SQRT(2*Basic!$C$4*9.81)*Tool!$B$125)+(COS(RADIANS(90-DEGREES(ASIN(AD472/2000))))*SQRT(2*Basic!$C$4*9.81)*COS(RADIANS(90-DEGREES(ASIN(AD472/2000))))*SQRT(2*Basic!$C$4*9.81))))*SIN(RADIANS(AK472))*(SQRT((SIN(RADIANS(90-DEGREES(ASIN(AD472/2000))))*SQRT(2*Basic!$C$4*9.81)*Tool!$B$125*SIN(RADIANS(90-DEGREES(ASIN(AD472/2000))))*SQRT(2*Basic!$C$4*9.81)*Tool!$B$125)+(COS(RADIANS(90-DEGREES(ASIN(AD472/2000))))*SQRT(2*Basic!$C$4*9.81)*COS(RADIANS(90-DEGREES(ASIN(AD472/2000))))*SQRT(2*Basic!$C$4*9.81))))*SIN(RADIANS(AK472)))-19.62*(-Basic!$C$3))))*(SQRT((SIN(RADIANS(90-DEGREES(ASIN(AD472/2000))))*SQRT(2*Basic!$C$4*9.81)*Tool!$B$125*SIN(RADIANS(90-DEGREES(ASIN(AD472/2000))))*SQRT(2*Basic!$C$4*9.81)*Tool!$B$125)+(COS(RADIANS(90-DEGREES(ASIN(AD472/2000))))*SQRT(2*Basic!$C$4*9.81)*COS(RADIANS(90-DEGREES(ASIN(AD472/2000))))*SQRT(2*Basic!$C$4*9.81))))*COS(RADIANS(AK472))</f>
        <v>2.9482898506619821</v>
      </c>
    </row>
    <row r="473" spans="6:45" x14ac:dyDescent="0.3">
      <c r="F473">
        <v>471</v>
      </c>
      <c r="G473" s="31">
        <f t="shared" si="56"/>
        <v>1.3885275762725349</v>
      </c>
      <c r="H473" s="35">
        <f>Tool!$E$10+('Trajectory Map'!G473*SIN(RADIANS(90-2*DEGREES(ASIN($D$5/2000))))/COS(RADIANS(90-2*DEGREES(ASIN($D$5/2000))))-('Trajectory Map'!G473*'Trajectory Map'!G473/((VLOOKUP($D$5,$AD$3:$AR$2002,15,FALSE)*4*COS(RADIANS(90-2*DEGREES(ASIN($D$5/2000))))*COS(RADIANS(90-2*DEGREES(ASIN($D$5/2000))))))))</f>
        <v>5.8216679724008555</v>
      </c>
      <c r="AD473" s="33">
        <f t="shared" si="60"/>
        <v>471</v>
      </c>
      <c r="AE473" s="33">
        <f t="shared" si="57"/>
        <v>1943.7486977487599</v>
      </c>
      <c r="AH473" s="33">
        <f t="shared" si="58"/>
        <v>13.621097886236814</v>
      </c>
      <c r="AI473" s="33">
        <f t="shared" si="59"/>
        <v>76.378902113763189</v>
      </c>
      <c r="AK473" s="75">
        <f t="shared" si="61"/>
        <v>62.757804227526371</v>
      </c>
      <c r="AN473" s="64"/>
      <c r="AQ473" s="64"/>
      <c r="AR473" s="75">
        <f>(SQRT((SIN(RADIANS(90-DEGREES(ASIN(AD473/2000))))*SQRT(2*Basic!$C$4*9.81)*Tool!$B$125*SIN(RADIANS(90-DEGREES(ASIN(AD473/2000))))*SQRT(2*Basic!$C$4*9.81)*Tool!$B$125)+(COS(RADIANS(90-DEGREES(ASIN(AD473/2000))))*SQRT(2*Basic!$C$4*9.81)*COS(RADIANS(90-DEGREES(ASIN(AD473/2000))))*SQRT(2*Basic!$C$4*9.81))))*(SQRT((SIN(RADIANS(90-DEGREES(ASIN(AD473/2000))))*SQRT(2*Basic!$C$4*9.81)*Tool!$B$125*SIN(RADIANS(90-DEGREES(ASIN(AD473/2000))))*SQRT(2*Basic!$C$4*9.81)*Tool!$B$125)+(COS(RADIANS(90-DEGREES(ASIN(AD473/2000))))*SQRT(2*Basic!$C$4*9.81)*COS(RADIANS(90-DEGREES(ASIN(AD473/2000))))*SQRT(2*Basic!$C$4*9.81))))/(2*9.81)</f>
        <v>0.88711335368999999</v>
      </c>
      <c r="AS473" s="75">
        <f>(1/9.81)*((SQRT((SIN(RADIANS(90-DEGREES(ASIN(AD473/2000))))*SQRT(2*Basic!$C$4*9.81)*Tool!$B$125*SIN(RADIANS(90-DEGREES(ASIN(AD473/2000))))*SQRT(2*Basic!$C$4*9.81)*Tool!$B$125)+(COS(RADIANS(90-DEGREES(ASIN(AD473/2000))))*SQRT(2*Basic!$C$4*9.81)*COS(RADIANS(90-DEGREES(ASIN(AD473/2000))))*SQRT(2*Basic!$C$4*9.81))))*SIN(RADIANS(AK473))+(SQRT(((SQRT((SIN(RADIANS(90-DEGREES(ASIN(AD473/2000))))*SQRT(2*Basic!$C$4*9.81)*Tool!$B$125*SIN(RADIANS(90-DEGREES(ASIN(AD473/2000))))*SQRT(2*Basic!$C$4*9.81)*Tool!$B$125)+(COS(RADIANS(90-DEGREES(ASIN(AD473/2000))))*SQRT(2*Basic!$C$4*9.81)*COS(RADIANS(90-DEGREES(ASIN(AD473/2000))))*SQRT(2*Basic!$C$4*9.81))))*SIN(RADIANS(AK473))*(SQRT((SIN(RADIANS(90-DEGREES(ASIN(AD473/2000))))*SQRT(2*Basic!$C$4*9.81)*Tool!$B$125*SIN(RADIANS(90-DEGREES(ASIN(AD473/2000))))*SQRT(2*Basic!$C$4*9.81)*Tool!$B$125)+(COS(RADIANS(90-DEGREES(ASIN(AD473/2000))))*SQRT(2*Basic!$C$4*9.81)*COS(RADIANS(90-DEGREES(ASIN(AD473/2000))))*SQRT(2*Basic!$C$4*9.81))))*SIN(RADIANS(AK473)))-19.62*(-Basic!$C$3))))*(SQRT((SIN(RADIANS(90-DEGREES(ASIN(AD473/2000))))*SQRT(2*Basic!$C$4*9.81)*Tool!$B$125*SIN(RADIANS(90-DEGREES(ASIN(AD473/2000))))*SQRT(2*Basic!$C$4*9.81)*Tool!$B$125)+(COS(RADIANS(90-DEGREES(ASIN(AD473/2000))))*SQRT(2*Basic!$C$4*9.81)*COS(RADIANS(90-DEGREES(ASIN(AD473/2000))))*SQRT(2*Basic!$C$4*9.81))))*COS(RADIANS(AK473))</f>
        <v>2.9542452969043427</v>
      </c>
    </row>
    <row r="474" spans="6:45" x14ac:dyDescent="0.3">
      <c r="F474">
        <v>472</v>
      </c>
      <c r="G474" s="31">
        <f t="shared" si="56"/>
        <v>1.3914756178357461</v>
      </c>
      <c r="H474" s="35">
        <f>Tool!$E$10+('Trajectory Map'!G474*SIN(RADIANS(90-2*DEGREES(ASIN($D$5/2000))))/COS(RADIANS(90-2*DEGREES(ASIN($D$5/2000))))-('Trajectory Map'!G474*'Trajectory Map'!G474/((VLOOKUP($D$5,$AD$3:$AR$2002,15,FALSE)*4*COS(RADIANS(90-2*DEGREES(ASIN($D$5/2000))))*COS(RADIANS(90-2*DEGREES(ASIN($D$5/2000))))))))</f>
        <v>5.8204743000691073</v>
      </c>
      <c r="AD474" s="33">
        <f t="shared" si="60"/>
        <v>472</v>
      </c>
      <c r="AE474" s="33">
        <f t="shared" si="57"/>
        <v>1943.5061101010206</v>
      </c>
      <c r="AH474" s="33">
        <f t="shared" si="58"/>
        <v>13.650576673237589</v>
      </c>
      <c r="AI474" s="33">
        <f t="shared" si="59"/>
        <v>76.349423326762405</v>
      </c>
      <c r="AK474" s="75">
        <f t="shared" si="61"/>
        <v>62.698846653524825</v>
      </c>
      <c r="AN474" s="64"/>
      <c r="AQ474" s="64"/>
      <c r="AR474" s="75">
        <f>(SQRT((SIN(RADIANS(90-DEGREES(ASIN(AD474/2000))))*SQRT(2*Basic!$C$4*9.81)*Tool!$B$125*SIN(RADIANS(90-DEGREES(ASIN(AD474/2000))))*SQRT(2*Basic!$C$4*9.81)*Tool!$B$125)+(COS(RADIANS(90-DEGREES(ASIN(AD474/2000))))*SQRT(2*Basic!$C$4*9.81)*COS(RADIANS(90-DEGREES(ASIN(AD474/2000))))*SQRT(2*Basic!$C$4*9.81))))*(SQRT((SIN(RADIANS(90-DEGREES(ASIN(AD474/2000))))*SQRT(2*Basic!$C$4*9.81)*Tool!$B$125*SIN(RADIANS(90-DEGREES(ASIN(AD474/2000))))*SQRT(2*Basic!$C$4*9.81)*Tool!$B$125)+(COS(RADIANS(90-DEGREES(ASIN(AD474/2000))))*SQRT(2*Basic!$C$4*9.81)*COS(RADIANS(90-DEGREES(ASIN(AD474/2000))))*SQRT(2*Basic!$C$4*9.81))))/(2*9.81)</f>
        <v>0.88736616255999978</v>
      </c>
      <c r="AS474" s="75">
        <f>(1/9.81)*((SQRT((SIN(RADIANS(90-DEGREES(ASIN(AD474/2000))))*SQRT(2*Basic!$C$4*9.81)*Tool!$B$125*SIN(RADIANS(90-DEGREES(ASIN(AD474/2000))))*SQRT(2*Basic!$C$4*9.81)*Tool!$B$125)+(COS(RADIANS(90-DEGREES(ASIN(AD474/2000))))*SQRT(2*Basic!$C$4*9.81)*COS(RADIANS(90-DEGREES(ASIN(AD474/2000))))*SQRT(2*Basic!$C$4*9.81))))*SIN(RADIANS(AK474))+(SQRT(((SQRT((SIN(RADIANS(90-DEGREES(ASIN(AD474/2000))))*SQRT(2*Basic!$C$4*9.81)*Tool!$B$125*SIN(RADIANS(90-DEGREES(ASIN(AD474/2000))))*SQRT(2*Basic!$C$4*9.81)*Tool!$B$125)+(COS(RADIANS(90-DEGREES(ASIN(AD474/2000))))*SQRT(2*Basic!$C$4*9.81)*COS(RADIANS(90-DEGREES(ASIN(AD474/2000))))*SQRT(2*Basic!$C$4*9.81))))*SIN(RADIANS(AK474))*(SQRT((SIN(RADIANS(90-DEGREES(ASIN(AD474/2000))))*SQRT(2*Basic!$C$4*9.81)*Tool!$B$125*SIN(RADIANS(90-DEGREES(ASIN(AD474/2000))))*SQRT(2*Basic!$C$4*9.81)*Tool!$B$125)+(COS(RADIANS(90-DEGREES(ASIN(AD474/2000))))*SQRT(2*Basic!$C$4*9.81)*COS(RADIANS(90-DEGREES(ASIN(AD474/2000))))*SQRT(2*Basic!$C$4*9.81))))*SIN(RADIANS(AK474)))-19.62*(-Basic!$C$3))))*(SQRT((SIN(RADIANS(90-DEGREES(ASIN(AD474/2000))))*SQRT(2*Basic!$C$4*9.81)*Tool!$B$125*SIN(RADIANS(90-DEGREES(ASIN(AD474/2000))))*SQRT(2*Basic!$C$4*9.81)*Tool!$B$125)+(COS(RADIANS(90-DEGREES(ASIN(AD474/2000))))*SQRT(2*Basic!$C$4*9.81)*COS(RADIANS(90-DEGREES(ASIN(AD474/2000))))*SQRT(2*Basic!$C$4*9.81))))*COS(RADIANS(AK474))</f>
        <v>2.9601983617110497</v>
      </c>
    </row>
    <row r="475" spans="6:45" x14ac:dyDescent="0.3">
      <c r="F475">
        <v>473</v>
      </c>
      <c r="G475" s="31">
        <f t="shared" si="56"/>
        <v>1.3944236593989574</v>
      </c>
      <c r="H475" s="35">
        <f>Tool!$E$10+('Trajectory Map'!G475*SIN(RADIANS(90-2*DEGREES(ASIN($D$5/2000))))/COS(RADIANS(90-2*DEGREES(ASIN($D$5/2000))))-('Trajectory Map'!G475*'Trajectory Map'!G475/((VLOOKUP($D$5,$AD$3:$AR$2002,15,FALSE)*4*COS(RADIANS(90-2*DEGREES(ASIN($D$5/2000))))*COS(RADIANS(90-2*DEGREES(ASIN($D$5/2000))))))))</f>
        <v>5.8192771741438456</v>
      </c>
      <c r="AD475" s="33">
        <f t="shared" si="60"/>
        <v>473</v>
      </c>
      <c r="AE475" s="33">
        <f t="shared" si="57"/>
        <v>1943.2629775714865</v>
      </c>
      <c r="AH475" s="33">
        <f t="shared" si="58"/>
        <v>13.68005914413126</v>
      </c>
      <c r="AI475" s="33">
        <f t="shared" si="59"/>
        <v>76.319940855868737</v>
      </c>
      <c r="AK475" s="75">
        <f t="shared" si="61"/>
        <v>62.63988171173748</v>
      </c>
      <c r="AN475" s="64"/>
      <c r="AQ475" s="64"/>
      <c r="AR475" s="75">
        <f>(SQRT((SIN(RADIANS(90-DEGREES(ASIN(AD475/2000))))*SQRT(2*Basic!$C$4*9.81)*Tool!$B$125*SIN(RADIANS(90-DEGREES(ASIN(AD475/2000))))*SQRT(2*Basic!$C$4*9.81)*Tool!$B$125)+(COS(RADIANS(90-DEGREES(ASIN(AD475/2000))))*SQRT(2*Basic!$C$4*9.81)*COS(RADIANS(90-DEGREES(ASIN(AD475/2000))))*SQRT(2*Basic!$C$4*9.81))))*(SQRT((SIN(RADIANS(90-DEGREES(ASIN(AD475/2000))))*SQRT(2*Basic!$C$4*9.81)*Tool!$B$125*SIN(RADIANS(90-DEGREES(ASIN(AD475/2000))))*SQRT(2*Basic!$C$4*9.81)*Tool!$B$125)+(COS(RADIANS(90-DEGREES(ASIN(AD475/2000))))*SQRT(2*Basic!$C$4*9.81)*COS(RADIANS(90-DEGREES(ASIN(AD475/2000))))*SQRT(2*Basic!$C$4*9.81))))/(2*9.81)</f>
        <v>0.88761950761000019</v>
      </c>
      <c r="AS475" s="75">
        <f>(1/9.81)*((SQRT((SIN(RADIANS(90-DEGREES(ASIN(AD475/2000))))*SQRT(2*Basic!$C$4*9.81)*Tool!$B$125*SIN(RADIANS(90-DEGREES(ASIN(AD475/2000))))*SQRT(2*Basic!$C$4*9.81)*Tool!$B$125)+(COS(RADIANS(90-DEGREES(ASIN(AD475/2000))))*SQRT(2*Basic!$C$4*9.81)*COS(RADIANS(90-DEGREES(ASIN(AD475/2000))))*SQRT(2*Basic!$C$4*9.81))))*SIN(RADIANS(AK475))+(SQRT(((SQRT((SIN(RADIANS(90-DEGREES(ASIN(AD475/2000))))*SQRT(2*Basic!$C$4*9.81)*Tool!$B$125*SIN(RADIANS(90-DEGREES(ASIN(AD475/2000))))*SQRT(2*Basic!$C$4*9.81)*Tool!$B$125)+(COS(RADIANS(90-DEGREES(ASIN(AD475/2000))))*SQRT(2*Basic!$C$4*9.81)*COS(RADIANS(90-DEGREES(ASIN(AD475/2000))))*SQRT(2*Basic!$C$4*9.81))))*SIN(RADIANS(AK475))*(SQRT((SIN(RADIANS(90-DEGREES(ASIN(AD475/2000))))*SQRT(2*Basic!$C$4*9.81)*Tool!$B$125*SIN(RADIANS(90-DEGREES(ASIN(AD475/2000))))*SQRT(2*Basic!$C$4*9.81)*Tool!$B$125)+(COS(RADIANS(90-DEGREES(ASIN(AD475/2000))))*SQRT(2*Basic!$C$4*9.81)*COS(RADIANS(90-DEGREES(ASIN(AD475/2000))))*SQRT(2*Basic!$C$4*9.81))))*SIN(RADIANS(AK475)))-19.62*(-Basic!$C$3))))*(SQRT((SIN(RADIANS(90-DEGREES(ASIN(AD475/2000))))*SQRT(2*Basic!$C$4*9.81)*Tool!$B$125*SIN(RADIANS(90-DEGREES(ASIN(AD475/2000))))*SQRT(2*Basic!$C$4*9.81)*Tool!$B$125)+(COS(RADIANS(90-DEGREES(ASIN(AD475/2000))))*SQRT(2*Basic!$C$4*9.81)*COS(RADIANS(90-DEGREES(ASIN(AD475/2000))))*SQRT(2*Basic!$C$4*9.81))))*COS(RADIANS(AK475))</f>
        <v>2.9661490364065517</v>
      </c>
    </row>
    <row r="476" spans="6:45" x14ac:dyDescent="0.3">
      <c r="F476">
        <v>474</v>
      </c>
      <c r="G476" s="31">
        <f t="shared" si="56"/>
        <v>1.3973717009621687</v>
      </c>
      <c r="H476" s="35">
        <f>Tool!$E$10+('Trajectory Map'!G476*SIN(RADIANS(90-2*DEGREES(ASIN($D$5/2000))))/COS(RADIANS(90-2*DEGREES(ASIN($D$5/2000))))-('Trajectory Map'!G476*'Trajectory Map'!G476/((VLOOKUP($D$5,$AD$3:$AR$2002,15,FALSE)*4*COS(RADIANS(90-2*DEGREES(ASIN($D$5/2000))))*COS(RADIANS(90-2*DEGREES(ASIN($D$5/2000))))))))</f>
        <v>5.8180765946250697</v>
      </c>
      <c r="AD476" s="33">
        <f t="shared" si="60"/>
        <v>474</v>
      </c>
      <c r="AE476" s="33">
        <f t="shared" si="57"/>
        <v>1943.019299955613</v>
      </c>
      <c r="AH476" s="33">
        <f t="shared" si="58"/>
        <v>13.709545308108519</v>
      </c>
      <c r="AI476" s="33">
        <f t="shared" si="59"/>
        <v>76.290454691891483</v>
      </c>
      <c r="AK476" s="75">
        <f t="shared" si="61"/>
        <v>62.580909383782966</v>
      </c>
      <c r="AN476" s="64"/>
      <c r="AQ476" s="64"/>
      <c r="AR476" s="75">
        <f>(SQRT((SIN(RADIANS(90-DEGREES(ASIN(AD476/2000))))*SQRT(2*Basic!$C$4*9.81)*Tool!$B$125*SIN(RADIANS(90-DEGREES(ASIN(AD476/2000))))*SQRT(2*Basic!$C$4*9.81)*Tool!$B$125)+(COS(RADIANS(90-DEGREES(ASIN(AD476/2000))))*SQRT(2*Basic!$C$4*9.81)*COS(RADIANS(90-DEGREES(ASIN(AD476/2000))))*SQRT(2*Basic!$C$4*9.81))))*(SQRT((SIN(RADIANS(90-DEGREES(ASIN(AD476/2000))))*SQRT(2*Basic!$C$4*9.81)*Tool!$B$125*SIN(RADIANS(90-DEGREES(ASIN(AD476/2000))))*SQRT(2*Basic!$C$4*9.81)*Tool!$B$125)+(COS(RADIANS(90-DEGREES(ASIN(AD476/2000))))*SQRT(2*Basic!$C$4*9.81)*COS(RADIANS(90-DEGREES(ASIN(AD476/2000))))*SQRT(2*Basic!$C$4*9.81))))/(2*9.81)</f>
        <v>0.88787338884000022</v>
      </c>
      <c r="AS476" s="75">
        <f>(1/9.81)*((SQRT((SIN(RADIANS(90-DEGREES(ASIN(AD476/2000))))*SQRT(2*Basic!$C$4*9.81)*Tool!$B$125*SIN(RADIANS(90-DEGREES(ASIN(AD476/2000))))*SQRT(2*Basic!$C$4*9.81)*Tool!$B$125)+(COS(RADIANS(90-DEGREES(ASIN(AD476/2000))))*SQRT(2*Basic!$C$4*9.81)*COS(RADIANS(90-DEGREES(ASIN(AD476/2000))))*SQRT(2*Basic!$C$4*9.81))))*SIN(RADIANS(AK476))+(SQRT(((SQRT((SIN(RADIANS(90-DEGREES(ASIN(AD476/2000))))*SQRT(2*Basic!$C$4*9.81)*Tool!$B$125*SIN(RADIANS(90-DEGREES(ASIN(AD476/2000))))*SQRT(2*Basic!$C$4*9.81)*Tool!$B$125)+(COS(RADIANS(90-DEGREES(ASIN(AD476/2000))))*SQRT(2*Basic!$C$4*9.81)*COS(RADIANS(90-DEGREES(ASIN(AD476/2000))))*SQRT(2*Basic!$C$4*9.81))))*SIN(RADIANS(AK476))*(SQRT((SIN(RADIANS(90-DEGREES(ASIN(AD476/2000))))*SQRT(2*Basic!$C$4*9.81)*Tool!$B$125*SIN(RADIANS(90-DEGREES(ASIN(AD476/2000))))*SQRT(2*Basic!$C$4*9.81)*Tool!$B$125)+(COS(RADIANS(90-DEGREES(ASIN(AD476/2000))))*SQRT(2*Basic!$C$4*9.81)*COS(RADIANS(90-DEGREES(ASIN(AD476/2000))))*SQRT(2*Basic!$C$4*9.81))))*SIN(RADIANS(AK476)))-19.62*(-Basic!$C$3))))*(SQRT((SIN(RADIANS(90-DEGREES(ASIN(AD476/2000))))*SQRT(2*Basic!$C$4*9.81)*Tool!$B$125*SIN(RADIANS(90-DEGREES(ASIN(AD476/2000))))*SQRT(2*Basic!$C$4*9.81)*Tool!$B$125)+(COS(RADIANS(90-DEGREES(ASIN(AD476/2000))))*SQRT(2*Basic!$C$4*9.81)*COS(RADIANS(90-DEGREES(ASIN(AD476/2000))))*SQRT(2*Basic!$C$4*9.81))))*COS(RADIANS(AK476))</f>
        <v>2.9720973122947774</v>
      </c>
    </row>
    <row r="477" spans="6:45" x14ac:dyDescent="0.3">
      <c r="F477">
        <v>475</v>
      </c>
      <c r="G477" s="31">
        <f t="shared" si="56"/>
        <v>1.4003197425253799</v>
      </c>
      <c r="H477" s="35">
        <f>Tool!$E$10+('Trajectory Map'!G477*SIN(RADIANS(90-2*DEGREES(ASIN($D$5/2000))))/COS(RADIANS(90-2*DEGREES(ASIN($D$5/2000))))-('Trajectory Map'!G477*'Trajectory Map'!G477/((VLOOKUP($D$5,$AD$3:$AR$2002,15,FALSE)*4*COS(RADIANS(90-2*DEGREES(ASIN($D$5/2000))))*COS(RADIANS(90-2*DEGREES(ASIN($D$5/2000))))))))</f>
        <v>5.8168725615127794</v>
      </c>
      <c r="AD477" s="33">
        <f t="shared" si="60"/>
        <v>475</v>
      </c>
      <c r="AE477" s="33">
        <f t="shared" si="57"/>
        <v>1942.7750770482928</v>
      </c>
      <c r="AH477" s="33">
        <f t="shared" si="58"/>
        <v>13.739035174369739</v>
      </c>
      <c r="AI477" s="33">
        <f t="shared" si="59"/>
        <v>76.260964825630253</v>
      </c>
      <c r="AK477" s="75">
        <f t="shared" si="61"/>
        <v>62.521929651260521</v>
      </c>
      <c r="AN477" s="64"/>
      <c r="AQ477" s="64"/>
      <c r="AR477" s="75">
        <f>(SQRT((SIN(RADIANS(90-DEGREES(ASIN(AD477/2000))))*SQRT(2*Basic!$C$4*9.81)*Tool!$B$125*SIN(RADIANS(90-DEGREES(ASIN(AD477/2000))))*SQRT(2*Basic!$C$4*9.81)*Tool!$B$125)+(COS(RADIANS(90-DEGREES(ASIN(AD477/2000))))*SQRT(2*Basic!$C$4*9.81)*COS(RADIANS(90-DEGREES(ASIN(AD477/2000))))*SQRT(2*Basic!$C$4*9.81))))*(SQRT((SIN(RADIANS(90-DEGREES(ASIN(AD477/2000))))*SQRT(2*Basic!$C$4*9.81)*Tool!$B$125*SIN(RADIANS(90-DEGREES(ASIN(AD477/2000))))*SQRT(2*Basic!$C$4*9.81)*Tool!$B$125)+(COS(RADIANS(90-DEGREES(ASIN(AD477/2000))))*SQRT(2*Basic!$C$4*9.81)*COS(RADIANS(90-DEGREES(ASIN(AD477/2000))))*SQRT(2*Basic!$C$4*9.81))))/(2*9.81)</f>
        <v>0.88812780625000032</v>
      </c>
      <c r="AS477" s="75">
        <f>(1/9.81)*((SQRT((SIN(RADIANS(90-DEGREES(ASIN(AD477/2000))))*SQRT(2*Basic!$C$4*9.81)*Tool!$B$125*SIN(RADIANS(90-DEGREES(ASIN(AD477/2000))))*SQRT(2*Basic!$C$4*9.81)*Tool!$B$125)+(COS(RADIANS(90-DEGREES(ASIN(AD477/2000))))*SQRT(2*Basic!$C$4*9.81)*COS(RADIANS(90-DEGREES(ASIN(AD477/2000))))*SQRT(2*Basic!$C$4*9.81))))*SIN(RADIANS(AK477))+(SQRT(((SQRT((SIN(RADIANS(90-DEGREES(ASIN(AD477/2000))))*SQRT(2*Basic!$C$4*9.81)*Tool!$B$125*SIN(RADIANS(90-DEGREES(ASIN(AD477/2000))))*SQRT(2*Basic!$C$4*9.81)*Tool!$B$125)+(COS(RADIANS(90-DEGREES(ASIN(AD477/2000))))*SQRT(2*Basic!$C$4*9.81)*COS(RADIANS(90-DEGREES(ASIN(AD477/2000))))*SQRT(2*Basic!$C$4*9.81))))*SIN(RADIANS(AK477))*(SQRT((SIN(RADIANS(90-DEGREES(ASIN(AD477/2000))))*SQRT(2*Basic!$C$4*9.81)*Tool!$B$125*SIN(RADIANS(90-DEGREES(ASIN(AD477/2000))))*SQRT(2*Basic!$C$4*9.81)*Tool!$B$125)+(COS(RADIANS(90-DEGREES(ASIN(AD477/2000))))*SQRT(2*Basic!$C$4*9.81)*COS(RADIANS(90-DEGREES(ASIN(AD477/2000))))*SQRT(2*Basic!$C$4*9.81))))*SIN(RADIANS(AK477)))-19.62*(-Basic!$C$3))))*(SQRT((SIN(RADIANS(90-DEGREES(ASIN(AD477/2000))))*SQRT(2*Basic!$C$4*9.81)*Tool!$B$125*SIN(RADIANS(90-DEGREES(ASIN(AD477/2000))))*SQRT(2*Basic!$C$4*9.81)*Tool!$B$125)+(COS(RADIANS(90-DEGREES(ASIN(AD477/2000))))*SQRT(2*Basic!$C$4*9.81)*COS(RADIANS(90-DEGREES(ASIN(AD477/2000))))*SQRT(2*Basic!$C$4*9.81))))*COS(RADIANS(AK477))</f>
        <v>2.9780431806591428</v>
      </c>
    </row>
    <row r="478" spans="6:45" x14ac:dyDescent="0.3">
      <c r="F478">
        <v>476</v>
      </c>
      <c r="G478" s="31">
        <f t="shared" si="56"/>
        <v>1.4032677840885912</v>
      </c>
      <c r="H478" s="35">
        <f>Tool!$E$10+('Trajectory Map'!G478*SIN(RADIANS(90-2*DEGREES(ASIN($D$5/2000))))/COS(RADIANS(90-2*DEGREES(ASIN($D$5/2000))))-('Trajectory Map'!G478*'Trajectory Map'!G478/((VLOOKUP($D$5,$AD$3:$AR$2002,15,FALSE)*4*COS(RADIANS(90-2*DEGREES(ASIN($D$5/2000))))*COS(RADIANS(90-2*DEGREES(ASIN($D$5/2000))))))))</f>
        <v>5.8156650748069758</v>
      </c>
      <c r="AD478" s="33">
        <f t="shared" si="60"/>
        <v>476</v>
      </c>
      <c r="AE478" s="33">
        <f t="shared" si="57"/>
        <v>1942.5303086438573</v>
      </c>
      <c r="AH478" s="33">
        <f t="shared" si="58"/>
        <v>13.768528752124993</v>
      </c>
      <c r="AI478" s="33">
        <f t="shared" si="59"/>
        <v>76.231471247875007</v>
      </c>
      <c r="AK478" s="75">
        <f t="shared" si="61"/>
        <v>62.462942495750013</v>
      </c>
      <c r="AN478" s="64"/>
      <c r="AQ478" s="64"/>
      <c r="AR478" s="75">
        <f>(SQRT((SIN(RADIANS(90-DEGREES(ASIN(AD478/2000))))*SQRT(2*Basic!$C$4*9.81)*Tool!$B$125*SIN(RADIANS(90-DEGREES(ASIN(AD478/2000))))*SQRT(2*Basic!$C$4*9.81)*Tool!$B$125)+(COS(RADIANS(90-DEGREES(ASIN(AD478/2000))))*SQRT(2*Basic!$C$4*9.81)*COS(RADIANS(90-DEGREES(ASIN(AD478/2000))))*SQRT(2*Basic!$C$4*9.81))))*(SQRT((SIN(RADIANS(90-DEGREES(ASIN(AD478/2000))))*SQRT(2*Basic!$C$4*9.81)*Tool!$B$125*SIN(RADIANS(90-DEGREES(ASIN(AD478/2000))))*SQRT(2*Basic!$C$4*9.81)*Tool!$B$125)+(COS(RADIANS(90-DEGREES(ASIN(AD478/2000))))*SQRT(2*Basic!$C$4*9.81)*COS(RADIANS(90-DEGREES(ASIN(AD478/2000))))*SQRT(2*Basic!$C$4*9.81))))/(2*9.81)</f>
        <v>0.88838275984000004</v>
      </c>
      <c r="AS478" s="75">
        <f>(1/9.81)*((SQRT((SIN(RADIANS(90-DEGREES(ASIN(AD478/2000))))*SQRT(2*Basic!$C$4*9.81)*Tool!$B$125*SIN(RADIANS(90-DEGREES(ASIN(AD478/2000))))*SQRT(2*Basic!$C$4*9.81)*Tool!$B$125)+(COS(RADIANS(90-DEGREES(ASIN(AD478/2000))))*SQRT(2*Basic!$C$4*9.81)*COS(RADIANS(90-DEGREES(ASIN(AD478/2000))))*SQRT(2*Basic!$C$4*9.81))))*SIN(RADIANS(AK478))+(SQRT(((SQRT((SIN(RADIANS(90-DEGREES(ASIN(AD478/2000))))*SQRT(2*Basic!$C$4*9.81)*Tool!$B$125*SIN(RADIANS(90-DEGREES(ASIN(AD478/2000))))*SQRT(2*Basic!$C$4*9.81)*Tool!$B$125)+(COS(RADIANS(90-DEGREES(ASIN(AD478/2000))))*SQRT(2*Basic!$C$4*9.81)*COS(RADIANS(90-DEGREES(ASIN(AD478/2000))))*SQRT(2*Basic!$C$4*9.81))))*SIN(RADIANS(AK478))*(SQRT((SIN(RADIANS(90-DEGREES(ASIN(AD478/2000))))*SQRT(2*Basic!$C$4*9.81)*Tool!$B$125*SIN(RADIANS(90-DEGREES(ASIN(AD478/2000))))*SQRT(2*Basic!$C$4*9.81)*Tool!$B$125)+(COS(RADIANS(90-DEGREES(ASIN(AD478/2000))))*SQRT(2*Basic!$C$4*9.81)*COS(RADIANS(90-DEGREES(ASIN(AD478/2000))))*SQRT(2*Basic!$C$4*9.81))))*SIN(RADIANS(AK478)))-19.62*(-Basic!$C$3))))*(SQRT((SIN(RADIANS(90-DEGREES(ASIN(AD478/2000))))*SQRT(2*Basic!$C$4*9.81)*Tool!$B$125*SIN(RADIANS(90-DEGREES(ASIN(AD478/2000))))*SQRT(2*Basic!$C$4*9.81)*Tool!$B$125)+(COS(RADIANS(90-DEGREES(ASIN(AD478/2000))))*SQRT(2*Basic!$C$4*9.81)*COS(RADIANS(90-DEGREES(ASIN(AD478/2000))))*SQRT(2*Basic!$C$4*9.81))))*COS(RADIANS(AK478))</f>
        <v>2.9839866327625115</v>
      </c>
    </row>
    <row r="479" spans="6:45" x14ac:dyDescent="0.3">
      <c r="F479">
        <v>477</v>
      </c>
      <c r="G479" s="31">
        <f t="shared" si="56"/>
        <v>1.4062158256518027</v>
      </c>
      <c r="H479" s="35">
        <f>Tool!$E$10+('Trajectory Map'!G479*SIN(RADIANS(90-2*DEGREES(ASIN($D$5/2000))))/COS(RADIANS(90-2*DEGREES(ASIN($D$5/2000))))-('Trajectory Map'!G479*'Trajectory Map'!G479/((VLOOKUP($D$5,$AD$3:$AR$2002,15,FALSE)*4*COS(RADIANS(90-2*DEGREES(ASIN($D$5/2000))))*COS(RADIANS(90-2*DEGREES(ASIN($D$5/2000))))))))</f>
        <v>5.814454134507657</v>
      </c>
      <c r="AD479" s="33">
        <f t="shared" si="60"/>
        <v>477</v>
      </c>
      <c r="AE479" s="33">
        <f t="shared" si="57"/>
        <v>1942.2849945360747</v>
      </c>
      <c r="AH479" s="33">
        <f t="shared" si="58"/>
        <v>13.798026050594078</v>
      </c>
      <c r="AI479" s="33">
        <f t="shared" si="59"/>
        <v>76.201973949405925</v>
      </c>
      <c r="AK479" s="75">
        <f t="shared" si="61"/>
        <v>62.403947898811843</v>
      </c>
      <c r="AN479" s="64"/>
      <c r="AQ479" s="64"/>
      <c r="AR479" s="75">
        <f>(SQRT((SIN(RADIANS(90-DEGREES(ASIN(AD479/2000))))*SQRT(2*Basic!$C$4*9.81)*Tool!$B$125*SIN(RADIANS(90-DEGREES(ASIN(AD479/2000))))*SQRT(2*Basic!$C$4*9.81)*Tool!$B$125)+(COS(RADIANS(90-DEGREES(ASIN(AD479/2000))))*SQRT(2*Basic!$C$4*9.81)*COS(RADIANS(90-DEGREES(ASIN(AD479/2000))))*SQRT(2*Basic!$C$4*9.81))))*(SQRT((SIN(RADIANS(90-DEGREES(ASIN(AD479/2000))))*SQRT(2*Basic!$C$4*9.81)*Tool!$B$125*SIN(RADIANS(90-DEGREES(ASIN(AD479/2000))))*SQRT(2*Basic!$C$4*9.81)*Tool!$B$125)+(COS(RADIANS(90-DEGREES(ASIN(AD479/2000))))*SQRT(2*Basic!$C$4*9.81)*COS(RADIANS(90-DEGREES(ASIN(AD479/2000))))*SQRT(2*Basic!$C$4*9.81))))/(2*9.81)</f>
        <v>0.88863824961000026</v>
      </c>
      <c r="AS479" s="75">
        <f>(1/9.81)*((SQRT((SIN(RADIANS(90-DEGREES(ASIN(AD479/2000))))*SQRT(2*Basic!$C$4*9.81)*Tool!$B$125*SIN(RADIANS(90-DEGREES(ASIN(AD479/2000))))*SQRT(2*Basic!$C$4*9.81)*Tool!$B$125)+(COS(RADIANS(90-DEGREES(ASIN(AD479/2000))))*SQRT(2*Basic!$C$4*9.81)*COS(RADIANS(90-DEGREES(ASIN(AD479/2000))))*SQRT(2*Basic!$C$4*9.81))))*SIN(RADIANS(AK479))+(SQRT(((SQRT((SIN(RADIANS(90-DEGREES(ASIN(AD479/2000))))*SQRT(2*Basic!$C$4*9.81)*Tool!$B$125*SIN(RADIANS(90-DEGREES(ASIN(AD479/2000))))*SQRT(2*Basic!$C$4*9.81)*Tool!$B$125)+(COS(RADIANS(90-DEGREES(ASIN(AD479/2000))))*SQRT(2*Basic!$C$4*9.81)*COS(RADIANS(90-DEGREES(ASIN(AD479/2000))))*SQRT(2*Basic!$C$4*9.81))))*SIN(RADIANS(AK479))*(SQRT((SIN(RADIANS(90-DEGREES(ASIN(AD479/2000))))*SQRT(2*Basic!$C$4*9.81)*Tool!$B$125*SIN(RADIANS(90-DEGREES(ASIN(AD479/2000))))*SQRT(2*Basic!$C$4*9.81)*Tool!$B$125)+(COS(RADIANS(90-DEGREES(ASIN(AD479/2000))))*SQRT(2*Basic!$C$4*9.81)*COS(RADIANS(90-DEGREES(ASIN(AD479/2000))))*SQRT(2*Basic!$C$4*9.81))))*SIN(RADIANS(AK479)))-19.62*(-Basic!$C$3))))*(SQRT((SIN(RADIANS(90-DEGREES(ASIN(AD479/2000))))*SQRT(2*Basic!$C$4*9.81)*Tool!$B$125*SIN(RADIANS(90-DEGREES(ASIN(AD479/2000))))*SQRT(2*Basic!$C$4*9.81)*Tool!$B$125)+(COS(RADIANS(90-DEGREES(ASIN(AD479/2000))))*SQRT(2*Basic!$C$4*9.81)*COS(RADIANS(90-DEGREES(ASIN(AD479/2000))))*SQRT(2*Basic!$C$4*9.81))))*COS(RADIANS(AK479))</f>
        <v>2.9899276598471918</v>
      </c>
    </row>
    <row r="480" spans="6:45" x14ac:dyDescent="0.3">
      <c r="F480">
        <v>478</v>
      </c>
      <c r="G480" s="31">
        <f t="shared" si="56"/>
        <v>1.4091638672150142</v>
      </c>
      <c r="H480" s="35">
        <f>Tool!$E$10+('Trajectory Map'!G480*SIN(RADIANS(90-2*DEGREES(ASIN($D$5/2000))))/COS(RADIANS(90-2*DEGREES(ASIN($D$5/2000))))-('Trajectory Map'!G480*'Trajectory Map'!G480/((VLOOKUP($D$5,$AD$3:$AR$2002,15,FALSE)*4*COS(RADIANS(90-2*DEGREES(ASIN($D$5/2000))))*COS(RADIANS(90-2*DEGREES(ASIN($D$5/2000))))))))</f>
        <v>5.8132397406148248</v>
      </c>
      <c r="AD480" s="33">
        <f t="shared" si="60"/>
        <v>478</v>
      </c>
      <c r="AE480" s="33">
        <f t="shared" si="57"/>
        <v>1942.0391345181488</v>
      </c>
      <c r="AH480" s="33">
        <f t="shared" si="58"/>
        <v>13.827527079006565</v>
      </c>
      <c r="AI480" s="33">
        <f t="shared" si="59"/>
        <v>76.172472920993442</v>
      </c>
      <c r="AK480" s="75">
        <f t="shared" si="61"/>
        <v>62.344945841986871</v>
      </c>
      <c r="AN480" s="64"/>
      <c r="AQ480" s="64"/>
      <c r="AR480" s="75">
        <f>(SQRT((SIN(RADIANS(90-DEGREES(ASIN(AD480/2000))))*SQRT(2*Basic!$C$4*9.81)*Tool!$B$125*SIN(RADIANS(90-DEGREES(ASIN(AD480/2000))))*SQRT(2*Basic!$C$4*9.81)*Tool!$B$125)+(COS(RADIANS(90-DEGREES(ASIN(AD480/2000))))*SQRT(2*Basic!$C$4*9.81)*COS(RADIANS(90-DEGREES(ASIN(AD480/2000))))*SQRT(2*Basic!$C$4*9.81))))*(SQRT((SIN(RADIANS(90-DEGREES(ASIN(AD480/2000))))*SQRT(2*Basic!$C$4*9.81)*Tool!$B$125*SIN(RADIANS(90-DEGREES(ASIN(AD480/2000))))*SQRT(2*Basic!$C$4*9.81)*Tool!$B$125)+(COS(RADIANS(90-DEGREES(ASIN(AD480/2000))))*SQRT(2*Basic!$C$4*9.81)*COS(RADIANS(90-DEGREES(ASIN(AD480/2000))))*SQRT(2*Basic!$C$4*9.81))))/(2*9.81)</f>
        <v>0.88889427556</v>
      </c>
      <c r="AS480" s="75">
        <f>(1/9.81)*((SQRT((SIN(RADIANS(90-DEGREES(ASIN(AD480/2000))))*SQRT(2*Basic!$C$4*9.81)*Tool!$B$125*SIN(RADIANS(90-DEGREES(ASIN(AD480/2000))))*SQRT(2*Basic!$C$4*9.81)*Tool!$B$125)+(COS(RADIANS(90-DEGREES(ASIN(AD480/2000))))*SQRT(2*Basic!$C$4*9.81)*COS(RADIANS(90-DEGREES(ASIN(AD480/2000))))*SQRT(2*Basic!$C$4*9.81))))*SIN(RADIANS(AK480))+(SQRT(((SQRT((SIN(RADIANS(90-DEGREES(ASIN(AD480/2000))))*SQRT(2*Basic!$C$4*9.81)*Tool!$B$125*SIN(RADIANS(90-DEGREES(ASIN(AD480/2000))))*SQRT(2*Basic!$C$4*9.81)*Tool!$B$125)+(COS(RADIANS(90-DEGREES(ASIN(AD480/2000))))*SQRT(2*Basic!$C$4*9.81)*COS(RADIANS(90-DEGREES(ASIN(AD480/2000))))*SQRT(2*Basic!$C$4*9.81))))*SIN(RADIANS(AK480))*(SQRT((SIN(RADIANS(90-DEGREES(ASIN(AD480/2000))))*SQRT(2*Basic!$C$4*9.81)*Tool!$B$125*SIN(RADIANS(90-DEGREES(ASIN(AD480/2000))))*SQRT(2*Basic!$C$4*9.81)*Tool!$B$125)+(COS(RADIANS(90-DEGREES(ASIN(AD480/2000))))*SQRT(2*Basic!$C$4*9.81)*COS(RADIANS(90-DEGREES(ASIN(AD480/2000))))*SQRT(2*Basic!$C$4*9.81))))*SIN(RADIANS(AK480)))-19.62*(-Basic!$C$3))))*(SQRT((SIN(RADIANS(90-DEGREES(ASIN(AD480/2000))))*SQRT(2*Basic!$C$4*9.81)*Tool!$B$125*SIN(RADIANS(90-DEGREES(ASIN(AD480/2000))))*SQRT(2*Basic!$C$4*9.81)*Tool!$B$125)+(COS(RADIANS(90-DEGREES(ASIN(AD480/2000))))*SQRT(2*Basic!$C$4*9.81)*COS(RADIANS(90-DEGREES(ASIN(AD480/2000))))*SQRT(2*Basic!$C$4*9.81))))*COS(RADIANS(AK480))</f>
        <v>2.9958662531349152</v>
      </c>
    </row>
    <row r="481" spans="6:45" x14ac:dyDescent="0.3">
      <c r="F481">
        <v>479</v>
      </c>
      <c r="G481" s="31">
        <f t="shared" si="56"/>
        <v>1.4121119087782255</v>
      </c>
      <c r="H481" s="35">
        <f>Tool!$E$10+('Trajectory Map'!G481*SIN(RADIANS(90-2*DEGREES(ASIN($D$5/2000))))/COS(RADIANS(90-2*DEGREES(ASIN($D$5/2000))))-('Trajectory Map'!G481*'Trajectory Map'!G481/((VLOOKUP($D$5,$AD$3:$AR$2002,15,FALSE)*4*COS(RADIANS(90-2*DEGREES(ASIN($D$5/2000))))*COS(RADIANS(90-2*DEGREES(ASIN($D$5/2000))))))))</f>
        <v>5.8120218931284784</v>
      </c>
      <c r="AD481" s="33">
        <f t="shared" si="60"/>
        <v>479</v>
      </c>
      <c r="AE481" s="33">
        <f t="shared" si="57"/>
        <v>1941.792728382718</v>
      </c>
      <c r="AH481" s="33">
        <f t="shared" si="58"/>
        <v>13.857031846601808</v>
      </c>
      <c r="AI481" s="33">
        <f t="shared" si="59"/>
        <v>76.142968153398186</v>
      </c>
      <c r="AK481" s="75">
        <f t="shared" si="61"/>
        <v>62.285936306796387</v>
      </c>
      <c r="AN481" s="64"/>
      <c r="AQ481" s="64"/>
      <c r="AR481" s="75">
        <f>(SQRT((SIN(RADIANS(90-DEGREES(ASIN(AD481/2000))))*SQRT(2*Basic!$C$4*9.81)*Tool!$B$125*SIN(RADIANS(90-DEGREES(ASIN(AD481/2000))))*SQRT(2*Basic!$C$4*9.81)*Tool!$B$125)+(COS(RADIANS(90-DEGREES(ASIN(AD481/2000))))*SQRT(2*Basic!$C$4*9.81)*COS(RADIANS(90-DEGREES(ASIN(AD481/2000))))*SQRT(2*Basic!$C$4*9.81))))*(SQRT((SIN(RADIANS(90-DEGREES(ASIN(AD481/2000))))*SQRT(2*Basic!$C$4*9.81)*Tool!$B$125*SIN(RADIANS(90-DEGREES(ASIN(AD481/2000))))*SQRT(2*Basic!$C$4*9.81)*Tool!$B$125)+(COS(RADIANS(90-DEGREES(ASIN(AD481/2000))))*SQRT(2*Basic!$C$4*9.81)*COS(RADIANS(90-DEGREES(ASIN(AD481/2000))))*SQRT(2*Basic!$C$4*9.81))))/(2*9.81)</f>
        <v>0.88915083769000003</v>
      </c>
      <c r="AS481" s="75">
        <f>(1/9.81)*((SQRT((SIN(RADIANS(90-DEGREES(ASIN(AD481/2000))))*SQRT(2*Basic!$C$4*9.81)*Tool!$B$125*SIN(RADIANS(90-DEGREES(ASIN(AD481/2000))))*SQRT(2*Basic!$C$4*9.81)*Tool!$B$125)+(COS(RADIANS(90-DEGREES(ASIN(AD481/2000))))*SQRT(2*Basic!$C$4*9.81)*COS(RADIANS(90-DEGREES(ASIN(AD481/2000))))*SQRT(2*Basic!$C$4*9.81))))*SIN(RADIANS(AK481))+(SQRT(((SQRT((SIN(RADIANS(90-DEGREES(ASIN(AD481/2000))))*SQRT(2*Basic!$C$4*9.81)*Tool!$B$125*SIN(RADIANS(90-DEGREES(ASIN(AD481/2000))))*SQRT(2*Basic!$C$4*9.81)*Tool!$B$125)+(COS(RADIANS(90-DEGREES(ASIN(AD481/2000))))*SQRT(2*Basic!$C$4*9.81)*COS(RADIANS(90-DEGREES(ASIN(AD481/2000))))*SQRT(2*Basic!$C$4*9.81))))*SIN(RADIANS(AK481))*(SQRT((SIN(RADIANS(90-DEGREES(ASIN(AD481/2000))))*SQRT(2*Basic!$C$4*9.81)*Tool!$B$125*SIN(RADIANS(90-DEGREES(ASIN(AD481/2000))))*SQRT(2*Basic!$C$4*9.81)*Tool!$B$125)+(COS(RADIANS(90-DEGREES(ASIN(AD481/2000))))*SQRT(2*Basic!$C$4*9.81)*COS(RADIANS(90-DEGREES(ASIN(AD481/2000))))*SQRT(2*Basic!$C$4*9.81))))*SIN(RADIANS(AK481)))-19.62*(-Basic!$C$3))))*(SQRT((SIN(RADIANS(90-DEGREES(ASIN(AD481/2000))))*SQRT(2*Basic!$C$4*9.81)*Tool!$B$125*SIN(RADIANS(90-DEGREES(ASIN(AD481/2000))))*SQRT(2*Basic!$C$4*9.81)*Tool!$B$125)+(COS(RADIANS(90-DEGREES(ASIN(AD481/2000))))*SQRT(2*Basic!$C$4*9.81)*COS(RADIANS(90-DEGREES(ASIN(AD481/2000))))*SQRT(2*Basic!$C$4*9.81))))*COS(RADIANS(AK481))</f>
        <v>3.0018024038268232</v>
      </c>
    </row>
    <row r="482" spans="6:45" x14ac:dyDescent="0.3">
      <c r="F482">
        <v>480</v>
      </c>
      <c r="G482" s="31">
        <f t="shared" si="56"/>
        <v>1.4150599503414367</v>
      </c>
      <c r="H482" s="35">
        <f>Tool!$E$10+('Trajectory Map'!G482*SIN(RADIANS(90-2*DEGREES(ASIN($D$5/2000))))/COS(RADIANS(90-2*DEGREES(ASIN($D$5/2000))))-('Trajectory Map'!G482*'Trajectory Map'!G482/((VLOOKUP($D$5,$AD$3:$AR$2002,15,FALSE)*4*COS(RADIANS(90-2*DEGREES(ASIN($D$5/2000))))*COS(RADIANS(90-2*DEGREES(ASIN($D$5/2000))))))))</f>
        <v>5.8108005920486177</v>
      </c>
      <c r="AD482" s="33">
        <f t="shared" si="60"/>
        <v>480</v>
      </c>
      <c r="AE482" s="33">
        <f t="shared" si="57"/>
        <v>1941.5457759218555</v>
      </c>
      <c r="AH482" s="33">
        <f t="shared" si="58"/>
        <v>13.886540362628992</v>
      </c>
      <c r="AI482" s="33">
        <f t="shared" si="59"/>
        <v>76.113459637371008</v>
      </c>
      <c r="AK482" s="75">
        <f t="shared" si="61"/>
        <v>62.226919274742016</v>
      </c>
      <c r="AN482" s="64"/>
      <c r="AQ482" s="64"/>
      <c r="AR482" s="75">
        <f>(SQRT((SIN(RADIANS(90-DEGREES(ASIN(AD482/2000))))*SQRT(2*Basic!$C$4*9.81)*Tool!$B$125*SIN(RADIANS(90-DEGREES(ASIN(AD482/2000))))*SQRT(2*Basic!$C$4*9.81)*Tool!$B$125)+(COS(RADIANS(90-DEGREES(ASIN(AD482/2000))))*SQRT(2*Basic!$C$4*9.81)*COS(RADIANS(90-DEGREES(ASIN(AD482/2000))))*SQRT(2*Basic!$C$4*9.81))))*(SQRT((SIN(RADIANS(90-DEGREES(ASIN(AD482/2000))))*SQRT(2*Basic!$C$4*9.81)*Tool!$B$125*SIN(RADIANS(90-DEGREES(ASIN(AD482/2000))))*SQRT(2*Basic!$C$4*9.81)*Tool!$B$125)+(COS(RADIANS(90-DEGREES(ASIN(AD482/2000))))*SQRT(2*Basic!$C$4*9.81)*COS(RADIANS(90-DEGREES(ASIN(AD482/2000))))*SQRT(2*Basic!$C$4*9.81))))/(2*9.81)</f>
        <v>0.88940793600000001</v>
      </c>
      <c r="AS482" s="75">
        <f>(1/9.81)*((SQRT((SIN(RADIANS(90-DEGREES(ASIN(AD482/2000))))*SQRT(2*Basic!$C$4*9.81)*Tool!$B$125*SIN(RADIANS(90-DEGREES(ASIN(AD482/2000))))*SQRT(2*Basic!$C$4*9.81)*Tool!$B$125)+(COS(RADIANS(90-DEGREES(ASIN(AD482/2000))))*SQRT(2*Basic!$C$4*9.81)*COS(RADIANS(90-DEGREES(ASIN(AD482/2000))))*SQRT(2*Basic!$C$4*9.81))))*SIN(RADIANS(AK482))+(SQRT(((SQRT((SIN(RADIANS(90-DEGREES(ASIN(AD482/2000))))*SQRT(2*Basic!$C$4*9.81)*Tool!$B$125*SIN(RADIANS(90-DEGREES(ASIN(AD482/2000))))*SQRT(2*Basic!$C$4*9.81)*Tool!$B$125)+(COS(RADIANS(90-DEGREES(ASIN(AD482/2000))))*SQRT(2*Basic!$C$4*9.81)*COS(RADIANS(90-DEGREES(ASIN(AD482/2000))))*SQRT(2*Basic!$C$4*9.81))))*SIN(RADIANS(AK482))*(SQRT((SIN(RADIANS(90-DEGREES(ASIN(AD482/2000))))*SQRT(2*Basic!$C$4*9.81)*Tool!$B$125*SIN(RADIANS(90-DEGREES(ASIN(AD482/2000))))*SQRT(2*Basic!$C$4*9.81)*Tool!$B$125)+(COS(RADIANS(90-DEGREES(ASIN(AD482/2000))))*SQRT(2*Basic!$C$4*9.81)*COS(RADIANS(90-DEGREES(ASIN(AD482/2000))))*SQRT(2*Basic!$C$4*9.81))))*SIN(RADIANS(AK482)))-19.62*(-Basic!$C$3))))*(SQRT((SIN(RADIANS(90-DEGREES(ASIN(AD482/2000))))*SQRT(2*Basic!$C$4*9.81)*Tool!$B$125*SIN(RADIANS(90-DEGREES(ASIN(AD482/2000))))*SQRT(2*Basic!$C$4*9.81)*Tool!$B$125)+(COS(RADIANS(90-DEGREES(ASIN(AD482/2000))))*SQRT(2*Basic!$C$4*9.81)*COS(RADIANS(90-DEGREES(ASIN(AD482/2000))))*SQRT(2*Basic!$C$4*9.81))))*COS(RADIANS(AK482))</f>
        <v>3.0077361031034506</v>
      </c>
    </row>
    <row r="483" spans="6:45" x14ac:dyDescent="0.3">
      <c r="F483">
        <v>481</v>
      </c>
      <c r="G483" s="31">
        <f t="shared" si="56"/>
        <v>1.418007991904648</v>
      </c>
      <c r="H483" s="35">
        <f>Tool!$E$10+('Trajectory Map'!G483*SIN(RADIANS(90-2*DEGREES(ASIN($D$5/2000))))/COS(RADIANS(90-2*DEGREES(ASIN($D$5/2000))))-('Trajectory Map'!G483*'Trajectory Map'!G483/((VLOOKUP($D$5,$AD$3:$AR$2002,15,FALSE)*4*COS(RADIANS(90-2*DEGREES(ASIN($D$5/2000))))*COS(RADIANS(90-2*DEGREES(ASIN($D$5/2000))))))))</f>
        <v>5.8095758373752426</v>
      </c>
      <c r="AD483" s="33">
        <f t="shared" si="60"/>
        <v>481</v>
      </c>
      <c r="AE483" s="33">
        <f t="shared" si="57"/>
        <v>1941.2982769270673</v>
      </c>
      <c r="AH483" s="33">
        <f t="shared" si="58"/>
        <v>13.916052636347148</v>
      </c>
      <c r="AI483" s="33">
        <f t="shared" si="59"/>
        <v>76.083947363652854</v>
      </c>
      <c r="AK483" s="75">
        <f t="shared" si="61"/>
        <v>62.167894727305708</v>
      </c>
      <c r="AN483" s="64"/>
      <c r="AQ483" s="64"/>
      <c r="AR483" s="75">
        <f>(SQRT((SIN(RADIANS(90-DEGREES(ASIN(AD483/2000))))*SQRT(2*Basic!$C$4*9.81)*Tool!$B$125*SIN(RADIANS(90-DEGREES(ASIN(AD483/2000))))*SQRT(2*Basic!$C$4*9.81)*Tool!$B$125)+(COS(RADIANS(90-DEGREES(ASIN(AD483/2000))))*SQRT(2*Basic!$C$4*9.81)*COS(RADIANS(90-DEGREES(ASIN(AD483/2000))))*SQRT(2*Basic!$C$4*9.81))))*(SQRT((SIN(RADIANS(90-DEGREES(ASIN(AD483/2000))))*SQRT(2*Basic!$C$4*9.81)*Tool!$B$125*SIN(RADIANS(90-DEGREES(ASIN(AD483/2000))))*SQRT(2*Basic!$C$4*9.81)*Tool!$B$125)+(COS(RADIANS(90-DEGREES(ASIN(AD483/2000))))*SQRT(2*Basic!$C$4*9.81)*COS(RADIANS(90-DEGREES(ASIN(AD483/2000))))*SQRT(2*Basic!$C$4*9.81))))/(2*9.81)</f>
        <v>0.88966557049000006</v>
      </c>
      <c r="AS483" s="75">
        <f>(1/9.81)*((SQRT((SIN(RADIANS(90-DEGREES(ASIN(AD483/2000))))*SQRT(2*Basic!$C$4*9.81)*Tool!$B$125*SIN(RADIANS(90-DEGREES(ASIN(AD483/2000))))*SQRT(2*Basic!$C$4*9.81)*Tool!$B$125)+(COS(RADIANS(90-DEGREES(ASIN(AD483/2000))))*SQRT(2*Basic!$C$4*9.81)*COS(RADIANS(90-DEGREES(ASIN(AD483/2000))))*SQRT(2*Basic!$C$4*9.81))))*SIN(RADIANS(AK483))+(SQRT(((SQRT((SIN(RADIANS(90-DEGREES(ASIN(AD483/2000))))*SQRT(2*Basic!$C$4*9.81)*Tool!$B$125*SIN(RADIANS(90-DEGREES(ASIN(AD483/2000))))*SQRT(2*Basic!$C$4*9.81)*Tool!$B$125)+(COS(RADIANS(90-DEGREES(ASIN(AD483/2000))))*SQRT(2*Basic!$C$4*9.81)*COS(RADIANS(90-DEGREES(ASIN(AD483/2000))))*SQRT(2*Basic!$C$4*9.81))))*SIN(RADIANS(AK483))*(SQRT((SIN(RADIANS(90-DEGREES(ASIN(AD483/2000))))*SQRT(2*Basic!$C$4*9.81)*Tool!$B$125*SIN(RADIANS(90-DEGREES(ASIN(AD483/2000))))*SQRT(2*Basic!$C$4*9.81)*Tool!$B$125)+(COS(RADIANS(90-DEGREES(ASIN(AD483/2000))))*SQRT(2*Basic!$C$4*9.81)*COS(RADIANS(90-DEGREES(ASIN(AD483/2000))))*SQRT(2*Basic!$C$4*9.81))))*SIN(RADIANS(AK483)))-19.62*(-Basic!$C$3))))*(SQRT((SIN(RADIANS(90-DEGREES(ASIN(AD483/2000))))*SQRT(2*Basic!$C$4*9.81)*Tool!$B$125*SIN(RADIANS(90-DEGREES(ASIN(AD483/2000))))*SQRT(2*Basic!$C$4*9.81)*Tool!$B$125)+(COS(RADIANS(90-DEGREES(ASIN(AD483/2000))))*SQRT(2*Basic!$C$4*9.81)*COS(RADIANS(90-DEGREES(ASIN(AD483/2000))))*SQRT(2*Basic!$C$4*9.81))))*COS(RADIANS(AK483))</f>
        <v>3.0136673421247044</v>
      </c>
    </row>
    <row r="484" spans="6:45" x14ac:dyDescent="0.3">
      <c r="F484">
        <v>482</v>
      </c>
      <c r="G484" s="31">
        <f t="shared" si="56"/>
        <v>1.4209560334678593</v>
      </c>
      <c r="H484" s="35">
        <f>Tool!$E$10+('Trajectory Map'!G484*SIN(RADIANS(90-2*DEGREES(ASIN($D$5/2000))))/COS(RADIANS(90-2*DEGREES(ASIN($D$5/2000))))-('Trajectory Map'!G484*'Trajectory Map'!G484/((VLOOKUP($D$5,$AD$3:$AR$2002,15,FALSE)*4*COS(RADIANS(90-2*DEGREES(ASIN($D$5/2000))))*COS(RADIANS(90-2*DEGREES(ASIN($D$5/2000))))))))</f>
        <v>5.8083476291083542</v>
      </c>
      <c r="AD484" s="33">
        <f t="shared" si="60"/>
        <v>482</v>
      </c>
      <c r="AE484" s="33">
        <f t="shared" si="57"/>
        <v>1941.050231189291</v>
      </c>
      <c r="AH484" s="33">
        <f t="shared" si="58"/>
        <v>13.945568677025209</v>
      </c>
      <c r="AI484" s="33">
        <f t="shared" si="59"/>
        <v>76.054431322974793</v>
      </c>
      <c r="AK484" s="75">
        <f t="shared" si="61"/>
        <v>62.108862645949586</v>
      </c>
      <c r="AN484" s="64"/>
      <c r="AQ484" s="64"/>
      <c r="AR484" s="75">
        <f>(SQRT((SIN(RADIANS(90-DEGREES(ASIN(AD484/2000))))*SQRT(2*Basic!$C$4*9.81)*Tool!$B$125*SIN(RADIANS(90-DEGREES(ASIN(AD484/2000))))*SQRT(2*Basic!$C$4*9.81)*Tool!$B$125)+(COS(RADIANS(90-DEGREES(ASIN(AD484/2000))))*SQRT(2*Basic!$C$4*9.81)*COS(RADIANS(90-DEGREES(ASIN(AD484/2000))))*SQRT(2*Basic!$C$4*9.81))))*(SQRT((SIN(RADIANS(90-DEGREES(ASIN(AD484/2000))))*SQRT(2*Basic!$C$4*9.81)*Tool!$B$125*SIN(RADIANS(90-DEGREES(ASIN(AD484/2000))))*SQRT(2*Basic!$C$4*9.81)*Tool!$B$125)+(COS(RADIANS(90-DEGREES(ASIN(AD484/2000))))*SQRT(2*Basic!$C$4*9.81)*COS(RADIANS(90-DEGREES(ASIN(AD484/2000))))*SQRT(2*Basic!$C$4*9.81))))/(2*9.81)</f>
        <v>0.88992374115999995</v>
      </c>
      <c r="AS484" s="75">
        <f>(1/9.81)*((SQRT((SIN(RADIANS(90-DEGREES(ASIN(AD484/2000))))*SQRT(2*Basic!$C$4*9.81)*Tool!$B$125*SIN(RADIANS(90-DEGREES(ASIN(AD484/2000))))*SQRT(2*Basic!$C$4*9.81)*Tool!$B$125)+(COS(RADIANS(90-DEGREES(ASIN(AD484/2000))))*SQRT(2*Basic!$C$4*9.81)*COS(RADIANS(90-DEGREES(ASIN(AD484/2000))))*SQRT(2*Basic!$C$4*9.81))))*SIN(RADIANS(AK484))+(SQRT(((SQRT((SIN(RADIANS(90-DEGREES(ASIN(AD484/2000))))*SQRT(2*Basic!$C$4*9.81)*Tool!$B$125*SIN(RADIANS(90-DEGREES(ASIN(AD484/2000))))*SQRT(2*Basic!$C$4*9.81)*Tool!$B$125)+(COS(RADIANS(90-DEGREES(ASIN(AD484/2000))))*SQRT(2*Basic!$C$4*9.81)*COS(RADIANS(90-DEGREES(ASIN(AD484/2000))))*SQRT(2*Basic!$C$4*9.81))))*SIN(RADIANS(AK484))*(SQRT((SIN(RADIANS(90-DEGREES(ASIN(AD484/2000))))*SQRT(2*Basic!$C$4*9.81)*Tool!$B$125*SIN(RADIANS(90-DEGREES(ASIN(AD484/2000))))*SQRT(2*Basic!$C$4*9.81)*Tool!$B$125)+(COS(RADIANS(90-DEGREES(ASIN(AD484/2000))))*SQRT(2*Basic!$C$4*9.81)*COS(RADIANS(90-DEGREES(ASIN(AD484/2000))))*SQRT(2*Basic!$C$4*9.81))))*SIN(RADIANS(AK484)))-19.62*(-Basic!$C$3))))*(SQRT((SIN(RADIANS(90-DEGREES(ASIN(AD484/2000))))*SQRT(2*Basic!$C$4*9.81)*Tool!$B$125*SIN(RADIANS(90-DEGREES(ASIN(AD484/2000))))*SQRT(2*Basic!$C$4*9.81)*Tool!$B$125)+(COS(RADIANS(90-DEGREES(ASIN(AD484/2000))))*SQRT(2*Basic!$C$4*9.81)*COS(RADIANS(90-DEGREES(ASIN(AD484/2000))))*SQRT(2*Basic!$C$4*9.81))))*COS(RADIANS(AK484))</f>
        <v>3.0195961120298622</v>
      </c>
    </row>
    <row r="485" spans="6:45" x14ac:dyDescent="0.3">
      <c r="F485">
        <v>483</v>
      </c>
      <c r="G485" s="31">
        <f t="shared" si="56"/>
        <v>1.4239040750310705</v>
      </c>
      <c r="H485" s="35">
        <f>Tool!$E$10+('Trajectory Map'!G485*SIN(RADIANS(90-2*DEGREES(ASIN($D$5/2000))))/COS(RADIANS(90-2*DEGREES(ASIN($D$5/2000))))-('Trajectory Map'!G485*'Trajectory Map'!G485/((VLOOKUP($D$5,$AD$3:$AR$2002,15,FALSE)*4*COS(RADIANS(90-2*DEGREES(ASIN($D$5/2000))))*COS(RADIANS(90-2*DEGREES(ASIN($D$5/2000))))))))</f>
        <v>5.8071159672479515</v>
      </c>
      <c r="AD485" s="33">
        <f t="shared" si="60"/>
        <v>483</v>
      </c>
      <c r="AE485" s="33">
        <f t="shared" si="57"/>
        <v>1940.8016384988962</v>
      </c>
      <c r="AH485" s="33">
        <f t="shared" si="58"/>
        <v>13.975088493942</v>
      </c>
      <c r="AI485" s="33">
        <f t="shared" si="59"/>
        <v>76.024911506058004</v>
      </c>
      <c r="AK485" s="75">
        <f t="shared" si="61"/>
        <v>62.049823012116001</v>
      </c>
      <c r="AN485" s="64"/>
      <c r="AQ485" s="64"/>
      <c r="AR485" s="75">
        <f>(SQRT((SIN(RADIANS(90-DEGREES(ASIN(AD485/2000))))*SQRT(2*Basic!$C$4*9.81)*Tool!$B$125*SIN(RADIANS(90-DEGREES(ASIN(AD485/2000))))*SQRT(2*Basic!$C$4*9.81)*Tool!$B$125)+(COS(RADIANS(90-DEGREES(ASIN(AD485/2000))))*SQRT(2*Basic!$C$4*9.81)*COS(RADIANS(90-DEGREES(ASIN(AD485/2000))))*SQRT(2*Basic!$C$4*9.81))))*(SQRT((SIN(RADIANS(90-DEGREES(ASIN(AD485/2000))))*SQRT(2*Basic!$C$4*9.81)*Tool!$B$125*SIN(RADIANS(90-DEGREES(ASIN(AD485/2000))))*SQRT(2*Basic!$C$4*9.81)*Tool!$B$125)+(COS(RADIANS(90-DEGREES(ASIN(AD485/2000))))*SQRT(2*Basic!$C$4*9.81)*COS(RADIANS(90-DEGREES(ASIN(AD485/2000))))*SQRT(2*Basic!$C$4*9.81))))/(2*9.81)</f>
        <v>0.89018244801000013</v>
      </c>
      <c r="AS485" s="75">
        <f>(1/9.81)*((SQRT((SIN(RADIANS(90-DEGREES(ASIN(AD485/2000))))*SQRT(2*Basic!$C$4*9.81)*Tool!$B$125*SIN(RADIANS(90-DEGREES(ASIN(AD485/2000))))*SQRT(2*Basic!$C$4*9.81)*Tool!$B$125)+(COS(RADIANS(90-DEGREES(ASIN(AD485/2000))))*SQRT(2*Basic!$C$4*9.81)*COS(RADIANS(90-DEGREES(ASIN(AD485/2000))))*SQRT(2*Basic!$C$4*9.81))))*SIN(RADIANS(AK485))+(SQRT(((SQRT((SIN(RADIANS(90-DEGREES(ASIN(AD485/2000))))*SQRT(2*Basic!$C$4*9.81)*Tool!$B$125*SIN(RADIANS(90-DEGREES(ASIN(AD485/2000))))*SQRT(2*Basic!$C$4*9.81)*Tool!$B$125)+(COS(RADIANS(90-DEGREES(ASIN(AD485/2000))))*SQRT(2*Basic!$C$4*9.81)*COS(RADIANS(90-DEGREES(ASIN(AD485/2000))))*SQRT(2*Basic!$C$4*9.81))))*SIN(RADIANS(AK485))*(SQRT((SIN(RADIANS(90-DEGREES(ASIN(AD485/2000))))*SQRT(2*Basic!$C$4*9.81)*Tool!$B$125*SIN(RADIANS(90-DEGREES(ASIN(AD485/2000))))*SQRT(2*Basic!$C$4*9.81)*Tool!$B$125)+(COS(RADIANS(90-DEGREES(ASIN(AD485/2000))))*SQRT(2*Basic!$C$4*9.81)*COS(RADIANS(90-DEGREES(ASIN(AD485/2000))))*SQRT(2*Basic!$C$4*9.81))))*SIN(RADIANS(AK485)))-19.62*(-Basic!$C$3))))*(SQRT((SIN(RADIANS(90-DEGREES(ASIN(AD485/2000))))*SQRT(2*Basic!$C$4*9.81)*Tool!$B$125*SIN(RADIANS(90-DEGREES(ASIN(AD485/2000))))*SQRT(2*Basic!$C$4*9.81)*Tool!$B$125)+(COS(RADIANS(90-DEGREES(ASIN(AD485/2000))))*SQRT(2*Basic!$C$4*9.81)*COS(RADIANS(90-DEGREES(ASIN(AD485/2000))))*SQRT(2*Basic!$C$4*9.81))))*COS(RADIANS(AK485))</f>
        <v>3.0255224039375386</v>
      </c>
    </row>
    <row r="486" spans="6:45" x14ac:dyDescent="0.3">
      <c r="F486">
        <v>484</v>
      </c>
      <c r="G486" s="31">
        <f t="shared" si="56"/>
        <v>1.426852116594282</v>
      </c>
      <c r="H486" s="35">
        <f>Tool!$E$10+('Trajectory Map'!G486*SIN(RADIANS(90-2*DEGREES(ASIN($D$5/2000))))/COS(RADIANS(90-2*DEGREES(ASIN($D$5/2000))))-('Trajectory Map'!G486*'Trajectory Map'!G486/((VLOOKUP($D$5,$AD$3:$AR$2002,15,FALSE)*4*COS(RADIANS(90-2*DEGREES(ASIN($D$5/2000))))*COS(RADIANS(90-2*DEGREES(ASIN($D$5/2000))))))))</f>
        <v>5.8058808517940346</v>
      </c>
      <c r="AD486" s="33">
        <f t="shared" si="60"/>
        <v>484</v>
      </c>
      <c r="AE486" s="33">
        <f t="shared" si="57"/>
        <v>1940.5524986456821</v>
      </c>
      <c r="AH486" s="33">
        <f t="shared" si="58"/>
        <v>14.004612096386316</v>
      </c>
      <c r="AI486" s="33">
        <f t="shared" si="59"/>
        <v>75.99538790361369</v>
      </c>
      <c r="AK486" s="75">
        <f t="shared" si="61"/>
        <v>61.990775807227365</v>
      </c>
      <c r="AN486" s="64"/>
      <c r="AQ486" s="64"/>
      <c r="AR486" s="75">
        <f>(SQRT((SIN(RADIANS(90-DEGREES(ASIN(AD486/2000))))*SQRT(2*Basic!$C$4*9.81)*Tool!$B$125*SIN(RADIANS(90-DEGREES(ASIN(AD486/2000))))*SQRT(2*Basic!$C$4*9.81)*Tool!$B$125)+(COS(RADIANS(90-DEGREES(ASIN(AD486/2000))))*SQRT(2*Basic!$C$4*9.81)*COS(RADIANS(90-DEGREES(ASIN(AD486/2000))))*SQRT(2*Basic!$C$4*9.81))))*(SQRT((SIN(RADIANS(90-DEGREES(ASIN(AD486/2000))))*SQRT(2*Basic!$C$4*9.81)*Tool!$B$125*SIN(RADIANS(90-DEGREES(ASIN(AD486/2000))))*SQRT(2*Basic!$C$4*9.81)*Tool!$B$125)+(COS(RADIANS(90-DEGREES(ASIN(AD486/2000))))*SQRT(2*Basic!$C$4*9.81)*COS(RADIANS(90-DEGREES(ASIN(AD486/2000))))*SQRT(2*Basic!$C$4*9.81))))/(2*9.81)</f>
        <v>0.89044169104000048</v>
      </c>
      <c r="AS486" s="75">
        <f>(1/9.81)*((SQRT((SIN(RADIANS(90-DEGREES(ASIN(AD486/2000))))*SQRT(2*Basic!$C$4*9.81)*Tool!$B$125*SIN(RADIANS(90-DEGREES(ASIN(AD486/2000))))*SQRT(2*Basic!$C$4*9.81)*Tool!$B$125)+(COS(RADIANS(90-DEGREES(ASIN(AD486/2000))))*SQRT(2*Basic!$C$4*9.81)*COS(RADIANS(90-DEGREES(ASIN(AD486/2000))))*SQRT(2*Basic!$C$4*9.81))))*SIN(RADIANS(AK486))+(SQRT(((SQRT((SIN(RADIANS(90-DEGREES(ASIN(AD486/2000))))*SQRT(2*Basic!$C$4*9.81)*Tool!$B$125*SIN(RADIANS(90-DEGREES(ASIN(AD486/2000))))*SQRT(2*Basic!$C$4*9.81)*Tool!$B$125)+(COS(RADIANS(90-DEGREES(ASIN(AD486/2000))))*SQRT(2*Basic!$C$4*9.81)*COS(RADIANS(90-DEGREES(ASIN(AD486/2000))))*SQRT(2*Basic!$C$4*9.81))))*SIN(RADIANS(AK486))*(SQRT((SIN(RADIANS(90-DEGREES(ASIN(AD486/2000))))*SQRT(2*Basic!$C$4*9.81)*Tool!$B$125*SIN(RADIANS(90-DEGREES(ASIN(AD486/2000))))*SQRT(2*Basic!$C$4*9.81)*Tool!$B$125)+(COS(RADIANS(90-DEGREES(ASIN(AD486/2000))))*SQRT(2*Basic!$C$4*9.81)*COS(RADIANS(90-DEGREES(ASIN(AD486/2000))))*SQRT(2*Basic!$C$4*9.81))))*SIN(RADIANS(AK486)))-19.62*(-Basic!$C$3))))*(SQRT((SIN(RADIANS(90-DEGREES(ASIN(AD486/2000))))*SQRT(2*Basic!$C$4*9.81)*Tool!$B$125*SIN(RADIANS(90-DEGREES(ASIN(AD486/2000))))*SQRT(2*Basic!$C$4*9.81)*Tool!$B$125)+(COS(RADIANS(90-DEGREES(ASIN(AD486/2000))))*SQRT(2*Basic!$C$4*9.81)*COS(RADIANS(90-DEGREES(ASIN(AD486/2000))))*SQRT(2*Basic!$C$4*9.81))))*COS(RADIANS(AK486))</f>
        <v>3.0314462089456842</v>
      </c>
    </row>
    <row r="487" spans="6:45" x14ac:dyDescent="0.3">
      <c r="F487">
        <v>485</v>
      </c>
      <c r="G487" s="31">
        <f t="shared" si="56"/>
        <v>1.4298001581574933</v>
      </c>
      <c r="H487" s="35">
        <f>Tool!$E$10+('Trajectory Map'!G487*SIN(RADIANS(90-2*DEGREES(ASIN($D$5/2000))))/COS(RADIANS(90-2*DEGREES(ASIN($D$5/2000))))-('Trajectory Map'!G487*'Trajectory Map'!G487/((VLOOKUP($D$5,$AD$3:$AR$2002,15,FALSE)*4*COS(RADIANS(90-2*DEGREES(ASIN($D$5/2000))))*COS(RADIANS(90-2*DEGREES(ASIN($D$5/2000))))))))</f>
        <v>5.8046422827466033</v>
      </c>
      <c r="AD487" s="33">
        <f t="shared" si="60"/>
        <v>485</v>
      </c>
      <c r="AE487" s="33">
        <f t="shared" si="57"/>
        <v>1940.3028114188776</v>
      </c>
      <c r="AH487" s="33">
        <f t="shared" si="58"/>
        <v>14.034139493656919</v>
      </c>
      <c r="AI487" s="33">
        <f t="shared" si="59"/>
        <v>75.965860506343077</v>
      </c>
      <c r="AK487" s="75">
        <f t="shared" si="61"/>
        <v>61.931721012686161</v>
      </c>
      <c r="AN487" s="64"/>
      <c r="AQ487" s="64"/>
      <c r="AR487" s="75">
        <f>(SQRT((SIN(RADIANS(90-DEGREES(ASIN(AD487/2000))))*SQRT(2*Basic!$C$4*9.81)*Tool!$B$125*SIN(RADIANS(90-DEGREES(ASIN(AD487/2000))))*SQRT(2*Basic!$C$4*9.81)*Tool!$B$125)+(COS(RADIANS(90-DEGREES(ASIN(AD487/2000))))*SQRT(2*Basic!$C$4*9.81)*COS(RADIANS(90-DEGREES(ASIN(AD487/2000))))*SQRT(2*Basic!$C$4*9.81))))*(SQRT((SIN(RADIANS(90-DEGREES(ASIN(AD487/2000))))*SQRT(2*Basic!$C$4*9.81)*Tool!$B$125*SIN(RADIANS(90-DEGREES(ASIN(AD487/2000))))*SQRT(2*Basic!$C$4*9.81)*Tool!$B$125)+(COS(RADIANS(90-DEGREES(ASIN(AD487/2000))))*SQRT(2*Basic!$C$4*9.81)*COS(RADIANS(90-DEGREES(ASIN(AD487/2000))))*SQRT(2*Basic!$C$4*9.81))))/(2*9.81)</f>
        <v>0.89070147025000013</v>
      </c>
      <c r="AS487" s="75">
        <f>(1/9.81)*((SQRT((SIN(RADIANS(90-DEGREES(ASIN(AD487/2000))))*SQRT(2*Basic!$C$4*9.81)*Tool!$B$125*SIN(RADIANS(90-DEGREES(ASIN(AD487/2000))))*SQRT(2*Basic!$C$4*9.81)*Tool!$B$125)+(COS(RADIANS(90-DEGREES(ASIN(AD487/2000))))*SQRT(2*Basic!$C$4*9.81)*COS(RADIANS(90-DEGREES(ASIN(AD487/2000))))*SQRT(2*Basic!$C$4*9.81))))*SIN(RADIANS(AK487))+(SQRT(((SQRT((SIN(RADIANS(90-DEGREES(ASIN(AD487/2000))))*SQRT(2*Basic!$C$4*9.81)*Tool!$B$125*SIN(RADIANS(90-DEGREES(ASIN(AD487/2000))))*SQRT(2*Basic!$C$4*9.81)*Tool!$B$125)+(COS(RADIANS(90-DEGREES(ASIN(AD487/2000))))*SQRT(2*Basic!$C$4*9.81)*COS(RADIANS(90-DEGREES(ASIN(AD487/2000))))*SQRT(2*Basic!$C$4*9.81))))*SIN(RADIANS(AK487))*(SQRT((SIN(RADIANS(90-DEGREES(ASIN(AD487/2000))))*SQRT(2*Basic!$C$4*9.81)*Tool!$B$125*SIN(RADIANS(90-DEGREES(ASIN(AD487/2000))))*SQRT(2*Basic!$C$4*9.81)*Tool!$B$125)+(COS(RADIANS(90-DEGREES(ASIN(AD487/2000))))*SQRT(2*Basic!$C$4*9.81)*COS(RADIANS(90-DEGREES(ASIN(AD487/2000))))*SQRT(2*Basic!$C$4*9.81))))*SIN(RADIANS(AK487)))-19.62*(-Basic!$C$3))))*(SQRT((SIN(RADIANS(90-DEGREES(ASIN(AD487/2000))))*SQRT(2*Basic!$C$4*9.81)*Tool!$B$125*SIN(RADIANS(90-DEGREES(ASIN(AD487/2000))))*SQRT(2*Basic!$C$4*9.81)*Tool!$B$125)+(COS(RADIANS(90-DEGREES(ASIN(AD487/2000))))*SQRT(2*Basic!$C$4*9.81)*COS(RADIANS(90-DEGREES(ASIN(AD487/2000))))*SQRT(2*Basic!$C$4*9.81))))*COS(RADIANS(AK487))</f>
        <v>3.0373675181315627</v>
      </c>
    </row>
    <row r="488" spans="6:45" x14ac:dyDescent="0.3">
      <c r="F488">
        <v>486</v>
      </c>
      <c r="G488" s="31">
        <f t="shared" si="56"/>
        <v>1.4327481997207046</v>
      </c>
      <c r="H488" s="35">
        <f>Tool!$E$10+('Trajectory Map'!G488*SIN(RADIANS(90-2*DEGREES(ASIN($D$5/2000))))/COS(RADIANS(90-2*DEGREES(ASIN($D$5/2000))))-('Trajectory Map'!G488*'Trajectory Map'!G488/((VLOOKUP($D$5,$AD$3:$AR$2002,15,FALSE)*4*COS(RADIANS(90-2*DEGREES(ASIN($D$5/2000))))*COS(RADIANS(90-2*DEGREES(ASIN($D$5/2000))))))))</f>
        <v>5.8034002601056578</v>
      </c>
      <c r="AD488" s="33">
        <f t="shared" si="60"/>
        <v>486</v>
      </c>
      <c r="AE488" s="33">
        <f t="shared" si="57"/>
        <v>1940.0525766071394</v>
      </c>
      <c r="AH488" s="33">
        <f t="shared" si="58"/>
        <v>14.063670695062584</v>
      </c>
      <c r="AI488" s="33">
        <f t="shared" si="59"/>
        <v>75.936329304937416</v>
      </c>
      <c r="AK488" s="75">
        <f t="shared" si="61"/>
        <v>61.872658609874833</v>
      </c>
      <c r="AN488" s="64"/>
      <c r="AQ488" s="64"/>
      <c r="AR488" s="75">
        <f>(SQRT((SIN(RADIANS(90-DEGREES(ASIN(AD488/2000))))*SQRT(2*Basic!$C$4*9.81)*Tool!$B$125*SIN(RADIANS(90-DEGREES(ASIN(AD488/2000))))*SQRT(2*Basic!$C$4*9.81)*Tool!$B$125)+(COS(RADIANS(90-DEGREES(ASIN(AD488/2000))))*SQRT(2*Basic!$C$4*9.81)*COS(RADIANS(90-DEGREES(ASIN(AD488/2000))))*SQRT(2*Basic!$C$4*9.81))))*(SQRT((SIN(RADIANS(90-DEGREES(ASIN(AD488/2000))))*SQRT(2*Basic!$C$4*9.81)*Tool!$B$125*SIN(RADIANS(90-DEGREES(ASIN(AD488/2000))))*SQRT(2*Basic!$C$4*9.81)*Tool!$B$125)+(COS(RADIANS(90-DEGREES(ASIN(AD488/2000))))*SQRT(2*Basic!$C$4*9.81)*COS(RADIANS(90-DEGREES(ASIN(AD488/2000))))*SQRT(2*Basic!$C$4*9.81))))/(2*9.81)</f>
        <v>0.89096178563999995</v>
      </c>
      <c r="AS488" s="75">
        <f>(1/9.81)*((SQRT((SIN(RADIANS(90-DEGREES(ASIN(AD488/2000))))*SQRT(2*Basic!$C$4*9.81)*Tool!$B$125*SIN(RADIANS(90-DEGREES(ASIN(AD488/2000))))*SQRT(2*Basic!$C$4*9.81)*Tool!$B$125)+(COS(RADIANS(90-DEGREES(ASIN(AD488/2000))))*SQRT(2*Basic!$C$4*9.81)*COS(RADIANS(90-DEGREES(ASIN(AD488/2000))))*SQRT(2*Basic!$C$4*9.81))))*SIN(RADIANS(AK488))+(SQRT(((SQRT((SIN(RADIANS(90-DEGREES(ASIN(AD488/2000))))*SQRT(2*Basic!$C$4*9.81)*Tool!$B$125*SIN(RADIANS(90-DEGREES(ASIN(AD488/2000))))*SQRT(2*Basic!$C$4*9.81)*Tool!$B$125)+(COS(RADIANS(90-DEGREES(ASIN(AD488/2000))))*SQRT(2*Basic!$C$4*9.81)*COS(RADIANS(90-DEGREES(ASIN(AD488/2000))))*SQRT(2*Basic!$C$4*9.81))))*SIN(RADIANS(AK488))*(SQRT((SIN(RADIANS(90-DEGREES(ASIN(AD488/2000))))*SQRT(2*Basic!$C$4*9.81)*Tool!$B$125*SIN(RADIANS(90-DEGREES(ASIN(AD488/2000))))*SQRT(2*Basic!$C$4*9.81)*Tool!$B$125)+(COS(RADIANS(90-DEGREES(ASIN(AD488/2000))))*SQRT(2*Basic!$C$4*9.81)*COS(RADIANS(90-DEGREES(ASIN(AD488/2000))))*SQRT(2*Basic!$C$4*9.81))))*SIN(RADIANS(AK488)))-19.62*(-Basic!$C$3))))*(SQRT((SIN(RADIANS(90-DEGREES(ASIN(AD488/2000))))*SQRT(2*Basic!$C$4*9.81)*Tool!$B$125*SIN(RADIANS(90-DEGREES(ASIN(AD488/2000))))*SQRT(2*Basic!$C$4*9.81)*Tool!$B$125)+(COS(RADIANS(90-DEGREES(ASIN(AD488/2000))))*SQRT(2*Basic!$C$4*9.81)*COS(RADIANS(90-DEGREES(ASIN(AD488/2000))))*SQRT(2*Basic!$C$4*9.81))))*COS(RADIANS(AK488))</f>
        <v>3.0432863225517428</v>
      </c>
    </row>
    <row r="489" spans="6:45" x14ac:dyDescent="0.3">
      <c r="F489">
        <v>487</v>
      </c>
      <c r="G489" s="31">
        <f t="shared" si="56"/>
        <v>1.4356962412839158</v>
      </c>
      <c r="H489" s="35">
        <f>Tool!$E$10+('Trajectory Map'!G489*SIN(RADIANS(90-2*DEGREES(ASIN($D$5/2000))))/COS(RADIANS(90-2*DEGREES(ASIN($D$5/2000))))-('Trajectory Map'!G489*'Trajectory Map'!G489/((VLOOKUP($D$5,$AD$3:$AR$2002,15,FALSE)*4*COS(RADIANS(90-2*DEGREES(ASIN($D$5/2000))))*COS(RADIANS(90-2*DEGREES(ASIN($D$5/2000))))))))</f>
        <v>5.802154783871198</v>
      </c>
      <c r="AD489" s="33">
        <f t="shared" si="60"/>
        <v>487</v>
      </c>
      <c r="AE489" s="33">
        <f t="shared" si="57"/>
        <v>1939.8017939985518</v>
      </c>
      <c r="AH489" s="33">
        <f t="shared" si="58"/>
        <v>14.093205709922129</v>
      </c>
      <c r="AI489" s="33">
        <f t="shared" si="59"/>
        <v>75.906794290077869</v>
      </c>
      <c r="AK489" s="75">
        <f t="shared" si="61"/>
        <v>61.813588580155738</v>
      </c>
      <c r="AN489" s="64"/>
      <c r="AQ489" s="64"/>
      <c r="AR489" s="75">
        <f>(SQRT((SIN(RADIANS(90-DEGREES(ASIN(AD489/2000))))*SQRT(2*Basic!$C$4*9.81)*Tool!$B$125*SIN(RADIANS(90-DEGREES(ASIN(AD489/2000))))*SQRT(2*Basic!$C$4*9.81)*Tool!$B$125)+(COS(RADIANS(90-DEGREES(ASIN(AD489/2000))))*SQRT(2*Basic!$C$4*9.81)*COS(RADIANS(90-DEGREES(ASIN(AD489/2000))))*SQRT(2*Basic!$C$4*9.81))))*(SQRT((SIN(RADIANS(90-DEGREES(ASIN(AD489/2000))))*SQRT(2*Basic!$C$4*9.81)*Tool!$B$125*SIN(RADIANS(90-DEGREES(ASIN(AD489/2000))))*SQRT(2*Basic!$C$4*9.81)*Tool!$B$125)+(COS(RADIANS(90-DEGREES(ASIN(AD489/2000))))*SQRT(2*Basic!$C$4*9.81)*COS(RADIANS(90-DEGREES(ASIN(AD489/2000))))*SQRT(2*Basic!$C$4*9.81))))/(2*9.81)</f>
        <v>0.89122263721000006</v>
      </c>
      <c r="AS489" s="75">
        <f>(1/9.81)*((SQRT((SIN(RADIANS(90-DEGREES(ASIN(AD489/2000))))*SQRT(2*Basic!$C$4*9.81)*Tool!$B$125*SIN(RADIANS(90-DEGREES(ASIN(AD489/2000))))*SQRT(2*Basic!$C$4*9.81)*Tool!$B$125)+(COS(RADIANS(90-DEGREES(ASIN(AD489/2000))))*SQRT(2*Basic!$C$4*9.81)*COS(RADIANS(90-DEGREES(ASIN(AD489/2000))))*SQRT(2*Basic!$C$4*9.81))))*SIN(RADIANS(AK489))+(SQRT(((SQRT((SIN(RADIANS(90-DEGREES(ASIN(AD489/2000))))*SQRT(2*Basic!$C$4*9.81)*Tool!$B$125*SIN(RADIANS(90-DEGREES(ASIN(AD489/2000))))*SQRT(2*Basic!$C$4*9.81)*Tool!$B$125)+(COS(RADIANS(90-DEGREES(ASIN(AD489/2000))))*SQRT(2*Basic!$C$4*9.81)*COS(RADIANS(90-DEGREES(ASIN(AD489/2000))))*SQRT(2*Basic!$C$4*9.81))))*SIN(RADIANS(AK489))*(SQRT((SIN(RADIANS(90-DEGREES(ASIN(AD489/2000))))*SQRT(2*Basic!$C$4*9.81)*Tool!$B$125*SIN(RADIANS(90-DEGREES(ASIN(AD489/2000))))*SQRT(2*Basic!$C$4*9.81)*Tool!$B$125)+(COS(RADIANS(90-DEGREES(ASIN(AD489/2000))))*SQRT(2*Basic!$C$4*9.81)*COS(RADIANS(90-DEGREES(ASIN(AD489/2000))))*SQRT(2*Basic!$C$4*9.81))))*SIN(RADIANS(AK489)))-19.62*(-Basic!$C$3))))*(SQRT((SIN(RADIANS(90-DEGREES(ASIN(AD489/2000))))*SQRT(2*Basic!$C$4*9.81)*Tool!$B$125*SIN(RADIANS(90-DEGREES(ASIN(AD489/2000))))*SQRT(2*Basic!$C$4*9.81)*Tool!$B$125)+(COS(RADIANS(90-DEGREES(ASIN(AD489/2000))))*SQRT(2*Basic!$C$4*9.81)*COS(RADIANS(90-DEGREES(ASIN(AD489/2000))))*SQRT(2*Basic!$C$4*9.81))))*COS(RADIANS(AK489))</f>
        <v>3.0492026132420778</v>
      </c>
    </row>
    <row r="490" spans="6:45" x14ac:dyDescent="0.3">
      <c r="F490">
        <v>488</v>
      </c>
      <c r="G490" s="31">
        <f t="shared" si="56"/>
        <v>1.4386442828471273</v>
      </c>
      <c r="H490" s="35">
        <f>Tool!$E$10+('Trajectory Map'!G490*SIN(RADIANS(90-2*DEGREES(ASIN($D$5/2000))))/COS(RADIANS(90-2*DEGREES(ASIN($D$5/2000))))-('Trajectory Map'!G490*'Trajectory Map'!G490/((VLOOKUP($D$5,$AD$3:$AR$2002,15,FALSE)*4*COS(RADIANS(90-2*DEGREES(ASIN($D$5/2000))))*COS(RADIANS(90-2*DEGREES(ASIN($D$5/2000))))))))</f>
        <v>5.8009058540432248</v>
      </c>
      <c r="AD490" s="33">
        <f t="shared" si="60"/>
        <v>488</v>
      </c>
      <c r="AE490" s="33">
        <f t="shared" si="57"/>
        <v>1939.5504633806258</v>
      </c>
      <c r="AH490" s="33">
        <f t="shared" si="58"/>
        <v>14.122744547564432</v>
      </c>
      <c r="AI490" s="33">
        <f t="shared" si="59"/>
        <v>75.877255452435563</v>
      </c>
      <c r="AK490" s="75">
        <f t="shared" si="61"/>
        <v>61.75451090487114</v>
      </c>
      <c r="AN490" s="64"/>
      <c r="AQ490" s="64"/>
      <c r="AR490" s="75">
        <f>(SQRT((SIN(RADIANS(90-DEGREES(ASIN(AD490/2000))))*SQRT(2*Basic!$C$4*9.81)*Tool!$B$125*SIN(RADIANS(90-DEGREES(ASIN(AD490/2000))))*SQRT(2*Basic!$C$4*9.81)*Tool!$B$125)+(COS(RADIANS(90-DEGREES(ASIN(AD490/2000))))*SQRT(2*Basic!$C$4*9.81)*COS(RADIANS(90-DEGREES(ASIN(AD490/2000))))*SQRT(2*Basic!$C$4*9.81))))*(SQRT((SIN(RADIANS(90-DEGREES(ASIN(AD490/2000))))*SQRT(2*Basic!$C$4*9.81)*Tool!$B$125*SIN(RADIANS(90-DEGREES(ASIN(AD490/2000))))*SQRT(2*Basic!$C$4*9.81)*Tool!$B$125)+(COS(RADIANS(90-DEGREES(ASIN(AD490/2000))))*SQRT(2*Basic!$C$4*9.81)*COS(RADIANS(90-DEGREES(ASIN(AD490/2000))))*SQRT(2*Basic!$C$4*9.81))))/(2*9.81)</f>
        <v>0.89148402496000012</v>
      </c>
      <c r="AS490" s="75">
        <f>(1/9.81)*((SQRT((SIN(RADIANS(90-DEGREES(ASIN(AD490/2000))))*SQRT(2*Basic!$C$4*9.81)*Tool!$B$125*SIN(RADIANS(90-DEGREES(ASIN(AD490/2000))))*SQRT(2*Basic!$C$4*9.81)*Tool!$B$125)+(COS(RADIANS(90-DEGREES(ASIN(AD490/2000))))*SQRT(2*Basic!$C$4*9.81)*COS(RADIANS(90-DEGREES(ASIN(AD490/2000))))*SQRT(2*Basic!$C$4*9.81))))*SIN(RADIANS(AK490))+(SQRT(((SQRT((SIN(RADIANS(90-DEGREES(ASIN(AD490/2000))))*SQRT(2*Basic!$C$4*9.81)*Tool!$B$125*SIN(RADIANS(90-DEGREES(ASIN(AD490/2000))))*SQRT(2*Basic!$C$4*9.81)*Tool!$B$125)+(COS(RADIANS(90-DEGREES(ASIN(AD490/2000))))*SQRT(2*Basic!$C$4*9.81)*COS(RADIANS(90-DEGREES(ASIN(AD490/2000))))*SQRT(2*Basic!$C$4*9.81))))*SIN(RADIANS(AK490))*(SQRT((SIN(RADIANS(90-DEGREES(ASIN(AD490/2000))))*SQRT(2*Basic!$C$4*9.81)*Tool!$B$125*SIN(RADIANS(90-DEGREES(ASIN(AD490/2000))))*SQRT(2*Basic!$C$4*9.81)*Tool!$B$125)+(COS(RADIANS(90-DEGREES(ASIN(AD490/2000))))*SQRT(2*Basic!$C$4*9.81)*COS(RADIANS(90-DEGREES(ASIN(AD490/2000))))*SQRT(2*Basic!$C$4*9.81))))*SIN(RADIANS(AK490)))-19.62*(-Basic!$C$3))))*(SQRT((SIN(RADIANS(90-DEGREES(ASIN(AD490/2000))))*SQRT(2*Basic!$C$4*9.81)*Tool!$B$125*SIN(RADIANS(90-DEGREES(ASIN(AD490/2000))))*SQRT(2*Basic!$C$4*9.81)*Tool!$B$125)+(COS(RADIANS(90-DEGREES(ASIN(AD490/2000))))*SQRT(2*Basic!$C$4*9.81)*COS(RADIANS(90-DEGREES(ASIN(AD490/2000))))*SQRT(2*Basic!$C$4*9.81))))*COS(RADIANS(AK490))</f>
        <v>3.0551163812176889</v>
      </c>
    </row>
    <row r="491" spans="6:45" x14ac:dyDescent="0.3">
      <c r="F491">
        <v>489</v>
      </c>
      <c r="G491" s="31">
        <f t="shared" si="56"/>
        <v>1.4415923244103386</v>
      </c>
      <c r="H491" s="35">
        <f>Tool!$E$10+('Trajectory Map'!G491*SIN(RADIANS(90-2*DEGREES(ASIN($D$5/2000))))/COS(RADIANS(90-2*DEGREES(ASIN($D$5/2000))))-('Trajectory Map'!G491*'Trajectory Map'!G491/((VLOOKUP($D$5,$AD$3:$AR$2002,15,FALSE)*4*COS(RADIANS(90-2*DEGREES(ASIN($D$5/2000))))*COS(RADIANS(90-2*DEGREES(ASIN($D$5/2000))))))))</f>
        <v>5.7996534706217373</v>
      </c>
      <c r="AD491" s="33">
        <f t="shared" si="60"/>
        <v>489</v>
      </c>
      <c r="AE491" s="33">
        <f t="shared" si="57"/>
        <v>1939.298584540297</v>
      </c>
      <c r="AH491" s="33">
        <f t="shared" si="58"/>
        <v>14.152287217328498</v>
      </c>
      <c r="AI491" s="33">
        <f t="shared" si="59"/>
        <v>75.847712782671508</v>
      </c>
      <c r="AK491" s="75">
        <f t="shared" si="61"/>
        <v>61.695425565343001</v>
      </c>
      <c r="AN491" s="64"/>
      <c r="AQ491" s="64"/>
      <c r="AR491" s="75">
        <f>(SQRT((SIN(RADIANS(90-DEGREES(ASIN(AD491/2000))))*SQRT(2*Basic!$C$4*9.81)*Tool!$B$125*SIN(RADIANS(90-DEGREES(ASIN(AD491/2000))))*SQRT(2*Basic!$C$4*9.81)*Tool!$B$125)+(COS(RADIANS(90-DEGREES(ASIN(AD491/2000))))*SQRT(2*Basic!$C$4*9.81)*COS(RADIANS(90-DEGREES(ASIN(AD491/2000))))*SQRT(2*Basic!$C$4*9.81))))*(SQRT((SIN(RADIANS(90-DEGREES(ASIN(AD491/2000))))*SQRT(2*Basic!$C$4*9.81)*Tool!$B$125*SIN(RADIANS(90-DEGREES(ASIN(AD491/2000))))*SQRT(2*Basic!$C$4*9.81)*Tool!$B$125)+(COS(RADIANS(90-DEGREES(ASIN(AD491/2000))))*SQRT(2*Basic!$C$4*9.81)*COS(RADIANS(90-DEGREES(ASIN(AD491/2000))))*SQRT(2*Basic!$C$4*9.81))))/(2*9.81)</f>
        <v>0.89174594889000003</v>
      </c>
      <c r="AS491" s="75">
        <f>(1/9.81)*((SQRT((SIN(RADIANS(90-DEGREES(ASIN(AD491/2000))))*SQRT(2*Basic!$C$4*9.81)*Tool!$B$125*SIN(RADIANS(90-DEGREES(ASIN(AD491/2000))))*SQRT(2*Basic!$C$4*9.81)*Tool!$B$125)+(COS(RADIANS(90-DEGREES(ASIN(AD491/2000))))*SQRT(2*Basic!$C$4*9.81)*COS(RADIANS(90-DEGREES(ASIN(AD491/2000))))*SQRT(2*Basic!$C$4*9.81))))*SIN(RADIANS(AK491))+(SQRT(((SQRT((SIN(RADIANS(90-DEGREES(ASIN(AD491/2000))))*SQRT(2*Basic!$C$4*9.81)*Tool!$B$125*SIN(RADIANS(90-DEGREES(ASIN(AD491/2000))))*SQRT(2*Basic!$C$4*9.81)*Tool!$B$125)+(COS(RADIANS(90-DEGREES(ASIN(AD491/2000))))*SQRT(2*Basic!$C$4*9.81)*COS(RADIANS(90-DEGREES(ASIN(AD491/2000))))*SQRT(2*Basic!$C$4*9.81))))*SIN(RADIANS(AK491))*(SQRT((SIN(RADIANS(90-DEGREES(ASIN(AD491/2000))))*SQRT(2*Basic!$C$4*9.81)*Tool!$B$125*SIN(RADIANS(90-DEGREES(ASIN(AD491/2000))))*SQRT(2*Basic!$C$4*9.81)*Tool!$B$125)+(COS(RADIANS(90-DEGREES(ASIN(AD491/2000))))*SQRT(2*Basic!$C$4*9.81)*COS(RADIANS(90-DEGREES(ASIN(AD491/2000))))*SQRT(2*Basic!$C$4*9.81))))*SIN(RADIANS(AK491)))-19.62*(-Basic!$C$3))))*(SQRT((SIN(RADIANS(90-DEGREES(ASIN(AD491/2000))))*SQRT(2*Basic!$C$4*9.81)*Tool!$B$125*SIN(RADIANS(90-DEGREES(ASIN(AD491/2000))))*SQRT(2*Basic!$C$4*9.81)*Tool!$B$125)+(COS(RADIANS(90-DEGREES(ASIN(AD491/2000))))*SQRT(2*Basic!$C$4*9.81)*COS(RADIANS(90-DEGREES(ASIN(AD491/2000))))*SQRT(2*Basic!$C$4*9.81))))*COS(RADIANS(AK491))</f>
        <v>3.0610276174729645</v>
      </c>
    </row>
    <row r="492" spans="6:45" x14ac:dyDescent="0.3">
      <c r="F492">
        <v>490</v>
      </c>
      <c r="G492" s="31">
        <f t="shared" si="56"/>
        <v>1.4445403659735501</v>
      </c>
      <c r="H492" s="35">
        <f>Tool!$E$10+('Trajectory Map'!G492*SIN(RADIANS(90-2*DEGREES(ASIN($D$5/2000))))/COS(RADIANS(90-2*DEGREES(ASIN($D$5/2000))))-('Trajectory Map'!G492*'Trajectory Map'!G492/((VLOOKUP($D$5,$AD$3:$AR$2002,15,FALSE)*4*COS(RADIANS(90-2*DEGREES(ASIN($D$5/2000))))*COS(RADIANS(90-2*DEGREES(ASIN($D$5/2000))))))))</f>
        <v>5.7983976336067355</v>
      </c>
      <c r="AD492" s="33">
        <f t="shared" si="60"/>
        <v>490</v>
      </c>
      <c r="AE492" s="33">
        <f t="shared" si="57"/>
        <v>1939.0461572639265</v>
      </c>
      <c r="AH492" s="33">
        <f t="shared" si="58"/>
        <v>14.181833728563445</v>
      </c>
      <c r="AI492" s="33">
        <f t="shared" si="59"/>
        <v>75.818166271436553</v>
      </c>
      <c r="AK492" s="75">
        <f t="shared" si="61"/>
        <v>61.636332542873106</v>
      </c>
      <c r="AN492" s="64"/>
      <c r="AQ492" s="64"/>
      <c r="AR492" s="75">
        <f>(SQRT((SIN(RADIANS(90-DEGREES(ASIN(AD492/2000))))*SQRT(2*Basic!$C$4*9.81)*Tool!$B$125*SIN(RADIANS(90-DEGREES(ASIN(AD492/2000))))*SQRT(2*Basic!$C$4*9.81)*Tool!$B$125)+(COS(RADIANS(90-DEGREES(ASIN(AD492/2000))))*SQRT(2*Basic!$C$4*9.81)*COS(RADIANS(90-DEGREES(ASIN(AD492/2000))))*SQRT(2*Basic!$C$4*9.81))))*(SQRT((SIN(RADIANS(90-DEGREES(ASIN(AD492/2000))))*SQRT(2*Basic!$C$4*9.81)*Tool!$B$125*SIN(RADIANS(90-DEGREES(ASIN(AD492/2000))))*SQRT(2*Basic!$C$4*9.81)*Tool!$B$125)+(COS(RADIANS(90-DEGREES(ASIN(AD492/2000))))*SQRT(2*Basic!$C$4*9.81)*COS(RADIANS(90-DEGREES(ASIN(AD492/2000))))*SQRT(2*Basic!$C$4*9.81))))/(2*9.81)</f>
        <v>0.89200840900000034</v>
      </c>
      <c r="AS492" s="75">
        <f>(1/9.81)*((SQRT((SIN(RADIANS(90-DEGREES(ASIN(AD492/2000))))*SQRT(2*Basic!$C$4*9.81)*Tool!$B$125*SIN(RADIANS(90-DEGREES(ASIN(AD492/2000))))*SQRT(2*Basic!$C$4*9.81)*Tool!$B$125)+(COS(RADIANS(90-DEGREES(ASIN(AD492/2000))))*SQRT(2*Basic!$C$4*9.81)*COS(RADIANS(90-DEGREES(ASIN(AD492/2000))))*SQRT(2*Basic!$C$4*9.81))))*SIN(RADIANS(AK492))+(SQRT(((SQRT((SIN(RADIANS(90-DEGREES(ASIN(AD492/2000))))*SQRT(2*Basic!$C$4*9.81)*Tool!$B$125*SIN(RADIANS(90-DEGREES(ASIN(AD492/2000))))*SQRT(2*Basic!$C$4*9.81)*Tool!$B$125)+(COS(RADIANS(90-DEGREES(ASIN(AD492/2000))))*SQRT(2*Basic!$C$4*9.81)*COS(RADIANS(90-DEGREES(ASIN(AD492/2000))))*SQRT(2*Basic!$C$4*9.81))))*SIN(RADIANS(AK492))*(SQRT((SIN(RADIANS(90-DEGREES(ASIN(AD492/2000))))*SQRT(2*Basic!$C$4*9.81)*Tool!$B$125*SIN(RADIANS(90-DEGREES(ASIN(AD492/2000))))*SQRT(2*Basic!$C$4*9.81)*Tool!$B$125)+(COS(RADIANS(90-DEGREES(ASIN(AD492/2000))))*SQRT(2*Basic!$C$4*9.81)*COS(RADIANS(90-DEGREES(ASIN(AD492/2000))))*SQRT(2*Basic!$C$4*9.81))))*SIN(RADIANS(AK492)))-19.62*(-Basic!$C$3))))*(SQRT((SIN(RADIANS(90-DEGREES(ASIN(AD492/2000))))*SQRT(2*Basic!$C$4*9.81)*Tool!$B$125*SIN(RADIANS(90-DEGREES(ASIN(AD492/2000))))*SQRT(2*Basic!$C$4*9.81)*Tool!$B$125)+(COS(RADIANS(90-DEGREES(ASIN(AD492/2000))))*SQRT(2*Basic!$C$4*9.81)*COS(RADIANS(90-DEGREES(ASIN(AD492/2000))))*SQRT(2*Basic!$C$4*9.81))))*COS(RADIANS(AK492))</f>
        <v>3.0669363129815266</v>
      </c>
    </row>
    <row r="493" spans="6:45" x14ac:dyDescent="0.3">
      <c r="F493">
        <v>491</v>
      </c>
      <c r="G493" s="31">
        <f t="shared" si="56"/>
        <v>1.4474884075367613</v>
      </c>
      <c r="H493" s="35">
        <f>Tool!$E$10+('Trajectory Map'!G493*SIN(RADIANS(90-2*DEGREES(ASIN($D$5/2000))))/COS(RADIANS(90-2*DEGREES(ASIN($D$5/2000))))-('Trajectory Map'!G493*'Trajectory Map'!G493/((VLOOKUP($D$5,$AD$3:$AR$2002,15,FALSE)*4*COS(RADIANS(90-2*DEGREES(ASIN($D$5/2000))))*COS(RADIANS(90-2*DEGREES(ASIN($D$5/2000))))))))</f>
        <v>5.7971383429982195</v>
      </c>
      <c r="AD493" s="33">
        <f t="shared" si="60"/>
        <v>491</v>
      </c>
      <c r="AE493" s="33">
        <f t="shared" si="57"/>
        <v>1938.7931813372977</v>
      </c>
      <c r="AH493" s="33">
        <f t="shared" si="58"/>
        <v>14.211384090628574</v>
      </c>
      <c r="AI493" s="33">
        <f t="shared" si="59"/>
        <v>75.78861590937143</v>
      </c>
      <c r="AK493" s="75">
        <f t="shared" si="61"/>
        <v>61.577231818742852</v>
      </c>
      <c r="AN493" s="64"/>
      <c r="AQ493" s="64"/>
      <c r="AR493" s="75">
        <f>(SQRT((SIN(RADIANS(90-DEGREES(ASIN(AD493/2000))))*SQRT(2*Basic!$C$4*9.81)*Tool!$B$125*SIN(RADIANS(90-DEGREES(ASIN(AD493/2000))))*SQRT(2*Basic!$C$4*9.81)*Tool!$B$125)+(COS(RADIANS(90-DEGREES(ASIN(AD493/2000))))*SQRT(2*Basic!$C$4*9.81)*COS(RADIANS(90-DEGREES(ASIN(AD493/2000))))*SQRT(2*Basic!$C$4*9.81))))*(SQRT((SIN(RADIANS(90-DEGREES(ASIN(AD493/2000))))*SQRT(2*Basic!$C$4*9.81)*Tool!$B$125*SIN(RADIANS(90-DEGREES(ASIN(AD493/2000))))*SQRT(2*Basic!$C$4*9.81)*Tool!$B$125)+(COS(RADIANS(90-DEGREES(ASIN(AD493/2000))))*SQRT(2*Basic!$C$4*9.81)*COS(RADIANS(90-DEGREES(ASIN(AD493/2000))))*SQRT(2*Basic!$C$4*9.81))))/(2*9.81)</f>
        <v>0.89227140528999982</v>
      </c>
      <c r="AS493" s="75">
        <f>(1/9.81)*((SQRT((SIN(RADIANS(90-DEGREES(ASIN(AD493/2000))))*SQRT(2*Basic!$C$4*9.81)*Tool!$B$125*SIN(RADIANS(90-DEGREES(ASIN(AD493/2000))))*SQRT(2*Basic!$C$4*9.81)*Tool!$B$125)+(COS(RADIANS(90-DEGREES(ASIN(AD493/2000))))*SQRT(2*Basic!$C$4*9.81)*COS(RADIANS(90-DEGREES(ASIN(AD493/2000))))*SQRT(2*Basic!$C$4*9.81))))*SIN(RADIANS(AK493))+(SQRT(((SQRT((SIN(RADIANS(90-DEGREES(ASIN(AD493/2000))))*SQRT(2*Basic!$C$4*9.81)*Tool!$B$125*SIN(RADIANS(90-DEGREES(ASIN(AD493/2000))))*SQRT(2*Basic!$C$4*9.81)*Tool!$B$125)+(COS(RADIANS(90-DEGREES(ASIN(AD493/2000))))*SQRT(2*Basic!$C$4*9.81)*COS(RADIANS(90-DEGREES(ASIN(AD493/2000))))*SQRT(2*Basic!$C$4*9.81))))*SIN(RADIANS(AK493))*(SQRT((SIN(RADIANS(90-DEGREES(ASIN(AD493/2000))))*SQRT(2*Basic!$C$4*9.81)*Tool!$B$125*SIN(RADIANS(90-DEGREES(ASIN(AD493/2000))))*SQRT(2*Basic!$C$4*9.81)*Tool!$B$125)+(COS(RADIANS(90-DEGREES(ASIN(AD493/2000))))*SQRT(2*Basic!$C$4*9.81)*COS(RADIANS(90-DEGREES(ASIN(AD493/2000))))*SQRT(2*Basic!$C$4*9.81))))*SIN(RADIANS(AK493)))-19.62*(-Basic!$C$3))))*(SQRT((SIN(RADIANS(90-DEGREES(ASIN(AD493/2000))))*SQRT(2*Basic!$C$4*9.81)*Tool!$B$125*SIN(RADIANS(90-DEGREES(ASIN(AD493/2000))))*SQRT(2*Basic!$C$4*9.81)*Tool!$B$125)+(COS(RADIANS(90-DEGREES(ASIN(AD493/2000))))*SQRT(2*Basic!$C$4*9.81)*COS(RADIANS(90-DEGREES(ASIN(AD493/2000))))*SQRT(2*Basic!$C$4*9.81))))*COS(RADIANS(AK493))</f>
        <v>3.0728424586962322</v>
      </c>
    </row>
    <row r="494" spans="6:45" x14ac:dyDescent="0.3">
      <c r="F494">
        <v>492</v>
      </c>
      <c r="G494" s="31">
        <f t="shared" si="56"/>
        <v>1.4504364490999726</v>
      </c>
      <c r="H494" s="35">
        <f>Tool!$E$10+('Trajectory Map'!G494*SIN(RADIANS(90-2*DEGREES(ASIN($D$5/2000))))/COS(RADIANS(90-2*DEGREES(ASIN($D$5/2000))))-('Trajectory Map'!G494*'Trajectory Map'!G494/((VLOOKUP($D$5,$AD$3:$AR$2002,15,FALSE)*4*COS(RADIANS(90-2*DEGREES(ASIN($D$5/2000))))*COS(RADIANS(90-2*DEGREES(ASIN($D$5/2000))))))))</f>
        <v>5.7958755987961901</v>
      </c>
      <c r="AD494" s="33">
        <f t="shared" si="60"/>
        <v>492</v>
      </c>
      <c r="AE494" s="33">
        <f t="shared" si="57"/>
        <v>1938.5396565456174</v>
      </c>
      <c r="AH494" s="33">
        <f t="shared" si="58"/>
        <v>14.240938312893373</v>
      </c>
      <c r="AI494" s="33">
        <f t="shared" si="59"/>
        <v>75.759061687106623</v>
      </c>
      <c r="AK494" s="75">
        <f t="shared" si="61"/>
        <v>61.518123374213253</v>
      </c>
      <c r="AN494" s="64"/>
      <c r="AQ494" s="64"/>
      <c r="AR494" s="75">
        <f>(SQRT((SIN(RADIANS(90-DEGREES(ASIN(AD494/2000))))*SQRT(2*Basic!$C$4*9.81)*Tool!$B$125*SIN(RADIANS(90-DEGREES(ASIN(AD494/2000))))*SQRT(2*Basic!$C$4*9.81)*Tool!$B$125)+(COS(RADIANS(90-DEGREES(ASIN(AD494/2000))))*SQRT(2*Basic!$C$4*9.81)*COS(RADIANS(90-DEGREES(ASIN(AD494/2000))))*SQRT(2*Basic!$C$4*9.81))))*(SQRT((SIN(RADIANS(90-DEGREES(ASIN(AD494/2000))))*SQRT(2*Basic!$C$4*9.81)*Tool!$B$125*SIN(RADIANS(90-DEGREES(ASIN(AD494/2000))))*SQRT(2*Basic!$C$4*9.81)*Tool!$B$125)+(COS(RADIANS(90-DEGREES(ASIN(AD494/2000))))*SQRT(2*Basic!$C$4*9.81)*COS(RADIANS(90-DEGREES(ASIN(AD494/2000))))*SQRT(2*Basic!$C$4*9.81))))/(2*9.81)</f>
        <v>0.89253493776000004</v>
      </c>
      <c r="AS494" s="75">
        <f>(1/9.81)*((SQRT((SIN(RADIANS(90-DEGREES(ASIN(AD494/2000))))*SQRT(2*Basic!$C$4*9.81)*Tool!$B$125*SIN(RADIANS(90-DEGREES(ASIN(AD494/2000))))*SQRT(2*Basic!$C$4*9.81)*Tool!$B$125)+(COS(RADIANS(90-DEGREES(ASIN(AD494/2000))))*SQRT(2*Basic!$C$4*9.81)*COS(RADIANS(90-DEGREES(ASIN(AD494/2000))))*SQRT(2*Basic!$C$4*9.81))))*SIN(RADIANS(AK494))+(SQRT(((SQRT((SIN(RADIANS(90-DEGREES(ASIN(AD494/2000))))*SQRT(2*Basic!$C$4*9.81)*Tool!$B$125*SIN(RADIANS(90-DEGREES(ASIN(AD494/2000))))*SQRT(2*Basic!$C$4*9.81)*Tool!$B$125)+(COS(RADIANS(90-DEGREES(ASIN(AD494/2000))))*SQRT(2*Basic!$C$4*9.81)*COS(RADIANS(90-DEGREES(ASIN(AD494/2000))))*SQRT(2*Basic!$C$4*9.81))))*SIN(RADIANS(AK494))*(SQRT((SIN(RADIANS(90-DEGREES(ASIN(AD494/2000))))*SQRT(2*Basic!$C$4*9.81)*Tool!$B$125*SIN(RADIANS(90-DEGREES(ASIN(AD494/2000))))*SQRT(2*Basic!$C$4*9.81)*Tool!$B$125)+(COS(RADIANS(90-DEGREES(ASIN(AD494/2000))))*SQRT(2*Basic!$C$4*9.81)*COS(RADIANS(90-DEGREES(ASIN(AD494/2000))))*SQRT(2*Basic!$C$4*9.81))))*SIN(RADIANS(AK494)))-19.62*(-Basic!$C$3))))*(SQRT((SIN(RADIANS(90-DEGREES(ASIN(AD494/2000))))*SQRT(2*Basic!$C$4*9.81)*Tool!$B$125*SIN(RADIANS(90-DEGREES(ASIN(AD494/2000))))*SQRT(2*Basic!$C$4*9.81)*Tool!$B$125)+(COS(RADIANS(90-DEGREES(ASIN(AD494/2000))))*SQRT(2*Basic!$C$4*9.81)*COS(RADIANS(90-DEGREES(ASIN(AD494/2000))))*SQRT(2*Basic!$C$4*9.81))))*COS(RADIANS(AK494))</f>
        <v>3.0787460455491544</v>
      </c>
    </row>
    <row r="495" spans="6:45" x14ac:dyDescent="0.3">
      <c r="F495">
        <v>493</v>
      </c>
      <c r="G495" s="31">
        <f t="shared" si="56"/>
        <v>1.4533844906631839</v>
      </c>
      <c r="H495" s="35">
        <f>Tool!$E$10+('Trajectory Map'!G495*SIN(RADIANS(90-2*DEGREES(ASIN($D$5/2000))))/COS(RADIANS(90-2*DEGREES(ASIN($D$5/2000))))-('Trajectory Map'!G495*'Trajectory Map'!G495/((VLOOKUP($D$5,$AD$3:$AR$2002,15,FALSE)*4*COS(RADIANS(90-2*DEGREES(ASIN($D$5/2000))))*COS(RADIANS(90-2*DEGREES(ASIN($D$5/2000))))))))</f>
        <v>5.7946094010006464</v>
      </c>
      <c r="AD495" s="33">
        <f t="shared" si="60"/>
        <v>493</v>
      </c>
      <c r="AE495" s="33">
        <f t="shared" si="57"/>
        <v>1938.2855826735131</v>
      </c>
      <c r="AH495" s="33">
        <f t="shared" si="58"/>
        <v>14.270496404737566</v>
      </c>
      <c r="AI495" s="33">
        <f t="shared" si="59"/>
        <v>75.729503595262429</v>
      </c>
      <c r="AK495" s="75">
        <f t="shared" si="61"/>
        <v>61.459007190524872</v>
      </c>
      <c r="AN495" s="64"/>
      <c r="AQ495" s="64"/>
      <c r="AR495" s="75">
        <f>(SQRT((SIN(RADIANS(90-DEGREES(ASIN(AD495/2000))))*SQRT(2*Basic!$C$4*9.81)*Tool!$B$125*SIN(RADIANS(90-DEGREES(ASIN(AD495/2000))))*SQRT(2*Basic!$C$4*9.81)*Tool!$B$125)+(COS(RADIANS(90-DEGREES(ASIN(AD495/2000))))*SQRT(2*Basic!$C$4*9.81)*COS(RADIANS(90-DEGREES(ASIN(AD495/2000))))*SQRT(2*Basic!$C$4*9.81))))*(SQRT((SIN(RADIANS(90-DEGREES(ASIN(AD495/2000))))*SQRT(2*Basic!$C$4*9.81)*Tool!$B$125*SIN(RADIANS(90-DEGREES(ASIN(AD495/2000))))*SQRT(2*Basic!$C$4*9.81)*Tool!$B$125)+(COS(RADIANS(90-DEGREES(ASIN(AD495/2000))))*SQRT(2*Basic!$C$4*9.81)*COS(RADIANS(90-DEGREES(ASIN(AD495/2000))))*SQRT(2*Basic!$C$4*9.81))))/(2*9.81)</f>
        <v>0.89279900641000032</v>
      </c>
      <c r="AS495" s="75">
        <f>(1/9.81)*((SQRT((SIN(RADIANS(90-DEGREES(ASIN(AD495/2000))))*SQRT(2*Basic!$C$4*9.81)*Tool!$B$125*SIN(RADIANS(90-DEGREES(ASIN(AD495/2000))))*SQRT(2*Basic!$C$4*9.81)*Tool!$B$125)+(COS(RADIANS(90-DEGREES(ASIN(AD495/2000))))*SQRT(2*Basic!$C$4*9.81)*COS(RADIANS(90-DEGREES(ASIN(AD495/2000))))*SQRT(2*Basic!$C$4*9.81))))*SIN(RADIANS(AK495))+(SQRT(((SQRT((SIN(RADIANS(90-DEGREES(ASIN(AD495/2000))))*SQRT(2*Basic!$C$4*9.81)*Tool!$B$125*SIN(RADIANS(90-DEGREES(ASIN(AD495/2000))))*SQRT(2*Basic!$C$4*9.81)*Tool!$B$125)+(COS(RADIANS(90-DEGREES(ASIN(AD495/2000))))*SQRT(2*Basic!$C$4*9.81)*COS(RADIANS(90-DEGREES(ASIN(AD495/2000))))*SQRT(2*Basic!$C$4*9.81))))*SIN(RADIANS(AK495))*(SQRT((SIN(RADIANS(90-DEGREES(ASIN(AD495/2000))))*SQRT(2*Basic!$C$4*9.81)*Tool!$B$125*SIN(RADIANS(90-DEGREES(ASIN(AD495/2000))))*SQRT(2*Basic!$C$4*9.81)*Tool!$B$125)+(COS(RADIANS(90-DEGREES(ASIN(AD495/2000))))*SQRT(2*Basic!$C$4*9.81)*COS(RADIANS(90-DEGREES(ASIN(AD495/2000))))*SQRT(2*Basic!$C$4*9.81))))*SIN(RADIANS(AK495)))-19.62*(-Basic!$C$3))))*(SQRT((SIN(RADIANS(90-DEGREES(ASIN(AD495/2000))))*SQRT(2*Basic!$C$4*9.81)*Tool!$B$125*SIN(RADIANS(90-DEGREES(ASIN(AD495/2000))))*SQRT(2*Basic!$C$4*9.81)*Tool!$B$125)+(COS(RADIANS(90-DEGREES(ASIN(AD495/2000))))*SQRT(2*Basic!$C$4*9.81)*COS(RADIANS(90-DEGREES(ASIN(AD495/2000))))*SQRT(2*Basic!$C$4*9.81))))*COS(RADIANS(AK495))</f>
        <v>3.0846470644515671</v>
      </c>
    </row>
    <row r="496" spans="6:45" x14ac:dyDescent="0.3">
      <c r="F496">
        <v>494</v>
      </c>
      <c r="G496" s="31">
        <f t="shared" si="56"/>
        <v>1.4563325322263951</v>
      </c>
      <c r="H496" s="35">
        <f>Tool!$E$10+('Trajectory Map'!G496*SIN(RADIANS(90-2*DEGREES(ASIN($D$5/2000))))/COS(RADIANS(90-2*DEGREES(ASIN($D$5/2000))))-('Trajectory Map'!G496*'Trajectory Map'!G496/((VLOOKUP($D$5,$AD$3:$AR$2002,15,FALSE)*4*COS(RADIANS(90-2*DEGREES(ASIN($D$5/2000))))*COS(RADIANS(90-2*DEGREES(ASIN($D$5/2000))))))))</f>
        <v>5.7933397496115875</v>
      </c>
      <c r="AD496" s="33">
        <f t="shared" si="60"/>
        <v>494</v>
      </c>
      <c r="AE496" s="33">
        <f t="shared" si="57"/>
        <v>1938.0309595050333</v>
      </c>
      <c r="AH496" s="33">
        <f t="shared" si="58"/>
        <v>14.300058375551144</v>
      </c>
      <c r="AI496" s="33">
        <f t="shared" si="59"/>
        <v>75.699941624448854</v>
      </c>
      <c r="AK496" s="75">
        <f t="shared" si="61"/>
        <v>61.399883248897709</v>
      </c>
      <c r="AN496" s="64"/>
      <c r="AQ496" s="64"/>
      <c r="AR496" s="75">
        <f>(SQRT((SIN(RADIANS(90-DEGREES(ASIN(AD496/2000))))*SQRT(2*Basic!$C$4*9.81)*Tool!$B$125*SIN(RADIANS(90-DEGREES(ASIN(AD496/2000))))*SQRT(2*Basic!$C$4*9.81)*Tool!$B$125)+(COS(RADIANS(90-DEGREES(ASIN(AD496/2000))))*SQRT(2*Basic!$C$4*9.81)*COS(RADIANS(90-DEGREES(ASIN(AD496/2000))))*SQRT(2*Basic!$C$4*9.81))))*(SQRT((SIN(RADIANS(90-DEGREES(ASIN(AD496/2000))))*SQRT(2*Basic!$C$4*9.81)*Tool!$B$125*SIN(RADIANS(90-DEGREES(ASIN(AD496/2000))))*SQRT(2*Basic!$C$4*9.81)*Tool!$B$125)+(COS(RADIANS(90-DEGREES(ASIN(AD496/2000))))*SQRT(2*Basic!$C$4*9.81)*COS(RADIANS(90-DEGREES(ASIN(AD496/2000))))*SQRT(2*Basic!$C$4*9.81))))/(2*9.81)</f>
        <v>0.89306361124000022</v>
      </c>
      <c r="AS496" s="75">
        <f>(1/9.81)*((SQRT((SIN(RADIANS(90-DEGREES(ASIN(AD496/2000))))*SQRT(2*Basic!$C$4*9.81)*Tool!$B$125*SIN(RADIANS(90-DEGREES(ASIN(AD496/2000))))*SQRT(2*Basic!$C$4*9.81)*Tool!$B$125)+(COS(RADIANS(90-DEGREES(ASIN(AD496/2000))))*SQRT(2*Basic!$C$4*9.81)*COS(RADIANS(90-DEGREES(ASIN(AD496/2000))))*SQRT(2*Basic!$C$4*9.81))))*SIN(RADIANS(AK496))+(SQRT(((SQRT((SIN(RADIANS(90-DEGREES(ASIN(AD496/2000))))*SQRT(2*Basic!$C$4*9.81)*Tool!$B$125*SIN(RADIANS(90-DEGREES(ASIN(AD496/2000))))*SQRT(2*Basic!$C$4*9.81)*Tool!$B$125)+(COS(RADIANS(90-DEGREES(ASIN(AD496/2000))))*SQRT(2*Basic!$C$4*9.81)*COS(RADIANS(90-DEGREES(ASIN(AD496/2000))))*SQRT(2*Basic!$C$4*9.81))))*SIN(RADIANS(AK496))*(SQRT((SIN(RADIANS(90-DEGREES(ASIN(AD496/2000))))*SQRT(2*Basic!$C$4*9.81)*Tool!$B$125*SIN(RADIANS(90-DEGREES(ASIN(AD496/2000))))*SQRT(2*Basic!$C$4*9.81)*Tool!$B$125)+(COS(RADIANS(90-DEGREES(ASIN(AD496/2000))))*SQRT(2*Basic!$C$4*9.81)*COS(RADIANS(90-DEGREES(ASIN(AD496/2000))))*SQRT(2*Basic!$C$4*9.81))))*SIN(RADIANS(AK496)))-19.62*(-Basic!$C$3))))*(SQRT((SIN(RADIANS(90-DEGREES(ASIN(AD496/2000))))*SQRT(2*Basic!$C$4*9.81)*Tool!$B$125*SIN(RADIANS(90-DEGREES(ASIN(AD496/2000))))*SQRT(2*Basic!$C$4*9.81)*Tool!$B$125)+(COS(RADIANS(90-DEGREES(ASIN(AD496/2000))))*SQRT(2*Basic!$C$4*9.81)*COS(RADIANS(90-DEGREES(ASIN(AD496/2000))))*SQRT(2*Basic!$C$4*9.81))))*COS(RADIANS(AK496))</f>
        <v>3.0905455062939318</v>
      </c>
    </row>
    <row r="497" spans="6:45" x14ac:dyDescent="0.3">
      <c r="F497">
        <v>495</v>
      </c>
      <c r="G497" s="31">
        <f t="shared" si="56"/>
        <v>1.4592805737896064</v>
      </c>
      <c r="H497" s="35">
        <f>Tool!$E$10+('Trajectory Map'!G497*SIN(RADIANS(90-2*DEGREES(ASIN($D$5/2000))))/COS(RADIANS(90-2*DEGREES(ASIN($D$5/2000))))-('Trajectory Map'!G497*'Trajectory Map'!G497/((VLOOKUP($D$5,$AD$3:$AR$2002,15,FALSE)*4*COS(RADIANS(90-2*DEGREES(ASIN($D$5/2000))))*COS(RADIANS(90-2*DEGREES(ASIN($D$5/2000))))))))</f>
        <v>5.7920666446290161</v>
      </c>
      <c r="AD497" s="33">
        <f t="shared" si="60"/>
        <v>495</v>
      </c>
      <c r="AE497" s="33">
        <f t="shared" si="57"/>
        <v>1937.7757868236458</v>
      </c>
      <c r="AH497" s="33">
        <f t="shared" si="58"/>
        <v>14.32962423473438</v>
      </c>
      <c r="AI497" s="33">
        <f t="shared" si="59"/>
        <v>75.670375765265618</v>
      </c>
      <c r="AK497" s="75">
        <f t="shared" si="61"/>
        <v>61.340751530531236</v>
      </c>
      <c r="AN497" s="64"/>
      <c r="AQ497" s="64"/>
      <c r="AR497" s="75">
        <f>(SQRT((SIN(RADIANS(90-DEGREES(ASIN(AD497/2000))))*SQRT(2*Basic!$C$4*9.81)*Tool!$B$125*SIN(RADIANS(90-DEGREES(ASIN(AD497/2000))))*SQRT(2*Basic!$C$4*9.81)*Tool!$B$125)+(COS(RADIANS(90-DEGREES(ASIN(AD497/2000))))*SQRT(2*Basic!$C$4*9.81)*COS(RADIANS(90-DEGREES(ASIN(AD497/2000))))*SQRT(2*Basic!$C$4*9.81))))*(SQRT((SIN(RADIANS(90-DEGREES(ASIN(AD497/2000))))*SQRT(2*Basic!$C$4*9.81)*Tool!$B$125*SIN(RADIANS(90-DEGREES(ASIN(AD497/2000))))*SQRT(2*Basic!$C$4*9.81)*Tool!$B$125)+(COS(RADIANS(90-DEGREES(ASIN(AD497/2000))))*SQRT(2*Basic!$C$4*9.81)*COS(RADIANS(90-DEGREES(ASIN(AD497/2000))))*SQRT(2*Basic!$C$4*9.81))))/(2*9.81)</f>
        <v>0.89332875224999997</v>
      </c>
      <c r="AS497" s="75">
        <f>(1/9.81)*((SQRT((SIN(RADIANS(90-DEGREES(ASIN(AD497/2000))))*SQRT(2*Basic!$C$4*9.81)*Tool!$B$125*SIN(RADIANS(90-DEGREES(ASIN(AD497/2000))))*SQRT(2*Basic!$C$4*9.81)*Tool!$B$125)+(COS(RADIANS(90-DEGREES(ASIN(AD497/2000))))*SQRT(2*Basic!$C$4*9.81)*COS(RADIANS(90-DEGREES(ASIN(AD497/2000))))*SQRT(2*Basic!$C$4*9.81))))*SIN(RADIANS(AK497))+(SQRT(((SQRT((SIN(RADIANS(90-DEGREES(ASIN(AD497/2000))))*SQRT(2*Basic!$C$4*9.81)*Tool!$B$125*SIN(RADIANS(90-DEGREES(ASIN(AD497/2000))))*SQRT(2*Basic!$C$4*9.81)*Tool!$B$125)+(COS(RADIANS(90-DEGREES(ASIN(AD497/2000))))*SQRT(2*Basic!$C$4*9.81)*COS(RADIANS(90-DEGREES(ASIN(AD497/2000))))*SQRT(2*Basic!$C$4*9.81))))*SIN(RADIANS(AK497))*(SQRT((SIN(RADIANS(90-DEGREES(ASIN(AD497/2000))))*SQRT(2*Basic!$C$4*9.81)*Tool!$B$125*SIN(RADIANS(90-DEGREES(ASIN(AD497/2000))))*SQRT(2*Basic!$C$4*9.81)*Tool!$B$125)+(COS(RADIANS(90-DEGREES(ASIN(AD497/2000))))*SQRT(2*Basic!$C$4*9.81)*COS(RADIANS(90-DEGREES(ASIN(AD497/2000))))*SQRT(2*Basic!$C$4*9.81))))*SIN(RADIANS(AK497)))-19.62*(-Basic!$C$3))))*(SQRT((SIN(RADIANS(90-DEGREES(ASIN(AD497/2000))))*SQRT(2*Basic!$C$4*9.81)*Tool!$B$125*SIN(RADIANS(90-DEGREES(ASIN(AD497/2000))))*SQRT(2*Basic!$C$4*9.81)*Tool!$B$125)+(COS(RADIANS(90-DEGREES(ASIN(AD497/2000))))*SQRT(2*Basic!$C$4*9.81)*COS(RADIANS(90-DEGREES(ASIN(AD497/2000))))*SQRT(2*Basic!$C$4*9.81))))*COS(RADIANS(AK497))</f>
        <v>3.0964413619458862</v>
      </c>
    </row>
    <row r="498" spans="6:45" x14ac:dyDescent="0.3">
      <c r="F498">
        <v>496</v>
      </c>
      <c r="G498" s="31">
        <f t="shared" si="56"/>
        <v>1.4622286153528179</v>
      </c>
      <c r="H498" s="35">
        <f>Tool!$E$10+('Trajectory Map'!G498*SIN(RADIANS(90-2*DEGREES(ASIN($D$5/2000))))/COS(RADIANS(90-2*DEGREES(ASIN($D$5/2000))))-('Trajectory Map'!G498*'Trajectory Map'!G498/((VLOOKUP($D$5,$AD$3:$AR$2002,15,FALSE)*4*COS(RADIANS(90-2*DEGREES(ASIN($D$5/2000))))*COS(RADIANS(90-2*DEGREES(ASIN($D$5/2000))))))))</f>
        <v>5.7907900860529296</v>
      </c>
      <c r="AD498" s="33">
        <f t="shared" si="60"/>
        <v>496</v>
      </c>
      <c r="AE498" s="33">
        <f t="shared" si="57"/>
        <v>1937.5200644122372</v>
      </c>
      <c r="AH498" s="33">
        <f t="shared" si="58"/>
        <v>14.359193991697884</v>
      </c>
      <c r="AI498" s="33">
        <f t="shared" si="59"/>
        <v>75.640806008302121</v>
      </c>
      <c r="AK498" s="75">
        <f t="shared" si="61"/>
        <v>61.281612016604228</v>
      </c>
      <c r="AN498" s="64"/>
      <c r="AQ498" s="64"/>
      <c r="AR498" s="75">
        <f>(SQRT((SIN(RADIANS(90-DEGREES(ASIN(AD498/2000))))*SQRT(2*Basic!$C$4*9.81)*Tool!$B$125*SIN(RADIANS(90-DEGREES(ASIN(AD498/2000))))*SQRT(2*Basic!$C$4*9.81)*Tool!$B$125)+(COS(RADIANS(90-DEGREES(ASIN(AD498/2000))))*SQRT(2*Basic!$C$4*9.81)*COS(RADIANS(90-DEGREES(ASIN(AD498/2000))))*SQRT(2*Basic!$C$4*9.81))))*(SQRT((SIN(RADIANS(90-DEGREES(ASIN(AD498/2000))))*SQRT(2*Basic!$C$4*9.81)*Tool!$B$125*SIN(RADIANS(90-DEGREES(ASIN(AD498/2000))))*SQRT(2*Basic!$C$4*9.81)*Tool!$B$125)+(COS(RADIANS(90-DEGREES(ASIN(AD498/2000))))*SQRT(2*Basic!$C$4*9.81)*COS(RADIANS(90-DEGREES(ASIN(AD498/2000))))*SQRT(2*Basic!$C$4*9.81))))/(2*9.81)</f>
        <v>0.89359442944000012</v>
      </c>
      <c r="AS498" s="75">
        <f>(1/9.81)*((SQRT((SIN(RADIANS(90-DEGREES(ASIN(AD498/2000))))*SQRT(2*Basic!$C$4*9.81)*Tool!$B$125*SIN(RADIANS(90-DEGREES(ASIN(AD498/2000))))*SQRT(2*Basic!$C$4*9.81)*Tool!$B$125)+(COS(RADIANS(90-DEGREES(ASIN(AD498/2000))))*SQRT(2*Basic!$C$4*9.81)*COS(RADIANS(90-DEGREES(ASIN(AD498/2000))))*SQRT(2*Basic!$C$4*9.81))))*SIN(RADIANS(AK498))+(SQRT(((SQRT((SIN(RADIANS(90-DEGREES(ASIN(AD498/2000))))*SQRT(2*Basic!$C$4*9.81)*Tool!$B$125*SIN(RADIANS(90-DEGREES(ASIN(AD498/2000))))*SQRT(2*Basic!$C$4*9.81)*Tool!$B$125)+(COS(RADIANS(90-DEGREES(ASIN(AD498/2000))))*SQRT(2*Basic!$C$4*9.81)*COS(RADIANS(90-DEGREES(ASIN(AD498/2000))))*SQRT(2*Basic!$C$4*9.81))))*SIN(RADIANS(AK498))*(SQRT((SIN(RADIANS(90-DEGREES(ASIN(AD498/2000))))*SQRT(2*Basic!$C$4*9.81)*Tool!$B$125*SIN(RADIANS(90-DEGREES(ASIN(AD498/2000))))*SQRT(2*Basic!$C$4*9.81)*Tool!$B$125)+(COS(RADIANS(90-DEGREES(ASIN(AD498/2000))))*SQRT(2*Basic!$C$4*9.81)*COS(RADIANS(90-DEGREES(ASIN(AD498/2000))))*SQRT(2*Basic!$C$4*9.81))))*SIN(RADIANS(AK498)))-19.62*(-Basic!$C$3))))*(SQRT((SIN(RADIANS(90-DEGREES(ASIN(AD498/2000))))*SQRT(2*Basic!$C$4*9.81)*Tool!$B$125*SIN(RADIANS(90-DEGREES(ASIN(AD498/2000))))*SQRT(2*Basic!$C$4*9.81)*Tool!$B$125)+(COS(RADIANS(90-DEGREES(ASIN(AD498/2000))))*SQRT(2*Basic!$C$4*9.81)*COS(RADIANS(90-DEGREES(ASIN(AD498/2000))))*SQRT(2*Basic!$C$4*9.81))))*COS(RADIANS(AK498))</f>
        <v>3.102334622256234</v>
      </c>
    </row>
    <row r="499" spans="6:45" x14ac:dyDescent="0.3">
      <c r="F499">
        <v>497</v>
      </c>
      <c r="G499" s="31">
        <f t="shared" si="56"/>
        <v>1.4651766569160294</v>
      </c>
      <c r="H499" s="35">
        <f>Tool!$E$10+('Trajectory Map'!G499*SIN(RADIANS(90-2*DEGREES(ASIN($D$5/2000))))/COS(RADIANS(90-2*DEGREES(ASIN($D$5/2000))))-('Trajectory Map'!G499*'Trajectory Map'!G499/((VLOOKUP($D$5,$AD$3:$AR$2002,15,FALSE)*4*COS(RADIANS(90-2*DEGREES(ASIN($D$5/2000))))*COS(RADIANS(90-2*DEGREES(ASIN($D$5/2000))))))))</f>
        <v>5.7895100738833287</v>
      </c>
      <c r="AD499" s="33">
        <f t="shared" si="60"/>
        <v>497</v>
      </c>
      <c r="AE499" s="33">
        <f t="shared" si="57"/>
        <v>1937.2637920531113</v>
      </c>
      <c r="AH499" s="33">
        <f t="shared" si="58"/>
        <v>14.388767655862623</v>
      </c>
      <c r="AI499" s="33">
        <f t="shared" si="59"/>
        <v>75.611232344137377</v>
      </c>
      <c r="AK499" s="75">
        <f t="shared" si="61"/>
        <v>61.222464688274755</v>
      </c>
      <c r="AN499" s="64"/>
      <c r="AQ499" s="64"/>
      <c r="AR499" s="75">
        <f>(SQRT((SIN(RADIANS(90-DEGREES(ASIN(AD499/2000))))*SQRT(2*Basic!$C$4*9.81)*Tool!$B$125*SIN(RADIANS(90-DEGREES(ASIN(AD499/2000))))*SQRT(2*Basic!$C$4*9.81)*Tool!$B$125)+(COS(RADIANS(90-DEGREES(ASIN(AD499/2000))))*SQRT(2*Basic!$C$4*9.81)*COS(RADIANS(90-DEGREES(ASIN(AD499/2000))))*SQRT(2*Basic!$C$4*9.81))))*(SQRT((SIN(RADIANS(90-DEGREES(ASIN(AD499/2000))))*SQRT(2*Basic!$C$4*9.81)*Tool!$B$125*SIN(RADIANS(90-DEGREES(ASIN(AD499/2000))))*SQRT(2*Basic!$C$4*9.81)*Tool!$B$125)+(COS(RADIANS(90-DEGREES(ASIN(AD499/2000))))*SQRT(2*Basic!$C$4*9.81)*COS(RADIANS(90-DEGREES(ASIN(AD499/2000))))*SQRT(2*Basic!$C$4*9.81))))/(2*9.81)</f>
        <v>0.89386064281000033</v>
      </c>
      <c r="AS499" s="75">
        <f>(1/9.81)*((SQRT((SIN(RADIANS(90-DEGREES(ASIN(AD499/2000))))*SQRT(2*Basic!$C$4*9.81)*Tool!$B$125*SIN(RADIANS(90-DEGREES(ASIN(AD499/2000))))*SQRT(2*Basic!$C$4*9.81)*Tool!$B$125)+(COS(RADIANS(90-DEGREES(ASIN(AD499/2000))))*SQRT(2*Basic!$C$4*9.81)*COS(RADIANS(90-DEGREES(ASIN(AD499/2000))))*SQRT(2*Basic!$C$4*9.81))))*SIN(RADIANS(AK499))+(SQRT(((SQRT((SIN(RADIANS(90-DEGREES(ASIN(AD499/2000))))*SQRT(2*Basic!$C$4*9.81)*Tool!$B$125*SIN(RADIANS(90-DEGREES(ASIN(AD499/2000))))*SQRT(2*Basic!$C$4*9.81)*Tool!$B$125)+(COS(RADIANS(90-DEGREES(ASIN(AD499/2000))))*SQRT(2*Basic!$C$4*9.81)*COS(RADIANS(90-DEGREES(ASIN(AD499/2000))))*SQRT(2*Basic!$C$4*9.81))))*SIN(RADIANS(AK499))*(SQRT((SIN(RADIANS(90-DEGREES(ASIN(AD499/2000))))*SQRT(2*Basic!$C$4*9.81)*Tool!$B$125*SIN(RADIANS(90-DEGREES(ASIN(AD499/2000))))*SQRT(2*Basic!$C$4*9.81)*Tool!$B$125)+(COS(RADIANS(90-DEGREES(ASIN(AD499/2000))))*SQRT(2*Basic!$C$4*9.81)*COS(RADIANS(90-DEGREES(ASIN(AD499/2000))))*SQRT(2*Basic!$C$4*9.81))))*SIN(RADIANS(AK499)))-19.62*(-Basic!$C$3))))*(SQRT((SIN(RADIANS(90-DEGREES(ASIN(AD499/2000))))*SQRT(2*Basic!$C$4*9.81)*Tool!$B$125*SIN(RADIANS(90-DEGREES(ASIN(AD499/2000))))*SQRT(2*Basic!$C$4*9.81)*Tool!$B$125)+(COS(RADIANS(90-DEGREES(ASIN(AD499/2000))))*SQRT(2*Basic!$C$4*9.81)*COS(RADIANS(90-DEGREES(ASIN(AD499/2000))))*SQRT(2*Basic!$C$4*9.81))))*COS(RADIANS(AK499))</f>
        <v>3.108225278052922</v>
      </c>
    </row>
    <row r="500" spans="6:45" x14ac:dyDescent="0.3">
      <c r="F500">
        <v>498</v>
      </c>
      <c r="G500" s="31">
        <f t="shared" si="56"/>
        <v>1.4681246984792407</v>
      </c>
      <c r="H500" s="35">
        <f>Tool!$E$10+('Trajectory Map'!G500*SIN(RADIANS(90-2*DEGREES(ASIN($D$5/2000))))/COS(RADIANS(90-2*DEGREES(ASIN($D$5/2000))))-('Trajectory Map'!G500*'Trajectory Map'!G500/((VLOOKUP($D$5,$AD$3:$AR$2002,15,FALSE)*4*COS(RADIANS(90-2*DEGREES(ASIN($D$5/2000))))*COS(RADIANS(90-2*DEGREES(ASIN($D$5/2000))))))))</f>
        <v>5.7882266081202145</v>
      </c>
      <c r="AD500" s="33">
        <f t="shared" si="60"/>
        <v>498</v>
      </c>
      <c r="AE500" s="33">
        <f t="shared" si="57"/>
        <v>1937.0069695279881</v>
      </c>
      <c r="AH500" s="33">
        <f t="shared" si="58"/>
        <v>14.418345236659945</v>
      </c>
      <c r="AI500" s="33">
        <f t="shared" si="59"/>
        <v>75.581654763340055</v>
      </c>
      <c r="AK500" s="75">
        <f t="shared" si="61"/>
        <v>61.163309526680109</v>
      </c>
      <c r="AN500" s="64"/>
      <c r="AQ500" s="64"/>
      <c r="AR500" s="75">
        <f>(SQRT((SIN(RADIANS(90-DEGREES(ASIN(AD500/2000))))*SQRT(2*Basic!$C$4*9.81)*Tool!$B$125*SIN(RADIANS(90-DEGREES(ASIN(AD500/2000))))*SQRT(2*Basic!$C$4*9.81)*Tool!$B$125)+(COS(RADIANS(90-DEGREES(ASIN(AD500/2000))))*SQRT(2*Basic!$C$4*9.81)*COS(RADIANS(90-DEGREES(ASIN(AD500/2000))))*SQRT(2*Basic!$C$4*9.81))))*(SQRT((SIN(RADIANS(90-DEGREES(ASIN(AD500/2000))))*SQRT(2*Basic!$C$4*9.81)*Tool!$B$125*SIN(RADIANS(90-DEGREES(ASIN(AD500/2000))))*SQRT(2*Basic!$C$4*9.81)*Tool!$B$125)+(COS(RADIANS(90-DEGREES(ASIN(AD500/2000))))*SQRT(2*Basic!$C$4*9.81)*COS(RADIANS(90-DEGREES(ASIN(AD500/2000))))*SQRT(2*Basic!$C$4*9.81))))/(2*9.81)</f>
        <v>0.89412739235999994</v>
      </c>
      <c r="AS500" s="75">
        <f>(1/9.81)*((SQRT((SIN(RADIANS(90-DEGREES(ASIN(AD500/2000))))*SQRT(2*Basic!$C$4*9.81)*Tool!$B$125*SIN(RADIANS(90-DEGREES(ASIN(AD500/2000))))*SQRT(2*Basic!$C$4*9.81)*Tool!$B$125)+(COS(RADIANS(90-DEGREES(ASIN(AD500/2000))))*SQRT(2*Basic!$C$4*9.81)*COS(RADIANS(90-DEGREES(ASIN(AD500/2000))))*SQRT(2*Basic!$C$4*9.81))))*SIN(RADIANS(AK500))+(SQRT(((SQRT((SIN(RADIANS(90-DEGREES(ASIN(AD500/2000))))*SQRT(2*Basic!$C$4*9.81)*Tool!$B$125*SIN(RADIANS(90-DEGREES(ASIN(AD500/2000))))*SQRT(2*Basic!$C$4*9.81)*Tool!$B$125)+(COS(RADIANS(90-DEGREES(ASIN(AD500/2000))))*SQRT(2*Basic!$C$4*9.81)*COS(RADIANS(90-DEGREES(ASIN(AD500/2000))))*SQRT(2*Basic!$C$4*9.81))))*SIN(RADIANS(AK500))*(SQRT((SIN(RADIANS(90-DEGREES(ASIN(AD500/2000))))*SQRT(2*Basic!$C$4*9.81)*Tool!$B$125*SIN(RADIANS(90-DEGREES(ASIN(AD500/2000))))*SQRT(2*Basic!$C$4*9.81)*Tool!$B$125)+(COS(RADIANS(90-DEGREES(ASIN(AD500/2000))))*SQRT(2*Basic!$C$4*9.81)*COS(RADIANS(90-DEGREES(ASIN(AD500/2000))))*SQRT(2*Basic!$C$4*9.81))))*SIN(RADIANS(AK500)))-19.62*(-Basic!$C$3))))*(SQRT((SIN(RADIANS(90-DEGREES(ASIN(AD500/2000))))*SQRT(2*Basic!$C$4*9.81)*Tool!$B$125*SIN(RADIANS(90-DEGREES(ASIN(AD500/2000))))*SQRT(2*Basic!$C$4*9.81)*Tool!$B$125)+(COS(RADIANS(90-DEGREES(ASIN(AD500/2000))))*SQRT(2*Basic!$C$4*9.81)*COS(RADIANS(90-DEGREES(ASIN(AD500/2000))))*SQRT(2*Basic!$C$4*9.81))))*COS(RADIANS(AK500))</f>
        <v>3.1141133201430393</v>
      </c>
    </row>
    <row r="501" spans="6:45" x14ac:dyDescent="0.3">
      <c r="F501">
        <v>499</v>
      </c>
      <c r="G501" s="31">
        <f t="shared" si="56"/>
        <v>1.4710727400424519</v>
      </c>
      <c r="H501" s="35">
        <f>Tool!$E$10+('Trajectory Map'!G501*SIN(RADIANS(90-2*DEGREES(ASIN($D$5/2000))))/COS(RADIANS(90-2*DEGREES(ASIN($D$5/2000))))-('Trajectory Map'!G501*'Trajectory Map'!G501/((VLOOKUP($D$5,$AD$3:$AR$2002,15,FALSE)*4*COS(RADIANS(90-2*DEGREES(ASIN($D$5/2000))))*COS(RADIANS(90-2*DEGREES(ASIN($D$5/2000))))))))</f>
        <v>5.786939688763586</v>
      </c>
      <c r="AD501" s="33">
        <f t="shared" si="60"/>
        <v>499</v>
      </c>
      <c r="AE501" s="33">
        <f t="shared" si="57"/>
        <v>1936.7495966180036</v>
      </c>
      <c r="AH501" s="33">
        <f t="shared" si="58"/>
        <v>14.447926743531635</v>
      </c>
      <c r="AI501" s="33">
        <f t="shared" si="59"/>
        <v>75.552073256468361</v>
      </c>
      <c r="AK501" s="75">
        <f t="shared" si="61"/>
        <v>61.10414651293673</v>
      </c>
      <c r="AN501" s="64"/>
      <c r="AQ501" s="64"/>
      <c r="AR501" s="75">
        <f>(SQRT((SIN(RADIANS(90-DEGREES(ASIN(AD501/2000))))*SQRT(2*Basic!$C$4*9.81)*Tool!$B$125*SIN(RADIANS(90-DEGREES(ASIN(AD501/2000))))*SQRT(2*Basic!$C$4*9.81)*Tool!$B$125)+(COS(RADIANS(90-DEGREES(ASIN(AD501/2000))))*SQRT(2*Basic!$C$4*9.81)*COS(RADIANS(90-DEGREES(ASIN(AD501/2000))))*SQRT(2*Basic!$C$4*9.81))))*(SQRT((SIN(RADIANS(90-DEGREES(ASIN(AD501/2000))))*SQRT(2*Basic!$C$4*9.81)*Tool!$B$125*SIN(RADIANS(90-DEGREES(ASIN(AD501/2000))))*SQRT(2*Basic!$C$4*9.81)*Tool!$B$125)+(COS(RADIANS(90-DEGREES(ASIN(AD501/2000))))*SQRT(2*Basic!$C$4*9.81)*COS(RADIANS(90-DEGREES(ASIN(AD501/2000))))*SQRT(2*Basic!$C$4*9.81))))/(2*9.81)</f>
        <v>0.89439467809000039</v>
      </c>
      <c r="AS501" s="75">
        <f>(1/9.81)*((SQRT((SIN(RADIANS(90-DEGREES(ASIN(AD501/2000))))*SQRT(2*Basic!$C$4*9.81)*Tool!$B$125*SIN(RADIANS(90-DEGREES(ASIN(AD501/2000))))*SQRT(2*Basic!$C$4*9.81)*Tool!$B$125)+(COS(RADIANS(90-DEGREES(ASIN(AD501/2000))))*SQRT(2*Basic!$C$4*9.81)*COS(RADIANS(90-DEGREES(ASIN(AD501/2000))))*SQRT(2*Basic!$C$4*9.81))))*SIN(RADIANS(AK501))+(SQRT(((SQRT((SIN(RADIANS(90-DEGREES(ASIN(AD501/2000))))*SQRT(2*Basic!$C$4*9.81)*Tool!$B$125*SIN(RADIANS(90-DEGREES(ASIN(AD501/2000))))*SQRT(2*Basic!$C$4*9.81)*Tool!$B$125)+(COS(RADIANS(90-DEGREES(ASIN(AD501/2000))))*SQRT(2*Basic!$C$4*9.81)*COS(RADIANS(90-DEGREES(ASIN(AD501/2000))))*SQRT(2*Basic!$C$4*9.81))))*SIN(RADIANS(AK501))*(SQRT((SIN(RADIANS(90-DEGREES(ASIN(AD501/2000))))*SQRT(2*Basic!$C$4*9.81)*Tool!$B$125*SIN(RADIANS(90-DEGREES(ASIN(AD501/2000))))*SQRT(2*Basic!$C$4*9.81)*Tool!$B$125)+(COS(RADIANS(90-DEGREES(ASIN(AD501/2000))))*SQRT(2*Basic!$C$4*9.81)*COS(RADIANS(90-DEGREES(ASIN(AD501/2000))))*SQRT(2*Basic!$C$4*9.81))))*SIN(RADIANS(AK501)))-19.62*(-Basic!$C$3))))*(SQRT((SIN(RADIANS(90-DEGREES(ASIN(AD501/2000))))*SQRT(2*Basic!$C$4*9.81)*Tool!$B$125*SIN(RADIANS(90-DEGREES(ASIN(AD501/2000))))*SQRT(2*Basic!$C$4*9.81)*Tool!$B$125)+(COS(RADIANS(90-DEGREES(ASIN(AD501/2000))))*SQRT(2*Basic!$C$4*9.81)*COS(RADIANS(90-DEGREES(ASIN(AD501/2000))))*SQRT(2*Basic!$C$4*9.81))))*COS(RADIANS(AK501))</f>
        <v>3.1199987393127997</v>
      </c>
    </row>
    <row r="502" spans="6:45" x14ac:dyDescent="0.3">
      <c r="F502">
        <v>500</v>
      </c>
      <c r="G502" s="31">
        <f t="shared" si="56"/>
        <v>1.4740207816056632</v>
      </c>
      <c r="H502" s="35">
        <f>Tool!$E$10+('Trajectory Map'!G502*SIN(RADIANS(90-2*DEGREES(ASIN($D$5/2000))))/COS(RADIANS(90-2*DEGREES(ASIN($D$5/2000))))-('Trajectory Map'!G502*'Trajectory Map'!G502/((VLOOKUP($D$5,$AD$3:$AR$2002,15,FALSE)*4*COS(RADIANS(90-2*DEGREES(ASIN($D$5/2000))))*COS(RADIANS(90-2*DEGREES(ASIN($D$5/2000))))))))</f>
        <v>5.7856493158134432</v>
      </c>
      <c r="AD502" s="33">
        <f t="shared" si="60"/>
        <v>500</v>
      </c>
      <c r="AE502" s="33">
        <f t="shared" si="57"/>
        <v>1936.4916731037085</v>
      </c>
      <c r="AH502" s="33">
        <f t="shared" si="58"/>
        <v>14.477512185929925</v>
      </c>
      <c r="AI502" s="33">
        <f t="shared" si="59"/>
        <v>75.522487814070075</v>
      </c>
      <c r="AK502" s="75">
        <f t="shared" si="61"/>
        <v>61.044975628140151</v>
      </c>
      <c r="AN502" s="64"/>
      <c r="AQ502" s="64"/>
      <c r="AR502" s="75">
        <f>(SQRT((SIN(RADIANS(90-DEGREES(ASIN(AD502/2000))))*SQRT(2*Basic!$C$4*9.81)*Tool!$B$125*SIN(RADIANS(90-DEGREES(ASIN(AD502/2000))))*SQRT(2*Basic!$C$4*9.81)*Tool!$B$125)+(COS(RADIANS(90-DEGREES(ASIN(AD502/2000))))*SQRT(2*Basic!$C$4*9.81)*COS(RADIANS(90-DEGREES(ASIN(AD502/2000))))*SQRT(2*Basic!$C$4*9.81))))*(SQRT((SIN(RADIANS(90-DEGREES(ASIN(AD502/2000))))*SQRT(2*Basic!$C$4*9.81)*Tool!$B$125*SIN(RADIANS(90-DEGREES(ASIN(AD502/2000))))*SQRT(2*Basic!$C$4*9.81)*Tool!$B$125)+(COS(RADIANS(90-DEGREES(ASIN(AD502/2000))))*SQRT(2*Basic!$C$4*9.81)*COS(RADIANS(90-DEGREES(ASIN(AD502/2000))))*SQRT(2*Basic!$C$4*9.81))))/(2*9.81)</f>
        <v>0.89466250000000003</v>
      </c>
      <c r="AS502" s="75">
        <f>(1/9.81)*((SQRT((SIN(RADIANS(90-DEGREES(ASIN(AD502/2000))))*SQRT(2*Basic!$C$4*9.81)*Tool!$B$125*SIN(RADIANS(90-DEGREES(ASIN(AD502/2000))))*SQRT(2*Basic!$C$4*9.81)*Tool!$B$125)+(COS(RADIANS(90-DEGREES(ASIN(AD502/2000))))*SQRT(2*Basic!$C$4*9.81)*COS(RADIANS(90-DEGREES(ASIN(AD502/2000))))*SQRT(2*Basic!$C$4*9.81))))*SIN(RADIANS(AK502))+(SQRT(((SQRT((SIN(RADIANS(90-DEGREES(ASIN(AD502/2000))))*SQRT(2*Basic!$C$4*9.81)*Tool!$B$125*SIN(RADIANS(90-DEGREES(ASIN(AD502/2000))))*SQRT(2*Basic!$C$4*9.81)*Tool!$B$125)+(COS(RADIANS(90-DEGREES(ASIN(AD502/2000))))*SQRT(2*Basic!$C$4*9.81)*COS(RADIANS(90-DEGREES(ASIN(AD502/2000))))*SQRT(2*Basic!$C$4*9.81))))*SIN(RADIANS(AK502))*(SQRT((SIN(RADIANS(90-DEGREES(ASIN(AD502/2000))))*SQRT(2*Basic!$C$4*9.81)*Tool!$B$125*SIN(RADIANS(90-DEGREES(ASIN(AD502/2000))))*SQRT(2*Basic!$C$4*9.81)*Tool!$B$125)+(COS(RADIANS(90-DEGREES(ASIN(AD502/2000))))*SQRT(2*Basic!$C$4*9.81)*COS(RADIANS(90-DEGREES(ASIN(AD502/2000))))*SQRT(2*Basic!$C$4*9.81))))*SIN(RADIANS(AK502)))-19.62*(-Basic!$C$3))))*(SQRT((SIN(RADIANS(90-DEGREES(ASIN(AD502/2000))))*SQRT(2*Basic!$C$4*9.81)*Tool!$B$125*SIN(RADIANS(90-DEGREES(ASIN(AD502/2000))))*SQRT(2*Basic!$C$4*9.81)*Tool!$B$125)+(COS(RADIANS(90-DEGREES(ASIN(AD502/2000))))*SQRT(2*Basic!$C$4*9.81)*COS(RADIANS(90-DEGREES(ASIN(AD502/2000))))*SQRT(2*Basic!$C$4*9.81))))*COS(RADIANS(AK502))</f>
        <v>3.1258815263275226</v>
      </c>
    </row>
    <row r="503" spans="6:45" x14ac:dyDescent="0.3">
      <c r="F503">
        <v>501</v>
      </c>
      <c r="G503" s="31">
        <f t="shared" si="56"/>
        <v>1.4769688231688745</v>
      </c>
      <c r="H503" s="35">
        <f>Tool!$E$10+('Trajectory Map'!G503*SIN(RADIANS(90-2*DEGREES(ASIN($D$5/2000))))/COS(RADIANS(90-2*DEGREES(ASIN($D$5/2000))))-('Trajectory Map'!G503*'Trajectory Map'!G503/((VLOOKUP($D$5,$AD$3:$AR$2002,15,FALSE)*4*COS(RADIANS(90-2*DEGREES(ASIN($D$5/2000))))*COS(RADIANS(90-2*DEGREES(ASIN($D$5/2000))))))))</f>
        <v>5.7843554892697862</v>
      </c>
      <c r="AD503" s="33">
        <f t="shared" si="60"/>
        <v>501</v>
      </c>
      <c r="AE503" s="33">
        <f t="shared" si="57"/>
        <v>1936.2331987650662</v>
      </c>
      <c r="AH503" s="33">
        <f t="shared" si="58"/>
        <v>14.507101573317533</v>
      </c>
      <c r="AI503" s="33">
        <f t="shared" si="59"/>
        <v>75.492898426682473</v>
      </c>
      <c r="AK503" s="75">
        <f t="shared" si="61"/>
        <v>60.985796853364931</v>
      </c>
      <c r="AN503" s="64"/>
      <c r="AQ503" s="64"/>
      <c r="AR503" s="75">
        <f>(SQRT((SIN(RADIANS(90-DEGREES(ASIN(AD503/2000))))*SQRT(2*Basic!$C$4*9.81)*Tool!$B$125*SIN(RADIANS(90-DEGREES(ASIN(AD503/2000))))*SQRT(2*Basic!$C$4*9.81)*Tool!$B$125)+(COS(RADIANS(90-DEGREES(ASIN(AD503/2000))))*SQRT(2*Basic!$C$4*9.81)*COS(RADIANS(90-DEGREES(ASIN(AD503/2000))))*SQRT(2*Basic!$C$4*9.81))))*(SQRT((SIN(RADIANS(90-DEGREES(ASIN(AD503/2000))))*SQRT(2*Basic!$C$4*9.81)*Tool!$B$125*SIN(RADIANS(90-DEGREES(ASIN(AD503/2000))))*SQRT(2*Basic!$C$4*9.81)*Tool!$B$125)+(COS(RADIANS(90-DEGREES(ASIN(AD503/2000))))*SQRT(2*Basic!$C$4*9.81)*COS(RADIANS(90-DEGREES(ASIN(AD503/2000))))*SQRT(2*Basic!$C$4*9.81))))/(2*9.81)</f>
        <v>0.89493085809000006</v>
      </c>
      <c r="AS503" s="75">
        <f>(1/9.81)*((SQRT((SIN(RADIANS(90-DEGREES(ASIN(AD503/2000))))*SQRT(2*Basic!$C$4*9.81)*Tool!$B$125*SIN(RADIANS(90-DEGREES(ASIN(AD503/2000))))*SQRT(2*Basic!$C$4*9.81)*Tool!$B$125)+(COS(RADIANS(90-DEGREES(ASIN(AD503/2000))))*SQRT(2*Basic!$C$4*9.81)*COS(RADIANS(90-DEGREES(ASIN(AD503/2000))))*SQRT(2*Basic!$C$4*9.81))))*SIN(RADIANS(AK503))+(SQRT(((SQRT((SIN(RADIANS(90-DEGREES(ASIN(AD503/2000))))*SQRT(2*Basic!$C$4*9.81)*Tool!$B$125*SIN(RADIANS(90-DEGREES(ASIN(AD503/2000))))*SQRT(2*Basic!$C$4*9.81)*Tool!$B$125)+(COS(RADIANS(90-DEGREES(ASIN(AD503/2000))))*SQRT(2*Basic!$C$4*9.81)*COS(RADIANS(90-DEGREES(ASIN(AD503/2000))))*SQRT(2*Basic!$C$4*9.81))))*SIN(RADIANS(AK503))*(SQRT((SIN(RADIANS(90-DEGREES(ASIN(AD503/2000))))*SQRT(2*Basic!$C$4*9.81)*Tool!$B$125*SIN(RADIANS(90-DEGREES(ASIN(AD503/2000))))*SQRT(2*Basic!$C$4*9.81)*Tool!$B$125)+(COS(RADIANS(90-DEGREES(ASIN(AD503/2000))))*SQRT(2*Basic!$C$4*9.81)*COS(RADIANS(90-DEGREES(ASIN(AD503/2000))))*SQRT(2*Basic!$C$4*9.81))))*SIN(RADIANS(AK503)))-19.62*(-Basic!$C$3))))*(SQRT((SIN(RADIANS(90-DEGREES(ASIN(AD503/2000))))*SQRT(2*Basic!$C$4*9.81)*Tool!$B$125*SIN(RADIANS(90-DEGREES(ASIN(AD503/2000))))*SQRT(2*Basic!$C$4*9.81)*Tool!$B$125)+(COS(RADIANS(90-DEGREES(ASIN(AD503/2000))))*SQRT(2*Basic!$C$4*9.81)*COS(RADIANS(90-DEGREES(ASIN(AD503/2000))))*SQRT(2*Basic!$C$4*9.81))))*COS(RADIANS(AK503))</f>
        <v>3.1317616719316339</v>
      </c>
    </row>
    <row r="504" spans="6:45" x14ac:dyDescent="0.3">
      <c r="F504">
        <v>502</v>
      </c>
      <c r="G504" s="31">
        <f t="shared" si="56"/>
        <v>1.4799168647320857</v>
      </c>
      <c r="H504" s="35">
        <f>Tool!$E$10+('Trajectory Map'!G504*SIN(RADIANS(90-2*DEGREES(ASIN($D$5/2000))))/COS(RADIANS(90-2*DEGREES(ASIN($D$5/2000))))-('Trajectory Map'!G504*'Trajectory Map'!G504/((VLOOKUP($D$5,$AD$3:$AR$2002,15,FALSE)*4*COS(RADIANS(90-2*DEGREES(ASIN($D$5/2000))))*COS(RADIANS(90-2*DEGREES(ASIN($D$5/2000))))))))</f>
        <v>5.7830582091326157</v>
      </c>
      <c r="AD504" s="33">
        <f t="shared" si="60"/>
        <v>502</v>
      </c>
      <c r="AE504" s="33">
        <f t="shared" si="57"/>
        <v>1935.9741733814528</v>
      </c>
      <c r="AH504" s="33">
        <f t="shared" si="58"/>
        <v>14.536694915167699</v>
      </c>
      <c r="AI504" s="33">
        <f t="shared" si="59"/>
        <v>75.463305084832299</v>
      </c>
      <c r="AK504" s="75">
        <f t="shared" si="61"/>
        <v>60.926610169664599</v>
      </c>
      <c r="AN504" s="64"/>
      <c r="AQ504" s="64"/>
      <c r="AR504" s="75">
        <f>(SQRT((SIN(RADIANS(90-DEGREES(ASIN(AD504/2000))))*SQRT(2*Basic!$C$4*9.81)*Tool!$B$125*SIN(RADIANS(90-DEGREES(ASIN(AD504/2000))))*SQRT(2*Basic!$C$4*9.81)*Tool!$B$125)+(COS(RADIANS(90-DEGREES(ASIN(AD504/2000))))*SQRT(2*Basic!$C$4*9.81)*COS(RADIANS(90-DEGREES(ASIN(AD504/2000))))*SQRT(2*Basic!$C$4*9.81))))*(SQRT((SIN(RADIANS(90-DEGREES(ASIN(AD504/2000))))*SQRT(2*Basic!$C$4*9.81)*Tool!$B$125*SIN(RADIANS(90-DEGREES(ASIN(AD504/2000))))*SQRT(2*Basic!$C$4*9.81)*Tool!$B$125)+(COS(RADIANS(90-DEGREES(ASIN(AD504/2000))))*SQRT(2*Basic!$C$4*9.81)*COS(RADIANS(90-DEGREES(ASIN(AD504/2000))))*SQRT(2*Basic!$C$4*9.81))))/(2*9.81)</f>
        <v>0.89519975236000005</v>
      </c>
      <c r="AS504" s="75">
        <f>(1/9.81)*((SQRT((SIN(RADIANS(90-DEGREES(ASIN(AD504/2000))))*SQRT(2*Basic!$C$4*9.81)*Tool!$B$125*SIN(RADIANS(90-DEGREES(ASIN(AD504/2000))))*SQRT(2*Basic!$C$4*9.81)*Tool!$B$125)+(COS(RADIANS(90-DEGREES(ASIN(AD504/2000))))*SQRT(2*Basic!$C$4*9.81)*COS(RADIANS(90-DEGREES(ASIN(AD504/2000))))*SQRT(2*Basic!$C$4*9.81))))*SIN(RADIANS(AK504))+(SQRT(((SQRT((SIN(RADIANS(90-DEGREES(ASIN(AD504/2000))))*SQRT(2*Basic!$C$4*9.81)*Tool!$B$125*SIN(RADIANS(90-DEGREES(ASIN(AD504/2000))))*SQRT(2*Basic!$C$4*9.81)*Tool!$B$125)+(COS(RADIANS(90-DEGREES(ASIN(AD504/2000))))*SQRT(2*Basic!$C$4*9.81)*COS(RADIANS(90-DEGREES(ASIN(AD504/2000))))*SQRT(2*Basic!$C$4*9.81))))*SIN(RADIANS(AK504))*(SQRT((SIN(RADIANS(90-DEGREES(ASIN(AD504/2000))))*SQRT(2*Basic!$C$4*9.81)*Tool!$B$125*SIN(RADIANS(90-DEGREES(ASIN(AD504/2000))))*SQRT(2*Basic!$C$4*9.81)*Tool!$B$125)+(COS(RADIANS(90-DEGREES(ASIN(AD504/2000))))*SQRT(2*Basic!$C$4*9.81)*COS(RADIANS(90-DEGREES(ASIN(AD504/2000))))*SQRT(2*Basic!$C$4*9.81))))*SIN(RADIANS(AK504)))-19.62*(-Basic!$C$3))))*(SQRT((SIN(RADIANS(90-DEGREES(ASIN(AD504/2000))))*SQRT(2*Basic!$C$4*9.81)*Tool!$B$125*SIN(RADIANS(90-DEGREES(ASIN(AD504/2000))))*SQRT(2*Basic!$C$4*9.81)*Tool!$B$125)+(COS(RADIANS(90-DEGREES(ASIN(AD504/2000))))*SQRT(2*Basic!$C$4*9.81)*COS(RADIANS(90-DEGREES(ASIN(AD504/2000))))*SQRT(2*Basic!$C$4*9.81))))*COS(RADIANS(AK504))</f>
        <v>3.1376391668486439</v>
      </c>
    </row>
    <row r="505" spans="6:45" x14ac:dyDescent="0.3">
      <c r="F505">
        <v>503</v>
      </c>
      <c r="G505" s="31">
        <f t="shared" si="56"/>
        <v>1.4828649062952972</v>
      </c>
      <c r="H505" s="35">
        <f>Tool!$E$10+('Trajectory Map'!G505*SIN(RADIANS(90-2*DEGREES(ASIN($D$5/2000))))/COS(RADIANS(90-2*DEGREES(ASIN($D$5/2000))))-('Trajectory Map'!G505*'Trajectory Map'!G505/((VLOOKUP($D$5,$AD$3:$AR$2002,15,FALSE)*4*COS(RADIANS(90-2*DEGREES(ASIN($D$5/2000))))*COS(RADIANS(90-2*DEGREES(ASIN($D$5/2000))))))))</f>
        <v>5.7817574754019301</v>
      </c>
      <c r="AD505" s="33">
        <f t="shared" si="60"/>
        <v>503</v>
      </c>
      <c r="AE505" s="33">
        <f t="shared" si="57"/>
        <v>1935.7145967316567</v>
      </c>
      <c r="AH505" s="33">
        <f t="shared" si="58"/>
        <v>14.566292220964216</v>
      </c>
      <c r="AI505" s="33">
        <f t="shared" si="59"/>
        <v>75.433707779035785</v>
      </c>
      <c r="AK505" s="75">
        <f t="shared" si="61"/>
        <v>60.867415558071571</v>
      </c>
      <c r="AN505" s="64"/>
      <c r="AQ505" s="64"/>
      <c r="AR505" s="75">
        <f>(SQRT((SIN(RADIANS(90-DEGREES(ASIN(AD505/2000))))*SQRT(2*Basic!$C$4*9.81)*Tool!$B$125*SIN(RADIANS(90-DEGREES(ASIN(AD505/2000))))*SQRT(2*Basic!$C$4*9.81)*Tool!$B$125)+(COS(RADIANS(90-DEGREES(ASIN(AD505/2000))))*SQRT(2*Basic!$C$4*9.81)*COS(RADIANS(90-DEGREES(ASIN(AD505/2000))))*SQRT(2*Basic!$C$4*9.81))))*(SQRT((SIN(RADIANS(90-DEGREES(ASIN(AD505/2000))))*SQRT(2*Basic!$C$4*9.81)*Tool!$B$125*SIN(RADIANS(90-DEGREES(ASIN(AD505/2000))))*SQRT(2*Basic!$C$4*9.81)*Tool!$B$125)+(COS(RADIANS(90-DEGREES(ASIN(AD505/2000))))*SQRT(2*Basic!$C$4*9.81)*COS(RADIANS(90-DEGREES(ASIN(AD505/2000))))*SQRT(2*Basic!$C$4*9.81))))/(2*9.81)</f>
        <v>0.8954691828100001</v>
      </c>
      <c r="AS505" s="75">
        <f>(1/9.81)*((SQRT((SIN(RADIANS(90-DEGREES(ASIN(AD505/2000))))*SQRT(2*Basic!$C$4*9.81)*Tool!$B$125*SIN(RADIANS(90-DEGREES(ASIN(AD505/2000))))*SQRT(2*Basic!$C$4*9.81)*Tool!$B$125)+(COS(RADIANS(90-DEGREES(ASIN(AD505/2000))))*SQRT(2*Basic!$C$4*9.81)*COS(RADIANS(90-DEGREES(ASIN(AD505/2000))))*SQRT(2*Basic!$C$4*9.81))))*SIN(RADIANS(AK505))+(SQRT(((SQRT((SIN(RADIANS(90-DEGREES(ASIN(AD505/2000))))*SQRT(2*Basic!$C$4*9.81)*Tool!$B$125*SIN(RADIANS(90-DEGREES(ASIN(AD505/2000))))*SQRT(2*Basic!$C$4*9.81)*Tool!$B$125)+(COS(RADIANS(90-DEGREES(ASIN(AD505/2000))))*SQRT(2*Basic!$C$4*9.81)*COS(RADIANS(90-DEGREES(ASIN(AD505/2000))))*SQRT(2*Basic!$C$4*9.81))))*SIN(RADIANS(AK505))*(SQRT((SIN(RADIANS(90-DEGREES(ASIN(AD505/2000))))*SQRT(2*Basic!$C$4*9.81)*Tool!$B$125*SIN(RADIANS(90-DEGREES(ASIN(AD505/2000))))*SQRT(2*Basic!$C$4*9.81)*Tool!$B$125)+(COS(RADIANS(90-DEGREES(ASIN(AD505/2000))))*SQRT(2*Basic!$C$4*9.81)*COS(RADIANS(90-DEGREES(ASIN(AD505/2000))))*SQRT(2*Basic!$C$4*9.81))))*SIN(RADIANS(AK505)))-19.62*(-Basic!$C$3))))*(SQRT((SIN(RADIANS(90-DEGREES(ASIN(AD505/2000))))*SQRT(2*Basic!$C$4*9.81)*Tool!$B$125*SIN(RADIANS(90-DEGREES(ASIN(AD505/2000))))*SQRT(2*Basic!$C$4*9.81)*Tool!$B$125)+(COS(RADIANS(90-DEGREES(ASIN(AD505/2000))))*SQRT(2*Basic!$C$4*9.81)*COS(RADIANS(90-DEGREES(ASIN(AD505/2000))))*SQRT(2*Basic!$C$4*9.81))))*COS(RADIANS(AK505))</f>
        <v>3.1435140017811376</v>
      </c>
    </row>
    <row r="506" spans="6:45" x14ac:dyDescent="0.3">
      <c r="F506">
        <v>504</v>
      </c>
      <c r="G506" s="31">
        <f t="shared" si="56"/>
        <v>1.4858129478585085</v>
      </c>
      <c r="H506" s="35">
        <f>Tool!$E$10+('Trajectory Map'!G506*SIN(RADIANS(90-2*DEGREES(ASIN($D$5/2000))))/COS(RADIANS(90-2*DEGREES(ASIN($D$5/2000))))-('Trajectory Map'!G506*'Trajectory Map'!G506/((VLOOKUP($D$5,$AD$3:$AR$2002,15,FALSE)*4*COS(RADIANS(90-2*DEGREES(ASIN($D$5/2000))))*COS(RADIANS(90-2*DEGREES(ASIN($D$5/2000))))))))</f>
        <v>5.7804532880777311</v>
      </c>
      <c r="AD506" s="33">
        <f t="shared" si="60"/>
        <v>504</v>
      </c>
      <c r="AE506" s="33">
        <f t="shared" si="57"/>
        <v>1935.4544685938752</v>
      </c>
      <c r="AH506" s="33">
        <f t="shared" si="58"/>
        <v>14.595893500201464</v>
      </c>
      <c r="AI506" s="33">
        <f t="shared" si="59"/>
        <v>75.40410649979853</v>
      </c>
      <c r="AK506" s="75">
        <f t="shared" si="61"/>
        <v>60.808212999597075</v>
      </c>
      <c r="AN506" s="64"/>
      <c r="AQ506" s="64"/>
      <c r="AR506" s="75">
        <f>(SQRT((SIN(RADIANS(90-DEGREES(ASIN(AD506/2000))))*SQRT(2*Basic!$C$4*9.81)*Tool!$B$125*SIN(RADIANS(90-DEGREES(ASIN(AD506/2000))))*SQRT(2*Basic!$C$4*9.81)*Tool!$B$125)+(COS(RADIANS(90-DEGREES(ASIN(AD506/2000))))*SQRT(2*Basic!$C$4*9.81)*COS(RADIANS(90-DEGREES(ASIN(AD506/2000))))*SQRT(2*Basic!$C$4*9.81))))*(SQRT((SIN(RADIANS(90-DEGREES(ASIN(AD506/2000))))*SQRT(2*Basic!$C$4*9.81)*Tool!$B$125*SIN(RADIANS(90-DEGREES(ASIN(AD506/2000))))*SQRT(2*Basic!$C$4*9.81)*Tool!$B$125)+(COS(RADIANS(90-DEGREES(ASIN(AD506/2000))))*SQRT(2*Basic!$C$4*9.81)*COS(RADIANS(90-DEGREES(ASIN(AD506/2000))))*SQRT(2*Basic!$C$4*9.81))))/(2*9.81)</f>
        <v>0.89573914944000022</v>
      </c>
      <c r="AS506" s="75">
        <f>(1/9.81)*((SQRT((SIN(RADIANS(90-DEGREES(ASIN(AD506/2000))))*SQRT(2*Basic!$C$4*9.81)*Tool!$B$125*SIN(RADIANS(90-DEGREES(ASIN(AD506/2000))))*SQRT(2*Basic!$C$4*9.81)*Tool!$B$125)+(COS(RADIANS(90-DEGREES(ASIN(AD506/2000))))*SQRT(2*Basic!$C$4*9.81)*COS(RADIANS(90-DEGREES(ASIN(AD506/2000))))*SQRT(2*Basic!$C$4*9.81))))*SIN(RADIANS(AK506))+(SQRT(((SQRT((SIN(RADIANS(90-DEGREES(ASIN(AD506/2000))))*SQRT(2*Basic!$C$4*9.81)*Tool!$B$125*SIN(RADIANS(90-DEGREES(ASIN(AD506/2000))))*SQRT(2*Basic!$C$4*9.81)*Tool!$B$125)+(COS(RADIANS(90-DEGREES(ASIN(AD506/2000))))*SQRT(2*Basic!$C$4*9.81)*COS(RADIANS(90-DEGREES(ASIN(AD506/2000))))*SQRT(2*Basic!$C$4*9.81))))*SIN(RADIANS(AK506))*(SQRT((SIN(RADIANS(90-DEGREES(ASIN(AD506/2000))))*SQRT(2*Basic!$C$4*9.81)*Tool!$B$125*SIN(RADIANS(90-DEGREES(ASIN(AD506/2000))))*SQRT(2*Basic!$C$4*9.81)*Tool!$B$125)+(COS(RADIANS(90-DEGREES(ASIN(AD506/2000))))*SQRT(2*Basic!$C$4*9.81)*COS(RADIANS(90-DEGREES(ASIN(AD506/2000))))*SQRT(2*Basic!$C$4*9.81))))*SIN(RADIANS(AK506)))-19.62*(-Basic!$C$3))))*(SQRT((SIN(RADIANS(90-DEGREES(ASIN(AD506/2000))))*SQRT(2*Basic!$C$4*9.81)*Tool!$B$125*SIN(RADIANS(90-DEGREES(ASIN(AD506/2000))))*SQRT(2*Basic!$C$4*9.81)*Tool!$B$125)+(COS(RADIANS(90-DEGREES(ASIN(AD506/2000))))*SQRT(2*Basic!$C$4*9.81)*COS(RADIANS(90-DEGREES(ASIN(AD506/2000))))*SQRT(2*Basic!$C$4*9.81))))*COS(RADIANS(AK506))</f>
        <v>3.1493861674107695</v>
      </c>
    </row>
    <row r="507" spans="6:45" x14ac:dyDescent="0.3">
      <c r="F507">
        <v>505</v>
      </c>
      <c r="G507" s="31">
        <f t="shared" si="56"/>
        <v>1.4887609894217197</v>
      </c>
      <c r="H507" s="35">
        <f>Tool!$E$10+('Trajectory Map'!G507*SIN(RADIANS(90-2*DEGREES(ASIN($D$5/2000))))/COS(RADIANS(90-2*DEGREES(ASIN($D$5/2000))))-('Trajectory Map'!G507*'Trajectory Map'!G507/((VLOOKUP($D$5,$AD$3:$AR$2002,15,FALSE)*4*COS(RADIANS(90-2*DEGREES(ASIN($D$5/2000))))*COS(RADIANS(90-2*DEGREES(ASIN($D$5/2000))))))))</f>
        <v>5.7791456471600178</v>
      </c>
      <c r="AD507" s="33">
        <f t="shared" si="60"/>
        <v>505</v>
      </c>
      <c r="AE507" s="33">
        <f t="shared" si="57"/>
        <v>1935.1937887457163</v>
      </c>
      <c r="AH507" s="33">
        <f t="shared" si="58"/>
        <v>14.625498762384437</v>
      </c>
      <c r="AI507" s="33">
        <f t="shared" si="59"/>
        <v>75.374501237615561</v>
      </c>
      <c r="AK507" s="75">
        <f t="shared" si="61"/>
        <v>60.749002475231123</v>
      </c>
      <c r="AN507" s="64"/>
      <c r="AQ507" s="64"/>
      <c r="AR507" s="75">
        <f>(SQRT((SIN(RADIANS(90-DEGREES(ASIN(AD507/2000))))*SQRT(2*Basic!$C$4*9.81)*Tool!$B$125*SIN(RADIANS(90-DEGREES(ASIN(AD507/2000))))*SQRT(2*Basic!$C$4*9.81)*Tool!$B$125)+(COS(RADIANS(90-DEGREES(ASIN(AD507/2000))))*SQRT(2*Basic!$C$4*9.81)*COS(RADIANS(90-DEGREES(ASIN(AD507/2000))))*SQRT(2*Basic!$C$4*9.81))))*(SQRT((SIN(RADIANS(90-DEGREES(ASIN(AD507/2000))))*SQRT(2*Basic!$C$4*9.81)*Tool!$B$125*SIN(RADIANS(90-DEGREES(ASIN(AD507/2000))))*SQRT(2*Basic!$C$4*9.81)*Tool!$B$125)+(COS(RADIANS(90-DEGREES(ASIN(AD507/2000))))*SQRT(2*Basic!$C$4*9.81)*COS(RADIANS(90-DEGREES(ASIN(AD507/2000))))*SQRT(2*Basic!$C$4*9.81))))/(2*9.81)</f>
        <v>0.89600965225000018</v>
      </c>
      <c r="AS507" s="75">
        <f>(1/9.81)*((SQRT((SIN(RADIANS(90-DEGREES(ASIN(AD507/2000))))*SQRT(2*Basic!$C$4*9.81)*Tool!$B$125*SIN(RADIANS(90-DEGREES(ASIN(AD507/2000))))*SQRT(2*Basic!$C$4*9.81)*Tool!$B$125)+(COS(RADIANS(90-DEGREES(ASIN(AD507/2000))))*SQRT(2*Basic!$C$4*9.81)*COS(RADIANS(90-DEGREES(ASIN(AD507/2000))))*SQRT(2*Basic!$C$4*9.81))))*SIN(RADIANS(AK507))+(SQRT(((SQRT((SIN(RADIANS(90-DEGREES(ASIN(AD507/2000))))*SQRT(2*Basic!$C$4*9.81)*Tool!$B$125*SIN(RADIANS(90-DEGREES(ASIN(AD507/2000))))*SQRT(2*Basic!$C$4*9.81)*Tool!$B$125)+(COS(RADIANS(90-DEGREES(ASIN(AD507/2000))))*SQRT(2*Basic!$C$4*9.81)*COS(RADIANS(90-DEGREES(ASIN(AD507/2000))))*SQRT(2*Basic!$C$4*9.81))))*SIN(RADIANS(AK507))*(SQRT((SIN(RADIANS(90-DEGREES(ASIN(AD507/2000))))*SQRT(2*Basic!$C$4*9.81)*Tool!$B$125*SIN(RADIANS(90-DEGREES(ASIN(AD507/2000))))*SQRT(2*Basic!$C$4*9.81)*Tool!$B$125)+(COS(RADIANS(90-DEGREES(ASIN(AD507/2000))))*SQRT(2*Basic!$C$4*9.81)*COS(RADIANS(90-DEGREES(ASIN(AD507/2000))))*SQRT(2*Basic!$C$4*9.81))))*SIN(RADIANS(AK507)))-19.62*(-Basic!$C$3))))*(SQRT((SIN(RADIANS(90-DEGREES(ASIN(AD507/2000))))*SQRT(2*Basic!$C$4*9.81)*Tool!$B$125*SIN(RADIANS(90-DEGREES(ASIN(AD507/2000))))*SQRT(2*Basic!$C$4*9.81)*Tool!$B$125)+(COS(RADIANS(90-DEGREES(ASIN(AD507/2000))))*SQRT(2*Basic!$C$4*9.81)*COS(RADIANS(90-DEGREES(ASIN(AD507/2000))))*SQRT(2*Basic!$C$4*9.81))))*COS(RADIANS(AK507))</f>
        <v>3.1552556543982413</v>
      </c>
    </row>
    <row r="508" spans="6:45" x14ac:dyDescent="0.3">
      <c r="F508">
        <v>506</v>
      </c>
      <c r="G508" s="31">
        <f t="shared" si="56"/>
        <v>1.4917090309849312</v>
      </c>
      <c r="H508" s="35">
        <f>Tool!$E$10+('Trajectory Map'!G508*SIN(RADIANS(90-2*DEGREES(ASIN($D$5/2000))))/COS(RADIANS(90-2*DEGREES(ASIN($D$5/2000))))-('Trajectory Map'!G508*'Trajectory Map'!G508/((VLOOKUP($D$5,$AD$3:$AR$2002,15,FALSE)*4*COS(RADIANS(90-2*DEGREES(ASIN($D$5/2000))))*COS(RADIANS(90-2*DEGREES(ASIN($D$5/2000))))))))</f>
        <v>5.7778345526487902</v>
      </c>
      <c r="AD508" s="33">
        <f t="shared" si="60"/>
        <v>506</v>
      </c>
      <c r="AE508" s="33">
        <f t="shared" si="57"/>
        <v>1934.9325569641956</v>
      </c>
      <c r="AH508" s="33">
        <f t="shared" si="58"/>
        <v>14.655108017028784</v>
      </c>
      <c r="AI508" s="33">
        <f t="shared" si="59"/>
        <v>75.34489198297122</v>
      </c>
      <c r="AK508" s="75">
        <f t="shared" si="61"/>
        <v>60.689783965942432</v>
      </c>
      <c r="AN508" s="64"/>
      <c r="AQ508" s="64"/>
      <c r="AR508" s="75">
        <f>(SQRT((SIN(RADIANS(90-DEGREES(ASIN(AD508/2000))))*SQRT(2*Basic!$C$4*9.81)*Tool!$B$125*SIN(RADIANS(90-DEGREES(ASIN(AD508/2000))))*SQRT(2*Basic!$C$4*9.81)*Tool!$B$125)+(COS(RADIANS(90-DEGREES(ASIN(AD508/2000))))*SQRT(2*Basic!$C$4*9.81)*COS(RADIANS(90-DEGREES(ASIN(AD508/2000))))*SQRT(2*Basic!$C$4*9.81))))*(SQRT((SIN(RADIANS(90-DEGREES(ASIN(AD508/2000))))*SQRT(2*Basic!$C$4*9.81)*Tool!$B$125*SIN(RADIANS(90-DEGREES(ASIN(AD508/2000))))*SQRT(2*Basic!$C$4*9.81)*Tool!$B$125)+(COS(RADIANS(90-DEGREES(ASIN(AD508/2000))))*SQRT(2*Basic!$C$4*9.81)*COS(RADIANS(90-DEGREES(ASIN(AD508/2000))))*SQRT(2*Basic!$C$4*9.81))))/(2*9.81)</f>
        <v>0.89628069123999976</v>
      </c>
      <c r="AS508" s="75">
        <f>(1/9.81)*((SQRT((SIN(RADIANS(90-DEGREES(ASIN(AD508/2000))))*SQRT(2*Basic!$C$4*9.81)*Tool!$B$125*SIN(RADIANS(90-DEGREES(ASIN(AD508/2000))))*SQRT(2*Basic!$C$4*9.81)*Tool!$B$125)+(COS(RADIANS(90-DEGREES(ASIN(AD508/2000))))*SQRT(2*Basic!$C$4*9.81)*COS(RADIANS(90-DEGREES(ASIN(AD508/2000))))*SQRT(2*Basic!$C$4*9.81))))*SIN(RADIANS(AK508))+(SQRT(((SQRT((SIN(RADIANS(90-DEGREES(ASIN(AD508/2000))))*SQRT(2*Basic!$C$4*9.81)*Tool!$B$125*SIN(RADIANS(90-DEGREES(ASIN(AD508/2000))))*SQRT(2*Basic!$C$4*9.81)*Tool!$B$125)+(COS(RADIANS(90-DEGREES(ASIN(AD508/2000))))*SQRT(2*Basic!$C$4*9.81)*COS(RADIANS(90-DEGREES(ASIN(AD508/2000))))*SQRT(2*Basic!$C$4*9.81))))*SIN(RADIANS(AK508))*(SQRT((SIN(RADIANS(90-DEGREES(ASIN(AD508/2000))))*SQRT(2*Basic!$C$4*9.81)*Tool!$B$125*SIN(RADIANS(90-DEGREES(ASIN(AD508/2000))))*SQRT(2*Basic!$C$4*9.81)*Tool!$B$125)+(COS(RADIANS(90-DEGREES(ASIN(AD508/2000))))*SQRT(2*Basic!$C$4*9.81)*COS(RADIANS(90-DEGREES(ASIN(AD508/2000))))*SQRT(2*Basic!$C$4*9.81))))*SIN(RADIANS(AK508)))-19.62*(-Basic!$C$3))))*(SQRT((SIN(RADIANS(90-DEGREES(ASIN(AD508/2000))))*SQRT(2*Basic!$C$4*9.81)*Tool!$B$125*SIN(RADIANS(90-DEGREES(ASIN(AD508/2000))))*SQRT(2*Basic!$C$4*9.81)*Tool!$B$125)+(COS(RADIANS(90-DEGREES(ASIN(AD508/2000))))*SQRT(2*Basic!$C$4*9.81)*COS(RADIANS(90-DEGREES(ASIN(AD508/2000))))*SQRT(2*Basic!$C$4*9.81))))*COS(RADIANS(AK508))</f>
        <v>3.1611224533832987</v>
      </c>
    </row>
    <row r="509" spans="6:45" x14ac:dyDescent="0.3">
      <c r="F509">
        <v>507</v>
      </c>
      <c r="G509" s="31">
        <f t="shared" si="56"/>
        <v>1.4946570725481425</v>
      </c>
      <c r="H509" s="35">
        <f>Tool!$E$10+('Trajectory Map'!G509*SIN(RADIANS(90-2*DEGREES(ASIN($D$5/2000))))/COS(RADIANS(90-2*DEGREES(ASIN($D$5/2000))))-('Trajectory Map'!G509*'Trajectory Map'!G509/((VLOOKUP($D$5,$AD$3:$AR$2002,15,FALSE)*4*COS(RADIANS(90-2*DEGREES(ASIN($D$5/2000))))*COS(RADIANS(90-2*DEGREES(ASIN($D$5/2000))))))))</f>
        <v>5.7765200045440492</v>
      </c>
      <c r="AD509" s="33">
        <f t="shared" si="60"/>
        <v>507</v>
      </c>
      <c r="AE509" s="33">
        <f t="shared" si="57"/>
        <v>1934.6707730257363</v>
      </c>
      <c r="AH509" s="33">
        <f t="shared" si="58"/>
        <v>14.684721273660838</v>
      </c>
      <c r="AI509" s="33">
        <f t="shared" si="59"/>
        <v>75.315278726339159</v>
      </c>
      <c r="AK509" s="75">
        <f t="shared" si="61"/>
        <v>60.630557452678325</v>
      </c>
      <c r="AN509" s="64"/>
      <c r="AQ509" s="64"/>
      <c r="AR509" s="75">
        <f>(SQRT((SIN(RADIANS(90-DEGREES(ASIN(AD509/2000))))*SQRT(2*Basic!$C$4*9.81)*Tool!$B$125*SIN(RADIANS(90-DEGREES(ASIN(AD509/2000))))*SQRT(2*Basic!$C$4*9.81)*Tool!$B$125)+(COS(RADIANS(90-DEGREES(ASIN(AD509/2000))))*SQRT(2*Basic!$C$4*9.81)*COS(RADIANS(90-DEGREES(ASIN(AD509/2000))))*SQRT(2*Basic!$C$4*9.81))))*(SQRT((SIN(RADIANS(90-DEGREES(ASIN(AD509/2000))))*SQRT(2*Basic!$C$4*9.81)*Tool!$B$125*SIN(RADIANS(90-DEGREES(ASIN(AD509/2000))))*SQRT(2*Basic!$C$4*9.81)*Tool!$B$125)+(COS(RADIANS(90-DEGREES(ASIN(AD509/2000))))*SQRT(2*Basic!$C$4*9.81)*COS(RADIANS(90-DEGREES(ASIN(AD509/2000))))*SQRT(2*Basic!$C$4*9.81))))/(2*9.81)</f>
        <v>0.89655226641000019</v>
      </c>
      <c r="AS509" s="75">
        <f>(1/9.81)*((SQRT((SIN(RADIANS(90-DEGREES(ASIN(AD509/2000))))*SQRT(2*Basic!$C$4*9.81)*Tool!$B$125*SIN(RADIANS(90-DEGREES(ASIN(AD509/2000))))*SQRT(2*Basic!$C$4*9.81)*Tool!$B$125)+(COS(RADIANS(90-DEGREES(ASIN(AD509/2000))))*SQRT(2*Basic!$C$4*9.81)*COS(RADIANS(90-DEGREES(ASIN(AD509/2000))))*SQRT(2*Basic!$C$4*9.81))))*SIN(RADIANS(AK509))+(SQRT(((SQRT((SIN(RADIANS(90-DEGREES(ASIN(AD509/2000))))*SQRT(2*Basic!$C$4*9.81)*Tool!$B$125*SIN(RADIANS(90-DEGREES(ASIN(AD509/2000))))*SQRT(2*Basic!$C$4*9.81)*Tool!$B$125)+(COS(RADIANS(90-DEGREES(ASIN(AD509/2000))))*SQRT(2*Basic!$C$4*9.81)*COS(RADIANS(90-DEGREES(ASIN(AD509/2000))))*SQRT(2*Basic!$C$4*9.81))))*SIN(RADIANS(AK509))*(SQRT((SIN(RADIANS(90-DEGREES(ASIN(AD509/2000))))*SQRT(2*Basic!$C$4*9.81)*Tool!$B$125*SIN(RADIANS(90-DEGREES(ASIN(AD509/2000))))*SQRT(2*Basic!$C$4*9.81)*Tool!$B$125)+(COS(RADIANS(90-DEGREES(ASIN(AD509/2000))))*SQRT(2*Basic!$C$4*9.81)*COS(RADIANS(90-DEGREES(ASIN(AD509/2000))))*SQRT(2*Basic!$C$4*9.81))))*SIN(RADIANS(AK509)))-19.62*(-Basic!$C$3))))*(SQRT((SIN(RADIANS(90-DEGREES(ASIN(AD509/2000))))*SQRT(2*Basic!$C$4*9.81)*Tool!$B$125*SIN(RADIANS(90-DEGREES(ASIN(AD509/2000))))*SQRT(2*Basic!$C$4*9.81)*Tool!$B$125)+(COS(RADIANS(90-DEGREES(ASIN(AD509/2000))))*SQRT(2*Basic!$C$4*9.81)*COS(RADIANS(90-DEGREES(ASIN(AD509/2000))))*SQRT(2*Basic!$C$4*9.81))))*COS(RADIANS(AK509))</f>
        <v>3.1669865549847196</v>
      </c>
    </row>
    <row r="510" spans="6:45" x14ac:dyDescent="0.3">
      <c r="F510">
        <v>508</v>
      </c>
      <c r="G510" s="31">
        <f t="shared" si="56"/>
        <v>1.4976051141113538</v>
      </c>
      <c r="H510" s="35">
        <f>Tool!$E$10+('Trajectory Map'!G510*SIN(RADIANS(90-2*DEGREES(ASIN($D$5/2000))))/COS(RADIANS(90-2*DEGREES(ASIN($D$5/2000))))-('Trajectory Map'!G510*'Trajectory Map'!G510/((VLOOKUP($D$5,$AD$3:$AR$2002,15,FALSE)*4*COS(RADIANS(90-2*DEGREES(ASIN($D$5/2000))))*COS(RADIANS(90-2*DEGREES(ASIN($D$5/2000))))))))</f>
        <v>5.7752020028457931</v>
      </c>
      <c r="AD510" s="33">
        <f t="shared" si="60"/>
        <v>508</v>
      </c>
      <c r="AE510" s="33">
        <f t="shared" si="57"/>
        <v>1934.4084367061678</v>
      </c>
      <c r="AH510" s="33">
        <f t="shared" si="58"/>
        <v>14.714338541817639</v>
      </c>
      <c r="AI510" s="33">
        <f t="shared" si="59"/>
        <v>75.285661458182361</v>
      </c>
      <c r="AK510" s="75">
        <f t="shared" si="61"/>
        <v>60.571322916364721</v>
      </c>
      <c r="AN510" s="64"/>
      <c r="AQ510" s="64"/>
      <c r="AR510" s="75">
        <f>(SQRT((SIN(RADIANS(90-DEGREES(ASIN(AD510/2000))))*SQRT(2*Basic!$C$4*9.81)*Tool!$B$125*SIN(RADIANS(90-DEGREES(ASIN(AD510/2000))))*SQRT(2*Basic!$C$4*9.81)*Tool!$B$125)+(COS(RADIANS(90-DEGREES(ASIN(AD510/2000))))*SQRT(2*Basic!$C$4*9.81)*COS(RADIANS(90-DEGREES(ASIN(AD510/2000))))*SQRT(2*Basic!$C$4*9.81))))*(SQRT((SIN(RADIANS(90-DEGREES(ASIN(AD510/2000))))*SQRT(2*Basic!$C$4*9.81)*Tool!$B$125*SIN(RADIANS(90-DEGREES(ASIN(AD510/2000))))*SQRT(2*Basic!$C$4*9.81)*Tool!$B$125)+(COS(RADIANS(90-DEGREES(ASIN(AD510/2000))))*SQRT(2*Basic!$C$4*9.81)*COS(RADIANS(90-DEGREES(ASIN(AD510/2000))))*SQRT(2*Basic!$C$4*9.81))))/(2*9.81)</f>
        <v>0.89682437775999968</v>
      </c>
      <c r="AS510" s="75">
        <f>(1/9.81)*((SQRT((SIN(RADIANS(90-DEGREES(ASIN(AD510/2000))))*SQRT(2*Basic!$C$4*9.81)*Tool!$B$125*SIN(RADIANS(90-DEGREES(ASIN(AD510/2000))))*SQRT(2*Basic!$C$4*9.81)*Tool!$B$125)+(COS(RADIANS(90-DEGREES(ASIN(AD510/2000))))*SQRT(2*Basic!$C$4*9.81)*COS(RADIANS(90-DEGREES(ASIN(AD510/2000))))*SQRT(2*Basic!$C$4*9.81))))*SIN(RADIANS(AK510))+(SQRT(((SQRT((SIN(RADIANS(90-DEGREES(ASIN(AD510/2000))))*SQRT(2*Basic!$C$4*9.81)*Tool!$B$125*SIN(RADIANS(90-DEGREES(ASIN(AD510/2000))))*SQRT(2*Basic!$C$4*9.81)*Tool!$B$125)+(COS(RADIANS(90-DEGREES(ASIN(AD510/2000))))*SQRT(2*Basic!$C$4*9.81)*COS(RADIANS(90-DEGREES(ASIN(AD510/2000))))*SQRT(2*Basic!$C$4*9.81))))*SIN(RADIANS(AK510))*(SQRT((SIN(RADIANS(90-DEGREES(ASIN(AD510/2000))))*SQRT(2*Basic!$C$4*9.81)*Tool!$B$125*SIN(RADIANS(90-DEGREES(ASIN(AD510/2000))))*SQRT(2*Basic!$C$4*9.81)*Tool!$B$125)+(COS(RADIANS(90-DEGREES(ASIN(AD510/2000))))*SQRT(2*Basic!$C$4*9.81)*COS(RADIANS(90-DEGREES(ASIN(AD510/2000))))*SQRT(2*Basic!$C$4*9.81))))*SIN(RADIANS(AK510)))-19.62*(-Basic!$C$3))))*(SQRT((SIN(RADIANS(90-DEGREES(ASIN(AD510/2000))))*SQRT(2*Basic!$C$4*9.81)*Tool!$B$125*SIN(RADIANS(90-DEGREES(ASIN(AD510/2000))))*SQRT(2*Basic!$C$4*9.81)*Tool!$B$125)+(COS(RADIANS(90-DEGREES(ASIN(AD510/2000))))*SQRT(2*Basic!$C$4*9.81)*COS(RADIANS(90-DEGREES(ASIN(AD510/2000))))*SQRT(2*Basic!$C$4*9.81))))*COS(RADIANS(AK510))</f>
        <v>3.1728479498002975</v>
      </c>
    </row>
    <row r="511" spans="6:45" x14ac:dyDescent="0.3">
      <c r="F511">
        <v>509</v>
      </c>
      <c r="G511" s="31">
        <f t="shared" si="56"/>
        <v>1.5005531556745653</v>
      </c>
      <c r="H511" s="35">
        <f>Tool!$E$10+('Trajectory Map'!G511*SIN(RADIANS(90-2*DEGREES(ASIN($D$5/2000))))/COS(RADIANS(90-2*DEGREES(ASIN($D$5/2000))))-('Trajectory Map'!G511*'Trajectory Map'!G511/((VLOOKUP($D$5,$AD$3:$AR$2002,15,FALSE)*4*COS(RADIANS(90-2*DEGREES(ASIN($D$5/2000))))*COS(RADIANS(90-2*DEGREES(ASIN($D$5/2000))))))))</f>
        <v>5.7738805475540236</v>
      </c>
      <c r="AD511" s="33">
        <f t="shared" si="60"/>
        <v>509</v>
      </c>
      <c r="AE511" s="33">
        <f t="shared" si="57"/>
        <v>1934.1455477807249</v>
      </c>
      <c r="AH511" s="33">
        <f t="shared" si="58"/>
        <v>14.743959831046995</v>
      </c>
      <c r="AI511" s="33">
        <f t="shared" si="59"/>
        <v>75.256040168953007</v>
      </c>
      <c r="AK511" s="75">
        <f t="shared" si="61"/>
        <v>60.512080337906013</v>
      </c>
      <c r="AN511" s="64"/>
      <c r="AQ511" s="64"/>
      <c r="AR511" s="75">
        <f>(SQRT((SIN(RADIANS(90-DEGREES(ASIN(AD511/2000))))*SQRT(2*Basic!$C$4*9.81)*Tool!$B$125*SIN(RADIANS(90-DEGREES(ASIN(AD511/2000))))*SQRT(2*Basic!$C$4*9.81)*Tool!$B$125)+(COS(RADIANS(90-DEGREES(ASIN(AD511/2000))))*SQRT(2*Basic!$C$4*9.81)*COS(RADIANS(90-DEGREES(ASIN(AD511/2000))))*SQRT(2*Basic!$C$4*9.81))))*(SQRT((SIN(RADIANS(90-DEGREES(ASIN(AD511/2000))))*SQRT(2*Basic!$C$4*9.81)*Tool!$B$125*SIN(RADIANS(90-DEGREES(ASIN(AD511/2000))))*SQRT(2*Basic!$C$4*9.81)*Tool!$B$125)+(COS(RADIANS(90-DEGREES(ASIN(AD511/2000))))*SQRT(2*Basic!$C$4*9.81)*COS(RADIANS(90-DEGREES(ASIN(AD511/2000))))*SQRT(2*Basic!$C$4*9.81))))/(2*9.81)</f>
        <v>0.89709702529000002</v>
      </c>
      <c r="AS511" s="75">
        <f>(1/9.81)*((SQRT((SIN(RADIANS(90-DEGREES(ASIN(AD511/2000))))*SQRT(2*Basic!$C$4*9.81)*Tool!$B$125*SIN(RADIANS(90-DEGREES(ASIN(AD511/2000))))*SQRT(2*Basic!$C$4*9.81)*Tool!$B$125)+(COS(RADIANS(90-DEGREES(ASIN(AD511/2000))))*SQRT(2*Basic!$C$4*9.81)*COS(RADIANS(90-DEGREES(ASIN(AD511/2000))))*SQRT(2*Basic!$C$4*9.81))))*SIN(RADIANS(AK511))+(SQRT(((SQRT((SIN(RADIANS(90-DEGREES(ASIN(AD511/2000))))*SQRT(2*Basic!$C$4*9.81)*Tool!$B$125*SIN(RADIANS(90-DEGREES(ASIN(AD511/2000))))*SQRT(2*Basic!$C$4*9.81)*Tool!$B$125)+(COS(RADIANS(90-DEGREES(ASIN(AD511/2000))))*SQRT(2*Basic!$C$4*9.81)*COS(RADIANS(90-DEGREES(ASIN(AD511/2000))))*SQRT(2*Basic!$C$4*9.81))))*SIN(RADIANS(AK511))*(SQRT((SIN(RADIANS(90-DEGREES(ASIN(AD511/2000))))*SQRT(2*Basic!$C$4*9.81)*Tool!$B$125*SIN(RADIANS(90-DEGREES(ASIN(AD511/2000))))*SQRT(2*Basic!$C$4*9.81)*Tool!$B$125)+(COS(RADIANS(90-DEGREES(ASIN(AD511/2000))))*SQRT(2*Basic!$C$4*9.81)*COS(RADIANS(90-DEGREES(ASIN(AD511/2000))))*SQRT(2*Basic!$C$4*9.81))))*SIN(RADIANS(AK511)))-19.62*(-Basic!$C$3))))*(SQRT((SIN(RADIANS(90-DEGREES(ASIN(AD511/2000))))*SQRT(2*Basic!$C$4*9.81)*Tool!$B$125*SIN(RADIANS(90-DEGREES(ASIN(AD511/2000))))*SQRT(2*Basic!$C$4*9.81)*Tool!$B$125)+(COS(RADIANS(90-DEGREES(ASIN(AD511/2000))))*SQRT(2*Basic!$C$4*9.81)*COS(RADIANS(90-DEGREES(ASIN(AD511/2000))))*SQRT(2*Basic!$C$4*9.81))))*COS(RADIANS(AK511))</f>
        <v>3.1787066284068377</v>
      </c>
    </row>
    <row r="512" spans="6:45" x14ac:dyDescent="0.3">
      <c r="F512">
        <v>510</v>
      </c>
      <c r="G512" s="31">
        <f t="shared" si="56"/>
        <v>1.5035011972377765</v>
      </c>
      <c r="H512" s="35">
        <f>Tool!$E$10+('Trajectory Map'!G512*SIN(RADIANS(90-2*DEGREES(ASIN($D$5/2000))))/COS(RADIANS(90-2*DEGREES(ASIN($D$5/2000))))-('Trajectory Map'!G512*'Trajectory Map'!G512/((VLOOKUP($D$5,$AD$3:$AR$2002,15,FALSE)*4*COS(RADIANS(90-2*DEGREES(ASIN($D$5/2000))))*COS(RADIANS(90-2*DEGREES(ASIN($D$5/2000))))))))</f>
        <v>5.7725556386687398</v>
      </c>
      <c r="AD512" s="33">
        <f t="shared" si="60"/>
        <v>510</v>
      </c>
      <c r="AE512" s="33">
        <f t="shared" si="57"/>
        <v>1933.8821060240462</v>
      </c>
      <c r="AH512" s="33">
        <f t="shared" si="58"/>
        <v>14.773585150907476</v>
      </c>
      <c r="AI512" s="33">
        <f t="shared" si="59"/>
        <v>75.226414849092521</v>
      </c>
      <c r="AK512" s="75">
        <f t="shared" si="61"/>
        <v>60.452829698185049</v>
      </c>
      <c r="AN512" s="64"/>
      <c r="AQ512" s="64"/>
      <c r="AR512" s="75">
        <f>(SQRT((SIN(RADIANS(90-DEGREES(ASIN(AD512/2000))))*SQRT(2*Basic!$C$4*9.81)*Tool!$B$125*SIN(RADIANS(90-DEGREES(ASIN(AD512/2000))))*SQRT(2*Basic!$C$4*9.81)*Tool!$B$125)+(COS(RADIANS(90-DEGREES(ASIN(AD512/2000))))*SQRT(2*Basic!$C$4*9.81)*COS(RADIANS(90-DEGREES(ASIN(AD512/2000))))*SQRT(2*Basic!$C$4*9.81))))*(SQRT((SIN(RADIANS(90-DEGREES(ASIN(AD512/2000))))*SQRT(2*Basic!$C$4*9.81)*Tool!$B$125*SIN(RADIANS(90-DEGREES(ASIN(AD512/2000))))*SQRT(2*Basic!$C$4*9.81)*Tool!$B$125)+(COS(RADIANS(90-DEGREES(ASIN(AD512/2000))))*SQRT(2*Basic!$C$4*9.81)*COS(RADIANS(90-DEGREES(ASIN(AD512/2000))))*SQRT(2*Basic!$C$4*9.81))))/(2*9.81)</f>
        <v>0.89737020899999986</v>
      </c>
      <c r="AS512" s="75">
        <f>(1/9.81)*((SQRT((SIN(RADIANS(90-DEGREES(ASIN(AD512/2000))))*SQRT(2*Basic!$C$4*9.81)*Tool!$B$125*SIN(RADIANS(90-DEGREES(ASIN(AD512/2000))))*SQRT(2*Basic!$C$4*9.81)*Tool!$B$125)+(COS(RADIANS(90-DEGREES(ASIN(AD512/2000))))*SQRT(2*Basic!$C$4*9.81)*COS(RADIANS(90-DEGREES(ASIN(AD512/2000))))*SQRT(2*Basic!$C$4*9.81))))*SIN(RADIANS(AK512))+(SQRT(((SQRT((SIN(RADIANS(90-DEGREES(ASIN(AD512/2000))))*SQRT(2*Basic!$C$4*9.81)*Tool!$B$125*SIN(RADIANS(90-DEGREES(ASIN(AD512/2000))))*SQRT(2*Basic!$C$4*9.81)*Tool!$B$125)+(COS(RADIANS(90-DEGREES(ASIN(AD512/2000))))*SQRT(2*Basic!$C$4*9.81)*COS(RADIANS(90-DEGREES(ASIN(AD512/2000))))*SQRT(2*Basic!$C$4*9.81))))*SIN(RADIANS(AK512))*(SQRT((SIN(RADIANS(90-DEGREES(ASIN(AD512/2000))))*SQRT(2*Basic!$C$4*9.81)*Tool!$B$125*SIN(RADIANS(90-DEGREES(ASIN(AD512/2000))))*SQRT(2*Basic!$C$4*9.81)*Tool!$B$125)+(COS(RADIANS(90-DEGREES(ASIN(AD512/2000))))*SQRT(2*Basic!$C$4*9.81)*COS(RADIANS(90-DEGREES(ASIN(AD512/2000))))*SQRT(2*Basic!$C$4*9.81))))*SIN(RADIANS(AK512)))-19.62*(-Basic!$C$3))))*(SQRT((SIN(RADIANS(90-DEGREES(ASIN(AD512/2000))))*SQRT(2*Basic!$C$4*9.81)*Tool!$B$125*SIN(RADIANS(90-DEGREES(ASIN(AD512/2000))))*SQRT(2*Basic!$C$4*9.81)*Tool!$B$125)+(COS(RADIANS(90-DEGREES(ASIN(AD512/2000))))*SQRT(2*Basic!$C$4*9.81)*COS(RADIANS(90-DEGREES(ASIN(AD512/2000))))*SQRT(2*Basic!$C$4*9.81))))*COS(RADIANS(AK512))</f>
        <v>3.1845625813601406</v>
      </c>
    </row>
    <row r="513" spans="6:45" x14ac:dyDescent="0.3">
      <c r="F513">
        <v>511</v>
      </c>
      <c r="G513" s="31">
        <f t="shared" si="56"/>
        <v>1.5064492388009878</v>
      </c>
      <c r="H513" s="35">
        <f>Tool!$E$10+('Trajectory Map'!G513*SIN(RADIANS(90-2*DEGREES(ASIN($D$5/2000))))/COS(RADIANS(90-2*DEGREES(ASIN($D$5/2000))))-('Trajectory Map'!G513*'Trajectory Map'!G513/((VLOOKUP($D$5,$AD$3:$AR$2002,15,FALSE)*4*COS(RADIANS(90-2*DEGREES(ASIN($D$5/2000))))*COS(RADIANS(90-2*DEGREES(ASIN($D$5/2000))))))))</f>
        <v>5.7712272761899417</v>
      </c>
      <c r="AD513" s="33">
        <f t="shared" si="60"/>
        <v>511</v>
      </c>
      <c r="AE513" s="33">
        <f t="shared" si="57"/>
        <v>1933.6181112101738</v>
      </c>
      <c r="AH513" s="33">
        <f t="shared" si="58"/>
        <v>14.803214510968486</v>
      </c>
      <c r="AI513" s="33">
        <f t="shared" si="59"/>
        <v>75.196785489031512</v>
      </c>
      <c r="AK513" s="75">
        <f t="shared" si="61"/>
        <v>60.393570978063025</v>
      </c>
      <c r="AN513" s="64"/>
      <c r="AQ513" s="64"/>
      <c r="AR513" s="75">
        <f>(SQRT((SIN(RADIANS(90-DEGREES(ASIN(AD513/2000))))*SQRT(2*Basic!$C$4*9.81)*Tool!$B$125*SIN(RADIANS(90-DEGREES(ASIN(AD513/2000))))*SQRT(2*Basic!$C$4*9.81)*Tool!$B$125)+(COS(RADIANS(90-DEGREES(ASIN(AD513/2000))))*SQRT(2*Basic!$C$4*9.81)*COS(RADIANS(90-DEGREES(ASIN(AD513/2000))))*SQRT(2*Basic!$C$4*9.81))))*(SQRT((SIN(RADIANS(90-DEGREES(ASIN(AD513/2000))))*SQRT(2*Basic!$C$4*9.81)*Tool!$B$125*SIN(RADIANS(90-DEGREES(ASIN(AD513/2000))))*SQRT(2*Basic!$C$4*9.81)*Tool!$B$125)+(COS(RADIANS(90-DEGREES(ASIN(AD513/2000))))*SQRT(2*Basic!$C$4*9.81)*COS(RADIANS(90-DEGREES(ASIN(AD513/2000))))*SQRT(2*Basic!$C$4*9.81))))/(2*9.81)</f>
        <v>0.89764392888999978</v>
      </c>
      <c r="AS513" s="75">
        <f>(1/9.81)*((SQRT((SIN(RADIANS(90-DEGREES(ASIN(AD513/2000))))*SQRT(2*Basic!$C$4*9.81)*Tool!$B$125*SIN(RADIANS(90-DEGREES(ASIN(AD513/2000))))*SQRT(2*Basic!$C$4*9.81)*Tool!$B$125)+(COS(RADIANS(90-DEGREES(ASIN(AD513/2000))))*SQRT(2*Basic!$C$4*9.81)*COS(RADIANS(90-DEGREES(ASIN(AD513/2000))))*SQRT(2*Basic!$C$4*9.81))))*SIN(RADIANS(AK513))+(SQRT(((SQRT((SIN(RADIANS(90-DEGREES(ASIN(AD513/2000))))*SQRT(2*Basic!$C$4*9.81)*Tool!$B$125*SIN(RADIANS(90-DEGREES(ASIN(AD513/2000))))*SQRT(2*Basic!$C$4*9.81)*Tool!$B$125)+(COS(RADIANS(90-DEGREES(ASIN(AD513/2000))))*SQRT(2*Basic!$C$4*9.81)*COS(RADIANS(90-DEGREES(ASIN(AD513/2000))))*SQRT(2*Basic!$C$4*9.81))))*SIN(RADIANS(AK513))*(SQRT((SIN(RADIANS(90-DEGREES(ASIN(AD513/2000))))*SQRT(2*Basic!$C$4*9.81)*Tool!$B$125*SIN(RADIANS(90-DEGREES(ASIN(AD513/2000))))*SQRT(2*Basic!$C$4*9.81)*Tool!$B$125)+(COS(RADIANS(90-DEGREES(ASIN(AD513/2000))))*SQRT(2*Basic!$C$4*9.81)*COS(RADIANS(90-DEGREES(ASIN(AD513/2000))))*SQRT(2*Basic!$C$4*9.81))))*SIN(RADIANS(AK513)))-19.62*(-Basic!$C$3))))*(SQRT((SIN(RADIANS(90-DEGREES(ASIN(AD513/2000))))*SQRT(2*Basic!$C$4*9.81)*Tool!$B$125*SIN(RADIANS(90-DEGREES(ASIN(AD513/2000))))*SQRT(2*Basic!$C$4*9.81)*Tool!$B$125)+(COS(RADIANS(90-DEGREES(ASIN(AD513/2000))))*SQRT(2*Basic!$C$4*9.81)*COS(RADIANS(90-DEGREES(ASIN(AD513/2000))))*SQRT(2*Basic!$C$4*9.81))))*COS(RADIANS(AK513))</f>
        <v>3.1904157991949997</v>
      </c>
    </row>
    <row r="514" spans="6:45" x14ac:dyDescent="0.3">
      <c r="F514">
        <v>512</v>
      </c>
      <c r="G514" s="31">
        <f t="shared" si="56"/>
        <v>1.5093972803641991</v>
      </c>
      <c r="H514" s="35">
        <f>Tool!$E$10+('Trajectory Map'!G514*SIN(RADIANS(90-2*DEGREES(ASIN($D$5/2000))))/COS(RADIANS(90-2*DEGREES(ASIN($D$5/2000))))-('Trajectory Map'!G514*'Trajectory Map'!G514/((VLOOKUP($D$5,$AD$3:$AR$2002,15,FALSE)*4*COS(RADIANS(90-2*DEGREES(ASIN($D$5/2000))))*COS(RADIANS(90-2*DEGREES(ASIN($D$5/2000))))))))</f>
        <v>5.7698954601176302</v>
      </c>
      <c r="AD514" s="33">
        <f t="shared" si="60"/>
        <v>512</v>
      </c>
      <c r="AE514" s="33">
        <f t="shared" si="57"/>
        <v>1933.3535631125519</v>
      </c>
      <c r="AH514" s="33">
        <f t="shared" si="58"/>
        <v>14.832847920810265</v>
      </c>
      <c r="AI514" s="33">
        <f t="shared" si="59"/>
        <v>75.167152079189734</v>
      </c>
      <c r="AK514" s="75">
        <f t="shared" si="61"/>
        <v>60.334304158379467</v>
      </c>
      <c r="AN514" s="64"/>
      <c r="AQ514" s="64"/>
      <c r="AR514" s="75">
        <f>(SQRT((SIN(RADIANS(90-DEGREES(ASIN(AD514/2000))))*SQRT(2*Basic!$C$4*9.81)*Tool!$B$125*SIN(RADIANS(90-DEGREES(ASIN(AD514/2000))))*SQRT(2*Basic!$C$4*9.81)*Tool!$B$125)+(COS(RADIANS(90-DEGREES(ASIN(AD514/2000))))*SQRT(2*Basic!$C$4*9.81)*COS(RADIANS(90-DEGREES(ASIN(AD514/2000))))*SQRT(2*Basic!$C$4*9.81))))*(SQRT((SIN(RADIANS(90-DEGREES(ASIN(AD514/2000))))*SQRT(2*Basic!$C$4*9.81)*Tool!$B$125*SIN(RADIANS(90-DEGREES(ASIN(AD514/2000))))*SQRT(2*Basic!$C$4*9.81)*Tool!$B$125)+(COS(RADIANS(90-DEGREES(ASIN(AD514/2000))))*SQRT(2*Basic!$C$4*9.81)*COS(RADIANS(90-DEGREES(ASIN(AD514/2000))))*SQRT(2*Basic!$C$4*9.81))))/(2*9.81)</f>
        <v>0.8979181849600002</v>
      </c>
      <c r="AS514" s="75">
        <f>(1/9.81)*((SQRT((SIN(RADIANS(90-DEGREES(ASIN(AD514/2000))))*SQRT(2*Basic!$C$4*9.81)*Tool!$B$125*SIN(RADIANS(90-DEGREES(ASIN(AD514/2000))))*SQRT(2*Basic!$C$4*9.81)*Tool!$B$125)+(COS(RADIANS(90-DEGREES(ASIN(AD514/2000))))*SQRT(2*Basic!$C$4*9.81)*COS(RADIANS(90-DEGREES(ASIN(AD514/2000))))*SQRT(2*Basic!$C$4*9.81))))*SIN(RADIANS(AK514))+(SQRT(((SQRT((SIN(RADIANS(90-DEGREES(ASIN(AD514/2000))))*SQRT(2*Basic!$C$4*9.81)*Tool!$B$125*SIN(RADIANS(90-DEGREES(ASIN(AD514/2000))))*SQRT(2*Basic!$C$4*9.81)*Tool!$B$125)+(COS(RADIANS(90-DEGREES(ASIN(AD514/2000))))*SQRT(2*Basic!$C$4*9.81)*COS(RADIANS(90-DEGREES(ASIN(AD514/2000))))*SQRT(2*Basic!$C$4*9.81))))*SIN(RADIANS(AK514))*(SQRT((SIN(RADIANS(90-DEGREES(ASIN(AD514/2000))))*SQRT(2*Basic!$C$4*9.81)*Tool!$B$125*SIN(RADIANS(90-DEGREES(ASIN(AD514/2000))))*SQRT(2*Basic!$C$4*9.81)*Tool!$B$125)+(COS(RADIANS(90-DEGREES(ASIN(AD514/2000))))*SQRT(2*Basic!$C$4*9.81)*COS(RADIANS(90-DEGREES(ASIN(AD514/2000))))*SQRT(2*Basic!$C$4*9.81))))*SIN(RADIANS(AK514)))-19.62*(-Basic!$C$3))))*(SQRT((SIN(RADIANS(90-DEGREES(ASIN(AD514/2000))))*SQRT(2*Basic!$C$4*9.81)*Tool!$B$125*SIN(RADIANS(90-DEGREES(ASIN(AD514/2000))))*SQRT(2*Basic!$C$4*9.81)*Tool!$B$125)+(COS(RADIANS(90-DEGREES(ASIN(AD514/2000))))*SQRT(2*Basic!$C$4*9.81)*COS(RADIANS(90-DEGREES(ASIN(AD514/2000))))*SQRT(2*Basic!$C$4*9.81))))*COS(RADIANS(AK514))</f>
        <v>3.1962662724251811</v>
      </c>
    </row>
    <row r="515" spans="6:45" x14ac:dyDescent="0.3">
      <c r="F515">
        <v>513</v>
      </c>
      <c r="G515" s="31">
        <f t="shared" ref="G515:G578" si="62">F515*$AV$2/2000</f>
        <v>1.5123453219274103</v>
      </c>
      <c r="H515" s="35">
        <f>Tool!$E$10+('Trajectory Map'!G515*SIN(RADIANS(90-2*DEGREES(ASIN($D$5/2000))))/COS(RADIANS(90-2*DEGREES(ASIN($D$5/2000))))-('Trajectory Map'!G515*'Trajectory Map'!G515/((VLOOKUP($D$5,$AD$3:$AR$2002,15,FALSE)*4*COS(RADIANS(90-2*DEGREES(ASIN($D$5/2000))))*COS(RADIANS(90-2*DEGREES(ASIN($D$5/2000))))))))</f>
        <v>5.7685601904518036</v>
      </c>
      <c r="AD515" s="33">
        <f t="shared" si="60"/>
        <v>513</v>
      </c>
      <c r="AE515" s="33">
        <f t="shared" si="57"/>
        <v>1933.0884615040254</v>
      </c>
      <c r="AH515" s="33">
        <f t="shared" si="58"/>
        <v>14.862485390023949</v>
      </c>
      <c r="AI515" s="33">
        <f t="shared" si="59"/>
        <v>75.137514609976051</v>
      </c>
      <c r="AK515" s="75">
        <f t="shared" si="61"/>
        <v>60.275029219952103</v>
      </c>
      <c r="AN515" s="64"/>
      <c r="AQ515" s="64"/>
      <c r="AR515" s="75">
        <f>(SQRT((SIN(RADIANS(90-DEGREES(ASIN(AD515/2000))))*SQRT(2*Basic!$C$4*9.81)*Tool!$B$125*SIN(RADIANS(90-DEGREES(ASIN(AD515/2000))))*SQRT(2*Basic!$C$4*9.81)*Tool!$B$125)+(COS(RADIANS(90-DEGREES(ASIN(AD515/2000))))*SQRT(2*Basic!$C$4*9.81)*COS(RADIANS(90-DEGREES(ASIN(AD515/2000))))*SQRT(2*Basic!$C$4*9.81))))*(SQRT((SIN(RADIANS(90-DEGREES(ASIN(AD515/2000))))*SQRT(2*Basic!$C$4*9.81)*Tool!$B$125*SIN(RADIANS(90-DEGREES(ASIN(AD515/2000))))*SQRT(2*Basic!$C$4*9.81)*Tool!$B$125)+(COS(RADIANS(90-DEGREES(ASIN(AD515/2000))))*SQRT(2*Basic!$C$4*9.81)*COS(RADIANS(90-DEGREES(ASIN(AD515/2000))))*SQRT(2*Basic!$C$4*9.81))))/(2*9.81)</f>
        <v>0.8981929772099998</v>
      </c>
      <c r="AS515" s="75">
        <f>(1/9.81)*((SQRT((SIN(RADIANS(90-DEGREES(ASIN(AD515/2000))))*SQRT(2*Basic!$C$4*9.81)*Tool!$B$125*SIN(RADIANS(90-DEGREES(ASIN(AD515/2000))))*SQRT(2*Basic!$C$4*9.81)*Tool!$B$125)+(COS(RADIANS(90-DEGREES(ASIN(AD515/2000))))*SQRT(2*Basic!$C$4*9.81)*COS(RADIANS(90-DEGREES(ASIN(AD515/2000))))*SQRT(2*Basic!$C$4*9.81))))*SIN(RADIANS(AK515))+(SQRT(((SQRT((SIN(RADIANS(90-DEGREES(ASIN(AD515/2000))))*SQRT(2*Basic!$C$4*9.81)*Tool!$B$125*SIN(RADIANS(90-DEGREES(ASIN(AD515/2000))))*SQRT(2*Basic!$C$4*9.81)*Tool!$B$125)+(COS(RADIANS(90-DEGREES(ASIN(AD515/2000))))*SQRT(2*Basic!$C$4*9.81)*COS(RADIANS(90-DEGREES(ASIN(AD515/2000))))*SQRT(2*Basic!$C$4*9.81))))*SIN(RADIANS(AK515))*(SQRT((SIN(RADIANS(90-DEGREES(ASIN(AD515/2000))))*SQRT(2*Basic!$C$4*9.81)*Tool!$B$125*SIN(RADIANS(90-DEGREES(ASIN(AD515/2000))))*SQRT(2*Basic!$C$4*9.81)*Tool!$B$125)+(COS(RADIANS(90-DEGREES(ASIN(AD515/2000))))*SQRT(2*Basic!$C$4*9.81)*COS(RADIANS(90-DEGREES(ASIN(AD515/2000))))*SQRT(2*Basic!$C$4*9.81))))*SIN(RADIANS(AK515)))-19.62*(-Basic!$C$3))))*(SQRT((SIN(RADIANS(90-DEGREES(ASIN(AD515/2000))))*SQRT(2*Basic!$C$4*9.81)*Tool!$B$125*SIN(RADIANS(90-DEGREES(ASIN(AD515/2000))))*SQRT(2*Basic!$C$4*9.81)*Tool!$B$125)+(COS(RADIANS(90-DEGREES(ASIN(AD515/2000))))*SQRT(2*Basic!$C$4*9.81)*COS(RADIANS(90-DEGREES(ASIN(AD515/2000))))*SQRT(2*Basic!$C$4*9.81))))*COS(RADIANS(AK515))</f>
        <v>3.2021139915434196</v>
      </c>
    </row>
    <row r="516" spans="6:45" x14ac:dyDescent="0.3">
      <c r="F516">
        <v>514</v>
      </c>
      <c r="G516" s="31">
        <f t="shared" si="62"/>
        <v>1.5152933634906216</v>
      </c>
      <c r="H516" s="35">
        <f>Tool!$E$10+('Trajectory Map'!G516*SIN(RADIANS(90-2*DEGREES(ASIN($D$5/2000))))/COS(RADIANS(90-2*DEGREES(ASIN($D$5/2000))))-('Trajectory Map'!G516*'Trajectory Map'!G516/((VLOOKUP($D$5,$AD$3:$AR$2002,15,FALSE)*4*COS(RADIANS(90-2*DEGREES(ASIN($D$5/2000))))*COS(RADIANS(90-2*DEGREES(ASIN($D$5/2000))))))))</f>
        <v>5.7672214671924635</v>
      </c>
      <c r="AD516" s="33">
        <f t="shared" si="60"/>
        <v>514</v>
      </c>
      <c r="AE516" s="33">
        <f t="shared" ref="AE516:AE579" si="63">SQRT($AC$7-(AD516*AD516))</f>
        <v>1932.8228061568395</v>
      </c>
      <c r="AH516" s="33">
        <f t="shared" ref="AH516:AH579" si="64">DEGREES(ASIN(AD516/2000))</f>
        <v>14.89212692821158</v>
      </c>
      <c r="AI516" s="33">
        <f t="shared" ref="AI516:AI579" si="65">90-AH516</f>
        <v>75.107873071788418</v>
      </c>
      <c r="AK516" s="75">
        <f t="shared" si="61"/>
        <v>60.215746143576837</v>
      </c>
      <c r="AN516" s="64"/>
      <c r="AQ516" s="64"/>
      <c r="AR516" s="75">
        <f>(SQRT((SIN(RADIANS(90-DEGREES(ASIN(AD516/2000))))*SQRT(2*Basic!$C$4*9.81)*Tool!$B$125*SIN(RADIANS(90-DEGREES(ASIN(AD516/2000))))*SQRT(2*Basic!$C$4*9.81)*Tool!$B$125)+(COS(RADIANS(90-DEGREES(ASIN(AD516/2000))))*SQRT(2*Basic!$C$4*9.81)*COS(RADIANS(90-DEGREES(ASIN(AD516/2000))))*SQRT(2*Basic!$C$4*9.81))))*(SQRT((SIN(RADIANS(90-DEGREES(ASIN(AD516/2000))))*SQRT(2*Basic!$C$4*9.81)*Tool!$B$125*SIN(RADIANS(90-DEGREES(ASIN(AD516/2000))))*SQRT(2*Basic!$C$4*9.81)*Tool!$B$125)+(COS(RADIANS(90-DEGREES(ASIN(AD516/2000))))*SQRT(2*Basic!$C$4*9.81)*COS(RADIANS(90-DEGREES(ASIN(AD516/2000))))*SQRT(2*Basic!$C$4*9.81))))/(2*9.81)</f>
        <v>0.89846830563999991</v>
      </c>
      <c r="AS516" s="75">
        <f>(1/9.81)*((SQRT((SIN(RADIANS(90-DEGREES(ASIN(AD516/2000))))*SQRT(2*Basic!$C$4*9.81)*Tool!$B$125*SIN(RADIANS(90-DEGREES(ASIN(AD516/2000))))*SQRT(2*Basic!$C$4*9.81)*Tool!$B$125)+(COS(RADIANS(90-DEGREES(ASIN(AD516/2000))))*SQRT(2*Basic!$C$4*9.81)*COS(RADIANS(90-DEGREES(ASIN(AD516/2000))))*SQRT(2*Basic!$C$4*9.81))))*SIN(RADIANS(AK516))+(SQRT(((SQRT((SIN(RADIANS(90-DEGREES(ASIN(AD516/2000))))*SQRT(2*Basic!$C$4*9.81)*Tool!$B$125*SIN(RADIANS(90-DEGREES(ASIN(AD516/2000))))*SQRT(2*Basic!$C$4*9.81)*Tool!$B$125)+(COS(RADIANS(90-DEGREES(ASIN(AD516/2000))))*SQRT(2*Basic!$C$4*9.81)*COS(RADIANS(90-DEGREES(ASIN(AD516/2000))))*SQRT(2*Basic!$C$4*9.81))))*SIN(RADIANS(AK516))*(SQRT((SIN(RADIANS(90-DEGREES(ASIN(AD516/2000))))*SQRT(2*Basic!$C$4*9.81)*Tool!$B$125*SIN(RADIANS(90-DEGREES(ASIN(AD516/2000))))*SQRT(2*Basic!$C$4*9.81)*Tool!$B$125)+(COS(RADIANS(90-DEGREES(ASIN(AD516/2000))))*SQRT(2*Basic!$C$4*9.81)*COS(RADIANS(90-DEGREES(ASIN(AD516/2000))))*SQRT(2*Basic!$C$4*9.81))))*SIN(RADIANS(AK516)))-19.62*(-Basic!$C$3))))*(SQRT((SIN(RADIANS(90-DEGREES(ASIN(AD516/2000))))*SQRT(2*Basic!$C$4*9.81)*Tool!$B$125*SIN(RADIANS(90-DEGREES(ASIN(AD516/2000))))*SQRT(2*Basic!$C$4*9.81)*Tool!$B$125)+(COS(RADIANS(90-DEGREES(ASIN(AD516/2000))))*SQRT(2*Basic!$C$4*9.81)*COS(RADIANS(90-DEGREES(ASIN(AD516/2000))))*SQRT(2*Basic!$C$4*9.81))))*COS(RADIANS(AK516))</f>
        <v>3.2079589470214112</v>
      </c>
    </row>
    <row r="517" spans="6:45" x14ac:dyDescent="0.3">
      <c r="F517">
        <v>515</v>
      </c>
      <c r="G517" s="31">
        <f t="shared" si="62"/>
        <v>1.5182414050538329</v>
      </c>
      <c r="H517" s="35">
        <f>Tool!$E$10+('Trajectory Map'!G517*SIN(RADIANS(90-2*DEGREES(ASIN($D$5/2000))))/COS(RADIANS(90-2*DEGREES(ASIN($D$5/2000))))-('Trajectory Map'!G517*'Trajectory Map'!G517/((VLOOKUP($D$5,$AD$3:$AR$2002,15,FALSE)*4*COS(RADIANS(90-2*DEGREES(ASIN($D$5/2000))))*COS(RADIANS(90-2*DEGREES(ASIN($D$5/2000))))))))</f>
        <v>5.7658792903396092</v>
      </c>
      <c r="AD517" s="33">
        <f t="shared" ref="AD517:AD580" si="66">AD516+1</f>
        <v>515</v>
      </c>
      <c r="AE517" s="33">
        <f t="shared" si="63"/>
        <v>1932.5565968426383</v>
      </c>
      <c r="AH517" s="33">
        <f t="shared" si="64"/>
        <v>14.921772544986156</v>
      </c>
      <c r="AI517" s="33">
        <f t="shared" si="65"/>
        <v>75.078227455013845</v>
      </c>
      <c r="AK517" s="75">
        <f t="shared" ref="AK517:AK580" si="67">90-(AH517*2)</f>
        <v>60.156454910027691</v>
      </c>
      <c r="AN517" s="64"/>
      <c r="AQ517" s="64"/>
      <c r="AR517" s="75">
        <f>(SQRT((SIN(RADIANS(90-DEGREES(ASIN(AD517/2000))))*SQRT(2*Basic!$C$4*9.81)*Tool!$B$125*SIN(RADIANS(90-DEGREES(ASIN(AD517/2000))))*SQRT(2*Basic!$C$4*9.81)*Tool!$B$125)+(COS(RADIANS(90-DEGREES(ASIN(AD517/2000))))*SQRT(2*Basic!$C$4*9.81)*COS(RADIANS(90-DEGREES(ASIN(AD517/2000))))*SQRT(2*Basic!$C$4*9.81))))*(SQRT((SIN(RADIANS(90-DEGREES(ASIN(AD517/2000))))*SQRT(2*Basic!$C$4*9.81)*Tool!$B$125*SIN(RADIANS(90-DEGREES(ASIN(AD517/2000))))*SQRT(2*Basic!$C$4*9.81)*Tool!$B$125)+(COS(RADIANS(90-DEGREES(ASIN(AD517/2000))))*SQRT(2*Basic!$C$4*9.81)*COS(RADIANS(90-DEGREES(ASIN(AD517/2000))))*SQRT(2*Basic!$C$4*9.81))))/(2*9.81)</f>
        <v>0.89874417025000009</v>
      </c>
      <c r="AS517" s="75">
        <f>(1/9.81)*((SQRT((SIN(RADIANS(90-DEGREES(ASIN(AD517/2000))))*SQRT(2*Basic!$C$4*9.81)*Tool!$B$125*SIN(RADIANS(90-DEGREES(ASIN(AD517/2000))))*SQRT(2*Basic!$C$4*9.81)*Tool!$B$125)+(COS(RADIANS(90-DEGREES(ASIN(AD517/2000))))*SQRT(2*Basic!$C$4*9.81)*COS(RADIANS(90-DEGREES(ASIN(AD517/2000))))*SQRT(2*Basic!$C$4*9.81))))*SIN(RADIANS(AK517))+(SQRT(((SQRT((SIN(RADIANS(90-DEGREES(ASIN(AD517/2000))))*SQRT(2*Basic!$C$4*9.81)*Tool!$B$125*SIN(RADIANS(90-DEGREES(ASIN(AD517/2000))))*SQRT(2*Basic!$C$4*9.81)*Tool!$B$125)+(COS(RADIANS(90-DEGREES(ASIN(AD517/2000))))*SQRT(2*Basic!$C$4*9.81)*COS(RADIANS(90-DEGREES(ASIN(AD517/2000))))*SQRT(2*Basic!$C$4*9.81))))*SIN(RADIANS(AK517))*(SQRT((SIN(RADIANS(90-DEGREES(ASIN(AD517/2000))))*SQRT(2*Basic!$C$4*9.81)*Tool!$B$125*SIN(RADIANS(90-DEGREES(ASIN(AD517/2000))))*SQRT(2*Basic!$C$4*9.81)*Tool!$B$125)+(COS(RADIANS(90-DEGREES(ASIN(AD517/2000))))*SQRT(2*Basic!$C$4*9.81)*COS(RADIANS(90-DEGREES(ASIN(AD517/2000))))*SQRT(2*Basic!$C$4*9.81))))*SIN(RADIANS(AK517)))-19.62*(-Basic!$C$3))))*(SQRT((SIN(RADIANS(90-DEGREES(ASIN(AD517/2000))))*SQRT(2*Basic!$C$4*9.81)*Tool!$B$125*SIN(RADIANS(90-DEGREES(ASIN(AD517/2000))))*SQRT(2*Basic!$C$4*9.81)*Tool!$B$125)+(COS(RADIANS(90-DEGREES(ASIN(AD517/2000))))*SQRT(2*Basic!$C$4*9.81)*COS(RADIANS(90-DEGREES(ASIN(AD517/2000))))*SQRT(2*Basic!$C$4*9.81))))*COS(RADIANS(AK517))</f>
        <v>3.2138011293097937</v>
      </c>
    </row>
    <row r="518" spans="6:45" x14ac:dyDescent="0.3">
      <c r="F518">
        <v>516</v>
      </c>
      <c r="G518" s="31">
        <f t="shared" si="62"/>
        <v>1.5211894466170446</v>
      </c>
      <c r="H518" s="35">
        <f>Tool!$E$10+('Trajectory Map'!G518*SIN(RADIANS(90-2*DEGREES(ASIN($D$5/2000))))/COS(RADIANS(90-2*DEGREES(ASIN($D$5/2000))))-('Trajectory Map'!G518*'Trajectory Map'!G518/((VLOOKUP($D$5,$AD$3:$AR$2002,15,FALSE)*4*COS(RADIANS(90-2*DEGREES(ASIN($D$5/2000))))*COS(RADIANS(90-2*DEGREES(ASIN($D$5/2000))))))))</f>
        <v>5.7645336598932406</v>
      </c>
      <c r="AD518" s="33">
        <f t="shared" si="66"/>
        <v>516</v>
      </c>
      <c r="AE518" s="33">
        <f t="shared" si="63"/>
        <v>1932.2898333324636</v>
      </c>
      <c r="AH518" s="33">
        <f t="shared" si="64"/>
        <v>14.951422249971651</v>
      </c>
      <c r="AI518" s="33">
        <f t="shared" si="65"/>
        <v>75.048577750028343</v>
      </c>
      <c r="AK518" s="75">
        <f t="shared" si="67"/>
        <v>60.097155500056701</v>
      </c>
      <c r="AN518" s="64"/>
      <c r="AQ518" s="64"/>
      <c r="AR518" s="75">
        <f>(SQRT((SIN(RADIANS(90-DEGREES(ASIN(AD518/2000))))*SQRT(2*Basic!$C$4*9.81)*Tool!$B$125*SIN(RADIANS(90-DEGREES(ASIN(AD518/2000))))*SQRT(2*Basic!$C$4*9.81)*Tool!$B$125)+(COS(RADIANS(90-DEGREES(ASIN(AD518/2000))))*SQRT(2*Basic!$C$4*9.81)*COS(RADIANS(90-DEGREES(ASIN(AD518/2000))))*SQRT(2*Basic!$C$4*9.81))))*(SQRT((SIN(RADIANS(90-DEGREES(ASIN(AD518/2000))))*SQRT(2*Basic!$C$4*9.81)*Tool!$B$125*SIN(RADIANS(90-DEGREES(ASIN(AD518/2000))))*SQRT(2*Basic!$C$4*9.81)*Tool!$B$125)+(COS(RADIANS(90-DEGREES(ASIN(AD518/2000))))*SQRT(2*Basic!$C$4*9.81)*COS(RADIANS(90-DEGREES(ASIN(AD518/2000))))*SQRT(2*Basic!$C$4*9.81))))/(2*9.81)</f>
        <v>0.89902057103999999</v>
      </c>
      <c r="AS518" s="75">
        <f>(1/9.81)*((SQRT((SIN(RADIANS(90-DEGREES(ASIN(AD518/2000))))*SQRT(2*Basic!$C$4*9.81)*Tool!$B$125*SIN(RADIANS(90-DEGREES(ASIN(AD518/2000))))*SQRT(2*Basic!$C$4*9.81)*Tool!$B$125)+(COS(RADIANS(90-DEGREES(ASIN(AD518/2000))))*SQRT(2*Basic!$C$4*9.81)*COS(RADIANS(90-DEGREES(ASIN(AD518/2000))))*SQRT(2*Basic!$C$4*9.81))))*SIN(RADIANS(AK518))+(SQRT(((SQRT((SIN(RADIANS(90-DEGREES(ASIN(AD518/2000))))*SQRT(2*Basic!$C$4*9.81)*Tool!$B$125*SIN(RADIANS(90-DEGREES(ASIN(AD518/2000))))*SQRT(2*Basic!$C$4*9.81)*Tool!$B$125)+(COS(RADIANS(90-DEGREES(ASIN(AD518/2000))))*SQRT(2*Basic!$C$4*9.81)*COS(RADIANS(90-DEGREES(ASIN(AD518/2000))))*SQRT(2*Basic!$C$4*9.81))))*SIN(RADIANS(AK518))*(SQRT((SIN(RADIANS(90-DEGREES(ASIN(AD518/2000))))*SQRT(2*Basic!$C$4*9.81)*Tool!$B$125*SIN(RADIANS(90-DEGREES(ASIN(AD518/2000))))*SQRT(2*Basic!$C$4*9.81)*Tool!$B$125)+(COS(RADIANS(90-DEGREES(ASIN(AD518/2000))))*SQRT(2*Basic!$C$4*9.81)*COS(RADIANS(90-DEGREES(ASIN(AD518/2000))))*SQRT(2*Basic!$C$4*9.81))))*SIN(RADIANS(AK518)))-19.62*(-Basic!$C$3))))*(SQRT((SIN(RADIANS(90-DEGREES(ASIN(AD518/2000))))*SQRT(2*Basic!$C$4*9.81)*Tool!$B$125*SIN(RADIANS(90-DEGREES(ASIN(AD518/2000))))*SQRT(2*Basic!$C$4*9.81)*Tool!$B$125)+(COS(RADIANS(90-DEGREES(ASIN(AD518/2000))))*SQRT(2*Basic!$C$4*9.81)*COS(RADIANS(90-DEGREES(ASIN(AD518/2000))))*SQRT(2*Basic!$C$4*9.81))))*COS(RADIANS(AK518))</f>
        <v>3.2196405288381498</v>
      </c>
    </row>
    <row r="519" spans="6:45" x14ac:dyDescent="0.3">
      <c r="F519">
        <v>517</v>
      </c>
      <c r="G519" s="31">
        <f t="shared" si="62"/>
        <v>1.5241374881802559</v>
      </c>
      <c r="H519" s="35">
        <f>Tool!$E$10+('Trajectory Map'!G519*SIN(RADIANS(90-2*DEGREES(ASIN($D$5/2000))))/COS(RADIANS(90-2*DEGREES(ASIN($D$5/2000))))-('Trajectory Map'!G519*'Trajectory Map'!G519/((VLOOKUP($D$5,$AD$3:$AR$2002,15,FALSE)*4*COS(RADIANS(90-2*DEGREES(ASIN($D$5/2000))))*COS(RADIANS(90-2*DEGREES(ASIN($D$5/2000))))))))</f>
        <v>5.7631845758533577</v>
      </c>
      <c r="AD519" s="33">
        <f t="shared" si="66"/>
        <v>517</v>
      </c>
      <c r="AE519" s="33">
        <f t="shared" si="63"/>
        <v>1932.0225153967538</v>
      </c>
      <c r="AH519" s="33">
        <f t="shared" si="64"/>
        <v>14.981076052803076</v>
      </c>
      <c r="AI519" s="33">
        <f t="shared" si="65"/>
        <v>75.018923947196924</v>
      </c>
      <c r="AK519" s="75">
        <f t="shared" si="67"/>
        <v>60.037847894393849</v>
      </c>
      <c r="AN519" s="64"/>
      <c r="AQ519" s="64"/>
      <c r="AR519" s="75">
        <f>(SQRT((SIN(RADIANS(90-DEGREES(ASIN(AD519/2000))))*SQRT(2*Basic!$C$4*9.81)*Tool!$B$125*SIN(RADIANS(90-DEGREES(ASIN(AD519/2000))))*SQRT(2*Basic!$C$4*9.81)*Tool!$B$125)+(COS(RADIANS(90-DEGREES(ASIN(AD519/2000))))*SQRT(2*Basic!$C$4*9.81)*COS(RADIANS(90-DEGREES(ASIN(AD519/2000))))*SQRT(2*Basic!$C$4*9.81))))*(SQRT((SIN(RADIANS(90-DEGREES(ASIN(AD519/2000))))*SQRT(2*Basic!$C$4*9.81)*Tool!$B$125*SIN(RADIANS(90-DEGREES(ASIN(AD519/2000))))*SQRT(2*Basic!$C$4*9.81)*Tool!$B$125)+(COS(RADIANS(90-DEGREES(ASIN(AD519/2000))))*SQRT(2*Basic!$C$4*9.81)*COS(RADIANS(90-DEGREES(ASIN(AD519/2000))))*SQRT(2*Basic!$C$4*9.81))))/(2*9.81)</f>
        <v>0.89929750800999986</v>
      </c>
      <c r="AS519" s="75">
        <f>(1/9.81)*((SQRT((SIN(RADIANS(90-DEGREES(ASIN(AD519/2000))))*SQRT(2*Basic!$C$4*9.81)*Tool!$B$125*SIN(RADIANS(90-DEGREES(ASIN(AD519/2000))))*SQRT(2*Basic!$C$4*9.81)*Tool!$B$125)+(COS(RADIANS(90-DEGREES(ASIN(AD519/2000))))*SQRT(2*Basic!$C$4*9.81)*COS(RADIANS(90-DEGREES(ASIN(AD519/2000))))*SQRT(2*Basic!$C$4*9.81))))*SIN(RADIANS(AK519))+(SQRT(((SQRT((SIN(RADIANS(90-DEGREES(ASIN(AD519/2000))))*SQRT(2*Basic!$C$4*9.81)*Tool!$B$125*SIN(RADIANS(90-DEGREES(ASIN(AD519/2000))))*SQRT(2*Basic!$C$4*9.81)*Tool!$B$125)+(COS(RADIANS(90-DEGREES(ASIN(AD519/2000))))*SQRT(2*Basic!$C$4*9.81)*COS(RADIANS(90-DEGREES(ASIN(AD519/2000))))*SQRT(2*Basic!$C$4*9.81))))*SIN(RADIANS(AK519))*(SQRT((SIN(RADIANS(90-DEGREES(ASIN(AD519/2000))))*SQRT(2*Basic!$C$4*9.81)*Tool!$B$125*SIN(RADIANS(90-DEGREES(ASIN(AD519/2000))))*SQRT(2*Basic!$C$4*9.81)*Tool!$B$125)+(COS(RADIANS(90-DEGREES(ASIN(AD519/2000))))*SQRT(2*Basic!$C$4*9.81)*COS(RADIANS(90-DEGREES(ASIN(AD519/2000))))*SQRT(2*Basic!$C$4*9.81))))*SIN(RADIANS(AK519)))-19.62*(-Basic!$C$3))))*(SQRT((SIN(RADIANS(90-DEGREES(ASIN(AD519/2000))))*SQRT(2*Basic!$C$4*9.81)*Tool!$B$125*SIN(RADIANS(90-DEGREES(ASIN(AD519/2000))))*SQRT(2*Basic!$C$4*9.81)*Tool!$B$125)+(COS(RADIANS(90-DEGREES(ASIN(AD519/2000))))*SQRT(2*Basic!$C$4*9.81)*COS(RADIANS(90-DEGREES(ASIN(AD519/2000))))*SQRT(2*Basic!$C$4*9.81))))*COS(RADIANS(AK519))</f>
        <v>3.2254771360149901</v>
      </c>
    </row>
    <row r="520" spans="6:45" x14ac:dyDescent="0.3">
      <c r="F520">
        <v>518</v>
      </c>
      <c r="G520" s="31">
        <f t="shared" si="62"/>
        <v>1.5270855297434671</v>
      </c>
      <c r="H520" s="35">
        <f>Tool!$E$10+('Trajectory Map'!G520*SIN(RADIANS(90-2*DEGREES(ASIN($D$5/2000))))/COS(RADIANS(90-2*DEGREES(ASIN($D$5/2000))))-('Trajectory Map'!G520*'Trajectory Map'!G520/((VLOOKUP($D$5,$AD$3:$AR$2002,15,FALSE)*4*COS(RADIANS(90-2*DEGREES(ASIN($D$5/2000))))*COS(RADIANS(90-2*DEGREES(ASIN($D$5/2000))))))))</f>
        <v>5.7618320382199615</v>
      </c>
      <c r="AD520" s="33">
        <f t="shared" si="66"/>
        <v>518</v>
      </c>
      <c r="AE520" s="33">
        <f t="shared" si="63"/>
        <v>1931.7546428053433</v>
      </c>
      <c r="AH520" s="33">
        <f t="shared" si="64"/>
        <v>15.010733963126468</v>
      </c>
      <c r="AI520" s="33">
        <f t="shared" si="65"/>
        <v>74.989266036873531</v>
      </c>
      <c r="AK520" s="75">
        <f t="shared" si="67"/>
        <v>59.978532073747061</v>
      </c>
      <c r="AN520" s="64"/>
      <c r="AQ520" s="64"/>
      <c r="AR520" s="75">
        <f>(SQRT((SIN(RADIANS(90-DEGREES(ASIN(AD520/2000))))*SQRT(2*Basic!$C$4*9.81)*Tool!$B$125*SIN(RADIANS(90-DEGREES(ASIN(AD520/2000))))*SQRT(2*Basic!$C$4*9.81)*Tool!$B$125)+(COS(RADIANS(90-DEGREES(ASIN(AD520/2000))))*SQRT(2*Basic!$C$4*9.81)*COS(RADIANS(90-DEGREES(ASIN(AD520/2000))))*SQRT(2*Basic!$C$4*9.81))))*(SQRT((SIN(RADIANS(90-DEGREES(ASIN(AD520/2000))))*SQRT(2*Basic!$C$4*9.81)*Tool!$B$125*SIN(RADIANS(90-DEGREES(ASIN(AD520/2000))))*SQRT(2*Basic!$C$4*9.81)*Tool!$B$125)+(COS(RADIANS(90-DEGREES(ASIN(AD520/2000))))*SQRT(2*Basic!$C$4*9.81)*COS(RADIANS(90-DEGREES(ASIN(AD520/2000))))*SQRT(2*Basic!$C$4*9.81))))/(2*9.81)</f>
        <v>0.89957498116000023</v>
      </c>
      <c r="AS520" s="75">
        <f>(1/9.81)*((SQRT((SIN(RADIANS(90-DEGREES(ASIN(AD520/2000))))*SQRT(2*Basic!$C$4*9.81)*Tool!$B$125*SIN(RADIANS(90-DEGREES(ASIN(AD520/2000))))*SQRT(2*Basic!$C$4*9.81)*Tool!$B$125)+(COS(RADIANS(90-DEGREES(ASIN(AD520/2000))))*SQRT(2*Basic!$C$4*9.81)*COS(RADIANS(90-DEGREES(ASIN(AD520/2000))))*SQRT(2*Basic!$C$4*9.81))))*SIN(RADIANS(AK520))+(SQRT(((SQRT((SIN(RADIANS(90-DEGREES(ASIN(AD520/2000))))*SQRT(2*Basic!$C$4*9.81)*Tool!$B$125*SIN(RADIANS(90-DEGREES(ASIN(AD520/2000))))*SQRT(2*Basic!$C$4*9.81)*Tool!$B$125)+(COS(RADIANS(90-DEGREES(ASIN(AD520/2000))))*SQRT(2*Basic!$C$4*9.81)*COS(RADIANS(90-DEGREES(ASIN(AD520/2000))))*SQRT(2*Basic!$C$4*9.81))))*SIN(RADIANS(AK520))*(SQRT((SIN(RADIANS(90-DEGREES(ASIN(AD520/2000))))*SQRT(2*Basic!$C$4*9.81)*Tool!$B$125*SIN(RADIANS(90-DEGREES(ASIN(AD520/2000))))*SQRT(2*Basic!$C$4*9.81)*Tool!$B$125)+(COS(RADIANS(90-DEGREES(ASIN(AD520/2000))))*SQRT(2*Basic!$C$4*9.81)*COS(RADIANS(90-DEGREES(ASIN(AD520/2000))))*SQRT(2*Basic!$C$4*9.81))))*SIN(RADIANS(AK520)))-19.62*(-Basic!$C$3))))*(SQRT((SIN(RADIANS(90-DEGREES(ASIN(AD520/2000))))*SQRT(2*Basic!$C$4*9.81)*Tool!$B$125*SIN(RADIANS(90-DEGREES(ASIN(AD520/2000))))*SQRT(2*Basic!$C$4*9.81)*Tool!$B$125)+(COS(RADIANS(90-DEGREES(ASIN(AD520/2000))))*SQRT(2*Basic!$C$4*9.81)*COS(RADIANS(90-DEGREES(ASIN(AD520/2000))))*SQRT(2*Basic!$C$4*9.81))))*COS(RADIANS(AK520))</f>
        <v>3.2313109412277434</v>
      </c>
    </row>
    <row r="521" spans="6:45" x14ac:dyDescent="0.3">
      <c r="F521">
        <v>519</v>
      </c>
      <c r="G521" s="31">
        <f t="shared" si="62"/>
        <v>1.5300335713066784</v>
      </c>
      <c r="H521" s="35">
        <f>Tool!$E$10+('Trajectory Map'!G521*SIN(RADIANS(90-2*DEGREES(ASIN($D$5/2000))))/COS(RADIANS(90-2*DEGREES(ASIN($D$5/2000))))-('Trajectory Map'!G521*'Trajectory Map'!G521/((VLOOKUP($D$5,$AD$3:$AR$2002,15,FALSE)*4*COS(RADIANS(90-2*DEGREES(ASIN($D$5/2000))))*COS(RADIANS(90-2*DEGREES(ASIN($D$5/2000))))))))</f>
        <v>5.7604760469930509</v>
      </c>
      <c r="AD521" s="33">
        <f t="shared" si="66"/>
        <v>519</v>
      </c>
      <c r="AE521" s="33">
        <f t="shared" si="63"/>
        <v>1931.4862153274612</v>
      </c>
      <c r="AH521" s="33">
        <f t="shared" si="64"/>
        <v>15.040395990598972</v>
      </c>
      <c r="AI521" s="33">
        <f t="shared" si="65"/>
        <v>74.959604009401033</v>
      </c>
      <c r="AK521" s="75">
        <f t="shared" si="67"/>
        <v>59.919208018802053</v>
      </c>
      <c r="AN521" s="64"/>
      <c r="AQ521" s="64"/>
      <c r="AR521" s="75">
        <f>(SQRT((SIN(RADIANS(90-DEGREES(ASIN(AD521/2000))))*SQRT(2*Basic!$C$4*9.81)*Tool!$B$125*SIN(RADIANS(90-DEGREES(ASIN(AD521/2000))))*SQRT(2*Basic!$C$4*9.81)*Tool!$B$125)+(COS(RADIANS(90-DEGREES(ASIN(AD521/2000))))*SQRT(2*Basic!$C$4*9.81)*COS(RADIANS(90-DEGREES(ASIN(AD521/2000))))*SQRT(2*Basic!$C$4*9.81))))*(SQRT((SIN(RADIANS(90-DEGREES(ASIN(AD521/2000))))*SQRT(2*Basic!$C$4*9.81)*Tool!$B$125*SIN(RADIANS(90-DEGREES(ASIN(AD521/2000))))*SQRT(2*Basic!$C$4*9.81)*Tool!$B$125)+(COS(RADIANS(90-DEGREES(ASIN(AD521/2000))))*SQRT(2*Basic!$C$4*9.81)*COS(RADIANS(90-DEGREES(ASIN(AD521/2000))))*SQRT(2*Basic!$C$4*9.81))))/(2*9.81)</f>
        <v>0.89985299049000012</v>
      </c>
      <c r="AS521" s="75">
        <f>(1/9.81)*((SQRT((SIN(RADIANS(90-DEGREES(ASIN(AD521/2000))))*SQRT(2*Basic!$C$4*9.81)*Tool!$B$125*SIN(RADIANS(90-DEGREES(ASIN(AD521/2000))))*SQRT(2*Basic!$C$4*9.81)*Tool!$B$125)+(COS(RADIANS(90-DEGREES(ASIN(AD521/2000))))*SQRT(2*Basic!$C$4*9.81)*COS(RADIANS(90-DEGREES(ASIN(AD521/2000))))*SQRT(2*Basic!$C$4*9.81))))*SIN(RADIANS(AK521))+(SQRT(((SQRT((SIN(RADIANS(90-DEGREES(ASIN(AD521/2000))))*SQRT(2*Basic!$C$4*9.81)*Tool!$B$125*SIN(RADIANS(90-DEGREES(ASIN(AD521/2000))))*SQRT(2*Basic!$C$4*9.81)*Tool!$B$125)+(COS(RADIANS(90-DEGREES(ASIN(AD521/2000))))*SQRT(2*Basic!$C$4*9.81)*COS(RADIANS(90-DEGREES(ASIN(AD521/2000))))*SQRT(2*Basic!$C$4*9.81))))*SIN(RADIANS(AK521))*(SQRT((SIN(RADIANS(90-DEGREES(ASIN(AD521/2000))))*SQRT(2*Basic!$C$4*9.81)*Tool!$B$125*SIN(RADIANS(90-DEGREES(ASIN(AD521/2000))))*SQRT(2*Basic!$C$4*9.81)*Tool!$B$125)+(COS(RADIANS(90-DEGREES(ASIN(AD521/2000))))*SQRT(2*Basic!$C$4*9.81)*COS(RADIANS(90-DEGREES(ASIN(AD521/2000))))*SQRT(2*Basic!$C$4*9.81))))*SIN(RADIANS(AK521)))-19.62*(-Basic!$C$3))))*(SQRT((SIN(RADIANS(90-DEGREES(ASIN(AD521/2000))))*SQRT(2*Basic!$C$4*9.81)*Tool!$B$125*SIN(RADIANS(90-DEGREES(ASIN(AD521/2000))))*SQRT(2*Basic!$C$4*9.81)*Tool!$B$125)+(COS(RADIANS(90-DEGREES(ASIN(AD521/2000))))*SQRT(2*Basic!$C$4*9.81)*COS(RADIANS(90-DEGREES(ASIN(AD521/2000))))*SQRT(2*Basic!$C$4*9.81))))*COS(RADIANS(AK521))</f>
        <v>3.2371419348427506</v>
      </c>
    </row>
    <row r="522" spans="6:45" x14ac:dyDescent="0.3">
      <c r="F522">
        <v>520</v>
      </c>
      <c r="G522" s="31">
        <f t="shared" si="62"/>
        <v>1.5329816128698897</v>
      </c>
      <c r="H522" s="35">
        <f>Tool!$E$10+('Trajectory Map'!G522*SIN(RADIANS(90-2*DEGREES(ASIN($D$5/2000))))/COS(RADIANS(90-2*DEGREES(ASIN($D$5/2000))))-('Trajectory Map'!G522*'Trajectory Map'!G522/((VLOOKUP($D$5,$AD$3:$AR$2002,15,FALSE)*4*COS(RADIANS(90-2*DEGREES(ASIN($D$5/2000))))*COS(RADIANS(90-2*DEGREES(ASIN($D$5/2000))))))))</f>
        <v>5.7591166021726261</v>
      </c>
      <c r="AD522" s="33">
        <f t="shared" si="66"/>
        <v>520</v>
      </c>
      <c r="AE522" s="33">
        <f t="shared" si="63"/>
        <v>1931.2172327317298</v>
      </c>
      <c r="AH522" s="33">
        <f t="shared" si="64"/>
        <v>15.070062144888833</v>
      </c>
      <c r="AI522" s="33">
        <f t="shared" si="65"/>
        <v>74.929937855111163</v>
      </c>
      <c r="AK522" s="75">
        <f t="shared" si="67"/>
        <v>59.859875710222333</v>
      </c>
      <c r="AN522" s="64"/>
      <c r="AQ522" s="64"/>
      <c r="AR522" s="75">
        <f>(SQRT((SIN(RADIANS(90-DEGREES(ASIN(AD522/2000))))*SQRT(2*Basic!$C$4*9.81)*Tool!$B$125*SIN(RADIANS(90-DEGREES(ASIN(AD522/2000))))*SQRT(2*Basic!$C$4*9.81)*Tool!$B$125)+(COS(RADIANS(90-DEGREES(ASIN(AD522/2000))))*SQRT(2*Basic!$C$4*9.81)*COS(RADIANS(90-DEGREES(ASIN(AD522/2000))))*SQRT(2*Basic!$C$4*9.81))))*(SQRT((SIN(RADIANS(90-DEGREES(ASIN(AD522/2000))))*SQRT(2*Basic!$C$4*9.81)*Tool!$B$125*SIN(RADIANS(90-DEGREES(ASIN(AD522/2000))))*SQRT(2*Basic!$C$4*9.81)*Tool!$B$125)+(COS(RADIANS(90-DEGREES(ASIN(AD522/2000))))*SQRT(2*Basic!$C$4*9.81)*COS(RADIANS(90-DEGREES(ASIN(AD522/2000))))*SQRT(2*Basic!$C$4*9.81))))/(2*9.81)</f>
        <v>0.90013153600000018</v>
      </c>
      <c r="AS522" s="75">
        <f>(1/9.81)*((SQRT((SIN(RADIANS(90-DEGREES(ASIN(AD522/2000))))*SQRT(2*Basic!$C$4*9.81)*Tool!$B$125*SIN(RADIANS(90-DEGREES(ASIN(AD522/2000))))*SQRT(2*Basic!$C$4*9.81)*Tool!$B$125)+(COS(RADIANS(90-DEGREES(ASIN(AD522/2000))))*SQRT(2*Basic!$C$4*9.81)*COS(RADIANS(90-DEGREES(ASIN(AD522/2000))))*SQRT(2*Basic!$C$4*9.81))))*SIN(RADIANS(AK522))+(SQRT(((SQRT((SIN(RADIANS(90-DEGREES(ASIN(AD522/2000))))*SQRT(2*Basic!$C$4*9.81)*Tool!$B$125*SIN(RADIANS(90-DEGREES(ASIN(AD522/2000))))*SQRT(2*Basic!$C$4*9.81)*Tool!$B$125)+(COS(RADIANS(90-DEGREES(ASIN(AD522/2000))))*SQRT(2*Basic!$C$4*9.81)*COS(RADIANS(90-DEGREES(ASIN(AD522/2000))))*SQRT(2*Basic!$C$4*9.81))))*SIN(RADIANS(AK522))*(SQRT((SIN(RADIANS(90-DEGREES(ASIN(AD522/2000))))*SQRT(2*Basic!$C$4*9.81)*Tool!$B$125*SIN(RADIANS(90-DEGREES(ASIN(AD522/2000))))*SQRT(2*Basic!$C$4*9.81)*Tool!$B$125)+(COS(RADIANS(90-DEGREES(ASIN(AD522/2000))))*SQRT(2*Basic!$C$4*9.81)*COS(RADIANS(90-DEGREES(ASIN(AD522/2000))))*SQRT(2*Basic!$C$4*9.81))))*SIN(RADIANS(AK522)))-19.62*(-Basic!$C$3))))*(SQRT((SIN(RADIANS(90-DEGREES(ASIN(AD522/2000))))*SQRT(2*Basic!$C$4*9.81)*Tool!$B$125*SIN(RADIANS(90-DEGREES(ASIN(AD522/2000))))*SQRT(2*Basic!$C$4*9.81)*Tool!$B$125)+(COS(RADIANS(90-DEGREES(ASIN(AD522/2000))))*SQRT(2*Basic!$C$4*9.81)*COS(RADIANS(90-DEGREES(ASIN(AD522/2000))))*SQRT(2*Basic!$C$4*9.81))))*COS(RADIANS(AK522))</f>
        <v>3.2429701072052555</v>
      </c>
    </row>
    <row r="523" spans="6:45" x14ac:dyDescent="0.3">
      <c r="F523">
        <v>521</v>
      </c>
      <c r="G523" s="31">
        <f t="shared" si="62"/>
        <v>1.5359296544331009</v>
      </c>
      <c r="H523" s="35">
        <f>Tool!$E$10+('Trajectory Map'!G523*SIN(RADIANS(90-2*DEGREES(ASIN($D$5/2000))))/COS(RADIANS(90-2*DEGREES(ASIN($D$5/2000))))-('Trajectory Map'!G523*'Trajectory Map'!G523/((VLOOKUP($D$5,$AD$3:$AR$2002,15,FALSE)*4*COS(RADIANS(90-2*DEGREES(ASIN($D$5/2000))))*COS(RADIANS(90-2*DEGREES(ASIN($D$5/2000))))))))</f>
        <v>5.757753703758687</v>
      </c>
      <c r="AD523" s="33">
        <f t="shared" si="66"/>
        <v>521</v>
      </c>
      <c r="AE523" s="33">
        <f t="shared" si="63"/>
        <v>1930.9476947861638</v>
      </c>
      <c r="AH523" s="33">
        <f t="shared" si="64"/>
        <v>15.09973243567547</v>
      </c>
      <c r="AI523" s="33">
        <f t="shared" si="65"/>
        <v>74.900267564324537</v>
      </c>
      <c r="AK523" s="75">
        <f t="shared" si="67"/>
        <v>59.800535128649059</v>
      </c>
      <c r="AN523" s="64"/>
      <c r="AQ523" s="64"/>
      <c r="AR523" s="75">
        <f>(SQRT((SIN(RADIANS(90-DEGREES(ASIN(AD523/2000))))*SQRT(2*Basic!$C$4*9.81)*Tool!$B$125*SIN(RADIANS(90-DEGREES(ASIN(AD523/2000))))*SQRT(2*Basic!$C$4*9.81)*Tool!$B$125)+(COS(RADIANS(90-DEGREES(ASIN(AD523/2000))))*SQRT(2*Basic!$C$4*9.81)*COS(RADIANS(90-DEGREES(ASIN(AD523/2000))))*SQRT(2*Basic!$C$4*9.81))))*(SQRT((SIN(RADIANS(90-DEGREES(ASIN(AD523/2000))))*SQRT(2*Basic!$C$4*9.81)*Tool!$B$125*SIN(RADIANS(90-DEGREES(ASIN(AD523/2000))))*SQRT(2*Basic!$C$4*9.81)*Tool!$B$125)+(COS(RADIANS(90-DEGREES(ASIN(AD523/2000))))*SQRT(2*Basic!$C$4*9.81)*COS(RADIANS(90-DEGREES(ASIN(AD523/2000))))*SQRT(2*Basic!$C$4*9.81))))/(2*9.81)</f>
        <v>0.90041061768999975</v>
      </c>
      <c r="AS523" s="75">
        <f>(1/9.81)*((SQRT((SIN(RADIANS(90-DEGREES(ASIN(AD523/2000))))*SQRT(2*Basic!$C$4*9.81)*Tool!$B$125*SIN(RADIANS(90-DEGREES(ASIN(AD523/2000))))*SQRT(2*Basic!$C$4*9.81)*Tool!$B$125)+(COS(RADIANS(90-DEGREES(ASIN(AD523/2000))))*SQRT(2*Basic!$C$4*9.81)*COS(RADIANS(90-DEGREES(ASIN(AD523/2000))))*SQRT(2*Basic!$C$4*9.81))))*SIN(RADIANS(AK523))+(SQRT(((SQRT((SIN(RADIANS(90-DEGREES(ASIN(AD523/2000))))*SQRT(2*Basic!$C$4*9.81)*Tool!$B$125*SIN(RADIANS(90-DEGREES(ASIN(AD523/2000))))*SQRT(2*Basic!$C$4*9.81)*Tool!$B$125)+(COS(RADIANS(90-DEGREES(ASIN(AD523/2000))))*SQRT(2*Basic!$C$4*9.81)*COS(RADIANS(90-DEGREES(ASIN(AD523/2000))))*SQRT(2*Basic!$C$4*9.81))))*SIN(RADIANS(AK523))*(SQRT((SIN(RADIANS(90-DEGREES(ASIN(AD523/2000))))*SQRT(2*Basic!$C$4*9.81)*Tool!$B$125*SIN(RADIANS(90-DEGREES(ASIN(AD523/2000))))*SQRT(2*Basic!$C$4*9.81)*Tool!$B$125)+(COS(RADIANS(90-DEGREES(ASIN(AD523/2000))))*SQRT(2*Basic!$C$4*9.81)*COS(RADIANS(90-DEGREES(ASIN(AD523/2000))))*SQRT(2*Basic!$C$4*9.81))))*SIN(RADIANS(AK523)))-19.62*(-Basic!$C$3))))*(SQRT((SIN(RADIANS(90-DEGREES(ASIN(AD523/2000))))*SQRT(2*Basic!$C$4*9.81)*Tool!$B$125*SIN(RADIANS(90-DEGREES(ASIN(AD523/2000))))*SQRT(2*Basic!$C$4*9.81)*Tool!$B$125)+(COS(RADIANS(90-DEGREES(ASIN(AD523/2000))))*SQRT(2*Basic!$C$4*9.81)*COS(RADIANS(90-DEGREES(ASIN(AD523/2000))))*SQRT(2*Basic!$C$4*9.81))))*COS(RADIANS(AK523))</f>
        <v>3.2487954486393975</v>
      </c>
    </row>
    <row r="524" spans="6:45" x14ac:dyDescent="0.3">
      <c r="F524">
        <v>522</v>
      </c>
      <c r="G524" s="31">
        <f t="shared" si="62"/>
        <v>1.5388776959963124</v>
      </c>
      <c r="H524" s="35">
        <f>Tool!$E$10+('Trajectory Map'!G524*SIN(RADIANS(90-2*DEGREES(ASIN($D$5/2000))))/COS(RADIANS(90-2*DEGREES(ASIN($D$5/2000))))-('Trajectory Map'!G524*'Trajectory Map'!G524/((VLOOKUP($D$5,$AD$3:$AR$2002,15,FALSE)*4*COS(RADIANS(90-2*DEGREES(ASIN($D$5/2000))))*COS(RADIANS(90-2*DEGREES(ASIN($D$5/2000))))))))</f>
        <v>5.7563873517512336</v>
      </c>
      <c r="AD524" s="33">
        <f t="shared" si="66"/>
        <v>522</v>
      </c>
      <c r="AE524" s="33">
        <f t="shared" si="63"/>
        <v>1930.6776012581697</v>
      </c>
      <c r="AH524" s="33">
        <f t="shared" si="64"/>
        <v>15.12940687264947</v>
      </c>
      <c r="AI524" s="33">
        <f t="shared" si="65"/>
        <v>74.870593127350531</v>
      </c>
      <c r="AK524" s="75">
        <f t="shared" si="67"/>
        <v>59.741186254701063</v>
      </c>
      <c r="AN524" s="64"/>
      <c r="AQ524" s="64"/>
      <c r="AR524" s="75">
        <f>(SQRT((SIN(RADIANS(90-DEGREES(ASIN(AD524/2000))))*SQRT(2*Basic!$C$4*9.81)*Tool!$B$125*SIN(RADIANS(90-DEGREES(ASIN(AD524/2000))))*SQRT(2*Basic!$C$4*9.81)*Tool!$B$125)+(COS(RADIANS(90-DEGREES(ASIN(AD524/2000))))*SQRT(2*Basic!$C$4*9.81)*COS(RADIANS(90-DEGREES(ASIN(AD524/2000))))*SQRT(2*Basic!$C$4*9.81))))*(SQRT((SIN(RADIANS(90-DEGREES(ASIN(AD524/2000))))*SQRT(2*Basic!$C$4*9.81)*Tool!$B$125*SIN(RADIANS(90-DEGREES(ASIN(AD524/2000))))*SQRT(2*Basic!$C$4*9.81)*Tool!$B$125)+(COS(RADIANS(90-DEGREES(ASIN(AD524/2000))))*SQRT(2*Basic!$C$4*9.81)*COS(RADIANS(90-DEGREES(ASIN(AD524/2000))))*SQRT(2*Basic!$C$4*9.81))))/(2*9.81)</f>
        <v>0.90069023556000016</v>
      </c>
      <c r="AS524" s="75">
        <f>(1/9.81)*((SQRT((SIN(RADIANS(90-DEGREES(ASIN(AD524/2000))))*SQRT(2*Basic!$C$4*9.81)*Tool!$B$125*SIN(RADIANS(90-DEGREES(ASIN(AD524/2000))))*SQRT(2*Basic!$C$4*9.81)*Tool!$B$125)+(COS(RADIANS(90-DEGREES(ASIN(AD524/2000))))*SQRT(2*Basic!$C$4*9.81)*COS(RADIANS(90-DEGREES(ASIN(AD524/2000))))*SQRT(2*Basic!$C$4*9.81))))*SIN(RADIANS(AK524))+(SQRT(((SQRT((SIN(RADIANS(90-DEGREES(ASIN(AD524/2000))))*SQRT(2*Basic!$C$4*9.81)*Tool!$B$125*SIN(RADIANS(90-DEGREES(ASIN(AD524/2000))))*SQRT(2*Basic!$C$4*9.81)*Tool!$B$125)+(COS(RADIANS(90-DEGREES(ASIN(AD524/2000))))*SQRT(2*Basic!$C$4*9.81)*COS(RADIANS(90-DEGREES(ASIN(AD524/2000))))*SQRT(2*Basic!$C$4*9.81))))*SIN(RADIANS(AK524))*(SQRT((SIN(RADIANS(90-DEGREES(ASIN(AD524/2000))))*SQRT(2*Basic!$C$4*9.81)*Tool!$B$125*SIN(RADIANS(90-DEGREES(ASIN(AD524/2000))))*SQRT(2*Basic!$C$4*9.81)*Tool!$B$125)+(COS(RADIANS(90-DEGREES(ASIN(AD524/2000))))*SQRT(2*Basic!$C$4*9.81)*COS(RADIANS(90-DEGREES(ASIN(AD524/2000))))*SQRT(2*Basic!$C$4*9.81))))*SIN(RADIANS(AK524)))-19.62*(-Basic!$C$3))))*(SQRT((SIN(RADIANS(90-DEGREES(ASIN(AD524/2000))))*SQRT(2*Basic!$C$4*9.81)*Tool!$B$125*SIN(RADIANS(90-DEGREES(ASIN(AD524/2000))))*SQRT(2*Basic!$C$4*9.81)*Tool!$B$125)+(COS(RADIANS(90-DEGREES(ASIN(AD524/2000))))*SQRT(2*Basic!$C$4*9.81)*COS(RADIANS(90-DEGREES(ASIN(AD524/2000))))*SQRT(2*Basic!$C$4*9.81))))*COS(RADIANS(AK524))</f>
        <v>3.2546179494482019</v>
      </c>
    </row>
    <row r="525" spans="6:45" x14ac:dyDescent="0.3">
      <c r="F525">
        <v>523</v>
      </c>
      <c r="G525" s="31">
        <f t="shared" si="62"/>
        <v>1.5418257375595237</v>
      </c>
      <c r="H525" s="35">
        <f>Tool!$E$10+('Trajectory Map'!G525*SIN(RADIANS(90-2*DEGREES(ASIN($D$5/2000))))/COS(RADIANS(90-2*DEGREES(ASIN($D$5/2000))))-('Trajectory Map'!G525*'Trajectory Map'!G525/((VLOOKUP($D$5,$AD$3:$AR$2002,15,FALSE)*4*COS(RADIANS(90-2*DEGREES(ASIN($D$5/2000))))*COS(RADIANS(90-2*DEGREES(ASIN($D$5/2000))))))))</f>
        <v>5.7550175461502668</v>
      </c>
      <c r="AD525" s="33">
        <f t="shared" si="66"/>
        <v>523</v>
      </c>
      <c r="AE525" s="33">
        <f t="shared" si="63"/>
        <v>1930.4069519145439</v>
      </c>
      <c r="AH525" s="33">
        <f t="shared" si="64"/>
        <v>15.159085465512666</v>
      </c>
      <c r="AI525" s="33">
        <f t="shared" si="65"/>
        <v>74.840914534487339</v>
      </c>
      <c r="AK525" s="75">
        <f t="shared" si="67"/>
        <v>59.681829068974665</v>
      </c>
      <c r="AN525" s="64"/>
      <c r="AQ525" s="64"/>
      <c r="AR525" s="75">
        <f>(SQRT((SIN(RADIANS(90-DEGREES(ASIN(AD525/2000))))*SQRT(2*Basic!$C$4*9.81)*Tool!$B$125*SIN(RADIANS(90-DEGREES(ASIN(AD525/2000))))*SQRT(2*Basic!$C$4*9.81)*Tool!$B$125)+(COS(RADIANS(90-DEGREES(ASIN(AD525/2000))))*SQRT(2*Basic!$C$4*9.81)*COS(RADIANS(90-DEGREES(ASIN(AD525/2000))))*SQRT(2*Basic!$C$4*9.81))))*(SQRT((SIN(RADIANS(90-DEGREES(ASIN(AD525/2000))))*SQRT(2*Basic!$C$4*9.81)*Tool!$B$125*SIN(RADIANS(90-DEGREES(ASIN(AD525/2000))))*SQRT(2*Basic!$C$4*9.81)*Tool!$B$125)+(COS(RADIANS(90-DEGREES(ASIN(AD525/2000))))*SQRT(2*Basic!$C$4*9.81)*COS(RADIANS(90-DEGREES(ASIN(AD525/2000))))*SQRT(2*Basic!$C$4*9.81))))/(2*9.81)</f>
        <v>0.90097038960999987</v>
      </c>
      <c r="AS525" s="75">
        <f>(1/9.81)*((SQRT((SIN(RADIANS(90-DEGREES(ASIN(AD525/2000))))*SQRT(2*Basic!$C$4*9.81)*Tool!$B$125*SIN(RADIANS(90-DEGREES(ASIN(AD525/2000))))*SQRT(2*Basic!$C$4*9.81)*Tool!$B$125)+(COS(RADIANS(90-DEGREES(ASIN(AD525/2000))))*SQRT(2*Basic!$C$4*9.81)*COS(RADIANS(90-DEGREES(ASIN(AD525/2000))))*SQRT(2*Basic!$C$4*9.81))))*SIN(RADIANS(AK525))+(SQRT(((SQRT((SIN(RADIANS(90-DEGREES(ASIN(AD525/2000))))*SQRT(2*Basic!$C$4*9.81)*Tool!$B$125*SIN(RADIANS(90-DEGREES(ASIN(AD525/2000))))*SQRT(2*Basic!$C$4*9.81)*Tool!$B$125)+(COS(RADIANS(90-DEGREES(ASIN(AD525/2000))))*SQRT(2*Basic!$C$4*9.81)*COS(RADIANS(90-DEGREES(ASIN(AD525/2000))))*SQRT(2*Basic!$C$4*9.81))))*SIN(RADIANS(AK525))*(SQRT((SIN(RADIANS(90-DEGREES(ASIN(AD525/2000))))*SQRT(2*Basic!$C$4*9.81)*Tool!$B$125*SIN(RADIANS(90-DEGREES(ASIN(AD525/2000))))*SQRT(2*Basic!$C$4*9.81)*Tool!$B$125)+(COS(RADIANS(90-DEGREES(ASIN(AD525/2000))))*SQRT(2*Basic!$C$4*9.81)*COS(RADIANS(90-DEGREES(ASIN(AD525/2000))))*SQRT(2*Basic!$C$4*9.81))))*SIN(RADIANS(AK525)))-19.62*(-Basic!$C$3))))*(SQRT((SIN(RADIANS(90-DEGREES(ASIN(AD525/2000))))*SQRT(2*Basic!$C$4*9.81)*Tool!$B$125*SIN(RADIANS(90-DEGREES(ASIN(AD525/2000))))*SQRT(2*Basic!$C$4*9.81)*Tool!$B$125)+(COS(RADIANS(90-DEGREES(ASIN(AD525/2000))))*SQRT(2*Basic!$C$4*9.81)*COS(RADIANS(90-DEGREES(ASIN(AD525/2000))))*SQRT(2*Basic!$C$4*9.81))))*COS(RADIANS(AK525))</f>
        <v>3.2604375999135717</v>
      </c>
    </row>
    <row r="526" spans="6:45" x14ac:dyDescent="0.3">
      <c r="F526">
        <v>524</v>
      </c>
      <c r="G526" s="31">
        <f t="shared" si="62"/>
        <v>1.5447737791227349</v>
      </c>
      <c r="H526" s="35">
        <f>Tool!$E$10+('Trajectory Map'!G526*SIN(RADIANS(90-2*DEGREES(ASIN($D$5/2000))))/COS(RADIANS(90-2*DEGREES(ASIN($D$5/2000))))-('Trajectory Map'!G526*'Trajectory Map'!G526/((VLOOKUP($D$5,$AD$3:$AR$2002,15,FALSE)*4*COS(RADIANS(90-2*DEGREES(ASIN($D$5/2000))))*COS(RADIANS(90-2*DEGREES(ASIN($D$5/2000))))))))</f>
        <v>5.7536442869557849</v>
      </c>
      <c r="AD526" s="33">
        <f t="shared" si="66"/>
        <v>524</v>
      </c>
      <c r="AE526" s="33">
        <f t="shared" si="63"/>
        <v>1930.1357465214719</v>
      </c>
      <c r="AH526" s="33">
        <f t="shared" si="64"/>
        <v>15.188768223978119</v>
      </c>
      <c r="AI526" s="33">
        <f t="shared" si="65"/>
        <v>74.811231776021884</v>
      </c>
      <c r="AK526" s="75">
        <f t="shared" si="67"/>
        <v>59.622463552043762</v>
      </c>
      <c r="AN526" s="64"/>
      <c r="AQ526" s="64"/>
      <c r="AR526" s="75">
        <f>(SQRT((SIN(RADIANS(90-DEGREES(ASIN(AD526/2000))))*SQRT(2*Basic!$C$4*9.81)*Tool!$B$125*SIN(RADIANS(90-DEGREES(ASIN(AD526/2000))))*SQRT(2*Basic!$C$4*9.81)*Tool!$B$125)+(COS(RADIANS(90-DEGREES(ASIN(AD526/2000))))*SQRT(2*Basic!$C$4*9.81)*COS(RADIANS(90-DEGREES(ASIN(AD526/2000))))*SQRT(2*Basic!$C$4*9.81))))*(SQRT((SIN(RADIANS(90-DEGREES(ASIN(AD526/2000))))*SQRT(2*Basic!$C$4*9.81)*Tool!$B$125*SIN(RADIANS(90-DEGREES(ASIN(AD526/2000))))*SQRT(2*Basic!$C$4*9.81)*Tool!$B$125)+(COS(RADIANS(90-DEGREES(ASIN(AD526/2000))))*SQRT(2*Basic!$C$4*9.81)*COS(RADIANS(90-DEGREES(ASIN(AD526/2000))))*SQRT(2*Basic!$C$4*9.81))))/(2*9.81)</f>
        <v>0.90125107983999997</v>
      </c>
      <c r="AS526" s="75">
        <f>(1/9.81)*((SQRT((SIN(RADIANS(90-DEGREES(ASIN(AD526/2000))))*SQRT(2*Basic!$C$4*9.81)*Tool!$B$125*SIN(RADIANS(90-DEGREES(ASIN(AD526/2000))))*SQRT(2*Basic!$C$4*9.81)*Tool!$B$125)+(COS(RADIANS(90-DEGREES(ASIN(AD526/2000))))*SQRT(2*Basic!$C$4*9.81)*COS(RADIANS(90-DEGREES(ASIN(AD526/2000))))*SQRT(2*Basic!$C$4*9.81))))*SIN(RADIANS(AK526))+(SQRT(((SQRT((SIN(RADIANS(90-DEGREES(ASIN(AD526/2000))))*SQRT(2*Basic!$C$4*9.81)*Tool!$B$125*SIN(RADIANS(90-DEGREES(ASIN(AD526/2000))))*SQRT(2*Basic!$C$4*9.81)*Tool!$B$125)+(COS(RADIANS(90-DEGREES(ASIN(AD526/2000))))*SQRT(2*Basic!$C$4*9.81)*COS(RADIANS(90-DEGREES(ASIN(AD526/2000))))*SQRT(2*Basic!$C$4*9.81))))*SIN(RADIANS(AK526))*(SQRT((SIN(RADIANS(90-DEGREES(ASIN(AD526/2000))))*SQRT(2*Basic!$C$4*9.81)*Tool!$B$125*SIN(RADIANS(90-DEGREES(ASIN(AD526/2000))))*SQRT(2*Basic!$C$4*9.81)*Tool!$B$125)+(COS(RADIANS(90-DEGREES(ASIN(AD526/2000))))*SQRT(2*Basic!$C$4*9.81)*COS(RADIANS(90-DEGREES(ASIN(AD526/2000))))*SQRT(2*Basic!$C$4*9.81))))*SIN(RADIANS(AK526)))-19.62*(-Basic!$C$3))))*(SQRT((SIN(RADIANS(90-DEGREES(ASIN(AD526/2000))))*SQRT(2*Basic!$C$4*9.81)*Tool!$B$125*SIN(RADIANS(90-DEGREES(ASIN(AD526/2000))))*SQRT(2*Basic!$C$4*9.81)*Tool!$B$125)+(COS(RADIANS(90-DEGREES(ASIN(AD526/2000))))*SQRT(2*Basic!$C$4*9.81)*COS(RADIANS(90-DEGREES(ASIN(AD526/2000))))*SQRT(2*Basic!$C$4*9.81))))*COS(RADIANS(AK526))</f>
        <v>3.2662543902962748</v>
      </c>
    </row>
    <row r="527" spans="6:45" x14ac:dyDescent="0.3">
      <c r="F527">
        <v>525</v>
      </c>
      <c r="G527" s="31">
        <f t="shared" si="62"/>
        <v>1.5477218206859464</v>
      </c>
      <c r="H527" s="35">
        <f>Tool!$E$10+('Trajectory Map'!G527*SIN(RADIANS(90-2*DEGREES(ASIN($D$5/2000))))/COS(RADIANS(90-2*DEGREES(ASIN($D$5/2000))))-('Trajectory Map'!G527*'Trajectory Map'!G527/((VLOOKUP($D$5,$AD$3:$AR$2002,15,FALSE)*4*COS(RADIANS(90-2*DEGREES(ASIN($D$5/2000))))*COS(RADIANS(90-2*DEGREES(ASIN($D$5/2000))))))))</f>
        <v>5.7522675741677896</v>
      </c>
      <c r="AD527" s="33">
        <f t="shared" si="66"/>
        <v>525</v>
      </c>
      <c r="AE527" s="33">
        <f t="shared" si="63"/>
        <v>1929.8639848445277</v>
      </c>
      <c r="AH527" s="33">
        <f t="shared" si="64"/>
        <v>15.218455157770203</v>
      </c>
      <c r="AI527" s="33">
        <f t="shared" si="65"/>
        <v>74.781544842229792</v>
      </c>
      <c r="AK527" s="75">
        <f t="shared" si="67"/>
        <v>59.563089684459598</v>
      </c>
      <c r="AN527" s="64"/>
      <c r="AQ527" s="64"/>
      <c r="AR527" s="75">
        <f>(SQRT((SIN(RADIANS(90-DEGREES(ASIN(AD527/2000))))*SQRT(2*Basic!$C$4*9.81)*Tool!$B$125*SIN(RADIANS(90-DEGREES(ASIN(AD527/2000))))*SQRT(2*Basic!$C$4*9.81)*Tool!$B$125)+(COS(RADIANS(90-DEGREES(ASIN(AD527/2000))))*SQRT(2*Basic!$C$4*9.81)*COS(RADIANS(90-DEGREES(ASIN(AD527/2000))))*SQRT(2*Basic!$C$4*9.81))))*(SQRT((SIN(RADIANS(90-DEGREES(ASIN(AD527/2000))))*SQRT(2*Basic!$C$4*9.81)*Tool!$B$125*SIN(RADIANS(90-DEGREES(ASIN(AD527/2000))))*SQRT(2*Basic!$C$4*9.81)*Tool!$B$125)+(COS(RADIANS(90-DEGREES(ASIN(AD527/2000))))*SQRT(2*Basic!$C$4*9.81)*COS(RADIANS(90-DEGREES(ASIN(AD527/2000))))*SQRT(2*Basic!$C$4*9.81))))/(2*9.81)</f>
        <v>0.90153230625000025</v>
      </c>
      <c r="AS527" s="75">
        <f>(1/9.81)*((SQRT((SIN(RADIANS(90-DEGREES(ASIN(AD527/2000))))*SQRT(2*Basic!$C$4*9.81)*Tool!$B$125*SIN(RADIANS(90-DEGREES(ASIN(AD527/2000))))*SQRT(2*Basic!$C$4*9.81)*Tool!$B$125)+(COS(RADIANS(90-DEGREES(ASIN(AD527/2000))))*SQRT(2*Basic!$C$4*9.81)*COS(RADIANS(90-DEGREES(ASIN(AD527/2000))))*SQRT(2*Basic!$C$4*9.81))))*SIN(RADIANS(AK527))+(SQRT(((SQRT((SIN(RADIANS(90-DEGREES(ASIN(AD527/2000))))*SQRT(2*Basic!$C$4*9.81)*Tool!$B$125*SIN(RADIANS(90-DEGREES(ASIN(AD527/2000))))*SQRT(2*Basic!$C$4*9.81)*Tool!$B$125)+(COS(RADIANS(90-DEGREES(ASIN(AD527/2000))))*SQRT(2*Basic!$C$4*9.81)*COS(RADIANS(90-DEGREES(ASIN(AD527/2000))))*SQRT(2*Basic!$C$4*9.81))))*SIN(RADIANS(AK527))*(SQRT((SIN(RADIANS(90-DEGREES(ASIN(AD527/2000))))*SQRT(2*Basic!$C$4*9.81)*Tool!$B$125*SIN(RADIANS(90-DEGREES(ASIN(AD527/2000))))*SQRT(2*Basic!$C$4*9.81)*Tool!$B$125)+(COS(RADIANS(90-DEGREES(ASIN(AD527/2000))))*SQRT(2*Basic!$C$4*9.81)*COS(RADIANS(90-DEGREES(ASIN(AD527/2000))))*SQRT(2*Basic!$C$4*9.81))))*SIN(RADIANS(AK527)))-19.62*(-Basic!$C$3))))*(SQRT((SIN(RADIANS(90-DEGREES(ASIN(AD527/2000))))*SQRT(2*Basic!$C$4*9.81)*Tool!$B$125*SIN(RADIANS(90-DEGREES(ASIN(AD527/2000))))*SQRT(2*Basic!$C$4*9.81)*Tool!$B$125)+(COS(RADIANS(90-DEGREES(ASIN(AD527/2000))))*SQRT(2*Basic!$C$4*9.81)*COS(RADIANS(90-DEGREES(ASIN(AD527/2000))))*SQRT(2*Basic!$C$4*9.81))))*COS(RADIANS(AK527))</f>
        <v>3.2720683108359472</v>
      </c>
    </row>
    <row r="528" spans="6:45" x14ac:dyDescent="0.3">
      <c r="F528">
        <v>526</v>
      </c>
      <c r="G528" s="31">
        <f t="shared" si="62"/>
        <v>1.5506698622491577</v>
      </c>
      <c r="H528" s="35">
        <f>Tool!$E$10+('Trajectory Map'!G528*SIN(RADIANS(90-2*DEGREES(ASIN($D$5/2000))))/COS(RADIANS(90-2*DEGREES(ASIN($D$5/2000))))-('Trajectory Map'!G528*'Trajectory Map'!G528/((VLOOKUP($D$5,$AD$3:$AR$2002,15,FALSE)*4*COS(RADIANS(90-2*DEGREES(ASIN($D$5/2000))))*COS(RADIANS(90-2*DEGREES(ASIN($D$5/2000))))))))</f>
        <v>5.7508874077862799</v>
      </c>
      <c r="AD528" s="33">
        <f t="shared" si="66"/>
        <v>526</v>
      </c>
      <c r="AE528" s="33">
        <f t="shared" si="63"/>
        <v>1929.5916666486721</v>
      </c>
      <c r="AH528" s="33">
        <f t="shared" si="64"/>
        <v>15.248146276624608</v>
      </c>
      <c r="AI528" s="33">
        <f t="shared" si="65"/>
        <v>74.75185372337539</v>
      </c>
      <c r="AK528" s="75">
        <f t="shared" si="67"/>
        <v>59.503707446750781</v>
      </c>
      <c r="AN528" s="64"/>
      <c r="AQ528" s="64"/>
      <c r="AR528" s="75">
        <f>(SQRT((SIN(RADIANS(90-DEGREES(ASIN(AD528/2000))))*SQRT(2*Basic!$C$4*9.81)*Tool!$B$125*SIN(RADIANS(90-DEGREES(ASIN(AD528/2000))))*SQRT(2*Basic!$C$4*9.81)*Tool!$B$125)+(COS(RADIANS(90-DEGREES(ASIN(AD528/2000))))*SQRT(2*Basic!$C$4*9.81)*COS(RADIANS(90-DEGREES(ASIN(AD528/2000))))*SQRT(2*Basic!$C$4*9.81))))*(SQRT((SIN(RADIANS(90-DEGREES(ASIN(AD528/2000))))*SQRT(2*Basic!$C$4*9.81)*Tool!$B$125*SIN(RADIANS(90-DEGREES(ASIN(AD528/2000))))*SQRT(2*Basic!$C$4*9.81)*Tool!$B$125)+(COS(RADIANS(90-DEGREES(ASIN(AD528/2000))))*SQRT(2*Basic!$C$4*9.81)*COS(RADIANS(90-DEGREES(ASIN(AD528/2000))))*SQRT(2*Basic!$C$4*9.81))))/(2*9.81)</f>
        <v>0.90181406884000037</v>
      </c>
      <c r="AS528" s="75">
        <f>(1/9.81)*((SQRT((SIN(RADIANS(90-DEGREES(ASIN(AD528/2000))))*SQRT(2*Basic!$C$4*9.81)*Tool!$B$125*SIN(RADIANS(90-DEGREES(ASIN(AD528/2000))))*SQRT(2*Basic!$C$4*9.81)*Tool!$B$125)+(COS(RADIANS(90-DEGREES(ASIN(AD528/2000))))*SQRT(2*Basic!$C$4*9.81)*COS(RADIANS(90-DEGREES(ASIN(AD528/2000))))*SQRT(2*Basic!$C$4*9.81))))*SIN(RADIANS(AK528))+(SQRT(((SQRT((SIN(RADIANS(90-DEGREES(ASIN(AD528/2000))))*SQRT(2*Basic!$C$4*9.81)*Tool!$B$125*SIN(RADIANS(90-DEGREES(ASIN(AD528/2000))))*SQRT(2*Basic!$C$4*9.81)*Tool!$B$125)+(COS(RADIANS(90-DEGREES(ASIN(AD528/2000))))*SQRT(2*Basic!$C$4*9.81)*COS(RADIANS(90-DEGREES(ASIN(AD528/2000))))*SQRT(2*Basic!$C$4*9.81))))*SIN(RADIANS(AK528))*(SQRT((SIN(RADIANS(90-DEGREES(ASIN(AD528/2000))))*SQRT(2*Basic!$C$4*9.81)*Tool!$B$125*SIN(RADIANS(90-DEGREES(ASIN(AD528/2000))))*SQRT(2*Basic!$C$4*9.81)*Tool!$B$125)+(COS(RADIANS(90-DEGREES(ASIN(AD528/2000))))*SQRT(2*Basic!$C$4*9.81)*COS(RADIANS(90-DEGREES(ASIN(AD528/2000))))*SQRT(2*Basic!$C$4*9.81))))*SIN(RADIANS(AK528)))-19.62*(-Basic!$C$3))))*(SQRT((SIN(RADIANS(90-DEGREES(ASIN(AD528/2000))))*SQRT(2*Basic!$C$4*9.81)*Tool!$B$125*SIN(RADIANS(90-DEGREES(ASIN(AD528/2000))))*SQRT(2*Basic!$C$4*9.81)*Tool!$B$125)+(COS(RADIANS(90-DEGREES(ASIN(AD528/2000))))*SQRT(2*Basic!$C$4*9.81)*COS(RADIANS(90-DEGREES(ASIN(AD528/2000))))*SQRT(2*Basic!$C$4*9.81))))*COS(RADIANS(AK528))</f>
        <v>3.2778793517510776</v>
      </c>
    </row>
    <row r="529" spans="6:45" x14ac:dyDescent="0.3">
      <c r="F529">
        <v>527</v>
      </c>
      <c r="G529" s="31">
        <f t="shared" si="62"/>
        <v>1.553617903812369</v>
      </c>
      <c r="H529" s="35">
        <f>Tool!$E$10+('Trajectory Map'!G529*SIN(RADIANS(90-2*DEGREES(ASIN($D$5/2000))))/COS(RADIANS(90-2*DEGREES(ASIN($D$5/2000))))-('Trajectory Map'!G529*'Trajectory Map'!G529/((VLOOKUP($D$5,$AD$3:$AR$2002,15,FALSE)*4*COS(RADIANS(90-2*DEGREES(ASIN($D$5/2000))))*COS(RADIANS(90-2*DEGREES(ASIN($D$5/2000))))))))</f>
        <v>5.7495037878112569</v>
      </c>
      <c r="AD529" s="33">
        <f t="shared" si="66"/>
        <v>527</v>
      </c>
      <c r="AE529" s="33">
        <f t="shared" si="63"/>
        <v>1929.3187916982513</v>
      </c>
      <c r="AH529" s="33">
        <f t="shared" si="64"/>
        <v>15.277841590288396</v>
      </c>
      <c r="AI529" s="33">
        <f t="shared" si="65"/>
        <v>74.722158409711597</v>
      </c>
      <c r="AK529" s="75">
        <f t="shared" si="67"/>
        <v>59.444316819423207</v>
      </c>
      <c r="AN529" s="64"/>
      <c r="AQ529" s="64"/>
      <c r="AR529" s="75">
        <f>(SQRT((SIN(RADIANS(90-DEGREES(ASIN(AD529/2000))))*SQRT(2*Basic!$C$4*9.81)*Tool!$B$125*SIN(RADIANS(90-DEGREES(ASIN(AD529/2000))))*SQRT(2*Basic!$C$4*9.81)*Tool!$B$125)+(COS(RADIANS(90-DEGREES(ASIN(AD529/2000))))*SQRT(2*Basic!$C$4*9.81)*COS(RADIANS(90-DEGREES(ASIN(AD529/2000))))*SQRT(2*Basic!$C$4*9.81))))*(SQRT((SIN(RADIANS(90-DEGREES(ASIN(AD529/2000))))*SQRT(2*Basic!$C$4*9.81)*Tool!$B$125*SIN(RADIANS(90-DEGREES(ASIN(AD529/2000))))*SQRT(2*Basic!$C$4*9.81)*Tool!$B$125)+(COS(RADIANS(90-DEGREES(ASIN(AD529/2000))))*SQRT(2*Basic!$C$4*9.81)*COS(RADIANS(90-DEGREES(ASIN(AD529/2000))))*SQRT(2*Basic!$C$4*9.81))))/(2*9.81)</f>
        <v>0.90209636761000045</v>
      </c>
      <c r="AS529" s="75">
        <f>(1/9.81)*((SQRT((SIN(RADIANS(90-DEGREES(ASIN(AD529/2000))))*SQRT(2*Basic!$C$4*9.81)*Tool!$B$125*SIN(RADIANS(90-DEGREES(ASIN(AD529/2000))))*SQRT(2*Basic!$C$4*9.81)*Tool!$B$125)+(COS(RADIANS(90-DEGREES(ASIN(AD529/2000))))*SQRT(2*Basic!$C$4*9.81)*COS(RADIANS(90-DEGREES(ASIN(AD529/2000))))*SQRT(2*Basic!$C$4*9.81))))*SIN(RADIANS(AK529))+(SQRT(((SQRT((SIN(RADIANS(90-DEGREES(ASIN(AD529/2000))))*SQRT(2*Basic!$C$4*9.81)*Tool!$B$125*SIN(RADIANS(90-DEGREES(ASIN(AD529/2000))))*SQRT(2*Basic!$C$4*9.81)*Tool!$B$125)+(COS(RADIANS(90-DEGREES(ASIN(AD529/2000))))*SQRT(2*Basic!$C$4*9.81)*COS(RADIANS(90-DEGREES(ASIN(AD529/2000))))*SQRT(2*Basic!$C$4*9.81))))*SIN(RADIANS(AK529))*(SQRT((SIN(RADIANS(90-DEGREES(ASIN(AD529/2000))))*SQRT(2*Basic!$C$4*9.81)*Tool!$B$125*SIN(RADIANS(90-DEGREES(ASIN(AD529/2000))))*SQRT(2*Basic!$C$4*9.81)*Tool!$B$125)+(COS(RADIANS(90-DEGREES(ASIN(AD529/2000))))*SQRT(2*Basic!$C$4*9.81)*COS(RADIANS(90-DEGREES(ASIN(AD529/2000))))*SQRT(2*Basic!$C$4*9.81))))*SIN(RADIANS(AK529)))-19.62*(-Basic!$C$3))))*(SQRT((SIN(RADIANS(90-DEGREES(ASIN(AD529/2000))))*SQRT(2*Basic!$C$4*9.81)*Tool!$B$125*SIN(RADIANS(90-DEGREES(ASIN(AD529/2000))))*SQRT(2*Basic!$C$4*9.81)*Tool!$B$125)+(COS(RADIANS(90-DEGREES(ASIN(AD529/2000))))*SQRT(2*Basic!$C$4*9.81)*COS(RADIANS(90-DEGREES(ASIN(AD529/2000))))*SQRT(2*Basic!$C$4*9.81))))*COS(RADIANS(AK529))</f>
        <v>3.2836875032389989</v>
      </c>
    </row>
    <row r="530" spans="6:45" x14ac:dyDescent="0.3">
      <c r="F530">
        <v>528</v>
      </c>
      <c r="G530" s="31">
        <f t="shared" si="62"/>
        <v>1.5565659453755802</v>
      </c>
      <c r="H530" s="35">
        <f>Tool!$E$10+('Trajectory Map'!G530*SIN(RADIANS(90-2*DEGREES(ASIN($D$5/2000))))/COS(RADIANS(90-2*DEGREES(ASIN($D$5/2000))))-('Trajectory Map'!G530*'Trajectory Map'!G530/((VLOOKUP($D$5,$AD$3:$AR$2002,15,FALSE)*4*COS(RADIANS(90-2*DEGREES(ASIN($D$5/2000))))*COS(RADIANS(90-2*DEGREES(ASIN($D$5/2000))))))))</f>
        <v>5.7481167142427187</v>
      </c>
      <c r="AD530" s="33">
        <f t="shared" si="66"/>
        <v>528</v>
      </c>
      <c r="AE530" s="33">
        <f t="shared" si="63"/>
        <v>1929.0453597569965</v>
      </c>
      <c r="AH530" s="33">
        <f t="shared" si="64"/>
        <v>15.307541108520009</v>
      </c>
      <c r="AI530" s="33">
        <f t="shared" si="65"/>
        <v>74.692458891479987</v>
      </c>
      <c r="AK530" s="75">
        <f t="shared" si="67"/>
        <v>59.384917782959981</v>
      </c>
      <c r="AN530" s="64"/>
      <c r="AQ530" s="64"/>
      <c r="AR530" s="75">
        <f>(SQRT((SIN(RADIANS(90-DEGREES(ASIN(AD530/2000))))*SQRT(2*Basic!$C$4*9.81)*Tool!$B$125*SIN(RADIANS(90-DEGREES(ASIN(AD530/2000))))*SQRT(2*Basic!$C$4*9.81)*Tool!$B$125)+(COS(RADIANS(90-DEGREES(ASIN(AD530/2000))))*SQRT(2*Basic!$C$4*9.81)*COS(RADIANS(90-DEGREES(ASIN(AD530/2000))))*SQRT(2*Basic!$C$4*9.81))))*(SQRT((SIN(RADIANS(90-DEGREES(ASIN(AD530/2000))))*SQRT(2*Basic!$C$4*9.81)*Tool!$B$125*SIN(RADIANS(90-DEGREES(ASIN(AD530/2000))))*SQRT(2*Basic!$C$4*9.81)*Tool!$B$125)+(COS(RADIANS(90-DEGREES(ASIN(AD530/2000))))*SQRT(2*Basic!$C$4*9.81)*COS(RADIANS(90-DEGREES(ASIN(AD530/2000))))*SQRT(2*Basic!$C$4*9.81))))/(2*9.81)</f>
        <v>0.90237920256000004</v>
      </c>
      <c r="AS530" s="75">
        <f>(1/9.81)*((SQRT((SIN(RADIANS(90-DEGREES(ASIN(AD530/2000))))*SQRT(2*Basic!$C$4*9.81)*Tool!$B$125*SIN(RADIANS(90-DEGREES(ASIN(AD530/2000))))*SQRT(2*Basic!$C$4*9.81)*Tool!$B$125)+(COS(RADIANS(90-DEGREES(ASIN(AD530/2000))))*SQRT(2*Basic!$C$4*9.81)*COS(RADIANS(90-DEGREES(ASIN(AD530/2000))))*SQRT(2*Basic!$C$4*9.81))))*SIN(RADIANS(AK530))+(SQRT(((SQRT((SIN(RADIANS(90-DEGREES(ASIN(AD530/2000))))*SQRT(2*Basic!$C$4*9.81)*Tool!$B$125*SIN(RADIANS(90-DEGREES(ASIN(AD530/2000))))*SQRT(2*Basic!$C$4*9.81)*Tool!$B$125)+(COS(RADIANS(90-DEGREES(ASIN(AD530/2000))))*SQRT(2*Basic!$C$4*9.81)*COS(RADIANS(90-DEGREES(ASIN(AD530/2000))))*SQRT(2*Basic!$C$4*9.81))))*SIN(RADIANS(AK530))*(SQRT((SIN(RADIANS(90-DEGREES(ASIN(AD530/2000))))*SQRT(2*Basic!$C$4*9.81)*Tool!$B$125*SIN(RADIANS(90-DEGREES(ASIN(AD530/2000))))*SQRT(2*Basic!$C$4*9.81)*Tool!$B$125)+(COS(RADIANS(90-DEGREES(ASIN(AD530/2000))))*SQRT(2*Basic!$C$4*9.81)*COS(RADIANS(90-DEGREES(ASIN(AD530/2000))))*SQRT(2*Basic!$C$4*9.81))))*SIN(RADIANS(AK530)))-19.62*(-Basic!$C$3))))*(SQRT((SIN(RADIANS(90-DEGREES(ASIN(AD530/2000))))*SQRT(2*Basic!$C$4*9.81)*Tool!$B$125*SIN(RADIANS(90-DEGREES(ASIN(AD530/2000))))*SQRT(2*Basic!$C$4*9.81)*Tool!$B$125)+(COS(RADIANS(90-DEGREES(ASIN(AD530/2000))))*SQRT(2*Basic!$C$4*9.81)*COS(RADIANS(90-DEGREES(ASIN(AD530/2000))))*SQRT(2*Basic!$C$4*9.81))))*COS(RADIANS(AK530))</f>
        <v>3.2894927554758868</v>
      </c>
    </row>
    <row r="531" spans="6:45" x14ac:dyDescent="0.3">
      <c r="F531">
        <v>529</v>
      </c>
      <c r="G531" s="31">
        <f t="shared" si="62"/>
        <v>1.5595139869387917</v>
      </c>
      <c r="H531" s="35">
        <f>Tool!$E$10+('Trajectory Map'!G531*SIN(RADIANS(90-2*DEGREES(ASIN($D$5/2000))))/COS(RADIANS(90-2*DEGREES(ASIN($D$5/2000))))-('Trajectory Map'!G531*'Trajectory Map'!G531/((VLOOKUP($D$5,$AD$3:$AR$2002,15,FALSE)*4*COS(RADIANS(90-2*DEGREES(ASIN($D$5/2000))))*COS(RADIANS(90-2*DEGREES(ASIN($D$5/2000))))))))</f>
        <v>5.7467261870806672</v>
      </c>
      <c r="AD531" s="33">
        <f t="shared" si="66"/>
        <v>529</v>
      </c>
      <c r="AE531" s="33">
        <f t="shared" si="63"/>
        <v>1928.7713705880228</v>
      </c>
      <c r="AH531" s="33">
        <f t="shared" si="64"/>
        <v>15.33724484108933</v>
      </c>
      <c r="AI531" s="33">
        <f t="shared" si="65"/>
        <v>74.66275515891067</v>
      </c>
      <c r="AK531" s="75">
        <f t="shared" si="67"/>
        <v>59.32551031782134</v>
      </c>
      <c r="AN531" s="64"/>
      <c r="AQ531" s="64"/>
      <c r="AR531" s="75">
        <f>(SQRT((SIN(RADIANS(90-DEGREES(ASIN(AD531/2000))))*SQRT(2*Basic!$C$4*9.81)*Tool!$B$125*SIN(RADIANS(90-DEGREES(ASIN(AD531/2000))))*SQRT(2*Basic!$C$4*9.81)*Tool!$B$125)+(COS(RADIANS(90-DEGREES(ASIN(AD531/2000))))*SQRT(2*Basic!$C$4*9.81)*COS(RADIANS(90-DEGREES(ASIN(AD531/2000))))*SQRT(2*Basic!$C$4*9.81))))*(SQRT((SIN(RADIANS(90-DEGREES(ASIN(AD531/2000))))*SQRT(2*Basic!$C$4*9.81)*Tool!$B$125*SIN(RADIANS(90-DEGREES(ASIN(AD531/2000))))*SQRT(2*Basic!$C$4*9.81)*Tool!$B$125)+(COS(RADIANS(90-DEGREES(ASIN(AD531/2000))))*SQRT(2*Basic!$C$4*9.81)*COS(RADIANS(90-DEGREES(ASIN(AD531/2000))))*SQRT(2*Basic!$C$4*9.81))))/(2*9.81)</f>
        <v>0.90266257368999991</v>
      </c>
      <c r="AS531" s="75">
        <f>(1/9.81)*((SQRT((SIN(RADIANS(90-DEGREES(ASIN(AD531/2000))))*SQRT(2*Basic!$C$4*9.81)*Tool!$B$125*SIN(RADIANS(90-DEGREES(ASIN(AD531/2000))))*SQRT(2*Basic!$C$4*9.81)*Tool!$B$125)+(COS(RADIANS(90-DEGREES(ASIN(AD531/2000))))*SQRT(2*Basic!$C$4*9.81)*COS(RADIANS(90-DEGREES(ASIN(AD531/2000))))*SQRT(2*Basic!$C$4*9.81))))*SIN(RADIANS(AK531))+(SQRT(((SQRT((SIN(RADIANS(90-DEGREES(ASIN(AD531/2000))))*SQRT(2*Basic!$C$4*9.81)*Tool!$B$125*SIN(RADIANS(90-DEGREES(ASIN(AD531/2000))))*SQRT(2*Basic!$C$4*9.81)*Tool!$B$125)+(COS(RADIANS(90-DEGREES(ASIN(AD531/2000))))*SQRT(2*Basic!$C$4*9.81)*COS(RADIANS(90-DEGREES(ASIN(AD531/2000))))*SQRT(2*Basic!$C$4*9.81))))*SIN(RADIANS(AK531))*(SQRT((SIN(RADIANS(90-DEGREES(ASIN(AD531/2000))))*SQRT(2*Basic!$C$4*9.81)*Tool!$B$125*SIN(RADIANS(90-DEGREES(ASIN(AD531/2000))))*SQRT(2*Basic!$C$4*9.81)*Tool!$B$125)+(COS(RADIANS(90-DEGREES(ASIN(AD531/2000))))*SQRT(2*Basic!$C$4*9.81)*COS(RADIANS(90-DEGREES(ASIN(AD531/2000))))*SQRT(2*Basic!$C$4*9.81))))*SIN(RADIANS(AK531)))-19.62*(-Basic!$C$3))))*(SQRT((SIN(RADIANS(90-DEGREES(ASIN(AD531/2000))))*SQRT(2*Basic!$C$4*9.81)*Tool!$B$125*SIN(RADIANS(90-DEGREES(ASIN(AD531/2000))))*SQRT(2*Basic!$C$4*9.81)*Tool!$B$125)+(COS(RADIANS(90-DEGREES(ASIN(AD531/2000))))*SQRT(2*Basic!$C$4*9.81)*COS(RADIANS(90-DEGREES(ASIN(AD531/2000))))*SQRT(2*Basic!$C$4*9.81))))*COS(RADIANS(AK531))</f>
        <v>3.2952950986167493</v>
      </c>
    </row>
    <row r="532" spans="6:45" x14ac:dyDescent="0.3">
      <c r="F532">
        <v>530</v>
      </c>
      <c r="G532" s="31">
        <f t="shared" si="62"/>
        <v>1.562462028502003</v>
      </c>
      <c r="H532" s="35">
        <f>Tool!$E$10+('Trajectory Map'!G532*SIN(RADIANS(90-2*DEGREES(ASIN($D$5/2000))))/COS(RADIANS(90-2*DEGREES(ASIN($D$5/2000))))-('Trajectory Map'!G532*'Trajectory Map'!G532/((VLOOKUP($D$5,$AD$3:$AR$2002,15,FALSE)*4*COS(RADIANS(90-2*DEGREES(ASIN($D$5/2000))))*COS(RADIANS(90-2*DEGREES(ASIN($D$5/2000))))))))</f>
        <v>5.7453322063251013</v>
      </c>
      <c r="AD532" s="33">
        <f t="shared" si="66"/>
        <v>530</v>
      </c>
      <c r="AE532" s="33">
        <f t="shared" si="63"/>
        <v>1928.4968239538275</v>
      </c>
      <c r="AH532" s="33">
        <f t="shared" si="64"/>
        <v>15.366952797777705</v>
      </c>
      <c r="AI532" s="33">
        <f t="shared" si="65"/>
        <v>74.633047202222301</v>
      </c>
      <c r="AK532" s="75">
        <f t="shared" si="67"/>
        <v>59.266094404444587</v>
      </c>
      <c r="AN532" s="64"/>
      <c r="AQ532" s="64"/>
      <c r="AR532" s="75">
        <f>(SQRT((SIN(RADIANS(90-DEGREES(ASIN(AD532/2000))))*SQRT(2*Basic!$C$4*9.81)*Tool!$B$125*SIN(RADIANS(90-DEGREES(ASIN(AD532/2000))))*SQRT(2*Basic!$C$4*9.81)*Tool!$B$125)+(COS(RADIANS(90-DEGREES(ASIN(AD532/2000))))*SQRT(2*Basic!$C$4*9.81)*COS(RADIANS(90-DEGREES(ASIN(AD532/2000))))*SQRT(2*Basic!$C$4*9.81))))*(SQRT((SIN(RADIANS(90-DEGREES(ASIN(AD532/2000))))*SQRT(2*Basic!$C$4*9.81)*Tool!$B$125*SIN(RADIANS(90-DEGREES(ASIN(AD532/2000))))*SQRT(2*Basic!$C$4*9.81)*Tool!$B$125)+(COS(RADIANS(90-DEGREES(ASIN(AD532/2000))))*SQRT(2*Basic!$C$4*9.81)*COS(RADIANS(90-DEGREES(ASIN(AD532/2000))))*SQRT(2*Basic!$C$4*9.81))))/(2*9.81)</f>
        <v>0.90294648099999997</v>
      </c>
      <c r="AS532" s="75">
        <f>(1/9.81)*((SQRT((SIN(RADIANS(90-DEGREES(ASIN(AD532/2000))))*SQRT(2*Basic!$C$4*9.81)*Tool!$B$125*SIN(RADIANS(90-DEGREES(ASIN(AD532/2000))))*SQRT(2*Basic!$C$4*9.81)*Tool!$B$125)+(COS(RADIANS(90-DEGREES(ASIN(AD532/2000))))*SQRT(2*Basic!$C$4*9.81)*COS(RADIANS(90-DEGREES(ASIN(AD532/2000))))*SQRT(2*Basic!$C$4*9.81))))*SIN(RADIANS(AK532))+(SQRT(((SQRT((SIN(RADIANS(90-DEGREES(ASIN(AD532/2000))))*SQRT(2*Basic!$C$4*9.81)*Tool!$B$125*SIN(RADIANS(90-DEGREES(ASIN(AD532/2000))))*SQRT(2*Basic!$C$4*9.81)*Tool!$B$125)+(COS(RADIANS(90-DEGREES(ASIN(AD532/2000))))*SQRT(2*Basic!$C$4*9.81)*COS(RADIANS(90-DEGREES(ASIN(AD532/2000))))*SQRT(2*Basic!$C$4*9.81))))*SIN(RADIANS(AK532))*(SQRT((SIN(RADIANS(90-DEGREES(ASIN(AD532/2000))))*SQRT(2*Basic!$C$4*9.81)*Tool!$B$125*SIN(RADIANS(90-DEGREES(ASIN(AD532/2000))))*SQRT(2*Basic!$C$4*9.81)*Tool!$B$125)+(COS(RADIANS(90-DEGREES(ASIN(AD532/2000))))*SQRT(2*Basic!$C$4*9.81)*COS(RADIANS(90-DEGREES(ASIN(AD532/2000))))*SQRT(2*Basic!$C$4*9.81))))*SIN(RADIANS(AK532)))-19.62*(-Basic!$C$3))))*(SQRT((SIN(RADIANS(90-DEGREES(ASIN(AD532/2000))))*SQRT(2*Basic!$C$4*9.81)*Tool!$B$125*SIN(RADIANS(90-DEGREES(ASIN(AD532/2000))))*SQRT(2*Basic!$C$4*9.81)*Tool!$B$125)+(COS(RADIANS(90-DEGREES(ASIN(AD532/2000))))*SQRT(2*Basic!$C$4*9.81)*COS(RADIANS(90-DEGREES(ASIN(AD532/2000))))*SQRT(2*Basic!$C$4*9.81))))*COS(RADIANS(AK532))</f>
        <v>3.3010945227954211</v>
      </c>
    </row>
    <row r="533" spans="6:45" x14ac:dyDescent="0.3">
      <c r="F533">
        <v>531</v>
      </c>
      <c r="G533" s="31">
        <f t="shared" si="62"/>
        <v>1.5654100700652143</v>
      </c>
      <c r="H533" s="35">
        <f>Tool!$E$10+('Trajectory Map'!G533*SIN(RADIANS(90-2*DEGREES(ASIN($D$5/2000))))/COS(RADIANS(90-2*DEGREES(ASIN($D$5/2000))))-('Trajectory Map'!G533*'Trajectory Map'!G533/((VLOOKUP($D$5,$AD$3:$AR$2002,15,FALSE)*4*COS(RADIANS(90-2*DEGREES(ASIN($D$5/2000))))*COS(RADIANS(90-2*DEGREES(ASIN($D$5/2000))))))))</f>
        <v>5.7439347719760212</v>
      </c>
      <c r="AD533" s="33">
        <f t="shared" si="66"/>
        <v>531</v>
      </c>
      <c r="AE533" s="33">
        <f t="shared" si="63"/>
        <v>1928.2217196162894</v>
      </c>
      <c r="AH533" s="33">
        <f t="shared" si="64"/>
        <v>15.396664988377982</v>
      </c>
      <c r="AI533" s="33">
        <f t="shared" si="65"/>
        <v>74.603335011622022</v>
      </c>
      <c r="AK533" s="75">
        <f t="shared" si="67"/>
        <v>59.206670023244037</v>
      </c>
      <c r="AN533" s="64"/>
      <c r="AQ533" s="64"/>
      <c r="AR533" s="75">
        <f>(SQRT((SIN(RADIANS(90-DEGREES(ASIN(AD533/2000))))*SQRT(2*Basic!$C$4*9.81)*Tool!$B$125*SIN(RADIANS(90-DEGREES(ASIN(AD533/2000))))*SQRT(2*Basic!$C$4*9.81)*Tool!$B$125)+(COS(RADIANS(90-DEGREES(ASIN(AD533/2000))))*SQRT(2*Basic!$C$4*9.81)*COS(RADIANS(90-DEGREES(ASIN(AD533/2000))))*SQRT(2*Basic!$C$4*9.81))))*(SQRT((SIN(RADIANS(90-DEGREES(ASIN(AD533/2000))))*SQRT(2*Basic!$C$4*9.81)*Tool!$B$125*SIN(RADIANS(90-DEGREES(ASIN(AD533/2000))))*SQRT(2*Basic!$C$4*9.81)*Tool!$B$125)+(COS(RADIANS(90-DEGREES(ASIN(AD533/2000))))*SQRT(2*Basic!$C$4*9.81)*COS(RADIANS(90-DEGREES(ASIN(AD533/2000))))*SQRT(2*Basic!$C$4*9.81))))/(2*9.81)</f>
        <v>0.90323092448999986</v>
      </c>
      <c r="AS533" s="75">
        <f>(1/9.81)*((SQRT((SIN(RADIANS(90-DEGREES(ASIN(AD533/2000))))*SQRT(2*Basic!$C$4*9.81)*Tool!$B$125*SIN(RADIANS(90-DEGREES(ASIN(AD533/2000))))*SQRT(2*Basic!$C$4*9.81)*Tool!$B$125)+(COS(RADIANS(90-DEGREES(ASIN(AD533/2000))))*SQRT(2*Basic!$C$4*9.81)*COS(RADIANS(90-DEGREES(ASIN(AD533/2000))))*SQRT(2*Basic!$C$4*9.81))))*SIN(RADIANS(AK533))+(SQRT(((SQRT((SIN(RADIANS(90-DEGREES(ASIN(AD533/2000))))*SQRT(2*Basic!$C$4*9.81)*Tool!$B$125*SIN(RADIANS(90-DEGREES(ASIN(AD533/2000))))*SQRT(2*Basic!$C$4*9.81)*Tool!$B$125)+(COS(RADIANS(90-DEGREES(ASIN(AD533/2000))))*SQRT(2*Basic!$C$4*9.81)*COS(RADIANS(90-DEGREES(ASIN(AD533/2000))))*SQRT(2*Basic!$C$4*9.81))))*SIN(RADIANS(AK533))*(SQRT((SIN(RADIANS(90-DEGREES(ASIN(AD533/2000))))*SQRT(2*Basic!$C$4*9.81)*Tool!$B$125*SIN(RADIANS(90-DEGREES(ASIN(AD533/2000))))*SQRT(2*Basic!$C$4*9.81)*Tool!$B$125)+(COS(RADIANS(90-DEGREES(ASIN(AD533/2000))))*SQRT(2*Basic!$C$4*9.81)*COS(RADIANS(90-DEGREES(ASIN(AD533/2000))))*SQRT(2*Basic!$C$4*9.81))))*SIN(RADIANS(AK533)))-19.62*(-Basic!$C$3))))*(SQRT((SIN(RADIANS(90-DEGREES(ASIN(AD533/2000))))*SQRT(2*Basic!$C$4*9.81)*Tool!$B$125*SIN(RADIANS(90-DEGREES(ASIN(AD533/2000))))*SQRT(2*Basic!$C$4*9.81)*Tool!$B$125)+(COS(RADIANS(90-DEGREES(ASIN(AD533/2000))))*SQRT(2*Basic!$C$4*9.81)*COS(RADIANS(90-DEGREES(ASIN(AD533/2000))))*SQRT(2*Basic!$C$4*9.81))))*COS(RADIANS(AK533))</f>
        <v>3.3068910181245532</v>
      </c>
    </row>
    <row r="534" spans="6:45" x14ac:dyDescent="0.3">
      <c r="F534">
        <v>532</v>
      </c>
      <c r="G534" s="31">
        <f t="shared" si="62"/>
        <v>1.5683581116284255</v>
      </c>
      <c r="H534" s="35">
        <f>Tool!$E$10+('Trajectory Map'!G534*SIN(RADIANS(90-2*DEGREES(ASIN($D$5/2000))))/COS(RADIANS(90-2*DEGREES(ASIN($D$5/2000))))-('Trajectory Map'!G534*'Trajectory Map'!G534/((VLOOKUP($D$5,$AD$3:$AR$2002,15,FALSE)*4*COS(RADIANS(90-2*DEGREES(ASIN($D$5/2000))))*COS(RADIANS(90-2*DEGREES(ASIN($D$5/2000))))))))</f>
        <v>5.7425338840334268</v>
      </c>
      <c r="AD534" s="33">
        <f t="shared" si="66"/>
        <v>532</v>
      </c>
      <c r="AE534" s="33">
        <f t="shared" si="63"/>
        <v>1927.9460573366673</v>
      </c>
      <c r="AH534" s="33">
        <f t="shared" si="64"/>
        <v>15.426381422694531</v>
      </c>
      <c r="AI534" s="33">
        <f t="shared" si="65"/>
        <v>74.573618577305467</v>
      </c>
      <c r="AK534" s="75">
        <f t="shared" si="67"/>
        <v>59.147237154610934</v>
      </c>
      <c r="AN534" s="64"/>
      <c r="AQ534" s="64"/>
      <c r="AR534" s="75">
        <f>(SQRT((SIN(RADIANS(90-DEGREES(ASIN(AD534/2000))))*SQRT(2*Basic!$C$4*9.81)*Tool!$B$125*SIN(RADIANS(90-DEGREES(ASIN(AD534/2000))))*SQRT(2*Basic!$C$4*9.81)*Tool!$B$125)+(COS(RADIANS(90-DEGREES(ASIN(AD534/2000))))*SQRT(2*Basic!$C$4*9.81)*COS(RADIANS(90-DEGREES(ASIN(AD534/2000))))*SQRT(2*Basic!$C$4*9.81))))*(SQRT((SIN(RADIANS(90-DEGREES(ASIN(AD534/2000))))*SQRT(2*Basic!$C$4*9.81)*Tool!$B$125*SIN(RADIANS(90-DEGREES(ASIN(AD534/2000))))*SQRT(2*Basic!$C$4*9.81)*Tool!$B$125)+(COS(RADIANS(90-DEGREES(ASIN(AD534/2000))))*SQRT(2*Basic!$C$4*9.81)*COS(RADIANS(90-DEGREES(ASIN(AD534/2000))))*SQRT(2*Basic!$C$4*9.81))))/(2*9.81)</f>
        <v>0.90351590416000027</v>
      </c>
      <c r="AS534" s="75">
        <f>(1/9.81)*((SQRT((SIN(RADIANS(90-DEGREES(ASIN(AD534/2000))))*SQRT(2*Basic!$C$4*9.81)*Tool!$B$125*SIN(RADIANS(90-DEGREES(ASIN(AD534/2000))))*SQRT(2*Basic!$C$4*9.81)*Tool!$B$125)+(COS(RADIANS(90-DEGREES(ASIN(AD534/2000))))*SQRT(2*Basic!$C$4*9.81)*COS(RADIANS(90-DEGREES(ASIN(AD534/2000))))*SQRT(2*Basic!$C$4*9.81))))*SIN(RADIANS(AK534))+(SQRT(((SQRT((SIN(RADIANS(90-DEGREES(ASIN(AD534/2000))))*SQRT(2*Basic!$C$4*9.81)*Tool!$B$125*SIN(RADIANS(90-DEGREES(ASIN(AD534/2000))))*SQRT(2*Basic!$C$4*9.81)*Tool!$B$125)+(COS(RADIANS(90-DEGREES(ASIN(AD534/2000))))*SQRT(2*Basic!$C$4*9.81)*COS(RADIANS(90-DEGREES(ASIN(AD534/2000))))*SQRT(2*Basic!$C$4*9.81))))*SIN(RADIANS(AK534))*(SQRT((SIN(RADIANS(90-DEGREES(ASIN(AD534/2000))))*SQRT(2*Basic!$C$4*9.81)*Tool!$B$125*SIN(RADIANS(90-DEGREES(ASIN(AD534/2000))))*SQRT(2*Basic!$C$4*9.81)*Tool!$B$125)+(COS(RADIANS(90-DEGREES(ASIN(AD534/2000))))*SQRT(2*Basic!$C$4*9.81)*COS(RADIANS(90-DEGREES(ASIN(AD534/2000))))*SQRT(2*Basic!$C$4*9.81))))*SIN(RADIANS(AK534)))-19.62*(-Basic!$C$3))))*(SQRT((SIN(RADIANS(90-DEGREES(ASIN(AD534/2000))))*SQRT(2*Basic!$C$4*9.81)*Tool!$B$125*SIN(RADIANS(90-DEGREES(ASIN(AD534/2000))))*SQRT(2*Basic!$C$4*9.81)*Tool!$B$125)+(COS(RADIANS(90-DEGREES(ASIN(AD534/2000))))*SQRT(2*Basic!$C$4*9.81)*COS(RADIANS(90-DEGREES(ASIN(AD534/2000))))*SQRT(2*Basic!$C$4*9.81))))*COS(RADIANS(AK534))</f>
        <v>3.3126845746956119</v>
      </c>
    </row>
    <row r="535" spans="6:45" x14ac:dyDescent="0.3">
      <c r="F535">
        <v>533</v>
      </c>
      <c r="G535" s="31">
        <f t="shared" si="62"/>
        <v>1.5713061531916368</v>
      </c>
      <c r="H535" s="35">
        <f>Tool!$E$10+('Trajectory Map'!G535*SIN(RADIANS(90-2*DEGREES(ASIN($D$5/2000))))/COS(RADIANS(90-2*DEGREES(ASIN($D$5/2000))))-('Trajectory Map'!G535*'Trajectory Map'!G535/((VLOOKUP($D$5,$AD$3:$AR$2002,15,FALSE)*4*COS(RADIANS(90-2*DEGREES(ASIN($D$5/2000))))*COS(RADIANS(90-2*DEGREES(ASIN($D$5/2000))))))))</f>
        <v>5.741129542497319</v>
      </c>
      <c r="AD535" s="33">
        <f t="shared" si="66"/>
        <v>533</v>
      </c>
      <c r="AE535" s="33">
        <f t="shared" si="63"/>
        <v>1927.6698368755995</v>
      </c>
      <c r="AH535" s="33">
        <f t="shared" si="64"/>
        <v>15.456102110543316</v>
      </c>
      <c r="AI535" s="33">
        <f t="shared" si="65"/>
        <v>74.543897889456687</v>
      </c>
      <c r="AK535" s="75">
        <f t="shared" si="67"/>
        <v>59.087795778913367</v>
      </c>
      <c r="AN535" s="64"/>
      <c r="AQ535" s="64"/>
      <c r="AR535" s="75">
        <f>(SQRT((SIN(RADIANS(90-DEGREES(ASIN(AD535/2000))))*SQRT(2*Basic!$C$4*9.81)*Tool!$B$125*SIN(RADIANS(90-DEGREES(ASIN(AD535/2000))))*SQRT(2*Basic!$C$4*9.81)*Tool!$B$125)+(COS(RADIANS(90-DEGREES(ASIN(AD535/2000))))*SQRT(2*Basic!$C$4*9.81)*COS(RADIANS(90-DEGREES(ASIN(AD535/2000))))*SQRT(2*Basic!$C$4*9.81))))*(SQRT((SIN(RADIANS(90-DEGREES(ASIN(AD535/2000))))*SQRT(2*Basic!$C$4*9.81)*Tool!$B$125*SIN(RADIANS(90-DEGREES(ASIN(AD535/2000))))*SQRT(2*Basic!$C$4*9.81)*Tool!$B$125)+(COS(RADIANS(90-DEGREES(ASIN(AD535/2000))))*SQRT(2*Basic!$C$4*9.81)*COS(RADIANS(90-DEGREES(ASIN(AD535/2000))))*SQRT(2*Basic!$C$4*9.81))))/(2*9.81)</f>
        <v>0.90380142000999963</v>
      </c>
      <c r="AS535" s="75">
        <f>(1/9.81)*((SQRT((SIN(RADIANS(90-DEGREES(ASIN(AD535/2000))))*SQRT(2*Basic!$C$4*9.81)*Tool!$B$125*SIN(RADIANS(90-DEGREES(ASIN(AD535/2000))))*SQRT(2*Basic!$C$4*9.81)*Tool!$B$125)+(COS(RADIANS(90-DEGREES(ASIN(AD535/2000))))*SQRT(2*Basic!$C$4*9.81)*COS(RADIANS(90-DEGREES(ASIN(AD535/2000))))*SQRT(2*Basic!$C$4*9.81))))*SIN(RADIANS(AK535))+(SQRT(((SQRT((SIN(RADIANS(90-DEGREES(ASIN(AD535/2000))))*SQRT(2*Basic!$C$4*9.81)*Tool!$B$125*SIN(RADIANS(90-DEGREES(ASIN(AD535/2000))))*SQRT(2*Basic!$C$4*9.81)*Tool!$B$125)+(COS(RADIANS(90-DEGREES(ASIN(AD535/2000))))*SQRT(2*Basic!$C$4*9.81)*COS(RADIANS(90-DEGREES(ASIN(AD535/2000))))*SQRT(2*Basic!$C$4*9.81))))*SIN(RADIANS(AK535))*(SQRT((SIN(RADIANS(90-DEGREES(ASIN(AD535/2000))))*SQRT(2*Basic!$C$4*9.81)*Tool!$B$125*SIN(RADIANS(90-DEGREES(ASIN(AD535/2000))))*SQRT(2*Basic!$C$4*9.81)*Tool!$B$125)+(COS(RADIANS(90-DEGREES(ASIN(AD535/2000))))*SQRT(2*Basic!$C$4*9.81)*COS(RADIANS(90-DEGREES(ASIN(AD535/2000))))*SQRT(2*Basic!$C$4*9.81))))*SIN(RADIANS(AK535)))-19.62*(-Basic!$C$3))))*(SQRT((SIN(RADIANS(90-DEGREES(ASIN(AD535/2000))))*SQRT(2*Basic!$C$4*9.81)*Tool!$B$125*SIN(RADIANS(90-DEGREES(ASIN(AD535/2000))))*SQRT(2*Basic!$C$4*9.81)*Tool!$B$125)+(COS(RADIANS(90-DEGREES(ASIN(AD535/2000))))*SQRT(2*Basic!$C$4*9.81)*COS(RADIANS(90-DEGREES(ASIN(AD535/2000))))*SQRT(2*Basic!$C$4*9.81))))*COS(RADIANS(AK535))</f>
        <v>3.3184751825788661</v>
      </c>
    </row>
    <row r="536" spans="6:45" x14ac:dyDescent="0.3">
      <c r="F536">
        <v>534</v>
      </c>
      <c r="G536" s="31">
        <f t="shared" si="62"/>
        <v>1.5742541947548483</v>
      </c>
      <c r="H536" s="35">
        <f>Tool!$E$10+('Trajectory Map'!G536*SIN(RADIANS(90-2*DEGREES(ASIN($D$5/2000))))/COS(RADIANS(90-2*DEGREES(ASIN($D$5/2000))))-('Trajectory Map'!G536*'Trajectory Map'!G536/((VLOOKUP($D$5,$AD$3:$AR$2002,15,FALSE)*4*COS(RADIANS(90-2*DEGREES(ASIN($D$5/2000))))*COS(RADIANS(90-2*DEGREES(ASIN($D$5/2000))))))))</f>
        <v>5.739721747367696</v>
      </c>
      <c r="AD536" s="33">
        <f t="shared" si="66"/>
        <v>534</v>
      </c>
      <c r="AE536" s="33">
        <f t="shared" si="63"/>
        <v>1927.3930579931018</v>
      </c>
      <c r="AH536" s="33">
        <f t="shared" si="64"/>
        <v>15.485827061751891</v>
      </c>
      <c r="AI536" s="33">
        <f t="shared" si="65"/>
        <v>74.514172938248109</v>
      </c>
      <c r="AK536" s="75">
        <f t="shared" si="67"/>
        <v>59.028345876496218</v>
      </c>
      <c r="AN536" s="64"/>
      <c r="AQ536" s="64"/>
      <c r="AR536" s="75">
        <f>(SQRT((SIN(RADIANS(90-DEGREES(ASIN(AD536/2000))))*SQRT(2*Basic!$C$4*9.81)*Tool!$B$125*SIN(RADIANS(90-DEGREES(ASIN(AD536/2000))))*SQRT(2*Basic!$C$4*9.81)*Tool!$B$125)+(COS(RADIANS(90-DEGREES(ASIN(AD536/2000))))*SQRT(2*Basic!$C$4*9.81)*COS(RADIANS(90-DEGREES(ASIN(AD536/2000))))*SQRT(2*Basic!$C$4*9.81))))*(SQRT((SIN(RADIANS(90-DEGREES(ASIN(AD536/2000))))*SQRT(2*Basic!$C$4*9.81)*Tool!$B$125*SIN(RADIANS(90-DEGREES(ASIN(AD536/2000))))*SQRT(2*Basic!$C$4*9.81)*Tool!$B$125)+(COS(RADIANS(90-DEGREES(ASIN(AD536/2000))))*SQRT(2*Basic!$C$4*9.81)*COS(RADIANS(90-DEGREES(ASIN(AD536/2000))))*SQRT(2*Basic!$C$4*9.81))))/(2*9.81)</f>
        <v>0.90408747204000028</v>
      </c>
      <c r="AS536" s="75">
        <f>(1/9.81)*((SQRT((SIN(RADIANS(90-DEGREES(ASIN(AD536/2000))))*SQRT(2*Basic!$C$4*9.81)*Tool!$B$125*SIN(RADIANS(90-DEGREES(ASIN(AD536/2000))))*SQRT(2*Basic!$C$4*9.81)*Tool!$B$125)+(COS(RADIANS(90-DEGREES(ASIN(AD536/2000))))*SQRT(2*Basic!$C$4*9.81)*COS(RADIANS(90-DEGREES(ASIN(AD536/2000))))*SQRT(2*Basic!$C$4*9.81))))*SIN(RADIANS(AK536))+(SQRT(((SQRT((SIN(RADIANS(90-DEGREES(ASIN(AD536/2000))))*SQRT(2*Basic!$C$4*9.81)*Tool!$B$125*SIN(RADIANS(90-DEGREES(ASIN(AD536/2000))))*SQRT(2*Basic!$C$4*9.81)*Tool!$B$125)+(COS(RADIANS(90-DEGREES(ASIN(AD536/2000))))*SQRT(2*Basic!$C$4*9.81)*COS(RADIANS(90-DEGREES(ASIN(AD536/2000))))*SQRT(2*Basic!$C$4*9.81))))*SIN(RADIANS(AK536))*(SQRT((SIN(RADIANS(90-DEGREES(ASIN(AD536/2000))))*SQRT(2*Basic!$C$4*9.81)*Tool!$B$125*SIN(RADIANS(90-DEGREES(ASIN(AD536/2000))))*SQRT(2*Basic!$C$4*9.81)*Tool!$B$125)+(COS(RADIANS(90-DEGREES(ASIN(AD536/2000))))*SQRT(2*Basic!$C$4*9.81)*COS(RADIANS(90-DEGREES(ASIN(AD536/2000))))*SQRT(2*Basic!$C$4*9.81))))*SIN(RADIANS(AK536)))-19.62*(-Basic!$C$3))))*(SQRT((SIN(RADIANS(90-DEGREES(ASIN(AD536/2000))))*SQRT(2*Basic!$C$4*9.81)*Tool!$B$125*SIN(RADIANS(90-DEGREES(ASIN(AD536/2000))))*SQRT(2*Basic!$C$4*9.81)*Tool!$B$125)+(COS(RADIANS(90-DEGREES(ASIN(AD536/2000))))*SQRT(2*Basic!$C$4*9.81)*COS(RADIANS(90-DEGREES(ASIN(AD536/2000))))*SQRT(2*Basic!$C$4*9.81))))*COS(RADIANS(AK536))</f>
        <v>3.3242628318233933</v>
      </c>
    </row>
    <row r="537" spans="6:45" x14ac:dyDescent="0.3">
      <c r="F537">
        <v>535</v>
      </c>
      <c r="G537" s="31">
        <f t="shared" si="62"/>
        <v>1.5772022363180598</v>
      </c>
      <c r="H537" s="35">
        <f>Tool!$E$10+('Trajectory Map'!G537*SIN(RADIANS(90-2*DEGREES(ASIN($D$5/2000))))/COS(RADIANS(90-2*DEGREES(ASIN($D$5/2000))))-('Trajectory Map'!G537*'Trajectory Map'!G537/((VLOOKUP($D$5,$AD$3:$AR$2002,15,FALSE)*4*COS(RADIANS(90-2*DEGREES(ASIN($D$5/2000))))*COS(RADIANS(90-2*DEGREES(ASIN($D$5/2000))))))))</f>
        <v>5.7383104986445597</v>
      </c>
      <c r="AD537" s="33">
        <f t="shared" si="66"/>
        <v>535</v>
      </c>
      <c r="AE537" s="33">
        <f t="shared" si="63"/>
        <v>1927.1157204485671</v>
      </c>
      <c r="AH537" s="33">
        <f t="shared" si="64"/>
        <v>15.515556286159454</v>
      </c>
      <c r="AI537" s="33">
        <f t="shared" si="65"/>
        <v>74.484443713840548</v>
      </c>
      <c r="AK537" s="75">
        <f t="shared" si="67"/>
        <v>58.968887427681096</v>
      </c>
      <c r="AN537" s="64"/>
      <c r="AQ537" s="64"/>
      <c r="AR537" s="75">
        <f>(SQRT((SIN(RADIANS(90-DEGREES(ASIN(AD537/2000))))*SQRT(2*Basic!$C$4*9.81)*Tool!$B$125*SIN(RADIANS(90-DEGREES(ASIN(AD537/2000))))*SQRT(2*Basic!$C$4*9.81)*Tool!$B$125)+(COS(RADIANS(90-DEGREES(ASIN(AD537/2000))))*SQRT(2*Basic!$C$4*9.81)*COS(RADIANS(90-DEGREES(ASIN(AD537/2000))))*SQRT(2*Basic!$C$4*9.81))))*(SQRT((SIN(RADIANS(90-DEGREES(ASIN(AD537/2000))))*SQRT(2*Basic!$C$4*9.81)*Tool!$B$125*SIN(RADIANS(90-DEGREES(ASIN(AD537/2000))))*SQRT(2*Basic!$C$4*9.81)*Tool!$B$125)+(COS(RADIANS(90-DEGREES(ASIN(AD537/2000))))*SQRT(2*Basic!$C$4*9.81)*COS(RADIANS(90-DEGREES(ASIN(AD537/2000))))*SQRT(2*Basic!$C$4*9.81))))/(2*9.81)</f>
        <v>0.90437406025000011</v>
      </c>
      <c r="AS537" s="75">
        <f>(1/9.81)*((SQRT((SIN(RADIANS(90-DEGREES(ASIN(AD537/2000))))*SQRT(2*Basic!$C$4*9.81)*Tool!$B$125*SIN(RADIANS(90-DEGREES(ASIN(AD537/2000))))*SQRT(2*Basic!$C$4*9.81)*Tool!$B$125)+(COS(RADIANS(90-DEGREES(ASIN(AD537/2000))))*SQRT(2*Basic!$C$4*9.81)*COS(RADIANS(90-DEGREES(ASIN(AD537/2000))))*SQRT(2*Basic!$C$4*9.81))))*SIN(RADIANS(AK537))+(SQRT(((SQRT((SIN(RADIANS(90-DEGREES(ASIN(AD537/2000))))*SQRT(2*Basic!$C$4*9.81)*Tool!$B$125*SIN(RADIANS(90-DEGREES(ASIN(AD537/2000))))*SQRT(2*Basic!$C$4*9.81)*Tool!$B$125)+(COS(RADIANS(90-DEGREES(ASIN(AD537/2000))))*SQRT(2*Basic!$C$4*9.81)*COS(RADIANS(90-DEGREES(ASIN(AD537/2000))))*SQRT(2*Basic!$C$4*9.81))))*SIN(RADIANS(AK537))*(SQRT((SIN(RADIANS(90-DEGREES(ASIN(AD537/2000))))*SQRT(2*Basic!$C$4*9.81)*Tool!$B$125*SIN(RADIANS(90-DEGREES(ASIN(AD537/2000))))*SQRT(2*Basic!$C$4*9.81)*Tool!$B$125)+(COS(RADIANS(90-DEGREES(ASIN(AD537/2000))))*SQRT(2*Basic!$C$4*9.81)*COS(RADIANS(90-DEGREES(ASIN(AD537/2000))))*SQRT(2*Basic!$C$4*9.81))))*SIN(RADIANS(AK537)))-19.62*(-Basic!$C$3))))*(SQRT((SIN(RADIANS(90-DEGREES(ASIN(AD537/2000))))*SQRT(2*Basic!$C$4*9.81)*Tool!$B$125*SIN(RADIANS(90-DEGREES(ASIN(AD537/2000))))*SQRT(2*Basic!$C$4*9.81)*Tool!$B$125)+(COS(RADIANS(90-DEGREES(ASIN(AD537/2000))))*SQRT(2*Basic!$C$4*9.81)*COS(RADIANS(90-DEGREES(ASIN(AD537/2000))))*SQRT(2*Basic!$C$4*9.81))))*COS(RADIANS(AK537))</f>
        <v>3.3300475124570563</v>
      </c>
    </row>
    <row r="538" spans="6:45" x14ac:dyDescent="0.3">
      <c r="F538">
        <v>536</v>
      </c>
      <c r="G538" s="31">
        <f t="shared" si="62"/>
        <v>1.580150277881271</v>
      </c>
      <c r="H538" s="35">
        <f>Tool!$E$10+('Trajectory Map'!G538*SIN(RADIANS(90-2*DEGREES(ASIN($D$5/2000))))/COS(RADIANS(90-2*DEGREES(ASIN($D$5/2000))))-('Trajectory Map'!G538*'Trajectory Map'!G538/((VLOOKUP($D$5,$AD$3:$AR$2002,15,FALSE)*4*COS(RADIANS(90-2*DEGREES(ASIN($D$5/2000))))*COS(RADIANS(90-2*DEGREES(ASIN($D$5/2000))))))))</f>
        <v>5.736895796327909</v>
      </c>
      <c r="AD538" s="33">
        <f t="shared" si="66"/>
        <v>536</v>
      </c>
      <c r="AE538" s="33">
        <f t="shared" si="63"/>
        <v>1926.8378240007642</v>
      </c>
      <c r="AH538" s="33">
        <f t="shared" si="64"/>
        <v>15.545289793616886</v>
      </c>
      <c r="AI538" s="33">
        <f t="shared" si="65"/>
        <v>74.454710206383112</v>
      </c>
      <c r="AK538" s="75">
        <f t="shared" si="67"/>
        <v>58.909420412766224</v>
      </c>
      <c r="AN538" s="64"/>
      <c r="AQ538" s="64"/>
      <c r="AR538" s="75">
        <f>(SQRT((SIN(RADIANS(90-DEGREES(ASIN(AD538/2000))))*SQRT(2*Basic!$C$4*9.81)*Tool!$B$125*SIN(RADIANS(90-DEGREES(ASIN(AD538/2000))))*SQRT(2*Basic!$C$4*9.81)*Tool!$B$125)+(COS(RADIANS(90-DEGREES(ASIN(AD538/2000))))*SQRT(2*Basic!$C$4*9.81)*COS(RADIANS(90-DEGREES(ASIN(AD538/2000))))*SQRT(2*Basic!$C$4*9.81))))*(SQRT((SIN(RADIANS(90-DEGREES(ASIN(AD538/2000))))*SQRT(2*Basic!$C$4*9.81)*Tool!$B$125*SIN(RADIANS(90-DEGREES(ASIN(AD538/2000))))*SQRT(2*Basic!$C$4*9.81)*Tool!$B$125)+(COS(RADIANS(90-DEGREES(ASIN(AD538/2000))))*SQRT(2*Basic!$C$4*9.81)*COS(RADIANS(90-DEGREES(ASIN(AD538/2000))))*SQRT(2*Basic!$C$4*9.81))))/(2*9.81)</f>
        <v>0.90466118464000045</v>
      </c>
      <c r="AS538" s="75">
        <f>(1/9.81)*((SQRT((SIN(RADIANS(90-DEGREES(ASIN(AD538/2000))))*SQRT(2*Basic!$C$4*9.81)*Tool!$B$125*SIN(RADIANS(90-DEGREES(ASIN(AD538/2000))))*SQRT(2*Basic!$C$4*9.81)*Tool!$B$125)+(COS(RADIANS(90-DEGREES(ASIN(AD538/2000))))*SQRT(2*Basic!$C$4*9.81)*COS(RADIANS(90-DEGREES(ASIN(AD538/2000))))*SQRT(2*Basic!$C$4*9.81))))*SIN(RADIANS(AK538))+(SQRT(((SQRT((SIN(RADIANS(90-DEGREES(ASIN(AD538/2000))))*SQRT(2*Basic!$C$4*9.81)*Tool!$B$125*SIN(RADIANS(90-DEGREES(ASIN(AD538/2000))))*SQRT(2*Basic!$C$4*9.81)*Tool!$B$125)+(COS(RADIANS(90-DEGREES(ASIN(AD538/2000))))*SQRT(2*Basic!$C$4*9.81)*COS(RADIANS(90-DEGREES(ASIN(AD538/2000))))*SQRT(2*Basic!$C$4*9.81))))*SIN(RADIANS(AK538))*(SQRT((SIN(RADIANS(90-DEGREES(ASIN(AD538/2000))))*SQRT(2*Basic!$C$4*9.81)*Tool!$B$125*SIN(RADIANS(90-DEGREES(ASIN(AD538/2000))))*SQRT(2*Basic!$C$4*9.81)*Tool!$B$125)+(COS(RADIANS(90-DEGREES(ASIN(AD538/2000))))*SQRT(2*Basic!$C$4*9.81)*COS(RADIANS(90-DEGREES(ASIN(AD538/2000))))*SQRT(2*Basic!$C$4*9.81))))*SIN(RADIANS(AK538)))-19.62*(-Basic!$C$3))))*(SQRT((SIN(RADIANS(90-DEGREES(ASIN(AD538/2000))))*SQRT(2*Basic!$C$4*9.81)*Tool!$B$125*SIN(RADIANS(90-DEGREES(ASIN(AD538/2000))))*SQRT(2*Basic!$C$4*9.81)*Tool!$B$125)+(COS(RADIANS(90-DEGREES(ASIN(AD538/2000))))*SQRT(2*Basic!$C$4*9.81)*COS(RADIANS(90-DEGREES(ASIN(AD538/2000))))*SQRT(2*Basic!$C$4*9.81))))*COS(RADIANS(AK538))</f>
        <v>3.3358292144865125</v>
      </c>
    </row>
    <row r="539" spans="6:45" x14ac:dyDescent="0.3">
      <c r="F539">
        <v>537</v>
      </c>
      <c r="G539" s="31">
        <f t="shared" si="62"/>
        <v>1.5830983194444823</v>
      </c>
      <c r="H539" s="35">
        <f>Tool!$E$10+('Trajectory Map'!G539*SIN(RADIANS(90-2*DEGREES(ASIN($D$5/2000))))/COS(RADIANS(90-2*DEGREES(ASIN($D$5/2000))))-('Trajectory Map'!G539*'Trajectory Map'!G539/((VLOOKUP($D$5,$AD$3:$AR$2002,15,FALSE)*4*COS(RADIANS(90-2*DEGREES(ASIN($D$5/2000))))*COS(RADIANS(90-2*DEGREES(ASIN($D$5/2000))))))))</f>
        <v>5.735477640417745</v>
      </c>
      <c r="AD539" s="33">
        <f t="shared" si="66"/>
        <v>537</v>
      </c>
      <c r="AE539" s="33">
        <f t="shared" si="63"/>
        <v>1926.559368407836</v>
      </c>
      <c r="AH539" s="33">
        <f t="shared" si="64"/>
        <v>15.575027593986773</v>
      </c>
      <c r="AI539" s="33">
        <f t="shared" si="65"/>
        <v>74.424972406013225</v>
      </c>
      <c r="AK539" s="75">
        <f t="shared" si="67"/>
        <v>58.84994481202645</v>
      </c>
      <c r="AN539" s="64"/>
      <c r="AQ539" s="64"/>
      <c r="AR539" s="75">
        <f>(SQRT((SIN(RADIANS(90-DEGREES(ASIN(AD539/2000))))*SQRT(2*Basic!$C$4*9.81)*Tool!$B$125*SIN(RADIANS(90-DEGREES(ASIN(AD539/2000))))*SQRT(2*Basic!$C$4*9.81)*Tool!$B$125)+(COS(RADIANS(90-DEGREES(ASIN(AD539/2000))))*SQRT(2*Basic!$C$4*9.81)*COS(RADIANS(90-DEGREES(ASIN(AD539/2000))))*SQRT(2*Basic!$C$4*9.81))))*(SQRT((SIN(RADIANS(90-DEGREES(ASIN(AD539/2000))))*SQRT(2*Basic!$C$4*9.81)*Tool!$B$125*SIN(RADIANS(90-DEGREES(ASIN(AD539/2000))))*SQRT(2*Basic!$C$4*9.81)*Tool!$B$125)+(COS(RADIANS(90-DEGREES(ASIN(AD539/2000))))*SQRT(2*Basic!$C$4*9.81)*COS(RADIANS(90-DEGREES(ASIN(AD539/2000))))*SQRT(2*Basic!$C$4*9.81))))/(2*9.81)</f>
        <v>0.9049488452100003</v>
      </c>
      <c r="AS539" s="75">
        <f>(1/9.81)*((SQRT((SIN(RADIANS(90-DEGREES(ASIN(AD539/2000))))*SQRT(2*Basic!$C$4*9.81)*Tool!$B$125*SIN(RADIANS(90-DEGREES(ASIN(AD539/2000))))*SQRT(2*Basic!$C$4*9.81)*Tool!$B$125)+(COS(RADIANS(90-DEGREES(ASIN(AD539/2000))))*SQRT(2*Basic!$C$4*9.81)*COS(RADIANS(90-DEGREES(ASIN(AD539/2000))))*SQRT(2*Basic!$C$4*9.81))))*SIN(RADIANS(AK539))+(SQRT(((SQRT((SIN(RADIANS(90-DEGREES(ASIN(AD539/2000))))*SQRT(2*Basic!$C$4*9.81)*Tool!$B$125*SIN(RADIANS(90-DEGREES(ASIN(AD539/2000))))*SQRT(2*Basic!$C$4*9.81)*Tool!$B$125)+(COS(RADIANS(90-DEGREES(ASIN(AD539/2000))))*SQRT(2*Basic!$C$4*9.81)*COS(RADIANS(90-DEGREES(ASIN(AD539/2000))))*SQRT(2*Basic!$C$4*9.81))))*SIN(RADIANS(AK539))*(SQRT((SIN(RADIANS(90-DEGREES(ASIN(AD539/2000))))*SQRT(2*Basic!$C$4*9.81)*Tool!$B$125*SIN(RADIANS(90-DEGREES(ASIN(AD539/2000))))*SQRT(2*Basic!$C$4*9.81)*Tool!$B$125)+(COS(RADIANS(90-DEGREES(ASIN(AD539/2000))))*SQRT(2*Basic!$C$4*9.81)*COS(RADIANS(90-DEGREES(ASIN(AD539/2000))))*SQRT(2*Basic!$C$4*9.81))))*SIN(RADIANS(AK539)))-19.62*(-Basic!$C$3))))*(SQRT((SIN(RADIANS(90-DEGREES(ASIN(AD539/2000))))*SQRT(2*Basic!$C$4*9.81)*Tool!$B$125*SIN(RADIANS(90-DEGREES(ASIN(AD539/2000))))*SQRT(2*Basic!$C$4*9.81)*Tool!$B$125)+(COS(RADIANS(90-DEGREES(ASIN(AD539/2000))))*SQRT(2*Basic!$C$4*9.81)*COS(RADIANS(90-DEGREES(ASIN(AD539/2000))))*SQRT(2*Basic!$C$4*9.81))))*COS(RADIANS(AK539))</f>
        <v>3.3416079278972002</v>
      </c>
    </row>
    <row r="540" spans="6:45" x14ac:dyDescent="0.3">
      <c r="F540">
        <v>538</v>
      </c>
      <c r="G540" s="31">
        <f t="shared" si="62"/>
        <v>1.5860463610076936</v>
      </c>
      <c r="H540" s="35">
        <f>Tool!$E$10+('Trajectory Map'!G540*SIN(RADIANS(90-2*DEGREES(ASIN($D$5/2000))))/COS(RADIANS(90-2*DEGREES(ASIN($D$5/2000))))-('Trajectory Map'!G540*'Trajectory Map'!G540/((VLOOKUP($D$5,$AD$3:$AR$2002,15,FALSE)*4*COS(RADIANS(90-2*DEGREES(ASIN($D$5/2000))))*COS(RADIANS(90-2*DEGREES(ASIN($D$5/2000))))))))</f>
        <v>5.7340560309140658</v>
      </c>
      <c r="AD540" s="33">
        <f t="shared" si="66"/>
        <v>538</v>
      </c>
      <c r="AE540" s="33">
        <f t="shared" si="63"/>
        <v>1926.2803534272989</v>
      </c>
      <c r="AH540" s="33">
        <f t="shared" si="64"/>
        <v>15.604769697143455</v>
      </c>
      <c r="AI540" s="33">
        <f t="shared" si="65"/>
        <v>74.395230302856547</v>
      </c>
      <c r="AK540" s="75">
        <f t="shared" si="67"/>
        <v>58.790460605713093</v>
      </c>
      <c r="AN540" s="64"/>
      <c r="AQ540" s="64"/>
      <c r="AR540" s="75">
        <f>(SQRT((SIN(RADIANS(90-DEGREES(ASIN(AD540/2000))))*SQRT(2*Basic!$C$4*9.81)*Tool!$B$125*SIN(RADIANS(90-DEGREES(ASIN(AD540/2000))))*SQRT(2*Basic!$C$4*9.81)*Tool!$B$125)+(COS(RADIANS(90-DEGREES(ASIN(AD540/2000))))*SQRT(2*Basic!$C$4*9.81)*COS(RADIANS(90-DEGREES(ASIN(AD540/2000))))*SQRT(2*Basic!$C$4*9.81))))*(SQRT((SIN(RADIANS(90-DEGREES(ASIN(AD540/2000))))*SQRT(2*Basic!$C$4*9.81)*Tool!$B$125*SIN(RADIANS(90-DEGREES(ASIN(AD540/2000))))*SQRT(2*Basic!$C$4*9.81)*Tool!$B$125)+(COS(RADIANS(90-DEGREES(ASIN(AD540/2000))))*SQRT(2*Basic!$C$4*9.81)*COS(RADIANS(90-DEGREES(ASIN(AD540/2000))))*SQRT(2*Basic!$C$4*9.81))))/(2*9.81)</f>
        <v>0.90523704195999977</v>
      </c>
      <c r="AS540" s="75">
        <f>(1/9.81)*((SQRT((SIN(RADIANS(90-DEGREES(ASIN(AD540/2000))))*SQRT(2*Basic!$C$4*9.81)*Tool!$B$125*SIN(RADIANS(90-DEGREES(ASIN(AD540/2000))))*SQRT(2*Basic!$C$4*9.81)*Tool!$B$125)+(COS(RADIANS(90-DEGREES(ASIN(AD540/2000))))*SQRT(2*Basic!$C$4*9.81)*COS(RADIANS(90-DEGREES(ASIN(AD540/2000))))*SQRT(2*Basic!$C$4*9.81))))*SIN(RADIANS(AK540))+(SQRT(((SQRT((SIN(RADIANS(90-DEGREES(ASIN(AD540/2000))))*SQRT(2*Basic!$C$4*9.81)*Tool!$B$125*SIN(RADIANS(90-DEGREES(ASIN(AD540/2000))))*SQRT(2*Basic!$C$4*9.81)*Tool!$B$125)+(COS(RADIANS(90-DEGREES(ASIN(AD540/2000))))*SQRT(2*Basic!$C$4*9.81)*COS(RADIANS(90-DEGREES(ASIN(AD540/2000))))*SQRT(2*Basic!$C$4*9.81))))*SIN(RADIANS(AK540))*(SQRT((SIN(RADIANS(90-DEGREES(ASIN(AD540/2000))))*SQRT(2*Basic!$C$4*9.81)*Tool!$B$125*SIN(RADIANS(90-DEGREES(ASIN(AD540/2000))))*SQRT(2*Basic!$C$4*9.81)*Tool!$B$125)+(COS(RADIANS(90-DEGREES(ASIN(AD540/2000))))*SQRT(2*Basic!$C$4*9.81)*COS(RADIANS(90-DEGREES(ASIN(AD540/2000))))*SQRT(2*Basic!$C$4*9.81))))*SIN(RADIANS(AK540)))-19.62*(-Basic!$C$3))))*(SQRT((SIN(RADIANS(90-DEGREES(ASIN(AD540/2000))))*SQRT(2*Basic!$C$4*9.81)*Tool!$B$125*SIN(RADIANS(90-DEGREES(ASIN(AD540/2000))))*SQRT(2*Basic!$C$4*9.81)*Tool!$B$125)+(COS(RADIANS(90-DEGREES(ASIN(AD540/2000))))*SQRT(2*Basic!$C$4*9.81)*COS(RADIANS(90-DEGREES(ASIN(AD540/2000))))*SQRT(2*Basic!$C$4*9.81))))*COS(RADIANS(AK540))</f>
        <v>3.347383642653333</v>
      </c>
    </row>
    <row r="541" spans="6:45" x14ac:dyDescent="0.3">
      <c r="F541">
        <v>539</v>
      </c>
      <c r="G541" s="31">
        <f t="shared" si="62"/>
        <v>1.5889944025709049</v>
      </c>
      <c r="H541" s="35">
        <f>Tool!$E$10+('Trajectory Map'!G541*SIN(RADIANS(90-2*DEGREES(ASIN($D$5/2000))))/COS(RADIANS(90-2*DEGREES(ASIN($D$5/2000))))-('Trajectory Map'!G541*'Trajectory Map'!G541/((VLOOKUP($D$5,$AD$3:$AR$2002,15,FALSE)*4*COS(RADIANS(90-2*DEGREES(ASIN($D$5/2000))))*COS(RADIANS(90-2*DEGREES(ASIN($D$5/2000))))))))</f>
        <v>5.7326309678168732</v>
      </c>
      <c r="AD541" s="33">
        <f t="shared" si="66"/>
        <v>539</v>
      </c>
      <c r="AE541" s="33">
        <f t="shared" si="63"/>
        <v>1926.0007788160419</v>
      </c>
      <c r="AH541" s="33">
        <f t="shared" si="64"/>
        <v>15.63451611297306</v>
      </c>
      <c r="AI541" s="33">
        <f t="shared" si="65"/>
        <v>74.36548388702694</v>
      </c>
      <c r="AK541" s="75">
        <f t="shared" si="67"/>
        <v>58.73096777405388</v>
      </c>
      <c r="AN541" s="64"/>
      <c r="AQ541" s="64"/>
      <c r="AR541" s="75">
        <f>(SQRT((SIN(RADIANS(90-DEGREES(ASIN(AD541/2000))))*SQRT(2*Basic!$C$4*9.81)*Tool!$B$125*SIN(RADIANS(90-DEGREES(ASIN(AD541/2000))))*SQRT(2*Basic!$C$4*9.81)*Tool!$B$125)+(COS(RADIANS(90-DEGREES(ASIN(AD541/2000))))*SQRT(2*Basic!$C$4*9.81)*COS(RADIANS(90-DEGREES(ASIN(AD541/2000))))*SQRT(2*Basic!$C$4*9.81))))*(SQRT((SIN(RADIANS(90-DEGREES(ASIN(AD541/2000))))*SQRT(2*Basic!$C$4*9.81)*Tool!$B$125*SIN(RADIANS(90-DEGREES(ASIN(AD541/2000))))*SQRT(2*Basic!$C$4*9.81)*Tool!$B$125)+(COS(RADIANS(90-DEGREES(ASIN(AD541/2000))))*SQRT(2*Basic!$C$4*9.81)*COS(RADIANS(90-DEGREES(ASIN(AD541/2000))))*SQRT(2*Basic!$C$4*9.81))))/(2*9.81)</f>
        <v>0.9055257748900003</v>
      </c>
      <c r="AS541" s="75">
        <f>(1/9.81)*((SQRT((SIN(RADIANS(90-DEGREES(ASIN(AD541/2000))))*SQRT(2*Basic!$C$4*9.81)*Tool!$B$125*SIN(RADIANS(90-DEGREES(ASIN(AD541/2000))))*SQRT(2*Basic!$C$4*9.81)*Tool!$B$125)+(COS(RADIANS(90-DEGREES(ASIN(AD541/2000))))*SQRT(2*Basic!$C$4*9.81)*COS(RADIANS(90-DEGREES(ASIN(AD541/2000))))*SQRT(2*Basic!$C$4*9.81))))*SIN(RADIANS(AK541))+(SQRT(((SQRT((SIN(RADIANS(90-DEGREES(ASIN(AD541/2000))))*SQRT(2*Basic!$C$4*9.81)*Tool!$B$125*SIN(RADIANS(90-DEGREES(ASIN(AD541/2000))))*SQRT(2*Basic!$C$4*9.81)*Tool!$B$125)+(COS(RADIANS(90-DEGREES(ASIN(AD541/2000))))*SQRT(2*Basic!$C$4*9.81)*COS(RADIANS(90-DEGREES(ASIN(AD541/2000))))*SQRT(2*Basic!$C$4*9.81))))*SIN(RADIANS(AK541))*(SQRT((SIN(RADIANS(90-DEGREES(ASIN(AD541/2000))))*SQRT(2*Basic!$C$4*9.81)*Tool!$B$125*SIN(RADIANS(90-DEGREES(ASIN(AD541/2000))))*SQRT(2*Basic!$C$4*9.81)*Tool!$B$125)+(COS(RADIANS(90-DEGREES(ASIN(AD541/2000))))*SQRT(2*Basic!$C$4*9.81)*COS(RADIANS(90-DEGREES(ASIN(AD541/2000))))*SQRT(2*Basic!$C$4*9.81))))*SIN(RADIANS(AK541)))-19.62*(-Basic!$C$3))))*(SQRT((SIN(RADIANS(90-DEGREES(ASIN(AD541/2000))))*SQRT(2*Basic!$C$4*9.81)*Tool!$B$125*SIN(RADIANS(90-DEGREES(ASIN(AD541/2000))))*SQRT(2*Basic!$C$4*9.81)*Tool!$B$125)+(COS(RADIANS(90-DEGREES(ASIN(AD541/2000))))*SQRT(2*Basic!$C$4*9.81)*COS(RADIANS(90-DEGREES(ASIN(AD541/2000))))*SQRT(2*Basic!$C$4*9.81))))*COS(RADIANS(AK541))</f>
        <v>3.3531563486979112</v>
      </c>
    </row>
    <row r="542" spans="6:45" x14ac:dyDescent="0.3">
      <c r="F542">
        <v>540</v>
      </c>
      <c r="G542" s="31">
        <f t="shared" si="62"/>
        <v>1.5919424441341161</v>
      </c>
      <c r="H542" s="35">
        <f>Tool!$E$10+('Trajectory Map'!G542*SIN(RADIANS(90-2*DEGREES(ASIN($D$5/2000))))/COS(RADIANS(90-2*DEGREES(ASIN($D$5/2000))))-('Trajectory Map'!G542*'Trajectory Map'!G542/((VLOOKUP($D$5,$AD$3:$AR$2002,15,FALSE)*4*COS(RADIANS(90-2*DEGREES(ASIN($D$5/2000))))*COS(RADIANS(90-2*DEGREES(ASIN($D$5/2000))))))))</f>
        <v>5.7312024511261654</v>
      </c>
      <c r="AD542" s="33">
        <f t="shared" si="66"/>
        <v>540</v>
      </c>
      <c r="AE542" s="33">
        <f t="shared" si="63"/>
        <v>1925.7206443303244</v>
      </c>
      <c r="AH542" s="33">
        <f t="shared" si="64"/>
        <v>15.664266851373524</v>
      </c>
      <c r="AI542" s="33">
        <f t="shared" si="65"/>
        <v>74.335733148626474</v>
      </c>
      <c r="AK542" s="75">
        <f t="shared" si="67"/>
        <v>58.671466297252948</v>
      </c>
      <c r="AN542" s="64"/>
      <c r="AQ542" s="64"/>
      <c r="AR542" s="75">
        <f>(SQRT((SIN(RADIANS(90-DEGREES(ASIN(AD542/2000))))*SQRT(2*Basic!$C$4*9.81)*Tool!$B$125*SIN(RADIANS(90-DEGREES(ASIN(AD542/2000))))*SQRT(2*Basic!$C$4*9.81)*Tool!$B$125)+(COS(RADIANS(90-DEGREES(ASIN(AD542/2000))))*SQRT(2*Basic!$C$4*9.81)*COS(RADIANS(90-DEGREES(ASIN(AD542/2000))))*SQRT(2*Basic!$C$4*9.81))))*(SQRT((SIN(RADIANS(90-DEGREES(ASIN(AD542/2000))))*SQRT(2*Basic!$C$4*9.81)*Tool!$B$125*SIN(RADIANS(90-DEGREES(ASIN(AD542/2000))))*SQRT(2*Basic!$C$4*9.81)*Tool!$B$125)+(COS(RADIANS(90-DEGREES(ASIN(AD542/2000))))*SQRT(2*Basic!$C$4*9.81)*COS(RADIANS(90-DEGREES(ASIN(AD542/2000))))*SQRT(2*Basic!$C$4*9.81))))/(2*9.81)</f>
        <v>0.9058150439999999</v>
      </c>
      <c r="AS542" s="75">
        <f>(1/9.81)*((SQRT((SIN(RADIANS(90-DEGREES(ASIN(AD542/2000))))*SQRT(2*Basic!$C$4*9.81)*Tool!$B$125*SIN(RADIANS(90-DEGREES(ASIN(AD542/2000))))*SQRT(2*Basic!$C$4*9.81)*Tool!$B$125)+(COS(RADIANS(90-DEGREES(ASIN(AD542/2000))))*SQRT(2*Basic!$C$4*9.81)*COS(RADIANS(90-DEGREES(ASIN(AD542/2000))))*SQRT(2*Basic!$C$4*9.81))))*SIN(RADIANS(AK542))+(SQRT(((SQRT((SIN(RADIANS(90-DEGREES(ASIN(AD542/2000))))*SQRT(2*Basic!$C$4*9.81)*Tool!$B$125*SIN(RADIANS(90-DEGREES(ASIN(AD542/2000))))*SQRT(2*Basic!$C$4*9.81)*Tool!$B$125)+(COS(RADIANS(90-DEGREES(ASIN(AD542/2000))))*SQRT(2*Basic!$C$4*9.81)*COS(RADIANS(90-DEGREES(ASIN(AD542/2000))))*SQRT(2*Basic!$C$4*9.81))))*SIN(RADIANS(AK542))*(SQRT((SIN(RADIANS(90-DEGREES(ASIN(AD542/2000))))*SQRT(2*Basic!$C$4*9.81)*Tool!$B$125*SIN(RADIANS(90-DEGREES(ASIN(AD542/2000))))*SQRT(2*Basic!$C$4*9.81)*Tool!$B$125)+(COS(RADIANS(90-DEGREES(ASIN(AD542/2000))))*SQRT(2*Basic!$C$4*9.81)*COS(RADIANS(90-DEGREES(ASIN(AD542/2000))))*SQRT(2*Basic!$C$4*9.81))))*SIN(RADIANS(AK542)))-19.62*(-Basic!$C$3))))*(SQRT((SIN(RADIANS(90-DEGREES(ASIN(AD542/2000))))*SQRT(2*Basic!$C$4*9.81)*Tool!$B$125*SIN(RADIANS(90-DEGREES(ASIN(AD542/2000))))*SQRT(2*Basic!$C$4*9.81)*Tool!$B$125)+(COS(RADIANS(90-DEGREES(ASIN(AD542/2000))))*SQRT(2*Basic!$C$4*9.81)*COS(RADIANS(90-DEGREES(ASIN(AD542/2000))))*SQRT(2*Basic!$C$4*9.81))))*COS(RADIANS(AK542))</f>
        <v>3.3589260359526816</v>
      </c>
    </row>
    <row r="543" spans="6:45" x14ac:dyDescent="0.3">
      <c r="F543">
        <v>541</v>
      </c>
      <c r="G543" s="31">
        <f t="shared" si="62"/>
        <v>1.5948904856973276</v>
      </c>
      <c r="H543" s="35">
        <f>Tool!$E$10+('Trajectory Map'!G543*SIN(RADIANS(90-2*DEGREES(ASIN($D$5/2000))))/COS(RADIANS(90-2*DEGREES(ASIN($D$5/2000))))-('Trajectory Map'!G543*'Trajectory Map'!G543/((VLOOKUP($D$5,$AD$3:$AR$2002,15,FALSE)*4*COS(RADIANS(90-2*DEGREES(ASIN($D$5/2000))))*COS(RADIANS(90-2*DEGREES(ASIN($D$5/2000))))))))</f>
        <v>5.7297704808419443</v>
      </c>
      <c r="AD543" s="33">
        <f t="shared" si="66"/>
        <v>541</v>
      </c>
      <c r="AE543" s="33">
        <f t="shared" si="63"/>
        <v>1925.4399497257764</v>
      </c>
      <c r="AH543" s="33">
        <f t="shared" si="64"/>
        <v>15.694021922254652</v>
      </c>
      <c r="AI543" s="33">
        <f t="shared" si="65"/>
        <v>74.305978077745351</v>
      </c>
      <c r="AK543" s="75">
        <f t="shared" si="67"/>
        <v>58.611956155490695</v>
      </c>
      <c r="AN543" s="64"/>
      <c r="AQ543" s="64"/>
      <c r="AR543" s="75">
        <f>(SQRT((SIN(RADIANS(90-DEGREES(ASIN(AD543/2000))))*SQRT(2*Basic!$C$4*9.81)*Tool!$B$125*SIN(RADIANS(90-DEGREES(ASIN(AD543/2000))))*SQRT(2*Basic!$C$4*9.81)*Tool!$B$125)+(COS(RADIANS(90-DEGREES(ASIN(AD543/2000))))*SQRT(2*Basic!$C$4*9.81)*COS(RADIANS(90-DEGREES(ASIN(AD543/2000))))*SQRT(2*Basic!$C$4*9.81))))*(SQRT((SIN(RADIANS(90-DEGREES(ASIN(AD543/2000))))*SQRT(2*Basic!$C$4*9.81)*Tool!$B$125*SIN(RADIANS(90-DEGREES(ASIN(AD543/2000))))*SQRT(2*Basic!$C$4*9.81)*Tool!$B$125)+(COS(RADIANS(90-DEGREES(ASIN(AD543/2000))))*SQRT(2*Basic!$C$4*9.81)*COS(RADIANS(90-DEGREES(ASIN(AD543/2000))))*SQRT(2*Basic!$C$4*9.81))))/(2*9.81)</f>
        <v>0.90610484929000001</v>
      </c>
      <c r="AS543" s="75">
        <f>(1/9.81)*((SQRT((SIN(RADIANS(90-DEGREES(ASIN(AD543/2000))))*SQRT(2*Basic!$C$4*9.81)*Tool!$B$125*SIN(RADIANS(90-DEGREES(ASIN(AD543/2000))))*SQRT(2*Basic!$C$4*9.81)*Tool!$B$125)+(COS(RADIANS(90-DEGREES(ASIN(AD543/2000))))*SQRT(2*Basic!$C$4*9.81)*COS(RADIANS(90-DEGREES(ASIN(AD543/2000))))*SQRT(2*Basic!$C$4*9.81))))*SIN(RADIANS(AK543))+(SQRT(((SQRT((SIN(RADIANS(90-DEGREES(ASIN(AD543/2000))))*SQRT(2*Basic!$C$4*9.81)*Tool!$B$125*SIN(RADIANS(90-DEGREES(ASIN(AD543/2000))))*SQRT(2*Basic!$C$4*9.81)*Tool!$B$125)+(COS(RADIANS(90-DEGREES(ASIN(AD543/2000))))*SQRT(2*Basic!$C$4*9.81)*COS(RADIANS(90-DEGREES(ASIN(AD543/2000))))*SQRT(2*Basic!$C$4*9.81))))*SIN(RADIANS(AK543))*(SQRT((SIN(RADIANS(90-DEGREES(ASIN(AD543/2000))))*SQRT(2*Basic!$C$4*9.81)*Tool!$B$125*SIN(RADIANS(90-DEGREES(ASIN(AD543/2000))))*SQRT(2*Basic!$C$4*9.81)*Tool!$B$125)+(COS(RADIANS(90-DEGREES(ASIN(AD543/2000))))*SQRT(2*Basic!$C$4*9.81)*COS(RADIANS(90-DEGREES(ASIN(AD543/2000))))*SQRT(2*Basic!$C$4*9.81))))*SIN(RADIANS(AK543)))-19.62*(-Basic!$C$3))))*(SQRT((SIN(RADIANS(90-DEGREES(ASIN(AD543/2000))))*SQRT(2*Basic!$C$4*9.81)*Tool!$B$125*SIN(RADIANS(90-DEGREES(ASIN(AD543/2000))))*SQRT(2*Basic!$C$4*9.81)*Tool!$B$125)+(COS(RADIANS(90-DEGREES(ASIN(AD543/2000))))*SQRT(2*Basic!$C$4*9.81)*COS(RADIANS(90-DEGREES(ASIN(AD543/2000))))*SQRT(2*Basic!$C$4*9.81))))*COS(RADIANS(AK543))</f>
        <v>3.3646926943181703</v>
      </c>
    </row>
    <row r="544" spans="6:45" x14ac:dyDescent="0.3">
      <c r="F544">
        <v>542</v>
      </c>
      <c r="G544" s="31">
        <f t="shared" si="62"/>
        <v>1.5978385272605389</v>
      </c>
      <c r="H544" s="35">
        <f>Tool!$E$10+('Trajectory Map'!G544*SIN(RADIANS(90-2*DEGREES(ASIN($D$5/2000))))/COS(RADIANS(90-2*DEGREES(ASIN($D$5/2000))))-('Trajectory Map'!G544*'Trajectory Map'!G544/((VLOOKUP($D$5,$AD$3:$AR$2002,15,FALSE)*4*COS(RADIANS(90-2*DEGREES(ASIN($D$5/2000))))*COS(RADIANS(90-2*DEGREES(ASIN($D$5/2000))))))))</f>
        <v>5.7283350569642097</v>
      </c>
      <c r="AD544" s="33">
        <f t="shared" si="66"/>
        <v>542</v>
      </c>
      <c r="AE544" s="33">
        <f t="shared" si="63"/>
        <v>1925.1586947573958</v>
      </c>
      <c r="AH544" s="33">
        <f t="shared" si="64"/>
        <v>15.723781335538135</v>
      </c>
      <c r="AI544" s="33">
        <f t="shared" si="65"/>
        <v>74.276218664461865</v>
      </c>
      <c r="AK544" s="75">
        <f t="shared" si="67"/>
        <v>58.55243732892373</v>
      </c>
      <c r="AN544" s="64"/>
      <c r="AQ544" s="64"/>
      <c r="AR544" s="75">
        <f>(SQRT((SIN(RADIANS(90-DEGREES(ASIN(AD544/2000))))*SQRT(2*Basic!$C$4*9.81)*Tool!$B$125*SIN(RADIANS(90-DEGREES(ASIN(AD544/2000))))*SQRT(2*Basic!$C$4*9.81)*Tool!$B$125)+(COS(RADIANS(90-DEGREES(ASIN(AD544/2000))))*SQRT(2*Basic!$C$4*9.81)*COS(RADIANS(90-DEGREES(ASIN(AD544/2000))))*SQRT(2*Basic!$C$4*9.81))))*(SQRT((SIN(RADIANS(90-DEGREES(ASIN(AD544/2000))))*SQRT(2*Basic!$C$4*9.81)*Tool!$B$125*SIN(RADIANS(90-DEGREES(ASIN(AD544/2000))))*SQRT(2*Basic!$C$4*9.81)*Tool!$B$125)+(COS(RADIANS(90-DEGREES(ASIN(AD544/2000))))*SQRT(2*Basic!$C$4*9.81)*COS(RADIANS(90-DEGREES(ASIN(AD544/2000))))*SQRT(2*Basic!$C$4*9.81))))/(2*9.81)</f>
        <v>0.90639519075999964</v>
      </c>
      <c r="AS544" s="75">
        <f>(1/9.81)*((SQRT((SIN(RADIANS(90-DEGREES(ASIN(AD544/2000))))*SQRT(2*Basic!$C$4*9.81)*Tool!$B$125*SIN(RADIANS(90-DEGREES(ASIN(AD544/2000))))*SQRT(2*Basic!$C$4*9.81)*Tool!$B$125)+(COS(RADIANS(90-DEGREES(ASIN(AD544/2000))))*SQRT(2*Basic!$C$4*9.81)*COS(RADIANS(90-DEGREES(ASIN(AD544/2000))))*SQRT(2*Basic!$C$4*9.81))))*SIN(RADIANS(AK544))+(SQRT(((SQRT((SIN(RADIANS(90-DEGREES(ASIN(AD544/2000))))*SQRT(2*Basic!$C$4*9.81)*Tool!$B$125*SIN(RADIANS(90-DEGREES(ASIN(AD544/2000))))*SQRT(2*Basic!$C$4*9.81)*Tool!$B$125)+(COS(RADIANS(90-DEGREES(ASIN(AD544/2000))))*SQRT(2*Basic!$C$4*9.81)*COS(RADIANS(90-DEGREES(ASIN(AD544/2000))))*SQRT(2*Basic!$C$4*9.81))))*SIN(RADIANS(AK544))*(SQRT((SIN(RADIANS(90-DEGREES(ASIN(AD544/2000))))*SQRT(2*Basic!$C$4*9.81)*Tool!$B$125*SIN(RADIANS(90-DEGREES(ASIN(AD544/2000))))*SQRT(2*Basic!$C$4*9.81)*Tool!$B$125)+(COS(RADIANS(90-DEGREES(ASIN(AD544/2000))))*SQRT(2*Basic!$C$4*9.81)*COS(RADIANS(90-DEGREES(ASIN(AD544/2000))))*SQRT(2*Basic!$C$4*9.81))))*SIN(RADIANS(AK544)))-19.62*(-Basic!$C$3))))*(SQRT((SIN(RADIANS(90-DEGREES(ASIN(AD544/2000))))*SQRT(2*Basic!$C$4*9.81)*Tool!$B$125*SIN(RADIANS(90-DEGREES(ASIN(AD544/2000))))*SQRT(2*Basic!$C$4*9.81)*Tool!$B$125)+(COS(RADIANS(90-DEGREES(ASIN(AD544/2000))))*SQRT(2*Basic!$C$4*9.81)*COS(RADIANS(90-DEGREES(ASIN(AD544/2000))))*SQRT(2*Basic!$C$4*9.81))))*COS(RADIANS(AK544))</f>
        <v>3.3704563136736563</v>
      </c>
    </row>
    <row r="545" spans="6:45" x14ac:dyDescent="0.3">
      <c r="F545">
        <v>543</v>
      </c>
      <c r="G545" s="31">
        <f t="shared" si="62"/>
        <v>1.6007865688237504</v>
      </c>
      <c r="H545" s="35">
        <f>Tool!$E$10+('Trajectory Map'!G545*SIN(RADIANS(90-2*DEGREES(ASIN($D$5/2000))))/COS(RADIANS(90-2*DEGREES(ASIN($D$5/2000))))-('Trajectory Map'!G545*'Trajectory Map'!G545/((VLOOKUP($D$5,$AD$3:$AR$2002,15,FALSE)*4*COS(RADIANS(90-2*DEGREES(ASIN($D$5/2000))))*COS(RADIANS(90-2*DEGREES(ASIN($D$5/2000))))))))</f>
        <v>5.72689617949296</v>
      </c>
      <c r="AD545" s="33">
        <f t="shared" si="66"/>
        <v>543</v>
      </c>
      <c r="AE545" s="33">
        <f t="shared" si="63"/>
        <v>1924.876879179549</v>
      </c>
      <c r="AH545" s="33">
        <f t="shared" si="64"/>
        <v>15.753545101157595</v>
      </c>
      <c r="AI545" s="33">
        <f t="shared" si="65"/>
        <v>74.246454898842401</v>
      </c>
      <c r="AK545" s="75">
        <f t="shared" si="67"/>
        <v>58.49290979768481</v>
      </c>
      <c r="AN545" s="64"/>
      <c r="AQ545" s="64"/>
      <c r="AR545" s="75">
        <f>(SQRT((SIN(RADIANS(90-DEGREES(ASIN(AD545/2000))))*SQRT(2*Basic!$C$4*9.81)*Tool!$B$125*SIN(RADIANS(90-DEGREES(ASIN(AD545/2000))))*SQRT(2*Basic!$C$4*9.81)*Tool!$B$125)+(COS(RADIANS(90-DEGREES(ASIN(AD545/2000))))*SQRT(2*Basic!$C$4*9.81)*COS(RADIANS(90-DEGREES(ASIN(AD545/2000))))*SQRT(2*Basic!$C$4*9.81))))*(SQRT((SIN(RADIANS(90-DEGREES(ASIN(AD545/2000))))*SQRT(2*Basic!$C$4*9.81)*Tool!$B$125*SIN(RADIANS(90-DEGREES(ASIN(AD545/2000))))*SQRT(2*Basic!$C$4*9.81)*Tool!$B$125)+(COS(RADIANS(90-DEGREES(ASIN(AD545/2000))))*SQRT(2*Basic!$C$4*9.81)*COS(RADIANS(90-DEGREES(ASIN(AD545/2000))))*SQRT(2*Basic!$C$4*9.81))))/(2*9.81)</f>
        <v>0.90668606840999988</v>
      </c>
      <c r="AS545" s="75">
        <f>(1/9.81)*((SQRT((SIN(RADIANS(90-DEGREES(ASIN(AD545/2000))))*SQRT(2*Basic!$C$4*9.81)*Tool!$B$125*SIN(RADIANS(90-DEGREES(ASIN(AD545/2000))))*SQRT(2*Basic!$C$4*9.81)*Tool!$B$125)+(COS(RADIANS(90-DEGREES(ASIN(AD545/2000))))*SQRT(2*Basic!$C$4*9.81)*COS(RADIANS(90-DEGREES(ASIN(AD545/2000))))*SQRT(2*Basic!$C$4*9.81))))*SIN(RADIANS(AK545))+(SQRT(((SQRT((SIN(RADIANS(90-DEGREES(ASIN(AD545/2000))))*SQRT(2*Basic!$C$4*9.81)*Tool!$B$125*SIN(RADIANS(90-DEGREES(ASIN(AD545/2000))))*SQRT(2*Basic!$C$4*9.81)*Tool!$B$125)+(COS(RADIANS(90-DEGREES(ASIN(AD545/2000))))*SQRT(2*Basic!$C$4*9.81)*COS(RADIANS(90-DEGREES(ASIN(AD545/2000))))*SQRT(2*Basic!$C$4*9.81))))*SIN(RADIANS(AK545))*(SQRT((SIN(RADIANS(90-DEGREES(ASIN(AD545/2000))))*SQRT(2*Basic!$C$4*9.81)*Tool!$B$125*SIN(RADIANS(90-DEGREES(ASIN(AD545/2000))))*SQRT(2*Basic!$C$4*9.81)*Tool!$B$125)+(COS(RADIANS(90-DEGREES(ASIN(AD545/2000))))*SQRT(2*Basic!$C$4*9.81)*COS(RADIANS(90-DEGREES(ASIN(AD545/2000))))*SQRT(2*Basic!$C$4*9.81))))*SIN(RADIANS(AK545)))-19.62*(-Basic!$C$3))))*(SQRT((SIN(RADIANS(90-DEGREES(ASIN(AD545/2000))))*SQRT(2*Basic!$C$4*9.81)*Tool!$B$125*SIN(RADIANS(90-DEGREES(ASIN(AD545/2000))))*SQRT(2*Basic!$C$4*9.81)*Tool!$B$125)+(COS(RADIANS(90-DEGREES(ASIN(AD545/2000))))*SQRT(2*Basic!$C$4*9.81)*COS(RADIANS(90-DEGREES(ASIN(AD545/2000))))*SQRT(2*Basic!$C$4*9.81))))*COS(RADIANS(AK545))</f>
        <v>3.3762168838771771</v>
      </c>
    </row>
    <row r="546" spans="6:45" x14ac:dyDescent="0.3">
      <c r="F546">
        <v>544</v>
      </c>
      <c r="G546" s="31">
        <f t="shared" si="62"/>
        <v>1.6037346103869616</v>
      </c>
      <c r="H546" s="35">
        <f>Tool!$E$10+('Trajectory Map'!G546*SIN(RADIANS(90-2*DEGREES(ASIN($D$5/2000))))/COS(RADIANS(90-2*DEGREES(ASIN($D$5/2000))))-('Trajectory Map'!G546*'Trajectory Map'!G546/((VLOOKUP($D$5,$AD$3:$AR$2002,15,FALSE)*4*COS(RADIANS(90-2*DEGREES(ASIN($D$5/2000))))*COS(RADIANS(90-2*DEGREES(ASIN($D$5/2000))))))))</f>
        <v>5.7254538484281969</v>
      </c>
      <c r="AD546" s="33">
        <f t="shared" si="66"/>
        <v>544</v>
      </c>
      <c r="AE546" s="33">
        <f t="shared" si="63"/>
        <v>1924.5945027459682</v>
      </c>
      <c r="AH546" s="33">
        <f t="shared" si="64"/>
        <v>15.783313229058619</v>
      </c>
      <c r="AI546" s="33">
        <f t="shared" si="65"/>
        <v>74.216686770941379</v>
      </c>
      <c r="AK546" s="75">
        <f t="shared" si="67"/>
        <v>58.433373541882759</v>
      </c>
      <c r="AN546" s="64"/>
      <c r="AQ546" s="64"/>
      <c r="AR546" s="75">
        <f>(SQRT((SIN(RADIANS(90-DEGREES(ASIN(AD546/2000))))*SQRT(2*Basic!$C$4*9.81)*Tool!$B$125*SIN(RADIANS(90-DEGREES(ASIN(AD546/2000))))*SQRT(2*Basic!$C$4*9.81)*Tool!$B$125)+(COS(RADIANS(90-DEGREES(ASIN(AD546/2000))))*SQRT(2*Basic!$C$4*9.81)*COS(RADIANS(90-DEGREES(ASIN(AD546/2000))))*SQRT(2*Basic!$C$4*9.81))))*(SQRT((SIN(RADIANS(90-DEGREES(ASIN(AD546/2000))))*SQRT(2*Basic!$C$4*9.81)*Tool!$B$125*SIN(RADIANS(90-DEGREES(ASIN(AD546/2000))))*SQRT(2*Basic!$C$4*9.81)*Tool!$B$125)+(COS(RADIANS(90-DEGREES(ASIN(AD546/2000))))*SQRT(2*Basic!$C$4*9.81)*COS(RADIANS(90-DEGREES(ASIN(AD546/2000))))*SQRT(2*Basic!$C$4*9.81))))/(2*9.81)</f>
        <v>0.9069774822400003</v>
      </c>
      <c r="AS546" s="75">
        <f>(1/9.81)*((SQRT((SIN(RADIANS(90-DEGREES(ASIN(AD546/2000))))*SQRT(2*Basic!$C$4*9.81)*Tool!$B$125*SIN(RADIANS(90-DEGREES(ASIN(AD546/2000))))*SQRT(2*Basic!$C$4*9.81)*Tool!$B$125)+(COS(RADIANS(90-DEGREES(ASIN(AD546/2000))))*SQRT(2*Basic!$C$4*9.81)*COS(RADIANS(90-DEGREES(ASIN(AD546/2000))))*SQRT(2*Basic!$C$4*9.81))))*SIN(RADIANS(AK546))+(SQRT(((SQRT((SIN(RADIANS(90-DEGREES(ASIN(AD546/2000))))*SQRT(2*Basic!$C$4*9.81)*Tool!$B$125*SIN(RADIANS(90-DEGREES(ASIN(AD546/2000))))*SQRT(2*Basic!$C$4*9.81)*Tool!$B$125)+(COS(RADIANS(90-DEGREES(ASIN(AD546/2000))))*SQRT(2*Basic!$C$4*9.81)*COS(RADIANS(90-DEGREES(ASIN(AD546/2000))))*SQRT(2*Basic!$C$4*9.81))))*SIN(RADIANS(AK546))*(SQRT((SIN(RADIANS(90-DEGREES(ASIN(AD546/2000))))*SQRT(2*Basic!$C$4*9.81)*Tool!$B$125*SIN(RADIANS(90-DEGREES(ASIN(AD546/2000))))*SQRT(2*Basic!$C$4*9.81)*Tool!$B$125)+(COS(RADIANS(90-DEGREES(ASIN(AD546/2000))))*SQRT(2*Basic!$C$4*9.81)*COS(RADIANS(90-DEGREES(ASIN(AD546/2000))))*SQRT(2*Basic!$C$4*9.81))))*SIN(RADIANS(AK546)))-19.62*(-Basic!$C$3))))*(SQRT((SIN(RADIANS(90-DEGREES(ASIN(AD546/2000))))*SQRT(2*Basic!$C$4*9.81)*Tool!$B$125*SIN(RADIANS(90-DEGREES(ASIN(AD546/2000))))*SQRT(2*Basic!$C$4*9.81)*Tool!$B$125)+(COS(RADIANS(90-DEGREES(ASIN(AD546/2000))))*SQRT(2*Basic!$C$4*9.81)*COS(RADIANS(90-DEGREES(ASIN(AD546/2000))))*SQRT(2*Basic!$C$4*9.81))))*COS(RADIANS(AK546))</f>
        <v>3.3819743947655136</v>
      </c>
    </row>
    <row r="547" spans="6:45" x14ac:dyDescent="0.3">
      <c r="F547">
        <v>545</v>
      </c>
      <c r="G547" s="31">
        <f t="shared" si="62"/>
        <v>1.6066826519501729</v>
      </c>
      <c r="H547" s="35">
        <f>Tool!$E$10+('Trajectory Map'!G547*SIN(RADIANS(90-2*DEGREES(ASIN($D$5/2000))))/COS(RADIANS(90-2*DEGREES(ASIN($D$5/2000))))-('Trajectory Map'!G547*'Trajectory Map'!G547/((VLOOKUP($D$5,$AD$3:$AR$2002,15,FALSE)*4*COS(RADIANS(90-2*DEGREES(ASIN($D$5/2000))))*COS(RADIANS(90-2*DEGREES(ASIN($D$5/2000))))))))</f>
        <v>5.7240080637699187</v>
      </c>
      <c r="AD547" s="33">
        <f t="shared" si="66"/>
        <v>545</v>
      </c>
      <c r="AE547" s="33">
        <f t="shared" si="63"/>
        <v>1924.3115652097506</v>
      </c>
      <c r="AH547" s="33">
        <f t="shared" si="64"/>
        <v>15.813085729198788</v>
      </c>
      <c r="AI547" s="33">
        <f t="shared" si="65"/>
        <v>74.186914270801211</v>
      </c>
      <c r="AK547" s="75">
        <f t="shared" si="67"/>
        <v>58.373828541602421</v>
      </c>
      <c r="AN547" s="64"/>
      <c r="AQ547" s="64"/>
      <c r="AR547" s="75">
        <f>(SQRT((SIN(RADIANS(90-DEGREES(ASIN(AD547/2000))))*SQRT(2*Basic!$C$4*9.81)*Tool!$B$125*SIN(RADIANS(90-DEGREES(ASIN(AD547/2000))))*SQRT(2*Basic!$C$4*9.81)*Tool!$B$125)+(COS(RADIANS(90-DEGREES(ASIN(AD547/2000))))*SQRT(2*Basic!$C$4*9.81)*COS(RADIANS(90-DEGREES(ASIN(AD547/2000))))*SQRT(2*Basic!$C$4*9.81))))*(SQRT((SIN(RADIANS(90-DEGREES(ASIN(AD547/2000))))*SQRT(2*Basic!$C$4*9.81)*Tool!$B$125*SIN(RADIANS(90-DEGREES(ASIN(AD547/2000))))*SQRT(2*Basic!$C$4*9.81)*Tool!$B$125)+(COS(RADIANS(90-DEGREES(ASIN(AD547/2000))))*SQRT(2*Basic!$C$4*9.81)*COS(RADIANS(90-DEGREES(ASIN(AD547/2000))))*SQRT(2*Basic!$C$4*9.81))))/(2*9.81)</f>
        <v>0.90726943225000045</v>
      </c>
      <c r="AS547" s="75">
        <f>(1/9.81)*((SQRT((SIN(RADIANS(90-DEGREES(ASIN(AD547/2000))))*SQRT(2*Basic!$C$4*9.81)*Tool!$B$125*SIN(RADIANS(90-DEGREES(ASIN(AD547/2000))))*SQRT(2*Basic!$C$4*9.81)*Tool!$B$125)+(COS(RADIANS(90-DEGREES(ASIN(AD547/2000))))*SQRT(2*Basic!$C$4*9.81)*COS(RADIANS(90-DEGREES(ASIN(AD547/2000))))*SQRT(2*Basic!$C$4*9.81))))*SIN(RADIANS(AK547))+(SQRT(((SQRT((SIN(RADIANS(90-DEGREES(ASIN(AD547/2000))))*SQRT(2*Basic!$C$4*9.81)*Tool!$B$125*SIN(RADIANS(90-DEGREES(ASIN(AD547/2000))))*SQRT(2*Basic!$C$4*9.81)*Tool!$B$125)+(COS(RADIANS(90-DEGREES(ASIN(AD547/2000))))*SQRT(2*Basic!$C$4*9.81)*COS(RADIANS(90-DEGREES(ASIN(AD547/2000))))*SQRT(2*Basic!$C$4*9.81))))*SIN(RADIANS(AK547))*(SQRT((SIN(RADIANS(90-DEGREES(ASIN(AD547/2000))))*SQRT(2*Basic!$C$4*9.81)*Tool!$B$125*SIN(RADIANS(90-DEGREES(ASIN(AD547/2000))))*SQRT(2*Basic!$C$4*9.81)*Tool!$B$125)+(COS(RADIANS(90-DEGREES(ASIN(AD547/2000))))*SQRT(2*Basic!$C$4*9.81)*COS(RADIANS(90-DEGREES(ASIN(AD547/2000))))*SQRT(2*Basic!$C$4*9.81))))*SIN(RADIANS(AK547)))-19.62*(-Basic!$C$3))))*(SQRT((SIN(RADIANS(90-DEGREES(ASIN(AD547/2000))))*SQRT(2*Basic!$C$4*9.81)*Tool!$B$125*SIN(RADIANS(90-DEGREES(ASIN(AD547/2000))))*SQRT(2*Basic!$C$4*9.81)*Tool!$B$125)+(COS(RADIANS(90-DEGREES(ASIN(AD547/2000))))*SQRT(2*Basic!$C$4*9.81)*COS(RADIANS(90-DEGREES(ASIN(AD547/2000))))*SQRT(2*Basic!$C$4*9.81))))*COS(RADIANS(AK547))</f>
        <v>3.3877288361541957</v>
      </c>
    </row>
    <row r="548" spans="6:45" x14ac:dyDescent="0.3">
      <c r="F548">
        <v>546</v>
      </c>
      <c r="G548" s="31">
        <f t="shared" si="62"/>
        <v>1.6096306935133842</v>
      </c>
      <c r="H548" s="35">
        <f>Tool!$E$10+('Trajectory Map'!G548*SIN(RADIANS(90-2*DEGREES(ASIN($D$5/2000))))/COS(RADIANS(90-2*DEGREES(ASIN($D$5/2000))))-('Trajectory Map'!G548*'Trajectory Map'!G548/((VLOOKUP($D$5,$AD$3:$AR$2002,15,FALSE)*4*COS(RADIANS(90-2*DEGREES(ASIN($D$5/2000))))*COS(RADIANS(90-2*DEGREES(ASIN($D$5/2000))))))))</f>
        <v>5.7225588255181279</v>
      </c>
      <c r="AD548" s="33">
        <f t="shared" si="66"/>
        <v>546</v>
      </c>
      <c r="AE548" s="33">
        <f t="shared" si="63"/>
        <v>1924.028066323358</v>
      </c>
      <c r="AH548" s="33">
        <f t="shared" si="64"/>
        <v>15.842862611547739</v>
      </c>
      <c r="AI548" s="33">
        <f t="shared" si="65"/>
        <v>74.157137388452256</v>
      </c>
      <c r="AK548" s="75">
        <f t="shared" si="67"/>
        <v>58.314274776904526</v>
      </c>
      <c r="AN548" s="64"/>
      <c r="AQ548" s="64"/>
      <c r="AR548" s="75">
        <f>(SQRT((SIN(RADIANS(90-DEGREES(ASIN(AD548/2000))))*SQRT(2*Basic!$C$4*9.81)*Tool!$B$125*SIN(RADIANS(90-DEGREES(ASIN(AD548/2000))))*SQRT(2*Basic!$C$4*9.81)*Tool!$B$125)+(COS(RADIANS(90-DEGREES(ASIN(AD548/2000))))*SQRT(2*Basic!$C$4*9.81)*COS(RADIANS(90-DEGREES(ASIN(AD548/2000))))*SQRT(2*Basic!$C$4*9.81))))*(SQRT((SIN(RADIANS(90-DEGREES(ASIN(AD548/2000))))*SQRT(2*Basic!$C$4*9.81)*Tool!$B$125*SIN(RADIANS(90-DEGREES(ASIN(AD548/2000))))*SQRT(2*Basic!$C$4*9.81)*Tool!$B$125)+(COS(RADIANS(90-DEGREES(ASIN(AD548/2000))))*SQRT(2*Basic!$C$4*9.81)*COS(RADIANS(90-DEGREES(ASIN(AD548/2000))))*SQRT(2*Basic!$C$4*9.81))))/(2*9.81)</f>
        <v>0.90756191844000023</v>
      </c>
      <c r="AS548" s="75">
        <f>(1/9.81)*((SQRT((SIN(RADIANS(90-DEGREES(ASIN(AD548/2000))))*SQRT(2*Basic!$C$4*9.81)*Tool!$B$125*SIN(RADIANS(90-DEGREES(ASIN(AD548/2000))))*SQRT(2*Basic!$C$4*9.81)*Tool!$B$125)+(COS(RADIANS(90-DEGREES(ASIN(AD548/2000))))*SQRT(2*Basic!$C$4*9.81)*COS(RADIANS(90-DEGREES(ASIN(AD548/2000))))*SQRT(2*Basic!$C$4*9.81))))*SIN(RADIANS(AK548))+(SQRT(((SQRT((SIN(RADIANS(90-DEGREES(ASIN(AD548/2000))))*SQRT(2*Basic!$C$4*9.81)*Tool!$B$125*SIN(RADIANS(90-DEGREES(ASIN(AD548/2000))))*SQRT(2*Basic!$C$4*9.81)*Tool!$B$125)+(COS(RADIANS(90-DEGREES(ASIN(AD548/2000))))*SQRT(2*Basic!$C$4*9.81)*COS(RADIANS(90-DEGREES(ASIN(AD548/2000))))*SQRT(2*Basic!$C$4*9.81))))*SIN(RADIANS(AK548))*(SQRT((SIN(RADIANS(90-DEGREES(ASIN(AD548/2000))))*SQRT(2*Basic!$C$4*9.81)*Tool!$B$125*SIN(RADIANS(90-DEGREES(ASIN(AD548/2000))))*SQRT(2*Basic!$C$4*9.81)*Tool!$B$125)+(COS(RADIANS(90-DEGREES(ASIN(AD548/2000))))*SQRT(2*Basic!$C$4*9.81)*COS(RADIANS(90-DEGREES(ASIN(AD548/2000))))*SQRT(2*Basic!$C$4*9.81))))*SIN(RADIANS(AK548)))-19.62*(-Basic!$C$3))))*(SQRT((SIN(RADIANS(90-DEGREES(ASIN(AD548/2000))))*SQRT(2*Basic!$C$4*9.81)*Tool!$B$125*SIN(RADIANS(90-DEGREES(ASIN(AD548/2000))))*SQRT(2*Basic!$C$4*9.81)*Tool!$B$125)+(COS(RADIANS(90-DEGREES(ASIN(AD548/2000))))*SQRT(2*Basic!$C$4*9.81)*COS(RADIANS(90-DEGREES(ASIN(AD548/2000))))*SQRT(2*Basic!$C$4*9.81))))*COS(RADIANS(AK548))</f>
        <v>3.3934801978374982</v>
      </c>
    </row>
    <row r="549" spans="6:45" x14ac:dyDescent="0.3">
      <c r="F549">
        <v>547</v>
      </c>
      <c r="G549" s="31">
        <f t="shared" si="62"/>
        <v>1.6125787350765954</v>
      </c>
      <c r="H549" s="35">
        <f>Tool!$E$10+('Trajectory Map'!G549*SIN(RADIANS(90-2*DEGREES(ASIN($D$5/2000))))/COS(RADIANS(90-2*DEGREES(ASIN($D$5/2000))))-('Trajectory Map'!G549*'Trajectory Map'!G549/((VLOOKUP($D$5,$AD$3:$AR$2002,15,FALSE)*4*COS(RADIANS(90-2*DEGREES(ASIN($D$5/2000))))*COS(RADIANS(90-2*DEGREES(ASIN($D$5/2000))))))))</f>
        <v>5.7211061336728219</v>
      </c>
      <c r="AD549" s="33">
        <f t="shared" si="66"/>
        <v>547</v>
      </c>
      <c r="AE549" s="33">
        <f t="shared" si="63"/>
        <v>1923.7440058386146</v>
      </c>
      <c r="AH549" s="33">
        <f t="shared" si="64"/>
        <v>15.87264388608717</v>
      </c>
      <c r="AI549" s="33">
        <f t="shared" si="65"/>
        <v>74.127356113912825</v>
      </c>
      <c r="AK549" s="75">
        <f t="shared" si="67"/>
        <v>58.254712227825664</v>
      </c>
      <c r="AN549" s="64"/>
      <c r="AQ549" s="64"/>
      <c r="AR549" s="75">
        <f>(SQRT((SIN(RADIANS(90-DEGREES(ASIN(AD549/2000))))*SQRT(2*Basic!$C$4*9.81)*Tool!$B$125*SIN(RADIANS(90-DEGREES(ASIN(AD549/2000))))*SQRT(2*Basic!$C$4*9.81)*Tool!$B$125)+(COS(RADIANS(90-DEGREES(ASIN(AD549/2000))))*SQRT(2*Basic!$C$4*9.81)*COS(RADIANS(90-DEGREES(ASIN(AD549/2000))))*SQRT(2*Basic!$C$4*9.81))))*(SQRT((SIN(RADIANS(90-DEGREES(ASIN(AD549/2000))))*SQRT(2*Basic!$C$4*9.81)*Tool!$B$125*SIN(RADIANS(90-DEGREES(ASIN(AD549/2000))))*SQRT(2*Basic!$C$4*9.81)*Tool!$B$125)+(COS(RADIANS(90-DEGREES(ASIN(AD549/2000))))*SQRT(2*Basic!$C$4*9.81)*COS(RADIANS(90-DEGREES(ASIN(AD549/2000))))*SQRT(2*Basic!$C$4*9.81))))/(2*9.81)</f>
        <v>0.90785494081000007</v>
      </c>
      <c r="AS549" s="75">
        <f>(1/9.81)*((SQRT((SIN(RADIANS(90-DEGREES(ASIN(AD549/2000))))*SQRT(2*Basic!$C$4*9.81)*Tool!$B$125*SIN(RADIANS(90-DEGREES(ASIN(AD549/2000))))*SQRT(2*Basic!$C$4*9.81)*Tool!$B$125)+(COS(RADIANS(90-DEGREES(ASIN(AD549/2000))))*SQRT(2*Basic!$C$4*9.81)*COS(RADIANS(90-DEGREES(ASIN(AD549/2000))))*SQRT(2*Basic!$C$4*9.81))))*SIN(RADIANS(AK549))+(SQRT(((SQRT((SIN(RADIANS(90-DEGREES(ASIN(AD549/2000))))*SQRT(2*Basic!$C$4*9.81)*Tool!$B$125*SIN(RADIANS(90-DEGREES(ASIN(AD549/2000))))*SQRT(2*Basic!$C$4*9.81)*Tool!$B$125)+(COS(RADIANS(90-DEGREES(ASIN(AD549/2000))))*SQRT(2*Basic!$C$4*9.81)*COS(RADIANS(90-DEGREES(ASIN(AD549/2000))))*SQRT(2*Basic!$C$4*9.81))))*SIN(RADIANS(AK549))*(SQRT((SIN(RADIANS(90-DEGREES(ASIN(AD549/2000))))*SQRT(2*Basic!$C$4*9.81)*Tool!$B$125*SIN(RADIANS(90-DEGREES(ASIN(AD549/2000))))*SQRT(2*Basic!$C$4*9.81)*Tool!$B$125)+(COS(RADIANS(90-DEGREES(ASIN(AD549/2000))))*SQRT(2*Basic!$C$4*9.81)*COS(RADIANS(90-DEGREES(ASIN(AD549/2000))))*SQRT(2*Basic!$C$4*9.81))))*SIN(RADIANS(AK549)))-19.62*(-Basic!$C$3))))*(SQRT((SIN(RADIANS(90-DEGREES(ASIN(AD549/2000))))*SQRT(2*Basic!$C$4*9.81)*Tool!$B$125*SIN(RADIANS(90-DEGREES(ASIN(AD549/2000))))*SQRT(2*Basic!$C$4*9.81)*Tool!$B$125)+(COS(RADIANS(90-DEGREES(ASIN(AD549/2000))))*SQRT(2*Basic!$C$4*9.81)*COS(RADIANS(90-DEGREES(ASIN(AD549/2000))))*SQRT(2*Basic!$C$4*9.81))))*COS(RADIANS(AK549))</f>
        <v>3.3992284695884329</v>
      </c>
    </row>
    <row r="550" spans="6:45" x14ac:dyDescent="0.3">
      <c r="F550">
        <v>548</v>
      </c>
      <c r="G550" s="31">
        <f t="shared" si="62"/>
        <v>1.6155267766398069</v>
      </c>
      <c r="H550" s="35">
        <f>Tool!$E$10+('Trajectory Map'!G550*SIN(RADIANS(90-2*DEGREES(ASIN($D$5/2000))))/COS(RADIANS(90-2*DEGREES(ASIN($D$5/2000))))-('Trajectory Map'!G550*'Trajectory Map'!G550/((VLOOKUP($D$5,$AD$3:$AR$2002,15,FALSE)*4*COS(RADIANS(90-2*DEGREES(ASIN($D$5/2000))))*COS(RADIANS(90-2*DEGREES(ASIN($D$5/2000))))))))</f>
        <v>5.7196499882340017</v>
      </c>
      <c r="AD550" s="33">
        <f t="shared" si="66"/>
        <v>548</v>
      </c>
      <c r="AE550" s="33">
        <f t="shared" si="63"/>
        <v>1923.4593835067067</v>
      </c>
      <c r="AH550" s="33">
        <f t="shared" si="64"/>
        <v>15.902429562810893</v>
      </c>
      <c r="AI550" s="33">
        <f t="shared" si="65"/>
        <v>74.097570437189106</v>
      </c>
      <c r="AK550" s="75">
        <f t="shared" si="67"/>
        <v>58.195140874378211</v>
      </c>
      <c r="AN550" s="64"/>
      <c r="AQ550" s="64"/>
      <c r="AR550" s="75">
        <f>(SQRT((SIN(RADIANS(90-DEGREES(ASIN(AD550/2000))))*SQRT(2*Basic!$C$4*9.81)*Tool!$B$125*SIN(RADIANS(90-DEGREES(ASIN(AD550/2000))))*SQRT(2*Basic!$C$4*9.81)*Tool!$B$125)+(COS(RADIANS(90-DEGREES(ASIN(AD550/2000))))*SQRT(2*Basic!$C$4*9.81)*COS(RADIANS(90-DEGREES(ASIN(AD550/2000))))*SQRT(2*Basic!$C$4*9.81))))*(SQRT((SIN(RADIANS(90-DEGREES(ASIN(AD550/2000))))*SQRT(2*Basic!$C$4*9.81)*Tool!$B$125*SIN(RADIANS(90-DEGREES(ASIN(AD550/2000))))*SQRT(2*Basic!$C$4*9.81)*Tool!$B$125)+(COS(RADIANS(90-DEGREES(ASIN(AD550/2000))))*SQRT(2*Basic!$C$4*9.81)*COS(RADIANS(90-DEGREES(ASIN(AD550/2000))))*SQRT(2*Basic!$C$4*9.81))))/(2*9.81)</f>
        <v>0.90814849936000008</v>
      </c>
      <c r="AS550" s="75">
        <f>(1/9.81)*((SQRT((SIN(RADIANS(90-DEGREES(ASIN(AD550/2000))))*SQRT(2*Basic!$C$4*9.81)*Tool!$B$125*SIN(RADIANS(90-DEGREES(ASIN(AD550/2000))))*SQRT(2*Basic!$C$4*9.81)*Tool!$B$125)+(COS(RADIANS(90-DEGREES(ASIN(AD550/2000))))*SQRT(2*Basic!$C$4*9.81)*COS(RADIANS(90-DEGREES(ASIN(AD550/2000))))*SQRT(2*Basic!$C$4*9.81))))*SIN(RADIANS(AK550))+(SQRT(((SQRT((SIN(RADIANS(90-DEGREES(ASIN(AD550/2000))))*SQRT(2*Basic!$C$4*9.81)*Tool!$B$125*SIN(RADIANS(90-DEGREES(ASIN(AD550/2000))))*SQRT(2*Basic!$C$4*9.81)*Tool!$B$125)+(COS(RADIANS(90-DEGREES(ASIN(AD550/2000))))*SQRT(2*Basic!$C$4*9.81)*COS(RADIANS(90-DEGREES(ASIN(AD550/2000))))*SQRT(2*Basic!$C$4*9.81))))*SIN(RADIANS(AK550))*(SQRT((SIN(RADIANS(90-DEGREES(ASIN(AD550/2000))))*SQRT(2*Basic!$C$4*9.81)*Tool!$B$125*SIN(RADIANS(90-DEGREES(ASIN(AD550/2000))))*SQRT(2*Basic!$C$4*9.81)*Tool!$B$125)+(COS(RADIANS(90-DEGREES(ASIN(AD550/2000))))*SQRT(2*Basic!$C$4*9.81)*COS(RADIANS(90-DEGREES(ASIN(AD550/2000))))*SQRT(2*Basic!$C$4*9.81))))*SIN(RADIANS(AK550)))-19.62*(-Basic!$C$3))))*(SQRT((SIN(RADIANS(90-DEGREES(ASIN(AD550/2000))))*SQRT(2*Basic!$C$4*9.81)*Tool!$B$125*SIN(RADIANS(90-DEGREES(ASIN(AD550/2000))))*SQRT(2*Basic!$C$4*9.81)*Tool!$B$125)+(COS(RADIANS(90-DEGREES(ASIN(AD550/2000))))*SQRT(2*Basic!$C$4*9.81)*COS(RADIANS(90-DEGREES(ASIN(AD550/2000))))*SQRT(2*Basic!$C$4*9.81))))*COS(RADIANS(AK550))</f>
        <v>3.4049736411587488</v>
      </c>
    </row>
    <row r="551" spans="6:45" x14ac:dyDescent="0.3">
      <c r="F551">
        <v>549</v>
      </c>
      <c r="G551" s="31">
        <f t="shared" si="62"/>
        <v>1.6184748182030182</v>
      </c>
      <c r="H551" s="35">
        <f>Tool!$E$10+('Trajectory Map'!G551*SIN(RADIANS(90-2*DEGREES(ASIN($D$5/2000))))/COS(RADIANS(90-2*DEGREES(ASIN($D$5/2000))))-('Trajectory Map'!G551*'Trajectory Map'!G551/((VLOOKUP($D$5,$AD$3:$AR$2002,15,FALSE)*4*COS(RADIANS(90-2*DEGREES(ASIN($D$5/2000))))*COS(RADIANS(90-2*DEGREES(ASIN($D$5/2000))))))))</f>
        <v>5.7181903892016681</v>
      </c>
      <c r="AD551" s="33">
        <f t="shared" si="66"/>
        <v>549</v>
      </c>
      <c r="AE551" s="33">
        <f t="shared" si="63"/>
        <v>1923.1741990781802</v>
      </c>
      <c r="AH551" s="33">
        <f t="shared" si="64"/>
        <v>15.932219651724864</v>
      </c>
      <c r="AI551" s="33">
        <f t="shared" si="65"/>
        <v>74.067780348275136</v>
      </c>
      <c r="AK551" s="75">
        <f t="shared" si="67"/>
        <v>58.135560696550272</v>
      </c>
      <c r="AN551" s="64"/>
      <c r="AQ551" s="64"/>
      <c r="AR551" s="75">
        <f>(SQRT((SIN(RADIANS(90-DEGREES(ASIN(AD551/2000))))*SQRT(2*Basic!$C$4*9.81)*Tool!$B$125*SIN(RADIANS(90-DEGREES(ASIN(AD551/2000))))*SQRT(2*Basic!$C$4*9.81)*Tool!$B$125)+(COS(RADIANS(90-DEGREES(ASIN(AD551/2000))))*SQRT(2*Basic!$C$4*9.81)*COS(RADIANS(90-DEGREES(ASIN(AD551/2000))))*SQRT(2*Basic!$C$4*9.81))))*(SQRT((SIN(RADIANS(90-DEGREES(ASIN(AD551/2000))))*SQRT(2*Basic!$C$4*9.81)*Tool!$B$125*SIN(RADIANS(90-DEGREES(ASIN(AD551/2000))))*SQRT(2*Basic!$C$4*9.81)*Tool!$B$125)+(COS(RADIANS(90-DEGREES(ASIN(AD551/2000))))*SQRT(2*Basic!$C$4*9.81)*COS(RADIANS(90-DEGREES(ASIN(AD551/2000))))*SQRT(2*Basic!$C$4*9.81))))/(2*9.81)</f>
        <v>0.90844259408999972</v>
      </c>
      <c r="AS551" s="75">
        <f>(1/9.81)*((SQRT((SIN(RADIANS(90-DEGREES(ASIN(AD551/2000))))*SQRT(2*Basic!$C$4*9.81)*Tool!$B$125*SIN(RADIANS(90-DEGREES(ASIN(AD551/2000))))*SQRT(2*Basic!$C$4*9.81)*Tool!$B$125)+(COS(RADIANS(90-DEGREES(ASIN(AD551/2000))))*SQRT(2*Basic!$C$4*9.81)*COS(RADIANS(90-DEGREES(ASIN(AD551/2000))))*SQRT(2*Basic!$C$4*9.81))))*SIN(RADIANS(AK551))+(SQRT(((SQRT((SIN(RADIANS(90-DEGREES(ASIN(AD551/2000))))*SQRT(2*Basic!$C$4*9.81)*Tool!$B$125*SIN(RADIANS(90-DEGREES(ASIN(AD551/2000))))*SQRT(2*Basic!$C$4*9.81)*Tool!$B$125)+(COS(RADIANS(90-DEGREES(ASIN(AD551/2000))))*SQRT(2*Basic!$C$4*9.81)*COS(RADIANS(90-DEGREES(ASIN(AD551/2000))))*SQRT(2*Basic!$C$4*9.81))))*SIN(RADIANS(AK551))*(SQRT((SIN(RADIANS(90-DEGREES(ASIN(AD551/2000))))*SQRT(2*Basic!$C$4*9.81)*Tool!$B$125*SIN(RADIANS(90-DEGREES(ASIN(AD551/2000))))*SQRT(2*Basic!$C$4*9.81)*Tool!$B$125)+(COS(RADIANS(90-DEGREES(ASIN(AD551/2000))))*SQRT(2*Basic!$C$4*9.81)*COS(RADIANS(90-DEGREES(ASIN(AD551/2000))))*SQRT(2*Basic!$C$4*9.81))))*SIN(RADIANS(AK551)))-19.62*(-Basic!$C$3))))*(SQRT((SIN(RADIANS(90-DEGREES(ASIN(AD551/2000))))*SQRT(2*Basic!$C$4*9.81)*Tool!$B$125*SIN(RADIANS(90-DEGREES(ASIN(AD551/2000))))*SQRT(2*Basic!$C$4*9.81)*Tool!$B$125)+(COS(RADIANS(90-DEGREES(ASIN(AD551/2000))))*SQRT(2*Basic!$C$4*9.81)*COS(RADIANS(90-DEGREES(ASIN(AD551/2000))))*SQRT(2*Basic!$C$4*9.81))))*COS(RADIANS(AK551))</f>
        <v>3.4107157022789232</v>
      </c>
    </row>
    <row r="552" spans="6:45" x14ac:dyDescent="0.3">
      <c r="F552">
        <v>550</v>
      </c>
      <c r="G552" s="31">
        <f t="shared" si="62"/>
        <v>1.6214228597662295</v>
      </c>
      <c r="H552" s="35">
        <f>Tool!$E$10+('Trajectory Map'!G552*SIN(RADIANS(90-2*DEGREES(ASIN($D$5/2000))))/COS(RADIANS(90-2*DEGREES(ASIN($D$5/2000))))-('Trajectory Map'!G552*'Trajectory Map'!G552/((VLOOKUP($D$5,$AD$3:$AR$2002,15,FALSE)*4*COS(RADIANS(90-2*DEGREES(ASIN($D$5/2000))))*COS(RADIANS(90-2*DEGREES(ASIN($D$5/2000))))))))</f>
        <v>5.7167273365758202</v>
      </c>
      <c r="AD552" s="33">
        <f t="shared" si="66"/>
        <v>550</v>
      </c>
      <c r="AE552" s="33">
        <f t="shared" si="63"/>
        <v>1922.888452302941</v>
      </c>
      <c r="AH552" s="33">
        <f t="shared" si="64"/>
        <v>15.962014162847236</v>
      </c>
      <c r="AI552" s="33">
        <f t="shared" si="65"/>
        <v>74.03798583715276</v>
      </c>
      <c r="AK552" s="75">
        <f t="shared" si="67"/>
        <v>58.075971674305528</v>
      </c>
      <c r="AN552" s="64"/>
      <c r="AQ552" s="64"/>
      <c r="AR552" s="75">
        <f>(SQRT((SIN(RADIANS(90-DEGREES(ASIN(AD552/2000))))*SQRT(2*Basic!$C$4*9.81)*Tool!$B$125*SIN(RADIANS(90-DEGREES(ASIN(AD552/2000))))*SQRT(2*Basic!$C$4*9.81)*Tool!$B$125)+(COS(RADIANS(90-DEGREES(ASIN(AD552/2000))))*SQRT(2*Basic!$C$4*9.81)*COS(RADIANS(90-DEGREES(ASIN(AD552/2000))))*SQRT(2*Basic!$C$4*9.81))))*(SQRT((SIN(RADIANS(90-DEGREES(ASIN(AD552/2000))))*SQRT(2*Basic!$C$4*9.81)*Tool!$B$125*SIN(RADIANS(90-DEGREES(ASIN(AD552/2000))))*SQRT(2*Basic!$C$4*9.81)*Tool!$B$125)+(COS(RADIANS(90-DEGREES(ASIN(AD552/2000))))*SQRT(2*Basic!$C$4*9.81)*COS(RADIANS(90-DEGREES(ASIN(AD552/2000))))*SQRT(2*Basic!$C$4*9.81))))/(2*9.81)</f>
        <v>0.90873722500000009</v>
      </c>
      <c r="AS552" s="75">
        <f>(1/9.81)*((SQRT((SIN(RADIANS(90-DEGREES(ASIN(AD552/2000))))*SQRT(2*Basic!$C$4*9.81)*Tool!$B$125*SIN(RADIANS(90-DEGREES(ASIN(AD552/2000))))*SQRT(2*Basic!$C$4*9.81)*Tool!$B$125)+(COS(RADIANS(90-DEGREES(ASIN(AD552/2000))))*SQRT(2*Basic!$C$4*9.81)*COS(RADIANS(90-DEGREES(ASIN(AD552/2000))))*SQRT(2*Basic!$C$4*9.81))))*SIN(RADIANS(AK552))+(SQRT(((SQRT((SIN(RADIANS(90-DEGREES(ASIN(AD552/2000))))*SQRT(2*Basic!$C$4*9.81)*Tool!$B$125*SIN(RADIANS(90-DEGREES(ASIN(AD552/2000))))*SQRT(2*Basic!$C$4*9.81)*Tool!$B$125)+(COS(RADIANS(90-DEGREES(ASIN(AD552/2000))))*SQRT(2*Basic!$C$4*9.81)*COS(RADIANS(90-DEGREES(ASIN(AD552/2000))))*SQRT(2*Basic!$C$4*9.81))))*SIN(RADIANS(AK552))*(SQRT((SIN(RADIANS(90-DEGREES(ASIN(AD552/2000))))*SQRT(2*Basic!$C$4*9.81)*Tool!$B$125*SIN(RADIANS(90-DEGREES(ASIN(AD552/2000))))*SQRT(2*Basic!$C$4*9.81)*Tool!$B$125)+(COS(RADIANS(90-DEGREES(ASIN(AD552/2000))))*SQRT(2*Basic!$C$4*9.81)*COS(RADIANS(90-DEGREES(ASIN(AD552/2000))))*SQRT(2*Basic!$C$4*9.81))))*SIN(RADIANS(AK552)))-19.62*(-Basic!$C$3))))*(SQRT((SIN(RADIANS(90-DEGREES(ASIN(AD552/2000))))*SQRT(2*Basic!$C$4*9.81)*Tool!$B$125*SIN(RADIANS(90-DEGREES(ASIN(AD552/2000))))*SQRT(2*Basic!$C$4*9.81)*Tool!$B$125)+(COS(RADIANS(90-DEGREES(ASIN(AD552/2000))))*SQRT(2*Basic!$C$4*9.81)*COS(RADIANS(90-DEGREES(ASIN(AD552/2000))))*SQRT(2*Basic!$C$4*9.81))))*COS(RADIANS(AK552))</f>
        <v>3.4164546426581701</v>
      </c>
    </row>
    <row r="553" spans="6:45" x14ac:dyDescent="0.3">
      <c r="F553">
        <v>551</v>
      </c>
      <c r="G553" s="31">
        <f t="shared" si="62"/>
        <v>1.6243709013294407</v>
      </c>
      <c r="H553" s="35">
        <f>Tool!$E$10+('Trajectory Map'!G553*SIN(RADIANS(90-2*DEGREES(ASIN($D$5/2000))))/COS(RADIANS(90-2*DEGREES(ASIN($D$5/2000))))-('Trajectory Map'!G553*'Trajectory Map'!G553/((VLOOKUP($D$5,$AD$3:$AR$2002,15,FALSE)*4*COS(RADIANS(90-2*DEGREES(ASIN($D$5/2000))))*COS(RADIANS(90-2*DEGREES(ASIN($D$5/2000))))))))</f>
        <v>5.715260830356458</v>
      </c>
      <c r="AD553" s="33">
        <f t="shared" si="66"/>
        <v>551</v>
      </c>
      <c r="AE553" s="33">
        <f t="shared" si="63"/>
        <v>1922.6021429302527</v>
      </c>
      <c r="AH553" s="33">
        <f t="shared" si="64"/>
        <v>15.991813106208378</v>
      </c>
      <c r="AI553" s="33">
        <f t="shared" si="65"/>
        <v>74.008186893791617</v>
      </c>
      <c r="AK553" s="75">
        <f t="shared" si="67"/>
        <v>58.016373787583248</v>
      </c>
      <c r="AN553" s="64"/>
      <c r="AQ553" s="64"/>
      <c r="AR553" s="75">
        <f>(SQRT((SIN(RADIANS(90-DEGREES(ASIN(AD553/2000))))*SQRT(2*Basic!$C$4*9.81)*Tool!$B$125*SIN(RADIANS(90-DEGREES(ASIN(AD553/2000))))*SQRT(2*Basic!$C$4*9.81)*Tool!$B$125)+(COS(RADIANS(90-DEGREES(ASIN(AD553/2000))))*SQRT(2*Basic!$C$4*9.81)*COS(RADIANS(90-DEGREES(ASIN(AD553/2000))))*SQRT(2*Basic!$C$4*9.81))))*(SQRT((SIN(RADIANS(90-DEGREES(ASIN(AD553/2000))))*SQRT(2*Basic!$C$4*9.81)*Tool!$B$125*SIN(RADIANS(90-DEGREES(ASIN(AD553/2000))))*SQRT(2*Basic!$C$4*9.81)*Tool!$B$125)+(COS(RADIANS(90-DEGREES(ASIN(AD553/2000))))*SQRT(2*Basic!$C$4*9.81)*COS(RADIANS(90-DEGREES(ASIN(AD553/2000))))*SQRT(2*Basic!$C$4*9.81))))/(2*9.81)</f>
        <v>0.9090323920900002</v>
      </c>
      <c r="AS553" s="75">
        <f>(1/9.81)*((SQRT((SIN(RADIANS(90-DEGREES(ASIN(AD553/2000))))*SQRT(2*Basic!$C$4*9.81)*Tool!$B$125*SIN(RADIANS(90-DEGREES(ASIN(AD553/2000))))*SQRT(2*Basic!$C$4*9.81)*Tool!$B$125)+(COS(RADIANS(90-DEGREES(ASIN(AD553/2000))))*SQRT(2*Basic!$C$4*9.81)*COS(RADIANS(90-DEGREES(ASIN(AD553/2000))))*SQRT(2*Basic!$C$4*9.81))))*SIN(RADIANS(AK553))+(SQRT(((SQRT((SIN(RADIANS(90-DEGREES(ASIN(AD553/2000))))*SQRT(2*Basic!$C$4*9.81)*Tool!$B$125*SIN(RADIANS(90-DEGREES(ASIN(AD553/2000))))*SQRT(2*Basic!$C$4*9.81)*Tool!$B$125)+(COS(RADIANS(90-DEGREES(ASIN(AD553/2000))))*SQRT(2*Basic!$C$4*9.81)*COS(RADIANS(90-DEGREES(ASIN(AD553/2000))))*SQRT(2*Basic!$C$4*9.81))))*SIN(RADIANS(AK553))*(SQRT((SIN(RADIANS(90-DEGREES(ASIN(AD553/2000))))*SQRT(2*Basic!$C$4*9.81)*Tool!$B$125*SIN(RADIANS(90-DEGREES(ASIN(AD553/2000))))*SQRT(2*Basic!$C$4*9.81)*Tool!$B$125)+(COS(RADIANS(90-DEGREES(ASIN(AD553/2000))))*SQRT(2*Basic!$C$4*9.81)*COS(RADIANS(90-DEGREES(ASIN(AD553/2000))))*SQRT(2*Basic!$C$4*9.81))))*SIN(RADIANS(AK553)))-19.62*(-Basic!$C$3))))*(SQRT((SIN(RADIANS(90-DEGREES(ASIN(AD553/2000))))*SQRT(2*Basic!$C$4*9.81)*Tool!$B$125*SIN(RADIANS(90-DEGREES(ASIN(AD553/2000))))*SQRT(2*Basic!$C$4*9.81)*Tool!$B$125)+(COS(RADIANS(90-DEGREES(ASIN(AD553/2000))))*SQRT(2*Basic!$C$4*9.81)*COS(RADIANS(90-DEGREES(ASIN(AD553/2000))))*SQRT(2*Basic!$C$4*9.81))))*COS(RADIANS(AK553))</f>
        <v>3.4221904519844211</v>
      </c>
    </row>
    <row r="554" spans="6:45" x14ac:dyDescent="0.3">
      <c r="F554">
        <v>552</v>
      </c>
      <c r="G554" s="31">
        <f t="shared" si="62"/>
        <v>1.627318942892652</v>
      </c>
      <c r="H554" s="35">
        <f>Tool!$E$10+('Trajectory Map'!G554*SIN(RADIANS(90-2*DEGREES(ASIN($D$5/2000))))/COS(RADIANS(90-2*DEGREES(ASIN($D$5/2000))))-('Trajectory Map'!G554*'Trajectory Map'!G554/((VLOOKUP($D$5,$AD$3:$AR$2002,15,FALSE)*4*COS(RADIANS(90-2*DEGREES(ASIN($D$5/2000))))*COS(RADIANS(90-2*DEGREES(ASIN($D$5/2000))))))))</f>
        <v>5.7137908705435816</v>
      </c>
      <c r="AD554" s="33">
        <f t="shared" si="66"/>
        <v>552</v>
      </c>
      <c r="AE554" s="33">
        <f t="shared" si="63"/>
        <v>1922.3152707087359</v>
      </c>
      <c r="AH554" s="33">
        <f t="shared" si="64"/>
        <v>16.021616491850907</v>
      </c>
      <c r="AI554" s="33">
        <f t="shared" si="65"/>
        <v>73.978383508149093</v>
      </c>
      <c r="AK554" s="75">
        <f t="shared" si="67"/>
        <v>57.956767016298187</v>
      </c>
      <c r="AN554" s="64"/>
      <c r="AQ554" s="64"/>
      <c r="AR554" s="75">
        <f>(SQRT((SIN(RADIANS(90-DEGREES(ASIN(AD554/2000))))*SQRT(2*Basic!$C$4*9.81)*Tool!$B$125*SIN(RADIANS(90-DEGREES(ASIN(AD554/2000))))*SQRT(2*Basic!$C$4*9.81)*Tool!$B$125)+(COS(RADIANS(90-DEGREES(ASIN(AD554/2000))))*SQRT(2*Basic!$C$4*9.81)*COS(RADIANS(90-DEGREES(ASIN(AD554/2000))))*SQRT(2*Basic!$C$4*9.81))))*(SQRT((SIN(RADIANS(90-DEGREES(ASIN(AD554/2000))))*SQRT(2*Basic!$C$4*9.81)*Tool!$B$125*SIN(RADIANS(90-DEGREES(ASIN(AD554/2000))))*SQRT(2*Basic!$C$4*9.81)*Tool!$B$125)+(COS(RADIANS(90-DEGREES(ASIN(AD554/2000))))*SQRT(2*Basic!$C$4*9.81)*COS(RADIANS(90-DEGREES(ASIN(AD554/2000))))*SQRT(2*Basic!$C$4*9.81))))/(2*9.81)</f>
        <v>0.90932809536000014</v>
      </c>
      <c r="AS554" s="75">
        <f>(1/9.81)*((SQRT((SIN(RADIANS(90-DEGREES(ASIN(AD554/2000))))*SQRT(2*Basic!$C$4*9.81)*Tool!$B$125*SIN(RADIANS(90-DEGREES(ASIN(AD554/2000))))*SQRT(2*Basic!$C$4*9.81)*Tool!$B$125)+(COS(RADIANS(90-DEGREES(ASIN(AD554/2000))))*SQRT(2*Basic!$C$4*9.81)*COS(RADIANS(90-DEGREES(ASIN(AD554/2000))))*SQRT(2*Basic!$C$4*9.81))))*SIN(RADIANS(AK554))+(SQRT(((SQRT((SIN(RADIANS(90-DEGREES(ASIN(AD554/2000))))*SQRT(2*Basic!$C$4*9.81)*Tool!$B$125*SIN(RADIANS(90-DEGREES(ASIN(AD554/2000))))*SQRT(2*Basic!$C$4*9.81)*Tool!$B$125)+(COS(RADIANS(90-DEGREES(ASIN(AD554/2000))))*SQRT(2*Basic!$C$4*9.81)*COS(RADIANS(90-DEGREES(ASIN(AD554/2000))))*SQRT(2*Basic!$C$4*9.81))))*SIN(RADIANS(AK554))*(SQRT((SIN(RADIANS(90-DEGREES(ASIN(AD554/2000))))*SQRT(2*Basic!$C$4*9.81)*Tool!$B$125*SIN(RADIANS(90-DEGREES(ASIN(AD554/2000))))*SQRT(2*Basic!$C$4*9.81)*Tool!$B$125)+(COS(RADIANS(90-DEGREES(ASIN(AD554/2000))))*SQRT(2*Basic!$C$4*9.81)*COS(RADIANS(90-DEGREES(ASIN(AD554/2000))))*SQRT(2*Basic!$C$4*9.81))))*SIN(RADIANS(AK554)))-19.62*(-Basic!$C$3))))*(SQRT((SIN(RADIANS(90-DEGREES(ASIN(AD554/2000))))*SQRT(2*Basic!$C$4*9.81)*Tool!$B$125*SIN(RADIANS(90-DEGREES(ASIN(AD554/2000))))*SQRT(2*Basic!$C$4*9.81)*Tool!$B$125)+(COS(RADIANS(90-DEGREES(ASIN(AD554/2000))))*SQRT(2*Basic!$C$4*9.81)*COS(RADIANS(90-DEGREES(ASIN(AD554/2000))))*SQRT(2*Basic!$C$4*9.81))))*COS(RADIANS(AK554))</f>
        <v>3.427923119924337</v>
      </c>
    </row>
    <row r="555" spans="6:45" x14ac:dyDescent="0.3">
      <c r="F555">
        <v>553</v>
      </c>
      <c r="G555" s="31">
        <f t="shared" si="62"/>
        <v>1.6302669844558635</v>
      </c>
      <c r="H555" s="35">
        <f>Tool!$E$10+('Trajectory Map'!G555*SIN(RADIANS(90-2*DEGREES(ASIN($D$5/2000))))/COS(RADIANS(90-2*DEGREES(ASIN($D$5/2000))))-('Trajectory Map'!G555*'Trajectory Map'!G555/((VLOOKUP($D$5,$AD$3:$AR$2002,15,FALSE)*4*COS(RADIANS(90-2*DEGREES(ASIN($D$5/2000))))*COS(RADIANS(90-2*DEGREES(ASIN($D$5/2000))))))))</f>
        <v>5.7123174571371909</v>
      </c>
      <c r="AD555" s="33">
        <f t="shared" si="66"/>
        <v>553</v>
      </c>
      <c r="AE555" s="33">
        <f t="shared" si="63"/>
        <v>1922.0278353863662</v>
      </c>
      <c r="AH555" s="33">
        <f t="shared" si="64"/>
        <v>16.051424329829761</v>
      </c>
      <c r="AI555" s="33">
        <f t="shared" si="65"/>
        <v>73.948575670170243</v>
      </c>
      <c r="AK555" s="75">
        <f t="shared" si="67"/>
        <v>57.897151340340478</v>
      </c>
      <c r="AN555" s="64"/>
      <c r="AQ555" s="64"/>
      <c r="AR555" s="75">
        <f>(SQRT((SIN(RADIANS(90-DEGREES(ASIN(AD555/2000))))*SQRT(2*Basic!$C$4*9.81)*Tool!$B$125*SIN(RADIANS(90-DEGREES(ASIN(AD555/2000))))*SQRT(2*Basic!$C$4*9.81)*Tool!$B$125)+(COS(RADIANS(90-DEGREES(ASIN(AD555/2000))))*SQRT(2*Basic!$C$4*9.81)*COS(RADIANS(90-DEGREES(ASIN(AD555/2000))))*SQRT(2*Basic!$C$4*9.81))))*(SQRT((SIN(RADIANS(90-DEGREES(ASIN(AD555/2000))))*SQRT(2*Basic!$C$4*9.81)*Tool!$B$125*SIN(RADIANS(90-DEGREES(ASIN(AD555/2000))))*SQRT(2*Basic!$C$4*9.81)*Tool!$B$125)+(COS(RADIANS(90-DEGREES(ASIN(AD555/2000))))*SQRT(2*Basic!$C$4*9.81)*COS(RADIANS(90-DEGREES(ASIN(AD555/2000))))*SQRT(2*Basic!$C$4*9.81))))/(2*9.81)</f>
        <v>0.90962433481000016</v>
      </c>
      <c r="AS555" s="75">
        <f>(1/9.81)*((SQRT((SIN(RADIANS(90-DEGREES(ASIN(AD555/2000))))*SQRT(2*Basic!$C$4*9.81)*Tool!$B$125*SIN(RADIANS(90-DEGREES(ASIN(AD555/2000))))*SQRT(2*Basic!$C$4*9.81)*Tool!$B$125)+(COS(RADIANS(90-DEGREES(ASIN(AD555/2000))))*SQRT(2*Basic!$C$4*9.81)*COS(RADIANS(90-DEGREES(ASIN(AD555/2000))))*SQRT(2*Basic!$C$4*9.81))))*SIN(RADIANS(AK555))+(SQRT(((SQRT((SIN(RADIANS(90-DEGREES(ASIN(AD555/2000))))*SQRT(2*Basic!$C$4*9.81)*Tool!$B$125*SIN(RADIANS(90-DEGREES(ASIN(AD555/2000))))*SQRT(2*Basic!$C$4*9.81)*Tool!$B$125)+(COS(RADIANS(90-DEGREES(ASIN(AD555/2000))))*SQRT(2*Basic!$C$4*9.81)*COS(RADIANS(90-DEGREES(ASIN(AD555/2000))))*SQRT(2*Basic!$C$4*9.81))))*SIN(RADIANS(AK555))*(SQRT((SIN(RADIANS(90-DEGREES(ASIN(AD555/2000))))*SQRT(2*Basic!$C$4*9.81)*Tool!$B$125*SIN(RADIANS(90-DEGREES(ASIN(AD555/2000))))*SQRT(2*Basic!$C$4*9.81)*Tool!$B$125)+(COS(RADIANS(90-DEGREES(ASIN(AD555/2000))))*SQRT(2*Basic!$C$4*9.81)*COS(RADIANS(90-DEGREES(ASIN(AD555/2000))))*SQRT(2*Basic!$C$4*9.81))))*SIN(RADIANS(AK555)))-19.62*(-Basic!$C$3))))*(SQRT((SIN(RADIANS(90-DEGREES(ASIN(AD555/2000))))*SQRT(2*Basic!$C$4*9.81)*Tool!$B$125*SIN(RADIANS(90-DEGREES(ASIN(AD555/2000))))*SQRT(2*Basic!$C$4*9.81)*Tool!$B$125)+(COS(RADIANS(90-DEGREES(ASIN(AD555/2000))))*SQRT(2*Basic!$C$4*9.81)*COS(RADIANS(90-DEGREES(ASIN(AD555/2000))))*SQRT(2*Basic!$C$4*9.81))))*COS(RADIANS(AK555))</f>
        <v>3.4336526361233006</v>
      </c>
    </row>
    <row r="556" spans="6:45" x14ac:dyDescent="0.3">
      <c r="F556">
        <v>554</v>
      </c>
      <c r="G556" s="31">
        <f t="shared" si="62"/>
        <v>1.633215026019075</v>
      </c>
      <c r="H556" s="35">
        <f>Tool!$E$10+('Trajectory Map'!G556*SIN(RADIANS(90-2*DEGREES(ASIN($D$5/2000))))/COS(RADIANS(90-2*DEGREES(ASIN($D$5/2000))))-('Trajectory Map'!G556*'Trajectory Map'!G556/((VLOOKUP($D$5,$AD$3:$AR$2002,15,FALSE)*4*COS(RADIANS(90-2*DEGREES(ASIN($D$5/2000))))*COS(RADIANS(90-2*DEGREES(ASIN($D$5/2000))))))))</f>
        <v>5.7108405901372858</v>
      </c>
      <c r="AD556" s="33">
        <f t="shared" si="66"/>
        <v>554</v>
      </c>
      <c r="AE556" s="33">
        <f t="shared" si="63"/>
        <v>1921.7398367104743</v>
      </c>
      <c r="AH556" s="33">
        <f t="shared" si="64"/>
        <v>16.081236630212192</v>
      </c>
      <c r="AI556" s="33">
        <f t="shared" si="65"/>
        <v>73.918763369787811</v>
      </c>
      <c r="AK556" s="75">
        <f t="shared" si="67"/>
        <v>57.837526739575615</v>
      </c>
      <c r="AN556" s="64"/>
      <c r="AQ556" s="64"/>
      <c r="AR556" s="75">
        <f>(SQRT((SIN(RADIANS(90-DEGREES(ASIN(AD556/2000))))*SQRT(2*Basic!$C$4*9.81)*Tool!$B$125*SIN(RADIANS(90-DEGREES(ASIN(AD556/2000))))*SQRT(2*Basic!$C$4*9.81)*Tool!$B$125)+(COS(RADIANS(90-DEGREES(ASIN(AD556/2000))))*SQRT(2*Basic!$C$4*9.81)*COS(RADIANS(90-DEGREES(ASIN(AD556/2000))))*SQRT(2*Basic!$C$4*9.81))))*(SQRT((SIN(RADIANS(90-DEGREES(ASIN(AD556/2000))))*SQRT(2*Basic!$C$4*9.81)*Tool!$B$125*SIN(RADIANS(90-DEGREES(ASIN(AD556/2000))))*SQRT(2*Basic!$C$4*9.81)*Tool!$B$125)+(COS(RADIANS(90-DEGREES(ASIN(AD556/2000))))*SQRT(2*Basic!$C$4*9.81)*COS(RADIANS(90-DEGREES(ASIN(AD556/2000))))*SQRT(2*Basic!$C$4*9.81))))/(2*9.81)</f>
        <v>0.9099211104399999</v>
      </c>
      <c r="AS556" s="75">
        <f>(1/9.81)*((SQRT((SIN(RADIANS(90-DEGREES(ASIN(AD556/2000))))*SQRT(2*Basic!$C$4*9.81)*Tool!$B$125*SIN(RADIANS(90-DEGREES(ASIN(AD556/2000))))*SQRT(2*Basic!$C$4*9.81)*Tool!$B$125)+(COS(RADIANS(90-DEGREES(ASIN(AD556/2000))))*SQRT(2*Basic!$C$4*9.81)*COS(RADIANS(90-DEGREES(ASIN(AD556/2000))))*SQRT(2*Basic!$C$4*9.81))))*SIN(RADIANS(AK556))+(SQRT(((SQRT((SIN(RADIANS(90-DEGREES(ASIN(AD556/2000))))*SQRT(2*Basic!$C$4*9.81)*Tool!$B$125*SIN(RADIANS(90-DEGREES(ASIN(AD556/2000))))*SQRT(2*Basic!$C$4*9.81)*Tool!$B$125)+(COS(RADIANS(90-DEGREES(ASIN(AD556/2000))))*SQRT(2*Basic!$C$4*9.81)*COS(RADIANS(90-DEGREES(ASIN(AD556/2000))))*SQRT(2*Basic!$C$4*9.81))))*SIN(RADIANS(AK556))*(SQRT((SIN(RADIANS(90-DEGREES(ASIN(AD556/2000))))*SQRT(2*Basic!$C$4*9.81)*Tool!$B$125*SIN(RADIANS(90-DEGREES(ASIN(AD556/2000))))*SQRT(2*Basic!$C$4*9.81)*Tool!$B$125)+(COS(RADIANS(90-DEGREES(ASIN(AD556/2000))))*SQRT(2*Basic!$C$4*9.81)*COS(RADIANS(90-DEGREES(ASIN(AD556/2000))))*SQRT(2*Basic!$C$4*9.81))))*SIN(RADIANS(AK556)))-19.62*(-Basic!$C$3))))*(SQRT((SIN(RADIANS(90-DEGREES(ASIN(AD556/2000))))*SQRT(2*Basic!$C$4*9.81)*Tool!$B$125*SIN(RADIANS(90-DEGREES(ASIN(AD556/2000))))*SQRT(2*Basic!$C$4*9.81)*Tool!$B$125)+(COS(RADIANS(90-DEGREES(ASIN(AD556/2000))))*SQRT(2*Basic!$C$4*9.81)*COS(RADIANS(90-DEGREES(ASIN(AD556/2000))))*SQRT(2*Basic!$C$4*9.81))))*COS(RADIANS(AK556))</f>
        <v>3.4393789902054128</v>
      </c>
    </row>
    <row r="557" spans="6:45" x14ac:dyDescent="0.3">
      <c r="F557">
        <v>555</v>
      </c>
      <c r="G557" s="31">
        <f t="shared" si="62"/>
        <v>1.6361630675822862</v>
      </c>
      <c r="H557" s="35">
        <f>Tool!$E$10+('Trajectory Map'!G557*SIN(RADIANS(90-2*DEGREES(ASIN($D$5/2000))))/COS(RADIANS(90-2*DEGREES(ASIN($D$5/2000))))-('Trajectory Map'!G557*'Trajectory Map'!G557/((VLOOKUP($D$5,$AD$3:$AR$2002,15,FALSE)*4*COS(RADIANS(90-2*DEGREES(ASIN($D$5/2000))))*COS(RADIANS(90-2*DEGREES(ASIN($D$5/2000))))))))</f>
        <v>5.7093602695438674</v>
      </c>
      <c r="AD557" s="33">
        <f t="shared" si="66"/>
        <v>555</v>
      </c>
      <c r="AE557" s="33">
        <f t="shared" si="63"/>
        <v>1921.4512744277436</v>
      </c>
      <c r="AH557" s="33">
        <f t="shared" si="64"/>
        <v>16.111053403077833</v>
      </c>
      <c r="AI557" s="33">
        <f t="shared" si="65"/>
        <v>73.888946596922167</v>
      </c>
      <c r="AK557" s="75">
        <f t="shared" si="67"/>
        <v>57.777893193844335</v>
      </c>
      <c r="AN557" s="64"/>
      <c r="AQ557" s="64"/>
      <c r="AR557" s="75">
        <f>(SQRT((SIN(RADIANS(90-DEGREES(ASIN(AD557/2000))))*SQRT(2*Basic!$C$4*9.81)*Tool!$B$125*SIN(RADIANS(90-DEGREES(ASIN(AD557/2000))))*SQRT(2*Basic!$C$4*9.81)*Tool!$B$125)+(COS(RADIANS(90-DEGREES(ASIN(AD557/2000))))*SQRT(2*Basic!$C$4*9.81)*COS(RADIANS(90-DEGREES(ASIN(AD557/2000))))*SQRT(2*Basic!$C$4*9.81))))*(SQRT((SIN(RADIANS(90-DEGREES(ASIN(AD557/2000))))*SQRT(2*Basic!$C$4*9.81)*Tool!$B$125*SIN(RADIANS(90-DEGREES(ASIN(AD557/2000))))*SQRT(2*Basic!$C$4*9.81)*Tool!$B$125)+(COS(RADIANS(90-DEGREES(ASIN(AD557/2000))))*SQRT(2*Basic!$C$4*9.81)*COS(RADIANS(90-DEGREES(ASIN(AD557/2000))))*SQRT(2*Basic!$C$4*9.81))))/(2*9.81)</f>
        <v>0.91021842225000016</v>
      </c>
      <c r="AS557" s="75">
        <f>(1/9.81)*((SQRT((SIN(RADIANS(90-DEGREES(ASIN(AD557/2000))))*SQRT(2*Basic!$C$4*9.81)*Tool!$B$125*SIN(RADIANS(90-DEGREES(ASIN(AD557/2000))))*SQRT(2*Basic!$C$4*9.81)*Tool!$B$125)+(COS(RADIANS(90-DEGREES(ASIN(AD557/2000))))*SQRT(2*Basic!$C$4*9.81)*COS(RADIANS(90-DEGREES(ASIN(AD557/2000))))*SQRT(2*Basic!$C$4*9.81))))*SIN(RADIANS(AK557))+(SQRT(((SQRT((SIN(RADIANS(90-DEGREES(ASIN(AD557/2000))))*SQRT(2*Basic!$C$4*9.81)*Tool!$B$125*SIN(RADIANS(90-DEGREES(ASIN(AD557/2000))))*SQRT(2*Basic!$C$4*9.81)*Tool!$B$125)+(COS(RADIANS(90-DEGREES(ASIN(AD557/2000))))*SQRT(2*Basic!$C$4*9.81)*COS(RADIANS(90-DEGREES(ASIN(AD557/2000))))*SQRT(2*Basic!$C$4*9.81))))*SIN(RADIANS(AK557))*(SQRT((SIN(RADIANS(90-DEGREES(ASIN(AD557/2000))))*SQRT(2*Basic!$C$4*9.81)*Tool!$B$125*SIN(RADIANS(90-DEGREES(ASIN(AD557/2000))))*SQRT(2*Basic!$C$4*9.81)*Tool!$B$125)+(COS(RADIANS(90-DEGREES(ASIN(AD557/2000))))*SQRT(2*Basic!$C$4*9.81)*COS(RADIANS(90-DEGREES(ASIN(AD557/2000))))*SQRT(2*Basic!$C$4*9.81))))*SIN(RADIANS(AK557)))-19.62*(-Basic!$C$3))))*(SQRT((SIN(RADIANS(90-DEGREES(ASIN(AD557/2000))))*SQRT(2*Basic!$C$4*9.81)*Tool!$B$125*SIN(RADIANS(90-DEGREES(ASIN(AD557/2000))))*SQRT(2*Basic!$C$4*9.81)*Tool!$B$125)+(COS(RADIANS(90-DEGREES(ASIN(AD557/2000))))*SQRT(2*Basic!$C$4*9.81)*COS(RADIANS(90-DEGREES(ASIN(AD557/2000))))*SQRT(2*Basic!$C$4*9.81))))*COS(RADIANS(AK557))</f>
        <v>3.4451021717734926</v>
      </c>
    </row>
    <row r="558" spans="6:45" x14ac:dyDescent="0.3">
      <c r="F558">
        <v>556</v>
      </c>
      <c r="G558" s="31">
        <f t="shared" si="62"/>
        <v>1.6391111091454975</v>
      </c>
      <c r="H558" s="35">
        <f>Tool!$E$10+('Trajectory Map'!G558*SIN(RADIANS(90-2*DEGREES(ASIN($D$5/2000))))/COS(RADIANS(90-2*DEGREES(ASIN($D$5/2000))))-('Trajectory Map'!G558*'Trajectory Map'!G558/((VLOOKUP($D$5,$AD$3:$AR$2002,15,FALSE)*4*COS(RADIANS(90-2*DEGREES(ASIN($D$5/2000))))*COS(RADIANS(90-2*DEGREES(ASIN($D$5/2000))))))))</f>
        <v>5.7078764953569348</v>
      </c>
      <c r="AD558" s="33">
        <f t="shared" si="66"/>
        <v>556</v>
      </c>
      <c r="AE558" s="33">
        <f t="shared" si="63"/>
        <v>1921.1621482842097</v>
      </c>
      <c r="AH558" s="33">
        <f t="shared" si="64"/>
        <v>16.140874658518715</v>
      </c>
      <c r="AI558" s="33">
        <f t="shared" si="65"/>
        <v>73.859125341481288</v>
      </c>
      <c r="AK558" s="75">
        <f t="shared" si="67"/>
        <v>57.718250682962569</v>
      </c>
      <c r="AN558" s="64"/>
      <c r="AQ558" s="64"/>
      <c r="AR558" s="75">
        <f>(SQRT((SIN(RADIANS(90-DEGREES(ASIN(AD558/2000))))*SQRT(2*Basic!$C$4*9.81)*Tool!$B$125*SIN(RADIANS(90-DEGREES(ASIN(AD558/2000))))*SQRT(2*Basic!$C$4*9.81)*Tool!$B$125)+(COS(RADIANS(90-DEGREES(ASIN(AD558/2000))))*SQRT(2*Basic!$C$4*9.81)*COS(RADIANS(90-DEGREES(ASIN(AD558/2000))))*SQRT(2*Basic!$C$4*9.81))))*(SQRT((SIN(RADIANS(90-DEGREES(ASIN(AD558/2000))))*SQRT(2*Basic!$C$4*9.81)*Tool!$B$125*SIN(RADIANS(90-DEGREES(ASIN(AD558/2000))))*SQRT(2*Basic!$C$4*9.81)*Tool!$B$125)+(COS(RADIANS(90-DEGREES(ASIN(AD558/2000))))*SQRT(2*Basic!$C$4*9.81)*COS(RADIANS(90-DEGREES(ASIN(AD558/2000))))*SQRT(2*Basic!$C$4*9.81))))/(2*9.81)</f>
        <v>0.91051627024000015</v>
      </c>
      <c r="AS558" s="75">
        <f>(1/9.81)*((SQRT((SIN(RADIANS(90-DEGREES(ASIN(AD558/2000))))*SQRT(2*Basic!$C$4*9.81)*Tool!$B$125*SIN(RADIANS(90-DEGREES(ASIN(AD558/2000))))*SQRT(2*Basic!$C$4*9.81)*Tool!$B$125)+(COS(RADIANS(90-DEGREES(ASIN(AD558/2000))))*SQRT(2*Basic!$C$4*9.81)*COS(RADIANS(90-DEGREES(ASIN(AD558/2000))))*SQRT(2*Basic!$C$4*9.81))))*SIN(RADIANS(AK558))+(SQRT(((SQRT((SIN(RADIANS(90-DEGREES(ASIN(AD558/2000))))*SQRT(2*Basic!$C$4*9.81)*Tool!$B$125*SIN(RADIANS(90-DEGREES(ASIN(AD558/2000))))*SQRT(2*Basic!$C$4*9.81)*Tool!$B$125)+(COS(RADIANS(90-DEGREES(ASIN(AD558/2000))))*SQRT(2*Basic!$C$4*9.81)*COS(RADIANS(90-DEGREES(ASIN(AD558/2000))))*SQRT(2*Basic!$C$4*9.81))))*SIN(RADIANS(AK558))*(SQRT((SIN(RADIANS(90-DEGREES(ASIN(AD558/2000))))*SQRT(2*Basic!$C$4*9.81)*Tool!$B$125*SIN(RADIANS(90-DEGREES(ASIN(AD558/2000))))*SQRT(2*Basic!$C$4*9.81)*Tool!$B$125)+(COS(RADIANS(90-DEGREES(ASIN(AD558/2000))))*SQRT(2*Basic!$C$4*9.81)*COS(RADIANS(90-DEGREES(ASIN(AD558/2000))))*SQRT(2*Basic!$C$4*9.81))))*SIN(RADIANS(AK558)))-19.62*(-Basic!$C$3))))*(SQRT((SIN(RADIANS(90-DEGREES(ASIN(AD558/2000))))*SQRT(2*Basic!$C$4*9.81)*Tool!$B$125*SIN(RADIANS(90-DEGREES(ASIN(AD558/2000))))*SQRT(2*Basic!$C$4*9.81)*Tool!$B$125)+(COS(RADIANS(90-DEGREES(ASIN(AD558/2000))))*SQRT(2*Basic!$C$4*9.81)*COS(RADIANS(90-DEGREES(ASIN(AD558/2000))))*SQRT(2*Basic!$C$4*9.81))))*COS(RADIANS(AK558))</f>
        <v>3.4508221704090731</v>
      </c>
    </row>
    <row r="559" spans="6:45" x14ac:dyDescent="0.3">
      <c r="F559">
        <v>557</v>
      </c>
      <c r="G559" s="31">
        <f t="shared" si="62"/>
        <v>1.6420591507087088</v>
      </c>
      <c r="H559" s="35">
        <f>Tool!$E$10+('Trajectory Map'!G559*SIN(RADIANS(90-2*DEGREES(ASIN($D$5/2000))))/COS(RADIANS(90-2*DEGREES(ASIN($D$5/2000))))-('Trajectory Map'!G559*'Trajectory Map'!G559/((VLOOKUP($D$5,$AD$3:$AR$2002,15,FALSE)*4*COS(RADIANS(90-2*DEGREES(ASIN($D$5/2000))))*COS(RADIANS(90-2*DEGREES(ASIN($D$5/2000))))))))</f>
        <v>5.7063892675764887</v>
      </c>
      <c r="AD559" s="33">
        <f t="shared" si="66"/>
        <v>557</v>
      </c>
      <c r="AE559" s="33">
        <f t="shared" si="63"/>
        <v>1920.872458025259</v>
      </c>
      <c r="AH559" s="33">
        <f t="shared" si="64"/>
        <v>16.170700406639337</v>
      </c>
      <c r="AI559" s="33">
        <f t="shared" si="65"/>
        <v>73.829299593360659</v>
      </c>
      <c r="AK559" s="75">
        <f t="shared" si="67"/>
        <v>57.658599186721325</v>
      </c>
      <c r="AN559" s="64"/>
      <c r="AQ559" s="64"/>
      <c r="AR559" s="75">
        <f>(SQRT((SIN(RADIANS(90-DEGREES(ASIN(AD559/2000))))*SQRT(2*Basic!$C$4*9.81)*Tool!$B$125*SIN(RADIANS(90-DEGREES(ASIN(AD559/2000))))*SQRT(2*Basic!$C$4*9.81)*Tool!$B$125)+(COS(RADIANS(90-DEGREES(ASIN(AD559/2000))))*SQRT(2*Basic!$C$4*9.81)*COS(RADIANS(90-DEGREES(ASIN(AD559/2000))))*SQRT(2*Basic!$C$4*9.81))))*(SQRT((SIN(RADIANS(90-DEGREES(ASIN(AD559/2000))))*SQRT(2*Basic!$C$4*9.81)*Tool!$B$125*SIN(RADIANS(90-DEGREES(ASIN(AD559/2000))))*SQRT(2*Basic!$C$4*9.81)*Tool!$B$125)+(COS(RADIANS(90-DEGREES(ASIN(AD559/2000))))*SQRT(2*Basic!$C$4*9.81)*COS(RADIANS(90-DEGREES(ASIN(AD559/2000))))*SQRT(2*Basic!$C$4*9.81))))/(2*9.81)</f>
        <v>0.91081465441000031</v>
      </c>
      <c r="AS559" s="75">
        <f>(1/9.81)*((SQRT((SIN(RADIANS(90-DEGREES(ASIN(AD559/2000))))*SQRT(2*Basic!$C$4*9.81)*Tool!$B$125*SIN(RADIANS(90-DEGREES(ASIN(AD559/2000))))*SQRT(2*Basic!$C$4*9.81)*Tool!$B$125)+(COS(RADIANS(90-DEGREES(ASIN(AD559/2000))))*SQRT(2*Basic!$C$4*9.81)*COS(RADIANS(90-DEGREES(ASIN(AD559/2000))))*SQRT(2*Basic!$C$4*9.81))))*SIN(RADIANS(AK559))+(SQRT(((SQRT((SIN(RADIANS(90-DEGREES(ASIN(AD559/2000))))*SQRT(2*Basic!$C$4*9.81)*Tool!$B$125*SIN(RADIANS(90-DEGREES(ASIN(AD559/2000))))*SQRT(2*Basic!$C$4*9.81)*Tool!$B$125)+(COS(RADIANS(90-DEGREES(ASIN(AD559/2000))))*SQRT(2*Basic!$C$4*9.81)*COS(RADIANS(90-DEGREES(ASIN(AD559/2000))))*SQRT(2*Basic!$C$4*9.81))))*SIN(RADIANS(AK559))*(SQRT((SIN(RADIANS(90-DEGREES(ASIN(AD559/2000))))*SQRT(2*Basic!$C$4*9.81)*Tool!$B$125*SIN(RADIANS(90-DEGREES(ASIN(AD559/2000))))*SQRT(2*Basic!$C$4*9.81)*Tool!$B$125)+(COS(RADIANS(90-DEGREES(ASIN(AD559/2000))))*SQRT(2*Basic!$C$4*9.81)*COS(RADIANS(90-DEGREES(ASIN(AD559/2000))))*SQRT(2*Basic!$C$4*9.81))))*SIN(RADIANS(AK559)))-19.62*(-Basic!$C$3))))*(SQRT((SIN(RADIANS(90-DEGREES(ASIN(AD559/2000))))*SQRT(2*Basic!$C$4*9.81)*Tool!$B$125*SIN(RADIANS(90-DEGREES(ASIN(AD559/2000))))*SQRT(2*Basic!$C$4*9.81)*Tool!$B$125)+(COS(RADIANS(90-DEGREES(ASIN(AD559/2000))))*SQRT(2*Basic!$C$4*9.81)*COS(RADIANS(90-DEGREES(ASIN(AD559/2000))))*SQRT(2*Basic!$C$4*9.81))))*COS(RADIANS(AK559))</f>
        <v>3.4565389756724034</v>
      </c>
    </row>
    <row r="560" spans="6:45" x14ac:dyDescent="0.3">
      <c r="F560">
        <v>558</v>
      </c>
      <c r="G560" s="31">
        <f t="shared" si="62"/>
        <v>1.64500719227192</v>
      </c>
      <c r="H560" s="35">
        <f>Tool!$E$10+('Trajectory Map'!G560*SIN(RADIANS(90-2*DEGREES(ASIN($D$5/2000))))/COS(RADIANS(90-2*DEGREES(ASIN($D$5/2000))))-('Trajectory Map'!G560*'Trajectory Map'!G560/((VLOOKUP($D$5,$AD$3:$AR$2002,15,FALSE)*4*COS(RADIANS(90-2*DEGREES(ASIN($D$5/2000))))*COS(RADIANS(90-2*DEGREES(ASIN($D$5/2000))))))))</f>
        <v>5.7048985862025274</v>
      </c>
      <c r="AD560" s="33">
        <f t="shared" si="66"/>
        <v>558</v>
      </c>
      <c r="AE560" s="33">
        <f t="shared" si="63"/>
        <v>1920.5822033956265</v>
      </c>
      <c r="AH560" s="33">
        <f t="shared" si="64"/>
        <v>16.200530657556666</v>
      </c>
      <c r="AI560" s="33">
        <f t="shared" si="65"/>
        <v>73.799469342443331</v>
      </c>
      <c r="AK560" s="75">
        <f t="shared" si="67"/>
        <v>57.598938684886669</v>
      </c>
      <c r="AN560" s="64"/>
      <c r="AQ560" s="64"/>
      <c r="AR560" s="75">
        <f>(SQRT((SIN(RADIANS(90-DEGREES(ASIN(AD560/2000))))*SQRT(2*Basic!$C$4*9.81)*Tool!$B$125*SIN(RADIANS(90-DEGREES(ASIN(AD560/2000))))*SQRT(2*Basic!$C$4*9.81)*Tool!$B$125)+(COS(RADIANS(90-DEGREES(ASIN(AD560/2000))))*SQRT(2*Basic!$C$4*9.81)*COS(RADIANS(90-DEGREES(ASIN(AD560/2000))))*SQRT(2*Basic!$C$4*9.81))))*(SQRT((SIN(RADIANS(90-DEGREES(ASIN(AD560/2000))))*SQRT(2*Basic!$C$4*9.81)*Tool!$B$125*SIN(RADIANS(90-DEGREES(ASIN(AD560/2000))))*SQRT(2*Basic!$C$4*9.81)*Tool!$B$125)+(COS(RADIANS(90-DEGREES(ASIN(AD560/2000))))*SQRT(2*Basic!$C$4*9.81)*COS(RADIANS(90-DEGREES(ASIN(AD560/2000))))*SQRT(2*Basic!$C$4*9.81))))/(2*9.81)</f>
        <v>0.91111357476000032</v>
      </c>
      <c r="AS560" s="75">
        <f>(1/9.81)*((SQRT((SIN(RADIANS(90-DEGREES(ASIN(AD560/2000))))*SQRT(2*Basic!$C$4*9.81)*Tool!$B$125*SIN(RADIANS(90-DEGREES(ASIN(AD560/2000))))*SQRT(2*Basic!$C$4*9.81)*Tool!$B$125)+(COS(RADIANS(90-DEGREES(ASIN(AD560/2000))))*SQRT(2*Basic!$C$4*9.81)*COS(RADIANS(90-DEGREES(ASIN(AD560/2000))))*SQRT(2*Basic!$C$4*9.81))))*SIN(RADIANS(AK560))+(SQRT(((SQRT((SIN(RADIANS(90-DEGREES(ASIN(AD560/2000))))*SQRT(2*Basic!$C$4*9.81)*Tool!$B$125*SIN(RADIANS(90-DEGREES(ASIN(AD560/2000))))*SQRT(2*Basic!$C$4*9.81)*Tool!$B$125)+(COS(RADIANS(90-DEGREES(ASIN(AD560/2000))))*SQRT(2*Basic!$C$4*9.81)*COS(RADIANS(90-DEGREES(ASIN(AD560/2000))))*SQRT(2*Basic!$C$4*9.81))))*SIN(RADIANS(AK560))*(SQRT((SIN(RADIANS(90-DEGREES(ASIN(AD560/2000))))*SQRT(2*Basic!$C$4*9.81)*Tool!$B$125*SIN(RADIANS(90-DEGREES(ASIN(AD560/2000))))*SQRT(2*Basic!$C$4*9.81)*Tool!$B$125)+(COS(RADIANS(90-DEGREES(ASIN(AD560/2000))))*SQRT(2*Basic!$C$4*9.81)*COS(RADIANS(90-DEGREES(ASIN(AD560/2000))))*SQRT(2*Basic!$C$4*9.81))))*SIN(RADIANS(AK560)))-19.62*(-Basic!$C$3))))*(SQRT((SIN(RADIANS(90-DEGREES(ASIN(AD560/2000))))*SQRT(2*Basic!$C$4*9.81)*Tool!$B$125*SIN(RADIANS(90-DEGREES(ASIN(AD560/2000))))*SQRT(2*Basic!$C$4*9.81)*Tool!$B$125)+(COS(RADIANS(90-DEGREES(ASIN(AD560/2000))))*SQRT(2*Basic!$C$4*9.81)*COS(RADIANS(90-DEGREES(ASIN(AD560/2000))))*SQRT(2*Basic!$C$4*9.81))))*COS(RADIANS(AK560))</f>
        <v>3.4622525771024448</v>
      </c>
    </row>
    <row r="561" spans="6:45" x14ac:dyDescent="0.3">
      <c r="F561">
        <v>559</v>
      </c>
      <c r="G561" s="31">
        <f t="shared" si="62"/>
        <v>1.6479552338351313</v>
      </c>
      <c r="H561" s="35">
        <f>Tool!$E$10+('Trajectory Map'!G561*SIN(RADIANS(90-2*DEGREES(ASIN($D$5/2000))))/COS(RADIANS(90-2*DEGREES(ASIN($D$5/2000))))-('Trajectory Map'!G561*'Trajectory Map'!G561/((VLOOKUP($D$5,$AD$3:$AR$2002,15,FALSE)*4*COS(RADIANS(90-2*DEGREES(ASIN($D$5/2000))))*COS(RADIANS(90-2*DEGREES(ASIN($D$5/2000))))))))</f>
        <v>5.7034044512350519</v>
      </c>
      <c r="AD561" s="33">
        <f t="shared" si="66"/>
        <v>559</v>
      </c>
      <c r="AE561" s="33">
        <f t="shared" si="63"/>
        <v>1920.2913841393968</v>
      </c>
      <c r="AH561" s="33">
        <f t="shared" si="64"/>
        <v>16.230365421400187</v>
      </c>
      <c r="AI561" s="33">
        <f t="shared" si="65"/>
        <v>73.769634578599806</v>
      </c>
      <c r="AK561" s="75">
        <f t="shared" si="67"/>
        <v>57.539269157199627</v>
      </c>
      <c r="AN561" s="64"/>
      <c r="AQ561" s="64"/>
      <c r="AR561" s="75">
        <f>(SQRT((SIN(RADIANS(90-DEGREES(ASIN(AD561/2000))))*SQRT(2*Basic!$C$4*9.81)*Tool!$B$125*SIN(RADIANS(90-DEGREES(ASIN(AD561/2000))))*SQRT(2*Basic!$C$4*9.81)*Tool!$B$125)+(COS(RADIANS(90-DEGREES(ASIN(AD561/2000))))*SQRT(2*Basic!$C$4*9.81)*COS(RADIANS(90-DEGREES(ASIN(AD561/2000))))*SQRT(2*Basic!$C$4*9.81))))*(SQRT((SIN(RADIANS(90-DEGREES(ASIN(AD561/2000))))*SQRT(2*Basic!$C$4*9.81)*Tool!$B$125*SIN(RADIANS(90-DEGREES(ASIN(AD561/2000))))*SQRT(2*Basic!$C$4*9.81)*Tool!$B$125)+(COS(RADIANS(90-DEGREES(ASIN(AD561/2000))))*SQRT(2*Basic!$C$4*9.81)*COS(RADIANS(90-DEGREES(ASIN(AD561/2000))))*SQRT(2*Basic!$C$4*9.81))))/(2*9.81)</f>
        <v>0.91141303129000051</v>
      </c>
      <c r="AS561" s="75">
        <f>(1/9.81)*((SQRT((SIN(RADIANS(90-DEGREES(ASIN(AD561/2000))))*SQRT(2*Basic!$C$4*9.81)*Tool!$B$125*SIN(RADIANS(90-DEGREES(ASIN(AD561/2000))))*SQRT(2*Basic!$C$4*9.81)*Tool!$B$125)+(COS(RADIANS(90-DEGREES(ASIN(AD561/2000))))*SQRT(2*Basic!$C$4*9.81)*COS(RADIANS(90-DEGREES(ASIN(AD561/2000))))*SQRT(2*Basic!$C$4*9.81))))*SIN(RADIANS(AK561))+(SQRT(((SQRT((SIN(RADIANS(90-DEGREES(ASIN(AD561/2000))))*SQRT(2*Basic!$C$4*9.81)*Tool!$B$125*SIN(RADIANS(90-DEGREES(ASIN(AD561/2000))))*SQRT(2*Basic!$C$4*9.81)*Tool!$B$125)+(COS(RADIANS(90-DEGREES(ASIN(AD561/2000))))*SQRT(2*Basic!$C$4*9.81)*COS(RADIANS(90-DEGREES(ASIN(AD561/2000))))*SQRT(2*Basic!$C$4*9.81))))*SIN(RADIANS(AK561))*(SQRT((SIN(RADIANS(90-DEGREES(ASIN(AD561/2000))))*SQRT(2*Basic!$C$4*9.81)*Tool!$B$125*SIN(RADIANS(90-DEGREES(ASIN(AD561/2000))))*SQRT(2*Basic!$C$4*9.81)*Tool!$B$125)+(COS(RADIANS(90-DEGREES(ASIN(AD561/2000))))*SQRT(2*Basic!$C$4*9.81)*COS(RADIANS(90-DEGREES(ASIN(AD561/2000))))*SQRT(2*Basic!$C$4*9.81))))*SIN(RADIANS(AK561)))-19.62*(-Basic!$C$3))))*(SQRT((SIN(RADIANS(90-DEGREES(ASIN(AD561/2000))))*SQRT(2*Basic!$C$4*9.81)*Tool!$B$125*SIN(RADIANS(90-DEGREES(ASIN(AD561/2000))))*SQRT(2*Basic!$C$4*9.81)*Tool!$B$125)+(COS(RADIANS(90-DEGREES(ASIN(AD561/2000))))*SQRT(2*Basic!$C$4*9.81)*COS(RADIANS(90-DEGREES(ASIN(AD561/2000))))*SQRT(2*Basic!$C$4*9.81))))*COS(RADIANS(AK561))</f>
        <v>3.4679629642168686</v>
      </c>
    </row>
    <row r="562" spans="6:45" x14ac:dyDescent="0.3">
      <c r="F562">
        <v>560</v>
      </c>
      <c r="G562" s="31">
        <f t="shared" si="62"/>
        <v>1.6509032753983428</v>
      </c>
      <c r="H562" s="35">
        <f>Tool!$E$10+('Trajectory Map'!G562*SIN(RADIANS(90-2*DEGREES(ASIN($D$5/2000))))/COS(RADIANS(90-2*DEGREES(ASIN($D$5/2000))))-('Trajectory Map'!G562*'Trajectory Map'!G562/((VLOOKUP($D$5,$AD$3:$AR$2002,15,FALSE)*4*COS(RADIANS(90-2*DEGREES(ASIN($D$5/2000))))*COS(RADIANS(90-2*DEGREES(ASIN($D$5/2000))))))))</f>
        <v>5.701906862674063</v>
      </c>
      <c r="AD562" s="33">
        <f t="shared" si="66"/>
        <v>560</v>
      </c>
      <c r="AE562" s="33">
        <f t="shared" si="63"/>
        <v>1920</v>
      </c>
      <c r="AH562" s="33">
        <f t="shared" si="64"/>
        <v>16.26020470831196</v>
      </c>
      <c r="AI562" s="33">
        <f t="shared" si="65"/>
        <v>73.73979529168804</v>
      </c>
      <c r="AK562" s="75">
        <f t="shared" si="67"/>
        <v>57.47959058337608</v>
      </c>
      <c r="AN562" s="64"/>
      <c r="AQ562" s="64"/>
      <c r="AR562" s="75">
        <f>(SQRT((SIN(RADIANS(90-DEGREES(ASIN(AD562/2000))))*SQRT(2*Basic!$C$4*9.81)*Tool!$B$125*SIN(RADIANS(90-DEGREES(ASIN(AD562/2000))))*SQRT(2*Basic!$C$4*9.81)*Tool!$B$125)+(COS(RADIANS(90-DEGREES(ASIN(AD562/2000))))*SQRT(2*Basic!$C$4*9.81)*COS(RADIANS(90-DEGREES(ASIN(AD562/2000))))*SQRT(2*Basic!$C$4*9.81))))*(SQRT((SIN(RADIANS(90-DEGREES(ASIN(AD562/2000))))*SQRT(2*Basic!$C$4*9.81)*Tool!$B$125*SIN(RADIANS(90-DEGREES(ASIN(AD562/2000))))*SQRT(2*Basic!$C$4*9.81)*Tool!$B$125)+(COS(RADIANS(90-DEGREES(ASIN(AD562/2000))))*SQRT(2*Basic!$C$4*9.81)*COS(RADIANS(90-DEGREES(ASIN(AD562/2000))))*SQRT(2*Basic!$C$4*9.81))))/(2*9.81)</f>
        <v>0.91171302400000009</v>
      </c>
      <c r="AS562" s="75">
        <f>(1/9.81)*((SQRT((SIN(RADIANS(90-DEGREES(ASIN(AD562/2000))))*SQRT(2*Basic!$C$4*9.81)*Tool!$B$125*SIN(RADIANS(90-DEGREES(ASIN(AD562/2000))))*SQRT(2*Basic!$C$4*9.81)*Tool!$B$125)+(COS(RADIANS(90-DEGREES(ASIN(AD562/2000))))*SQRT(2*Basic!$C$4*9.81)*COS(RADIANS(90-DEGREES(ASIN(AD562/2000))))*SQRT(2*Basic!$C$4*9.81))))*SIN(RADIANS(AK562))+(SQRT(((SQRT((SIN(RADIANS(90-DEGREES(ASIN(AD562/2000))))*SQRT(2*Basic!$C$4*9.81)*Tool!$B$125*SIN(RADIANS(90-DEGREES(ASIN(AD562/2000))))*SQRT(2*Basic!$C$4*9.81)*Tool!$B$125)+(COS(RADIANS(90-DEGREES(ASIN(AD562/2000))))*SQRT(2*Basic!$C$4*9.81)*COS(RADIANS(90-DEGREES(ASIN(AD562/2000))))*SQRT(2*Basic!$C$4*9.81))))*SIN(RADIANS(AK562))*(SQRT((SIN(RADIANS(90-DEGREES(ASIN(AD562/2000))))*SQRT(2*Basic!$C$4*9.81)*Tool!$B$125*SIN(RADIANS(90-DEGREES(ASIN(AD562/2000))))*SQRT(2*Basic!$C$4*9.81)*Tool!$B$125)+(COS(RADIANS(90-DEGREES(ASIN(AD562/2000))))*SQRT(2*Basic!$C$4*9.81)*COS(RADIANS(90-DEGREES(ASIN(AD562/2000))))*SQRT(2*Basic!$C$4*9.81))))*SIN(RADIANS(AK562)))-19.62*(-Basic!$C$3))))*(SQRT((SIN(RADIANS(90-DEGREES(ASIN(AD562/2000))))*SQRT(2*Basic!$C$4*9.81)*Tool!$B$125*SIN(RADIANS(90-DEGREES(ASIN(AD562/2000))))*SQRT(2*Basic!$C$4*9.81)*Tool!$B$125)+(COS(RADIANS(90-DEGREES(ASIN(AD562/2000))))*SQRT(2*Basic!$C$4*9.81)*COS(RADIANS(90-DEGREES(ASIN(AD562/2000))))*SQRT(2*Basic!$C$4*9.81))))*COS(RADIANS(AK562))</f>
        <v>3.4736701265120566</v>
      </c>
    </row>
    <row r="563" spans="6:45" x14ac:dyDescent="0.3">
      <c r="F563">
        <v>561</v>
      </c>
      <c r="G563" s="31">
        <f t="shared" si="62"/>
        <v>1.6538513169615541</v>
      </c>
      <c r="H563" s="35">
        <f>Tool!$E$10+('Trajectory Map'!G563*SIN(RADIANS(90-2*DEGREES(ASIN($D$5/2000))))/COS(RADIANS(90-2*DEGREES(ASIN($D$5/2000))))-('Trajectory Map'!G563*'Trajectory Map'!G563/((VLOOKUP($D$5,$AD$3:$AR$2002,15,FALSE)*4*COS(RADIANS(90-2*DEGREES(ASIN($D$5/2000))))*COS(RADIANS(90-2*DEGREES(ASIN($D$5/2000))))))))</f>
        <v>5.7004058205195598</v>
      </c>
      <c r="AD563" s="33">
        <f t="shared" si="66"/>
        <v>561</v>
      </c>
      <c r="AE563" s="33">
        <f t="shared" si="63"/>
        <v>1919.7080507202131</v>
      </c>
      <c r="AH563" s="33">
        <f t="shared" si="64"/>
        <v>16.290048528446636</v>
      </c>
      <c r="AI563" s="33">
        <f t="shared" si="65"/>
        <v>73.709951471553367</v>
      </c>
      <c r="AK563" s="75">
        <f t="shared" si="67"/>
        <v>57.419902943106727</v>
      </c>
      <c r="AN563" s="64"/>
      <c r="AQ563" s="64"/>
      <c r="AR563" s="75">
        <f>(SQRT((SIN(RADIANS(90-DEGREES(ASIN(AD563/2000))))*SQRT(2*Basic!$C$4*9.81)*Tool!$B$125*SIN(RADIANS(90-DEGREES(ASIN(AD563/2000))))*SQRT(2*Basic!$C$4*9.81)*Tool!$B$125)+(COS(RADIANS(90-DEGREES(ASIN(AD563/2000))))*SQRT(2*Basic!$C$4*9.81)*COS(RADIANS(90-DEGREES(ASIN(AD563/2000))))*SQRT(2*Basic!$C$4*9.81))))*(SQRT((SIN(RADIANS(90-DEGREES(ASIN(AD563/2000))))*SQRT(2*Basic!$C$4*9.81)*Tool!$B$125*SIN(RADIANS(90-DEGREES(ASIN(AD563/2000))))*SQRT(2*Basic!$C$4*9.81)*Tool!$B$125)+(COS(RADIANS(90-DEGREES(ASIN(AD563/2000))))*SQRT(2*Basic!$C$4*9.81)*COS(RADIANS(90-DEGREES(ASIN(AD563/2000))))*SQRT(2*Basic!$C$4*9.81))))/(2*9.81)</f>
        <v>0.91201355288999997</v>
      </c>
      <c r="AS563" s="75">
        <f>(1/9.81)*((SQRT((SIN(RADIANS(90-DEGREES(ASIN(AD563/2000))))*SQRT(2*Basic!$C$4*9.81)*Tool!$B$125*SIN(RADIANS(90-DEGREES(ASIN(AD563/2000))))*SQRT(2*Basic!$C$4*9.81)*Tool!$B$125)+(COS(RADIANS(90-DEGREES(ASIN(AD563/2000))))*SQRT(2*Basic!$C$4*9.81)*COS(RADIANS(90-DEGREES(ASIN(AD563/2000))))*SQRT(2*Basic!$C$4*9.81))))*SIN(RADIANS(AK563))+(SQRT(((SQRT((SIN(RADIANS(90-DEGREES(ASIN(AD563/2000))))*SQRT(2*Basic!$C$4*9.81)*Tool!$B$125*SIN(RADIANS(90-DEGREES(ASIN(AD563/2000))))*SQRT(2*Basic!$C$4*9.81)*Tool!$B$125)+(COS(RADIANS(90-DEGREES(ASIN(AD563/2000))))*SQRT(2*Basic!$C$4*9.81)*COS(RADIANS(90-DEGREES(ASIN(AD563/2000))))*SQRT(2*Basic!$C$4*9.81))))*SIN(RADIANS(AK563))*(SQRT((SIN(RADIANS(90-DEGREES(ASIN(AD563/2000))))*SQRT(2*Basic!$C$4*9.81)*Tool!$B$125*SIN(RADIANS(90-DEGREES(ASIN(AD563/2000))))*SQRT(2*Basic!$C$4*9.81)*Tool!$B$125)+(COS(RADIANS(90-DEGREES(ASIN(AD563/2000))))*SQRT(2*Basic!$C$4*9.81)*COS(RADIANS(90-DEGREES(ASIN(AD563/2000))))*SQRT(2*Basic!$C$4*9.81))))*SIN(RADIANS(AK563)))-19.62*(-Basic!$C$3))))*(SQRT((SIN(RADIANS(90-DEGREES(ASIN(AD563/2000))))*SQRT(2*Basic!$C$4*9.81)*Tool!$B$125*SIN(RADIANS(90-DEGREES(ASIN(AD563/2000))))*SQRT(2*Basic!$C$4*9.81)*Tool!$B$125)+(COS(RADIANS(90-DEGREES(ASIN(AD563/2000))))*SQRT(2*Basic!$C$4*9.81)*COS(RADIANS(90-DEGREES(ASIN(AD563/2000))))*SQRT(2*Basic!$C$4*9.81))))*COS(RADIANS(AK563))</f>
        <v>3.4793740534631064</v>
      </c>
    </row>
    <row r="564" spans="6:45" x14ac:dyDescent="0.3">
      <c r="F564">
        <v>562</v>
      </c>
      <c r="G564" s="31">
        <f t="shared" si="62"/>
        <v>1.6567993585247656</v>
      </c>
      <c r="H564" s="35">
        <f>Tool!$E$10+('Trajectory Map'!G564*SIN(RADIANS(90-2*DEGREES(ASIN($D$5/2000))))/COS(RADIANS(90-2*DEGREES(ASIN($D$5/2000))))-('Trajectory Map'!G564*'Trajectory Map'!G564/((VLOOKUP($D$5,$AD$3:$AR$2002,15,FALSE)*4*COS(RADIANS(90-2*DEGREES(ASIN($D$5/2000))))*COS(RADIANS(90-2*DEGREES(ASIN($D$5/2000))))))))</f>
        <v>5.6989013247715423</v>
      </c>
      <c r="AD564" s="33">
        <f t="shared" si="66"/>
        <v>562</v>
      </c>
      <c r="AE564" s="33">
        <f t="shared" si="63"/>
        <v>1919.4155360421569</v>
      </c>
      <c r="AH564" s="33">
        <f t="shared" si="64"/>
        <v>16.319896891971503</v>
      </c>
      <c r="AI564" s="33">
        <f t="shared" si="65"/>
        <v>73.680103108028504</v>
      </c>
      <c r="AK564" s="75">
        <f t="shared" si="67"/>
        <v>57.360206216056994</v>
      </c>
      <c r="AN564" s="64"/>
      <c r="AQ564" s="64"/>
      <c r="AR564" s="75">
        <f>(SQRT((SIN(RADIANS(90-DEGREES(ASIN(AD564/2000))))*SQRT(2*Basic!$C$4*9.81)*Tool!$B$125*SIN(RADIANS(90-DEGREES(ASIN(AD564/2000))))*SQRT(2*Basic!$C$4*9.81)*Tool!$B$125)+(COS(RADIANS(90-DEGREES(ASIN(AD564/2000))))*SQRT(2*Basic!$C$4*9.81)*COS(RADIANS(90-DEGREES(ASIN(AD564/2000))))*SQRT(2*Basic!$C$4*9.81))))*(SQRT((SIN(RADIANS(90-DEGREES(ASIN(AD564/2000))))*SQRT(2*Basic!$C$4*9.81)*Tool!$B$125*SIN(RADIANS(90-DEGREES(ASIN(AD564/2000))))*SQRT(2*Basic!$C$4*9.81)*Tool!$B$125)+(COS(RADIANS(90-DEGREES(ASIN(AD564/2000))))*SQRT(2*Basic!$C$4*9.81)*COS(RADIANS(90-DEGREES(ASIN(AD564/2000))))*SQRT(2*Basic!$C$4*9.81))))/(2*9.81)</f>
        <v>0.91231461796000002</v>
      </c>
      <c r="AS564" s="75">
        <f>(1/9.81)*((SQRT((SIN(RADIANS(90-DEGREES(ASIN(AD564/2000))))*SQRT(2*Basic!$C$4*9.81)*Tool!$B$125*SIN(RADIANS(90-DEGREES(ASIN(AD564/2000))))*SQRT(2*Basic!$C$4*9.81)*Tool!$B$125)+(COS(RADIANS(90-DEGREES(ASIN(AD564/2000))))*SQRT(2*Basic!$C$4*9.81)*COS(RADIANS(90-DEGREES(ASIN(AD564/2000))))*SQRT(2*Basic!$C$4*9.81))))*SIN(RADIANS(AK564))+(SQRT(((SQRT((SIN(RADIANS(90-DEGREES(ASIN(AD564/2000))))*SQRT(2*Basic!$C$4*9.81)*Tool!$B$125*SIN(RADIANS(90-DEGREES(ASIN(AD564/2000))))*SQRT(2*Basic!$C$4*9.81)*Tool!$B$125)+(COS(RADIANS(90-DEGREES(ASIN(AD564/2000))))*SQRT(2*Basic!$C$4*9.81)*COS(RADIANS(90-DEGREES(ASIN(AD564/2000))))*SQRT(2*Basic!$C$4*9.81))))*SIN(RADIANS(AK564))*(SQRT((SIN(RADIANS(90-DEGREES(ASIN(AD564/2000))))*SQRT(2*Basic!$C$4*9.81)*Tool!$B$125*SIN(RADIANS(90-DEGREES(ASIN(AD564/2000))))*SQRT(2*Basic!$C$4*9.81)*Tool!$B$125)+(COS(RADIANS(90-DEGREES(ASIN(AD564/2000))))*SQRT(2*Basic!$C$4*9.81)*COS(RADIANS(90-DEGREES(ASIN(AD564/2000))))*SQRT(2*Basic!$C$4*9.81))))*SIN(RADIANS(AK564)))-19.62*(-Basic!$C$3))))*(SQRT((SIN(RADIANS(90-DEGREES(ASIN(AD564/2000))))*SQRT(2*Basic!$C$4*9.81)*Tool!$B$125*SIN(RADIANS(90-DEGREES(ASIN(AD564/2000))))*SQRT(2*Basic!$C$4*9.81)*Tool!$B$125)+(COS(RADIANS(90-DEGREES(ASIN(AD564/2000))))*SQRT(2*Basic!$C$4*9.81)*COS(RADIANS(90-DEGREES(ASIN(AD564/2000))))*SQRT(2*Basic!$C$4*9.81))))*COS(RADIANS(AK564))</f>
        <v>3.4850747345238138</v>
      </c>
    </row>
    <row r="565" spans="6:45" x14ac:dyDescent="0.3">
      <c r="F565">
        <v>563</v>
      </c>
      <c r="G565" s="31">
        <f t="shared" si="62"/>
        <v>1.6597474000879768</v>
      </c>
      <c r="H565" s="35">
        <f>Tool!$E$10+('Trajectory Map'!G565*SIN(RADIANS(90-2*DEGREES(ASIN($D$5/2000))))/COS(RADIANS(90-2*DEGREES(ASIN($D$5/2000))))-('Trajectory Map'!G565*'Trajectory Map'!G565/((VLOOKUP($D$5,$AD$3:$AR$2002,15,FALSE)*4*COS(RADIANS(90-2*DEGREES(ASIN($D$5/2000))))*COS(RADIANS(90-2*DEGREES(ASIN($D$5/2000))))))))</f>
        <v>5.6973933754300106</v>
      </c>
      <c r="AD565" s="33">
        <f t="shared" si="66"/>
        <v>563</v>
      </c>
      <c r="AE565" s="33">
        <f t="shared" si="63"/>
        <v>1919.1224557072953</v>
      </c>
      <c r="AH565" s="33">
        <f t="shared" si="64"/>
        <v>16.34974980906652</v>
      </c>
      <c r="AI565" s="33">
        <f t="shared" si="65"/>
        <v>73.650250190933477</v>
      </c>
      <c r="AK565" s="75">
        <f t="shared" si="67"/>
        <v>57.300500381866961</v>
      </c>
      <c r="AN565" s="64"/>
      <c r="AQ565" s="64"/>
      <c r="AR565" s="75">
        <f>(SQRT((SIN(RADIANS(90-DEGREES(ASIN(AD565/2000))))*SQRT(2*Basic!$C$4*9.81)*Tool!$B$125*SIN(RADIANS(90-DEGREES(ASIN(AD565/2000))))*SQRT(2*Basic!$C$4*9.81)*Tool!$B$125)+(COS(RADIANS(90-DEGREES(ASIN(AD565/2000))))*SQRT(2*Basic!$C$4*9.81)*COS(RADIANS(90-DEGREES(ASIN(AD565/2000))))*SQRT(2*Basic!$C$4*9.81))))*(SQRT((SIN(RADIANS(90-DEGREES(ASIN(AD565/2000))))*SQRT(2*Basic!$C$4*9.81)*Tool!$B$125*SIN(RADIANS(90-DEGREES(ASIN(AD565/2000))))*SQRT(2*Basic!$C$4*9.81)*Tool!$B$125)+(COS(RADIANS(90-DEGREES(ASIN(AD565/2000))))*SQRT(2*Basic!$C$4*9.81)*COS(RADIANS(90-DEGREES(ASIN(AD565/2000))))*SQRT(2*Basic!$C$4*9.81))))/(2*9.81)</f>
        <v>0.91261621920999991</v>
      </c>
      <c r="AS565" s="75">
        <f>(1/9.81)*((SQRT((SIN(RADIANS(90-DEGREES(ASIN(AD565/2000))))*SQRT(2*Basic!$C$4*9.81)*Tool!$B$125*SIN(RADIANS(90-DEGREES(ASIN(AD565/2000))))*SQRT(2*Basic!$C$4*9.81)*Tool!$B$125)+(COS(RADIANS(90-DEGREES(ASIN(AD565/2000))))*SQRT(2*Basic!$C$4*9.81)*COS(RADIANS(90-DEGREES(ASIN(AD565/2000))))*SQRT(2*Basic!$C$4*9.81))))*SIN(RADIANS(AK565))+(SQRT(((SQRT((SIN(RADIANS(90-DEGREES(ASIN(AD565/2000))))*SQRT(2*Basic!$C$4*9.81)*Tool!$B$125*SIN(RADIANS(90-DEGREES(ASIN(AD565/2000))))*SQRT(2*Basic!$C$4*9.81)*Tool!$B$125)+(COS(RADIANS(90-DEGREES(ASIN(AD565/2000))))*SQRT(2*Basic!$C$4*9.81)*COS(RADIANS(90-DEGREES(ASIN(AD565/2000))))*SQRT(2*Basic!$C$4*9.81))))*SIN(RADIANS(AK565))*(SQRT((SIN(RADIANS(90-DEGREES(ASIN(AD565/2000))))*SQRT(2*Basic!$C$4*9.81)*Tool!$B$125*SIN(RADIANS(90-DEGREES(ASIN(AD565/2000))))*SQRT(2*Basic!$C$4*9.81)*Tool!$B$125)+(COS(RADIANS(90-DEGREES(ASIN(AD565/2000))))*SQRT(2*Basic!$C$4*9.81)*COS(RADIANS(90-DEGREES(ASIN(AD565/2000))))*SQRT(2*Basic!$C$4*9.81))))*SIN(RADIANS(AK565)))-19.62*(-Basic!$C$3))))*(SQRT((SIN(RADIANS(90-DEGREES(ASIN(AD565/2000))))*SQRT(2*Basic!$C$4*9.81)*Tool!$B$125*SIN(RADIANS(90-DEGREES(ASIN(AD565/2000))))*SQRT(2*Basic!$C$4*9.81)*Tool!$B$125)+(COS(RADIANS(90-DEGREES(ASIN(AD565/2000))))*SQRT(2*Basic!$C$4*9.81)*COS(RADIANS(90-DEGREES(ASIN(AD565/2000))))*SQRT(2*Basic!$C$4*9.81))))*COS(RADIANS(AK565))</f>
        <v>3.490772159126692</v>
      </c>
    </row>
    <row r="566" spans="6:45" x14ac:dyDescent="0.3">
      <c r="F566">
        <v>564</v>
      </c>
      <c r="G566" s="31">
        <f t="shared" si="62"/>
        <v>1.6626954416511881</v>
      </c>
      <c r="H566" s="35">
        <f>Tool!$E$10+('Trajectory Map'!G566*SIN(RADIANS(90-2*DEGREES(ASIN($D$5/2000))))/COS(RADIANS(90-2*DEGREES(ASIN($D$5/2000))))-('Trajectory Map'!G566*'Trajectory Map'!G566/((VLOOKUP($D$5,$AD$3:$AR$2002,15,FALSE)*4*COS(RADIANS(90-2*DEGREES(ASIN($D$5/2000))))*COS(RADIANS(90-2*DEGREES(ASIN($D$5/2000))))))))</f>
        <v>5.6958819724949654</v>
      </c>
      <c r="AD566" s="33">
        <f t="shared" si="66"/>
        <v>564</v>
      </c>
      <c r="AE566" s="33">
        <f t="shared" si="63"/>
        <v>1918.828809456435</v>
      </c>
      <c r="AH566" s="33">
        <f t="shared" si="64"/>
        <v>16.379607289924369</v>
      </c>
      <c r="AI566" s="33">
        <f t="shared" si="65"/>
        <v>73.620392710075635</v>
      </c>
      <c r="AK566" s="75">
        <f t="shared" si="67"/>
        <v>57.240785420151262</v>
      </c>
      <c r="AN566" s="64"/>
      <c r="AQ566" s="64"/>
      <c r="AR566" s="75">
        <f>(SQRT((SIN(RADIANS(90-DEGREES(ASIN(AD566/2000))))*SQRT(2*Basic!$C$4*9.81)*Tool!$B$125*SIN(RADIANS(90-DEGREES(ASIN(AD566/2000))))*SQRT(2*Basic!$C$4*9.81)*Tool!$B$125)+(COS(RADIANS(90-DEGREES(ASIN(AD566/2000))))*SQRT(2*Basic!$C$4*9.81)*COS(RADIANS(90-DEGREES(ASIN(AD566/2000))))*SQRT(2*Basic!$C$4*9.81))))*(SQRT((SIN(RADIANS(90-DEGREES(ASIN(AD566/2000))))*SQRT(2*Basic!$C$4*9.81)*Tool!$B$125*SIN(RADIANS(90-DEGREES(ASIN(AD566/2000))))*SQRT(2*Basic!$C$4*9.81)*Tool!$B$125)+(COS(RADIANS(90-DEGREES(ASIN(AD566/2000))))*SQRT(2*Basic!$C$4*9.81)*COS(RADIANS(90-DEGREES(ASIN(AD566/2000))))*SQRT(2*Basic!$C$4*9.81))))/(2*9.81)</f>
        <v>0.91291835663999998</v>
      </c>
      <c r="AS566" s="75">
        <f>(1/9.81)*((SQRT((SIN(RADIANS(90-DEGREES(ASIN(AD566/2000))))*SQRT(2*Basic!$C$4*9.81)*Tool!$B$125*SIN(RADIANS(90-DEGREES(ASIN(AD566/2000))))*SQRT(2*Basic!$C$4*9.81)*Tool!$B$125)+(COS(RADIANS(90-DEGREES(ASIN(AD566/2000))))*SQRT(2*Basic!$C$4*9.81)*COS(RADIANS(90-DEGREES(ASIN(AD566/2000))))*SQRT(2*Basic!$C$4*9.81))))*SIN(RADIANS(AK566))+(SQRT(((SQRT((SIN(RADIANS(90-DEGREES(ASIN(AD566/2000))))*SQRT(2*Basic!$C$4*9.81)*Tool!$B$125*SIN(RADIANS(90-DEGREES(ASIN(AD566/2000))))*SQRT(2*Basic!$C$4*9.81)*Tool!$B$125)+(COS(RADIANS(90-DEGREES(ASIN(AD566/2000))))*SQRT(2*Basic!$C$4*9.81)*COS(RADIANS(90-DEGREES(ASIN(AD566/2000))))*SQRT(2*Basic!$C$4*9.81))))*SIN(RADIANS(AK566))*(SQRT((SIN(RADIANS(90-DEGREES(ASIN(AD566/2000))))*SQRT(2*Basic!$C$4*9.81)*Tool!$B$125*SIN(RADIANS(90-DEGREES(ASIN(AD566/2000))))*SQRT(2*Basic!$C$4*9.81)*Tool!$B$125)+(COS(RADIANS(90-DEGREES(ASIN(AD566/2000))))*SQRT(2*Basic!$C$4*9.81)*COS(RADIANS(90-DEGREES(ASIN(AD566/2000))))*SQRT(2*Basic!$C$4*9.81))))*SIN(RADIANS(AK566)))-19.62*(-Basic!$C$3))))*(SQRT((SIN(RADIANS(90-DEGREES(ASIN(AD566/2000))))*SQRT(2*Basic!$C$4*9.81)*Tool!$B$125*SIN(RADIANS(90-DEGREES(ASIN(AD566/2000))))*SQRT(2*Basic!$C$4*9.81)*Tool!$B$125)+(COS(RADIANS(90-DEGREES(ASIN(AD566/2000))))*SQRT(2*Basic!$C$4*9.81)*COS(RADIANS(90-DEGREES(ASIN(AD566/2000))))*SQRT(2*Basic!$C$4*9.81))))*COS(RADIANS(AK566))</f>
        <v>3.4964663166829602</v>
      </c>
    </row>
    <row r="567" spans="6:45" x14ac:dyDescent="0.3">
      <c r="F567">
        <v>565</v>
      </c>
      <c r="G567" s="31">
        <f t="shared" si="62"/>
        <v>1.6656434832143994</v>
      </c>
      <c r="H567" s="35">
        <f>Tool!$E$10+('Trajectory Map'!G567*SIN(RADIANS(90-2*DEGREES(ASIN($D$5/2000))))/COS(RADIANS(90-2*DEGREES(ASIN($D$5/2000))))-('Trajectory Map'!G567*'Trajectory Map'!G567/((VLOOKUP($D$5,$AD$3:$AR$2002,15,FALSE)*4*COS(RADIANS(90-2*DEGREES(ASIN($D$5/2000))))*COS(RADIANS(90-2*DEGREES(ASIN($D$5/2000))))))))</f>
        <v>5.694367115966406</v>
      </c>
      <c r="AD567" s="33">
        <f t="shared" si="66"/>
        <v>565</v>
      </c>
      <c r="AE567" s="33">
        <f t="shared" si="63"/>
        <v>1918.5345970297226</v>
      </c>
      <c r="AH567" s="33">
        <f t="shared" si="64"/>
        <v>16.409469344750473</v>
      </c>
      <c r="AI567" s="33">
        <f t="shared" si="65"/>
        <v>73.590530655249523</v>
      </c>
      <c r="AK567" s="75">
        <f t="shared" si="67"/>
        <v>57.181061310499054</v>
      </c>
      <c r="AN567" s="64"/>
      <c r="AQ567" s="64"/>
      <c r="AR567" s="75">
        <f>(SQRT((SIN(RADIANS(90-DEGREES(ASIN(AD567/2000))))*SQRT(2*Basic!$C$4*9.81)*Tool!$B$125*SIN(RADIANS(90-DEGREES(ASIN(AD567/2000))))*SQRT(2*Basic!$C$4*9.81)*Tool!$B$125)+(COS(RADIANS(90-DEGREES(ASIN(AD567/2000))))*SQRT(2*Basic!$C$4*9.81)*COS(RADIANS(90-DEGREES(ASIN(AD567/2000))))*SQRT(2*Basic!$C$4*9.81))))*(SQRT((SIN(RADIANS(90-DEGREES(ASIN(AD567/2000))))*SQRT(2*Basic!$C$4*9.81)*Tool!$B$125*SIN(RADIANS(90-DEGREES(ASIN(AD567/2000))))*SQRT(2*Basic!$C$4*9.81)*Tool!$B$125)+(COS(RADIANS(90-DEGREES(ASIN(AD567/2000))))*SQRT(2*Basic!$C$4*9.81)*COS(RADIANS(90-DEGREES(ASIN(AD567/2000))))*SQRT(2*Basic!$C$4*9.81))))/(2*9.81)</f>
        <v>0.9132210302499999</v>
      </c>
      <c r="AS567" s="75">
        <f>(1/9.81)*((SQRT((SIN(RADIANS(90-DEGREES(ASIN(AD567/2000))))*SQRT(2*Basic!$C$4*9.81)*Tool!$B$125*SIN(RADIANS(90-DEGREES(ASIN(AD567/2000))))*SQRT(2*Basic!$C$4*9.81)*Tool!$B$125)+(COS(RADIANS(90-DEGREES(ASIN(AD567/2000))))*SQRT(2*Basic!$C$4*9.81)*COS(RADIANS(90-DEGREES(ASIN(AD567/2000))))*SQRT(2*Basic!$C$4*9.81))))*SIN(RADIANS(AK567))+(SQRT(((SQRT((SIN(RADIANS(90-DEGREES(ASIN(AD567/2000))))*SQRT(2*Basic!$C$4*9.81)*Tool!$B$125*SIN(RADIANS(90-DEGREES(ASIN(AD567/2000))))*SQRT(2*Basic!$C$4*9.81)*Tool!$B$125)+(COS(RADIANS(90-DEGREES(ASIN(AD567/2000))))*SQRT(2*Basic!$C$4*9.81)*COS(RADIANS(90-DEGREES(ASIN(AD567/2000))))*SQRT(2*Basic!$C$4*9.81))))*SIN(RADIANS(AK567))*(SQRT((SIN(RADIANS(90-DEGREES(ASIN(AD567/2000))))*SQRT(2*Basic!$C$4*9.81)*Tool!$B$125*SIN(RADIANS(90-DEGREES(ASIN(AD567/2000))))*SQRT(2*Basic!$C$4*9.81)*Tool!$B$125)+(COS(RADIANS(90-DEGREES(ASIN(AD567/2000))))*SQRT(2*Basic!$C$4*9.81)*COS(RADIANS(90-DEGREES(ASIN(AD567/2000))))*SQRT(2*Basic!$C$4*9.81))))*SIN(RADIANS(AK567)))-19.62*(-Basic!$C$3))))*(SQRT((SIN(RADIANS(90-DEGREES(ASIN(AD567/2000))))*SQRT(2*Basic!$C$4*9.81)*Tool!$B$125*SIN(RADIANS(90-DEGREES(ASIN(AD567/2000))))*SQRT(2*Basic!$C$4*9.81)*Tool!$B$125)+(COS(RADIANS(90-DEGREES(ASIN(AD567/2000))))*SQRT(2*Basic!$C$4*9.81)*COS(RADIANS(90-DEGREES(ASIN(AD567/2000))))*SQRT(2*Basic!$C$4*9.81))))*COS(RADIANS(AK567))</f>
        <v>3.5021571965825431</v>
      </c>
    </row>
    <row r="568" spans="6:45" x14ac:dyDescent="0.3">
      <c r="F568">
        <v>566</v>
      </c>
      <c r="G568" s="31">
        <f t="shared" si="62"/>
        <v>1.6685915247776106</v>
      </c>
      <c r="H568" s="35">
        <f>Tool!$E$10+('Trajectory Map'!G568*SIN(RADIANS(90-2*DEGREES(ASIN($D$5/2000))))/COS(RADIANS(90-2*DEGREES(ASIN($D$5/2000))))-('Trajectory Map'!G568*'Trajectory Map'!G568/((VLOOKUP($D$5,$AD$3:$AR$2002,15,FALSE)*4*COS(RADIANS(90-2*DEGREES(ASIN($D$5/2000))))*COS(RADIANS(90-2*DEGREES(ASIN($D$5/2000))))))))</f>
        <v>5.6928488058443323</v>
      </c>
      <c r="AD568" s="33">
        <f t="shared" si="66"/>
        <v>566</v>
      </c>
      <c r="AE568" s="33">
        <f t="shared" si="63"/>
        <v>1918.2398181666442</v>
      </c>
      <c r="AH568" s="33">
        <f t="shared" si="64"/>
        <v>16.439335983763058</v>
      </c>
      <c r="AI568" s="33">
        <f t="shared" si="65"/>
        <v>73.560664016236942</v>
      </c>
      <c r="AK568" s="75">
        <f t="shared" si="67"/>
        <v>57.121328032473883</v>
      </c>
      <c r="AN568" s="64"/>
      <c r="AQ568" s="64"/>
      <c r="AR568" s="75">
        <f>(SQRT((SIN(RADIANS(90-DEGREES(ASIN(AD568/2000))))*SQRT(2*Basic!$C$4*9.81)*Tool!$B$125*SIN(RADIANS(90-DEGREES(ASIN(AD568/2000))))*SQRT(2*Basic!$C$4*9.81)*Tool!$B$125)+(COS(RADIANS(90-DEGREES(ASIN(AD568/2000))))*SQRT(2*Basic!$C$4*9.81)*COS(RADIANS(90-DEGREES(ASIN(AD568/2000))))*SQRT(2*Basic!$C$4*9.81))))*(SQRT((SIN(RADIANS(90-DEGREES(ASIN(AD568/2000))))*SQRT(2*Basic!$C$4*9.81)*Tool!$B$125*SIN(RADIANS(90-DEGREES(ASIN(AD568/2000))))*SQRT(2*Basic!$C$4*9.81)*Tool!$B$125)+(COS(RADIANS(90-DEGREES(ASIN(AD568/2000))))*SQRT(2*Basic!$C$4*9.81)*COS(RADIANS(90-DEGREES(ASIN(AD568/2000))))*SQRT(2*Basic!$C$4*9.81))))/(2*9.81)</f>
        <v>0.91352424004000043</v>
      </c>
      <c r="AS568" s="75">
        <f>(1/9.81)*((SQRT((SIN(RADIANS(90-DEGREES(ASIN(AD568/2000))))*SQRT(2*Basic!$C$4*9.81)*Tool!$B$125*SIN(RADIANS(90-DEGREES(ASIN(AD568/2000))))*SQRT(2*Basic!$C$4*9.81)*Tool!$B$125)+(COS(RADIANS(90-DEGREES(ASIN(AD568/2000))))*SQRT(2*Basic!$C$4*9.81)*COS(RADIANS(90-DEGREES(ASIN(AD568/2000))))*SQRT(2*Basic!$C$4*9.81))))*SIN(RADIANS(AK568))+(SQRT(((SQRT((SIN(RADIANS(90-DEGREES(ASIN(AD568/2000))))*SQRT(2*Basic!$C$4*9.81)*Tool!$B$125*SIN(RADIANS(90-DEGREES(ASIN(AD568/2000))))*SQRT(2*Basic!$C$4*9.81)*Tool!$B$125)+(COS(RADIANS(90-DEGREES(ASIN(AD568/2000))))*SQRT(2*Basic!$C$4*9.81)*COS(RADIANS(90-DEGREES(ASIN(AD568/2000))))*SQRT(2*Basic!$C$4*9.81))))*SIN(RADIANS(AK568))*(SQRT((SIN(RADIANS(90-DEGREES(ASIN(AD568/2000))))*SQRT(2*Basic!$C$4*9.81)*Tool!$B$125*SIN(RADIANS(90-DEGREES(ASIN(AD568/2000))))*SQRT(2*Basic!$C$4*9.81)*Tool!$B$125)+(COS(RADIANS(90-DEGREES(ASIN(AD568/2000))))*SQRT(2*Basic!$C$4*9.81)*COS(RADIANS(90-DEGREES(ASIN(AD568/2000))))*SQRT(2*Basic!$C$4*9.81))))*SIN(RADIANS(AK568)))-19.62*(-Basic!$C$3))))*(SQRT((SIN(RADIANS(90-DEGREES(ASIN(AD568/2000))))*SQRT(2*Basic!$C$4*9.81)*Tool!$B$125*SIN(RADIANS(90-DEGREES(ASIN(AD568/2000))))*SQRT(2*Basic!$C$4*9.81)*Tool!$B$125)+(COS(RADIANS(90-DEGREES(ASIN(AD568/2000))))*SQRT(2*Basic!$C$4*9.81)*COS(RADIANS(90-DEGREES(ASIN(AD568/2000))))*SQRT(2*Basic!$C$4*9.81))))*COS(RADIANS(AK568))</f>
        <v>3.507844788194082</v>
      </c>
    </row>
    <row r="569" spans="6:45" x14ac:dyDescent="0.3">
      <c r="F569">
        <v>567</v>
      </c>
      <c r="G569" s="31">
        <f t="shared" si="62"/>
        <v>1.6715395663408221</v>
      </c>
      <c r="H569" s="35">
        <f>Tool!$E$10+('Trajectory Map'!G569*SIN(RADIANS(90-2*DEGREES(ASIN($D$5/2000))))/COS(RADIANS(90-2*DEGREES(ASIN($D$5/2000))))-('Trajectory Map'!G569*'Trajectory Map'!G569/((VLOOKUP($D$5,$AD$3:$AR$2002,15,FALSE)*4*COS(RADIANS(90-2*DEGREES(ASIN($D$5/2000))))*COS(RADIANS(90-2*DEGREES(ASIN($D$5/2000))))))))</f>
        <v>5.6913270421287443</v>
      </c>
      <c r="AD569" s="33">
        <f t="shared" si="66"/>
        <v>567</v>
      </c>
      <c r="AE569" s="33">
        <f t="shared" si="63"/>
        <v>1917.9444726060242</v>
      </c>
      <c r="AH569" s="33">
        <f t="shared" si="64"/>
        <v>16.469207217193173</v>
      </c>
      <c r="AI569" s="33">
        <f t="shared" si="65"/>
        <v>73.530792782806827</v>
      </c>
      <c r="AK569" s="75">
        <f t="shared" si="67"/>
        <v>57.061585565613655</v>
      </c>
      <c r="AN569" s="64"/>
      <c r="AQ569" s="64"/>
      <c r="AR569" s="75">
        <f>(SQRT((SIN(RADIANS(90-DEGREES(ASIN(AD569/2000))))*SQRT(2*Basic!$C$4*9.81)*Tool!$B$125*SIN(RADIANS(90-DEGREES(ASIN(AD569/2000))))*SQRT(2*Basic!$C$4*9.81)*Tool!$B$125)+(COS(RADIANS(90-DEGREES(ASIN(AD569/2000))))*SQRT(2*Basic!$C$4*9.81)*COS(RADIANS(90-DEGREES(ASIN(AD569/2000))))*SQRT(2*Basic!$C$4*9.81))))*(SQRT((SIN(RADIANS(90-DEGREES(ASIN(AD569/2000))))*SQRT(2*Basic!$C$4*9.81)*Tool!$B$125*SIN(RADIANS(90-DEGREES(ASIN(AD569/2000))))*SQRT(2*Basic!$C$4*9.81)*Tool!$B$125)+(COS(RADIANS(90-DEGREES(ASIN(AD569/2000))))*SQRT(2*Basic!$C$4*9.81)*COS(RADIANS(90-DEGREES(ASIN(AD569/2000))))*SQRT(2*Basic!$C$4*9.81))))/(2*9.81)</f>
        <v>0.91382798601000026</v>
      </c>
      <c r="AS569" s="75">
        <f>(1/9.81)*((SQRT((SIN(RADIANS(90-DEGREES(ASIN(AD569/2000))))*SQRT(2*Basic!$C$4*9.81)*Tool!$B$125*SIN(RADIANS(90-DEGREES(ASIN(AD569/2000))))*SQRT(2*Basic!$C$4*9.81)*Tool!$B$125)+(COS(RADIANS(90-DEGREES(ASIN(AD569/2000))))*SQRT(2*Basic!$C$4*9.81)*COS(RADIANS(90-DEGREES(ASIN(AD569/2000))))*SQRT(2*Basic!$C$4*9.81))))*SIN(RADIANS(AK569))+(SQRT(((SQRT((SIN(RADIANS(90-DEGREES(ASIN(AD569/2000))))*SQRT(2*Basic!$C$4*9.81)*Tool!$B$125*SIN(RADIANS(90-DEGREES(ASIN(AD569/2000))))*SQRT(2*Basic!$C$4*9.81)*Tool!$B$125)+(COS(RADIANS(90-DEGREES(ASIN(AD569/2000))))*SQRT(2*Basic!$C$4*9.81)*COS(RADIANS(90-DEGREES(ASIN(AD569/2000))))*SQRT(2*Basic!$C$4*9.81))))*SIN(RADIANS(AK569))*(SQRT((SIN(RADIANS(90-DEGREES(ASIN(AD569/2000))))*SQRT(2*Basic!$C$4*9.81)*Tool!$B$125*SIN(RADIANS(90-DEGREES(ASIN(AD569/2000))))*SQRT(2*Basic!$C$4*9.81)*Tool!$B$125)+(COS(RADIANS(90-DEGREES(ASIN(AD569/2000))))*SQRT(2*Basic!$C$4*9.81)*COS(RADIANS(90-DEGREES(ASIN(AD569/2000))))*SQRT(2*Basic!$C$4*9.81))))*SIN(RADIANS(AK569)))-19.62*(-Basic!$C$3))))*(SQRT((SIN(RADIANS(90-DEGREES(ASIN(AD569/2000))))*SQRT(2*Basic!$C$4*9.81)*Tool!$B$125*SIN(RADIANS(90-DEGREES(ASIN(AD569/2000))))*SQRT(2*Basic!$C$4*9.81)*Tool!$B$125)+(COS(RADIANS(90-DEGREES(ASIN(AD569/2000))))*SQRT(2*Basic!$C$4*9.81)*COS(RADIANS(90-DEGREES(ASIN(AD569/2000))))*SQRT(2*Basic!$C$4*9.81))))*COS(RADIANS(AK569))</f>
        <v>3.5135290808649149</v>
      </c>
    </row>
    <row r="570" spans="6:45" x14ac:dyDescent="0.3">
      <c r="F570">
        <v>568</v>
      </c>
      <c r="G570" s="31">
        <f t="shared" si="62"/>
        <v>1.6744876079040334</v>
      </c>
      <c r="H570" s="35">
        <f>Tool!$E$10+('Trajectory Map'!G570*SIN(RADIANS(90-2*DEGREES(ASIN($D$5/2000))))/COS(RADIANS(90-2*DEGREES(ASIN($D$5/2000))))-('Trajectory Map'!G570*'Trajectory Map'!G570/((VLOOKUP($D$5,$AD$3:$AR$2002,15,FALSE)*4*COS(RADIANS(90-2*DEGREES(ASIN($D$5/2000))))*COS(RADIANS(90-2*DEGREES(ASIN($D$5/2000))))))))</f>
        <v>5.689801824819642</v>
      </c>
      <c r="AD570" s="33">
        <f t="shared" si="66"/>
        <v>568</v>
      </c>
      <c r="AE570" s="33">
        <f t="shared" si="63"/>
        <v>1917.6485600860237</v>
      </c>
      <c r="AH570" s="33">
        <f t="shared" si="64"/>
        <v>16.499083055284729</v>
      </c>
      <c r="AI570" s="33">
        <f t="shared" si="65"/>
        <v>73.500916944715271</v>
      </c>
      <c r="AK570" s="75">
        <f t="shared" si="67"/>
        <v>57.001833889430543</v>
      </c>
      <c r="AN570" s="64"/>
      <c r="AQ570" s="64"/>
      <c r="AR570" s="75">
        <f>(SQRT((SIN(RADIANS(90-DEGREES(ASIN(AD570/2000))))*SQRT(2*Basic!$C$4*9.81)*Tool!$B$125*SIN(RADIANS(90-DEGREES(ASIN(AD570/2000))))*SQRT(2*Basic!$C$4*9.81)*Tool!$B$125)+(COS(RADIANS(90-DEGREES(ASIN(AD570/2000))))*SQRT(2*Basic!$C$4*9.81)*COS(RADIANS(90-DEGREES(ASIN(AD570/2000))))*SQRT(2*Basic!$C$4*9.81))))*(SQRT((SIN(RADIANS(90-DEGREES(ASIN(AD570/2000))))*SQRT(2*Basic!$C$4*9.81)*Tool!$B$125*SIN(RADIANS(90-DEGREES(ASIN(AD570/2000))))*SQRT(2*Basic!$C$4*9.81)*Tool!$B$125)+(COS(RADIANS(90-DEGREES(ASIN(AD570/2000))))*SQRT(2*Basic!$C$4*9.81)*COS(RADIANS(90-DEGREES(ASIN(AD570/2000))))*SQRT(2*Basic!$C$4*9.81))))/(2*9.81)</f>
        <v>0.91413226815999982</v>
      </c>
      <c r="AS570" s="75">
        <f>(1/9.81)*((SQRT((SIN(RADIANS(90-DEGREES(ASIN(AD570/2000))))*SQRT(2*Basic!$C$4*9.81)*Tool!$B$125*SIN(RADIANS(90-DEGREES(ASIN(AD570/2000))))*SQRT(2*Basic!$C$4*9.81)*Tool!$B$125)+(COS(RADIANS(90-DEGREES(ASIN(AD570/2000))))*SQRT(2*Basic!$C$4*9.81)*COS(RADIANS(90-DEGREES(ASIN(AD570/2000))))*SQRT(2*Basic!$C$4*9.81))))*SIN(RADIANS(AK570))+(SQRT(((SQRT((SIN(RADIANS(90-DEGREES(ASIN(AD570/2000))))*SQRT(2*Basic!$C$4*9.81)*Tool!$B$125*SIN(RADIANS(90-DEGREES(ASIN(AD570/2000))))*SQRT(2*Basic!$C$4*9.81)*Tool!$B$125)+(COS(RADIANS(90-DEGREES(ASIN(AD570/2000))))*SQRT(2*Basic!$C$4*9.81)*COS(RADIANS(90-DEGREES(ASIN(AD570/2000))))*SQRT(2*Basic!$C$4*9.81))))*SIN(RADIANS(AK570))*(SQRT((SIN(RADIANS(90-DEGREES(ASIN(AD570/2000))))*SQRT(2*Basic!$C$4*9.81)*Tool!$B$125*SIN(RADIANS(90-DEGREES(ASIN(AD570/2000))))*SQRT(2*Basic!$C$4*9.81)*Tool!$B$125)+(COS(RADIANS(90-DEGREES(ASIN(AD570/2000))))*SQRT(2*Basic!$C$4*9.81)*COS(RADIANS(90-DEGREES(ASIN(AD570/2000))))*SQRT(2*Basic!$C$4*9.81))))*SIN(RADIANS(AK570)))-19.62*(-Basic!$C$3))))*(SQRT((SIN(RADIANS(90-DEGREES(ASIN(AD570/2000))))*SQRT(2*Basic!$C$4*9.81)*Tool!$B$125*SIN(RADIANS(90-DEGREES(ASIN(AD570/2000))))*SQRT(2*Basic!$C$4*9.81)*Tool!$B$125)+(COS(RADIANS(90-DEGREES(ASIN(AD570/2000))))*SQRT(2*Basic!$C$4*9.81)*COS(RADIANS(90-DEGREES(ASIN(AD570/2000))))*SQRT(2*Basic!$C$4*9.81))))*COS(RADIANS(AK570))</f>
        <v>3.5192100639211015</v>
      </c>
    </row>
    <row r="571" spans="6:45" x14ac:dyDescent="0.3">
      <c r="F571">
        <v>569</v>
      </c>
      <c r="G571" s="31">
        <f t="shared" si="62"/>
        <v>1.6774356494672447</v>
      </c>
      <c r="H571" s="35">
        <f>Tool!$E$10+('Trajectory Map'!G571*SIN(RADIANS(90-2*DEGREES(ASIN($D$5/2000))))/COS(RADIANS(90-2*DEGREES(ASIN($D$5/2000))))-('Trajectory Map'!G571*'Trajectory Map'!G571/((VLOOKUP($D$5,$AD$3:$AR$2002,15,FALSE)*4*COS(RADIANS(90-2*DEGREES(ASIN($D$5/2000))))*COS(RADIANS(90-2*DEGREES(ASIN($D$5/2000))))))))</f>
        <v>5.6882731539170264</v>
      </c>
      <c r="AD571" s="33">
        <f t="shared" si="66"/>
        <v>569</v>
      </c>
      <c r="AE571" s="33">
        <f t="shared" si="63"/>
        <v>1917.3520803441397</v>
      </c>
      <c r="AH571" s="33">
        <f t="shared" si="64"/>
        <v>16.528963508294542</v>
      </c>
      <c r="AI571" s="33">
        <f t="shared" si="65"/>
        <v>73.471036491705462</v>
      </c>
      <c r="AK571" s="75">
        <f t="shared" si="67"/>
        <v>56.942072983410917</v>
      </c>
      <c r="AN571" s="64"/>
      <c r="AQ571" s="64"/>
      <c r="AR571" s="75">
        <f>(SQRT((SIN(RADIANS(90-DEGREES(ASIN(AD571/2000))))*SQRT(2*Basic!$C$4*9.81)*Tool!$B$125*SIN(RADIANS(90-DEGREES(ASIN(AD571/2000))))*SQRT(2*Basic!$C$4*9.81)*Tool!$B$125)+(COS(RADIANS(90-DEGREES(ASIN(AD571/2000))))*SQRT(2*Basic!$C$4*9.81)*COS(RADIANS(90-DEGREES(ASIN(AD571/2000))))*SQRT(2*Basic!$C$4*9.81))))*(SQRT((SIN(RADIANS(90-DEGREES(ASIN(AD571/2000))))*SQRT(2*Basic!$C$4*9.81)*Tool!$B$125*SIN(RADIANS(90-DEGREES(ASIN(AD571/2000))))*SQRT(2*Basic!$C$4*9.81)*Tool!$B$125)+(COS(RADIANS(90-DEGREES(ASIN(AD571/2000))))*SQRT(2*Basic!$C$4*9.81)*COS(RADIANS(90-DEGREES(ASIN(AD571/2000))))*SQRT(2*Basic!$C$4*9.81))))/(2*9.81)</f>
        <v>0.91443708648999977</v>
      </c>
      <c r="AS571" s="75">
        <f>(1/9.81)*((SQRT((SIN(RADIANS(90-DEGREES(ASIN(AD571/2000))))*SQRT(2*Basic!$C$4*9.81)*Tool!$B$125*SIN(RADIANS(90-DEGREES(ASIN(AD571/2000))))*SQRT(2*Basic!$C$4*9.81)*Tool!$B$125)+(COS(RADIANS(90-DEGREES(ASIN(AD571/2000))))*SQRT(2*Basic!$C$4*9.81)*COS(RADIANS(90-DEGREES(ASIN(AD571/2000))))*SQRT(2*Basic!$C$4*9.81))))*SIN(RADIANS(AK571))+(SQRT(((SQRT((SIN(RADIANS(90-DEGREES(ASIN(AD571/2000))))*SQRT(2*Basic!$C$4*9.81)*Tool!$B$125*SIN(RADIANS(90-DEGREES(ASIN(AD571/2000))))*SQRT(2*Basic!$C$4*9.81)*Tool!$B$125)+(COS(RADIANS(90-DEGREES(ASIN(AD571/2000))))*SQRT(2*Basic!$C$4*9.81)*COS(RADIANS(90-DEGREES(ASIN(AD571/2000))))*SQRT(2*Basic!$C$4*9.81))))*SIN(RADIANS(AK571))*(SQRT((SIN(RADIANS(90-DEGREES(ASIN(AD571/2000))))*SQRT(2*Basic!$C$4*9.81)*Tool!$B$125*SIN(RADIANS(90-DEGREES(ASIN(AD571/2000))))*SQRT(2*Basic!$C$4*9.81)*Tool!$B$125)+(COS(RADIANS(90-DEGREES(ASIN(AD571/2000))))*SQRT(2*Basic!$C$4*9.81)*COS(RADIANS(90-DEGREES(ASIN(AD571/2000))))*SQRT(2*Basic!$C$4*9.81))))*SIN(RADIANS(AK571)))-19.62*(-Basic!$C$3))))*(SQRT((SIN(RADIANS(90-DEGREES(ASIN(AD571/2000))))*SQRT(2*Basic!$C$4*9.81)*Tool!$B$125*SIN(RADIANS(90-DEGREES(ASIN(AD571/2000))))*SQRT(2*Basic!$C$4*9.81)*Tool!$B$125)+(COS(RADIANS(90-DEGREES(ASIN(AD571/2000))))*SQRT(2*Basic!$C$4*9.81)*COS(RADIANS(90-DEGREES(ASIN(AD571/2000))))*SQRT(2*Basic!$C$4*9.81))))*COS(RADIANS(AK571))</f>
        <v>3.5248877266674046</v>
      </c>
    </row>
    <row r="572" spans="6:45" x14ac:dyDescent="0.3">
      <c r="F572">
        <v>570</v>
      </c>
      <c r="G572" s="31">
        <f t="shared" si="62"/>
        <v>1.6803836910304559</v>
      </c>
      <c r="H572" s="35">
        <f>Tool!$E$10+('Trajectory Map'!G572*SIN(RADIANS(90-2*DEGREES(ASIN($D$5/2000))))/COS(RADIANS(90-2*DEGREES(ASIN($D$5/2000))))-('Trajectory Map'!G572*'Trajectory Map'!G572/((VLOOKUP($D$5,$AD$3:$AR$2002,15,FALSE)*4*COS(RADIANS(90-2*DEGREES(ASIN($D$5/2000))))*COS(RADIANS(90-2*DEGREES(ASIN($D$5/2000))))))))</f>
        <v>5.6867410294208955</v>
      </c>
      <c r="AD572" s="33">
        <f t="shared" si="66"/>
        <v>570</v>
      </c>
      <c r="AE572" s="33">
        <f t="shared" si="63"/>
        <v>1917.0550331172028</v>
      </c>
      <c r="AH572" s="33">
        <f t="shared" si="64"/>
        <v>16.558848586492395</v>
      </c>
      <c r="AI572" s="33">
        <f t="shared" si="65"/>
        <v>73.441151413507612</v>
      </c>
      <c r="AK572" s="75">
        <f t="shared" si="67"/>
        <v>56.882302827015209</v>
      </c>
      <c r="AN572" s="64"/>
      <c r="AQ572" s="64"/>
      <c r="AR572" s="75">
        <f>(SQRT((SIN(RADIANS(90-DEGREES(ASIN(AD572/2000))))*SQRT(2*Basic!$C$4*9.81)*Tool!$B$125*SIN(RADIANS(90-DEGREES(ASIN(AD572/2000))))*SQRT(2*Basic!$C$4*9.81)*Tool!$B$125)+(COS(RADIANS(90-DEGREES(ASIN(AD572/2000))))*SQRT(2*Basic!$C$4*9.81)*COS(RADIANS(90-DEGREES(ASIN(AD572/2000))))*SQRT(2*Basic!$C$4*9.81))))*(SQRT((SIN(RADIANS(90-DEGREES(ASIN(AD572/2000))))*SQRT(2*Basic!$C$4*9.81)*Tool!$B$125*SIN(RADIANS(90-DEGREES(ASIN(AD572/2000))))*SQRT(2*Basic!$C$4*9.81)*Tool!$B$125)+(COS(RADIANS(90-DEGREES(ASIN(AD572/2000))))*SQRT(2*Basic!$C$4*9.81)*COS(RADIANS(90-DEGREES(ASIN(AD572/2000))))*SQRT(2*Basic!$C$4*9.81))))/(2*9.81)</f>
        <v>0.91474244100000024</v>
      </c>
      <c r="AS572" s="75">
        <f>(1/9.81)*((SQRT((SIN(RADIANS(90-DEGREES(ASIN(AD572/2000))))*SQRT(2*Basic!$C$4*9.81)*Tool!$B$125*SIN(RADIANS(90-DEGREES(ASIN(AD572/2000))))*SQRT(2*Basic!$C$4*9.81)*Tool!$B$125)+(COS(RADIANS(90-DEGREES(ASIN(AD572/2000))))*SQRT(2*Basic!$C$4*9.81)*COS(RADIANS(90-DEGREES(ASIN(AD572/2000))))*SQRT(2*Basic!$C$4*9.81))))*SIN(RADIANS(AK572))+(SQRT(((SQRT((SIN(RADIANS(90-DEGREES(ASIN(AD572/2000))))*SQRT(2*Basic!$C$4*9.81)*Tool!$B$125*SIN(RADIANS(90-DEGREES(ASIN(AD572/2000))))*SQRT(2*Basic!$C$4*9.81)*Tool!$B$125)+(COS(RADIANS(90-DEGREES(ASIN(AD572/2000))))*SQRT(2*Basic!$C$4*9.81)*COS(RADIANS(90-DEGREES(ASIN(AD572/2000))))*SQRT(2*Basic!$C$4*9.81))))*SIN(RADIANS(AK572))*(SQRT((SIN(RADIANS(90-DEGREES(ASIN(AD572/2000))))*SQRT(2*Basic!$C$4*9.81)*Tool!$B$125*SIN(RADIANS(90-DEGREES(ASIN(AD572/2000))))*SQRT(2*Basic!$C$4*9.81)*Tool!$B$125)+(COS(RADIANS(90-DEGREES(ASIN(AD572/2000))))*SQRT(2*Basic!$C$4*9.81)*COS(RADIANS(90-DEGREES(ASIN(AD572/2000))))*SQRT(2*Basic!$C$4*9.81))))*SIN(RADIANS(AK572)))-19.62*(-Basic!$C$3))))*(SQRT((SIN(RADIANS(90-DEGREES(ASIN(AD572/2000))))*SQRT(2*Basic!$C$4*9.81)*Tool!$B$125*SIN(RADIANS(90-DEGREES(ASIN(AD572/2000))))*SQRT(2*Basic!$C$4*9.81)*Tool!$B$125)+(COS(RADIANS(90-DEGREES(ASIN(AD572/2000))))*SQRT(2*Basic!$C$4*9.81)*COS(RADIANS(90-DEGREES(ASIN(AD572/2000))))*SQRT(2*Basic!$C$4*9.81))))*COS(RADIANS(AK572))</f>
        <v>3.5305620583873036</v>
      </c>
    </row>
    <row r="573" spans="6:45" x14ac:dyDescent="0.3">
      <c r="F573">
        <v>571</v>
      </c>
      <c r="G573" s="31">
        <f t="shared" si="62"/>
        <v>1.6833317325936674</v>
      </c>
      <c r="H573" s="35">
        <f>Tool!$E$10+('Trajectory Map'!G573*SIN(RADIANS(90-2*DEGREES(ASIN($D$5/2000))))/COS(RADIANS(90-2*DEGREES(ASIN($D$5/2000))))-('Trajectory Map'!G573*'Trajectory Map'!G573/((VLOOKUP($D$5,$AD$3:$AR$2002,15,FALSE)*4*COS(RADIANS(90-2*DEGREES(ASIN($D$5/2000))))*COS(RADIANS(90-2*DEGREES(ASIN($D$5/2000))))))))</f>
        <v>5.6852054513312513</v>
      </c>
      <c r="AD573" s="33">
        <f t="shared" si="66"/>
        <v>571</v>
      </c>
      <c r="AE573" s="33">
        <f t="shared" si="63"/>
        <v>1916.7574181413777</v>
      </c>
      <c r="AH573" s="33">
        <f t="shared" si="64"/>
        <v>16.588738300161033</v>
      </c>
      <c r="AI573" s="33">
        <f t="shared" si="65"/>
        <v>73.411261699838974</v>
      </c>
      <c r="AK573" s="75">
        <f t="shared" si="67"/>
        <v>56.822523399677934</v>
      </c>
      <c r="AN573" s="64"/>
      <c r="AQ573" s="64"/>
      <c r="AR573" s="75">
        <f>(SQRT((SIN(RADIANS(90-DEGREES(ASIN(AD573/2000))))*SQRT(2*Basic!$C$4*9.81)*Tool!$B$125*SIN(RADIANS(90-DEGREES(ASIN(AD573/2000))))*SQRT(2*Basic!$C$4*9.81)*Tool!$B$125)+(COS(RADIANS(90-DEGREES(ASIN(AD573/2000))))*SQRT(2*Basic!$C$4*9.81)*COS(RADIANS(90-DEGREES(ASIN(AD573/2000))))*SQRT(2*Basic!$C$4*9.81))))*(SQRT((SIN(RADIANS(90-DEGREES(ASIN(AD573/2000))))*SQRT(2*Basic!$C$4*9.81)*Tool!$B$125*SIN(RADIANS(90-DEGREES(ASIN(AD573/2000))))*SQRT(2*Basic!$C$4*9.81)*Tool!$B$125)+(COS(RADIANS(90-DEGREES(ASIN(AD573/2000))))*SQRT(2*Basic!$C$4*9.81)*COS(RADIANS(90-DEGREES(ASIN(AD573/2000))))*SQRT(2*Basic!$C$4*9.81))))/(2*9.81)</f>
        <v>0.91504833168999999</v>
      </c>
      <c r="AS573" s="75">
        <f>(1/9.81)*((SQRT((SIN(RADIANS(90-DEGREES(ASIN(AD573/2000))))*SQRT(2*Basic!$C$4*9.81)*Tool!$B$125*SIN(RADIANS(90-DEGREES(ASIN(AD573/2000))))*SQRT(2*Basic!$C$4*9.81)*Tool!$B$125)+(COS(RADIANS(90-DEGREES(ASIN(AD573/2000))))*SQRT(2*Basic!$C$4*9.81)*COS(RADIANS(90-DEGREES(ASIN(AD573/2000))))*SQRT(2*Basic!$C$4*9.81))))*SIN(RADIANS(AK573))+(SQRT(((SQRT((SIN(RADIANS(90-DEGREES(ASIN(AD573/2000))))*SQRT(2*Basic!$C$4*9.81)*Tool!$B$125*SIN(RADIANS(90-DEGREES(ASIN(AD573/2000))))*SQRT(2*Basic!$C$4*9.81)*Tool!$B$125)+(COS(RADIANS(90-DEGREES(ASIN(AD573/2000))))*SQRT(2*Basic!$C$4*9.81)*COS(RADIANS(90-DEGREES(ASIN(AD573/2000))))*SQRT(2*Basic!$C$4*9.81))))*SIN(RADIANS(AK573))*(SQRT((SIN(RADIANS(90-DEGREES(ASIN(AD573/2000))))*SQRT(2*Basic!$C$4*9.81)*Tool!$B$125*SIN(RADIANS(90-DEGREES(ASIN(AD573/2000))))*SQRT(2*Basic!$C$4*9.81)*Tool!$B$125)+(COS(RADIANS(90-DEGREES(ASIN(AD573/2000))))*SQRT(2*Basic!$C$4*9.81)*COS(RADIANS(90-DEGREES(ASIN(AD573/2000))))*SQRT(2*Basic!$C$4*9.81))))*SIN(RADIANS(AK573)))-19.62*(-Basic!$C$3))))*(SQRT((SIN(RADIANS(90-DEGREES(ASIN(AD573/2000))))*SQRT(2*Basic!$C$4*9.81)*Tool!$B$125*SIN(RADIANS(90-DEGREES(ASIN(AD573/2000))))*SQRT(2*Basic!$C$4*9.81)*Tool!$B$125)+(COS(RADIANS(90-DEGREES(ASIN(AD573/2000))))*SQRT(2*Basic!$C$4*9.81)*COS(RADIANS(90-DEGREES(ASIN(AD573/2000))))*SQRT(2*Basic!$C$4*9.81))))*COS(RADIANS(AK573))</f>
        <v>3.5362330483429854</v>
      </c>
    </row>
    <row r="574" spans="6:45" x14ac:dyDescent="0.3">
      <c r="F574">
        <v>572</v>
      </c>
      <c r="G574" s="31">
        <f t="shared" si="62"/>
        <v>1.6862797741568787</v>
      </c>
      <c r="H574" s="35">
        <f>Tool!$E$10+('Trajectory Map'!G574*SIN(RADIANS(90-2*DEGREES(ASIN($D$5/2000))))/COS(RADIANS(90-2*DEGREES(ASIN($D$5/2000))))-('Trajectory Map'!G574*'Trajectory Map'!G574/((VLOOKUP($D$5,$AD$3:$AR$2002,15,FALSE)*4*COS(RADIANS(90-2*DEGREES(ASIN($D$5/2000))))*COS(RADIANS(90-2*DEGREES(ASIN($D$5/2000))))))))</f>
        <v>5.6836664196480928</v>
      </c>
      <c r="AD574" s="33">
        <f t="shared" si="66"/>
        <v>572</v>
      </c>
      <c r="AE574" s="33">
        <f t="shared" si="63"/>
        <v>1916.4592351521594</v>
      </c>
      <c r="AH574" s="33">
        <f t="shared" si="64"/>
        <v>16.618632659596241</v>
      </c>
      <c r="AI574" s="33">
        <f t="shared" si="65"/>
        <v>73.381367340403756</v>
      </c>
      <c r="AK574" s="75">
        <f t="shared" si="67"/>
        <v>56.762734680807519</v>
      </c>
      <c r="AN574" s="64"/>
      <c r="AQ574" s="64"/>
      <c r="AR574" s="75">
        <f>(SQRT((SIN(RADIANS(90-DEGREES(ASIN(AD574/2000))))*SQRT(2*Basic!$C$4*9.81)*Tool!$B$125*SIN(RADIANS(90-DEGREES(ASIN(AD574/2000))))*SQRT(2*Basic!$C$4*9.81)*Tool!$B$125)+(COS(RADIANS(90-DEGREES(ASIN(AD574/2000))))*SQRT(2*Basic!$C$4*9.81)*COS(RADIANS(90-DEGREES(ASIN(AD574/2000))))*SQRT(2*Basic!$C$4*9.81))))*(SQRT((SIN(RADIANS(90-DEGREES(ASIN(AD574/2000))))*SQRT(2*Basic!$C$4*9.81)*Tool!$B$125*SIN(RADIANS(90-DEGREES(ASIN(AD574/2000))))*SQRT(2*Basic!$C$4*9.81)*Tool!$B$125)+(COS(RADIANS(90-DEGREES(ASIN(AD574/2000))))*SQRT(2*Basic!$C$4*9.81)*COS(RADIANS(90-DEGREES(ASIN(AD574/2000))))*SQRT(2*Basic!$C$4*9.81))))/(2*9.81)</f>
        <v>0.91535475856000037</v>
      </c>
      <c r="AS574" s="75">
        <f>(1/9.81)*((SQRT((SIN(RADIANS(90-DEGREES(ASIN(AD574/2000))))*SQRT(2*Basic!$C$4*9.81)*Tool!$B$125*SIN(RADIANS(90-DEGREES(ASIN(AD574/2000))))*SQRT(2*Basic!$C$4*9.81)*Tool!$B$125)+(COS(RADIANS(90-DEGREES(ASIN(AD574/2000))))*SQRT(2*Basic!$C$4*9.81)*COS(RADIANS(90-DEGREES(ASIN(AD574/2000))))*SQRT(2*Basic!$C$4*9.81))))*SIN(RADIANS(AK574))+(SQRT(((SQRT((SIN(RADIANS(90-DEGREES(ASIN(AD574/2000))))*SQRT(2*Basic!$C$4*9.81)*Tool!$B$125*SIN(RADIANS(90-DEGREES(ASIN(AD574/2000))))*SQRT(2*Basic!$C$4*9.81)*Tool!$B$125)+(COS(RADIANS(90-DEGREES(ASIN(AD574/2000))))*SQRT(2*Basic!$C$4*9.81)*COS(RADIANS(90-DEGREES(ASIN(AD574/2000))))*SQRT(2*Basic!$C$4*9.81))))*SIN(RADIANS(AK574))*(SQRT((SIN(RADIANS(90-DEGREES(ASIN(AD574/2000))))*SQRT(2*Basic!$C$4*9.81)*Tool!$B$125*SIN(RADIANS(90-DEGREES(ASIN(AD574/2000))))*SQRT(2*Basic!$C$4*9.81)*Tool!$B$125)+(COS(RADIANS(90-DEGREES(ASIN(AD574/2000))))*SQRT(2*Basic!$C$4*9.81)*COS(RADIANS(90-DEGREES(ASIN(AD574/2000))))*SQRT(2*Basic!$C$4*9.81))))*SIN(RADIANS(AK574)))-19.62*(-Basic!$C$3))))*(SQRT((SIN(RADIANS(90-DEGREES(ASIN(AD574/2000))))*SQRT(2*Basic!$C$4*9.81)*Tool!$B$125*SIN(RADIANS(90-DEGREES(ASIN(AD574/2000))))*SQRT(2*Basic!$C$4*9.81)*Tool!$B$125)+(COS(RADIANS(90-DEGREES(ASIN(AD574/2000))))*SQRT(2*Basic!$C$4*9.81)*COS(RADIANS(90-DEGREES(ASIN(AD574/2000))))*SQRT(2*Basic!$C$4*9.81))))*COS(RADIANS(AK574))</f>
        <v>3.5419006857753565</v>
      </c>
    </row>
    <row r="575" spans="6:45" x14ac:dyDescent="0.3">
      <c r="F575">
        <v>573</v>
      </c>
      <c r="G575" s="31">
        <f t="shared" si="62"/>
        <v>1.6892278157200902</v>
      </c>
      <c r="H575" s="35">
        <f>Tool!$E$10+('Trajectory Map'!G575*SIN(RADIANS(90-2*DEGREES(ASIN($D$5/2000))))/COS(RADIANS(90-2*DEGREES(ASIN($D$5/2000))))-('Trajectory Map'!G575*'Trajectory Map'!G575/((VLOOKUP($D$5,$AD$3:$AR$2002,15,FALSE)*4*COS(RADIANS(90-2*DEGREES(ASIN($D$5/2000))))*COS(RADIANS(90-2*DEGREES(ASIN($D$5/2000))))))))</f>
        <v>5.68212393437142</v>
      </c>
      <c r="AD575" s="33">
        <f t="shared" si="66"/>
        <v>573</v>
      </c>
      <c r="AE575" s="33">
        <f t="shared" si="63"/>
        <v>1916.1604838843743</v>
      </c>
      <c r="AH575" s="33">
        <f t="shared" si="64"/>
        <v>16.648531675106856</v>
      </c>
      <c r="AI575" s="33">
        <f t="shared" si="65"/>
        <v>73.351468324893148</v>
      </c>
      <c r="AK575" s="75">
        <f t="shared" si="67"/>
        <v>56.702936649786288</v>
      </c>
      <c r="AN575" s="64"/>
      <c r="AQ575" s="64"/>
      <c r="AR575" s="75">
        <f>(SQRT((SIN(RADIANS(90-DEGREES(ASIN(AD575/2000))))*SQRT(2*Basic!$C$4*9.81)*Tool!$B$125*SIN(RADIANS(90-DEGREES(ASIN(AD575/2000))))*SQRT(2*Basic!$C$4*9.81)*Tool!$B$125)+(COS(RADIANS(90-DEGREES(ASIN(AD575/2000))))*SQRT(2*Basic!$C$4*9.81)*COS(RADIANS(90-DEGREES(ASIN(AD575/2000))))*SQRT(2*Basic!$C$4*9.81))))*(SQRT((SIN(RADIANS(90-DEGREES(ASIN(AD575/2000))))*SQRT(2*Basic!$C$4*9.81)*Tool!$B$125*SIN(RADIANS(90-DEGREES(ASIN(AD575/2000))))*SQRT(2*Basic!$C$4*9.81)*Tool!$B$125)+(COS(RADIANS(90-DEGREES(ASIN(AD575/2000))))*SQRT(2*Basic!$C$4*9.81)*COS(RADIANS(90-DEGREES(ASIN(AD575/2000))))*SQRT(2*Basic!$C$4*9.81))))/(2*9.81)</f>
        <v>0.91566172161000026</v>
      </c>
      <c r="AS575" s="75">
        <f>(1/9.81)*((SQRT((SIN(RADIANS(90-DEGREES(ASIN(AD575/2000))))*SQRT(2*Basic!$C$4*9.81)*Tool!$B$125*SIN(RADIANS(90-DEGREES(ASIN(AD575/2000))))*SQRT(2*Basic!$C$4*9.81)*Tool!$B$125)+(COS(RADIANS(90-DEGREES(ASIN(AD575/2000))))*SQRT(2*Basic!$C$4*9.81)*COS(RADIANS(90-DEGREES(ASIN(AD575/2000))))*SQRT(2*Basic!$C$4*9.81))))*SIN(RADIANS(AK575))+(SQRT(((SQRT((SIN(RADIANS(90-DEGREES(ASIN(AD575/2000))))*SQRT(2*Basic!$C$4*9.81)*Tool!$B$125*SIN(RADIANS(90-DEGREES(ASIN(AD575/2000))))*SQRT(2*Basic!$C$4*9.81)*Tool!$B$125)+(COS(RADIANS(90-DEGREES(ASIN(AD575/2000))))*SQRT(2*Basic!$C$4*9.81)*COS(RADIANS(90-DEGREES(ASIN(AD575/2000))))*SQRT(2*Basic!$C$4*9.81))))*SIN(RADIANS(AK575))*(SQRT((SIN(RADIANS(90-DEGREES(ASIN(AD575/2000))))*SQRT(2*Basic!$C$4*9.81)*Tool!$B$125*SIN(RADIANS(90-DEGREES(ASIN(AD575/2000))))*SQRT(2*Basic!$C$4*9.81)*Tool!$B$125)+(COS(RADIANS(90-DEGREES(ASIN(AD575/2000))))*SQRT(2*Basic!$C$4*9.81)*COS(RADIANS(90-DEGREES(ASIN(AD575/2000))))*SQRT(2*Basic!$C$4*9.81))))*SIN(RADIANS(AK575)))-19.62*(-Basic!$C$3))))*(SQRT((SIN(RADIANS(90-DEGREES(ASIN(AD575/2000))))*SQRT(2*Basic!$C$4*9.81)*Tool!$B$125*SIN(RADIANS(90-DEGREES(ASIN(AD575/2000))))*SQRT(2*Basic!$C$4*9.81)*Tool!$B$125)+(COS(RADIANS(90-DEGREES(ASIN(AD575/2000))))*SQRT(2*Basic!$C$4*9.81)*COS(RADIANS(90-DEGREES(ASIN(AD575/2000))))*SQRT(2*Basic!$C$4*9.81))))*COS(RADIANS(AK575))</f>
        <v>3.547564959904034</v>
      </c>
    </row>
    <row r="576" spans="6:45" x14ac:dyDescent="0.3">
      <c r="F576">
        <v>574</v>
      </c>
      <c r="G576" s="31">
        <f t="shared" si="62"/>
        <v>1.6921758572833014</v>
      </c>
      <c r="H576" s="35">
        <f>Tool!$E$10+('Trajectory Map'!G576*SIN(RADIANS(90-2*DEGREES(ASIN($D$5/2000))))/COS(RADIANS(90-2*DEGREES(ASIN($D$5/2000))))-('Trajectory Map'!G576*'Trajectory Map'!G576/((VLOOKUP($D$5,$AD$3:$AR$2002,15,FALSE)*4*COS(RADIANS(90-2*DEGREES(ASIN($D$5/2000))))*COS(RADIANS(90-2*DEGREES(ASIN($D$5/2000))))))))</f>
        <v>5.6805779955012339</v>
      </c>
      <c r="AD576" s="33">
        <f t="shared" si="66"/>
        <v>574</v>
      </c>
      <c r="AE576" s="33">
        <f t="shared" si="63"/>
        <v>1915.8611640721776</v>
      </c>
      <c r="AH576" s="33">
        <f t="shared" si="64"/>
        <v>16.678435357014827</v>
      </c>
      <c r="AI576" s="33">
        <f t="shared" si="65"/>
        <v>73.32156464298518</v>
      </c>
      <c r="AK576" s="75">
        <f t="shared" si="67"/>
        <v>56.643129285970346</v>
      </c>
      <c r="AN576" s="64"/>
      <c r="AQ576" s="64"/>
      <c r="AR576" s="75">
        <f>(SQRT((SIN(RADIANS(90-DEGREES(ASIN(AD576/2000))))*SQRT(2*Basic!$C$4*9.81)*Tool!$B$125*SIN(RADIANS(90-DEGREES(ASIN(AD576/2000))))*SQRT(2*Basic!$C$4*9.81)*Tool!$B$125)+(COS(RADIANS(90-DEGREES(ASIN(AD576/2000))))*SQRT(2*Basic!$C$4*9.81)*COS(RADIANS(90-DEGREES(ASIN(AD576/2000))))*SQRT(2*Basic!$C$4*9.81))))*(SQRT((SIN(RADIANS(90-DEGREES(ASIN(AD576/2000))))*SQRT(2*Basic!$C$4*9.81)*Tool!$B$125*SIN(RADIANS(90-DEGREES(ASIN(AD576/2000))))*SQRT(2*Basic!$C$4*9.81)*Tool!$B$125)+(COS(RADIANS(90-DEGREES(ASIN(AD576/2000))))*SQRT(2*Basic!$C$4*9.81)*COS(RADIANS(90-DEGREES(ASIN(AD576/2000))))*SQRT(2*Basic!$C$4*9.81))))/(2*9.81)</f>
        <v>0.91596922083999999</v>
      </c>
      <c r="AS576" s="75">
        <f>(1/9.81)*((SQRT((SIN(RADIANS(90-DEGREES(ASIN(AD576/2000))))*SQRT(2*Basic!$C$4*9.81)*Tool!$B$125*SIN(RADIANS(90-DEGREES(ASIN(AD576/2000))))*SQRT(2*Basic!$C$4*9.81)*Tool!$B$125)+(COS(RADIANS(90-DEGREES(ASIN(AD576/2000))))*SQRT(2*Basic!$C$4*9.81)*COS(RADIANS(90-DEGREES(ASIN(AD576/2000))))*SQRT(2*Basic!$C$4*9.81))))*SIN(RADIANS(AK576))+(SQRT(((SQRT((SIN(RADIANS(90-DEGREES(ASIN(AD576/2000))))*SQRT(2*Basic!$C$4*9.81)*Tool!$B$125*SIN(RADIANS(90-DEGREES(ASIN(AD576/2000))))*SQRT(2*Basic!$C$4*9.81)*Tool!$B$125)+(COS(RADIANS(90-DEGREES(ASIN(AD576/2000))))*SQRT(2*Basic!$C$4*9.81)*COS(RADIANS(90-DEGREES(ASIN(AD576/2000))))*SQRT(2*Basic!$C$4*9.81))))*SIN(RADIANS(AK576))*(SQRT((SIN(RADIANS(90-DEGREES(ASIN(AD576/2000))))*SQRT(2*Basic!$C$4*9.81)*Tool!$B$125*SIN(RADIANS(90-DEGREES(ASIN(AD576/2000))))*SQRT(2*Basic!$C$4*9.81)*Tool!$B$125)+(COS(RADIANS(90-DEGREES(ASIN(AD576/2000))))*SQRT(2*Basic!$C$4*9.81)*COS(RADIANS(90-DEGREES(ASIN(AD576/2000))))*SQRT(2*Basic!$C$4*9.81))))*SIN(RADIANS(AK576)))-19.62*(-Basic!$C$3))))*(SQRT((SIN(RADIANS(90-DEGREES(ASIN(AD576/2000))))*SQRT(2*Basic!$C$4*9.81)*Tool!$B$125*SIN(RADIANS(90-DEGREES(ASIN(AD576/2000))))*SQRT(2*Basic!$C$4*9.81)*Tool!$B$125)+(COS(RADIANS(90-DEGREES(ASIN(AD576/2000))))*SQRT(2*Basic!$C$4*9.81)*COS(RADIANS(90-DEGREES(ASIN(AD576/2000))))*SQRT(2*Basic!$C$4*9.81))))*COS(RADIANS(AK576))</f>
        <v>3.5532258599273554</v>
      </c>
    </row>
    <row r="577" spans="6:45" x14ac:dyDescent="0.3">
      <c r="F577">
        <v>575</v>
      </c>
      <c r="G577" s="31">
        <f t="shared" si="62"/>
        <v>1.6951238988465127</v>
      </c>
      <c r="H577" s="35">
        <f>Tool!$E$10+('Trajectory Map'!G577*SIN(RADIANS(90-2*DEGREES(ASIN($D$5/2000))))/COS(RADIANS(90-2*DEGREES(ASIN($D$5/2000))))-('Trajectory Map'!G577*'Trajectory Map'!G577/((VLOOKUP($D$5,$AD$3:$AR$2002,15,FALSE)*4*COS(RADIANS(90-2*DEGREES(ASIN($D$5/2000))))*COS(RADIANS(90-2*DEGREES(ASIN($D$5/2000))))))))</f>
        <v>5.6790286030375334</v>
      </c>
      <c r="AD577" s="33">
        <f t="shared" si="66"/>
        <v>575</v>
      </c>
      <c r="AE577" s="33">
        <f t="shared" si="63"/>
        <v>1915.5612754490523</v>
      </c>
      <c r="AH577" s="33">
        <f t="shared" si="64"/>
        <v>16.708343715655243</v>
      </c>
      <c r="AI577" s="33">
        <f t="shared" si="65"/>
        <v>73.291656284344754</v>
      </c>
      <c r="AK577" s="75">
        <f t="shared" si="67"/>
        <v>56.583312568689514</v>
      </c>
      <c r="AN577" s="64"/>
      <c r="AQ577" s="64"/>
      <c r="AR577" s="75">
        <f>(SQRT((SIN(RADIANS(90-DEGREES(ASIN(AD577/2000))))*SQRT(2*Basic!$C$4*9.81)*Tool!$B$125*SIN(RADIANS(90-DEGREES(ASIN(AD577/2000))))*SQRT(2*Basic!$C$4*9.81)*Tool!$B$125)+(COS(RADIANS(90-DEGREES(ASIN(AD577/2000))))*SQRT(2*Basic!$C$4*9.81)*COS(RADIANS(90-DEGREES(ASIN(AD577/2000))))*SQRT(2*Basic!$C$4*9.81))))*(SQRT((SIN(RADIANS(90-DEGREES(ASIN(AD577/2000))))*SQRT(2*Basic!$C$4*9.81)*Tool!$B$125*SIN(RADIANS(90-DEGREES(ASIN(AD577/2000))))*SQRT(2*Basic!$C$4*9.81)*Tool!$B$125)+(COS(RADIANS(90-DEGREES(ASIN(AD577/2000))))*SQRT(2*Basic!$C$4*9.81)*COS(RADIANS(90-DEGREES(ASIN(AD577/2000))))*SQRT(2*Basic!$C$4*9.81))))/(2*9.81)</f>
        <v>0.91627725624999978</v>
      </c>
      <c r="AS577" s="75">
        <f>(1/9.81)*((SQRT((SIN(RADIANS(90-DEGREES(ASIN(AD577/2000))))*SQRT(2*Basic!$C$4*9.81)*Tool!$B$125*SIN(RADIANS(90-DEGREES(ASIN(AD577/2000))))*SQRT(2*Basic!$C$4*9.81)*Tool!$B$125)+(COS(RADIANS(90-DEGREES(ASIN(AD577/2000))))*SQRT(2*Basic!$C$4*9.81)*COS(RADIANS(90-DEGREES(ASIN(AD577/2000))))*SQRT(2*Basic!$C$4*9.81))))*SIN(RADIANS(AK577))+(SQRT(((SQRT((SIN(RADIANS(90-DEGREES(ASIN(AD577/2000))))*SQRT(2*Basic!$C$4*9.81)*Tool!$B$125*SIN(RADIANS(90-DEGREES(ASIN(AD577/2000))))*SQRT(2*Basic!$C$4*9.81)*Tool!$B$125)+(COS(RADIANS(90-DEGREES(ASIN(AD577/2000))))*SQRT(2*Basic!$C$4*9.81)*COS(RADIANS(90-DEGREES(ASIN(AD577/2000))))*SQRT(2*Basic!$C$4*9.81))))*SIN(RADIANS(AK577))*(SQRT((SIN(RADIANS(90-DEGREES(ASIN(AD577/2000))))*SQRT(2*Basic!$C$4*9.81)*Tool!$B$125*SIN(RADIANS(90-DEGREES(ASIN(AD577/2000))))*SQRT(2*Basic!$C$4*9.81)*Tool!$B$125)+(COS(RADIANS(90-DEGREES(ASIN(AD577/2000))))*SQRT(2*Basic!$C$4*9.81)*COS(RADIANS(90-DEGREES(ASIN(AD577/2000))))*SQRT(2*Basic!$C$4*9.81))))*SIN(RADIANS(AK577)))-19.62*(-Basic!$C$3))))*(SQRT((SIN(RADIANS(90-DEGREES(ASIN(AD577/2000))))*SQRT(2*Basic!$C$4*9.81)*Tool!$B$125*SIN(RADIANS(90-DEGREES(ASIN(AD577/2000))))*SQRT(2*Basic!$C$4*9.81)*Tool!$B$125)+(COS(RADIANS(90-DEGREES(ASIN(AD577/2000))))*SQRT(2*Basic!$C$4*9.81)*COS(RADIANS(90-DEGREES(ASIN(AD577/2000))))*SQRT(2*Basic!$C$4*9.81))))*COS(RADIANS(AK577))</f>
        <v>3.5588833750223778</v>
      </c>
    </row>
    <row r="578" spans="6:45" x14ac:dyDescent="0.3">
      <c r="F578">
        <v>576</v>
      </c>
      <c r="G578" s="31">
        <f t="shared" si="62"/>
        <v>1.698071940409724</v>
      </c>
      <c r="H578" s="35">
        <f>Tool!$E$10+('Trajectory Map'!G578*SIN(RADIANS(90-2*DEGREES(ASIN($D$5/2000))))/COS(RADIANS(90-2*DEGREES(ASIN($D$5/2000))))-('Trajectory Map'!G578*'Trajectory Map'!G578/((VLOOKUP($D$5,$AD$3:$AR$2002,15,FALSE)*4*COS(RADIANS(90-2*DEGREES(ASIN($D$5/2000))))*COS(RADIANS(90-2*DEGREES(ASIN($D$5/2000))))))))</f>
        <v>5.6774757569803187</v>
      </c>
      <c r="AD578" s="33">
        <f t="shared" si="66"/>
        <v>576</v>
      </c>
      <c r="AE578" s="33">
        <f t="shared" si="63"/>
        <v>1915.2608177478073</v>
      </c>
      <c r="AH578" s="33">
        <f t="shared" si="64"/>
        <v>16.738256761376377</v>
      </c>
      <c r="AI578" s="33">
        <f t="shared" si="65"/>
        <v>73.261743238623623</v>
      </c>
      <c r="AK578" s="75">
        <f t="shared" si="67"/>
        <v>56.523486477247246</v>
      </c>
      <c r="AN578" s="64"/>
      <c r="AQ578" s="64"/>
      <c r="AR578" s="75">
        <f>(SQRT((SIN(RADIANS(90-DEGREES(ASIN(AD578/2000))))*SQRT(2*Basic!$C$4*9.81)*Tool!$B$125*SIN(RADIANS(90-DEGREES(ASIN(AD578/2000))))*SQRT(2*Basic!$C$4*9.81)*Tool!$B$125)+(COS(RADIANS(90-DEGREES(ASIN(AD578/2000))))*SQRT(2*Basic!$C$4*9.81)*COS(RADIANS(90-DEGREES(ASIN(AD578/2000))))*SQRT(2*Basic!$C$4*9.81))))*(SQRT((SIN(RADIANS(90-DEGREES(ASIN(AD578/2000))))*SQRT(2*Basic!$C$4*9.81)*Tool!$B$125*SIN(RADIANS(90-DEGREES(ASIN(AD578/2000))))*SQRT(2*Basic!$C$4*9.81)*Tool!$B$125)+(COS(RADIANS(90-DEGREES(ASIN(AD578/2000))))*SQRT(2*Basic!$C$4*9.81)*COS(RADIANS(90-DEGREES(ASIN(AD578/2000))))*SQRT(2*Basic!$C$4*9.81))))/(2*9.81)</f>
        <v>0.91658582783999998</v>
      </c>
      <c r="AS578" s="75">
        <f>(1/9.81)*((SQRT((SIN(RADIANS(90-DEGREES(ASIN(AD578/2000))))*SQRT(2*Basic!$C$4*9.81)*Tool!$B$125*SIN(RADIANS(90-DEGREES(ASIN(AD578/2000))))*SQRT(2*Basic!$C$4*9.81)*Tool!$B$125)+(COS(RADIANS(90-DEGREES(ASIN(AD578/2000))))*SQRT(2*Basic!$C$4*9.81)*COS(RADIANS(90-DEGREES(ASIN(AD578/2000))))*SQRT(2*Basic!$C$4*9.81))))*SIN(RADIANS(AK578))+(SQRT(((SQRT((SIN(RADIANS(90-DEGREES(ASIN(AD578/2000))))*SQRT(2*Basic!$C$4*9.81)*Tool!$B$125*SIN(RADIANS(90-DEGREES(ASIN(AD578/2000))))*SQRT(2*Basic!$C$4*9.81)*Tool!$B$125)+(COS(RADIANS(90-DEGREES(ASIN(AD578/2000))))*SQRT(2*Basic!$C$4*9.81)*COS(RADIANS(90-DEGREES(ASIN(AD578/2000))))*SQRT(2*Basic!$C$4*9.81))))*SIN(RADIANS(AK578))*(SQRT((SIN(RADIANS(90-DEGREES(ASIN(AD578/2000))))*SQRT(2*Basic!$C$4*9.81)*Tool!$B$125*SIN(RADIANS(90-DEGREES(ASIN(AD578/2000))))*SQRT(2*Basic!$C$4*9.81)*Tool!$B$125)+(COS(RADIANS(90-DEGREES(ASIN(AD578/2000))))*SQRT(2*Basic!$C$4*9.81)*COS(RADIANS(90-DEGREES(ASIN(AD578/2000))))*SQRT(2*Basic!$C$4*9.81))))*SIN(RADIANS(AK578)))-19.62*(-Basic!$C$3))))*(SQRT((SIN(RADIANS(90-DEGREES(ASIN(AD578/2000))))*SQRT(2*Basic!$C$4*9.81)*Tool!$B$125*SIN(RADIANS(90-DEGREES(ASIN(AD578/2000))))*SQRT(2*Basic!$C$4*9.81)*Tool!$B$125)+(COS(RADIANS(90-DEGREES(ASIN(AD578/2000))))*SQRT(2*Basic!$C$4*9.81)*COS(RADIANS(90-DEGREES(ASIN(AD578/2000))))*SQRT(2*Basic!$C$4*9.81))))*COS(RADIANS(AK578))</f>
        <v>3.564537494344882</v>
      </c>
    </row>
    <row r="579" spans="6:45" x14ac:dyDescent="0.3">
      <c r="F579">
        <v>577</v>
      </c>
      <c r="G579" s="31">
        <f t="shared" ref="G579:G642" si="68">F579*$AV$2/2000</f>
        <v>1.7010199819729352</v>
      </c>
      <c r="H579" s="35">
        <f>Tool!$E$10+('Trajectory Map'!G579*SIN(RADIANS(90-2*DEGREES(ASIN($D$5/2000))))/COS(RADIANS(90-2*DEGREES(ASIN($D$5/2000))))-('Trajectory Map'!G579*'Trajectory Map'!G579/((VLOOKUP($D$5,$AD$3:$AR$2002,15,FALSE)*4*COS(RADIANS(90-2*DEGREES(ASIN($D$5/2000))))*COS(RADIANS(90-2*DEGREES(ASIN($D$5/2000))))))))</f>
        <v>5.6759194573295897</v>
      </c>
      <c r="AD579" s="33">
        <f t="shared" si="66"/>
        <v>577</v>
      </c>
      <c r="AE579" s="33">
        <f t="shared" si="63"/>
        <v>1914.9597907005775</v>
      </c>
      <c r="AH579" s="33">
        <f t="shared" si="64"/>
        <v>16.768174504539722</v>
      </c>
      <c r="AI579" s="33">
        <f t="shared" si="65"/>
        <v>73.231825495460271</v>
      </c>
      <c r="AK579" s="75">
        <f t="shared" si="67"/>
        <v>56.463650990920556</v>
      </c>
      <c r="AN579" s="64"/>
      <c r="AQ579" s="64"/>
      <c r="AR579" s="75">
        <f>(SQRT((SIN(RADIANS(90-DEGREES(ASIN(AD579/2000))))*SQRT(2*Basic!$C$4*9.81)*Tool!$B$125*SIN(RADIANS(90-DEGREES(ASIN(AD579/2000))))*SQRT(2*Basic!$C$4*9.81)*Tool!$B$125)+(COS(RADIANS(90-DEGREES(ASIN(AD579/2000))))*SQRT(2*Basic!$C$4*9.81)*COS(RADIANS(90-DEGREES(ASIN(AD579/2000))))*SQRT(2*Basic!$C$4*9.81))))*(SQRT((SIN(RADIANS(90-DEGREES(ASIN(AD579/2000))))*SQRT(2*Basic!$C$4*9.81)*Tool!$B$125*SIN(RADIANS(90-DEGREES(ASIN(AD579/2000))))*SQRT(2*Basic!$C$4*9.81)*Tool!$B$125)+(COS(RADIANS(90-DEGREES(ASIN(AD579/2000))))*SQRT(2*Basic!$C$4*9.81)*COS(RADIANS(90-DEGREES(ASIN(AD579/2000))))*SQRT(2*Basic!$C$4*9.81))))/(2*9.81)</f>
        <v>0.91689493561000013</v>
      </c>
      <c r="AS579" s="75">
        <f>(1/9.81)*((SQRT((SIN(RADIANS(90-DEGREES(ASIN(AD579/2000))))*SQRT(2*Basic!$C$4*9.81)*Tool!$B$125*SIN(RADIANS(90-DEGREES(ASIN(AD579/2000))))*SQRT(2*Basic!$C$4*9.81)*Tool!$B$125)+(COS(RADIANS(90-DEGREES(ASIN(AD579/2000))))*SQRT(2*Basic!$C$4*9.81)*COS(RADIANS(90-DEGREES(ASIN(AD579/2000))))*SQRT(2*Basic!$C$4*9.81))))*SIN(RADIANS(AK579))+(SQRT(((SQRT((SIN(RADIANS(90-DEGREES(ASIN(AD579/2000))))*SQRT(2*Basic!$C$4*9.81)*Tool!$B$125*SIN(RADIANS(90-DEGREES(ASIN(AD579/2000))))*SQRT(2*Basic!$C$4*9.81)*Tool!$B$125)+(COS(RADIANS(90-DEGREES(ASIN(AD579/2000))))*SQRT(2*Basic!$C$4*9.81)*COS(RADIANS(90-DEGREES(ASIN(AD579/2000))))*SQRT(2*Basic!$C$4*9.81))))*SIN(RADIANS(AK579))*(SQRT((SIN(RADIANS(90-DEGREES(ASIN(AD579/2000))))*SQRT(2*Basic!$C$4*9.81)*Tool!$B$125*SIN(RADIANS(90-DEGREES(ASIN(AD579/2000))))*SQRT(2*Basic!$C$4*9.81)*Tool!$B$125)+(COS(RADIANS(90-DEGREES(ASIN(AD579/2000))))*SQRT(2*Basic!$C$4*9.81)*COS(RADIANS(90-DEGREES(ASIN(AD579/2000))))*SQRT(2*Basic!$C$4*9.81))))*SIN(RADIANS(AK579)))-19.62*(-Basic!$C$3))))*(SQRT((SIN(RADIANS(90-DEGREES(ASIN(AD579/2000))))*SQRT(2*Basic!$C$4*9.81)*Tool!$B$125*SIN(RADIANS(90-DEGREES(ASIN(AD579/2000))))*SQRT(2*Basic!$C$4*9.81)*Tool!$B$125)+(COS(RADIANS(90-DEGREES(ASIN(AD579/2000))))*SQRT(2*Basic!$C$4*9.81)*COS(RADIANS(90-DEGREES(ASIN(AD579/2000))))*SQRT(2*Basic!$C$4*9.81))))*COS(RADIANS(AK579))</f>
        <v>3.5701882070293709</v>
      </c>
    </row>
    <row r="580" spans="6:45" x14ac:dyDescent="0.3">
      <c r="F580">
        <v>578</v>
      </c>
      <c r="G580" s="31">
        <f t="shared" si="68"/>
        <v>1.7039680235361465</v>
      </c>
      <c r="H580" s="35">
        <f>Tool!$E$10+('Trajectory Map'!G580*SIN(RADIANS(90-2*DEGREES(ASIN($D$5/2000))))/COS(RADIANS(90-2*DEGREES(ASIN($D$5/2000))))-('Trajectory Map'!G580*'Trajectory Map'!G580/((VLOOKUP($D$5,$AD$3:$AR$2002,15,FALSE)*4*COS(RADIANS(90-2*DEGREES(ASIN($D$5/2000))))*COS(RADIANS(90-2*DEGREES(ASIN($D$5/2000))))))))</f>
        <v>5.6743597040853464</v>
      </c>
      <c r="AD580" s="33">
        <f t="shared" si="66"/>
        <v>578</v>
      </c>
      <c r="AE580" s="33">
        <f t="shared" ref="AE580:AE643" si="69">SQRT($AC$7-(AD580*AD580))</f>
        <v>1914.6581940388212</v>
      </c>
      <c r="AH580" s="33">
        <f t="shared" ref="AH580:AH643" si="70">DEGREES(ASIN(AD580/2000))</f>
        <v>16.798096955520034</v>
      </c>
      <c r="AI580" s="33">
        <f t="shared" ref="AI580:AI643" si="71">90-AH580</f>
        <v>73.201903044479963</v>
      </c>
      <c r="AK580" s="75">
        <f t="shared" si="67"/>
        <v>56.403806088959932</v>
      </c>
      <c r="AN580" s="64"/>
      <c r="AQ580" s="64"/>
      <c r="AR580" s="75">
        <f>(SQRT((SIN(RADIANS(90-DEGREES(ASIN(AD580/2000))))*SQRT(2*Basic!$C$4*9.81)*Tool!$B$125*SIN(RADIANS(90-DEGREES(ASIN(AD580/2000))))*SQRT(2*Basic!$C$4*9.81)*Tool!$B$125)+(COS(RADIANS(90-DEGREES(ASIN(AD580/2000))))*SQRT(2*Basic!$C$4*9.81)*COS(RADIANS(90-DEGREES(ASIN(AD580/2000))))*SQRT(2*Basic!$C$4*9.81))))*(SQRT((SIN(RADIANS(90-DEGREES(ASIN(AD580/2000))))*SQRT(2*Basic!$C$4*9.81)*Tool!$B$125*SIN(RADIANS(90-DEGREES(ASIN(AD580/2000))))*SQRT(2*Basic!$C$4*9.81)*Tool!$B$125)+(COS(RADIANS(90-DEGREES(ASIN(AD580/2000))))*SQRT(2*Basic!$C$4*9.81)*COS(RADIANS(90-DEGREES(ASIN(AD580/2000))))*SQRT(2*Basic!$C$4*9.81))))/(2*9.81)</f>
        <v>0.9172045795599999</v>
      </c>
      <c r="AS580" s="75">
        <f>(1/9.81)*((SQRT((SIN(RADIANS(90-DEGREES(ASIN(AD580/2000))))*SQRT(2*Basic!$C$4*9.81)*Tool!$B$125*SIN(RADIANS(90-DEGREES(ASIN(AD580/2000))))*SQRT(2*Basic!$C$4*9.81)*Tool!$B$125)+(COS(RADIANS(90-DEGREES(ASIN(AD580/2000))))*SQRT(2*Basic!$C$4*9.81)*COS(RADIANS(90-DEGREES(ASIN(AD580/2000))))*SQRT(2*Basic!$C$4*9.81))))*SIN(RADIANS(AK580))+(SQRT(((SQRT((SIN(RADIANS(90-DEGREES(ASIN(AD580/2000))))*SQRT(2*Basic!$C$4*9.81)*Tool!$B$125*SIN(RADIANS(90-DEGREES(ASIN(AD580/2000))))*SQRT(2*Basic!$C$4*9.81)*Tool!$B$125)+(COS(RADIANS(90-DEGREES(ASIN(AD580/2000))))*SQRT(2*Basic!$C$4*9.81)*COS(RADIANS(90-DEGREES(ASIN(AD580/2000))))*SQRT(2*Basic!$C$4*9.81))))*SIN(RADIANS(AK580))*(SQRT((SIN(RADIANS(90-DEGREES(ASIN(AD580/2000))))*SQRT(2*Basic!$C$4*9.81)*Tool!$B$125*SIN(RADIANS(90-DEGREES(ASIN(AD580/2000))))*SQRT(2*Basic!$C$4*9.81)*Tool!$B$125)+(COS(RADIANS(90-DEGREES(ASIN(AD580/2000))))*SQRT(2*Basic!$C$4*9.81)*COS(RADIANS(90-DEGREES(ASIN(AD580/2000))))*SQRT(2*Basic!$C$4*9.81))))*SIN(RADIANS(AK580)))-19.62*(-Basic!$C$3))))*(SQRT((SIN(RADIANS(90-DEGREES(ASIN(AD580/2000))))*SQRT(2*Basic!$C$4*9.81)*Tool!$B$125*SIN(RADIANS(90-DEGREES(ASIN(AD580/2000))))*SQRT(2*Basic!$C$4*9.81)*Tool!$B$125)+(COS(RADIANS(90-DEGREES(ASIN(AD580/2000))))*SQRT(2*Basic!$C$4*9.81)*COS(RADIANS(90-DEGREES(ASIN(AD580/2000))))*SQRT(2*Basic!$C$4*9.81))))*COS(RADIANS(AK580))</f>
        <v>3.5758355021890722</v>
      </c>
    </row>
    <row r="581" spans="6:45" x14ac:dyDescent="0.3">
      <c r="F581">
        <v>579</v>
      </c>
      <c r="G581" s="31">
        <f t="shared" si="68"/>
        <v>1.7069160650993578</v>
      </c>
      <c r="H581" s="35">
        <f>Tool!$E$10+('Trajectory Map'!G581*SIN(RADIANS(90-2*DEGREES(ASIN($D$5/2000))))/COS(RADIANS(90-2*DEGREES(ASIN($D$5/2000))))-('Trajectory Map'!G581*'Trajectory Map'!G581/((VLOOKUP($D$5,$AD$3:$AR$2002,15,FALSE)*4*COS(RADIANS(90-2*DEGREES(ASIN($D$5/2000))))*COS(RADIANS(90-2*DEGREES(ASIN($D$5/2000))))))))</f>
        <v>5.6727964972475888</v>
      </c>
      <c r="AD581" s="33">
        <f t="shared" ref="AD581:AD644" si="72">AD580+1</f>
        <v>579</v>
      </c>
      <c r="AE581" s="33">
        <f t="shared" si="69"/>
        <v>1914.3560274933186</v>
      </c>
      <c r="AH581" s="33">
        <f t="shared" si="70"/>
        <v>16.828024124705376</v>
      </c>
      <c r="AI581" s="33">
        <f t="shared" si="71"/>
        <v>73.171975875294621</v>
      </c>
      <c r="AK581" s="75">
        <f t="shared" ref="AK581:AK644" si="73">90-(AH581*2)</f>
        <v>56.343951750589248</v>
      </c>
      <c r="AN581" s="64"/>
      <c r="AQ581" s="64"/>
      <c r="AR581" s="75">
        <f>(SQRT((SIN(RADIANS(90-DEGREES(ASIN(AD581/2000))))*SQRT(2*Basic!$C$4*9.81)*Tool!$B$125*SIN(RADIANS(90-DEGREES(ASIN(AD581/2000))))*SQRT(2*Basic!$C$4*9.81)*Tool!$B$125)+(COS(RADIANS(90-DEGREES(ASIN(AD581/2000))))*SQRT(2*Basic!$C$4*9.81)*COS(RADIANS(90-DEGREES(ASIN(AD581/2000))))*SQRT(2*Basic!$C$4*9.81))))*(SQRT((SIN(RADIANS(90-DEGREES(ASIN(AD581/2000))))*SQRT(2*Basic!$C$4*9.81)*Tool!$B$125*SIN(RADIANS(90-DEGREES(ASIN(AD581/2000))))*SQRT(2*Basic!$C$4*9.81)*Tool!$B$125)+(COS(RADIANS(90-DEGREES(ASIN(AD581/2000))))*SQRT(2*Basic!$C$4*9.81)*COS(RADIANS(90-DEGREES(ASIN(AD581/2000))))*SQRT(2*Basic!$C$4*9.81))))/(2*9.81)</f>
        <v>0.91751475969000018</v>
      </c>
      <c r="AS581" s="75">
        <f>(1/9.81)*((SQRT((SIN(RADIANS(90-DEGREES(ASIN(AD581/2000))))*SQRT(2*Basic!$C$4*9.81)*Tool!$B$125*SIN(RADIANS(90-DEGREES(ASIN(AD581/2000))))*SQRT(2*Basic!$C$4*9.81)*Tool!$B$125)+(COS(RADIANS(90-DEGREES(ASIN(AD581/2000))))*SQRT(2*Basic!$C$4*9.81)*COS(RADIANS(90-DEGREES(ASIN(AD581/2000))))*SQRT(2*Basic!$C$4*9.81))))*SIN(RADIANS(AK581))+(SQRT(((SQRT((SIN(RADIANS(90-DEGREES(ASIN(AD581/2000))))*SQRT(2*Basic!$C$4*9.81)*Tool!$B$125*SIN(RADIANS(90-DEGREES(ASIN(AD581/2000))))*SQRT(2*Basic!$C$4*9.81)*Tool!$B$125)+(COS(RADIANS(90-DEGREES(ASIN(AD581/2000))))*SQRT(2*Basic!$C$4*9.81)*COS(RADIANS(90-DEGREES(ASIN(AD581/2000))))*SQRT(2*Basic!$C$4*9.81))))*SIN(RADIANS(AK581))*(SQRT((SIN(RADIANS(90-DEGREES(ASIN(AD581/2000))))*SQRT(2*Basic!$C$4*9.81)*Tool!$B$125*SIN(RADIANS(90-DEGREES(ASIN(AD581/2000))))*SQRT(2*Basic!$C$4*9.81)*Tool!$B$125)+(COS(RADIANS(90-DEGREES(ASIN(AD581/2000))))*SQRT(2*Basic!$C$4*9.81)*COS(RADIANS(90-DEGREES(ASIN(AD581/2000))))*SQRT(2*Basic!$C$4*9.81))))*SIN(RADIANS(AK581)))-19.62*(-Basic!$C$3))))*(SQRT((SIN(RADIANS(90-DEGREES(ASIN(AD581/2000))))*SQRT(2*Basic!$C$4*9.81)*Tool!$B$125*SIN(RADIANS(90-DEGREES(ASIN(AD581/2000))))*SQRT(2*Basic!$C$4*9.81)*Tool!$B$125)+(COS(RADIANS(90-DEGREES(ASIN(AD581/2000))))*SQRT(2*Basic!$C$4*9.81)*COS(RADIANS(90-DEGREES(ASIN(AD581/2000))))*SQRT(2*Basic!$C$4*9.81))))*COS(RADIANS(AK581))</f>
        <v>3.5814793689159488</v>
      </c>
    </row>
    <row r="582" spans="6:45" x14ac:dyDescent="0.3">
      <c r="F582">
        <v>580</v>
      </c>
      <c r="G582" s="31">
        <f t="shared" si="68"/>
        <v>1.7098641066625695</v>
      </c>
      <c r="H582" s="35">
        <f>Tool!$E$10+('Trajectory Map'!G582*SIN(RADIANS(90-2*DEGREES(ASIN($D$5/2000))))/COS(RADIANS(90-2*DEGREES(ASIN($D$5/2000))))-('Trajectory Map'!G582*'Trajectory Map'!G582/((VLOOKUP($D$5,$AD$3:$AR$2002,15,FALSE)*4*COS(RADIANS(90-2*DEGREES(ASIN($D$5/2000))))*COS(RADIANS(90-2*DEGREES(ASIN($D$5/2000))))))))</f>
        <v>5.6712298368163179</v>
      </c>
      <c r="AD582" s="33">
        <f t="shared" si="72"/>
        <v>580</v>
      </c>
      <c r="AE582" s="33">
        <f t="shared" si="69"/>
        <v>1914.0532907941722</v>
      </c>
      <c r="AH582" s="33">
        <f t="shared" si="70"/>
        <v>16.857956022497145</v>
      </c>
      <c r="AI582" s="33">
        <f t="shared" si="71"/>
        <v>73.142043977502851</v>
      </c>
      <c r="AK582" s="75">
        <f t="shared" si="73"/>
        <v>56.28408795500571</v>
      </c>
      <c r="AN582" s="64"/>
      <c r="AQ582" s="64"/>
      <c r="AR582" s="75">
        <f>(SQRT((SIN(RADIANS(90-DEGREES(ASIN(AD582/2000))))*SQRT(2*Basic!$C$4*9.81)*Tool!$B$125*SIN(RADIANS(90-DEGREES(ASIN(AD582/2000))))*SQRT(2*Basic!$C$4*9.81)*Tool!$B$125)+(COS(RADIANS(90-DEGREES(ASIN(AD582/2000))))*SQRT(2*Basic!$C$4*9.81)*COS(RADIANS(90-DEGREES(ASIN(AD582/2000))))*SQRT(2*Basic!$C$4*9.81))))*(SQRT((SIN(RADIANS(90-DEGREES(ASIN(AD582/2000))))*SQRT(2*Basic!$C$4*9.81)*Tool!$B$125*SIN(RADIANS(90-DEGREES(ASIN(AD582/2000))))*SQRT(2*Basic!$C$4*9.81)*Tool!$B$125)+(COS(RADIANS(90-DEGREES(ASIN(AD582/2000))))*SQRT(2*Basic!$C$4*9.81)*COS(RADIANS(90-DEGREES(ASIN(AD582/2000))))*SQRT(2*Basic!$C$4*9.81))))/(2*9.81)</f>
        <v>0.91782547600000008</v>
      </c>
      <c r="AS582" s="75">
        <f>(1/9.81)*((SQRT((SIN(RADIANS(90-DEGREES(ASIN(AD582/2000))))*SQRT(2*Basic!$C$4*9.81)*Tool!$B$125*SIN(RADIANS(90-DEGREES(ASIN(AD582/2000))))*SQRT(2*Basic!$C$4*9.81)*Tool!$B$125)+(COS(RADIANS(90-DEGREES(ASIN(AD582/2000))))*SQRT(2*Basic!$C$4*9.81)*COS(RADIANS(90-DEGREES(ASIN(AD582/2000))))*SQRT(2*Basic!$C$4*9.81))))*SIN(RADIANS(AK582))+(SQRT(((SQRT((SIN(RADIANS(90-DEGREES(ASIN(AD582/2000))))*SQRT(2*Basic!$C$4*9.81)*Tool!$B$125*SIN(RADIANS(90-DEGREES(ASIN(AD582/2000))))*SQRT(2*Basic!$C$4*9.81)*Tool!$B$125)+(COS(RADIANS(90-DEGREES(ASIN(AD582/2000))))*SQRT(2*Basic!$C$4*9.81)*COS(RADIANS(90-DEGREES(ASIN(AD582/2000))))*SQRT(2*Basic!$C$4*9.81))))*SIN(RADIANS(AK582))*(SQRT((SIN(RADIANS(90-DEGREES(ASIN(AD582/2000))))*SQRT(2*Basic!$C$4*9.81)*Tool!$B$125*SIN(RADIANS(90-DEGREES(ASIN(AD582/2000))))*SQRT(2*Basic!$C$4*9.81)*Tool!$B$125)+(COS(RADIANS(90-DEGREES(ASIN(AD582/2000))))*SQRT(2*Basic!$C$4*9.81)*COS(RADIANS(90-DEGREES(ASIN(AD582/2000))))*SQRT(2*Basic!$C$4*9.81))))*SIN(RADIANS(AK582)))-19.62*(-Basic!$C$3))))*(SQRT((SIN(RADIANS(90-DEGREES(ASIN(AD582/2000))))*SQRT(2*Basic!$C$4*9.81)*Tool!$B$125*SIN(RADIANS(90-DEGREES(ASIN(AD582/2000))))*SQRT(2*Basic!$C$4*9.81)*Tool!$B$125)+(COS(RADIANS(90-DEGREES(ASIN(AD582/2000))))*SQRT(2*Basic!$C$4*9.81)*COS(RADIANS(90-DEGREES(ASIN(AD582/2000))))*SQRT(2*Basic!$C$4*9.81))))*COS(RADIANS(AK582))</f>
        <v>3.5871197962806902</v>
      </c>
    </row>
    <row r="583" spans="6:45" x14ac:dyDescent="0.3">
      <c r="F583">
        <v>581</v>
      </c>
      <c r="G583" s="31">
        <f t="shared" si="68"/>
        <v>1.7128121482257808</v>
      </c>
      <c r="H583" s="35">
        <f>Tool!$E$10+('Trajectory Map'!G583*SIN(RADIANS(90-2*DEGREES(ASIN($D$5/2000))))/COS(RADIANS(90-2*DEGREES(ASIN($D$5/2000))))-('Trajectory Map'!G583*'Trajectory Map'!G583/((VLOOKUP($D$5,$AD$3:$AR$2002,15,FALSE)*4*COS(RADIANS(90-2*DEGREES(ASIN($D$5/2000))))*COS(RADIANS(90-2*DEGREES(ASIN($D$5/2000))))))))</f>
        <v>5.6696597227915326</v>
      </c>
      <c r="AD583" s="33">
        <f t="shared" si="72"/>
        <v>581</v>
      </c>
      <c r="AE583" s="33">
        <f t="shared" si="69"/>
        <v>1913.7499836708034</v>
      </c>
      <c r="AH583" s="33">
        <f t="shared" si="70"/>
        <v>16.887892659310133</v>
      </c>
      <c r="AI583" s="33">
        <f t="shared" si="71"/>
        <v>73.112107340689874</v>
      </c>
      <c r="AK583" s="75">
        <f t="shared" si="73"/>
        <v>56.224214681379735</v>
      </c>
      <c r="AN583" s="64"/>
      <c r="AQ583" s="64"/>
      <c r="AR583" s="75">
        <f>(SQRT((SIN(RADIANS(90-DEGREES(ASIN(AD583/2000))))*SQRT(2*Basic!$C$4*9.81)*Tool!$B$125*SIN(RADIANS(90-DEGREES(ASIN(AD583/2000))))*SQRT(2*Basic!$C$4*9.81)*Tool!$B$125)+(COS(RADIANS(90-DEGREES(ASIN(AD583/2000))))*SQRT(2*Basic!$C$4*9.81)*COS(RADIANS(90-DEGREES(ASIN(AD583/2000))))*SQRT(2*Basic!$C$4*9.81))))*(SQRT((SIN(RADIANS(90-DEGREES(ASIN(AD583/2000))))*SQRT(2*Basic!$C$4*9.81)*Tool!$B$125*SIN(RADIANS(90-DEGREES(ASIN(AD583/2000))))*SQRT(2*Basic!$C$4*9.81)*Tool!$B$125)+(COS(RADIANS(90-DEGREES(ASIN(AD583/2000))))*SQRT(2*Basic!$C$4*9.81)*COS(RADIANS(90-DEGREES(ASIN(AD583/2000))))*SQRT(2*Basic!$C$4*9.81))))/(2*9.81)</f>
        <v>0.91813672849000016</v>
      </c>
      <c r="AS583" s="75">
        <f>(1/9.81)*((SQRT((SIN(RADIANS(90-DEGREES(ASIN(AD583/2000))))*SQRT(2*Basic!$C$4*9.81)*Tool!$B$125*SIN(RADIANS(90-DEGREES(ASIN(AD583/2000))))*SQRT(2*Basic!$C$4*9.81)*Tool!$B$125)+(COS(RADIANS(90-DEGREES(ASIN(AD583/2000))))*SQRT(2*Basic!$C$4*9.81)*COS(RADIANS(90-DEGREES(ASIN(AD583/2000))))*SQRT(2*Basic!$C$4*9.81))))*SIN(RADIANS(AK583))+(SQRT(((SQRT((SIN(RADIANS(90-DEGREES(ASIN(AD583/2000))))*SQRT(2*Basic!$C$4*9.81)*Tool!$B$125*SIN(RADIANS(90-DEGREES(ASIN(AD583/2000))))*SQRT(2*Basic!$C$4*9.81)*Tool!$B$125)+(COS(RADIANS(90-DEGREES(ASIN(AD583/2000))))*SQRT(2*Basic!$C$4*9.81)*COS(RADIANS(90-DEGREES(ASIN(AD583/2000))))*SQRT(2*Basic!$C$4*9.81))))*SIN(RADIANS(AK583))*(SQRT((SIN(RADIANS(90-DEGREES(ASIN(AD583/2000))))*SQRT(2*Basic!$C$4*9.81)*Tool!$B$125*SIN(RADIANS(90-DEGREES(ASIN(AD583/2000))))*SQRT(2*Basic!$C$4*9.81)*Tool!$B$125)+(COS(RADIANS(90-DEGREES(ASIN(AD583/2000))))*SQRT(2*Basic!$C$4*9.81)*COS(RADIANS(90-DEGREES(ASIN(AD583/2000))))*SQRT(2*Basic!$C$4*9.81))))*SIN(RADIANS(AK583)))-19.62*(-Basic!$C$3))))*(SQRT((SIN(RADIANS(90-DEGREES(ASIN(AD583/2000))))*SQRT(2*Basic!$C$4*9.81)*Tool!$B$125*SIN(RADIANS(90-DEGREES(ASIN(AD583/2000))))*SQRT(2*Basic!$C$4*9.81)*Tool!$B$125)+(COS(RADIANS(90-DEGREES(ASIN(AD583/2000))))*SQRT(2*Basic!$C$4*9.81)*COS(RADIANS(90-DEGREES(ASIN(AD583/2000))))*SQRT(2*Basic!$C$4*9.81))))*COS(RADIANS(AK583))</f>
        <v>3.5927567733327304</v>
      </c>
    </row>
    <row r="584" spans="6:45" x14ac:dyDescent="0.3">
      <c r="F584">
        <v>582</v>
      </c>
      <c r="G584" s="31">
        <f t="shared" si="68"/>
        <v>1.715760189788992</v>
      </c>
      <c r="H584" s="35">
        <f>Tool!$E$10+('Trajectory Map'!G584*SIN(RADIANS(90-2*DEGREES(ASIN($D$5/2000))))/COS(RADIANS(90-2*DEGREES(ASIN($D$5/2000))))-('Trajectory Map'!G584*'Trajectory Map'!G584/((VLOOKUP($D$5,$AD$3:$AR$2002,15,FALSE)*4*COS(RADIANS(90-2*DEGREES(ASIN($D$5/2000))))*COS(RADIANS(90-2*DEGREES(ASIN($D$5/2000))))))))</f>
        <v>5.6680861551732331</v>
      </c>
      <c r="AD584" s="33">
        <f t="shared" si="72"/>
        <v>582</v>
      </c>
      <c r="AE584" s="33">
        <f t="shared" si="69"/>
        <v>1913.4461058519521</v>
      </c>
      <c r="AH584" s="33">
        <f t="shared" si="70"/>
        <v>16.917834045572544</v>
      </c>
      <c r="AI584" s="33">
        <f t="shared" si="71"/>
        <v>73.082165954427452</v>
      </c>
      <c r="AK584" s="75">
        <f t="shared" si="73"/>
        <v>56.164331908854912</v>
      </c>
      <c r="AN584" s="64"/>
      <c r="AQ584" s="64"/>
      <c r="AR584" s="75">
        <f>(SQRT((SIN(RADIANS(90-DEGREES(ASIN(AD584/2000))))*SQRT(2*Basic!$C$4*9.81)*Tool!$B$125*SIN(RADIANS(90-DEGREES(ASIN(AD584/2000))))*SQRT(2*Basic!$C$4*9.81)*Tool!$B$125)+(COS(RADIANS(90-DEGREES(ASIN(AD584/2000))))*SQRT(2*Basic!$C$4*9.81)*COS(RADIANS(90-DEGREES(ASIN(AD584/2000))))*SQRT(2*Basic!$C$4*9.81))))*(SQRT((SIN(RADIANS(90-DEGREES(ASIN(AD584/2000))))*SQRT(2*Basic!$C$4*9.81)*Tool!$B$125*SIN(RADIANS(90-DEGREES(ASIN(AD584/2000))))*SQRT(2*Basic!$C$4*9.81)*Tool!$B$125)+(COS(RADIANS(90-DEGREES(ASIN(AD584/2000))))*SQRT(2*Basic!$C$4*9.81)*COS(RADIANS(90-DEGREES(ASIN(AD584/2000))))*SQRT(2*Basic!$C$4*9.81))))/(2*9.81)</f>
        <v>0.91844851715999987</v>
      </c>
      <c r="AS584" s="75">
        <f>(1/9.81)*((SQRT((SIN(RADIANS(90-DEGREES(ASIN(AD584/2000))))*SQRT(2*Basic!$C$4*9.81)*Tool!$B$125*SIN(RADIANS(90-DEGREES(ASIN(AD584/2000))))*SQRT(2*Basic!$C$4*9.81)*Tool!$B$125)+(COS(RADIANS(90-DEGREES(ASIN(AD584/2000))))*SQRT(2*Basic!$C$4*9.81)*COS(RADIANS(90-DEGREES(ASIN(AD584/2000))))*SQRT(2*Basic!$C$4*9.81))))*SIN(RADIANS(AK584))+(SQRT(((SQRT((SIN(RADIANS(90-DEGREES(ASIN(AD584/2000))))*SQRT(2*Basic!$C$4*9.81)*Tool!$B$125*SIN(RADIANS(90-DEGREES(ASIN(AD584/2000))))*SQRT(2*Basic!$C$4*9.81)*Tool!$B$125)+(COS(RADIANS(90-DEGREES(ASIN(AD584/2000))))*SQRT(2*Basic!$C$4*9.81)*COS(RADIANS(90-DEGREES(ASIN(AD584/2000))))*SQRT(2*Basic!$C$4*9.81))))*SIN(RADIANS(AK584))*(SQRT((SIN(RADIANS(90-DEGREES(ASIN(AD584/2000))))*SQRT(2*Basic!$C$4*9.81)*Tool!$B$125*SIN(RADIANS(90-DEGREES(ASIN(AD584/2000))))*SQRT(2*Basic!$C$4*9.81)*Tool!$B$125)+(COS(RADIANS(90-DEGREES(ASIN(AD584/2000))))*SQRT(2*Basic!$C$4*9.81)*COS(RADIANS(90-DEGREES(ASIN(AD584/2000))))*SQRT(2*Basic!$C$4*9.81))))*SIN(RADIANS(AK584)))-19.62*(-Basic!$C$3))))*(SQRT((SIN(RADIANS(90-DEGREES(ASIN(AD584/2000))))*SQRT(2*Basic!$C$4*9.81)*Tool!$B$125*SIN(RADIANS(90-DEGREES(ASIN(AD584/2000))))*SQRT(2*Basic!$C$4*9.81)*Tool!$B$125)+(COS(RADIANS(90-DEGREES(ASIN(AD584/2000))))*SQRT(2*Basic!$C$4*9.81)*COS(RADIANS(90-DEGREES(ASIN(AD584/2000))))*SQRT(2*Basic!$C$4*9.81))))*COS(RADIANS(AK584))</f>
        <v>3.598390289100236</v>
      </c>
    </row>
    <row r="585" spans="6:45" x14ac:dyDescent="0.3">
      <c r="F585">
        <v>583</v>
      </c>
      <c r="G585" s="31">
        <f t="shared" si="68"/>
        <v>1.7187082313522033</v>
      </c>
      <c r="H585" s="35">
        <f>Tool!$E$10+('Trajectory Map'!G585*SIN(RADIANS(90-2*DEGREES(ASIN($D$5/2000))))/COS(RADIANS(90-2*DEGREES(ASIN($D$5/2000))))-('Trajectory Map'!G585*'Trajectory Map'!G585/((VLOOKUP($D$5,$AD$3:$AR$2002,15,FALSE)*4*COS(RADIANS(90-2*DEGREES(ASIN($D$5/2000))))*COS(RADIANS(90-2*DEGREES(ASIN($D$5/2000))))))))</f>
        <v>5.6665091339614193</v>
      </c>
      <c r="AD585" s="33">
        <f t="shared" si="72"/>
        <v>583</v>
      </c>
      <c r="AE585" s="33">
        <f t="shared" si="69"/>
        <v>1913.1416570656759</v>
      </c>
      <c r="AH585" s="33">
        <f t="shared" si="70"/>
        <v>16.94778019172605</v>
      </c>
      <c r="AI585" s="33">
        <f t="shared" si="71"/>
        <v>73.052219808273946</v>
      </c>
      <c r="AK585" s="75">
        <f t="shared" si="73"/>
        <v>56.1044396165479</v>
      </c>
      <c r="AN585" s="64"/>
      <c r="AQ585" s="64"/>
      <c r="AR585" s="75">
        <f>(SQRT((SIN(RADIANS(90-DEGREES(ASIN(AD585/2000))))*SQRT(2*Basic!$C$4*9.81)*Tool!$B$125*SIN(RADIANS(90-DEGREES(ASIN(AD585/2000))))*SQRT(2*Basic!$C$4*9.81)*Tool!$B$125)+(COS(RADIANS(90-DEGREES(ASIN(AD585/2000))))*SQRT(2*Basic!$C$4*9.81)*COS(RADIANS(90-DEGREES(ASIN(AD585/2000))))*SQRT(2*Basic!$C$4*9.81))))*(SQRT((SIN(RADIANS(90-DEGREES(ASIN(AD585/2000))))*SQRT(2*Basic!$C$4*9.81)*Tool!$B$125*SIN(RADIANS(90-DEGREES(ASIN(AD585/2000))))*SQRT(2*Basic!$C$4*9.81)*Tool!$B$125)+(COS(RADIANS(90-DEGREES(ASIN(AD585/2000))))*SQRT(2*Basic!$C$4*9.81)*COS(RADIANS(90-DEGREES(ASIN(AD585/2000))))*SQRT(2*Basic!$C$4*9.81))))/(2*9.81)</f>
        <v>0.91876084201000019</v>
      </c>
      <c r="AS585" s="75">
        <f>(1/9.81)*((SQRT((SIN(RADIANS(90-DEGREES(ASIN(AD585/2000))))*SQRT(2*Basic!$C$4*9.81)*Tool!$B$125*SIN(RADIANS(90-DEGREES(ASIN(AD585/2000))))*SQRT(2*Basic!$C$4*9.81)*Tool!$B$125)+(COS(RADIANS(90-DEGREES(ASIN(AD585/2000))))*SQRT(2*Basic!$C$4*9.81)*COS(RADIANS(90-DEGREES(ASIN(AD585/2000))))*SQRT(2*Basic!$C$4*9.81))))*SIN(RADIANS(AK585))+(SQRT(((SQRT((SIN(RADIANS(90-DEGREES(ASIN(AD585/2000))))*SQRT(2*Basic!$C$4*9.81)*Tool!$B$125*SIN(RADIANS(90-DEGREES(ASIN(AD585/2000))))*SQRT(2*Basic!$C$4*9.81)*Tool!$B$125)+(COS(RADIANS(90-DEGREES(ASIN(AD585/2000))))*SQRT(2*Basic!$C$4*9.81)*COS(RADIANS(90-DEGREES(ASIN(AD585/2000))))*SQRT(2*Basic!$C$4*9.81))))*SIN(RADIANS(AK585))*(SQRT((SIN(RADIANS(90-DEGREES(ASIN(AD585/2000))))*SQRT(2*Basic!$C$4*9.81)*Tool!$B$125*SIN(RADIANS(90-DEGREES(ASIN(AD585/2000))))*SQRT(2*Basic!$C$4*9.81)*Tool!$B$125)+(COS(RADIANS(90-DEGREES(ASIN(AD585/2000))))*SQRT(2*Basic!$C$4*9.81)*COS(RADIANS(90-DEGREES(ASIN(AD585/2000))))*SQRT(2*Basic!$C$4*9.81))))*SIN(RADIANS(AK585)))-19.62*(-Basic!$C$3))))*(SQRT((SIN(RADIANS(90-DEGREES(ASIN(AD585/2000))))*SQRT(2*Basic!$C$4*9.81)*Tool!$B$125*SIN(RADIANS(90-DEGREES(ASIN(AD585/2000))))*SQRT(2*Basic!$C$4*9.81)*Tool!$B$125)+(COS(RADIANS(90-DEGREES(ASIN(AD585/2000))))*SQRT(2*Basic!$C$4*9.81)*COS(RADIANS(90-DEGREES(ASIN(AD585/2000))))*SQRT(2*Basic!$C$4*9.81))))*COS(RADIANS(AK585))</f>
        <v>3.6040203325901201</v>
      </c>
    </row>
    <row r="586" spans="6:45" x14ac:dyDescent="0.3">
      <c r="F586">
        <v>584</v>
      </c>
      <c r="G586" s="31">
        <f t="shared" si="68"/>
        <v>1.7216562729154146</v>
      </c>
      <c r="H586" s="35">
        <f>Tool!$E$10+('Trajectory Map'!G586*SIN(RADIANS(90-2*DEGREES(ASIN($D$5/2000))))/COS(RADIANS(90-2*DEGREES(ASIN($D$5/2000))))-('Trajectory Map'!G586*'Trajectory Map'!G586/((VLOOKUP($D$5,$AD$3:$AR$2002,15,FALSE)*4*COS(RADIANS(90-2*DEGREES(ASIN($D$5/2000))))*COS(RADIANS(90-2*DEGREES(ASIN($D$5/2000))))))))</f>
        <v>5.6649286591560912</v>
      </c>
      <c r="AD586" s="33">
        <f t="shared" si="72"/>
        <v>584</v>
      </c>
      <c r="AE586" s="33">
        <f t="shared" si="69"/>
        <v>1912.8366370393474</v>
      </c>
      <c r="AH586" s="33">
        <f t="shared" si="70"/>
        <v>16.977731108225839</v>
      </c>
      <c r="AI586" s="33">
        <f t="shared" si="71"/>
        <v>73.022268891774161</v>
      </c>
      <c r="AK586" s="75">
        <f t="shared" si="73"/>
        <v>56.044537783548321</v>
      </c>
      <c r="AN586" s="64"/>
      <c r="AQ586" s="64"/>
      <c r="AR586" s="75">
        <f>(SQRT((SIN(RADIANS(90-DEGREES(ASIN(AD586/2000))))*SQRT(2*Basic!$C$4*9.81)*Tool!$B$125*SIN(RADIANS(90-DEGREES(ASIN(AD586/2000))))*SQRT(2*Basic!$C$4*9.81)*Tool!$B$125)+(COS(RADIANS(90-DEGREES(ASIN(AD586/2000))))*SQRT(2*Basic!$C$4*9.81)*COS(RADIANS(90-DEGREES(ASIN(AD586/2000))))*SQRT(2*Basic!$C$4*9.81))))*(SQRT((SIN(RADIANS(90-DEGREES(ASIN(AD586/2000))))*SQRT(2*Basic!$C$4*9.81)*Tool!$B$125*SIN(RADIANS(90-DEGREES(ASIN(AD586/2000))))*SQRT(2*Basic!$C$4*9.81)*Tool!$B$125)+(COS(RADIANS(90-DEGREES(ASIN(AD586/2000))))*SQRT(2*Basic!$C$4*9.81)*COS(RADIANS(90-DEGREES(ASIN(AD586/2000))))*SQRT(2*Basic!$C$4*9.81))))/(2*9.81)</f>
        <v>0.91907370304000002</v>
      </c>
      <c r="AS586" s="75">
        <f>(1/9.81)*((SQRT((SIN(RADIANS(90-DEGREES(ASIN(AD586/2000))))*SQRT(2*Basic!$C$4*9.81)*Tool!$B$125*SIN(RADIANS(90-DEGREES(ASIN(AD586/2000))))*SQRT(2*Basic!$C$4*9.81)*Tool!$B$125)+(COS(RADIANS(90-DEGREES(ASIN(AD586/2000))))*SQRT(2*Basic!$C$4*9.81)*COS(RADIANS(90-DEGREES(ASIN(AD586/2000))))*SQRT(2*Basic!$C$4*9.81))))*SIN(RADIANS(AK586))+(SQRT(((SQRT((SIN(RADIANS(90-DEGREES(ASIN(AD586/2000))))*SQRT(2*Basic!$C$4*9.81)*Tool!$B$125*SIN(RADIANS(90-DEGREES(ASIN(AD586/2000))))*SQRT(2*Basic!$C$4*9.81)*Tool!$B$125)+(COS(RADIANS(90-DEGREES(ASIN(AD586/2000))))*SQRT(2*Basic!$C$4*9.81)*COS(RADIANS(90-DEGREES(ASIN(AD586/2000))))*SQRT(2*Basic!$C$4*9.81))))*SIN(RADIANS(AK586))*(SQRT((SIN(RADIANS(90-DEGREES(ASIN(AD586/2000))))*SQRT(2*Basic!$C$4*9.81)*Tool!$B$125*SIN(RADIANS(90-DEGREES(ASIN(AD586/2000))))*SQRT(2*Basic!$C$4*9.81)*Tool!$B$125)+(COS(RADIANS(90-DEGREES(ASIN(AD586/2000))))*SQRT(2*Basic!$C$4*9.81)*COS(RADIANS(90-DEGREES(ASIN(AD586/2000))))*SQRT(2*Basic!$C$4*9.81))))*SIN(RADIANS(AK586)))-19.62*(-Basic!$C$3))))*(SQRT((SIN(RADIANS(90-DEGREES(ASIN(AD586/2000))))*SQRT(2*Basic!$C$4*9.81)*Tool!$B$125*SIN(RADIANS(90-DEGREES(ASIN(AD586/2000))))*SQRT(2*Basic!$C$4*9.81)*Tool!$B$125)+(COS(RADIANS(90-DEGREES(ASIN(AD586/2000))))*SQRT(2*Basic!$C$4*9.81)*COS(RADIANS(90-DEGREES(ASIN(AD586/2000))))*SQRT(2*Basic!$C$4*9.81))))*COS(RADIANS(AK586))</f>
        <v>3.6096468927880427</v>
      </c>
    </row>
    <row r="587" spans="6:45" x14ac:dyDescent="0.3">
      <c r="F587">
        <v>585</v>
      </c>
      <c r="G587" s="31">
        <f t="shared" si="68"/>
        <v>1.7246043144786258</v>
      </c>
      <c r="H587" s="35">
        <f>Tool!$E$10+('Trajectory Map'!G587*SIN(RADIANS(90-2*DEGREES(ASIN($D$5/2000))))/COS(RADIANS(90-2*DEGREES(ASIN($D$5/2000))))-('Trajectory Map'!G587*'Trajectory Map'!G587/((VLOOKUP($D$5,$AD$3:$AR$2002,15,FALSE)*4*COS(RADIANS(90-2*DEGREES(ASIN($D$5/2000))))*COS(RADIANS(90-2*DEGREES(ASIN($D$5/2000))))))))</f>
        <v>5.6633447307572498</v>
      </c>
      <c r="AD587" s="33">
        <f t="shared" si="72"/>
        <v>585</v>
      </c>
      <c r="AE587" s="33">
        <f t="shared" si="69"/>
        <v>1912.5310454996541</v>
      </c>
      <c r="AH587" s="33">
        <f t="shared" si="70"/>
        <v>17.007686805540626</v>
      </c>
      <c r="AI587" s="33">
        <f t="shared" si="71"/>
        <v>72.992313194459371</v>
      </c>
      <c r="AK587" s="75">
        <f t="shared" si="73"/>
        <v>55.984626388918748</v>
      </c>
      <c r="AN587" s="64"/>
      <c r="AQ587" s="64"/>
      <c r="AR587" s="75">
        <f>(SQRT((SIN(RADIANS(90-DEGREES(ASIN(AD587/2000))))*SQRT(2*Basic!$C$4*9.81)*Tool!$B$125*SIN(RADIANS(90-DEGREES(ASIN(AD587/2000))))*SQRT(2*Basic!$C$4*9.81)*Tool!$B$125)+(COS(RADIANS(90-DEGREES(ASIN(AD587/2000))))*SQRT(2*Basic!$C$4*9.81)*COS(RADIANS(90-DEGREES(ASIN(AD587/2000))))*SQRT(2*Basic!$C$4*9.81))))*(SQRT((SIN(RADIANS(90-DEGREES(ASIN(AD587/2000))))*SQRT(2*Basic!$C$4*9.81)*Tool!$B$125*SIN(RADIANS(90-DEGREES(ASIN(AD587/2000))))*SQRT(2*Basic!$C$4*9.81)*Tool!$B$125)+(COS(RADIANS(90-DEGREES(ASIN(AD587/2000))))*SQRT(2*Basic!$C$4*9.81)*COS(RADIANS(90-DEGREES(ASIN(AD587/2000))))*SQRT(2*Basic!$C$4*9.81))))/(2*9.81)</f>
        <v>0.91938710025000003</v>
      </c>
      <c r="AS587" s="75">
        <f>(1/9.81)*((SQRT((SIN(RADIANS(90-DEGREES(ASIN(AD587/2000))))*SQRT(2*Basic!$C$4*9.81)*Tool!$B$125*SIN(RADIANS(90-DEGREES(ASIN(AD587/2000))))*SQRT(2*Basic!$C$4*9.81)*Tool!$B$125)+(COS(RADIANS(90-DEGREES(ASIN(AD587/2000))))*SQRT(2*Basic!$C$4*9.81)*COS(RADIANS(90-DEGREES(ASIN(AD587/2000))))*SQRT(2*Basic!$C$4*9.81))))*SIN(RADIANS(AK587))+(SQRT(((SQRT((SIN(RADIANS(90-DEGREES(ASIN(AD587/2000))))*SQRT(2*Basic!$C$4*9.81)*Tool!$B$125*SIN(RADIANS(90-DEGREES(ASIN(AD587/2000))))*SQRT(2*Basic!$C$4*9.81)*Tool!$B$125)+(COS(RADIANS(90-DEGREES(ASIN(AD587/2000))))*SQRT(2*Basic!$C$4*9.81)*COS(RADIANS(90-DEGREES(ASIN(AD587/2000))))*SQRT(2*Basic!$C$4*9.81))))*SIN(RADIANS(AK587))*(SQRT((SIN(RADIANS(90-DEGREES(ASIN(AD587/2000))))*SQRT(2*Basic!$C$4*9.81)*Tool!$B$125*SIN(RADIANS(90-DEGREES(ASIN(AD587/2000))))*SQRT(2*Basic!$C$4*9.81)*Tool!$B$125)+(COS(RADIANS(90-DEGREES(ASIN(AD587/2000))))*SQRT(2*Basic!$C$4*9.81)*COS(RADIANS(90-DEGREES(ASIN(AD587/2000))))*SQRT(2*Basic!$C$4*9.81))))*SIN(RADIANS(AK587)))-19.62*(-Basic!$C$3))))*(SQRT((SIN(RADIANS(90-DEGREES(ASIN(AD587/2000))))*SQRT(2*Basic!$C$4*9.81)*Tool!$B$125*SIN(RADIANS(90-DEGREES(ASIN(AD587/2000))))*SQRT(2*Basic!$C$4*9.81)*Tool!$B$125)+(COS(RADIANS(90-DEGREES(ASIN(AD587/2000))))*SQRT(2*Basic!$C$4*9.81)*COS(RADIANS(90-DEGREES(ASIN(AD587/2000))))*SQRT(2*Basic!$C$4*9.81))))*COS(RADIANS(AK587))</f>
        <v>3.6152699586584154</v>
      </c>
    </row>
    <row r="588" spans="6:45" x14ac:dyDescent="0.3">
      <c r="F588">
        <v>586</v>
      </c>
      <c r="G588" s="31">
        <f t="shared" si="68"/>
        <v>1.7275523560418373</v>
      </c>
      <c r="H588" s="35">
        <f>Tool!$E$10+('Trajectory Map'!G588*SIN(RADIANS(90-2*DEGREES(ASIN($D$5/2000))))/COS(RADIANS(90-2*DEGREES(ASIN($D$5/2000))))-('Trajectory Map'!G588*'Trajectory Map'!G588/((VLOOKUP($D$5,$AD$3:$AR$2002,15,FALSE)*4*COS(RADIANS(90-2*DEGREES(ASIN($D$5/2000))))*COS(RADIANS(90-2*DEGREES(ASIN($D$5/2000))))))))</f>
        <v>5.661757348764894</v>
      </c>
      <c r="AD588" s="33">
        <f t="shared" si="72"/>
        <v>586</v>
      </c>
      <c r="AE588" s="33">
        <f t="shared" si="69"/>
        <v>1912.2248821725964</v>
      </c>
      <c r="AH588" s="33">
        <f t="shared" si="70"/>
        <v>17.037647294152713</v>
      </c>
      <c r="AI588" s="33">
        <f t="shared" si="71"/>
        <v>72.96235270584728</v>
      </c>
      <c r="AK588" s="75">
        <f t="shared" si="73"/>
        <v>55.924705411694575</v>
      </c>
      <c r="AN588" s="64"/>
      <c r="AQ588" s="64"/>
      <c r="AR588" s="75">
        <f>(SQRT((SIN(RADIANS(90-DEGREES(ASIN(AD588/2000))))*SQRT(2*Basic!$C$4*9.81)*Tool!$B$125*SIN(RADIANS(90-DEGREES(ASIN(AD588/2000))))*SQRT(2*Basic!$C$4*9.81)*Tool!$B$125)+(COS(RADIANS(90-DEGREES(ASIN(AD588/2000))))*SQRT(2*Basic!$C$4*9.81)*COS(RADIANS(90-DEGREES(ASIN(AD588/2000))))*SQRT(2*Basic!$C$4*9.81))))*(SQRT((SIN(RADIANS(90-DEGREES(ASIN(AD588/2000))))*SQRT(2*Basic!$C$4*9.81)*Tool!$B$125*SIN(RADIANS(90-DEGREES(ASIN(AD588/2000))))*SQRT(2*Basic!$C$4*9.81)*Tool!$B$125)+(COS(RADIANS(90-DEGREES(ASIN(AD588/2000))))*SQRT(2*Basic!$C$4*9.81)*COS(RADIANS(90-DEGREES(ASIN(AD588/2000))))*SQRT(2*Basic!$C$4*9.81))))/(2*9.81)</f>
        <v>0.91970103364000022</v>
      </c>
      <c r="AS588" s="75">
        <f>(1/9.81)*((SQRT((SIN(RADIANS(90-DEGREES(ASIN(AD588/2000))))*SQRT(2*Basic!$C$4*9.81)*Tool!$B$125*SIN(RADIANS(90-DEGREES(ASIN(AD588/2000))))*SQRT(2*Basic!$C$4*9.81)*Tool!$B$125)+(COS(RADIANS(90-DEGREES(ASIN(AD588/2000))))*SQRT(2*Basic!$C$4*9.81)*COS(RADIANS(90-DEGREES(ASIN(AD588/2000))))*SQRT(2*Basic!$C$4*9.81))))*SIN(RADIANS(AK588))+(SQRT(((SQRT((SIN(RADIANS(90-DEGREES(ASIN(AD588/2000))))*SQRT(2*Basic!$C$4*9.81)*Tool!$B$125*SIN(RADIANS(90-DEGREES(ASIN(AD588/2000))))*SQRT(2*Basic!$C$4*9.81)*Tool!$B$125)+(COS(RADIANS(90-DEGREES(ASIN(AD588/2000))))*SQRT(2*Basic!$C$4*9.81)*COS(RADIANS(90-DEGREES(ASIN(AD588/2000))))*SQRT(2*Basic!$C$4*9.81))))*SIN(RADIANS(AK588))*(SQRT((SIN(RADIANS(90-DEGREES(ASIN(AD588/2000))))*SQRT(2*Basic!$C$4*9.81)*Tool!$B$125*SIN(RADIANS(90-DEGREES(ASIN(AD588/2000))))*SQRT(2*Basic!$C$4*9.81)*Tool!$B$125)+(COS(RADIANS(90-DEGREES(ASIN(AD588/2000))))*SQRT(2*Basic!$C$4*9.81)*COS(RADIANS(90-DEGREES(ASIN(AD588/2000))))*SQRT(2*Basic!$C$4*9.81))))*SIN(RADIANS(AK588)))-19.62*(-Basic!$C$3))))*(SQRT((SIN(RADIANS(90-DEGREES(ASIN(AD588/2000))))*SQRT(2*Basic!$C$4*9.81)*Tool!$B$125*SIN(RADIANS(90-DEGREES(ASIN(AD588/2000))))*SQRT(2*Basic!$C$4*9.81)*Tool!$B$125)+(COS(RADIANS(90-DEGREES(ASIN(AD588/2000))))*SQRT(2*Basic!$C$4*9.81)*COS(RADIANS(90-DEGREES(ASIN(AD588/2000))))*SQRT(2*Basic!$C$4*9.81))))*COS(RADIANS(AK588))</f>
        <v>3.6208895191444026</v>
      </c>
    </row>
    <row r="589" spans="6:45" x14ac:dyDescent="0.3">
      <c r="F589">
        <v>587</v>
      </c>
      <c r="G589" s="31">
        <f t="shared" si="68"/>
        <v>1.7305003976050486</v>
      </c>
      <c r="H589" s="35">
        <f>Tool!$E$10+('Trajectory Map'!G589*SIN(RADIANS(90-2*DEGREES(ASIN($D$5/2000))))/COS(RADIANS(90-2*DEGREES(ASIN($D$5/2000))))-('Trajectory Map'!G589*'Trajectory Map'!G589/((VLOOKUP($D$5,$AD$3:$AR$2002,15,FALSE)*4*COS(RADIANS(90-2*DEGREES(ASIN($D$5/2000))))*COS(RADIANS(90-2*DEGREES(ASIN($D$5/2000))))))))</f>
        <v>5.660166513179024</v>
      </c>
      <c r="AD589" s="33">
        <f t="shared" si="72"/>
        <v>587</v>
      </c>
      <c r="AE589" s="33">
        <f t="shared" si="69"/>
        <v>1911.9181467834862</v>
      </c>
      <c r="AH589" s="33">
        <f t="shared" si="70"/>
        <v>17.067612584558059</v>
      </c>
      <c r="AI589" s="33">
        <f t="shared" si="71"/>
        <v>72.932387415441937</v>
      </c>
      <c r="AK589" s="75">
        <f t="shared" si="73"/>
        <v>55.864774830883881</v>
      </c>
      <c r="AN589" s="64"/>
      <c r="AQ589" s="64"/>
      <c r="AR589" s="75">
        <f>(SQRT((SIN(RADIANS(90-DEGREES(ASIN(AD589/2000))))*SQRT(2*Basic!$C$4*9.81)*Tool!$B$125*SIN(RADIANS(90-DEGREES(ASIN(AD589/2000))))*SQRT(2*Basic!$C$4*9.81)*Tool!$B$125)+(COS(RADIANS(90-DEGREES(ASIN(AD589/2000))))*SQRT(2*Basic!$C$4*9.81)*COS(RADIANS(90-DEGREES(ASIN(AD589/2000))))*SQRT(2*Basic!$C$4*9.81))))*(SQRT((SIN(RADIANS(90-DEGREES(ASIN(AD589/2000))))*SQRT(2*Basic!$C$4*9.81)*Tool!$B$125*SIN(RADIANS(90-DEGREES(ASIN(AD589/2000))))*SQRT(2*Basic!$C$4*9.81)*Tool!$B$125)+(COS(RADIANS(90-DEGREES(ASIN(AD589/2000))))*SQRT(2*Basic!$C$4*9.81)*COS(RADIANS(90-DEGREES(ASIN(AD589/2000))))*SQRT(2*Basic!$C$4*9.81))))/(2*9.81)</f>
        <v>0.92001550321000003</v>
      </c>
      <c r="AS589" s="75">
        <f>(1/9.81)*((SQRT((SIN(RADIANS(90-DEGREES(ASIN(AD589/2000))))*SQRT(2*Basic!$C$4*9.81)*Tool!$B$125*SIN(RADIANS(90-DEGREES(ASIN(AD589/2000))))*SQRT(2*Basic!$C$4*9.81)*Tool!$B$125)+(COS(RADIANS(90-DEGREES(ASIN(AD589/2000))))*SQRT(2*Basic!$C$4*9.81)*COS(RADIANS(90-DEGREES(ASIN(AD589/2000))))*SQRT(2*Basic!$C$4*9.81))))*SIN(RADIANS(AK589))+(SQRT(((SQRT((SIN(RADIANS(90-DEGREES(ASIN(AD589/2000))))*SQRT(2*Basic!$C$4*9.81)*Tool!$B$125*SIN(RADIANS(90-DEGREES(ASIN(AD589/2000))))*SQRT(2*Basic!$C$4*9.81)*Tool!$B$125)+(COS(RADIANS(90-DEGREES(ASIN(AD589/2000))))*SQRT(2*Basic!$C$4*9.81)*COS(RADIANS(90-DEGREES(ASIN(AD589/2000))))*SQRT(2*Basic!$C$4*9.81))))*SIN(RADIANS(AK589))*(SQRT((SIN(RADIANS(90-DEGREES(ASIN(AD589/2000))))*SQRT(2*Basic!$C$4*9.81)*Tool!$B$125*SIN(RADIANS(90-DEGREES(ASIN(AD589/2000))))*SQRT(2*Basic!$C$4*9.81)*Tool!$B$125)+(COS(RADIANS(90-DEGREES(ASIN(AD589/2000))))*SQRT(2*Basic!$C$4*9.81)*COS(RADIANS(90-DEGREES(ASIN(AD589/2000))))*SQRT(2*Basic!$C$4*9.81))))*SIN(RADIANS(AK589)))-19.62*(-Basic!$C$3))))*(SQRT((SIN(RADIANS(90-DEGREES(ASIN(AD589/2000))))*SQRT(2*Basic!$C$4*9.81)*Tool!$B$125*SIN(RADIANS(90-DEGREES(ASIN(AD589/2000))))*SQRT(2*Basic!$C$4*9.81)*Tool!$B$125)+(COS(RADIANS(90-DEGREES(ASIN(AD589/2000))))*SQRT(2*Basic!$C$4*9.81)*COS(RADIANS(90-DEGREES(ASIN(AD589/2000))))*SQRT(2*Basic!$C$4*9.81))))*COS(RADIANS(AK589))</f>
        <v>3.6265055631679339</v>
      </c>
    </row>
    <row r="590" spans="6:45" x14ac:dyDescent="0.3">
      <c r="F590">
        <v>588</v>
      </c>
      <c r="G590" s="31">
        <f t="shared" si="68"/>
        <v>1.7334484391682599</v>
      </c>
      <c r="H590" s="35">
        <f>Tool!$E$10+('Trajectory Map'!G590*SIN(RADIANS(90-2*DEGREES(ASIN($D$5/2000))))/COS(RADIANS(90-2*DEGREES(ASIN($D$5/2000))))-('Trajectory Map'!G590*'Trajectory Map'!G590/((VLOOKUP($D$5,$AD$3:$AR$2002,15,FALSE)*4*COS(RADIANS(90-2*DEGREES(ASIN($D$5/2000))))*COS(RADIANS(90-2*DEGREES(ASIN($D$5/2000))))))))</f>
        <v>5.6585722239996397</v>
      </c>
      <c r="AD590" s="33">
        <f t="shared" si="72"/>
        <v>588</v>
      </c>
      <c r="AE590" s="33">
        <f t="shared" si="69"/>
        <v>1911.6108390569457</v>
      </c>
      <c r="AH590" s="33">
        <f t="shared" si="70"/>
        <v>17.097582687266247</v>
      </c>
      <c r="AI590" s="33">
        <f t="shared" si="71"/>
        <v>72.902417312733746</v>
      </c>
      <c r="AK590" s="75">
        <f t="shared" si="73"/>
        <v>55.804834625467507</v>
      </c>
      <c r="AN590" s="64"/>
      <c r="AQ590" s="64"/>
      <c r="AR590" s="75">
        <f>(SQRT((SIN(RADIANS(90-DEGREES(ASIN(AD590/2000))))*SQRT(2*Basic!$C$4*9.81)*Tool!$B$125*SIN(RADIANS(90-DEGREES(ASIN(AD590/2000))))*SQRT(2*Basic!$C$4*9.81)*Tool!$B$125)+(COS(RADIANS(90-DEGREES(ASIN(AD590/2000))))*SQRT(2*Basic!$C$4*9.81)*COS(RADIANS(90-DEGREES(ASIN(AD590/2000))))*SQRT(2*Basic!$C$4*9.81))))*(SQRT((SIN(RADIANS(90-DEGREES(ASIN(AD590/2000))))*SQRT(2*Basic!$C$4*9.81)*Tool!$B$125*SIN(RADIANS(90-DEGREES(ASIN(AD590/2000))))*SQRT(2*Basic!$C$4*9.81)*Tool!$B$125)+(COS(RADIANS(90-DEGREES(ASIN(AD590/2000))))*SQRT(2*Basic!$C$4*9.81)*COS(RADIANS(90-DEGREES(ASIN(AD590/2000))))*SQRT(2*Basic!$C$4*9.81))))/(2*9.81)</f>
        <v>0.9203305089599999</v>
      </c>
      <c r="AS590" s="75">
        <f>(1/9.81)*((SQRT((SIN(RADIANS(90-DEGREES(ASIN(AD590/2000))))*SQRT(2*Basic!$C$4*9.81)*Tool!$B$125*SIN(RADIANS(90-DEGREES(ASIN(AD590/2000))))*SQRT(2*Basic!$C$4*9.81)*Tool!$B$125)+(COS(RADIANS(90-DEGREES(ASIN(AD590/2000))))*SQRT(2*Basic!$C$4*9.81)*COS(RADIANS(90-DEGREES(ASIN(AD590/2000))))*SQRT(2*Basic!$C$4*9.81))))*SIN(RADIANS(AK590))+(SQRT(((SQRT((SIN(RADIANS(90-DEGREES(ASIN(AD590/2000))))*SQRT(2*Basic!$C$4*9.81)*Tool!$B$125*SIN(RADIANS(90-DEGREES(ASIN(AD590/2000))))*SQRT(2*Basic!$C$4*9.81)*Tool!$B$125)+(COS(RADIANS(90-DEGREES(ASIN(AD590/2000))))*SQRT(2*Basic!$C$4*9.81)*COS(RADIANS(90-DEGREES(ASIN(AD590/2000))))*SQRT(2*Basic!$C$4*9.81))))*SIN(RADIANS(AK590))*(SQRT((SIN(RADIANS(90-DEGREES(ASIN(AD590/2000))))*SQRT(2*Basic!$C$4*9.81)*Tool!$B$125*SIN(RADIANS(90-DEGREES(ASIN(AD590/2000))))*SQRT(2*Basic!$C$4*9.81)*Tool!$B$125)+(COS(RADIANS(90-DEGREES(ASIN(AD590/2000))))*SQRT(2*Basic!$C$4*9.81)*COS(RADIANS(90-DEGREES(ASIN(AD590/2000))))*SQRT(2*Basic!$C$4*9.81))))*SIN(RADIANS(AK590)))-19.62*(-Basic!$C$3))))*(SQRT((SIN(RADIANS(90-DEGREES(ASIN(AD590/2000))))*SQRT(2*Basic!$C$4*9.81)*Tool!$B$125*SIN(RADIANS(90-DEGREES(ASIN(AD590/2000))))*SQRT(2*Basic!$C$4*9.81)*Tool!$B$125)+(COS(RADIANS(90-DEGREES(ASIN(AD590/2000))))*SQRT(2*Basic!$C$4*9.81)*COS(RADIANS(90-DEGREES(ASIN(AD590/2000))))*SQRT(2*Basic!$C$4*9.81))))*COS(RADIANS(AK590))</f>
        <v>3.6321180796297003</v>
      </c>
    </row>
    <row r="591" spans="6:45" x14ac:dyDescent="0.3">
      <c r="F591">
        <v>589</v>
      </c>
      <c r="G591" s="31">
        <f t="shared" si="68"/>
        <v>1.7363964807314711</v>
      </c>
      <c r="H591" s="35">
        <f>Tool!$E$10+('Trajectory Map'!G591*SIN(RADIANS(90-2*DEGREES(ASIN($D$5/2000))))/COS(RADIANS(90-2*DEGREES(ASIN($D$5/2000))))-('Trajectory Map'!G591*'Trajectory Map'!G591/((VLOOKUP($D$5,$AD$3:$AR$2002,15,FALSE)*4*COS(RADIANS(90-2*DEGREES(ASIN($D$5/2000))))*COS(RADIANS(90-2*DEGREES(ASIN($D$5/2000))))))))</f>
        <v>5.656974481226742</v>
      </c>
      <c r="AD591" s="33">
        <f t="shared" si="72"/>
        <v>589</v>
      </c>
      <c r="AE591" s="33">
        <f t="shared" si="69"/>
        <v>1911.3029587169062</v>
      </c>
      <c r="AH591" s="33">
        <f t="shared" si="70"/>
        <v>17.127557612800608</v>
      </c>
      <c r="AI591" s="33">
        <f t="shared" si="71"/>
        <v>72.872442387199385</v>
      </c>
      <c r="AK591" s="75">
        <f t="shared" si="73"/>
        <v>55.744884774398784</v>
      </c>
      <c r="AN591" s="64"/>
      <c r="AQ591" s="64"/>
      <c r="AR591" s="75">
        <f>(SQRT((SIN(RADIANS(90-DEGREES(ASIN(AD591/2000))))*SQRT(2*Basic!$C$4*9.81)*Tool!$B$125*SIN(RADIANS(90-DEGREES(ASIN(AD591/2000))))*SQRT(2*Basic!$C$4*9.81)*Tool!$B$125)+(COS(RADIANS(90-DEGREES(ASIN(AD591/2000))))*SQRT(2*Basic!$C$4*9.81)*COS(RADIANS(90-DEGREES(ASIN(AD591/2000))))*SQRT(2*Basic!$C$4*9.81))))*(SQRT((SIN(RADIANS(90-DEGREES(ASIN(AD591/2000))))*SQRT(2*Basic!$C$4*9.81)*Tool!$B$125*SIN(RADIANS(90-DEGREES(ASIN(AD591/2000))))*SQRT(2*Basic!$C$4*9.81)*Tool!$B$125)+(COS(RADIANS(90-DEGREES(ASIN(AD591/2000))))*SQRT(2*Basic!$C$4*9.81)*COS(RADIANS(90-DEGREES(ASIN(AD591/2000))))*SQRT(2*Basic!$C$4*9.81))))/(2*9.81)</f>
        <v>0.9206460508900004</v>
      </c>
      <c r="AS591" s="75">
        <f>(1/9.81)*((SQRT((SIN(RADIANS(90-DEGREES(ASIN(AD591/2000))))*SQRT(2*Basic!$C$4*9.81)*Tool!$B$125*SIN(RADIANS(90-DEGREES(ASIN(AD591/2000))))*SQRT(2*Basic!$C$4*9.81)*Tool!$B$125)+(COS(RADIANS(90-DEGREES(ASIN(AD591/2000))))*SQRT(2*Basic!$C$4*9.81)*COS(RADIANS(90-DEGREES(ASIN(AD591/2000))))*SQRT(2*Basic!$C$4*9.81))))*SIN(RADIANS(AK591))+(SQRT(((SQRT((SIN(RADIANS(90-DEGREES(ASIN(AD591/2000))))*SQRT(2*Basic!$C$4*9.81)*Tool!$B$125*SIN(RADIANS(90-DEGREES(ASIN(AD591/2000))))*SQRT(2*Basic!$C$4*9.81)*Tool!$B$125)+(COS(RADIANS(90-DEGREES(ASIN(AD591/2000))))*SQRT(2*Basic!$C$4*9.81)*COS(RADIANS(90-DEGREES(ASIN(AD591/2000))))*SQRT(2*Basic!$C$4*9.81))))*SIN(RADIANS(AK591))*(SQRT((SIN(RADIANS(90-DEGREES(ASIN(AD591/2000))))*SQRT(2*Basic!$C$4*9.81)*Tool!$B$125*SIN(RADIANS(90-DEGREES(ASIN(AD591/2000))))*SQRT(2*Basic!$C$4*9.81)*Tool!$B$125)+(COS(RADIANS(90-DEGREES(ASIN(AD591/2000))))*SQRT(2*Basic!$C$4*9.81)*COS(RADIANS(90-DEGREES(ASIN(AD591/2000))))*SQRT(2*Basic!$C$4*9.81))))*SIN(RADIANS(AK591)))-19.62*(-Basic!$C$3))))*(SQRT((SIN(RADIANS(90-DEGREES(ASIN(AD591/2000))))*SQRT(2*Basic!$C$4*9.81)*Tool!$B$125*SIN(RADIANS(90-DEGREES(ASIN(AD591/2000))))*SQRT(2*Basic!$C$4*9.81)*Tool!$B$125)+(COS(RADIANS(90-DEGREES(ASIN(AD591/2000))))*SQRT(2*Basic!$C$4*9.81)*COS(RADIANS(90-DEGREES(ASIN(AD591/2000))))*SQRT(2*Basic!$C$4*9.81))))*COS(RADIANS(AK591))</f>
        <v>3.6377270574091671</v>
      </c>
    </row>
    <row r="592" spans="6:45" x14ac:dyDescent="0.3">
      <c r="F592">
        <v>590</v>
      </c>
      <c r="G592" s="31">
        <f t="shared" si="68"/>
        <v>1.7393445222946826</v>
      </c>
      <c r="H592" s="35">
        <f>Tool!$E$10+('Trajectory Map'!G592*SIN(RADIANS(90-2*DEGREES(ASIN($D$5/2000))))/COS(RADIANS(90-2*DEGREES(ASIN($D$5/2000))))-('Trajectory Map'!G592*'Trajectory Map'!G592/((VLOOKUP($D$5,$AD$3:$AR$2002,15,FALSE)*4*COS(RADIANS(90-2*DEGREES(ASIN($D$5/2000))))*COS(RADIANS(90-2*DEGREES(ASIN($D$5/2000))))))))</f>
        <v>5.6553732848603291</v>
      </c>
      <c r="AD592" s="33">
        <f t="shared" si="72"/>
        <v>590</v>
      </c>
      <c r="AE592" s="33">
        <f t="shared" si="69"/>
        <v>1910.9945054866066</v>
      </c>
      <c r="AH592" s="33">
        <f t="shared" si="70"/>
        <v>17.157537371698201</v>
      </c>
      <c r="AI592" s="33">
        <f t="shared" si="71"/>
        <v>72.842462628301803</v>
      </c>
      <c r="AK592" s="75">
        <f t="shared" si="73"/>
        <v>55.684925256603599</v>
      </c>
      <c r="AN592" s="64"/>
      <c r="AQ592" s="64"/>
      <c r="AR592" s="75">
        <f>(SQRT((SIN(RADIANS(90-DEGREES(ASIN(AD592/2000))))*SQRT(2*Basic!$C$4*9.81)*Tool!$B$125*SIN(RADIANS(90-DEGREES(ASIN(AD592/2000))))*SQRT(2*Basic!$C$4*9.81)*Tool!$B$125)+(COS(RADIANS(90-DEGREES(ASIN(AD592/2000))))*SQRT(2*Basic!$C$4*9.81)*COS(RADIANS(90-DEGREES(ASIN(AD592/2000))))*SQRT(2*Basic!$C$4*9.81))))*(SQRT((SIN(RADIANS(90-DEGREES(ASIN(AD592/2000))))*SQRT(2*Basic!$C$4*9.81)*Tool!$B$125*SIN(RADIANS(90-DEGREES(ASIN(AD592/2000))))*SQRT(2*Basic!$C$4*9.81)*Tool!$B$125)+(COS(RADIANS(90-DEGREES(ASIN(AD592/2000))))*SQRT(2*Basic!$C$4*9.81)*COS(RADIANS(90-DEGREES(ASIN(AD592/2000))))*SQRT(2*Basic!$C$4*9.81))))/(2*9.81)</f>
        <v>0.92096212899999985</v>
      </c>
      <c r="AS592" s="75">
        <f>(1/9.81)*((SQRT((SIN(RADIANS(90-DEGREES(ASIN(AD592/2000))))*SQRT(2*Basic!$C$4*9.81)*Tool!$B$125*SIN(RADIANS(90-DEGREES(ASIN(AD592/2000))))*SQRT(2*Basic!$C$4*9.81)*Tool!$B$125)+(COS(RADIANS(90-DEGREES(ASIN(AD592/2000))))*SQRT(2*Basic!$C$4*9.81)*COS(RADIANS(90-DEGREES(ASIN(AD592/2000))))*SQRT(2*Basic!$C$4*9.81))))*SIN(RADIANS(AK592))+(SQRT(((SQRT((SIN(RADIANS(90-DEGREES(ASIN(AD592/2000))))*SQRT(2*Basic!$C$4*9.81)*Tool!$B$125*SIN(RADIANS(90-DEGREES(ASIN(AD592/2000))))*SQRT(2*Basic!$C$4*9.81)*Tool!$B$125)+(COS(RADIANS(90-DEGREES(ASIN(AD592/2000))))*SQRT(2*Basic!$C$4*9.81)*COS(RADIANS(90-DEGREES(ASIN(AD592/2000))))*SQRT(2*Basic!$C$4*9.81))))*SIN(RADIANS(AK592))*(SQRT((SIN(RADIANS(90-DEGREES(ASIN(AD592/2000))))*SQRT(2*Basic!$C$4*9.81)*Tool!$B$125*SIN(RADIANS(90-DEGREES(ASIN(AD592/2000))))*SQRT(2*Basic!$C$4*9.81)*Tool!$B$125)+(COS(RADIANS(90-DEGREES(ASIN(AD592/2000))))*SQRT(2*Basic!$C$4*9.81)*COS(RADIANS(90-DEGREES(ASIN(AD592/2000))))*SQRT(2*Basic!$C$4*9.81))))*SIN(RADIANS(AK592)))-19.62*(-Basic!$C$3))))*(SQRT((SIN(RADIANS(90-DEGREES(ASIN(AD592/2000))))*SQRT(2*Basic!$C$4*9.81)*Tool!$B$125*SIN(RADIANS(90-DEGREES(ASIN(AD592/2000))))*SQRT(2*Basic!$C$4*9.81)*Tool!$B$125)+(COS(RADIANS(90-DEGREES(ASIN(AD592/2000))))*SQRT(2*Basic!$C$4*9.81)*COS(RADIANS(90-DEGREES(ASIN(AD592/2000))))*SQRT(2*Basic!$C$4*9.81))))*COS(RADIANS(AK592))</f>
        <v>3.6433324853645659</v>
      </c>
    </row>
    <row r="593" spans="6:45" x14ac:dyDescent="0.3">
      <c r="F593">
        <v>591</v>
      </c>
      <c r="G593" s="31">
        <f t="shared" si="68"/>
        <v>1.7422925638578939</v>
      </c>
      <c r="H593" s="35">
        <f>Tool!$E$10+('Trajectory Map'!G593*SIN(RADIANS(90-2*DEGREES(ASIN($D$5/2000))))/COS(RADIANS(90-2*DEGREES(ASIN($D$5/2000))))-('Trajectory Map'!G593*'Trajectory Map'!G593/((VLOOKUP($D$5,$AD$3:$AR$2002,15,FALSE)*4*COS(RADIANS(90-2*DEGREES(ASIN($D$5/2000))))*COS(RADIANS(90-2*DEGREES(ASIN($D$5/2000))))))))</f>
        <v>5.6537686349004028</v>
      </c>
      <c r="AD593" s="33">
        <f t="shared" si="72"/>
        <v>591</v>
      </c>
      <c r="AE593" s="33">
        <f t="shared" si="69"/>
        <v>1910.6854790885914</v>
      </c>
      <c r="AH593" s="33">
        <f t="shared" si="70"/>
        <v>17.187521974509888</v>
      </c>
      <c r="AI593" s="33">
        <f t="shared" si="71"/>
        <v>72.812478025490108</v>
      </c>
      <c r="AK593" s="75">
        <f t="shared" si="73"/>
        <v>55.624956050980224</v>
      </c>
      <c r="AN593" s="64"/>
      <c r="AQ593" s="64"/>
      <c r="AR593" s="75">
        <f>(SQRT((SIN(RADIANS(90-DEGREES(ASIN(AD593/2000))))*SQRT(2*Basic!$C$4*9.81)*Tool!$B$125*SIN(RADIANS(90-DEGREES(ASIN(AD593/2000))))*SQRT(2*Basic!$C$4*9.81)*Tool!$B$125)+(COS(RADIANS(90-DEGREES(ASIN(AD593/2000))))*SQRT(2*Basic!$C$4*9.81)*COS(RADIANS(90-DEGREES(ASIN(AD593/2000))))*SQRT(2*Basic!$C$4*9.81))))*(SQRT((SIN(RADIANS(90-DEGREES(ASIN(AD593/2000))))*SQRT(2*Basic!$C$4*9.81)*Tool!$B$125*SIN(RADIANS(90-DEGREES(ASIN(AD593/2000))))*SQRT(2*Basic!$C$4*9.81)*Tool!$B$125)+(COS(RADIANS(90-DEGREES(ASIN(AD593/2000))))*SQRT(2*Basic!$C$4*9.81)*COS(RADIANS(90-DEGREES(ASIN(AD593/2000))))*SQRT(2*Basic!$C$4*9.81))))/(2*9.81)</f>
        <v>0.92127874329000015</v>
      </c>
      <c r="AS593" s="75">
        <f>(1/9.81)*((SQRT((SIN(RADIANS(90-DEGREES(ASIN(AD593/2000))))*SQRT(2*Basic!$C$4*9.81)*Tool!$B$125*SIN(RADIANS(90-DEGREES(ASIN(AD593/2000))))*SQRT(2*Basic!$C$4*9.81)*Tool!$B$125)+(COS(RADIANS(90-DEGREES(ASIN(AD593/2000))))*SQRT(2*Basic!$C$4*9.81)*COS(RADIANS(90-DEGREES(ASIN(AD593/2000))))*SQRT(2*Basic!$C$4*9.81))))*SIN(RADIANS(AK593))+(SQRT(((SQRT((SIN(RADIANS(90-DEGREES(ASIN(AD593/2000))))*SQRT(2*Basic!$C$4*9.81)*Tool!$B$125*SIN(RADIANS(90-DEGREES(ASIN(AD593/2000))))*SQRT(2*Basic!$C$4*9.81)*Tool!$B$125)+(COS(RADIANS(90-DEGREES(ASIN(AD593/2000))))*SQRT(2*Basic!$C$4*9.81)*COS(RADIANS(90-DEGREES(ASIN(AD593/2000))))*SQRT(2*Basic!$C$4*9.81))))*SIN(RADIANS(AK593))*(SQRT((SIN(RADIANS(90-DEGREES(ASIN(AD593/2000))))*SQRT(2*Basic!$C$4*9.81)*Tool!$B$125*SIN(RADIANS(90-DEGREES(ASIN(AD593/2000))))*SQRT(2*Basic!$C$4*9.81)*Tool!$B$125)+(COS(RADIANS(90-DEGREES(ASIN(AD593/2000))))*SQRT(2*Basic!$C$4*9.81)*COS(RADIANS(90-DEGREES(ASIN(AD593/2000))))*SQRT(2*Basic!$C$4*9.81))))*SIN(RADIANS(AK593)))-19.62*(-Basic!$C$3))))*(SQRT((SIN(RADIANS(90-DEGREES(ASIN(AD593/2000))))*SQRT(2*Basic!$C$4*9.81)*Tool!$B$125*SIN(RADIANS(90-DEGREES(ASIN(AD593/2000))))*SQRT(2*Basic!$C$4*9.81)*Tool!$B$125)+(COS(RADIANS(90-DEGREES(ASIN(AD593/2000))))*SQRT(2*Basic!$C$4*9.81)*COS(RADIANS(90-DEGREES(ASIN(AD593/2000))))*SQRT(2*Basic!$C$4*9.81))))*COS(RADIANS(AK593))</f>
        <v>3.6489343523329194</v>
      </c>
    </row>
    <row r="594" spans="6:45" x14ac:dyDescent="0.3">
      <c r="F594">
        <v>592</v>
      </c>
      <c r="G594" s="31">
        <f t="shared" si="68"/>
        <v>1.7452406054211052</v>
      </c>
      <c r="H594" s="35">
        <f>Tool!$E$10+('Trajectory Map'!G594*SIN(RADIANS(90-2*DEGREES(ASIN($D$5/2000))))/COS(RADIANS(90-2*DEGREES(ASIN($D$5/2000))))-('Trajectory Map'!G594*'Trajectory Map'!G594/((VLOOKUP($D$5,$AD$3:$AR$2002,15,FALSE)*4*COS(RADIANS(90-2*DEGREES(ASIN($D$5/2000))))*COS(RADIANS(90-2*DEGREES(ASIN($D$5/2000))))))))</f>
        <v>5.6521605313469623</v>
      </c>
      <c r="AD594" s="33">
        <f t="shared" si="72"/>
        <v>592</v>
      </c>
      <c r="AE594" s="33">
        <f t="shared" si="69"/>
        <v>1910.3758792447104</v>
      </c>
      <c r="AH594" s="33">
        <f t="shared" si="70"/>
        <v>17.217511431800357</v>
      </c>
      <c r="AI594" s="33">
        <f t="shared" si="71"/>
        <v>72.782488568199639</v>
      </c>
      <c r="AK594" s="75">
        <f t="shared" si="73"/>
        <v>55.564977136399285</v>
      </c>
      <c r="AN594" s="64"/>
      <c r="AQ594" s="64"/>
      <c r="AR594" s="75">
        <f>(SQRT((SIN(RADIANS(90-DEGREES(ASIN(AD594/2000))))*SQRT(2*Basic!$C$4*9.81)*Tool!$B$125*SIN(RADIANS(90-DEGREES(ASIN(AD594/2000))))*SQRT(2*Basic!$C$4*9.81)*Tool!$B$125)+(COS(RADIANS(90-DEGREES(ASIN(AD594/2000))))*SQRT(2*Basic!$C$4*9.81)*COS(RADIANS(90-DEGREES(ASIN(AD594/2000))))*SQRT(2*Basic!$C$4*9.81))))*(SQRT((SIN(RADIANS(90-DEGREES(ASIN(AD594/2000))))*SQRT(2*Basic!$C$4*9.81)*Tool!$B$125*SIN(RADIANS(90-DEGREES(ASIN(AD594/2000))))*SQRT(2*Basic!$C$4*9.81)*Tool!$B$125)+(COS(RADIANS(90-DEGREES(ASIN(AD594/2000))))*SQRT(2*Basic!$C$4*9.81)*COS(RADIANS(90-DEGREES(ASIN(AD594/2000))))*SQRT(2*Basic!$C$4*9.81))))/(2*9.81)</f>
        <v>0.9215958937600004</v>
      </c>
      <c r="AS594" s="75">
        <f>(1/9.81)*((SQRT((SIN(RADIANS(90-DEGREES(ASIN(AD594/2000))))*SQRT(2*Basic!$C$4*9.81)*Tool!$B$125*SIN(RADIANS(90-DEGREES(ASIN(AD594/2000))))*SQRT(2*Basic!$C$4*9.81)*Tool!$B$125)+(COS(RADIANS(90-DEGREES(ASIN(AD594/2000))))*SQRT(2*Basic!$C$4*9.81)*COS(RADIANS(90-DEGREES(ASIN(AD594/2000))))*SQRT(2*Basic!$C$4*9.81))))*SIN(RADIANS(AK594))+(SQRT(((SQRT((SIN(RADIANS(90-DEGREES(ASIN(AD594/2000))))*SQRT(2*Basic!$C$4*9.81)*Tool!$B$125*SIN(RADIANS(90-DEGREES(ASIN(AD594/2000))))*SQRT(2*Basic!$C$4*9.81)*Tool!$B$125)+(COS(RADIANS(90-DEGREES(ASIN(AD594/2000))))*SQRT(2*Basic!$C$4*9.81)*COS(RADIANS(90-DEGREES(ASIN(AD594/2000))))*SQRT(2*Basic!$C$4*9.81))))*SIN(RADIANS(AK594))*(SQRT((SIN(RADIANS(90-DEGREES(ASIN(AD594/2000))))*SQRT(2*Basic!$C$4*9.81)*Tool!$B$125*SIN(RADIANS(90-DEGREES(ASIN(AD594/2000))))*SQRT(2*Basic!$C$4*9.81)*Tool!$B$125)+(COS(RADIANS(90-DEGREES(ASIN(AD594/2000))))*SQRT(2*Basic!$C$4*9.81)*COS(RADIANS(90-DEGREES(ASIN(AD594/2000))))*SQRT(2*Basic!$C$4*9.81))))*SIN(RADIANS(AK594)))-19.62*(-Basic!$C$3))))*(SQRT((SIN(RADIANS(90-DEGREES(ASIN(AD594/2000))))*SQRT(2*Basic!$C$4*9.81)*Tool!$B$125*SIN(RADIANS(90-DEGREES(ASIN(AD594/2000))))*SQRT(2*Basic!$C$4*9.81)*Tool!$B$125)+(COS(RADIANS(90-DEGREES(ASIN(AD594/2000))))*SQRT(2*Basic!$C$4*9.81)*COS(RADIANS(90-DEGREES(ASIN(AD594/2000))))*SQRT(2*Basic!$C$4*9.81))))*COS(RADIANS(AK594))</f>
        <v>3.6545326471300283</v>
      </c>
    </row>
    <row r="595" spans="6:45" x14ac:dyDescent="0.3">
      <c r="F595">
        <v>593</v>
      </c>
      <c r="G595" s="31">
        <f t="shared" si="68"/>
        <v>1.7481886469843166</v>
      </c>
      <c r="H595" s="35">
        <f>Tool!$E$10+('Trajectory Map'!G595*SIN(RADIANS(90-2*DEGREES(ASIN($D$5/2000))))/COS(RADIANS(90-2*DEGREES(ASIN($D$5/2000))))-('Trajectory Map'!G595*'Trajectory Map'!G595/((VLOOKUP($D$5,$AD$3:$AR$2002,15,FALSE)*4*COS(RADIANS(90-2*DEGREES(ASIN($D$5/2000))))*COS(RADIANS(90-2*DEGREES(ASIN($D$5/2000))))))))</f>
        <v>5.6505489742000075</v>
      </c>
      <c r="AD595" s="33">
        <f t="shared" si="72"/>
        <v>593</v>
      </c>
      <c r="AE595" s="33">
        <f t="shared" si="69"/>
        <v>1910.0657056761163</v>
      </c>
      <c r="AH595" s="33">
        <f t="shared" si="70"/>
        <v>17.247505754148182</v>
      </c>
      <c r="AI595" s="33">
        <f t="shared" si="71"/>
        <v>72.752494245851821</v>
      </c>
      <c r="AK595" s="75">
        <f t="shared" si="73"/>
        <v>55.504988491703635</v>
      </c>
      <c r="AN595" s="64"/>
      <c r="AQ595" s="64"/>
      <c r="AR595" s="75">
        <f>(SQRT((SIN(RADIANS(90-DEGREES(ASIN(AD595/2000))))*SQRT(2*Basic!$C$4*9.81)*Tool!$B$125*SIN(RADIANS(90-DEGREES(ASIN(AD595/2000))))*SQRT(2*Basic!$C$4*9.81)*Tool!$B$125)+(COS(RADIANS(90-DEGREES(ASIN(AD595/2000))))*SQRT(2*Basic!$C$4*9.81)*COS(RADIANS(90-DEGREES(ASIN(AD595/2000))))*SQRT(2*Basic!$C$4*9.81))))*(SQRT((SIN(RADIANS(90-DEGREES(ASIN(AD595/2000))))*SQRT(2*Basic!$C$4*9.81)*Tool!$B$125*SIN(RADIANS(90-DEGREES(ASIN(AD595/2000))))*SQRT(2*Basic!$C$4*9.81)*Tool!$B$125)+(COS(RADIANS(90-DEGREES(ASIN(AD595/2000))))*SQRT(2*Basic!$C$4*9.81)*COS(RADIANS(90-DEGREES(ASIN(AD595/2000))))*SQRT(2*Basic!$C$4*9.81))))/(2*9.81)</f>
        <v>0.92191358040999982</v>
      </c>
      <c r="AS595" s="75">
        <f>(1/9.81)*((SQRT((SIN(RADIANS(90-DEGREES(ASIN(AD595/2000))))*SQRT(2*Basic!$C$4*9.81)*Tool!$B$125*SIN(RADIANS(90-DEGREES(ASIN(AD595/2000))))*SQRT(2*Basic!$C$4*9.81)*Tool!$B$125)+(COS(RADIANS(90-DEGREES(ASIN(AD595/2000))))*SQRT(2*Basic!$C$4*9.81)*COS(RADIANS(90-DEGREES(ASIN(AD595/2000))))*SQRT(2*Basic!$C$4*9.81))))*SIN(RADIANS(AK595))+(SQRT(((SQRT((SIN(RADIANS(90-DEGREES(ASIN(AD595/2000))))*SQRT(2*Basic!$C$4*9.81)*Tool!$B$125*SIN(RADIANS(90-DEGREES(ASIN(AD595/2000))))*SQRT(2*Basic!$C$4*9.81)*Tool!$B$125)+(COS(RADIANS(90-DEGREES(ASIN(AD595/2000))))*SQRT(2*Basic!$C$4*9.81)*COS(RADIANS(90-DEGREES(ASIN(AD595/2000))))*SQRT(2*Basic!$C$4*9.81))))*SIN(RADIANS(AK595))*(SQRT((SIN(RADIANS(90-DEGREES(ASIN(AD595/2000))))*SQRT(2*Basic!$C$4*9.81)*Tool!$B$125*SIN(RADIANS(90-DEGREES(ASIN(AD595/2000))))*SQRT(2*Basic!$C$4*9.81)*Tool!$B$125)+(COS(RADIANS(90-DEGREES(ASIN(AD595/2000))))*SQRT(2*Basic!$C$4*9.81)*COS(RADIANS(90-DEGREES(ASIN(AD595/2000))))*SQRT(2*Basic!$C$4*9.81))))*SIN(RADIANS(AK595)))-19.62*(-Basic!$C$3))))*(SQRT((SIN(RADIANS(90-DEGREES(ASIN(AD595/2000))))*SQRT(2*Basic!$C$4*9.81)*Tool!$B$125*SIN(RADIANS(90-DEGREES(ASIN(AD595/2000))))*SQRT(2*Basic!$C$4*9.81)*Tool!$B$125)+(COS(RADIANS(90-DEGREES(ASIN(AD595/2000))))*SQRT(2*Basic!$C$4*9.81)*COS(RADIANS(90-DEGREES(ASIN(AD595/2000))))*SQRT(2*Basic!$C$4*9.81))))*COS(RADIANS(AK595))</f>
        <v>3.6601273585504868</v>
      </c>
    </row>
    <row r="596" spans="6:45" x14ac:dyDescent="0.3">
      <c r="F596">
        <v>594</v>
      </c>
      <c r="G596" s="31">
        <f t="shared" si="68"/>
        <v>1.7511366885475279</v>
      </c>
      <c r="H596" s="35">
        <f>Tool!$E$10+('Trajectory Map'!G596*SIN(RADIANS(90-2*DEGREES(ASIN($D$5/2000))))/COS(RADIANS(90-2*DEGREES(ASIN($D$5/2000))))-('Trajectory Map'!G596*'Trajectory Map'!G596/((VLOOKUP($D$5,$AD$3:$AR$2002,15,FALSE)*4*COS(RADIANS(90-2*DEGREES(ASIN($D$5/2000))))*COS(RADIANS(90-2*DEGREES(ASIN($D$5/2000))))))))</f>
        <v>5.6489339634595384</v>
      </c>
      <c r="AD596" s="33">
        <f t="shared" si="72"/>
        <v>594</v>
      </c>
      <c r="AE596" s="33">
        <f t="shared" si="69"/>
        <v>1909.754958103264</v>
      </c>
      <c r="AH596" s="33">
        <f t="shared" si="70"/>
        <v>17.277504952145858</v>
      </c>
      <c r="AI596" s="33">
        <f t="shared" si="71"/>
        <v>72.722495047854139</v>
      </c>
      <c r="AK596" s="75">
        <f t="shared" si="73"/>
        <v>55.444990095708285</v>
      </c>
      <c r="AN596" s="64"/>
      <c r="AQ596" s="64"/>
      <c r="AR596" s="75">
        <f>(SQRT((SIN(RADIANS(90-DEGREES(ASIN(AD596/2000))))*SQRT(2*Basic!$C$4*9.81)*Tool!$B$125*SIN(RADIANS(90-DEGREES(ASIN(AD596/2000))))*SQRT(2*Basic!$C$4*9.81)*Tool!$B$125)+(COS(RADIANS(90-DEGREES(ASIN(AD596/2000))))*SQRT(2*Basic!$C$4*9.81)*COS(RADIANS(90-DEGREES(ASIN(AD596/2000))))*SQRT(2*Basic!$C$4*9.81))))*(SQRT((SIN(RADIANS(90-DEGREES(ASIN(AD596/2000))))*SQRT(2*Basic!$C$4*9.81)*Tool!$B$125*SIN(RADIANS(90-DEGREES(ASIN(AD596/2000))))*SQRT(2*Basic!$C$4*9.81)*Tool!$B$125)+(COS(RADIANS(90-DEGREES(ASIN(AD596/2000))))*SQRT(2*Basic!$C$4*9.81)*COS(RADIANS(90-DEGREES(ASIN(AD596/2000))))*SQRT(2*Basic!$C$4*9.81))))/(2*9.81)</f>
        <v>0.92223180323999998</v>
      </c>
      <c r="AS596" s="75">
        <f>(1/9.81)*((SQRT((SIN(RADIANS(90-DEGREES(ASIN(AD596/2000))))*SQRT(2*Basic!$C$4*9.81)*Tool!$B$125*SIN(RADIANS(90-DEGREES(ASIN(AD596/2000))))*SQRT(2*Basic!$C$4*9.81)*Tool!$B$125)+(COS(RADIANS(90-DEGREES(ASIN(AD596/2000))))*SQRT(2*Basic!$C$4*9.81)*COS(RADIANS(90-DEGREES(ASIN(AD596/2000))))*SQRT(2*Basic!$C$4*9.81))))*SIN(RADIANS(AK596))+(SQRT(((SQRT((SIN(RADIANS(90-DEGREES(ASIN(AD596/2000))))*SQRT(2*Basic!$C$4*9.81)*Tool!$B$125*SIN(RADIANS(90-DEGREES(ASIN(AD596/2000))))*SQRT(2*Basic!$C$4*9.81)*Tool!$B$125)+(COS(RADIANS(90-DEGREES(ASIN(AD596/2000))))*SQRT(2*Basic!$C$4*9.81)*COS(RADIANS(90-DEGREES(ASIN(AD596/2000))))*SQRT(2*Basic!$C$4*9.81))))*SIN(RADIANS(AK596))*(SQRT((SIN(RADIANS(90-DEGREES(ASIN(AD596/2000))))*SQRT(2*Basic!$C$4*9.81)*Tool!$B$125*SIN(RADIANS(90-DEGREES(ASIN(AD596/2000))))*SQRT(2*Basic!$C$4*9.81)*Tool!$B$125)+(COS(RADIANS(90-DEGREES(ASIN(AD596/2000))))*SQRT(2*Basic!$C$4*9.81)*COS(RADIANS(90-DEGREES(ASIN(AD596/2000))))*SQRT(2*Basic!$C$4*9.81))))*SIN(RADIANS(AK596)))-19.62*(-Basic!$C$3))))*(SQRT((SIN(RADIANS(90-DEGREES(ASIN(AD596/2000))))*SQRT(2*Basic!$C$4*9.81)*Tool!$B$125*SIN(RADIANS(90-DEGREES(ASIN(AD596/2000))))*SQRT(2*Basic!$C$4*9.81)*Tool!$B$125)+(COS(RADIANS(90-DEGREES(ASIN(AD596/2000))))*SQRT(2*Basic!$C$4*9.81)*COS(RADIANS(90-DEGREES(ASIN(AD596/2000))))*SQRT(2*Basic!$C$4*9.81))))*COS(RADIANS(AK596))</f>
        <v>3.6657184753676928</v>
      </c>
    </row>
    <row r="597" spans="6:45" x14ac:dyDescent="0.3">
      <c r="F597">
        <v>595</v>
      </c>
      <c r="G597" s="31">
        <f t="shared" si="68"/>
        <v>1.7540847301107392</v>
      </c>
      <c r="H597" s="35">
        <f>Tool!$E$10+('Trajectory Map'!G597*SIN(RADIANS(90-2*DEGREES(ASIN($D$5/2000))))/COS(RADIANS(90-2*DEGREES(ASIN($D$5/2000))))-('Trajectory Map'!G597*'Trajectory Map'!G597/((VLOOKUP($D$5,$AD$3:$AR$2002,15,FALSE)*4*COS(RADIANS(90-2*DEGREES(ASIN($D$5/2000))))*COS(RADIANS(90-2*DEGREES(ASIN($D$5/2000))))))))</f>
        <v>5.6473154991255559</v>
      </c>
      <c r="AD597" s="33">
        <f t="shared" si="72"/>
        <v>595</v>
      </c>
      <c r="AE597" s="33">
        <f t="shared" si="69"/>
        <v>1909.4436362459091</v>
      </c>
      <c r="AH597" s="33">
        <f t="shared" si="70"/>
        <v>17.307509036399818</v>
      </c>
      <c r="AI597" s="33">
        <f t="shared" si="71"/>
        <v>72.692490963600179</v>
      </c>
      <c r="AK597" s="75">
        <f t="shared" si="73"/>
        <v>55.384981927200364</v>
      </c>
      <c r="AN597" s="64"/>
      <c r="AQ597" s="64"/>
      <c r="AR597" s="75">
        <f>(SQRT((SIN(RADIANS(90-DEGREES(ASIN(AD597/2000))))*SQRT(2*Basic!$C$4*9.81)*Tool!$B$125*SIN(RADIANS(90-DEGREES(ASIN(AD597/2000))))*SQRT(2*Basic!$C$4*9.81)*Tool!$B$125)+(COS(RADIANS(90-DEGREES(ASIN(AD597/2000))))*SQRT(2*Basic!$C$4*9.81)*COS(RADIANS(90-DEGREES(ASIN(AD597/2000))))*SQRT(2*Basic!$C$4*9.81))))*(SQRT((SIN(RADIANS(90-DEGREES(ASIN(AD597/2000))))*SQRT(2*Basic!$C$4*9.81)*Tool!$B$125*SIN(RADIANS(90-DEGREES(ASIN(AD597/2000))))*SQRT(2*Basic!$C$4*9.81)*Tool!$B$125)+(COS(RADIANS(90-DEGREES(ASIN(AD597/2000))))*SQRT(2*Basic!$C$4*9.81)*COS(RADIANS(90-DEGREES(ASIN(AD597/2000))))*SQRT(2*Basic!$C$4*9.81))))/(2*9.81)</f>
        <v>0.92255056225000021</v>
      </c>
      <c r="AS597" s="75">
        <f>(1/9.81)*((SQRT((SIN(RADIANS(90-DEGREES(ASIN(AD597/2000))))*SQRT(2*Basic!$C$4*9.81)*Tool!$B$125*SIN(RADIANS(90-DEGREES(ASIN(AD597/2000))))*SQRT(2*Basic!$C$4*9.81)*Tool!$B$125)+(COS(RADIANS(90-DEGREES(ASIN(AD597/2000))))*SQRT(2*Basic!$C$4*9.81)*COS(RADIANS(90-DEGREES(ASIN(AD597/2000))))*SQRT(2*Basic!$C$4*9.81))))*SIN(RADIANS(AK597))+(SQRT(((SQRT((SIN(RADIANS(90-DEGREES(ASIN(AD597/2000))))*SQRT(2*Basic!$C$4*9.81)*Tool!$B$125*SIN(RADIANS(90-DEGREES(ASIN(AD597/2000))))*SQRT(2*Basic!$C$4*9.81)*Tool!$B$125)+(COS(RADIANS(90-DEGREES(ASIN(AD597/2000))))*SQRT(2*Basic!$C$4*9.81)*COS(RADIANS(90-DEGREES(ASIN(AD597/2000))))*SQRT(2*Basic!$C$4*9.81))))*SIN(RADIANS(AK597))*(SQRT((SIN(RADIANS(90-DEGREES(ASIN(AD597/2000))))*SQRT(2*Basic!$C$4*9.81)*Tool!$B$125*SIN(RADIANS(90-DEGREES(ASIN(AD597/2000))))*SQRT(2*Basic!$C$4*9.81)*Tool!$B$125)+(COS(RADIANS(90-DEGREES(ASIN(AD597/2000))))*SQRT(2*Basic!$C$4*9.81)*COS(RADIANS(90-DEGREES(ASIN(AD597/2000))))*SQRT(2*Basic!$C$4*9.81))))*SIN(RADIANS(AK597)))-19.62*(-Basic!$C$3))))*(SQRT((SIN(RADIANS(90-DEGREES(ASIN(AD597/2000))))*SQRT(2*Basic!$C$4*9.81)*Tool!$B$125*SIN(RADIANS(90-DEGREES(ASIN(AD597/2000))))*SQRT(2*Basic!$C$4*9.81)*Tool!$B$125)+(COS(RADIANS(90-DEGREES(ASIN(AD597/2000))))*SQRT(2*Basic!$C$4*9.81)*COS(RADIANS(90-DEGREES(ASIN(AD597/2000))))*SQRT(2*Basic!$C$4*9.81))))*COS(RADIANS(AK597))</f>
        <v>3.6713059863338406</v>
      </c>
    </row>
    <row r="598" spans="6:45" x14ac:dyDescent="0.3">
      <c r="F598">
        <v>596</v>
      </c>
      <c r="G598" s="31">
        <f t="shared" si="68"/>
        <v>1.7570327716739504</v>
      </c>
      <c r="H598" s="35">
        <f>Tool!$E$10+('Trajectory Map'!G598*SIN(RADIANS(90-2*DEGREES(ASIN($D$5/2000))))/COS(RADIANS(90-2*DEGREES(ASIN($D$5/2000))))-('Trajectory Map'!G598*'Trajectory Map'!G598/((VLOOKUP($D$5,$AD$3:$AR$2002,15,FALSE)*4*COS(RADIANS(90-2*DEGREES(ASIN($D$5/2000))))*COS(RADIANS(90-2*DEGREES(ASIN($D$5/2000))))))))</f>
        <v>5.6456935811980591</v>
      </c>
      <c r="AD598" s="33">
        <f t="shared" si="72"/>
        <v>596</v>
      </c>
      <c r="AE598" s="33">
        <f t="shared" si="69"/>
        <v>1909.131739823106</v>
      </c>
      <c r="AH598" s="33">
        <f t="shared" si="70"/>
        <v>17.337518017530517</v>
      </c>
      <c r="AI598" s="33">
        <f t="shared" si="71"/>
        <v>72.662481982469487</v>
      </c>
      <c r="AK598" s="75">
        <f t="shared" si="73"/>
        <v>55.324963964938966</v>
      </c>
      <c r="AN598" s="64"/>
      <c r="AQ598" s="64"/>
      <c r="AR598" s="75">
        <f>(SQRT((SIN(RADIANS(90-DEGREES(ASIN(AD598/2000))))*SQRT(2*Basic!$C$4*9.81)*Tool!$B$125*SIN(RADIANS(90-DEGREES(ASIN(AD598/2000))))*SQRT(2*Basic!$C$4*9.81)*Tool!$B$125)+(COS(RADIANS(90-DEGREES(ASIN(AD598/2000))))*SQRT(2*Basic!$C$4*9.81)*COS(RADIANS(90-DEGREES(ASIN(AD598/2000))))*SQRT(2*Basic!$C$4*9.81))))*(SQRT((SIN(RADIANS(90-DEGREES(ASIN(AD598/2000))))*SQRT(2*Basic!$C$4*9.81)*Tool!$B$125*SIN(RADIANS(90-DEGREES(ASIN(AD598/2000))))*SQRT(2*Basic!$C$4*9.81)*Tool!$B$125)+(COS(RADIANS(90-DEGREES(ASIN(AD598/2000))))*SQRT(2*Basic!$C$4*9.81)*COS(RADIANS(90-DEGREES(ASIN(AD598/2000))))*SQRT(2*Basic!$C$4*9.81))))/(2*9.81)</f>
        <v>0.92286985744000016</v>
      </c>
      <c r="AS598" s="75">
        <f>(1/9.81)*((SQRT((SIN(RADIANS(90-DEGREES(ASIN(AD598/2000))))*SQRT(2*Basic!$C$4*9.81)*Tool!$B$125*SIN(RADIANS(90-DEGREES(ASIN(AD598/2000))))*SQRT(2*Basic!$C$4*9.81)*Tool!$B$125)+(COS(RADIANS(90-DEGREES(ASIN(AD598/2000))))*SQRT(2*Basic!$C$4*9.81)*COS(RADIANS(90-DEGREES(ASIN(AD598/2000))))*SQRT(2*Basic!$C$4*9.81))))*SIN(RADIANS(AK598))+(SQRT(((SQRT((SIN(RADIANS(90-DEGREES(ASIN(AD598/2000))))*SQRT(2*Basic!$C$4*9.81)*Tool!$B$125*SIN(RADIANS(90-DEGREES(ASIN(AD598/2000))))*SQRT(2*Basic!$C$4*9.81)*Tool!$B$125)+(COS(RADIANS(90-DEGREES(ASIN(AD598/2000))))*SQRT(2*Basic!$C$4*9.81)*COS(RADIANS(90-DEGREES(ASIN(AD598/2000))))*SQRT(2*Basic!$C$4*9.81))))*SIN(RADIANS(AK598))*(SQRT((SIN(RADIANS(90-DEGREES(ASIN(AD598/2000))))*SQRT(2*Basic!$C$4*9.81)*Tool!$B$125*SIN(RADIANS(90-DEGREES(ASIN(AD598/2000))))*SQRT(2*Basic!$C$4*9.81)*Tool!$B$125)+(COS(RADIANS(90-DEGREES(ASIN(AD598/2000))))*SQRT(2*Basic!$C$4*9.81)*COS(RADIANS(90-DEGREES(ASIN(AD598/2000))))*SQRT(2*Basic!$C$4*9.81))))*SIN(RADIANS(AK598)))-19.62*(-Basic!$C$3))))*(SQRT((SIN(RADIANS(90-DEGREES(ASIN(AD598/2000))))*SQRT(2*Basic!$C$4*9.81)*Tool!$B$125*SIN(RADIANS(90-DEGREES(ASIN(AD598/2000))))*SQRT(2*Basic!$C$4*9.81)*Tool!$B$125)+(COS(RADIANS(90-DEGREES(ASIN(AD598/2000))))*SQRT(2*Basic!$C$4*9.81)*COS(RADIANS(90-DEGREES(ASIN(AD598/2000))))*SQRT(2*Basic!$C$4*9.81))))*COS(RADIANS(AK598))</f>
        <v>3.6768898801799361</v>
      </c>
    </row>
    <row r="599" spans="6:45" x14ac:dyDescent="0.3">
      <c r="F599">
        <v>597</v>
      </c>
      <c r="G599" s="31">
        <f t="shared" si="68"/>
        <v>1.7599808132371617</v>
      </c>
      <c r="H599" s="35">
        <f>Tool!$E$10+('Trajectory Map'!G599*SIN(RADIANS(90-2*DEGREES(ASIN($D$5/2000))))/COS(RADIANS(90-2*DEGREES(ASIN($D$5/2000))))-('Trajectory Map'!G599*'Trajectory Map'!G599/((VLOOKUP($D$5,$AD$3:$AR$2002,15,FALSE)*4*COS(RADIANS(90-2*DEGREES(ASIN($D$5/2000))))*COS(RADIANS(90-2*DEGREES(ASIN($D$5/2000))))))))</f>
        <v>5.644068209677048</v>
      </c>
      <c r="AD599" s="33">
        <f t="shared" si="72"/>
        <v>597</v>
      </c>
      <c r="AE599" s="33">
        <f t="shared" si="69"/>
        <v>1908.8192685532069</v>
      </c>
      <c r="AH599" s="33">
        <f t="shared" si="70"/>
        <v>17.367531906172442</v>
      </c>
      <c r="AI599" s="33">
        <f t="shared" si="71"/>
        <v>72.632468093827555</v>
      </c>
      <c r="AK599" s="75">
        <f t="shared" si="73"/>
        <v>55.264936187655117</v>
      </c>
      <c r="AN599" s="64"/>
      <c r="AQ599" s="64"/>
      <c r="AR599" s="75">
        <f>(SQRT((SIN(RADIANS(90-DEGREES(ASIN(AD599/2000))))*SQRT(2*Basic!$C$4*9.81)*Tool!$B$125*SIN(RADIANS(90-DEGREES(ASIN(AD599/2000))))*SQRT(2*Basic!$C$4*9.81)*Tool!$B$125)+(COS(RADIANS(90-DEGREES(ASIN(AD599/2000))))*SQRT(2*Basic!$C$4*9.81)*COS(RADIANS(90-DEGREES(ASIN(AD599/2000))))*SQRT(2*Basic!$C$4*9.81))))*(SQRT((SIN(RADIANS(90-DEGREES(ASIN(AD599/2000))))*SQRT(2*Basic!$C$4*9.81)*Tool!$B$125*SIN(RADIANS(90-DEGREES(ASIN(AD599/2000))))*SQRT(2*Basic!$C$4*9.81)*Tool!$B$125)+(COS(RADIANS(90-DEGREES(ASIN(AD599/2000))))*SQRT(2*Basic!$C$4*9.81)*COS(RADIANS(90-DEGREES(ASIN(AD599/2000))))*SQRT(2*Basic!$C$4*9.81))))/(2*9.81)</f>
        <v>0.92318968881000019</v>
      </c>
      <c r="AS599" s="75">
        <f>(1/9.81)*((SQRT((SIN(RADIANS(90-DEGREES(ASIN(AD599/2000))))*SQRT(2*Basic!$C$4*9.81)*Tool!$B$125*SIN(RADIANS(90-DEGREES(ASIN(AD599/2000))))*SQRT(2*Basic!$C$4*9.81)*Tool!$B$125)+(COS(RADIANS(90-DEGREES(ASIN(AD599/2000))))*SQRT(2*Basic!$C$4*9.81)*COS(RADIANS(90-DEGREES(ASIN(AD599/2000))))*SQRT(2*Basic!$C$4*9.81))))*SIN(RADIANS(AK599))+(SQRT(((SQRT((SIN(RADIANS(90-DEGREES(ASIN(AD599/2000))))*SQRT(2*Basic!$C$4*9.81)*Tool!$B$125*SIN(RADIANS(90-DEGREES(ASIN(AD599/2000))))*SQRT(2*Basic!$C$4*9.81)*Tool!$B$125)+(COS(RADIANS(90-DEGREES(ASIN(AD599/2000))))*SQRT(2*Basic!$C$4*9.81)*COS(RADIANS(90-DEGREES(ASIN(AD599/2000))))*SQRT(2*Basic!$C$4*9.81))))*SIN(RADIANS(AK599))*(SQRT((SIN(RADIANS(90-DEGREES(ASIN(AD599/2000))))*SQRT(2*Basic!$C$4*9.81)*Tool!$B$125*SIN(RADIANS(90-DEGREES(ASIN(AD599/2000))))*SQRT(2*Basic!$C$4*9.81)*Tool!$B$125)+(COS(RADIANS(90-DEGREES(ASIN(AD599/2000))))*SQRT(2*Basic!$C$4*9.81)*COS(RADIANS(90-DEGREES(ASIN(AD599/2000))))*SQRT(2*Basic!$C$4*9.81))))*SIN(RADIANS(AK599)))-19.62*(-Basic!$C$3))))*(SQRT((SIN(RADIANS(90-DEGREES(ASIN(AD599/2000))))*SQRT(2*Basic!$C$4*9.81)*Tool!$B$125*SIN(RADIANS(90-DEGREES(ASIN(AD599/2000))))*SQRT(2*Basic!$C$4*9.81)*Tool!$B$125)+(COS(RADIANS(90-DEGREES(ASIN(AD599/2000))))*SQRT(2*Basic!$C$4*9.81)*COS(RADIANS(90-DEGREES(ASIN(AD599/2000))))*SQRT(2*Basic!$C$4*9.81))))*COS(RADIANS(AK599))</f>
        <v>3.6824701456158055</v>
      </c>
    </row>
    <row r="600" spans="6:45" x14ac:dyDescent="0.3">
      <c r="F600">
        <v>598</v>
      </c>
      <c r="G600" s="31">
        <f t="shared" si="68"/>
        <v>1.762928854800373</v>
      </c>
      <c r="H600" s="35">
        <f>Tool!$E$10+('Trajectory Map'!G600*SIN(RADIANS(90-2*DEGREES(ASIN($D$5/2000))))/COS(RADIANS(90-2*DEGREES(ASIN($D$5/2000))))-('Trajectory Map'!G600*'Trajectory Map'!G600/((VLOOKUP($D$5,$AD$3:$AR$2002,15,FALSE)*4*COS(RADIANS(90-2*DEGREES(ASIN($D$5/2000))))*COS(RADIANS(90-2*DEGREES(ASIN($D$5/2000))))))))</f>
        <v>5.6424393845625227</v>
      </c>
      <c r="AD600" s="33">
        <f t="shared" si="72"/>
        <v>598</v>
      </c>
      <c r="AE600" s="33">
        <f t="shared" si="69"/>
        <v>1908.5062221538603</v>
      </c>
      <c r="AH600" s="33">
        <f t="shared" si="70"/>
        <v>17.39755071297418</v>
      </c>
      <c r="AI600" s="33">
        <f t="shared" si="71"/>
        <v>72.60244928702582</v>
      </c>
      <c r="AK600" s="75">
        <f t="shared" si="73"/>
        <v>55.20489857405164</v>
      </c>
      <c r="AN600" s="64"/>
      <c r="AQ600" s="64"/>
      <c r="AR600" s="75">
        <f>(SQRT((SIN(RADIANS(90-DEGREES(ASIN(AD600/2000))))*SQRT(2*Basic!$C$4*9.81)*Tool!$B$125*SIN(RADIANS(90-DEGREES(ASIN(AD600/2000))))*SQRT(2*Basic!$C$4*9.81)*Tool!$B$125)+(COS(RADIANS(90-DEGREES(ASIN(AD600/2000))))*SQRT(2*Basic!$C$4*9.81)*COS(RADIANS(90-DEGREES(ASIN(AD600/2000))))*SQRT(2*Basic!$C$4*9.81))))*(SQRT((SIN(RADIANS(90-DEGREES(ASIN(AD600/2000))))*SQRT(2*Basic!$C$4*9.81)*Tool!$B$125*SIN(RADIANS(90-DEGREES(ASIN(AD600/2000))))*SQRT(2*Basic!$C$4*9.81)*Tool!$B$125)+(COS(RADIANS(90-DEGREES(ASIN(AD600/2000))))*SQRT(2*Basic!$C$4*9.81)*COS(RADIANS(90-DEGREES(ASIN(AD600/2000))))*SQRT(2*Basic!$C$4*9.81))))/(2*9.81)</f>
        <v>0.92351005636000016</v>
      </c>
      <c r="AS600" s="75">
        <f>(1/9.81)*((SQRT((SIN(RADIANS(90-DEGREES(ASIN(AD600/2000))))*SQRT(2*Basic!$C$4*9.81)*Tool!$B$125*SIN(RADIANS(90-DEGREES(ASIN(AD600/2000))))*SQRT(2*Basic!$C$4*9.81)*Tool!$B$125)+(COS(RADIANS(90-DEGREES(ASIN(AD600/2000))))*SQRT(2*Basic!$C$4*9.81)*COS(RADIANS(90-DEGREES(ASIN(AD600/2000))))*SQRT(2*Basic!$C$4*9.81))))*SIN(RADIANS(AK600))+(SQRT(((SQRT((SIN(RADIANS(90-DEGREES(ASIN(AD600/2000))))*SQRT(2*Basic!$C$4*9.81)*Tool!$B$125*SIN(RADIANS(90-DEGREES(ASIN(AD600/2000))))*SQRT(2*Basic!$C$4*9.81)*Tool!$B$125)+(COS(RADIANS(90-DEGREES(ASIN(AD600/2000))))*SQRT(2*Basic!$C$4*9.81)*COS(RADIANS(90-DEGREES(ASIN(AD600/2000))))*SQRT(2*Basic!$C$4*9.81))))*SIN(RADIANS(AK600))*(SQRT((SIN(RADIANS(90-DEGREES(ASIN(AD600/2000))))*SQRT(2*Basic!$C$4*9.81)*Tool!$B$125*SIN(RADIANS(90-DEGREES(ASIN(AD600/2000))))*SQRT(2*Basic!$C$4*9.81)*Tool!$B$125)+(COS(RADIANS(90-DEGREES(ASIN(AD600/2000))))*SQRT(2*Basic!$C$4*9.81)*COS(RADIANS(90-DEGREES(ASIN(AD600/2000))))*SQRT(2*Basic!$C$4*9.81))))*SIN(RADIANS(AK600)))-19.62*(-Basic!$C$3))))*(SQRT((SIN(RADIANS(90-DEGREES(ASIN(AD600/2000))))*SQRT(2*Basic!$C$4*9.81)*Tool!$B$125*SIN(RADIANS(90-DEGREES(ASIN(AD600/2000))))*SQRT(2*Basic!$C$4*9.81)*Tool!$B$125)+(COS(RADIANS(90-DEGREES(ASIN(AD600/2000))))*SQRT(2*Basic!$C$4*9.81)*COS(RADIANS(90-DEGREES(ASIN(AD600/2000))))*SQRT(2*Basic!$C$4*9.81))))*COS(RADIANS(AK600))</f>
        <v>3.6880467713300975</v>
      </c>
    </row>
    <row r="601" spans="6:45" x14ac:dyDescent="0.3">
      <c r="F601">
        <v>599</v>
      </c>
      <c r="G601" s="31">
        <f t="shared" si="68"/>
        <v>1.7658768963635847</v>
      </c>
      <c r="H601" s="35">
        <f>Tool!$E$10+('Trajectory Map'!G601*SIN(RADIANS(90-2*DEGREES(ASIN($D$5/2000))))/COS(RADIANS(90-2*DEGREES(ASIN($D$5/2000))))-('Trajectory Map'!G601*'Trajectory Map'!G601/((VLOOKUP($D$5,$AD$3:$AR$2002,15,FALSE)*4*COS(RADIANS(90-2*DEGREES(ASIN($D$5/2000))))*COS(RADIANS(90-2*DEGREES(ASIN($D$5/2000))))))))</f>
        <v>5.6408071058544831</v>
      </c>
      <c r="AD601" s="33">
        <f t="shared" si="72"/>
        <v>599</v>
      </c>
      <c r="AE601" s="33">
        <f t="shared" si="69"/>
        <v>1908.1926003420094</v>
      </c>
      <c r="AH601" s="33">
        <f t="shared" si="70"/>
        <v>17.427574448598438</v>
      </c>
      <c r="AI601" s="33">
        <f t="shared" si="71"/>
        <v>72.572425551401565</v>
      </c>
      <c r="AK601" s="75">
        <f t="shared" si="73"/>
        <v>55.144851102803123</v>
      </c>
      <c r="AN601" s="64"/>
      <c r="AQ601" s="64"/>
      <c r="AR601" s="75">
        <f>(SQRT((SIN(RADIANS(90-DEGREES(ASIN(AD601/2000))))*SQRT(2*Basic!$C$4*9.81)*Tool!$B$125*SIN(RADIANS(90-DEGREES(ASIN(AD601/2000))))*SQRT(2*Basic!$C$4*9.81)*Tool!$B$125)+(COS(RADIANS(90-DEGREES(ASIN(AD601/2000))))*SQRT(2*Basic!$C$4*9.81)*COS(RADIANS(90-DEGREES(ASIN(AD601/2000))))*SQRT(2*Basic!$C$4*9.81))))*(SQRT((SIN(RADIANS(90-DEGREES(ASIN(AD601/2000))))*SQRT(2*Basic!$C$4*9.81)*Tool!$B$125*SIN(RADIANS(90-DEGREES(ASIN(AD601/2000))))*SQRT(2*Basic!$C$4*9.81)*Tool!$B$125)+(COS(RADIANS(90-DEGREES(ASIN(AD601/2000))))*SQRT(2*Basic!$C$4*9.81)*COS(RADIANS(90-DEGREES(ASIN(AD601/2000))))*SQRT(2*Basic!$C$4*9.81))))/(2*9.81)</f>
        <v>0.92383096008999988</v>
      </c>
      <c r="AS601" s="75">
        <f>(1/9.81)*((SQRT((SIN(RADIANS(90-DEGREES(ASIN(AD601/2000))))*SQRT(2*Basic!$C$4*9.81)*Tool!$B$125*SIN(RADIANS(90-DEGREES(ASIN(AD601/2000))))*SQRT(2*Basic!$C$4*9.81)*Tool!$B$125)+(COS(RADIANS(90-DEGREES(ASIN(AD601/2000))))*SQRT(2*Basic!$C$4*9.81)*COS(RADIANS(90-DEGREES(ASIN(AD601/2000))))*SQRT(2*Basic!$C$4*9.81))))*SIN(RADIANS(AK601))+(SQRT(((SQRT((SIN(RADIANS(90-DEGREES(ASIN(AD601/2000))))*SQRT(2*Basic!$C$4*9.81)*Tool!$B$125*SIN(RADIANS(90-DEGREES(ASIN(AD601/2000))))*SQRT(2*Basic!$C$4*9.81)*Tool!$B$125)+(COS(RADIANS(90-DEGREES(ASIN(AD601/2000))))*SQRT(2*Basic!$C$4*9.81)*COS(RADIANS(90-DEGREES(ASIN(AD601/2000))))*SQRT(2*Basic!$C$4*9.81))))*SIN(RADIANS(AK601))*(SQRT((SIN(RADIANS(90-DEGREES(ASIN(AD601/2000))))*SQRT(2*Basic!$C$4*9.81)*Tool!$B$125*SIN(RADIANS(90-DEGREES(ASIN(AD601/2000))))*SQRT(2*Basic!$C$4*9.81)*Tool!$B$125)+(COS(RADIANS(90-DEGREES(ASIN(AD601/2000))))*SQRT(2*Basic!$C$4*9.81)*COS(RADIANS(90-DEGREES(ASIN(AD601/2000))))*SQRT(2*Basic!$C$4*9.81))))*SIN(RADIANS(AK601)))-19.62*(-Basic!$C$3))))*(SQRT((SIN(RADIANS(90-DEGREES(ASIN(AD601/2000))))*SQRT(2*Basic!$C$4*9.81)*Tool!$B$125*SIN(RADIANS(90-DEGREES(ASIN(AD601/2000))))*SQRT(2*Basic!$C$4*9.81)*Tool!$B$125)+(COS(RADIANS(90-DEGREES(ASIN(AD601/2000))))*SQRT(2*Basic!$C$4*9.81)*COS(RADIANS(90-DEGREES(ASIN(AD601/2000))))*SQRT(2*Basic!$C$4*9.81))))*COS(RADIANS(AK601))</f>
        <v>3.69361974599029</v>
      </c>
    </row>
    <row r="602" spans="6:45" x14ac:dyDescent="0.3">
      <c r="F602">
        <v>600</v>
      </c>
      <c r="G602" s="31">
        <f t="shared" si="68"/>
        <v>1.768824937926796</v>
      </c>
      <c r="H602" s="35">
        <f>Tool!$E$10+('Trajectory Map'!G602*SIN(RADIANS(90-2*DEGREES(ASIN($D$5/2000))))/COS(RADIANS(90-2*DEGREES(ASIN($D$5/2000))))-('Trajectory Map'!G602*'Trajectory Map'!G602/((VLOOKUP($D$5,$AD$3:$AR$2002,15,FALSE)*4*COS(RADIANS(90-2*DEGREES(ASIN($D$5/2000))))*COS(RADIANS(90-2*DEGREES(ASIN($D$5/2000))))))))</f>
        <v>5.6391713735529301</v>
      </c>
      <c r="AD602" s="33">
        <f t="shared" si="72"/>
        <v>600</v>
      </c>
      <c r="AE602" s="33">
        <f t="shared" si="69"/>
        <v>1907.8784028338912</v>
      </c>
      <c r="AH602" s="33">
        <f t="shared" si="70"/>
        <v>17.457603123722095</v>
      </c>
      <c r="AI602" s="33">
        <f t="shared" si="71"/>
        <v>72.542396876277905</v>
      </c>
      <c r="AK602" s="75">
        <f t="shared" si="73"/>
        <v>55.084793752555811</v>
      </c>
      <c r="AN602" s="64"/>
      <c r="AQ602" s="64"/>
      <c r="AR602" s="75">
        <f>(SQRT((SIN(RADIANS(90-DEGREES(ASIN(AD602/2000))))*SQRT(2*Basic!$C$4*9.81)*Tool!$B$125*SIN(RADIANS(90-DEGREES(ASIN(AD602/2000))))*SQRT(2*Basic!$C$4*9.81)*Tool!$B$125)+(COS(RADIANS(90-DEGREES(ASIN(AD602/2000))))*SQRT(2*Basic!$C$4*9.81)*COS(RADIANS(90-DEGREES(ASIN(AD602/2000))))*SQRT(2*Basic!$C$4*9.81))))*(SQRT((SIN(RADIANS(90-DEGREES(ASIN(AD602/2000))))*SQRT(2*Basic!$C$4*9.81)*Tool!$B$125*SIN(RADIANS(90-DEGREES(ASIN(AD602/2000))))*SQRT(2*Basic!$C$4*9.81)*Tool!$B$125)+(COS(RADIANS(90-DEGREES(ASIN(AD602/2000))))*SQRT(2*Basic!$C$4*9.81)*COS(RADIANS(90-DEGREES(ASIN(AD602/2000))))*SQRT(2*Basic!$C$4*9.81))))/(2*9.81)</f>
        <v>0.92415240000000032</v>
      </c>
      <c r="AS602" s="75">
        <f>(1/9.81)*((SQRT((SIN(RADIANS(90-DEGREES(ASIN(AD602/2000))))*SQRT(2*Basic!$C$4*9.81)*Tool!$B$125*SIN(RADIANS(90-DEGREES(ASIN(AD602/2000))))*SQRT(2*Basic!$C$4*9.81)*Tool!$B$125)+(COS(RADIANS(90-DEGREES(ASIN(AD602/2000))))*SQRT(2*Basic!$C$4*9.81)*COS(RADIANS(90-DEGREES(ASIN(AD602/2000))))*SQRT(2*Basic!$C$4*9.81))))*SIN(RADIANS(AK602))+(SQRT(((SQRT((SIN(RADIANS(90-DEGREES(ASIN(AD602/2000))))*SQRT(2*Basic!$C$4*9.81)*Tool!$B$125*SIN(RADIANS(90-DEGREES(ASIN(AD602/2000))))*SQRT(2*Basic!$C$4*9.81)*Tool!$B$125)+(COS(RADIANS(90-DEGREES(ASIN(AD602/2000))))*SQRT(2*Basic!$C$4*9.81)*COS(RADIANS(90-DEGREES(ASIN(AD602/2000))))*SQRT(2*Basic!$C$4*9.81))))*SIN(RADIANS(AK602))*(SQRT((SIN(RADIANS(90-DEGREES(ASIN(AD602/2000))))*SQRT(2*Basic!$C$4*9.81)*Tool!$B$125*SIN(RADIANS(90-DEGREES(ASIN(AD602/2000))))*SQRT(2*Basic!$C$4*9.81)*Tool!$B$125)+(COS(RADIANS(90-DEGREES(ASIN(AD602/2000))))*SQRT(2*Basic!$C$4*9.81)*COS(RADIANS(90-DEGREES(ASIN(AD602/2000))))*SQRT(2*Basic!$C$4*9.81))))*SIN(RADIANS(AK602)))-19.62*(-Basic!$C$3))))*(SQRT((SIN(RADIANS(90-DEGREES(ASIN(AD602/2000))))*SQRT(2*Basic!$C$4*9.81)*Tool!$B$125*SIN(RADIANS(90-DEGREES(ASIN(AD602/2000))))*SQRT(2*Basic!$C$4*9.81)*Tool!$B$125)+(COS(RADIANS(90-DEGREES(ASIN(AD602/2000))))*SQRT(2*Basic!$C$4*9.81)*COS(RADIANS(90-DEGREES(ASIN(AD602/2000))))*SQRT(2*Basic!$C$4*9.81))))*COS(RADIANS(AK602))</f>
        <v>3.6991890582427032</v>
      </c>
    </row>
    <row r="603" spans="6:45" x14ac:dyDescent="0.3">
      <c r="F603">
        <v>601</v>
      </c>
      <c r="G603" s="31">
        <f t="shared" si="68"/>
        <v>1.7717729794900072</v>
      </c>
      <c r="H603" s="35">
        <f>Tool!$E$10+('Trajectory Map'!G603*SIN(RADIANS(90-2*DEGREES(ASIN($D$5/2000))))/COS(RADIANS(90-2*DEGREES(ASIN($D$5/2000))))-('Trajectory Map'!G603*'Trajectory Map'!G603/((VLOOKUP($D$5,$AD$3:$AR$2002,15,FALSE)*4*COS(RADIANS(90-2*DEGREES(ASIN($D$5/2000))))*COS(RADIANS(90-2*DEGREES(ASIN($D$5/2000))))))))</f>
        <v>5.6375321876578619</v>
      </c>
      <c r="AD603" s="33">
        <f t="shared" si="72"/>
        <v>601</v>
      </c>
      <c r="AE603" s="33">
        <f t="shared" si="69"/>
        <v>1907.5636293450345</v>
      </c>
      <c r="AH603" s="33">
        <f t="shared" si="70"/>
        <v>17.487636749036238</v>
      </c>
      <c r="AI603" s="33">
        <f t="shared" si="71"/>
        <v>72.512363250963759</v>
      </c>
      <c r="AK603" s="75">
        <f t="shared" si="73"/>
        <v>55.024726501927525</v>
      </c>
      <c r="AN603" s="64"/>
      <c r="AQ603" s="64"/>
      <c r="AR603" s="75">
        <f>(SQRT((SIN(RADIANS(90-DEGREES(ASIN(AD603/2000))))*SQRT(2*Basic!$C$4*9.81)*Tool!$B$125*SIN(RADIANS(90-DEGREES(ASIN(AD603/2000))))*SQRT(2*Basic!$C$4*9.81)*Tool!$B$125)+(COS(RADIANS(90-DEGREES(ASIN(AD603/2000))))*SQRT(2*Basic!$C$4*9.81)*COS(RADIANS(90-DEGREES(ASIN(AD603/2000))))*SQRT(2*Basic!$C$4*9.81))))*(SQRT((SIN(RADIANS(90-DEGREES(ASIN(AD603/2000))))*SQRT(2*Basic!$C$4*9.81)*Tool!$B$125*SIN(RADIANS(90-DEGREES(ASIN(AD603/2000))))*SQRT(2*Basic!$C$4*9.81)*Tool!$B$125)+(COS(RADIANS(90-DEGREES(ASIN(AD603/2000))))*SQRT(2*Basic!$C$4*9.81)*COS(RADIANS(90-DEGREES(ASIN(AD603/2000))))*SQRT(2*Basic!$C$4*9.81))))/(2*9.81)</f>
        <v>0.92447437609000016</v>
      </c>
      <c r="AS603" s="75">
        <f>(1/9.81)*((SQRT((SIN(RADIANS(90-DEGREES(ASIN(AD603/2000))))*SQRT(2*Basic!$C$4*9.81)*Tool!$B$125*SIN(RADIANS(90-DEGREES(ASIN(AD603/2000))))*SQRT(2*Basic!$C$4*9.81)*Tool!$B$125)+(COS(RADIANS(90-DEGREES(ASIN(AD603/2000))))*SQRT(2*Basic!$C$4*9.81)*COS(RADIANS(90-DEGREES(ASIN(AD603/2000))))*SQRT(2*Basic!$C$4*9.81))))*SIN(RADIANS(AK603))+(SQRT(((SQRT((SIN(RADIANS(90-DEGREES(ASIN(AD603/2000))))*SQRT(2*Basic!$C$4*9.81)*Tool!$B$125*SIN(RADIANS(90-DEGREES(ASIN(AD603/2000))))*SQRT(2*Basic!$C$4*9.81)*Tool!$B$125)+(COS(RADIANS(90-DEGREES(ASIN(AD603/2000))))*SQRT(2*Basic!$C$4*9.81)*COS(RADIANS(90-DEGREES(ASIN(AD603/2000))))*SQRT(2*Basic!$C$4*9.81))))*SIN(RADIANS(AK603))*(SQRT((SIN(RADIANS(90-DEGREES(ASIN(AD603/2000))))*SQRT(2*Basic!$C$4*9.81)*Tool!$B$125*SIN(RADIANS(90-DEGREES(ASIN(AD603/2000))))*SQRT(2*Basic!$C$4*9.81)*Tool!$B$125)+(COS(RADIANS(90-DEGREES(ASIN(AD603/2000))))*SQRT(2*Basic!$C$4*9.81)*COS(RADIANS(90-DEGREES(ASIN(AD603/2000))))*SQRT(2*Basic!$C$4*9.81))))*SIN(RADIANS(AK603)))-19.62*(-Basic!$C$3))))*(SQRT((SIN(RADIANS(90-DEGREES(ASIN(AD603/2000))))*SQRT(2*Basic!$C$4*9.81)*Tool!$B$125*SIN(RADIANS(90-DEGREES(ASIN(AD603/2000))))*SQRT(2*Basic!$C$4*9.81)*Tool!$B$125)+(COS(RADIANS(90-DEGREES(ASIN(AD603/2000))))*SQRT(2*Basic!$C$4*9.81)*COS(RADIANS(90-DEGREES(ASIN(AD603/2000))))*SQRT(2*Basic!$C$4*9.81))))*COS(RADIANS(AK603))</f>
        <v>3.704754696712496</v>
      </c>
    </row>
    <row r="604" spans="6:45" x14ac:dyDescent="0.3">
      <c r="F604">
        <v>602</v>
      </c>
      <c r="G604" s="31">
        <f t="shared" si="68"/>
        <v>1.7747210210532185</v>
      </c>
      <c r="H604" s="35">
        <f>Tool!$E$10+('Trajectory Map'!G604*SIN(RADIANS(90-2*DEGREES(ASIN($D$5/2000))))/COS(RADIANS(90-2*DEGREES(ASIN($D$5/2000))))-('Trajectory Map'!G604*'Trajectory Map'!G604/((VLOOKUP($D$5,$AD$3:$AR$2002,15,FALSE)*4*COS(RADIANS(90-2*DEGREES(ASIN($D$5/2000))))*COS(RADIANS(90-2*DEGREES(ASIN($D$5/2000))))))))</f>
        <v>5.6358895481692803</v>
      </c>
      <c r="AD604" s="33">
        <f t="shared" si="72"/>
        <v>602</v>
      </c>
      <c r="AE604" s="33">
        <f t="shared" si="69"/>
        <v>1907.2482795902583</v>
      </c>
      <c r="AH604" s="33">
        <f t="shared" si="70"/>
        <v>17.517675335246224</v>
      </c>
      <c r="AI604" s="33">
        <f t="shared" si="71"/>
        <v>72.482324664753776</v>
      </c>
      <c r="AK604" s="75">
        <f t="shared" si="73"/>
        <v>54.964649329507552</v>
      </c>
      <c r="AN604" s="64"/>
      <c r="AQ604" s="64"/>
      <c r="AR604" s="75">
        <f>(SQRT((SIN(RADIANS(90-DEGREES(ASIN(AD604/2000))))*SQRT(2*Basic!$C$4*9.81)*Tool!$B$125*SIN(RADIANS(90-DEGREES(ASIN(AD604/2000))))*SQRT(2*Basic!$C$4*9.81)*Tool!$B$125)+(COS(RADIANS(90-DEGREES(ASIN(AD604/2000))))*SQRT(2*Basic!$C$4*9.81)*COS(RADIANS(90-DEGREES(ASIN(AD604/2000))))*SQRT(2*Basic!$C$4*9.81))))*(SQRT((SIN(RADIANS(90-DEGREES(ASIN(AD604/2000))))*SQRT(2*Basic!$C$4*9.81)*Tool!$B$125*SIN(RADIANS(90-DEGREES(ASIN(AD604/2000))))*SQRT(2*Basic!$C$4*9.81)*Tool!$B$125)+(COS(RADIANS(90-DEGREES(ASIN(AD604/2000))))*SQRT(2*Basic!$C$4*9.81)*COS(RADIANS(90-DEGREES(ASIN(AD604/2000))))*SQRT(2*Basic!$C$4*9.81))))/(2*9.81)</f>
        <v>0.92479688836000018</v>
      </c>
      <c r="AS604" s="75">
        <f>(1/9.81)*((SQRT((SIN(RADIANS(90-DEGREES(ASIN(AD604/2000))))*SQRT(2*Basic!$C$4*9.81)*Tool!$B$125*SIN(RADIANS(90-DEGREES(ASIN(AD604/2000))))*SQRT(2*Basic!$C$4*9.81)*Tool!$B$125)+(COS(RADIANS(90-DEGREES(ASIN(AD604/2000))))*SQRT(2*Basic!$C$4*9.81)*COS(RADIANS(90-DEGREES(ASIN(AD604/2000))))*SQRT(2*Basic!$C$4*9.81))))*SIN(RADIANS(AK604))+(SQRT(((SQRT((SIN(RADIANS(90-DEGREES(ASIN(AD604/2000))))*SQRT(2*Basic!$C$4*9.81)*Tool!$B$125*SIN(RADIANS(90-DEGREES(ASIN(AD604/2000))))*SQRT(2*Basic!$C$4*9.81)*Tool!$B$125)+(COS(RADIANS(90-DEGREES(ASIN(AD604/2000))))*SQRT(2*Basic!$C$4*9.81)*COS(RADIANS(90-DEGREES(ASIN(AD604/2000))))*SQRT(2*Basic!$C$4*9.81))))*SIN(RADIANS(AK604))*(SQRT((SIN(RADIANS(90-DEGREES(ASIN(AD604/2000))))*SQRT(2*Basic!$C$4*9.81)*Tool!$B$125*SIN(RADIANS(90-DEGREES(ASIN(AD604/2000))))*SQRT(2*Basic!$C$4*9.81)*Tool!$B$125)+(COS(RADIANS(90-DEGREES(ASIN(AD604/2000))))*SQRT(2*Basic!$C$4*9.81)*COS(RADIANS(90-DEGREES(ASIN(AD604/2000))))*SQRT(2*Basic!$C$4*9.81))))*SIN(RADIANS(AK604)))-19.62*(-Basic!$C$3))))*(SQRT((SIN(RADIANS(90-DEGREES(ASIN(AD604/2000))))*SQRT(2*Basic!$C$4*9.81)*Tool!$B$125*SIN(RADIANS(90-DEGREES(ASIN(AD604/2000))))*SQRT(2*Basic!$C$4*9.81)*Tool!$B$125)+(COS(RADIANS(90-DEGREES(ASIN(AD604/2000))))*SQRT(2*Basic!$C$4*9.81)*COS(RADIANS(90-DEGREES(ASIN(AD604/2000))))*SQRT(2*Basic!$C$4*9.81))))*COS(RADIANS(AK604))</f>
        <v>3.7103166500036897</v>
      </c>
    </row>
    <row r="605" spans="6:45" x14ac:dyDescent="0.3">
      <c r="F605">
        <v>603</v>
      </c>
      <c r="G605" s="31">
        <f t="shared" si="68"/>
        <v>1.7776690626164298</v>
      </c>
      <c r="H605" s="35">
        <f>Tool!$E$10+('Trajectory Map'!G605*SIN(RADIANS(90-2*DEGREES(ASIN($D$5/2000))))/COS(RADIANS(90-2*DEGREES(ASIN($D$5/2000))))-('Trajectory Map'!G605*'Trajectory Map'!G605/((VLOOKUP($D$5,$AD$3:$AR$2002,15,FALSE)*4*COS(RADIANS(90-2*DEGREES(ASIN($D$5/2000))))*COS(RADIANS(90-2*DEGREES(ASIN($D$5/2000))))))))</f>
        <v>5.6342434550871854</v>
      </c>
      <c r="AD605" s="33">
        <f t="shared" si="72"/>
        <v>603</v>
      </c>
      <c r="AE605" s="33">
        <f t="shared" si="69"/>
        <v>1906.9323532836711</v>
      </c>
      <c r="AH605" s="33">
        <f t="shared" si="70"/>
        <v>17.5477188930717</v>
      </c>
      <c r="AI605" s="33">
        <f t="shared" si="71"/>
        <v>72.452281106928297</v>
      </c>
      <c r="AK605" s="75">
        <f t="shared" si="73"/>
        <v>54.9045622138566</v>
      </c>
      <c r="AN605" s="64"/>
      <c r="AQ605" s="64"/>
      <c r="AR605" s="75">
        <f>(SQRT((SIN(RADIANS(90-DEGREES(ASIN(AD605/2000))))*SQRT(2*Basic!$C$4*9.81)*Tool!$B$125*SIN(RADIANS(90-DEGREES(ASIN(AD605/2000))))*SQRT(2*Basic!$C$4*9.81)*Tool!$B$125)+(COS(RADIANS(90-DEGREES(ASIN(AD605/2000))))*SQRT(2*Basic!$C$4*9.81)*COS(RADIANS(90-DEGREES(ASIN(AD605/2000))))*SQRT(2*Basic!$C$4*9.81))))*(SQRT((SIN(RADIANS(90-DEGREES(ASIN(AD605/2000))))*SQRT(2*Basic!$C$4*9.81)*Tool!$B$125*SIN(RADIANS(90-DEGREES(ASIN(AD605/2000))))*SQRT(2*Basic!$C$4*9.81)*Tool!$B$125)+(COS(RADIANS(90-DEGREES(ASIN(AD605/2000))))*SQRT(2*Basic!$C$4*9.81)*COS(RADIANS(90-DEGREES(ASIN(AD605/2000))))*SQRT(2*Basic!$C$4*9.81))))/(2*9.81)</f>
        <v>0.92511993681000038</v>
      </c>
      <c r="AS605" s="75">
        <f>(1/9.81)*((SQRT((SIN(RADIANS(90-DEGREES(ASIN(AD605/2000))))*SQRT(2*Basic!$C$4*9.81)*Tool!$B$125*SIN(RADIANS(90-DEGREES(ASIN(AD605/2000))))*SQRT(2*Basic!$C$4*9.81)*Tool!$B$125)+(COS(RADIANS(90-DEGREES(ASIN(AD605/2000))))*SQRT(2*Basic!$C$4*9.81)*COS(RADIANS(90-DEGREES(ASIN(AD605/2000))))*SQRT(2*Basic!$C$4*9.81))))*SIN(RADIANS(AK605))+(SQRT(((SQRT((SIN(RADIANS(90-DEGREES(ASIN(AD605/2000))))*SQRT(2*Basic!$C$4*9.81)*Tool!$B$125*SIN(RADIANS(90-DEGREES(ASIN(AD605/2000))))*SQRT(2*Basic!$C$4*9.81)*Tool!$B$125)+(COS(RADIANS(90-DEGREES(ASIN(AD605/2000))))*SQRT(2*Basic!$C$4*9.81)*COS(RADIANS(90-DEGREES(ASIN(AD605/2000))))*SQRT(2*Basic!$C$4*9.81))))*SIN(RADIANS(AK605))*(SQRT((SIN(RADIANS(90-DEGREES(ASIN(AD605/2000))))*SQRT(2*Basic!$C$4*9.81)*Tool!$B$125*SIN(RADIANS(90-DEGREES(ASIN(AD605/2000))))*SQRT(2*Basic!$C$4*9.81)*Tool!$B$125)+(COS(RADIANS(90-DEGREES(ASIN(AD605/2000))))*SQRT(2*Basic!$C$4*9.81)*COS(RADIANS(90-DEGREES(ASIN(AD605/2000))))*SQRT(2*Basic!$C$4*9.81))))*SIN(RADIANS(AK605)))-19.62*(-Basic!$C$3))))*(SQRT((SIN(RADIANS(90-DEGREES(ASIN(AD605/2000))))*SQRT(2*Basic!$C$4*9.81)*Tool!$B$125*SIN(RADIANS(90-DEGREES(ASIN(AD605/2000))))*SQRT(2*Basic!$C$4*9.81)*Tool!$B$125)+(COS(RADIANS(90-DEGREES(ASIN(AD605/2000))))*SQRT(2*Basic!$C$4*9.81)*COS(RADIANS(90-DEGREES(ASIN(AD605/2000))))*SQRT(2*Basic!$C$4*9.81))))*COS(RADIANS(AK605))</f>
        <v>3.7158749066991588</v>
      </c>
    </row>
    <row r="606" spans="6:45" x14ac:dyDescent="0.3">
      <c r="F606">
        <v>604</v>
      </c>
      <c r="G606" s="31">
        <f t="shared" si="68"/>
        <v>1.780617104179641</v>
      </c>
      <c r="H606" s="35">
        <f>Tool!$E$10+('Trajectory Map'!G606*SIN(RADIANS(90-2*DEGREES(ASIN($D$5/2000))))/COS(RADIANS(90-2*DEGREES(ASIN($D$5/2000))))-('Trajectory Map'!G606*'Trajectory Map'!G606/((VLOOKUP($D$5,$AD$3:$AR$2002,15,FALSE)*4*COS(RADIANS(90-2*DEGREES(ASIN($D$5/2000))))*COS(RADIANS(90-2*DEGREES(ASIN($D$5/2000))))))))</f>
        <v>5.6325939084115753</v>
      </c>
      <c r="AD606" s="33">
        <f t="shared" si="72"/>
        <v>604</v>
      </c>
      <c r="AE606" s="33">
        <f t="shared" si="69"/>
        <v>1906.6158501386692</v>
      </c>
      <c r="AH606" s="33">
        <f t="shared" si="70"/>
        <v>17.577767433246663</v>
      </c>
      <c r="AI606" s="33">
        <f t="shared" si="71"/>
        <v>72.422232566753337</v>
      </c>
      <c r="AK606" s="75">
        <f t="shared" si="73"/>
        <v>54.844465133506674</v>
      </c>
      <c r="AN606" s="64"/>
      <c r="AQ606" s="64"/>
      <c r="AR606" s="75">
        <f>(SQRT((SIN(RADIANS(90-DEGREES(ASIN(AD606/2000))))*SQRT(2*Basic!$C$4*9.81)*Tool!$B$125*SIN(RADIANS(90-DEGREES(ASIN(AD606/2000))))*SQRT(2*Basic!$C$4*9.81)*Tool!$B$125)+(COS(RADIANS(90-DEGREES(ASIN(AD606/2000))))*SQRT(2*Basic!$C$4*9.81)*COS(RADIANS(90-DEGREES(ASIN(AD606/2000))))*SQRT(2*Basic!$C$4*9.81))))*(SQRT((SIN(RADIANS(90-DEGREES(ASIN(AD606/2000))))*SQRT(2*Basic!$C$4*9.81)*Tool!$B$125*SIN(RADIANS(90-DEGREES(ASIN(AD606/2000))))*SQRT(2*Basic!$C$4*9.81)*Tool!$B$125)+(COS(RADIANS(90-DEGREES(ASIN(AD606/2000))))*SQRT(2*Basic!$C$4*9.81)*COS(RADIANS(90-DEGREES(ASIN(AD606/2000))))*SQRT(2*Basic!$C$4*9.81))))/(2*9.81)</f>
        <v>0.92544352143999997</v>
      </c>
      <c r="AS606" s="75">
        <f>(1/9.81)*((SQRT((SIN(RADIANS(90-DEGREES(ASIN(AD606/2000))))*SQRT(2*Basic!$C$4*9.81)*Tool!$B$125*SIN(RADIANS(90-DEGREES(ASIN(AD606/2000))))*SQRT(2*Basic!$C$4*9.81)*Tool!$B$125)+(COS(RADIANS(90-DEGREES(ASIN(AD606/2000))))*SQRT(2*Basic!$C$4*9.81)*COS(RADIANS(90-DEGREES(ASIN(AD606/2000))))*SQRT(2*Basic!$C$4*9.81))))*SIN(RADIANS(AK606))+(SQRT(((SQRT((SIN(RADIANS(90-DEGREES(ASIN(AD606/2000))))*SQRT(2*Basic!$C$4*9.81)*Tool!$B$125*SIN(RADIANS(90-DEGREES(ASIN(AD606/2000))))*SQRT(2*Basic!$C$4*9.81)*Tool!$B$125)+(COS(RADIANS(90-DEGREES(ASIN(AD606/2000))))*SQRT(2*Basic!$C$4*9.81)*COS(RADIANS(90-DEGREES(ASIN(AD606/2000))))*SQRT(2*Basic!$C$4*9.81))))*SIN(RADIANS(AK606))*(SQRT((SIN(RADIANS(90-DEGREES(ASIN(AD606/2000))))*SQRT(2*Basic!$C$4*9.81)*Tool!$B$125*SIN(RADIANS(90-DEGREES(ASIN(AD606/2000))))*SQRT(2*Basic!$C$4*9.81)*Tool!$B$125)+(COS(RADIANS(90-DEGREES(ASIN(AD606/2000))))*SQRT(2*Basic!$C$4*9.81)*COS(RADIANS(90-DEGREES(ASIN(AD606/2000))))*SQRT(2*Basic!$C$4*9.81))))*SIN(RADIANS(AK606)))-19.62*(-Basic!$C$3))))*(SQRT((SIN(RADIANS(90-DEGREES(ASIN(AD606/2000))))*SQRT(2*Basic!$C$4*9.81)*Tool!$B$125*SIN(RADIANS(90-DEGREES(ASIN(AD606/2000))))*SQRT(2*Basic!$C$4*9.81)*Tool!$B$125)+(COS(RADIANS(90-DEGREES(ASIN(AD606/2000))))*SQRT(2*Basic!$C$4*9.81)*COS(RADIANS(90-DEGREES(ASIN(AD606/2000))))*SQRT(2*Basic!$C$4*9.81))))*COS(RADIANS(AK606))</f>
        <v>3.7214294553606515</v>
      </c>
    </row>
    <row r="607" spans="6:45" x14ac:dyDescent="0.3">
      <c r="F607">
        <v>605</v>
      </c>
      <c r="G607" s="31">
        <f t="shared" si="68"/>
        <v>1.7835651457428525</v>
      </c>
      <c r="H607" s="35">
        <f>Tool!$E$10+('Trajectory Map'!G607*SIN(RADIANS(90-2*DEGREES(ASIN($D$5/2000))))/COS(RADIANS(90-2*DEGREES(ASIN($D$5/2000))))-('Trajectory Map'!G607*'Trajectory Map'!G607/((VLOOKUP($D$5,$AD$3:$AR$2002,15,FALSE)*4*COS(RADIANS(90-2*DEGREES(ASIN($D$5/2000))))*COS(RADIANS(90-2*DEGREES(ASIN($D$5/2000))))))))</f>
        <v>5.6309409081424509</v>
      </c>
      <c r="AD607" s="33">
        <f t="shared" si="72"/>
        <v>605</v>
      </c>
      <c r="AE607" s="33">
        <f t="shared" si="69"/>
        <v>1906.2987698679344</v>
      </c>
      <c r="AH607" s="33">
        <f t="shared" si="70"/>
        <v>17.60782096651949</v>
      </c>
      <c r="AI607" s="33">
        <f t="shared" si="71"/>
        <v>72.392179033480517</v>
      </c>
      <c r="AK607" s="75">
        <f t="shared" si="73"/>
        <v>54.784358066961019</v>
      </c>
      <c r="AN607" s="64"/>
      <c r="AQ607" s="64"/>
      <c r="AR607" s="75">
        <f>(SQRT((SIN(RADIANS(90-DEGREES(ASIN(AD607/2000))))*SQRT(2*Basic!$C$4*9.81)*Tool!$B$125*SIN(RADIANS(90-DEGREES(ASIN(AD607/2000))))*SQRT(2*Basic!$C$4*9.81)*Tool!$B$125)+(COS(RADIANS(90-DEGREES(ASIN(AD607/2000))))*SQRT(2*Basic!$C$4*9.81)*COS(RADIANS(90-DEGREES(ASIN(AD607/2000))))*SQRT(2*Basic!$C$4*9.81))))*(SQRT((SIN(RADIANS(90-DEGREES(ASIN(AD607/2000))))*SQRT(2*Basic!$C$4*9.81)*Tool!$B$125*SIN(RADIANS(90-DEGREES(ASIN(AD607/2000))))*SQRT(2*Basic!$C$4*9.81)*Tool!$B$125)+(COS(RADIANS(90-DEGREES(ASIN(AD607/2000))))*SQRT(2*Basic!$C$4*9.81)*COS(RADIANS(90-DEGREES(ASIN(AD607/2000))))*SQRT(2*Basic!$C$4*9.81))))/(2*9.81)</f>
        <v>0.92576764224999997</v>
      </c>
      <c r="AS607" s="75">
        <f>(1/9.81)*((SQRT((SIN(RADIANS(90-DEGREES(ASIN(AD607/2000))))*SQRT(2*Basic!$C$4*9.81)*Tool!$B$125*SIN(RADIANS(90-DEGREES(ASIN(AD607/2000))))*SQRT(2*Basic!$C$4*9.81)*Tool!$B$125)+(COS(RADIANS(90-DEGREES(ASIN(AD607/2000))))*SQRT(2*Basic!$C$4*9.81)*COS(RADIANS(90-DEGREES(ASIN(AD607/2000))))*SQRT(2*Basic!$C$4*9.81))))*SIN(RADIANS(AK607))+(SQRT(((SQRT((SIN(RADIANS(90-DEGREES(ASIN(AD607/2000))))*SQRT(2*Basic!$C$4*9.81)*Tool!$B$125*SIN(RADIANS(90-DEGREES(ASIN(AD607/2000))))*SQRT(2*Basic!$C$4*9.81)*Tool!$B$125)+(COS(RADIANS(90-DEGREES(ASIN(AD607/2000))))*SQRT(2*Basic!$C$4*9.81)*COS(RADIANS(90-DEGREES(ASIN(AD607/2000))))*SQRT(2*Basic!$C$4*9.81))))*SIN(RADIANS(AK607))*(SQRT((SIN(RADIANS(90-DEGREES(ASIN(AD607/2000))))*SQRT(2*Basic!$C$4*9.81)*Tool!$B$125*SIN(RADIANS(90-DEGREES(ASIN(AD607/2000))))*SQRT(2*Basic!$C$4*9.81)*Tool!$B$125)+(COS(RADIANS(90-DEGREES(ASIN(AD607/2000))))*SQRT(2*Basic!$C$4*9.81)*COS(RADIANS(90-DEGREES(ASIN(AD607/2000))))*SQRT(2*Basic!$C$4*9.81))))*SIN(RADIANS(AK607)))-19.62*(-Basic!$C$3))))*(SQRT((SIN(RADIANS(90-DEGREES(ASIN(AD607/2000))))*SQRT(2*Basic!$C$4*9.81)*Tool!$B$125*SIN(RADIANS(90-DEGREES(ASIN(AD607/2000))))*SQRT(2*Basic!$C$4*9.81)*Tool!$B$125)+(COS(RADIANS(90-DEGREES(ASIN(AD607/2000))))*SQRT(2*Basic!$C$4*9.81)*COS(RADIANS(90-DEGREES(ASIN(AD607/2000))))*SQRT(2*Basic!$C$4*9.81))))*COS(RADIANS(AK607))</f>
        <v>3.7269802845287914</v>
      </c>
    </row>
    <row r="608" spans="6:45" x14ac:dyDescent="0.3">
      <c r="F608">
        <v>606</v>
      </c>
      <c r="G608" s="31">
        <f t="shared" si="68"/>
        <v>1.7865131873060638</v>
      </c>
      <c r="H608" s="35">
        <f>Tool!$E$10+('Trajectory Map'!G608*SIN(RADIANS(90-2*DEGREES(ASIN($D$5/2000))))/COS(RADIANS(90-2*DEGREES(ASIN($D$5/2000))))-('Trajectory Map'!G608*'Trajectory Map'!G608/((VLOOKUP($D$5,$AD$3:$AR$2002,15,FALSE)*4*COS(RADIANS(90-2*DEGREES(ASIN($D$5/2000))))*COS(RADIANS(90-2*DEGREES(ASIN($D$5/2000))))))))</f>
        <v>5.6292844542798131</v>
      </c>
      <c r="AD608" s="33">
        <f t="shared" si="72"/>
        <v>606</v>
      </c>
      <c r="AE608" s="33">
        <f t="shared" si="69"/>
        <v>1905.9811121834341</v>
      </c>
      <c r="AH608" s="33">
        <f t="shared" si="70"/>
        <v>17.637879503652989</v>
      </c>
      <c r="AI608" s="33">
        <f t="shared" si="71"/>
        <v>72.362120496347018</v>
      </c>
      <c r="AK608" s="75">
        <f t="shared" si="73"/>
        <v>54.724240992694021</v>
      </c>
      <c r="AN608" s="64"/>
      <c r="AQ608" s="64"/>
      <c r="AR608" s="75">
        <f>(SQRT((SIN(RADIANS(90-DEGREES(ASIN(AD608/2000))))*SQRT(2*Basic!$C$4*9.81)*Tool!$B$125*SIN(RADIANS(90-DEGREES(ASIN(AD608/2000))))*SQRT(2*Basic!$C$4*9.81)*Tool!$B$125)+(COS(RADIANS(90-DEGREES(ASIN(AD608/2000))))*SQRT(2*Basic!$C$4*9.81)*COS(RADIANS(90-DEGREES(ASIN(AD608/2000))))*SQRT(2*Basic!$C$4*9.81))))*(SQRT((SIN(RADIANS(90-DEGREES(ASIN(AD608/2000))))*SQRT(2*Basic!$C$4*9.81)*Tool!$B$125*SIN(RADIANS(90-DEGREES(ASIN(AD608/2000))))*SQRT(2*Basic!$C$4*9.81)*Tool!$B$125)+(COS(RADIANS(90-DEGREES(ASIN(AD608/2000))))*SQRT(2*Basic!$C$4*9.81)*COS(RADIANS(90-DEGREES(ASIN(AD608/2000))))*SQRT(2*Basic!$C$4*9.81))))/(2*9.81)</f>
        <v>0.92609229923999981</v>
      </c>
      <c r="AS608" s="75">
        <f>(1/9.81)*((SQRT((SIN(RADIANS(90-DEGREES(ASIN(AD608/2000))))*SQRT(2*Basic!$C$4*9.81)*Tool!$B$125*SIN(RADIANS(90-DEGREES(ASIN(AD608/2000))))*SQRT(2*Basic!$C$4*9.81)*Tool!$B$125)+(COS(RADIANS(90-DEGREES(ASIN(AD608/2000))))*SQRT(2*Basic!$C$4*9.81)*COS(RADIANS(90-DEGREES(ASIN(AD608/2000))))*SQRT(2*Basic!$C$4*9.81))))*SIN(RADIANS(AK608))+(SQRT(((SQRT((SIN(RADIANS(90-DEGREES(ASIN(AD608/2000))))*SQRT(2*Basic!$C$4*9.81)*Tool!$B$125*SIN(RADIANS(90-DEGREES(ASIN(AD608/2000))))*SQRT(2*Basic!$C$4*9.81)*Tool!$B$125)+(COS(RADIANS(90-DEGREES(ASIN(AD608/2000))))*SQRT(2*Basic!$C$4*9.81)*COS(RADIANS(90-DEGREES(ASIN(AD608/2000))))*SQRT(2*Basic!$C$4*9.81))))*SIN(RADIANS(AK608))*(SQRT((SIN(RADIANS(90-DEGREES(ASIN(AD608/2000))))*SQRT(2*Basic!$C$4*9.81)*Tool!$B$125*SIN(RADIANS(90-DEGREES(ASIN(AD608/2000))))*SQRT(2*Basic!$C$4*9.81)*Tool!$B$125)+(COS(RADIANS(90-DEGREES(ASIN(AD608/2000))))*SQRT(2*Basic!$C$4*9.81)*COS(RADIANS(90-DEGREES(ASIN(AD608/2000))))*SQRT(2*Basic!$C$4*9.81))))*SIN(RADIANS(AK608)))-19.62*(-Basic!$C$3))))*(SQRT((SIN(RADIANS(90-DEGREES(ASIN(AD608/2000))))*SQRT(2*Basic!$C$4*9.81)*Tool!$B$125*SIN(RADIANS(90-DEGREES(ASIN(AD608/2000))))*SQRT(2*Basic!$C$4*9.81)*Tool!$B$125)+(COS(RADIANS(90-DEGREES(ASIN(AD608/2000))))*SQRT(2*Basic!$C$4*9.81)*COS(RADIANS(90-DEGREES(ASIN(AD608/2000))))*SQRT(2*Basic!$C$4*9.81))))*COS(RADIANS(AK608))</f>
        <v>3.7325273827230911</v>
      </c>
    </row>
    <row r="609" spans="6:45" x14ac:dyDescent="0.3">
      <c r="F609">
        <v>607</v>
      </c>
      <c r="G609" s="31">
        <f t="shared" si="68"/>
        <v>1.7894612288692751</v>
      </c>
      <c r="H609" s="35">
        <f>Tool!$E$10+('Trajectory Map'!G609*SIN(RADIANS(90-2*DEGREES(ASIN($D$5/2000))))/COS(RADIANS(90-2*DEGREES(ASIN($D$5/2000))))-('Trajectory Map'!G609*'Trajectory Map'!G609/((VLOOKUP($D$5,$AD$3:$AR$2002,15,FALSE)*4*COS(RADIANS(90-2*DEGREES(ASIN($D$5/2000))))*COS(RADIANS(90-2*DEGREES(ASIN($D$5/2000))))))))</f>
        <v>5.627624546823661</v>
      </c>
      <c r="AD609" s="33">
        <f t="shared" si="72"/>
        <v>607</v>
      </c>
      <c r="AE609" s="33">
        <f t="shared" si="69"/>
        <v>1905.662876796418</v>
      </c>
      <c r="AH609" s="33">
        <f t="shared" si="70"/>
        <v>17.667943055424448</v>
      </c>
      <c r="AI609" s="33">
        <f t="shared" si="71"/>
        <v>72.332056944575555</v>
      </c>
      <c r="AK609" s="75">
        <f t="shared" si="73"/>
        <v>54.664113889151103</v>
      </c>
      <c r="AN609" s="64"/>
      <c r="AQ609" s="64"/>
      <c r="AR609" s="75">
        <f>(SQRT((SIN(RADIANS(90-DEGREES(ASIN(AD609/2000))))*SQRT(2*Basic!$C$4*9.81)*Tool!$B$125*SIN(RADIANS(90-DEGREES(ASIN(AD609/2000))))*SQRT(2*Basic!$C$4*9.81)*Tool!$B$125)+(COS(RADIANS(90-DEGREES(ASIN(AD609/2000))))*SQRT(2*Basic!$C$4*9.81)*COS(RADIANS(90-DEGREES(ASIN(AD609/2000))))*SQRT(2*Basic!$C$4*9.81))))*(SQRT((SIN(RADIANS(90-DEGREES(ASIN(AD609/2000))))*SQRT(2*Basic!$C$4*9.81)*Tool!$B$125*SIN(RADIANS(90-DEGREES(ASIN(AD609/2000))))*SQRT(2*Basic!$C$4*9.81)*Tool!$B$125)+(COS(RADIANS(90-DEGREES(ASIN(AD609/2000))))*SQRT(2*Basic!$C$4*9.81)*COS(RADIANS(90-DEGREES(ASIN(AD609/2000))))*SQRT(2*Basic!$C$4*9.81))))/(2*9.81)</f>
        <v>0.92641749240999982</v>
      </c>
      <c r="AS609" s="75">
        <f>(1/9.81)*((SQRT((SIN(RADIANS(90-DEGREES(ASIN(AD609/2000))))*SQRT(2*Basic!$C$4*9.81)*Tool!$B$125*SIN(RADIANS(90-DEGREES(ASIN(AD609/2000))))*SQRT(2*Basic!$C$4*9.81)*Tool!$B$125)+(COS(RADIANS(90-DEGREES(ASIN(AD609/2000))))*SQRT(2*Basic!$C$4*9.81)*COS(RADIANS(90-DEGREES(ASIN(AD609/2000))))*SQRT(2*Basic!$C$4*9.81))))*SIN(RADIANS(AK609))+(SQRT(((SQRT((SIN(RADIANS(90-DEGREES(ASIN(AD609/2000))))*SQRT(2*Basic!$C$4*9.81)*Tool!$B$125*SIN(RADIANS(90-DEGREES(ASIN(AD609/2000))))*SQRT(2*Basic!$C$4*9.81)*Tool!$B$125)+(COS(RADIANS(90-DEGREES(ASIN(AD609/2000))))*SQRT(2*Basic!$C$4*9.81)*COS(RADIANS(90-DEGREES(ASIN(AD609/2000))))*SQRT(2*Basic!$C$4*9.81))))*SIN(RADIANS(AK609))*(SQRT((SIN(RADIANS(90-DEGREES(ASIN(AD609/2000))))*SQRT(2*Basic!$C$4*9.81)*Tool!$B$125*SIN(RADIANS(90-DEGREES(ASIN(AD609/2000))))*SQRT(2*Basic!$C$4*9.81)*Tool!$B$125)+(COS(RADIANS(90-DEGREES(ASIN(AD609/2000))))*SQRT(2*Basic!$C$4*9.81)*COS(RADIANS(90-DEGREES(ASIN(AD609/2000))))*SQRT(2*Basic!$C$4*9.81))))*SIN(RADIANS(AK609)))-19.62*(-Basic!$C$3))))*(SQRT((SIN(RADIANS(90-DEGREES(ASIN(AD609/2000))))*SQRT(2*Basic!$C$4*9.81)*Tool!$B$125*SIN(RADIANS(90-DEGREES(ASIN(AD609/2000))))*SQRT(2*Basic!$C$4*9.81)*Tool!$B$125)+(COS(RADIANS(90-DEGREES(ASIN(AD609/2000))))*SQRT(2*Basic!$C$4*9.81)*COS(RADIANS(90-DEGREES(ASIN(AD609/2000))))*SQRT(2*Basic!$C$4*9.81))))*COS(RADIANS(AK609))</f>
        <v>3.738070738441956</v>
      </c>
    </row>
    <row r="610" spans="6:45" x14ac:dyDescent="0.3">
      <c r="F610">
        <v>608</v>
      </c>
      <c r="G610" s="31">
        <f t="shared" si="68"/>
        <v>1.7924092704324865</v>
      </c>
      <c r="H610" s="35">
        <f>Tool!$E$10+('Trajectory Map'!G610*SIN(RADIANS(90-2*DEGREES(ASIN($D$5/2000))))/COS(RADIANS(90-2*DEGREES(ASIN($D$5/2000))))-('Trajectory Map'!G610*'Trajectory Map'!G610/((VLOOKUP($D$5,$AD$3:$AR$2002,15,FALSE)*4*COS(RADIANS(90-2*DEGREES(ASIN($D$5/2000))))*COS(RADIANS(90-2*DEGREES(ASIN($D$5/2000))))))))</f>
        <v>5.6259611857739946</v>
      </c>
      <c r="AD610" s="33">
        <f t="shared" si="72"/>
        <v>608</v>
      </c>
      <c r="AE610" s="33">
        <f t="shared" si="69"/>
        <v>1905.3440634174185</v>
      </c>
      <c r="AH610" s="33">
        <f t="shared" si="70"/>
        <v>17.698011632625665</v>
      </c>
      <c r="AI610" s="33">
        <f t="shared" si="71"/>
        <v>72.301988367374335</v>
      </c>
      <c r="AK610" s="75">
        <f t="shared" si="73"/>
        <v>54.60397673474867</v>
      </c>
      <c r="AN610" s="64"/>
      <c r="AQ610" s="64"/>
      <c r="AR610" s="75">
        <f>(SQRT((SIN(RADIANS(90-DEGREES(ASIN(AD610/2000))))*SQRT(2*Basic!$C$4*9.81)*Tool!$B$125*SIN(RADIANS(90-DEGREES(ASIN(AD610/2000))))*SQRT(2*Basic!$C$4*9.81)*Tool!$B$125)+(COS(RADIANS(90-DEGREES(ASIN(AD610/2000))))*SQRT(2*Basic!$C$4*9.81)*COS(RADIANS(90-DEGREES(ASIN(AD610/2000))))*SQRT(2*Basic!$C$4*9.81))))*(SQRT((SIN(RADIANS(90-DEGREES(ASIN(AD610/2000))))*SQRT(2*Basic!$C$4*9.81)*Tool!$B$125*SIN(RADIANS(90-DEGREES(ASIN(AD610/2000))))*SQRT(2*Basic!$C$4*9.81)*Tool!$B$125)+(COS(RADIANS(90-DEGREES(ASIN(AD610/2000))))*SQRT(2*Basic!$C$4*9.81)*COS(RADIANS(90-DEGREES(ASIN(AD610/2000))))*SQRT(2*Basic!$C$4*9.81))))/(2*9.81)</f>
        <v>0.92674322176000001</v>
      </c>
      <c r="AS610" s="75">
        <f>(1/9.81)*((SQRT((SIN(RADIANS(90-DEGREES(ASIN(AD610/2000))))*SQRT(2*Basic!$C$4*9.81)*Tool!$B$125*SIN(RADIANS(90-DEGREES(ASIN(AD610/2000))))*SQRT(2*Basic!$C$4*9.81)*Tool!$B$125)+(COS(RADIANS(90-DEGREES(ASIN(AD610/2000))))*SQRT(2*Basic!$C$4*9.81)*COS(RADIANS(90-DEGREES(ASIN(AD610/2000))))*SQRT(2*Basic!$C$4*9.81))))*SIN(RADIANS(AK610))+(SQRT(((SQRT((SIN(RADIANS(90-DEGREES(ASIN(AD610/2000))))*SQRT(2*Basic!$C$4*9.81)*Tool!$B$125*SIN(RADIANS(90-DEGREES(ASIN(AD610/2000))))*SQRT(2*Basic!$C$4*9.81)*Tool!$B$125)+(COS(RADIANS(90-DEGREES(ASIN(AD610/2000))))*SQRT(2*Basic!$C$4*9.81)*COS(RADIANS(90-DEGREES(ASIN(AD610/2000))))*SQRT(2*Basic!$C$4*9.81))))*SIN(RADIANS(AK610))*(SQRT((SIN(RADIANS(90-DEGREES(ASIN(AD610/2000))))*SQRT(2*Basic!$C$4*9.81)*Tool!$B$125*SIN(RADIANS(90-DEGREES(ASIN(AD610/2000))))*SQRT(2*Basic!$C$4*9.81)*Tool!$B$125)+(COS(RADIANS(90-DEGREES(ASIN(AD610/2000))))*SQRT(2*Basic!$C$4*9.81)*COS(RADIANS(90-DEGREES(ASIN(AD610/2000))))*SQRT(2*Basic!$C$4*9.81))))*SIN(RADIANS(AK610)))-19.62*(-Basic!$C$3))))*(SQRT((SIN(RADIANS(90-DEGREES(ASIN(AD610/2000))))*SQRT(2*Basic!$C$4*9.81)*Tool!$B$125*SIN(RADIANS(90-DEGREES(ASIN(AD610/2000))))*SQRT(2*Basic!$C$4*9.81)*Tool!$B$125)+(COS(RADIANS(90-DEGREES(ASIN(AD610/2000))))*SQRT(2*Basic!$C$4*9.81)*COS(RADIANS(90-DEGREES(ASIN(AD610/2000))))*SQRT(2*Basic!$C$4*9.81))))*COS(RADIANS(AK610))</f>
        <v>3.7436103401626983</v>
      </c>
    </row>
    <row r="611" spans="6:45" x14ac:dyDescent="0.3">
      <c r="F611">
        <v>609</v>
      </c>
      <c r="G611" s="31">
        <f t="shared" si="68"/>
        <v>1.7953573119956978</v>
      </c>
      <c r="H611" s="35">
        <f>Tool!$E$10+('Trajectory Map'!G611*SIN(RADIANS(90-2*DEGREES(ASIN($D$5/2000))))/COS(RADIANS(90-2*DEGREES(ASIN($D$5/2000))))-('Trajectory Map'!G611*'Trajectory Map'!G611/((VLOOKUP($D$5,$AD$3:$AR$2002,15,FALSE)*4*COS(RADIANS(90-2*DEGREES(ASIN($D$5/2000))))*COS(RADIANS(90-2*DEGREES(ASIN($D$5/2000))))))))</f>
        <v>5.624294371130814</v>
      </c>
      <c r="AD611" s="33">
        <f t="shared" si="72"/>
        <v>609</v>
      </c>
      <c r="AE611" s="33">
        <f t="shared" si="69"/>
        <v>1905.0246717562479</v>
      </c>
      <c r="AH611" s="33">
        <f t="shared" si="70"/>
        <v>17.728085246062996</v>
      </c>
      <c r="AI611" s="33">
        <f t="shared" si="71"/>
        <v>72.271914753937011</v>
      </c>
      <c r="AK611" s="75">
        <f t="shared" si="73"/>
        <v>54.543829507874008</v>
      </c>
      <c r="AN611" s="64"/>
      <c r="AQ611" s="64"/>
      <c r="AR611" s="75">
        <f>(SQRT((SIN(RADIANS(90-DEGREES(ASIN(AD611/2000))))*SQRT(2*Basic!$C$4*9.81)*Tool!$B$125*SIN(RADIANS(90-DEGREES(ASIN(AD611/2000))))*SQRT(2*Basic!$C$4*9.81)*Tool!$B$125)+(COS(RADIANS(90-DEGREES(ASIN(AD611/2000))))*SQRT(2*Basic!$C$4*9.81)*COS(RADIANS(90-DEGREES(ASIN(AD611/2000))))*SQRT(2*Basic!$C$4*9.81))))*(SQRT((SIN(RADIANS(90-DEGREES(ASIN(AD611/2000))))*SQRT(2*Basic!$C$4*9.81)*Tool!$B$125*SIN(RADIANS(90-DEGREES(ASIN(AD611/2000))))*SQRT(2*Basic!$C$4*9.81)*Tool!$B$125)+(COS(RADIANS(90-DEGREES(ASIN(AD611/2000))))*SQRT(2*Basic!$C$4*9.81)*COS(RADIANS(90-DEGREES(ASIN(AD611/2000))))*SQRT(2*Basic!$C$4*9.81))))/(2*9.81)</f>
        <v>0.92706948729000005</v>
      </c>
      <c r="AS611" s="75">
        <f>(1/9.81)*((SQRT((SIN(RADIANS(90-DEGREES(ASIN(AD611/2000))))*SQRT(2*Basic!$C$4*9.81)*Tool!$B$125*SIN(RADIANS(90-DEGREES(ASIN(AD611/2000))))*SQRT(2*Basic!$C$4*9.81)*Tool!$B$125)+(COS(RADIANS(90-DEGREES(ASIN(AD611/2000))))*SQRT(2*Basic!$C$4*9.81)*COS(RADIANS(90-DEGREES(ASIN(AD611/2000))))*SQRT(2*Basic!$C$4*9.81))))*SIN(RADIANS(AK611))+(SQRT(((SQRT((SIN(RADIANS(90-DEGREES(ASIN(AD611/2000))))*SQRT(2*Basic!$C$4*9.81)*Tool!$B$125*SIN(RADIANS(90-DEGREES(ASIN(AD611/2000))))*SQRT(2*Basic!$C$4*9.81)*Tool!$B$125)+(COS(RADIANS(90-DEGREES(ASIN(AD611/2000))))*SQRT(2*Basic!$C$4*9.81)*COS(RADIANS(90-DEGREES(ASIN(AD611/2000))))*SQRT(2*Basic!$C$4*9.81))))*SIN(RADIANS(AK611))*(SQRT((SIN(RADIANS(90-DEGREES(ASIN(AD611/2000))))*SQRT(2*Basic!$C$4*9.81)*Tool!$B$125*SIN(RADIANS(90-DEGREES(ASIN(AD611/2000))))*SQRT(2*Basic!$C$4*9.81)*Tool!$B$125)+(COS(RADIANS(90-DEGREES(ASIN(AD611/2000))))*SQRT(2*Basic!$C$4*9.81)*COS(RADIANS(90-DEGREES(ASIN(AD611/2000))))*SQRT(2*Basic!$C$4*9.81))))*SIN(RADIANS(AK611)))-19.62*(-Basic!$C$3))))*(SQRT((SIN(RADIANS(90-DEGREES(ASIN(AD611/2000))))*SQRT(2*Basic!$C$4*9.81)*Tool!$B$125*SIN(RADIANS(90-DEGREES(ASIN(AD611/2000))))*SQRT(2*Basic!$C$4*9.81)*Tool!$B$125)+(COS(RADIANS(90-DEGREES(ASIN(AD611/2000))))*SQRT(2*Basic!$C$4*9.81)*COS(RADIANS(90-DEGREES(ASIN(AD611/2000))))*SQRT(2*Basic!$C$4*9.81))))*COS(RADIANS(AK611))</f>
        <v>3.7491461763415401</v>
      </c>
    </row>
    <row r="612" spans="6:45" x14ac:dyDescent="0.3">
      <c r="F612">
        <v>610</v>
      </c>
      <c r="G612" s="31">
        <f t="shared" si="68"/>
        <v>1.7983053535589091</v>
      </c>
      <c r="H612" s="35">
        <f>Tool!$E$10+('Trajectory Map'!G612*SIN(RADIANS(90-2*DEGREES(ASIN($D$5/2000))))/COS(RADIANS(90-2*DEGREES(ASIN($D$5/2000))))-('Trajectory Map'!G612*'Trajectory Map'!G612/((VLOOKUP($D$5,$AD$3:$AR$2002,15,FALSE)*4*COS(RADIANS(90-2*DEGREES(ASIN($D$5/2000))))*COS(RADIANS(90-2*DEGREES(ASIN($D$5/2000))))))))</f>
        <v>5.62262410289412</v>
      </c>
      <c r="AD612" s="33">
        <f t="shared" si="72"/>
        <v>610</v>
      </c>
      <c r="AE612" s="33">
        <f t="shared" si="69"/>
        <v>1904.7047015219971</v>
      </c>
      <c r="AH612" s="33">
        <f t="shared" si="70"/>
        <v>17.75816390655741</v>
      </c>
      <c r="AI612" s="33">
        <f t="shared" si="71"/>
        <v>72.241836093442586</v>
      </c>
      <c r="AK612" s="75">
        <f t="shared" si="73"/>
        <v>54.48367218688518</v>
      </c>
      <c r="AN612" s="64"/>
      <c r="AQ612" s="64"/>
      <c r="AR612" s="75">
        <f>(SQRT((SIN(RADIANS(90-DEGREES(ASIN(AD612/2000))))*SQRT(2*Basic!$C$4*9.81)*Tool!$B$125*SIN(RADIANS(90-DEGREES(ASIN(AD612/2000))))*SQRT(2*Basic!$C$4*9.81)*Tool!$B$125)+(COS(RADIANS(90-DEGREES(ASIN(AD612/2000))))*SQRT(2*Basic!$C$4*9.81)*COS(RADIANS(90-DEGREES(ASIN(AD612/2000))))*SQRT(2*Basic!$C$4*9.81))))*(SQRT((SIN(RADIANS(90-DEGREES(ASIN(AD612/2000))))*SQRT(2*Basic!$C$4*9.81)*Tool!$B$125*SIN(RADIANS(90-DEGREES(ASIN(AD612/2000))))*SQRT(2*Basic!$C$4*9.81)*Tool!$B$125)+(COS(RADIANS(90-DEGREES(ASIN(AD612/2000))))*SQRT(2*Basic!$C$4*9.81)*COS(RADIANS(90-DEGREES(ASIN(AD612/2000))))*SQRT(2*Basic!$C$4*9.81))))/(2*9.81)</f>
        <v>0.92739628900000015</v>
      </c>
      <c r="AS612" s="75">
        <f>(1/9.81)*((SQRT((SIN(RADIANS(90-DEGREES(ASIN(AD612/2000))))*SQRT(2*Basic!$C$4*9.81)*Tool!$B$125*SIN(RADIANS(90-DEGREES(ASIN(AD612/2000))))*SQRT(2*Basic!$C$4*9.81)*Tool!$B$125)+(COS(RADIANS(90-DEGREES(ASIN(AD612/2000))))*SQRT(2*Basic!$C$4*9.81)*COS(RADIANS(90-DEGREES(ASIN(AD612/2000))))*SQRT(2*Basic!$C$4*9.81))))*SIN(RADIANS(AK612))+(SQRT(((SQRT((SIN(RADIANS(90-DEGREES(ASIN(AD612/2000))))*SQRT(2*Basic!$C$4*9.81)*Tool!$B$125*SIN(RADIANS(90-DEGREES(ASIN(AD612/2000))))*SQRT(2*Basic!$C$4*9.81)*Tool!$B$125)+(COS(RADIANS(90-DEGREES(ASIN(AD612/2000))))*SQRT(2*Basic!$C$4*9.81)*COS(RADIANS(90-DEGREES(ASIN(AD612/2000))))*SQRT(2*Basic!$C$4*9.81))))*SIN(RADIANS(AK612))*(SQRT((SIN(RADIANS(90-DEGREES(ASIN(AD612/2000))))*SQRT(2*Basic!$C$4*9.81)*Tool!$B$125*SIN(RADIANS(90-DEGREES(ASIN(AD612/2000))))*SQRT(2*Basic!$C$4*9.81)*Tool!$B$125)+(COS(RADIANS(90-DEGREES(ASIN(AD612/2000))))*SQRT(2*Basic!$C$4*9.81)*COS(RADIANS(90-DEGREES(ASIN(AD612/2000))))*SQRT(2*Basic!$C$4*9.81))))*SIN(RADIANS(AK612)))-19.62*(-Basic!$C$3))))*(SQRT((SIN(RADIANS(90-DEGREES(ASIN(AD612/2000))))*SQRT(2*Basic!$C$4*9.81)*Tool!$B$125*SIN(RADIANS(90-DEGREES(ASIN(AD612/2000))))*SQRT(2*Basic!$C$4*9.81)*Tool!$B$125)+(COS(RADIANS(90-DEGREES(ASIN(AD612/2000))))*SQRT(2*Basic!$C$4*9.81)*COS(RADIANS(90-DEGREES(ASIN(AD612/2000))))*SQRT(2*Basic!$C$4*9.81))))*COS(RADIANS(AK612))</f>
        <v>3.7546782354136261</v>
      </c>
    </row>
    <row r="613" spans="6:45" x14ac:dyDescent="0.3">
      <c r="F613">
        <v>611</v>
      </c>
      <c r="G613" s="31">
        <f t="shared" si="68"/>
        <v>1.8012533951221203</v>
      </c>
      <c r="H613" s="35">
        <f>Tool!$E$10+('Trajectory Map'!G613*SIN(RADIANS(90-2*DEGREES(ASIN($D$5/2000))))/COS(RADIANS(90-2*DEGREES(ASIN($D$5/2000))))-('Trajectory Map'!G613*'Trajectory Map'!G613/((VLOOKUP($D$5,$AD$3:$AR$2002,15,FALSE)*4*COS(RADIANS(90-2*DEGREES(ASIN($D$5/2000))))*COS(RADIANS(90-2*DEGREES(ASIN($D$5/2000))))))))</f>
        <v>5.6209503810639108</v>
      </c>
      <c r="AD613" s="33">
        <f t="shared" si="72"/>
        <v>611</v>
      </c>
      <c r="AE613" s="33">
        <f t="shared" si="69"/>
        <v>1904.3841524230347</v>
      </c>
      <c r="AH613" s="33">
        <f t="shared" si="70"/>
        <v>17.788247624944514</v>
      </c>
      <c r="AI613" s="33">
        <f t="shared" si="71"/>
        <v>72.211752375055482</v>
      </c>
      <c r="AK613" s="75">
        <f t="shared" si="73"/>
        <v>54.423504750110972</v>
      </c>
      <c r="AN613" s="64"/>
      <c r="AQ613" s="64"/>
      <c r="AR613" s="75">
        <f>(SQRT((SIN(RADIANS(90-DEGREES(ASIN(AD613/2000))))*SQRT(2*Basic!$C$4*9.81)*Tool!$B$125*SIN(RADIANS(90-DEGREES(ASIN(AD613/2000))))*SQRT(2*Basic!$C$4*9.81)*Tool!$B$125)+(COS(RADIANS(90-DEGREES(ASIN(AD613/2000))))*SQRT(2*Basic!$C$4*9.81)*COS(RADIANS(90-DEGREES(ASIN(AD613/2000))))*SQRT(2*Basic!$C$4*9.81))))*(SQRT((SIN(RADIANS(90-DEGREES(ASIN(AD613/2000))))*SQRT(2*Basic!$C$4*9.81)*Tool!$B$125*SIN(RADIANS(90-DEGREES(ASIN(AD613/2000))))*SQRT(2*Basic!$C$4*9.81)*Tool!$B$125)+(COS(RADIANS(90-DEGREES(ASIN(AD613/2000))))*SQRT(2*Basic!$C$4*9.81)*COS(RADIANS(90-DEGREES(ASIN(AD613/2000))))*SQRT(2*Basic!$C$4*9.81))))/(2*9.81)</f>
        <v>0.92772362688999999</v>
      </c>
      <c r="AS613" s="75">
        <f>(1/9.81)*((SQRT((SIN(RADIANS(90-DEGREES(ASIN(AD613/2000))))*SQRT(2*Basic!$C$4*9.81)*Tool!$B$125*SIN(RADIANS(90-DEGREES(ASIN(AD613/2000))))*SQRT(2*Basic!$C$4*9.81)*Tool!$B$125)+(COS(RADIANS(90-DEGREES(ASIN(AD613/2000))))*SQRT(2*Basic!$C$4*9.81)*COS(RADIANS(90-DEGREES(ASIN(AD613/2000))))*SQRT(2*Basic!$C$4*9.81))))*SIN(RADIANS(AK613))+(SQRT(((SQRT((SIN(RADIANS(90-DEGREES(ASIN(AD613/2000))))*SQRT(2*Basic!$C$4*9.81)*Tool!$B$125*SIN(RADIANS(90-DEGREES(ASIN(AD613/2000))))*SQRT(2*Basic!$C$4*9.81)*Tool!$B$125)+(COS(RADIANS(90-DEGREES(ASIN(AD613/2000))))*SQRT(2*Basic!$C$4*9.81)*COS(RADIANS(90-DEGREES(ASIN(AD613/2000))))*SQRT(2*Basic!$C$4*9.81))))*SIN(RADIANS(AK613))*(SQRT((SIN(RADIANS(90-DEGREES(ASIN(AD613/2000))))*SQRT(2*Basic!$C$4*9.81)*Tool!$B$125*SIN(RADIANS(90-DEGREES(ASIN(AD613/2000))))*SQRT(2*Basic!$C$4*9.81)*Tool!$B$125)+(COS(RADIANS(90-DEGREES(ASIN(AD613/2000))))*SQRT(2*Basic!$C$4*9.81)*COS(RADIANS(90-DEGREES(ASIN(AD613/2000))))*SQRT(2*Basic!$C$4*9.81))))*SIN(RADIANS(AK613)))-19.62*(-Basic!$C$3))))*(SQRT((SIN(RADIANS(90-DEGREES(ASIN(AD613/2000))))*SQRT(2*Basic!$C$4*9.81)*Tool!$B$125*SIN(RADIANS(90-DEGREES(ASIN(AD613/2000))))*SQRT(2*Basic!$C$4*9.81)*Tool!$B$125)+(COS(RADIANS(90-DEGREES(ASIN(AD613/2000))))*SQRT(2*Basic!$C$4*9.81)*COS(RADIANS(90-DEGREES(ASIN(AD613/2000))))*SQRT(2*Basic!$C$4*9.81))))*COS(RADIANS(AK613))</f>
        <v>3.7602065057930361</v>
      </c>
    </row>
    <row r="614" spans="6:45" x14ac:dyDescent="0.3">
      <c r="F614">
        <v>612</v>
      </c>
      <c r="G614" s="31">
        <f t="shared" si="68"/>
        <v>1.8042014366853318</v>
      </c>
      <c r="H614" s="35">
        <f>Tool!$E$10+('Trajectory Map'!G614*SIN(RADIANS(90-2*DEGREES(ASIN($D$5/2000))))/COS(RADIANS(90-2*DEGREES(ASIN($D$5/2000))))-('Trajectory Map'!G614*'Trajectory Map'!G614/((VLOOKUP($D$5,$AD$3:$AR$2002,15,FALSE)*4*COS(RADIANS(90-2*DEGREES(ASIN($D$5/2000))))*COS(RADIANS(90-2*DEGREES(ASIN($D$5/2000))))))))</f>
        <v>5.6192732056401882</v>
      </c>
      <c r="AD614" s="33">
        <f t="shared" si="72"/>
        <v>612</v>
      </c>
      <c r="AE614" s="33">
        <f t="shared" si="69"/>
        <v>1904.0630241670049</v>
      </c>
      <c r="AH614" s="33">
        <f t="shared" si="70"/>
        <v>17.818336412074615</v>
      </c>
      <c r="AI614" s="33">
        <f t="shared" si="71"/>
        <v>72.181663587925385</v>
      </c>
      <c r="AK614" s="75">
        <f t="shared" si="73"/>
        <v>54.36332717585077</v>
      </c>
      <c r="AN614" s="64"/>
      <c r="AQ614" s="64"/>
      <c r="AR614" s="75">
        <f>(SQRT((SIN(RADIANS(90-DEGREES(ASIN(AD614/2000))))*SQRT(2*Basic!$C$4*9.81)*Tool!$B$125*SIN(RADIANS(90-DEGREES(ASIN(AD614/2000))))*SQRT(2*Basic!$C$4*9.81)*Tool!$B$125)+(COS(RADIANS(90-DEGREES(ASIN(AD614/2000))))*SQRT(2*Basic!$C$4*9.81)*COS(RADIANS(90-DEGREES(ASIN(AD614/2000))))*SQRT(2*Basic!$C$4*9.81))))*(SQRT((SIN(RADIANS(90-DEGREES(ASIN(AD614/2000))))*SQRT(2*Basic!$C$4*9.81)*Tool!$B$125*SIN(RADIANS(90-DEGREES(ASIN(AD614/2000))))*SQRT(2*Basic!$C$4*9.81)*Tool!$B$125)+(COS(RADIANS(90-DEGREES(ASIN(AD614/2000))))*SQRT(2*Basic!$C$4*9.81)*COS(RADIANS(90-DEGREES(ASIN(AD614/2000))))*SQRT(2*Basic!$C$4*9.81))))/(2*9.81)</f>
        <v>0.92805150096000011</v>
      </c>
      <c r="AS614" s="75">
        <f>(1/9.81)*((SQRT((SIN(RADIANS(90-DEGREES(ASIN(AD614/2000))))*SQRT(2*Basic!$C$4*9.81)*Tool!$B$125*SIN(RADIANS(90-DEGREES(ASIN(AD614/2000))))*SQRT(2*Basic!$C$4*9.81)*Tool!$B$125)+(COS(RADIANS(90-DEGREES(ASIN(AD614/2000))))*SQRT(2*Basic!$C$4*9.81)*COS(RADIANS(90-DEGREES(ASIN(AD614/2000))))*SQRT(2*Basic!$C$4*9.81))))*SIN(RADIANS(AK614))+(SQRT(((SQRT((SIN(RADIANS(90-DEGREES(ASIN(AD614/2000))))*SQRT(2*Basic!$C$4*9.81)*Tool!$B$125*SIN(RADIANS(90-DEGREES(ASIN(AD614/2000))))*SQRT(2*Basic!$C$4*9.81)*Tool!$B$125)+(COS(RADIANS(90-DEGREES(ASIN(AD614/2000))))*SQRT(2*Basic!$C$4*9.81)*COS(RADIANS(90-DEGREES(ASIN(AD614/2000))))*SQRT(2*Basic!$C$4*9.81))))*SIN(RADIANS(AK614))*(SQRT((SIN(RADIANS(90-DEGREES(ASIN(AD614/2000))))*SQRT(2*Basic!$C$4*9.81)*Tool!$B$125*SIN(RADIANS(90-DEGREES(ASIN(AD614/2000))))*SQRT(2*Basic!$C$4*9.81)*Tool!$B$125)+(COS(RADIANS(90-DEGREES(ASIN(AD614/2000))))*SQRT(2*Basic!$C$4*9.81)*COS(RADIANS(90-DEGREES(ASIN(AD614/2000))))*SQRT(2*Basic!$C$4*9.81))))*SIN(RADIANS(AK614)))-19.62*(-Basic!$C$3))))*(SQRT((SIN(RADIANS(90-DEGREES(ASIN(AD614/2000))))*SQRT(2*Basic!$C$4*9.81)*Tool!$B$125*SIN(RADIANS(90-DEGREES(ASIN(AD614/2000))))*SQRT(2*Basic!$C$4*9.81)*Tool!$B$125)+(COS(RADIANS(90-DEGREES(ASIN(AD614/2000))))*SQRT(2*Basic!$C$4*9.81)*COS(RADIANS(90-DEGREES(ASIN(AD614/2000))))*SQRT(2*Basic!$C$4*9.81))))*COS(RADIANS(AK614))</f>
        <v>3.7657309758727902</v>
      </c>
    </row>
    <row r="615" spans="6:45" x14ac:dyDescent="0.3">
      <c r="F615">
        <v>613</v>
      </c>
      <c r="G615" s="31">
        <f t="shared" si="68"/>
        <v>1.8071494782485431</v>
      </c>
      <c r="H615" s="35">
        <f>Tool!$E$10+('Trajectory Map'!G615*SIN(RADIANS(90-2*DEGREES(ASIN($D$5/2000))))/COS(RADIANS(90-2*DEGREES(ASIN($D$5/2000))))-('Trajectory Map'!G615*'Trajectory Map'!G615/((VLOOKUP($D$5,$AD$3:$AR$2002,15,FALSE)*4*COS(RADIANS(90-2*DEGREES(ASIN($D$5/2000))))*COS(RADIANS(90-2*DEGREES(ASIN($D$5/2000))))))))</f>
        <v>5.6175925766229513</v>
      </c>
      <c r="AD615" s="33">
        <f t="shared" si="72"/>
        <v>613</v>
      </c>
      <c r="AE615" s="33">
        <f t="shared" si="69"/>
        <v>1903.7413164608263</v>
      </c>
      <c r="AH615" s="33">
        <f t="shared" si="70"/>
        <v>17.848430278812753</v>
      </c>
      <c r="AI615" s="33">
        <f t="shared" si="71"/>
        <v>72.151569721187244</v>
      </c>
      <c r="AK615" s="75">
        <f t="shared" si="73"/>
        <v>54.303139442374494</v>
      </c>
      <c r="AN615" s="64"/>
      <c r="AQ615" s="64"/>
      <c r="AR615" s="75">
        <f>(SQRT((SIN(RADIANS(90-DEGREES(ASIN(AD615/2000))))*SQRT(2*Basic!$C$4*9.81)*Tool!$B$125*SIN(RADIANS(90-DEGREES(ASIN(AD615/2000))))*SQRT(2*Basic!$C$4*9.81)*Tool!$B$125)+(COS(RADIANS(90-DEGREES(ASIN(AD615/2000))))*SQRT(2*Basic!$C$4*9.81)*COS(RADIANS(90-DEGREES(ASIN(AD615/2000))))*SQRT(2*Basic!$C$4*9.81))))*(SQRT((SIN(RADIANS(90-DEGREES(ASIN(AD615/2000))))*SQRT(2*Basic!$C$4*9.81)*Tool!$B$125*SIN(RADIANS(90-DEGREES(ASIN(AD615/2000))))*SQRT(2*Basic!$C$4*9.81)*Tool!$B$125)+(COS(RADIANS(90-DEGREES(ASIN(AD615/2000))))*SQRT(2*Basic!$C$4*9.81)*COS(RADIANS(90-DEGREES(ASIN(AD615/2000))))*SQRT(2*Basic!$C$4*9.81))))/(2*9.81)</f>
        <v>0.9283799112100003</v>
      </c>
      <c r="AS615" s="75">
        <f>(1/9.81)*((SQRT((SIN(RADIANS(90-DEGREES(ASIN(AD615/2000))))*SQRT(2*Basic!$C$4*9.81)*Tool!$B$125*SIN(RADIANS(90-DEGREES(ASIN(AD615/2000))))*SQRT(2*Basic!$C$4*9.81)*Tool!$B$125)+(COS(RADIANS(90-DEGREES(ASIN(AD615/2000))))*SQRT(2*Basic!$C$4*9.81)*COS(RADIANS(90-DEGREES(ASIN(AD615/2000))))*SQRT(2*Basic!$C$4*9.81))))*SIN(RADIANS(AK615))+(SQRT(((SQRT((SIN(RADIANS(90-DEGREES(ASIN(AD615/2000))))*SQRT(2*Basic!$C$4*9.81)*Tool!$B$125*SIN(RADIANS(90-DEGREES(ASIN(AD615/2000))))*SQRT(2*Basic!$C$4*9.81)*Tool!$B$125)+(COS(RADIANS(90-DEGREES(ASIN(AD615/2000))))*SQRT(2*Basic!$C$4*9.81)*COS(RADIANS(90-DEGREES(ASIN(AD615/2000))))*SQRT(2*Basic!$C$4*9.81))))*SIN(RADIANS(AK615))*(SQRT((SIN(RADIANS(90-DEGREES(ASIN(AD615/2000))))*SQRT(2*Basic!$C$4*9.81)*Tool!$B$125*SIN(RADIANS(90-DEGREES(ASIN(AD615/2000))))*SQRT(2*Basic!$C$4*9.81)*Tool!$B$125)+(COS(RADIANS(90-DEGREES(ASIN(AD615/2000))))*SQRT(2*Basic!$C$4*9.81)*COS(RADIANS(90-DEGREES(ASIN(AD615/2000))))*SQRT(2*Basic!$C$4*9.81))))*SIN(RADIANS(AK615)))-19.62*(-Basic!$C$3))))*(SQRT((SIN(RADIANS(90-DEGREES(ASIN(AD615/2000))))*SQRT(2*Basic!$C$4*9.81)*Tool!$B$125*SIN(RADIANS(90-DEGREES(ASIN(AD615/2000))))*SQRT(2*Basic!$C$4*9.81)*Tool!$B$125)+(COS(RADIANS(90-DEGREES(ASIN(AD615/2000))))*SQRT(2*Basic!$C$4*9.81)*COS(RADIANS(90-DEGREES(ASIN(AD615/2000))))*SQRT(2*Basic!$C$4*9.81))))*COS(RADIANS(AK615))</f>
        <v>3.7712516340248619</v>
      </c>
    </row>
    <row r="616" spans="6:45" x14ac:dyDescent="0.3">
      <c r="F616">
        <v>614</v>
      </c>
      <c r="G616" s="31">
        <f t="shared" si="68"/>
        <v>1.8100975198117544</v>
      </c>
      <c r="H616" s="35">
        <f>Tool!$E$10+('Trajectory Map'!G616*SIN(RADIANS(90-2*DEGREES(ASIN($D$5/2000))))/COS(RADIANS(90-2*DEGREES(ASIN($D$5/2000))))-('Trajectory Map'!G616*'Trajectory Map'!G616/((VLOOKUP($D$5,$AD$3:$AR$2002,15,FALSE)*4*COS(RADIANS(90-2*DEGREES(ASIN($D$5/2000))))*COS(RADIANS(90-2*DEGREES(ASIN($D$5/2000))))))))</f>
        <v>5.615908494012201</v>
      </c>
      <c r="AD616" s="33">
        <f t="shared" si="72"/>
        <v>614</v>
      </c>
      <c r="AE616" s="33">
        <f t="shared" si="69"/>
        <v>1903.4190290106906</v>
      </c>
      <c r="AH616" s="33">
        <f t="shared" si="70"/>
        <v>17.878529236038752</v>
      </c>
      <c r="AI616" s="33">
        <f t="shared" si="71"/>
        <v>72.121470763961241</v>
      </c>
      <c r="AK616" s="75">
        <f t="shared" si="73"/>
        <v>54.242941527922497</v>
      </c>
      <c r="AN616" s="64"/>
      <c r="AQ616" s="64"/>
      <c r="AR616" s="75">
        <f>(SQRT((SIN(RADIANS(90-DEGREES(ASIN(AD616/2000))))*SQRT(2*Basic!$C$4*9.81)*Tool!$B$125*SIN(RADIANS(90-DEGREES(ASIN(AD616/2000))))*SQRT(2*Basic!$C$4*9.81)*Tool!$B$125)+(COS(RADIANS(90-DEGREES(ASIN(AD616/2000))))*SQRT(2*Basic!$C$4*9.81)*COS(RADIANS(90-DEGREES(ASIN(AD616/2000))))*SQRT(2*Basic!$C$4*9.81))))*(SQRT((SIN(RADIANS(90-DEGREES(ASIN(AD616/2000))))*SQRT(2*Basic!$C$4*9.81)*Tool!$B$125*SIN(RADIANS(90-DEGREES(ASIN(AD616/2000))))*SQRT(2*Basic!$C$4*9.81)*Tool!$B$125)+(COS(RADIANS(90-DEGREES(ASIN(AD616/2000))))*SQRT(2*Basic!$C$4*9.81)*COS(RADIANS(90-DEGREES(ASIN(AD616/2000))))*SQRT(2*Basic!$C$4*9.81))))/(2*9.81)</f>
        <v>0.92870885763999989</v>
      </c>
      <c r="AS616" s="75">
        <f>(1/9.81)*((SQRT((SIN(RADIANS(90-DEGREES(ASIN(AD616/2000))))*SQRT(2*Basic!$C$4*9.81)*Tool!$B$125*SIN(RADIANS(90-DEGREES(ASIN(AD616/2000))))*SQRT(2*Basic!$C$4*9.81)*Tool!$B$125)+(COS(RADIANS(90-DEGREES(ASIN(AD616/2000))))*SQRT(2*Basic!$C$4*9.81)*COS(RADIANS(90-DEGREES(ASIN(AD616/2000))))*SQRT(2*Basic!$C$4*9.81))))*SIN(RADIANS(AK616))+(SQRT(((SQRT((SIN(RADIANS(90-DEGREES(ASIN(AD616/2000))))*SQRT(2*Basic!$C$4*9.81)*Tool!$B$125*SIN(RADIANS(90-DEGREES(ASIN(AD616/2000))))*SQRT(2*Basic!$C$4*9.81)*Tool!$B$125)+(COS(RADIANS(90-DEGREES(ASIN(AD616/2000))))*SQRT(2*Basic!$C$4*9.81)*COS(RADIANS(90-DEGREES(ASIN(AD616/2000))))*SQRT(2*Basic!$C$4*9.81))))*SIN(RADIANS(AK616))*(SQRT((SIN(RADIANS(90-DEGREES(ASIN(AD616/2000))))*SQRT(2*Basic!$C$4*9.81)*Tool!$B$125*SIN(RADIANS(90-DEGREES(ASIN(AD616/2000))))*SQRT(2*Basic!$C$4*9.81)*Tool!$B$125)+(COS(RADIANS(90-DEGREES(ASIN(AD616/2000))))*SQRT(2*Basic!$C$4*9.81)*COS(RADIANS(90-DEGREES(ASIN(AD616/2000))))*SQRT(2*Basic!$C$4*9.81))))*SIN(RADIANS(AK616)))-19.62*(-Basic!$C$3))))*(SQRT((SIN(RADIANS(90-DEGREES(ASIN(AD616/2000))))*SQRT(2*Basic!$C$4*9.81)*Tool!$B$125*SIN(RADIANS(90-DEGREES(ASIN(AD616/2000))))*SQRT(2*Basic!$C$4*9.81)*Tool!$B$125)+(COS(RADIANS(90-DEGREES(ASIN(AD616/2000))))*SQRT(2*Basic!$C$4*9.81)*COS(RADIANS(90-DEGREES(ASIN(AD616/2000))))*SQRT(2*Basic!$C$4*9.81))))*COS(RADIANS(AK616))</f>
        <v>3.7767684686001841</v>
      </c>
    </row>
    <row r="617" spans="6:45" x14ac:dyDescent="0.3">
      <c r="F617">
        <v>615</v>
      </c>
      <c r="G617" s="31">
        <f t="shared" si="68"/>
        <v>1.8130455613749656</v>
      </c>
      <c r="H617" s="35">
        <f>Tool!$E$10+('Trajectory Map'!G617*SIN(RADIANS(90-2*DEGREES(ASIN($D$5/2000))))/COS(RADIANS(90-2*DEGREES(ASIN($D$5/2000))))-('Trajectory Map'!G617*'Trajectory Map'!G617/((VLOOKUP($D$5,$AD$3:$AR$2002,15,FALSE)*4*COS(RADIANS(90-2*DEGREES(ASIN($D$5/2000))))*COS(RADIANS(90-2*DEGREES(ASIN($D$5/2000))))))))</f>
        <v>5.6142209578079356</v>
      </c>
      <c r="AD617" s="33">
        <f t="shared" si="72"/>
        <v>615</v>
      </c>
      <c r="AE617" s="33">
        <f t="shared" si="69"/>
        <v>1903.0961615220604</v>
      </c>
      <c r="AH617" s="33">
        <f t="shared" si="70"/>
        <v>17.90863329464726</v>
      </c>
      <c r="AI617" s="33">
        <f t="shared" si="71"/>
        <v>72.09136670535274</v>
      </c>
      <c r="AK617" s="75">
        <f t="shared" si="73"/>
        <v>54.182733410705481</v>
      </c>
      <c r="AN617" s="64"/>
      <c r="AQ617" s="64"/>
      <c r="AR617" s="75">
        <f>(SQRT((SIN(RADIANS(90-DEGREES(ASIN(AD617/2000))))*SQRT(2*Basic!$C$4*9.81)*Tool!$B$125*SIN(RADIANS(90-DEGREES(ASIN(AD617/2000))))*SQRT(2*Basic!$C$4*9.81)*Tool!$B$125)+(COS(RADIANS(90-DEGREES(ASIN(AD617/2000))))*SQRT(2*Basic!$C$4*9.81)*COS(RADIANS(90-DEGREES(ASIN(AD617/2000))))*SQRT(2*Basic!$C$4*9.81))))*(SQRT((SIN(RADIANS(90-DEGREES(ASIN(AD617/2000))))*SQRT(2*Basic!$C$4*9.81)*Tool!$B$125*SIN(RADIANS(90-DEGREES(ASIN(AD617/2000))))*SQRT(2*Basic!$C$4*9.81)*Tool!$B$125)+(COS(RADIANS(90-DEGREES(ASIN(AD617/2000))))*SQRT(2*Basic!$C$4*9.81)*COS(RADIANS(90-DEGREES(ASIN(AD617/2000))))*SQRT(2*Basic!$C$4*9.81))))/(2*9.81)</f>
        <v>0.92903834025000009</v>
      </c>
      <c r="AS617" s="75">
        <f>(1/9.81)*((SQRT((SIN(RADIANS(90-DEGREES(ASIN(AD617/2000))))*SQRT(2*Basic!$C$4*9.81)*Tool!$B$125*SIN(RADIANS(90-DEGREES(ASIN(AD617/2000))))*SQRT(2*Basic!$C$4*9.81)*Tool!$B$125)+(COS(RADIANS(90-DEGREES(ASIN(AD617/2000))))*SQRT(2*Basic!$C$4*9.81)*COS(RADIANS(90-DEGREES(ASIN(AD617/2000))))*SQRT(2*Basic!$C$4*9.81))))*SIN(RADIANS(AK617))+(SQRT(((SQRT((SIN(RADIANS(90-DEGREES(ASIN(AD617/2000))))*SQRT(2*Basic!$C$4*9.81)*Tool!$B$125*SIN(RADIANS(90-DEGREES(ASIN(AD617/2000))))*SQRT(2*Basic!$C$4*9.81)*Tool!$B$125)+(COS(RADIANS(90-DEGREES(ASIN(AD617/2000))))*SQRT(2*Basic!$C$4*9.81)*COS(RADIANS(90-DEGREES(ASIN(AD617/2000))))*SQRT(2*Basic!$C$4*9.81))))*SIN(RADIANS(AK617))*(SQRT((SIN(RADIANS(90-DEGREES(ASIN(AD617/2000))))*SQRT(2*Basic!$C$4*9.81)*Tool!$B$125*SIN(RADIANS(90-DEGREES(ASIN(AD617/2000))))*SQRT(2*Basic!$C$4*9.81)*Tool!$B$125)+(COS(RADIANS(90-DEGREES(ASIN(AD617/2000))))*SQRT(2*Basic!$C$4*9.81)*COS(RADIANS(90-DEGREES(ASIN(AD617/2000))))*SQRT(2*Basic!$C$4*9.81))))*SIN(RADIANS(AK617)))-19.62*(-Basic!$C$3))))*(SQRT((SIN(RADIANS(90-DEGREES(ASIN(AD617/2000))))*SQRT(2*Basic!$C$4*9.81)*Tool!$B$125*SIN(RADIANS(90-DEGREES(ASIN(AD617/2000))))*SQRT(2*Basic!$C$4*9.81)*Tool!$B$125)+(COS(RADIANS(90-DEGREES(ASIN(AD617/2000))))*SQRT(2*Basic!$C$4*9.81)*COS(RADIANS(90-DEGREES(ASIN(AD617/2000))))*SQRT(2*Basic!$C$4*9.81))))*COS(RADIANS(AK617))</f>
        <v>3.7822814679286667</v>
      </c>
    </row>
    <row r="618" spans="6:45" x14ac:dyDescent="0.3">
      <c r="F618">
        <v>616</v>
      </c>
      <c r="G618" s="31">
        <f t="shared" si="68"/>
        <v>1.8159936029381769</v>
      </c>
      <c r="H618" s="35">
        <f>Tool!$E$10+('Trajectory Map'!G618*SIN(RADIANS(90-2*DEGREES(ASIN($D$5/2000))))/COS(RADIANS(90-2*DEGREES(ASIN($D$5/2000))))-('Trajectory Map'!G618*'Trajectory Map'!G618/((VLOOKUP($D$5,$AD$3:$AR$2002,15,FALSE)*4*COS(RADIANS(90-2*DEGREES(ASIN($D$5/2000))))*COS(RADIANS(90-2*DEGREES(ASIN($D$5/2000))))))))</f>
        <v>5.6125299680101568</v>
      </c>
      <c r="AD618" s="33">
        <f t="shared" si="72"/>
        <v>616</v>
      </c>
      <c r="AE618" s="33">
        <f t="shared" si="69"/>
        <v>1902.7727136996684</v>
      </c>
      <c r="AH618" s="33">
        <f t="shared" si="70"/>
        <v>17.938742465547797</v>
      </c>
      <c r="AI618" s="33">
        <f t="shared" si="71"/>
        <v>72.06125753445221</v>
      </c>
      <c r="AK618" s="75">
        <f t="shared" si="73"/>
        <v>54.122515068904406</v>
      </c>
      <c r="AN618" s="64"/>
      <c r="AQ618" s="64"/>
      <c r="AR618" s="75">
        <f>(SQRT((SIN(RADIANS(90-DEGREES(ASIN(AD618/2000))))*SQRT(2*Basic!$C$4*9.81)*Tool!$B$125*SIN(RADIANS(90-DEGREES(ASIN(AD618/2000))))*SQRT(2*Basic!$C$4*9.81)*Tool!$B$125)+(COS(RADIANS(90-DEGREES(ASIN(AD618/2000))))*SQRT(2*Basic!$C$4*9.81)*COS(RADIANS(90-DEGREES(ASIN(AD618/2000))))*SQRT(2*Basic!$C$4*9.81))))*(SQRT((SIN(RADIANS(90-DEGREES(ASIN(AD618/2000))))*SQRT(2*Basic!$C$4*9.81)*Tool!$B$125*SIN(RADIANS(90-DEGREES(ASIN(AD618/2000))))*SQRT(2*Basic!$C$4*9.81)*Tool!$B$125)+(COS(RADIANS(90-DEGREES(ASIN(AD618/2000))))*SQRT(2*Basic!$C$4*9.81)*COS(RADIANS(90-DEGREES(ASIN(AD618/2000))))*SQRT(2*Basic!$C$4*9.81))))/(2*9.81)</f>
        <v>0.92936835903999981</v>
      </c>
      <c r="AS618" s="75">
        <f>(1/9.81)*((SQRT((SIN(RADIANS(90-DEGREES(ASIN(AD618/2000))))*SQRT(2*Basic!$C$4*9.81)*Tool!$B$125*SIN(RADIANS(90-DEGREES(ASIN(AD618/2000))))*SQRT(2*Basic!$C$4*9.81)*Tool!$B$125)+(COS(RADIANS(90-DEGREES(ASIN(AD618/2000))))*SQRT(2*Basic!$C$4*9.81)*COS(RADIANS(90-DEGREES(ASIN(AD618/2000))))*SQRT(2*Basic!$C$4*9.81))))*SIN(RADIANS(AK618))+(SQRT(((SQRT((SIN(RADIANS(90-DEGREES(ASIN(AD618/2000))))*SQRT(2*Basic!$C$4*9.81)*Tool!$B$125*SIN(RADIANS(90-DEGREES(ASIN(AD618/2000))))*SQRT(2*Basic!$C$4*9.81)*Tool!$B$125)+(COS(RADIANS(90-DEGREES(ASIN(AD618/2000))))*SQRT(2*Basic!$C$4*9.81)*COS(RADIANS(90-DEGREES(ASIN(AD618/2000))))*SQRT(2*Basic!$C$4*9.81))))*SIN(RADIANS(AK618))*(SQRT((SIN(RADIANS(90-DEGREES(ASIN(AD618/2000))))*SQRT(2*Basic!$C$4*9.81)*Tool!$B$125*SIN(RADIANS(90-DEGREES(ASIN(AD618/2000))))*SQRT(2*Basic!$C$4*9.81)*Tool!$B$125)+(COS(RADIANS(90-DEGREES(ASIN(AD618/2000))))*SQRT(2*Basic!$C$4*9.81)*COS(RADIANS(90-DEGREES(ASIN(AD618/2000))))*SQRT(2*Basic!$C$4*9.81))))*SIN(RADIANS(AK618)))-19.62*(-Basic!$C$3))))*(SQRT((SIN(RADIANS(90-DEGREES(ASIN(AD618/2000))))*SQRT(2*Basic!$C$4*9.81)*Tool!$B$125*SIN(RADIANS(90-DEGREES(ASIN(AD618/2000))))*SQRT(2*Basic!$C$4*9.81)*Tool!$B$125)+(COS(RADIANS(90-DEGREES(ASIN(AD618/2000))))*SQRT(2*Basic!$C$4*9.81)*COS(RADIANS(90-DEGREES(ASIN(AD618/2000))))*SQRT(2*Basic!$C$4*9.81))))*COS(RADIANS(AK618))</f>
        <v>3.7877906203192024</v>
      </c>
    </row>
    <row r="619" spans="6:45" x14ac:dyDescent="0.3">
      <c r="F619">
        <v>617</v>
      </c>
      <c r="G619" s="31">
        <f t="shared" si="68"/>
        <v>1.8189416445013882</v>
      </c>
      <c r="H619" s="35">
        <f>Tool!$E$10+('Trajectory Map'!G619*SIN(RADIANS(90-2*DEGREES(ASIN($D$5/2000))))/COS(RADIANS(90-2*DEGREES(ASIN($D$5/2000))))-('Trajectory Map'!G619*'Trajectory Map'!G619/((VLOOKUP($D$5,$AD$3:$AR$2002,15,FALSE)*4*COS(RADIANS(90-2*DEGREES(ASIN($D$5/2000))))*COS(RADIANS(90-2*DEGREES(ASIN($D$5/2000))))))))</f>
        <v>5.6108355246188637</v>
      </c>
      <c r="AD619" s="33">
        <f t="shared" si="72"/>
        <v>617</v>
      </c>
      <c r="AE619" s="33">
        <f t="shared" si="69"/>
        <v>1902.4486852475154</v>
      </c>
      <c r="AH619" s="33">
        <f t="shared" si="70"/>
        <v>17.968856759664796</v>
      </c>
      <c r="AI619" s="33">
        <f t="shared" si="71"/>
        <v>72.031143240335211</v>
      </c>
      <c r="AK619" s="75">
        <f t="shared" si="73"/>
        <v>54.062286480670409</v>
      </c>
      <c r="AN619" s="64"/>
      <c r="AQ619" s="64"/>
      <c r="AR619" s="75">
        <f>(SQRT((SIN(RADIANS(90-DEGREES(ASIN(AD619/2000))))*SQRT(2*Basic!$C$4*9.81)*Tool!$B$125*SIN(RADIANS(90-DEGREES(ASIN(AD619/2000))))*SQRT(2*Basic!$C$4*9.81)*Tool!$B$125)+(COS(RADIANS(90-DEGREES(ASIN(AD619/2000))))*SQRT(2*Basic!$C$4*9.81)*COS(RADIANS(90-DEGREES(ASIN(AD619/2000))))*SQRT(2*Basic!$C$4*9.81))))*(SQRT((SIN(RADIANS(90-DEGREES(ASIN(AD619/2000))))*SQRT(2*Basic!$C$4*9.81)*Tool!$B$125*SIN(RADIANS(90-DEGREES(ASIN(AD619/2000))))*SQRT(2*Basic!$C$4*9.81)*Tool!$B$125)+(COS(RADIANS(90-DEGREES(ASIN(AD619/2000))))*SQRT(2*Basic!$C$4*9.81)*COS(RADIANS(90-DEGREES(ASIN(AD619/2000))))*SQRT(2*Basic!$C$4*9.81))))/(2*9.81)</f>
        <v>0.92969891400999982</v>
      </c>
      <c r="AS619" s="75">
        <f>(1/9.81)*((SQRT((SIN(RADIANS(90-DEGREES(ASIN(AD619/2000))))*SQRT(2*Basic!$C$4*9.81)*Tool!$B$125*SIN(RADIANS(90-DEGREES(ASIN(AD619/2000))))*SQRT(2*Basic!$C$4*9.81)*Tool!$B$125)+(COS(RADIANS(90-DEGREES(ASIN(AD619/2000))))*SQRT(2*Basic!$C$4*9.81)*COS(RADIANS(90-DEGREES(ASIN(AD619/2000))))*SQRT(2*Basic!$C$4*9.81))))*SIN(RADIANS(AK619))+(SQRT(((SQRT((SIN(RADIANS(90-DEGREES(ASIN(AD619/2000))))*SQRT(2*Basic!$C$4*9.81)*Tool!$B$125*SIN(RADIANS(90-DEGREES(ASIN(AD619/2000))))*SQRT(2*Basic!$C$4*9.81)*Tool!$B$125)+(COS(RADIANS(90-DEGREES(ASIN(AD619/2000))))*SQRT(2*Basic!$C$4*9.81)*COS(RADIANS(90-DEGREES(ASIN(AD619/2000))))*SQRT(2*Basic!$C$4*9.81))))*SIN(RADIANS(AK619))*(SQRT((SIN(RADIANS(90-DEGREES(ASIN(AD619/2000))))*SQRT(2*Basic!$C$4*9.81)*Tool!$B$125*SIN(RADIANS(90-DEGREES(ASIN(AD619/2000))))*SQRT(2*Basic!$C$4*9.81)*Tool!$B$125)+(COS(RADIANS(90-DEGREES(ASIN(AD619/2000))))*SQRT(2*Basic!$C$4*9.81)*COS(RADIANS(90-DEGREES(ASIN(AD619/2000))))*SQRT(2*Basic!$C$4*9.81))))*SIN(RADIANS(AK619)))-19.62*(-Basic!$C$3))))*(SQRT((SIN(RADIANS(90-DEGREES(ASIN(AD619/2000))))*SQRT(2*Basic!$C$4*9.81)*Tool!$B$125*SIN(RADIANS(90-DEGREES(ASIN(AD619/2000))))*SQRT(2*Basic!$C$4*9.81)*Tool!$B$125)+(COS(RADIANS(90-DEGREES(ASIN(AD619/2000))))*SQRT(2*Basic!$C$4*9.81)*COS(RADIANS(90-DEGREES(ASIN(AD619/2000))))*SQRT(2*Basic!$C$4*9.81))))*COS(RADIANS(AK619))</f>
        <v>3.7932959140596769</v>
      </c>
    </row>
    <row r="620" spans="6:45" x14ac:dyDescent="0.3">
      <c r="F620">
        <v>618</v>
      </c>
      <c r="G620" s="31">
        <f t="shared" si="68"/>
        <v>1.8218896860645999</v>
      </c>
      <c r="H620" s="35">
        <f>Tool!$E$10+('Trajectory Map'!G620*SIN(RADIANS(90-2*DEGREES(ASIN($D$5/2000))))/COS(RADIANS(90-2*DEGREES(ASIN($D$5/2000))))-('Trajectory Map'!G620*'Trajectory Map'!G620/((VLOOKUP($D$5,$AD$3:$AR$2002,15,FALSE)*4*COS(RADIANS(90-2*DEGREES(ASIN($D$5/2000))))*COS(RADIANS(90-2*DEGREES(ASIN($D$5/2000))))))))</f>
        <v>5.6091376276340554</v>
      </c>
      <c r="AD620" s="33">
        <f t="shared" si="72"/>
        <v>618</v>
      </c>
      <c r="AE620" s="33">
        <f t="shared" si="69"/>
        <v>1902.1240758688693</v>
      </c>
      <c r="AH620" s="33">
        <f t="shared" si="70"/>
        <v>17.998976187937647</v>
      </c>
      <c r="AI620" s="33">
        <f t="shared" si="71"/>
        <v>72.001023812062357</v>
      </c>
      <c r="AK620" s="75">
        <f t="shared" si="73"/>
        <v>54.002047624124707</v>
      </c>
      <c r="AN620" s="64"/>
      <c r="AQ620" s="64"/>
      <c r="AR620" s="75">
        <f>(SQRT((SIN(RADIANS(90-DEGREES(ASIN(AD620/2000))))*SQRT(2*Basic!$C$4*9.81)*Tool!$B$125*SIN(RADIANS(90-DEGREES(ASIN(AD620/2000))))*SQRT(2*Basic!$C$4*9.81)*Tool!$B$125)+(COS(RADIANS(90-DEGREES(ASIN(AD620/2000))))*SQRT(2*Basic!$C$4*9.81)*COS(RADIANS(90-DEGREES(ASIN(AD620/2000))))*SQRT(2*Basic!$C$4*9.81))))*(SQRT((SIN(RADIANS(90-DEGREES(ASIN(AD620/2000))))*SQRT(2*Basic!$C$4*9.81)*Tool!$B$125*SIN(RADIANS(90-DEGREES(ASIN(AD620/2000))))*SQRT(2*Basic!$C$4*9.81)*Tool!$B$125)+(COS(RADIANS(90-DEGREES(ASIN(AD620/2000))))*SQRT(2*Basic!$C$4*9.81)*COS(RADIANS(90-DEGREES(ASIN(AD620/2000))))*SQRT(2*Basic!$C$4*9.81))))/(2*9.81)</f>
        <v>0.93003000515999978</v>
      </c>
      <c r="AS620" s="75">
        <f>(1/9.81)*((SQRT((SIN(RADIANS(90-DEGREES(ASIN(AD620/2000))))*SQRT(2*Basic!$C$4*9.81)*Tool!$B$125*SIN(RADIANS(90-DEGREES(ASIN(AD620/2000))))*SQRT(2*Basic!$C$4*9.81)*Tool!$B$125)+(COS(RADIANS(90-DEGREES(ASIN(AD620/2000))))*SQRT(2*Basic!$C$4*9.81)*COS(RADIANS(90-DEGREES(ASIN(AD620/2000))))*SQRT(2*Basic!$C$4*9.81))))*SIN(RADIANS(AK620))+(SQRT(((SQRT((SIN(RADIANS(90-DEGREES(ASIN(AD620/2000))))*SQRT(2*Basic!$C$4*9.81)*Tool!$B$125*SIN(RADIANS(90-DEGREES(ASIN(AD620/2000))))*SQRT(2*Basic!$C$4*9.81)*Tool!$B$125)+(COS(RADIANS(90-DEGREES(ASIN(AD620/2000))))*SQRT(2*Basic!$C$4*9.81)*COS(RADIANS(90-DEGREES(ASIN(AD620/2000))))*SQRT(2*Basic!$C$4*9.81))))*SIN(RADIANS(AK620))*(SQRT((SIN(RADIANS(90-DEGREES(ASIN(AD620/2000))))*SQRT(2*Basic!$C$4*9.81)*Tool!$B$125*SIN(RADIANS(90-DEGREES(ASIN(AD620/2000))))*SQRT(2*Basic!$C$4*9.81)*Tool!$B$125)+(COS(RADIANS(90-DEGREES(ASIN(AD620/2000))))*SQRT(2*Basic!$C$4*9.81)*COS(RADIANS(90-DEGREES(ASIN(AD620/2000))))*SQRT(2*Basic!$C$4*9.81))))*SIN(RADIANS(AK620)))-19.62*(-Basic!$C$3))))*(SQRT((SIN(RADIANS(90-DEGREES(ASIN(AD620/2000))))*SQRT(2*Basic!$C$4*9.81)*Tool!$B$125*SIN(RADIANS(90-DEGREES(ASIN(AD620/2000))))*SQRT(2*Basic!$C$4*9.81)*Tool!$B$125)+(COS(RADIANS(90-DEGREES(ASIN(AD620/2000))))*SQRT(2*Basic!$C$4*9.81)*COS(RADIANS(90-DEGREES(ASIN(AD620/2000))))*SQRT(2*Basic!$C$4*9.81))))*COS(RADIANS(AK620))</f>
        <v>3.798797337416981</v>
      </c>
    </row>
    <row r="621" spans="6:45" x14ac:dyDescent="0.3">
      <c r="F621">
        <v>619</v>
      </c>
      <c r="G621" s="31">
        <f t="shared" si="68"/>
        <v>1.8248377276278112</v>
      </c>
      <c r="H621" s="35">
        <f>Tool!$E$10+('Trajectory Map'!G621*SIN(RADIANS(90-2*DEGREES(ASIN($D$5/2000))))/COS(RADIANS(90-2*DEGREES(ASIN($D$5/2000))))-('Trajectory Map'!G621*'Trajectory Map'!G621/((VLOOKUP($D$5,$AD$3:$AR$2002,15,FALSE)*4*COS(RADIANS(90-2*DEGREES(ASIN($D$5/2000))))*COS(RADIANS(90-2*DEGREES(ASIN($D$5/2000))))))))</f>
        <v>5.6074362770557347</v>
      </c>
      <c r="AD621" s="33">
        <f t="shared" si="72"/>
        <v>619</v>
      </c>
      <c r="AE621" s="33">
        <f t="shared" si="69"/>
        <v>1901.7988852662629</v>
      </c>
      <c r="AH621" s="33">
        <f t="shared" si="70"/>
        <v>18.029100761320748</v>
      </c>
      <c r="AI621" s="33">
        <f t="shared" si="71"/>
        <v>71.970899238679252</v>
      </c>
      <c r="AK621" s="75">
        <f t="shared" si="73"/>
        <v>53.941798477358503</v>
      </c>
      <c r="AN621" s="64"/>
      <c r="AQ621" s="64"/>
      <c r="AR621" s="75">
        <f>(SQRT((SIN(RADIANS(90-DEGREES(ASIN(AD621/2000))))*SQRT(2*Basic!$C$4*9.81)*Tool!$B$125*SIN(RADIANS(90-DEGREES(ASIN(AD621/2000))))*SQRT(2*Basic!$C$4*9.81)*Tool!$B$125)+(COS(RADIANS(90-DEGREES(ASIN(AD621/2000))))*SQRT(2*Basic!$C$4*9.81)*COS(RADIANS(90-DEGREES(ASIN(AD621/2000))))*SQRT(2*Basic!$C$4*9.81))))*(SQRT((SIN(RADIANS(90-DEGREES(ASIN(AD621/2000))))*SQRT(2*Basic!$C$4*9.81)*Tool!$B$125*SIN(RADIANS(90-DEGREES(ASIN(AD621/2000))))*SQRT(2*Basic!$C$4*9.81)*Tool!$B$125)+(COS(RADIANS(90-DEGREES(ASIN(AD621/2000))))*SQRT(2*Basic!$C$4*9.81)*COS(RADIANS(90-DEGREES(ASIN(AD621/2000))))*SQRT(2*Basic!$C$4*9.81))))/(2*9.81)</f>
        <v>0.93036163249000015</v>
      </c>
      <c r="AS621" s="75">
        <f>(1/9.81)*((SQRT((SIN(RADIANS(90-DEGREES(ASIN(AD621/2000))))*SQRT(2*Basic!$C$4*9.81)*Tool!$B$125*SIN(RADIANS(90-DEGREES(ASIN(AD621/2000))))*SQRT(2*Basic!$C$4*9.81)*Tool!$B$125)+(COS(RADIANS(90-DEGREES(ASIN(AD621/2000))))*SQRT(2*Basic!$C$4*9.81)*COS(RADIANS(90-DEGREES(ASIN(AD621/2000))))*SQRT(2*Basic!$C$4*9.81))))*SIN(RADIANS(AK621))+(SQRT(((SQRT((SIN(RADIANS(90-DEGREES(ASIN(AD621/2000))))*SQRT(2*Basic!$C$4*9.81)*Tool!$B$125*SIN(RADIANS(90-DEGREES(ASIN(AD621/2000))))*SQRT(2*Basic!$C$4*9.81)*Tool!$B$125)+(COS(RADIANS(90-DEGREES(ASIN(AD621/2000))))*SQRT(2*Basic!$C$4*9.81)*COS(RADIANS(90-DEGREES(ASIN(AD621/2000))))*SQRT(2*Basic!$C$4*9.81))))*SIN(RADIANS(AK621))*(SQRT((SIN(RADIANS(90-DEGREES(ASIN(AD621/2000))))*SQRT(2*Basic!$C$4*9.81)*Tool!$B$125*SIN(RADIANS(90-DEGREES(ASIN(AD621/2000))))*SQRT(2*Basic!$C$4*9.81)*Tool!$B$125)+(COS(RADIANS(90-DEGREES(ASIN(AD621/2000))))*SQRT(2*Basic!$C$4*9.81)*COS(RADIANS(90-DEGREES(ASIN(AD621/2000))))*SQRT(2*Basic!$C$4*9.81))))*SIN(RADIANS(AK621)))-19.62*(-Basic!$C$3))))*(SQRT((SIN(RADIANS(90-DEGREES(ASIN(AD621/2000))))*SQRT(2*Basic!$C$4*9.81)*Tool!$B$125*SIN(RADIANS(90-DEGREES(ASIN(AD621/2000))))*SQRT(2*Basic!$C$4*9.81)*Tool!$B$125)+(COS(RADIANS(90-DEGREES(ASIN(AD621/2000))))*SQRT(2*Basic!$C$4*9.81)*COS(RADIANS(90-DEGREES(ASIN(AD621/2000))))*SQRT(2*Basic!$C$4*9.81))))*COS(RADIANS(AK621))</f>
        <v>3.804294878637025</v>
      </c>
    </row>
    <row r="622" spans="6:45" x14ac:dyDescent="0.3">
      <c r="F622">
        <v>620</v>
      </c>
      <c r="G622" s="31">
        <f t="shared" si="68"/>
        <v>1.8277857691910224</v>
      </c>
      <c r="H622" s="35">
        <f>Tool!$E$10+('Trajectory Map'!G622*SIN(RADIANS(90-2*DEGREES(ASIN($D$5/2000))))/COS(RADIANS(90-2*DEGREES(ASIN($D$5/2000))))-('Trajectory Map'!G622*'Trajectory Map'!G622/((VLOOKUP($D$5,$AD$3:$AR$2002,15,FALSE)*4*COS(RADIANS(90-2*DEGREES(ASIN($D$5/2000))))*COS(RADIANS(90-2*DEGREES(ASIN($D$5/2000))))))))</f>
        <v>5.6057314728838987</v>
      </c>
      <c r="AD622" s="33">
        <f t="shared" si="72"/>
        <v>620</v>
      </c>
      <c r="AE622" s="33">
        <f t="shared" si="69"/>
        <v>1901.4731131414928</v>
      </c>
      <c r="AH622" s="33">
        <f t="shared" si="70"/>
        <v>18.059230490783552</v>
      </c>
      <c r="AI622" s="33">
        <f t="shared" si="71"/>
        <v>71.940769509216452</v>
      </c>
      <c r="AK622" s="75">
        <f t="shared" si="73"/>
        <v>53.881539018432896</v>
      </c>
      <c r="AN622" s="64"/>
      <c r="AQ622" s="64"/>
      <c r="AR622" s="75">
        <f>(SQRT((SIN(RADIANS(90-DEGREES(ASIN(AD622/2000))))*SQRT(2*Basic!$C$4*9.81)*Tool!$B$125*SIN(RADIANS(90-DEGREES(ASIN(AD622/2000))))*SQRT(2*Basic!$C$4*9.81)*Tool!$B$125)+(COS(RADIANS(90-DEGREES(ASIN(AD622/2000))))*SQRT(2*Basic!$C$4*9.81)*COS(RADIANS(90-DEGREES(ASIN(AD622/2000))))*SQRT(2*Basic!$C$4*9.81))))*(SQRT((SIN(RADIANS(90-DEGREES(ASIN(AD622/2000))))*SQRT(2*Basic!$C$4*9.81)*Tool!$B$125*SIN(RADIANS(90-DEGREES(ASIN(AD622/2000))))*SQRT(2*Basic!$C$4*9.81)*Tool!$B$125)+(COS(RADIANS(90-DEGREES(ASIN(AD622/2000))))*SQRT(2*Basic!$C$4*9.81)*COS(RADIANS(90-DEGREES(ASIN(AD622/2000))))*SQRT(2*Basic!$C$4*9.81))))/(2*9.81)</f>
        <v>0.93069379600000013</v>
      </c>
      <c r="AS622" s="75">
        <f>(1/9.81)*((SQRT((SIN(RADIANS(90-DEGREES(ASIN(AD622/2000))))*SQRT(2*Basic!$C$4*9.81)*Tool!$B$125*SIN(RADIANS(90-DEGREES(ASIN(AD622/2000))))*SQRT(2*Basic!$C$4*9.81)*Tool!$B$125)+(COS(RADIANS(90-DEGREES(ASIN(AD622/2000))))*SQRT(2*Basic!$C$4*9.81)*COS(RADIANS(90-DEGREES(ASIN(AD622/2000))))*SQRT(2*Basic!$C$4*9.81))))*SIN(RADIANS(AK622))+(SQRT(((SQRT((SIN(RADIANS(90-DEGREES(ASIN(AD622/2000))))*SQRT(2*Basic!$C$4*9.81)*Tool!$B$125*SIN(RADIANS(90-DEGREES(ASIN(AD622/2000))))*SQRT(2*Basic!$C$4*9.81)*Tool!$B$125)+(COS(RADIANS(90-DEGREES(ASIN(AD622/2000))))*SQRT(2*Basic!$C$4*9.81)*COS(RADIANS(90-DEGREES(ASIN(AD622/2000))))*SQRT(2*Basic!$C$4*9.81))))*SIN(RADIANS(AK622))*(SQRT((SIN(RADIANS(90-DEGREES(ASIN(AD622/2000))))*SQRT(2*Basic!$C$4*9.81)*Tool!$B$125*SIN(RADIANS(90-DEGREES(ASIN(AD622/2000))))*SQRT(2*Basic!$C$4*9.81)*Tool!$B$125)+(COS(RADIANS(90-DEGREES(ASIN(AD622/2000))))*SQRT(2*Basic!$C$4*9.81)*COS(RADIANS(90-DEGREES(ASIN(AD622/2000))))*SQRT(2*Basic!$C$4*9.81))))*SIN(RADIANS(AK622)))-19.62*(-Basic!$C$3))))*(SQRT((SIN(RADIANS(90-DEGREES(ASIN(AD622/2000))))*SQRT(2*Basic!$C$4*9.81)*Tool!$B$125*SIN(RADIANS(90-DEGREES(ASIN(AD622/2000))))*SQRT(2*Basic!$C$4*9.81)*Tool!$B$125)+(COS(RADIANS(90-DEGREES(ASIN(AD622/2000))))*SQRT(2*Basic!$C$4*9.81)*COS(RADIANS(90-DEGREES(ASIN(AD622/2000))))*SQRT(2*Basic!$C$4*9.81))))*COS(RADIANS(AK622))</f>
        <v>3.8097885259447484</v>
      </c>
    </row>
    <row r="623" spans="6:45" x14ac:dyDescent="0.3">
      <c r="F623">
        <v>621</v>
      </c>
      <c r="G623" s="31">
        <f t="shared" si="68"/>
        <v>1.8307338107542337</v>
      </c>
      <c r="H623" s="35">
        <f>Tool!$E$10+('Trajectory Map'!G623*SIN(RADIANS(90-2*DEGREES(ASIN($D$5/2000))))/COS(RADIANS(90-2*DEGREES(ASIN($D$5/2000))))-('Trajectory Map'!G623*'Trajectory Map'!G623/((VLOOKUP($D$5,$AD$3:$AR$2002,15,FALSE)*4*COS(RADIANS(90-2*DEGREES(ASIN($D$5/2000))))*COS(RADIANS(90-2*DEGREES(ASIN($D$5/2000))))))))</f>
        <v>5.6040232151185494</v>
      </c>
      <c r="AD623" s="33">
        <f t="shared" si="72"/>
        <v>621</v>
      </c>
      <c r="AE623" s="33">
        <f t="shared" si="69"/>
        <v>1901.1467591956177</v>
      </c>
      <c r="AH623" s="33">
        <f t="shared" si="70"/>
        <v>18.089365387310597</v>
      </c>
      <c r="AI623" s="33">
        <f t="shared" si="71"/>
        <v>71.910634612689407</v>
      </c>
      <c r="AK623" s="75">
        <f t="shared" si="73"/>
        <v>53.821269225378806</v>
      </c>
      <c r="AN623" s="64"/>
      <c r="AQ623" s="64"/>
      <c r="AR623" s="75">
        <f>(SQRT((SIN(RADIANS(90-DEGREES(ASIN(AD623/2000))))*SQRT(2*Basic!$C$4*9.81)*Tool!$B$125*SIN(RADIANS(90-DEGREES(ASIN(AD623/2000))))*SQRT(2*Basic!$C$4*9.81)*Tool!$B$125)+(COS(RADIANS(90-DEGREES(ASIN(AD623/2000))))*SQRT(2*Basic!$C$4*9.81)*COS(RADIANS(90-DEGREES(ASIN(AD623/2000))))*SQRT(2*Basic!$C$4*9.81))))*(SQRT((SIN(RADIANS(90-DEGREES(ASIN(AD623/2000))))*SQRT(2*Basic!$C$4*9.81)*Tool!$B$125*SIN(RADIANS(90-DEGREES(ASIN(AD623/2000))))*SQRT(2*Basic!$C$4*9.81)*Tool!$B$125)+(COS(RADIANS(90-DEGREES(ASIN(AD623/2000))))*SQRT(2*Basic!$C$4*9.81)*COS(RADIANS(90-DEGREES(ASIN(AD623/2000))))*SQRT(2*Basic!$C$4*9.81))))/(2*9.81)</f>
        <v>0.93102649568999996</v>
      </c>
      <c r="AS623" s="75">
        <f>(1/9.81)*((SQRT((SIN(RADIANS(90-DEGREES(ASIN(AD623/2000))))*SQRT(2*Basic!$C$4*9.81)*Tool!$B$125*SIN(RADIANS(90-DEGREES(ASIN(AD623/2000))))*SQRT(2*Basic!$C$4*9.81)*Tool!$B$125)+(COS(RADIANS(90-DEGREES(ASIN(AD623/2000))))*SQRT(2*Basic!$C$4*9.81)*COS(RADIANS(90-DEGREES(ASIN(AD623/2000))))*SQRT(2*Basic!$C$4*9.81))))*SIN(RADIANS(AK623))+(SQRT(((SQRT((SIN(RADIANS(90-DEGREES(ASIN(AD623/2000))))*SQRT(2*Basic!$C$4*9.81)*Tool!$B$125*SIN(RADIANS(90-DEGREES(ASIN(AD623/2000))))*SQRT(2*Basic!$C$4*9.81)*Tool!$B$125)+(COS(RADIANS(90-DEGREES(ASIN(AD623/2000))))*SQRT(2*Basic!$C$4*9.81)*COS(RADIANS(90-DEGREES(ASIN(AD623/2000))))*SQRT(2*Basic!$C$4*9.81))))*SIN(RADIANS(AK623))*(SQRT((SIN(RADIANS(90-DEGREES(ASIN(AD623/2000))))*SQRT(2*Basic!$C$4*9.81)*Tool!$B$125*SIN(RADIANS(90-DEGREES(ASIN(AD623/2000))))*SQRT(2*Basic!$C$4*9.81)*Tool!$B$125)+(COS(RADIANS(90-DEGREES(ASIN(AD623/2000))))*SQRT(2*Basic!$C$4*9.81)*COS(RADIANS(90-DEGREES(ASIN(AD623/2000))))*SQRT(2*Basic!$C$4*9.81))))*SIN(RADIANS(AK623)))-19.62*(-Basic!$C$3))))*(SQRT((SIN(RADIANS(90-DEGREES(ASIN(AD623/2000))))*SQRT(2*Basic!$C$4*9.81)*Tool!$B$125*SIN(RADIANS(90-DEGREES(ASIN(AD623/2000))))*SQRT(2*Basic!$C$4*9.81)*Tool!$B$125)+(COS(RADIANS(90-DEGREES(ASIN(AD623/2000))))*SQRT(2*Basic!$C$4*9.81)*COS(RADIANS(90-DEGREES(ASIN(AD623/2000))))*SQRT(2*Basic!$C$4*9.81))))*COS(RADIANS(AK623))</f>
        <v>3.8152782675441266</v>
      </c>
    </row>
    <row r="624" spans="6:45" x14ac:dyDescent="0.3">
      <c r="F624">
        <v>622</v>
      </c>
      <c r="G624" s="31">
        <f t="shared" si="68"/>
        <v>1.833681852317445</v>
      </c>
      <c r="H624" s="35">
        <f>Tool!$E$10+('Trajectory Map'!G624*SIN(RADIANS(90-2*DEGREES(ASIN($D$5/2000))))/COS(RADIANS(90-2*DEGREES(ASIN($D$5/2000))))-('Trajectory Map'!G624*'Trajectory Map'!G624/((VLOOKUP($D$5,$AD$3:$AR$2002,15,FALSE)*4*COS(RADIANS(90-2*DEGREES(ASIN($D$5/2000))))*COS(RADIANS(90-2*DEGREES(ASIN($D$5/2000))))))))</f>
        <v>5.6023115037596858</v>
      </c>
      <c r="AD624" s="33">
        <f t="shared" si="72"/>
        <v>622</v>
      </c>
      <c r="AE624" s="33">
        <f t="shared" si="69"/>
        <v>1900.8198231289571</v>
      </c>
      <c r="AH624" s="33">
        <f t="shared" si="70"/>
        <v>18.119505461901575</v>
      </c>
      <c r="AI624" s="33">
        <f t="shared" si="71"/>
        <v>71.880494538098418</v>
      </c>
      <c r="AK624" s="75">
        <f t="shared" si="73"/>
        <v>53.76098907619685</v>
      </c>
      <c r="AN624" s="64"/>
      <c r="AQ624" s="64"/>
      <c r="AR624" s="75">
        <f>(SQRT((SIN(RADIANS(90-DEGREES(ASIN(AD624/2000))))*SQRT(2*Basic!$C$4*9.81)*Tool!$B$125*SIN(RADIANS(90-DEGREES(ASIN(AD624/2000))))*SQRT(2*Basic!$C$4*9.81)*Tool!$B$125)+(COS(RADIANS(90-DEGREES(ASIN(AD624/2000))))*SQRT(2*Basic!$C$4*9.81)*COS(RADIANS(90-DEGREES(ASIN(AD624/2000))))*SQRT(2*Basic!$C$4*9.81))))*(SQRT((SIN(RADIANS(90-DEGREES(ASIN(AD624/2000))))*SQRT(2*Basic!$C$4*9.81)*Tool!$B$125*SIN(RADIANS(90-DEGREES(ASIN(AD624/2000))))*SQRT(2*Basic!$C$4*9.81)*Tool!$B$125)+(COS(RADIANS(90-DEGREES(ASIN(AD624/2000))))*SQRT(2*Basic!$C$4*9.81)*COS(RADIANS(90-DEGREES(ASIN(AD624/2000))))*SQRT(2*Basic!$C$4*9.81))))/(2*9.81)</f>
        <v>0.93135973156000029</v>
      </c>
      <c r="AS624" s="75">
        <f>(1/9.81)*((SQRT((SIN(RADIANS(90-DEGREES(ASIN(AD624/2000))))*SQRT(2*Basic!$C$4*9.81)*Tool!$B$125*SIN(RADIANS(90-DEGREES(ASIN(AD624/2000))))*SQRT(2*Basic!$C$4*9.81)*Tool!$B$125)+(COS(RADIANS(90-DEGREES(ASIN(AD624/2000))))*SQRT(2*Basic!$C$4*9.81)*COS(RADIANS(90-DEGREES(ASIN(AD624/2000))))*SQRT(2*Basic!$C$4*9.81))))*SIN(RADIANS(AK624))+(SQRT(((SQRT((SIN(RADIANS(90-DEGREES(ASIN(AD624/2000))))*SQRT(2*Basic!$C$4*9.81)*Tool!$B$125*SIN(RADIANS(90-DEGREES(ASIN(AD624/2000))))*SQRT(2*Basic!$C$4*9.81)*Tool!$B$125)+(COS(RADIANS(90-DEGREES(ASIN(AD624/2000))))*SQRT(2*Basic!$C$4*9.81)*COS(RADIANS(90-DEGREES(ASIN(AD624/2000))))*SQRT(2*Basic!$C$4*9.81))))*SIN(RADIANS(AK624))*(SQRT((SIN(RADIANS(90-DEGREES(ASIN(AD624/2000))))*SQRT(2*Basic!$C$4*9.81)*Tool!$B$125*SIN(RADIANS(90-DEGREES(ASIN(AD624/2000))))*SQRT(2*Basic!$C$4*9.81)*Tool!$B$125)+(COS(RADIANS(90-DEGREES(ASIN(AD624/2000))))*SQRT(2*Basic!$C$4*9.81)*COS(RADIANS(90-DEGREES(ASIN(AD624/2000))))*SQRT(2*Basic!$C$4*9.81))))*SIN(RADIANS(AK624)))-19.62*(-Basic!$C$3))))*(SQRT((SIN(RADIANS(90-DEGREES(ASIN(AD624/2000))))*SQRT(2*Basic!$C$4*9.81)*Tool!$B$125*SIN(RADIANS(90-DEGREES(ASIN(AD624/2000))))*SQRT(2*Basic!$C$4*9.81)*Tool!$B$125)+(COS(RADIANS(90-DEGREES(ASIN(AD624/2000))))*SQRT(2*Basic!$C$4*9.81)*COS(RADIANS(90-DEGREES(ASIN(AD624/2000))))*SQRT(2*Basic!$C$4*9.81))))*COS(RADIANS(AK624))</f>
        <v>3.8207640916181957</v>
      </c>
    </row>
    <row r="625" spans="6:45" x14ac:dyDescent="0.3">
      <c r="F625">
        <v>623</v>
      </c>
      <c r="G625" s="31">
        <f t="shared" si="68"/>
        <v>1.8366298938806562</v>
      </c>
      <c r="H625" s="35">
        <f>Tool!$E$10+('Trajectory Map'!G625*SIN(RADIANS(90-2*DEGREES(ASIN($D$5/2000))))/COS(RADIANS(90-2*DEGREES(ASIN($D$5/2000))))-('Trajectory Map'!G625*'Trajectory Map'!G625/((VLOOKUP($D$5,$AD$3:$AR$2002,15,FALSE)*4*COS(RADIANS(90-2*DEGREES(ASIN($D$5/2000))))*COS(RADIANS(90-2*DEGREES(ASIN($D$5/2000))))))))</f>
        <v>5.6005963388073079</v>
      </c>
      <c r="AD625" s="33">
        <f t="shared" si="72"/>
        <v>623</v>
      </c>
      <c r="AE625" s="33">
        <f t="shared" si="69"/>
        <v>1900.4923046410895</v>
      </c>
      <c r="AH625" s="33">
        <f t="shared" si="70"/>
        <v>18.149650725571359</v>
      </c>
      <c r="AI625" s="33">
        <f t="shared" si="71"/>
        <v>71.850349274428638</v>
      </c>
      <c r="AK625" s="75">
        <f t="shared" si="73"/>
        <v>53.700698548857282</v>
      </c>
      <c r="AN625" s="64"/>
      <c r="AQ625" s="64"/>
      <c r="AR625" s="75">
        <f>(SQRT((SIN(RADIANS(90-DEGREES(ASIN(AD625/2000))))*SQRT(2*Basic!$C$4*9.81)*Tool!$B$125*SIN(RADIANS(90-DEGREES(ASIN(AD625/2000))))*SQRT(2*Basic!$C$4*9.81)*Tool!$B$125)+(COS(RADIANS(90-DEGREES(ASIN(AD625/2000))))*SQRT(2*Basic!$C$4*9.81)*COS(RADIANS(90-DEGREES(ASIN(AD625/2000))))*SQRT(2*Basic!$C$4*9.81))))*(SQRT((SIN(RADIANS(90-DEGREES(ASIN(AD625/2000))))*SQRT(2*Basic!$C$4*9.81)*Tool!$B$125*SIN(RADIANS(90-DEGREES(ASIN(AD625/2000))))*SQRT(2*Basic!$C$4*9.81)*Tool!$B$125)+(COS(RADIANS(90-DEGREES(ASIN(AD625/2000))))*SQRT(2*Basic!$C$4*9.81)*COS(RADIANS(90-DEGREES(ASIN(AD625/2000))))*SQRT(2*Basic!$C$4*9.81))))/(2*9.81)</f>
        <v>0.93169350361000014</v>
      </c>
      <c r="AS625" s="75">
        <f>(1/9.81)*((SQRT((SIN(RADIANS(90-DEGREES(ASIN(AD625/2000))))*SQRT(2*Basic!$C$4*9.81)*Tool!$B$125*SIN(RADIANS(90-DEGREES(ASIN(AD625/2000))))*SQRT(2*Basic!$C$4*9.81)*Tool!$B$125)+(COS(RADIANS(90-DEGREES(ASIN(AD625/2000))))*SQRT(2*Basic!$C$4*9.81)*COS(RADIANS(90-DEGREES(ASIN(AD625/2000))))*SQRT(2*Basic!$C$4*9.81))))*SIN(RADIANS(AK625))+(SQRT(((SQRT((SIN(RADIANS(90-DEGREES(ASIN(AD625/2000))))*SQRT(2*Basic!$C$4*9.81)*Tool!$B$125*SIN(RADIANS(90-DEGREES(ASIN(AD625/2000))))*SQRT(2*Basic!$C$4*9.81)*Tool!$B$125)+(COS(RADIANS(90-DEGREES(ASIN(AD625/2000))))*SQRT(2*Basic!$C$4*9.81)*COS(RADIANS(90-DEGREES(ASIN(AD625/2000))))*SQRT(2*Basic!$C$4*9.81))))*SIN(RADIANS(AK625))*(SQRT((SIN(RADIANS(90-DEGREES(ASIN(AD625/2000))))*SQRT(2*Basic!$C$4*9.81)*Tool!$B$125*SIN(RADIANS(90-DEGREES(ASIN(AD625/2000))))*SQRT(2*Basic!$C$4*9.81)*Tool!$B$125)+(COS(RADIANS(90-DEGREES(ASIN(AD625/2000))))*SQRT(2*Basic!$C$4*9.81)*COS(RADIANS(90-DEGREES(ASIN(AD625/2000))))*SQRT(2*Basic!$C$4*9.81))))*SIN(RADIANS(AK625)))-19.62*(-Basic!$C$3))))*(SQRT((SIN(RADIANS(90-DEGREES(ASIN(AD625/2000))))*SQRT(2*Basic!$C$4*9.81)*Tool!$B$125*SIN(RADIANS(90-DEGREES(ASIN(AD625/2000))))*SQRT(2*Basic!$C$4*9.81)*Tool!$B$125)+(COS(RADIANS(90-DEGREES(ASIN(AD625/2000))))*SQRT(2*Basic!$C$4*9.81)*COS(RADIANS(90-DEGREES(ASIN(AD625/2000))))*SQRT(2*Basic!$C$4*9.81))))*COS(RADIANS(AK625))</f>
        <v>3.8262459863290483</v>
      </c>
    </row>
    <row r="626" spans="6:45" x14ac:dyDescent="0.3">
      <c r="F626">
        <v>624</v>
      </c>
      <c r="G626" s="31">
        <f t="shared" si="68"/>
        <v>1.8395779354438677</v>
      </c>
      <c r="H626" s="35">
        <f>Tool!$E$10+('Trajectory Map'!G626*SIN(RADIANS(90-2*DEGREES(ASIN($D$5/2000))))/COS(RADIANS(90-2*DEGREES(ASIN($D$5/2000))))-('Trajectory Map'!G626*'Trajectory Map'!G626/((VLOOKUP($D$5,$AD$3:$AR$2002,15,FALSE)*4*COS(RADIANS(90-2*DEGREES(ASIN($D$5/2000))))*COS(RADIANS(90-2*DEGREES(ASIN($D$5/2000))))))))</f>
        <v>5.5988777202614157</v>
      </c>
      <c r="AD626" s="33">
        <f t="shared" si="72"/>
        <v>624</v>
      </c>
      <c r="AE626" s="33">
        <f t="shared" si="69"/>
        <v>1900.1642034308509</v>
      </c>
      <c r="AH626" s="33">
        <f t="shared" si="70"/>
        <v>18.179801189350037</v>
      </c>
      <c r="AI626" s="33">
        <f t="shared" si="71"/>
        <v>71.82019881064997</v>
      </c>
      <c r="AK626" s="75">
        <f t="shared" si="73"/>
        <v>53.640397621299925</v>
      </c>
      <c r="AN626" s="64"/>
      <c r="AQ626" s="64"/>
      <c r="AR626" s="75">
        <f>(SQRT((SIN(RADIANS(90-DEGREES(ASIN(AD626/2000))))*SQRT(2*Basic!$C$4*9.81)*Tool!$B$125*SIN(RADIANS(90-DEGREES(ASIN(AD626/2000))))*SQRT(2*Basic!$C$4*9.81)*Tool!$B$125)+(COS(RADIANS(90-DEGREES(ASIN(AD626/2000))))*SQRT(2*Basic!$C$4*9.81)*COS(RADIANS(90-DEGREES(ASIN(AD626/2000))))*SQRT(2*Basic!$C$4*9.81))))*(SQRT((SIN(RADIANS(90-DEGREES(ASIN(AD626/2000))))*SQRT(2*Basic!$C$4*9.81)*Tool!$B$125*SIN(RADIANS(90-DEGREES(ASIN(AD626/2000))))*SQRT(2*Basic!$C$4*9.81)*Tool!$B$125)+(COS(RADIANS(90-DEGREES(ASIN(AD626/2000))))*SQRT(2*Basic!$C$4*9.81)*COS(RADIANS(90-DEGREES(ASIN(AD626/2000))))*SQRT(2*Basic!$C$4*9.81))))/(2*9.81)</f>
        <v>0.93202781183999994</v>
      </c>
      <c r="AS626" s="75">
        <f>(1/9.81)*((SQRT((SIN(RADIANS(90-DEGREES(ASIN(AD626/2000))))*SQRT(2*Basic!$C$4*9.81)*Tool!$B$125*SIN(RADIANS(90-DEGREES(ASIN(AD626/2000))))*SQRT(2*Basic!$C$4*9.81)*Tool!$B$125)+(COS(RADIANS(90-DEGREES(ASIN(AD626/2000))))*SQRT(2*Basic!$C$4*9.81)*COS(RADIANS(90-DEGREES(ASIN(AD626/2000))))*SQRT(2*Basic!$C$4*9.81))))*SIN(RADIANS(AK626))+(SQRT(((SQRT((SIN(RADIANS(90-DEGREES(ASIN(AD626/2000))))*SQRT(2*Basic!$C$4*9.81)*Tool!$B$125*SIN(RADIANS(90-DEGREES(ASIN(AD626/2000))))*SQRT(2*Basic!$C$4*9.81)*Tool!$B$125)+(COS(RADIANS(90-DEGREES(ASIN(AD626/2000))))*SQRT(2*Basic!$C$4*9.81)*COS(RADIANS(90-DEGREES(ASIN(AD626/2000))))*SQRT(2*Basic!$C$4*9.81))))*SIN(RADIANS(AK626))*(SQRT((SIN(RADIANS(90-DEGREES(ASIN(AD626/2000))))*SQRT(2*Basic!$C$4*9.81)*Tool!$B$125*SIN(RADIANS(90-DEGREES(ASIN(AD626/2000))))*SQRT(2*Basic!$C$4*9.81)*Tool!$B$125)+(COS(RADIANS(90-DEGREES(ASIN(AD626/2000))))*SQRT(2*Basic!$C$4*9.81)*COS(RADIANS(90-DEGREES(ASIN(AD626/2000))))*SQRT(2*Basic!$C$4*9.81))))*SIN(RADIANS(AK626)))-19.62*(-Basic!$C$3))))*(SQRT((SIN(RADIANS(90-DEGREES(ASIN(AD626/2000))))*SQRT(2*Basic!$C$4*9.81)*Tool!$B$125*SIN(RADIANS(90-DEGREES(ASIN(AD626/2000))))*SQRT(2*Basic!$C$4*9.81)*Tool!$B$125)+(COS(RADIANS(90-DEGREES(ASIN(AD626/2000))))*SQRT(2*Basic!$C$4*9.81)*COS(RADIANS(90-DEGREES(ASIN(AD626/2000))))*SQRT(2*Basic!$C$4*9.81))))*COS(RADIANS(AK626))</f>
        <v>3.831723939817858</v>
      </c>
    </row>
    <row r="627" spans="6:45" x14ac:dyDescent="0.3">
      <c r="F627">
        <v>625</v>
      </c>
      <c r="G627" s="31">
        <f t="shared" si="68"/>
        <v>1.842525977007079</v>
      </c>
      <c r="H627" s="35">
        <f>Tool!$E$10+('Trajectory Map'!G627*SIN(RADIANS(90-2*DEGREES(ASIN($D$5/2000))))/COS(RADIANS(90-2*DEGREES(ASIN($D$5/2000))))-('Trajectory Map'!G627*'Trajectory Map'!G627/((VLOOKUP($D$5,$AD$3:$AR$2002,15,FALSE)*4*COS(RADIANS(90-2*DEGREES(ASIN($D$5/2000))))*COS(RADIANS(90-2*DEGREES(ASIN($D$5/2000))))))))</f>
        <v>5.5971556481220093</v>
      </c>
      <c r="AD627" s="33">
        <f t="shared" si="72"/>
        <v>625</v>
      </c>
      <c r="AE627" s="33">
        <f t="shared" si="69"/>
        <v>1899.8355191963331</v>
      </c>
      <c r="AH627" s="33">
        <f t="shared" si="70"/>
        <v>18.209956864283015</v>
      </c>
      <c r="AI627" s="33">
        <f t="shared" si="71"/>
        <v>71.790043135716985</v>
      </c>
      <c r="AK627" s="75">
        <f t="shared" si="73"/>
        <v>53.58008627143397</v>
      </c>
      <c r="AN627" s="64"/>
      <c r="AQ627" s="64"/>
      <c r="AR627" s="75">
        <f>(SQRT((SIN(RADIANS(90-DEGREES(ASIN(AD627/2000))))*SQRT(2*Basic!$C$4*9.81)*Tool!$B$125*SIN(RADIANS(90-DEGREES(ASIN(AD627/2000))))*SQRT(2*Basic!$C$4*9.81)*Tool!$B$125)+(COS(RADIANS(90-DEGREES(ASIN(AD627/2000))))*SQRT(2*Basic!$C$4*9.81)*COS(RADIANS(90-DEGREES(ASIN(AD627/2000))))*SQRT(2*Basic!$C$4*9.81))))*(SQRT((SIN(RADIANS(90-DEGREES(ASIN(AD627/2000))))*SQRT(2*Basic!$C$4*9.81)*Tool!$B$125*SIN(RADIANS(90-DEGREES(ASIN(AD627/2000))))*SQRT(2*Basic!$C$4*9.81)*Tool!$B$125)+(COS(RADIANS(90-DEGREES(ASIN(AD627/2000))))*SQRT(2*Basic!$C$4*9.81)*COS(RADIANS(90-DEGREES(ASIN(AD627/2000))))*SQRT(2*Basic!$C$4*9.81))))/(2*9.81)</f>
        <v>0.93236265625000037</v>
      </c>
      <c r="AS627" s="75">
        <f>(1/9.81)*((SQRT((SIN(RADIANS(90-DEGREES(ASIN(AD627/2000))))*SQRT(2*Basic!$C$4*9.81)*Tool!$B$125*SIN(RADIANS(90-DEGREES(ASIN(AD627/2000))))*SQRT(2*Basic!$C$4*9.81)*Tool!$B$125)+(COS(RADIANS(90-DEGREES(ASIN(AD627/2000))))*SQRT(2*Basic!$C$4*9.81)*COS(RADIANS(90-DEGREES(ASIN(AD627/2000))))*SQRT(2*Basic!$C$4*9.81))))*SIN(RADIANS(AK627))+(SQRT(((SQRT((SIN(RADIANS(90-DEGREES(ASIN(AD627/2000))))*SQRT(2*Basic!$C$4*9.81)*Tool!$B$125*SIN(RADIANS(90-DEGREES(ASIN(AD627/2000))))*SQRT(2*Basic!$C$4*9.81)*Tool!$B$125)+(COS(RADIANS(90-DEGREES(ASIN(AD627/2000))))*SQRT(2*Basic!$C$4*9.81)*COS(RADIANS(90-DEGREES(ASIN(AD627/2000))))*SQRT(2*Basic!$C$4*9.81))))*SIN(RADIANS(AK627))*(SQRT((SIN(RADIANS(90-DEGREES(ASIN(AD627/2000))))*SQRT(2*Basic!$C$4*9.81)*Tool!$B$125*SIN(RADIANS(90-DEGREES(ASIN(AD627/2000))))*SQRT(2*Basic!$C$4*9.81)*Tool!$B$125)+(COS(RADIANS(90-DEGREES(ASIN(AD627/2000))))*SQRT(2*Basic!$C$4*9.81)*COS(RADIANS(90-DEGREES(ASIN(AD627/2000))))*SQRT(2*Basic!$C$4*9.81))))*SIN(RADIANS(AK627)))-19.62*(-Basic!$C$3))))*(SQRT((SIN(RADIANS(90-DEGREES(ASIN(AD627/2000))))*SQRT(2*Basic!$C$4*9.81)*Tool!$B$125*SIN(RADIANS(90-DEGREES(ASIN(AD627/2000))))*SQRT(2*Basic!$C$4*9.81)*Tool!$B$125)+(COS(RADIANS(90-DEGREES(ASIN(AD627/2000))))*SQRT(2*Basic!$C$4*9.81)*COS(RADIANS(90-DEGREES(ASIN(AD627/2000))))*SQRT(2*Basic!$C$4*9.81))))*COS(RADIANS(AK627))</f>
        <v>3.8371979402048924</v>
      </c>
    </row>
    <row r="628" spans="6:45" x14ac:dyDescent="0.3">
      <c r="F628">
        <v>626</v>
      </c>
      <c r="G628" s="31">
        <f t="shared" si="68"/>
        <v>1.8454740185702903</v>
      </c>
      <c r="H628" s="35">
        <f>Tool!$E$10+('Trajectory Map'!G628*SIN(RADIANS(90-2*DEGREES(ASIN($D$5/2000))))/COS(RADIANS(90-2*DEGREES(ASIN($D$5/2000))))-('Trajectory Map'!G628*'Trajectory Map'!G628/((VLOOKUP($D$5,$AD$3:$AR$2002,15,FALSE)*4*COS(RADIANS(90-2*DEGREES(ASIN($D$5/2000))))*COS(RADIANS(90-2*DEGREES(ASIN($D$5/2000))))))))</f>
        <v>5.5954301223890894</v>
      </c>
      <c r="AD628" s="33">
        <f t="shared" si="72"/>
        <v>626</v>
      </c>
      <c r="AE628" s="33">
        <f t="shared" si="69"/>
        <v>1899.5062516348821</v>
      </c>
      <c r="AH628" s="33">
        <f t="shared" si="70"/>
        <v>18.24011776143098</v>
      </c>
      <c r="AI628" s="33">
        <f t="shared" si="71"/>
        <v>71.75988223856902</v>
      </c>
      <c r="AK628" s="75">
        <f t="shared" si="73"/>
        <v>53.51976447713804</v>
      </c>
      <c r="AN628" s="64"/>
      <c r="AQ628" s="64"/>
      <c r="AR628" s="75">
        <f>(SQRT((SIN(RADIANS(90-DEGREES(ASIN(AD628/2000))))*SQRT(2*Basic!$C$4*9.81)*Tool!$B$125*SIN(RADIANS(90-DEGREES(ASIN(AD628/2000))))*SQRT(2*Basic!$C$4*9.81)*Tool!$B$125)+(COS(RADIANS(90-DEGREES(ASIN(AD628/2000))))*SQRT(2*Basic!$C$4*9.81)*COS(RADIANS(90-DEGREES(ASIN(AD628/2000))))*SQRT(2*Basic!$C$4*9.81))))*(SQRT((SIN(RADIANS(90-DEGREES(ASIN(AD628/2000))))*SQRT(2*Basic!$C$4*9.81)*Tool!$B$125*SIN(RADIANS(90-DEGREES(ASIN(AD628/2000))))*SQRT(2*Basic!$C$4*9.81)*Tool!$B$125)+(COS(RADIANS(90-DEGREES(ASIN(AD628/2000))))*SQRT(2*Basic!$C$4*9.81)*COS(RADIANS(90-DEGREES(ASIN(AD628/2000))))*SQRT(2*Basic!$C$4*9.81))))/(2*9.81)</f>
        <v>0.9326980368400003</v>
      </c>
      <c r="AS628" s="75">
        <f>(1/9.81)*((SQRT((SIN(RADIANS(90-DEGREES(ASIN(AD628/2000))))*SQRT(2*Basic!$C$4*9.81)*Tool!$B$125*SIN(RADIANS(90-DEGREES(ASIN(AD628/2000))))*SQRT(2*Basic!$C$4*9.81)*Tool!$B$125)+(COS(RADIANS(90-DEGREES(ASIN(AD628/2000))))*SQRT(2*Basic!$C$4*9.81)*COS(RADIANS(90-DEGREES(ASIN(AD628/2000))))*SQRT(2*Basic!$C$4*9.81))))*SIN(RADIANS(AK628))+(SQRT(((SQRT((SIN(RADIANS(90-DEGREES(ASIN(AD628/2000))))*SQRT(2*Basic!$C$4*9.81)*Tool!$B$125*SIN(RADIANS(90-DEGREES(ASIN(AD628/2000))))*SQRT(2*Basic!$C$4*9.81)*Tool!$B$125)+(COS(RADIANS(90-DEGREES(ASIN(AD628/2000))))*SQRT(2*Basic!$C$4*9.81)*COS(RADIANS(90-DEGREES(ASIN(AD628/2000))))*SQRT(2*Basic!$C$4*9.81))))*SIN(RADIANS(AK628))*(SQRT((SIN(RADIANS(90-DEGREES(ASIN(AD628/2000))))*SQRT(2*Basic!$C$4*9.81)*Tool!$B$125*SIN(RADIANS(90-DEGREES(ASIN(AD628/2000))))*SQRT(2*Basic!$C$4*9.81)*Tool!$B$125)+(COS(RADIANS(90-DEGREES(ASIN(AD628/2000))))*SQRT(2*Basic!$C$4*9.81)*COS(RADIANS(90-DEGREES(ASIN(AD628/2000))))*SQRT(2*Basic!$C$4*9.81))))*SIN(RADIANS(AK628)))-19.62*(-Basic!$C$3))))*(SQRT((SIN(RADIANS(90-DEGREES(ASIN(AD628/2000))))*SQRT(2*Basic!$C$4*9.81)*Tool!$B$125*SIN(RADIANS(90-DEGREES(ASIN(AD628/2000))))*SQRT(2*Basic!$C$4*9.81)*Tool!$B$125)+(COS(RADIANS(90-DEGREES(ASIN(AD628/2000))))*SQRT(2*Basic!$C$4*9.81)*COS(RADIANS(90-DEGREES(ASIN(AD628/2000))))*SQRT(2*Basic!$C$4*9.81))))*COS(RADIANS(AK628))</f>
        <v>3.8426679755895137</v>
      </c>
    </row>
    <row r="629" spans="6:45" x14ac:dyDescent="0.3">
      <c r="F629">
        <v>627</v>
      </c>
      <c r="G629" s="31">
        <f t="shared" si="68"/>
        <v>1.8484220601335017</v>
      </c>
      <c r="H629" s="35">
        <f>Tool!$E$10+('Trajectory Map'!G629*SIN(RADIANS(90-2*DEGREES(ASIN($D$5/2000))))/COS(RADIANS(90-2*DEGREES(ASIN($D$5/2000))))-('Trajectory Map'!G629*'Trajectory Map'!G629/((VLOOKUP($D$5,$AD$3:$AR$2002,15,FALSE)*4*COS(RADIANS(90-2*DEGREES(ASIN($D$5/2000))))*COS(RADIANS(90-2*DEGREES(ASIN($D$5/2000))))))))</f>
        <v>5.5937011430626553</v>
      </c>
      <c r="AD629" s="33">
        <f t="shared" si="72"/>
        <v>627</v>
      </c>
      <c r="AE629" s="33">
        <f t="shared" si="69"/>
        <v>1899.1764004430972</v>
      </c>
      <c r="AH629" s="33">
        <f t="shared" si="70"/>
        <v>18.270283891870015</v>
      </c>
      <c r="AI629" s="33">
        <f t="shared" si="71"/>
        <v>71.729716108129992</v>
      </c>
      <c r="AK629" s="75">
        <f t="shared" si="73"/>
        <v>53.45943221625997</v>
      </c>
      <c r="AN629" s="64"/>
      <c r="AQ629" s="64"/>
      <c r="AR629" s="75">
        <f>(SQRT((SIN(RADIANS(90-DEGREES(ASIN(AD629/2000))))*SQRT(2*Basic!$C$4*9.81)*Tool!$B$125*SIN(RADIANS(90-DEGREES(ASIN(AD629/2000))))*SQRT(2*Basic!$C$4*9.81)*Tool!$B$125)+(COS(RADIANS(90-DEGREES(ASIN(AD629/2000))))*SQRT(2*Basic!$C$4*9.81)*COS(RADIANS(90-DEGREES(ASIN(AD629/2000))))*SQRT(2*Basic!$C$4*9.81))))*(SQRT((SIN(RADIANS(90-DEGREES(ASIN(AD629/2000))))*SQRT(2*Basic!$C$4*9.81)*Tool!$B$125*SIN(RADIANS(90-DEGREES(ASIN(AD629/2000))))*SQRT(2*Basic!$C$4*9.81)*Tool!$B$125)+(COS(RADIANS(90-DEGREES(ASIN(AD629/2000))))*SQRT(2*Basic!$C$4*9.81)*COS(RADIANS(90-DEGREES(ASIN(AD629/2000))))*SQRT(2*Basic!$C$4*9.81))))/(2*9.81)</f>
        <v>0.93303395360999974</v>
      </c>
      <c r="AS629" s="75">
        <f>(1/9.81)*((SQRT((SIN(RADIANS(90-DEGREES(ASIN(AD629/2000))))*SQRT(2*Basic!$C$4*9.81)*Tool!$B$125*SIN(RADIANS(90-DEGREES(ASIN(AD629/2000))))*SQRT(2*Basic!$C$4*9.81)*Tool!$B$125)+(COS(RADIANS(90-DEGREES(ASIN(AD629/2000))))*SQRT(2*Basic!$C$4*9.81)*COS(RADIANS(90-DEGREES(ASIN(AD629/2000))))*SQRT(2*Basic!$C$4*9.81))))*SIN(RADIANS(AK629))+(SQRT(((SQRT((SIN(RADIANS(90-DEGREES(ASIN(AD629/2000))))*SQRT(2*Basic!$C$4*9.81)*Tool!$B$125*SIN(RADIANS(90-DEGREES(ASIN(AD629/2000))))*SQRT(2*Basic!$C$4*9.81)*Tool!$B$125)+(COS(RADIANS(90-DEGREES(ASIN(AD629/2000))))*SQRT(2*Basic!$C$4*9.81)*COS(RADIANS(90-DEGREES(ASIN(AD629/2000))))*SQRT(2*Basic!$C$4*9.81))))*SIN(RADIANS(AK629))*(SQRT((SIN(RADIANS(90-DEGREES(ASIN(AD629/2000))))*SQRT(2*Basic!$C$4*9.81)*Tool!$B$125*SIN(RADIANS(90-DEGREES(ASIN(AD629/2000))))*SQRT(2*Basic!$C$4*9.81)*Tool!$B$125)+(COS(RADIANS(90-DEGREES(ASIN(AD629/2000))))*SQRT(2*Basic!$C$4*9.81)*COS(RADIANS(90-DEGREES(ASIN(AD629/2000))))*SQRT(2*Basic!$C$4*9.81))))*SIN(RADIANS(AK629)))-19.62*(-Basic!$C$3))))*(SQRT((SIN(RADIANS(90-DEGREES(ASIN(AD629/2000))))*SQRT(2*Basic!$C$4*9.81)*Tool!$B$125*SIN(RADIANS(90-DEGREES(ASIN(AD629/2000))))*SQRT(2*Basic!$C$4*9.81)*Tool!$B$125)+(COS(RADIANS(90-DEGREES(ASIN(AD629/2000))))*SQRT(2*Basic!$C$4*9.81)*COS(RADIANS(90-DEGREES(ASIN(AD629/2000))))*SQRT(2*Basic!$C$4*9.81))))*COS(RADIANS(AK629))</f>
        <v>3.8481340340502044</v>
      </c>
    </row>
    <row r="630" spans="6:45" x14ac:dyDescent="0.3">
      <c r="F630">
        <v>628</v>
      </c>
      <c r="G630" s="31">
        <f t="shared" si="68"/>
        <v>1.851370101696713</v>
      </c>
      <c r="H630" s="35">
        <f>Tool!$E$10+('Trajectory Map'!G630*SIN(RADIANS(90-2*DEGREES(ASIN($D$5/2000))))/COS(RADIANS(90-2*DEGREES(ASIN($D$5/2000))))-('Trajectory Map'!G630*'Trajectory Map'!G630/((VLOOKUP($D$5,$AD$3:$AR$2002,15,FALSE)*4*COS(RADIANS(90-2*DEGREES(ASIN($D$5/2000))))*COS(RADIANS(90-2*DEGREES(ASIN($D$5/2000))))))))</f>
        <v>5.5919687101427069</v>
      </c>
      <c r="AD630" s="33">
        <f t="shared" si="72"/>
        <v>628</v>
      </c>
      <c r="AE630" s="33">
        <f t="shared" si="69"/>
        <v>1898.8459653168291</v>
      </c>
      <c r="AH630" s="33">
        <f t="shared" si="70"/>
        <v>18.300455266691621</v>
      </c>
      <c r="AI630" s="33">
        <f t="shared" si="71"/>
        <v>71.699544733308386</v>
      </c>
      <c r="AK630" s="75">
        <f t="shared" si="73"/>
        <v>53.399089466616758</v>
      </c>
      <c r="AN630" s="64"/>
      <c r="AQ630" s="64"/>
      <c r="AR630" s="75">
        <f>(SQRT((SIN(RADIANS(90-DEGREES(ASIN(AD630/2000))))*SQRT(2*Basic!$C$4*9.81)*Tool!$B$125*SIN(RADIANS(90-DEGREES(ASIN(AD630/2000))))*SQRT(2*Basic!$C$4*9.81)*Tool!$B$125)+(COS(RADIANS(90-DEGREES(ASIN(AD630/2000))))*SQRT(2*Basic!$C$4*9.81)*COS(RADIANS(90-DEGREES(ASIN(AD630/2000))))*SQRT(2*Basic!$C$4*9.81))))*(SQRT((SIN(RADIANS(90-DEGREES(ASIN(AD630/2000))))*SQRT(2*Basic!$C$4*9.81)*Tool!$B$125*SIN(RADIANS(90-DEGREES(ASIN(AD630/2000))))*SQRT(2*Basic!$C$4*9.81)*Tool!$B$125)+(COS(RADIANS(90-DEGREES(ASIN(AD630/2000))))*SQRT(2*Basic!$C$4*9.81)*COS(RADIANS(90-DEGREES(ASIN(AD630/2000))))*SQRT(2*Basic!$C$4*9.81))))/(2*9.81)</f>
        <v>0.93337040656000014</v>
      </c>
      <c r="AS630" s="75">
        <f>(1/9.81)*((SQRT((SIN(RADIANS(90-DEGREES(ASIN(AD630/2000))))*SQRT(2*Basic!$C$4*9.81)*Tool!$B$125*SIN(RADIANS(90-DEGREES(ASIN(AD630/2000))))*SQRT(2*Basic!$C$4*9.81)*Tool!$B$125)+(COS(RADIANS(90-DEGREES(ASIN(AD630/2000))))*SQRT(2*Basic!$C$4*9.81)*COS(RADIANS(90-DEGREES(ASIN(AD630/2000))))*SQRT(2*Basic!$C$4*9.81))))*SIN(RADIANS(AK630))+(SQRT(((SQRT((SIN(RADIANS(90-DEGREES(ASIN(AD630/2000))))*SQRT(2*Basic!$C$4*9.81)*Tool!$B$125*SIN(RADIANS(90-DEGREES(ASIN(AD630/2000))))*SQRT(2*Basic!$C$4*9.81)*Tool!$B$125)+(COS(RADIANS(90-DEGREES(ASIN(AD630/2000))))*SQRT(2*Basic!$C$4*9.81)*COS(RADIANS(90-DEGREES(ASIN(AD630/2000))))*SQRT(2*Basic!$C$4*9.81))))*SIN(RADIANS(AK630))*(SQRT((SIN(RADIANS(90-DEGREES(ASIN(AD630/2000))))*SQRT(2*Basic!$C$4*9.81)*Tool!$B$125*SIN(RADIANS(90-DEGREES(ASIN(AD630/2000))))*SQRT(2*Basic!$C$4*9.81)*Tool!$B$125)+(COS(RADIANS(90-DEGREES(ASIN(AD630/2000))))*SQRT(2*Basic!$C$4*9.81)*COS(RADIANS(90-DEGREES(ASIN(AD630/2000))))*SQRT(2*Basic!$C$4*9.81))))*SIN(RADIANS(AK630)))-19.62*(-Basic!$C$3))))*(SQRT((SIN(RADIANS(90-DEGREES(ASIN(AD630/2000))))*SQRT(2*Basic!$C$4*9.81)*Tool!$B$125*SIN(RADIANS(90-DEGREES(ASIN(AD630/2000))))*SQRT(2*Basic!$C$4*9.81)*Tool!$B$125)+(COS(RADIANS(90-DEGREES(ASIN(AD630/2000))))*SQRT(2*Basic!$C$4*9.81)*COS(RADIANS(90-DEGREES(ASIN(AD630/2000))))*SQRT(2*Basic!$C$4*9.81))))*COS(RADIANS(AK630))</f>
        <v>3.8535961036445818</v>
      </c>
    </row>
    <row r="631" spans="6:45" x14ac:dyDescent="0.3">
      <c r="F631">
        <v>629</v>
      </c>
      <c r="G631" s="31">
        <f t="shared" si="68"/>
        <v>1.8543181432599243</v>
      </c>
      <c r="H631" s="35">
        <f>Tool!$E$10+('Trajectory Map'!G631*SIN(RADIANS(90-2*DEGREES(ASIN($D$5/2000))))/COS(RADIANS(90-2*DEGREES(ASIN($D$5/2000))))-('Trajectory Map'!G631*'Trajectory Map'!G631/((VLOOKUP($D$5,$AD$3:$AR$2002,15,FALSE)*4*COS(RADIANS(90-2*DEGREES(ASIN($D$5/2000))))*COS(RADIANS(90-2*DEGREES(ASIN($D$5/2000))))))))</f>
        <v>5.5902328236292442</v>
      </c>
      <c r="AD631" s="33">
        <f t="shared" si="72"/>
        <v>629</v>
      </c>
      <c r="AE631" s="33">
        <f t="shared" si="69"/>
        <v>1898.514945951177</v>
      </c>
      <c r="AH631" s="33">
        <f t="shared" si="70"/>
        <v>18.330631897002743</v>
      </c>
      <c r="AI631" s="33">
        <f t="shared" si="71"/>
        <v>71.669368102997254</v>
      </c>
      <c r="AK631" s="75">
        <f t="shared" si="73"/>
        <v>53.338736205994515</v>
      </c>
      <c r="AN631" s="64"/>
      <c r="AQ631" s="64"/>
      <c r="AR631" s="75">
        <f>(SQRT((SIN(RADIANS(90-DEGREES(ASIN(AD631/2000))))*SQRT(2*Basic!$C$4*9.81)*Tool!$B$125*SIN(RADIANS(90-DEGREES(ASIN(AD631/2000))))*SQRT(2*Basic!$C$4*9.81)*Tool!$B$125)+(COS(RADIANS(90-DEGREES(ASIN(AD631/2000))))*SQRT(2*Basic!$C$4*9.81)*COS(RADIANS(90-DEGREES(ASIN(AD631/2000))))*SQRT(2*Basic!$C$4*9.81))))*(SQRT((SIN(RADIANS(90-DEGREES(ASIN(AD631/2000))))*SQRT(2*Basic!$C$4*9.81)*Tool!$B$125*SIN(RADIANS(90-DEGREES(ASIN(AD631/2000))))*SQRT(2*Basic!$C$4*9.81)*Tool!$B$125)+(COS(RADIANS(90-DEGREES(ASIN(AD631/2000))))*SQRT(2*Basic!$C$4*9.81)*COS(RADIANS(90-DEGREES(ASIN(AD631/2000))))*SQRT(2*Basic!$C$4*9.81))))/(2*9.81)</f>
        <v>0.93370739569000005</v>
      </c>
      <c r="AS631" s="75">
        <f>(1/9.81)*((SQRT((SIN(RADIANS(90-DEGREES(ASIN(AD631/2000))))*SQRT(2*Basic!$C$4*9.81)*Tool!$B$125*SIN(RADIANS(90-DEGREES(ASIN(AD631/2000))))*SQRT(2*Basic!$C$4*9.81)*Tool!$B$125)+(COS(RADIANS(90-DEGREES(ASIN(AD631/2000))))*SQRT(2*Basic!$C$4*9.81)*COS(RADIANS(90-DEGREES(ASIN(AD631/2000))))*SQRT(2*Basic!$C$4*9.81))))*SIN(RADIANS(AK631))+(SQRT(((SQRT((SIN(RADIANS(90-DEGREES(ASIN(AD631/2000))))*SQRT(2*Basic!$C$4*9.81)*Tool!$B$125*SIN(RADIANS(90-DEGREES(ASIN(AD631/2000))))*SQRT(2*Basic!$C$4*9.81)*Tool!$B$125)+(COS(RADIANS(90-DEGREES(ASIN(AD631/2000))))*SQRT(2*Basic!$C$4*9.81)*COS(RADIANS(90-DEGREES(ASIN(AD631/2000))))*SQRT(2*Basic!$C$4*9.81))))*SIN(RADIANS(AK631))*(SQRT((SIN(RADIANS(90-DEGREES(ASIN(AD631/2000))))*SQRT(2*Basic!$C$4*9.81)*Tool!$B$125*SIN(RADIANS(90-DEGREES(ASIN(AD631/2000))))*SQRT(2*Basic!$C$4*9.81)*Tool!$B$125)+(COS(RADIANS(90-DEGREES(ASIN(AD631/2000))))*SQRT(2*Basic!$C$4*9.81)*COS(RADIANS(90-DEGREES(ASIN(AD631/2000))))*SQRT(2*Basic!$C$4*9.81))))*SIN(RADIANS(AK631)))-19.62*(-Basic!$C$3))))*(SQRT((SIN(RADIANS(90-DEGREES(ASIN(AD631/2000))))*SQRT(2*Basic!$C$4*9.81)*Tool!$B$125*SIN(RADIANS(90-DEGREES(ASIN(AD631/2000))))*SQRT(2*Basic!$C$4*9.81)*Tool!$B$125)+(COS(RADIANS(90-DEGREES(ASIN(AD631/2000))))*SQRT(2*Basic!$C$4*9.81)*COS(RADIANS(90-DEGREES(ASIN(AD631/2000))))*SQRT(2*Basic!$C$4*9.81))))*COS(RADIANS(AK631))</f>
        <v>3.8590541724093974</v>
      </c>
    </row>
    <row r="632" spans="6:45" x14ac:dyDescent="0.3">
      <c r="F632">
        <v>630</v>
      </c>
      <c r="G632" s="31">
        <f t="shared" si="68"/>
        <v>1.8572661848231355</v>
      </c>
      <c r="H632" s="35">
        <f>Tool!$E$10+('Trajectory Map'!G632*SIN(RADIANS(90-2*DEGREES(ASIN($D$5/2000))))/COS(RADIANS(90-2*DEGREES(ASIN($D$5/2000))))-('Trajectory Map'!G632*'Trajectory Map'!G632/((VLOOKUP($D$5,$AD$3:$AR$2002,15,FALSE)*4*COS(RADIANS(90-2*DEGREES(ASIN($D$5/2000))))*COS(RADIANS(90-2*DEGREES(ASIN($D$5/2000))))))))</f>
        <v>5.5884934835222673</v>
      </c>
      <c r="AD632" s="33">
        <f t="shared" si="72"/>
        <v>630</v>
      </c>
      <c r="AE632" s="33">
        <f t="shared" si="69"/>
        <v>1898.1833420404889</v>
      </c>
      <c r="AH632" s="33">
        <f t="shared" si="70"/>
        <v>18.36081379392586</v>
      </c>
      <c r="AI632" s="33">
        <f t="shared" si="71"/>
        <v>71.639186206074143</v>
      </c>
      <c r="AK632" s="75">
        <f t="shared" si="73"/>
        <v>53.278372412148279</v>
      </c>
      <c r="AN632" s="64"/>
      <c r="AQ632" s="64"/>
      <c r="AR632" s="75">
        <f>(SQRT((SIN(RADIANS(90-DEGREES(ASIN(AD632/2000))))*SQRT(2*Basic!$C$4*9.81)*Tool!$B$125*SIN(RADIANS(90-DEGREES(ASIN(AD632/2000))))*SQRT(2*Basic!$C$4*9.81)*Tool!$B$125)+(COS(RADIANS(90-DEGREES(ASIN(AD632/2000))))*SQRT(2*Basic!$C$4*9.81)*COS(RADIANS(90-DEGREES(ASIN(AD632/2000))))*SQRT(2*Basic!$C$4*9.81))))*(SQRT((SIN(RADIANS(90-DEGREES(ASIN(AD632/2000))))*SQRT(2*Basic!$C$4*9.81)*Tool!$B$125*SIN(RADIANS(90-DEGREES(ASIN(AD632/2000))))*SQRT(2*Basic!$C$4*9.81)*Tool!$B$125)+(COS(RADIANS(90-DEGREES(ASIN(AD632/2000))))*SQRT(2*Basic!$C$4*9.81)*COS(RADIANS(90-DEGREES(ASIN(AD632/2000))))*SQRT(2*Basic!$C$4*9.81))))/(2*9.81)</f>
        <v>0.93404492100000003</v>
      </c>
      <c r="AS632" s="75">
        <f>(1/9.81)*((SQRT((SIN(RADIANS(90-DEGREES(ASIN(AD632/2000))))*SQRT(2*Basic!$C$4*9.81)*Tool!$B$125*SIN(RADIANS(90-DEGREES(ASIN(AD632/2000))))*SQRT(2*Basic!$C$4*9.81)*Tool!$B$125)+(COS(RADIANS(90-DEGREES(ASIN(AD632/2000))))*SQRT(2*Basic!$C$4*9.81)*COS(RADIANS(90-DEGREES(ASIN(AD632/2000))))*SQRT(2*Basic!$C$4*9.81))))*SIN(RADIANS(AK632))+(SQRT(((SQRT((SIN(RADIANS(90-DEGREES(ASIN(AD632/2000))))*SQRT(2*Basic!$C$4*9.81)*Tool!$B$125*SIN(RADIANS(90-DEGREES(ASIN(AD632/2000))))*SQRT(2*Basic!$C$4*9.81)*Tool!$B$125)+(COS(RADIANS(90-DEGREES(ASIN(AD632/2000))))*SQRT(2*Basic!$C$4*9.81)*COS(RADIANS(90-DEGREES(ASIN(AD632/2000))))*SQRT(2*Basic!$C$4*9.81))))*SIN(RADIANS(AK632))*(SQRT((SIN(RADIANS(90-DEGREES(ASIN(AD632/2000))))*SQRT(2*Basic!$C$4*9.81)*Tool!$B$125*SIN(RADIANS(90-DEGREES(ASIN(AD632/2000))))*SQRT(2*Basic!$C$4*9.81)*Tool!$B$125)+(COS(RADIANS(90-DEGREES(ASIN(AD632/2000))))*SQRT(2*Basic!$C$4*9.81)*COS(RADIANS(90-DEGREES(ASIN(AD632/2000))))*SQRT(2*Basic!$C$4*9.81))))*SIN(RADIANS(AK632)))-19.62*(-Basic!$C$3))))*(SQRT((SIN(RADIANS(90-DEGREES(ASIN(AD632/2000))))*SQRT(2*Basic!$C$4*9.81)*Tool!$B$125*SIN(RADIANS(90-DEGREES(ASIN(AD632/2000))))*SQRT(2*Basic!$C$4*9.81)*Tool!$B$125)+(COS(RADIANS(90-DEGREES(ASIN(AD632/2000))))*SQRT(2*Basic!$C$4*9.81)*COS(RADIANS(90-DEGREES(ASIN(AD632/2000))))*SQRT(2*Basic!$C$4*9.81))))*COS(RADIANS(AK632))</f>
        <v>3.8645082283605627</v>
      </c>
    </row>
    <row r="633" spans="6:45" x14ac:dyDescent="0.3">
      <c r="F633">
        <v>631</v>
      </c>
      <c r="G633" s="31">
        <f t="shared" si="68"/>
        <v>1.860214226386347</v>
      </c>
      <c r="H633" s="35">
        <f>Tool!$E$10+('Trajectory Map'!G633*SIN(RADIANS(90-2*DEGREES(ASIN($D$5/2000))))/COS(RADIANS(90-2*DEGREES(ASIN($D$5/2000))))-('Trajectory Map'!G633*'Trajectory Map'!G633/((VLOOKUP($D$5,$AD$3:$AR$2002,15,FALSE)*4*COS(RADIANS(90-2*DEGREES(ASIN($D$5/2000))))*COS(RADIANS(90-2*DEGREES(ASIN($D$5/2000))))))))</f>
        <v>5.5867506898217769</v>
      </c>
      <c r="AD633" s="33">
        <f t="shared" si="72"/>
        <v>631</v>
      </c>
      <c r="AE633" s="33">
        <f t="shared" si="69"/>
        <v>1897.8511532783598</v>
      </c>
      <c r="AH633" s="33">
        <f t="shared" si="70"/>
        <v>18.391000968598984</v>
      </c>
      <c r="AI633" s="33">
        <f t="shared" si="71"/>
        <v>71.608999031401012</v>
      </c>
      <c r="AK633" s="75">
        <f t="shared" si="73"/>
        <v>53.217998062802032</v>
      </c>
      <c r="AN633" s="64"/>
      <c r="AQ633" s="64"/>
      <c r="AR633" s="75">
        <f>(SQRT((SIN(RADIANS(90-DEGREES(ASIN(AD633/2000))))*SQRT(2*Basic!$C$4*9.81)*Tool!$B$125*SIN(RADIANS(90-DEGREES(ASIN(AD633/2000))))*SQRT(2*Basic!$C$4*9.81)*Tool!$B$125)+(COS(RADIANS(90-DEGREES(ASIN(AD633/2000))))*SQRT(2*Basic!$C$4*9.81)*COS(RADIANS(90-DEGREES(ASIN(AD633/2000))))*SQRT(2*Basic!$C$4*9.81))))*(SQRT((SIN(RADIANS(90-DEGREES(ASIN(AD633/2000))))*SQRT(2*Basic!$C$4*9.81)*Tool!$B$125*SIN(RADIANS(90-DEGREES(ASIN(AD633/2000))))*SQRT(2*Basic!$C$4*9.81)*Tool!$B$125)+(COS(RADIANS(90-DEGREES(ASIN(AD633/2000))))*SQRT(2*Basic!$C$4*9.81)*COS(RADIANS(90-DEGREES(ASIN(AD633/2000))))*SQRT(2*Basic!$C$4*9.81))))/(2*9.81)</f>
        <v>0.93438298249000007</v>
      </c>
      <c r="AS633" s="75">
        <f>(1/9.81)*((SQRT((SIN(RADIANS(90-DEGREES(ASIN(AD633/2000))))*SQRT(2*Basic!$C$4*9.81)*Tool!$B$125*SIN(RADIANS(90-DEGREES(ASIN(AD633/2000))))*SQRT(2*Basic!$C$4*9.81)*Tool!$B$125)+(COS(RADIANS(90-DEGREES(ASIN(AD633/2000))))*SQRT(2*Basic!$C$4*9.81)*COS(RADIANS(90-DEGREES(ASIN(AD633/2000))))*SQRT(2*Basic!$C$4*9.81))))*SIN(RADIANS(AK633))+(SQRT(((SQRT((SIN(RADIANS(90-DEGREES(ASIN(AD633/2000))))*SQRT(2*Basic!$C$4*9.81)*Tool!$B$125*SIN(RADIANS(90-DEGREES(ASIN(AD633/2000))))*SQRT(2*Basic!$C$4*9.81)*Tool!$B$125)+(COS(RADIANS(90-DEGREES(ASIN(AD633/2000))))*SQRT(2*Basic!$C$4*9.81)*COS(RADIANS(90-DEGREES(ASIN(AD633/2000))))*SQRT(2*Basic!$C$4*9.81))))*SIN(RADIANS(AK633))*(SQRT((SIN(RADIANS(90-DEGREES(ASIN(AD633/2000))))*SQRT(2*Basic!$C$4*9.81)*Tool!$B$125*SIN(RADIANS(90-DEGREES(ASIN(AD633/2000))))*SQRT(2*Basic!$C$4*9.81)*Tool!$B$125)+(COS(RADIANS(90-DEGREES(ASIN(AD633/2000))))*SQRT(2*Basic!$C$4*9.81)*COS(RADIANS(90-DEGREES(ASIN(AD633/2000))))*SQRT(2*Basic!$C$4*9.81))))*SIN(RADIANS(AK633)))-19.62*(-Basic!$C$3))))*(SQRT((SIN(RADIANS(90-DEGREES(ASIN(AD633/2000))))*SQRT(2*Basic!$C$4*9.81)*Tool!$B$125*SIN(RADIANS(90-DEGREES(ASIN(AD633/2000))))*SQRT(2*Basic!$C$4*9.81)*Tool!$B$125)+(COS(RADIANS(90-DEGREES(ASIN(AD633/2000))))*SQRT(2*Basic!$C$4*9.81)*COS(RADIANS(90-DEGREES(ASIN(AD633/2000))))*SQRT(2*Basic!$C$4*9.81))))*COS(RADIANS(AK633))</f>
        <v>3.8699582594931625</v>
      </c>
    </row>
    <row r="634" spans="6:45" x14ac:dyDescent="0.3">
      <c r="F634">
        <v>632</v>
      </c>
      <c r="G634" s="31">
        <f t="shared" si="68"/>
        <v>1.8631622679495583</v>
      </c>
      <c r="H634" s="35">
        <f>Tool!$E$10+('Trajectory Map'!G634*SIN(RADIANS(90-2*DEGREES(ASIN($D$5/2000))))/COS(RADIANS(90-2*DEGREES(ASIN($D$5/2000))))-('Trajectory Map'!G634*'Trajectory Map'!G634/((VLOOKUP($D$5,$AD$3:$AR$2002,15,FALSE)*4*COS(RADIANS(90-2*DEGREES(ASIN($D$5/2000))))*COS(RADIANS(90-2*DEGREES(ASIN($D$5/2000))))))))</f>
        <v>5.5850044425277723</v>
      </c>
      <c r="AD634" s="33">
        <f t="shared" si="72"/>
        <v>632</v>
      </c>
      <c r="AE634" s="33">
        <f t="shared" si="69"/>
        <v>1897.5183793576282</v>
      </c>
      <c r="AH634" s="33">
        <f t="shared" si="70"/>
        <v>18.421193432175752</v>
      </c>
      <c r="AI634" s="33">
        <f t="shared" si="71"/>
        <v>71.578806567824245</v>
      </c>
      <c r="AK634" s="75">
        <f t="shared" si="73"/>
        <v>53.157613135648496</v>
      </c>
      <c r="AN634" s="64"/>
      <c r="AQ634" s="64"/>
      <c r="AR634" s="75">
        <f>(SQRT((SIN(RADIANS(90-DEGREES(ASIN(AD634/2000))))*SQRT(2*Basic!$C$4*9.81)*Tool!$B$125*SIN(RADIANS(90-DEGREES(ASIN(AD634/2000))))*SQRT(2*Basic!$C$4*9.81)*Tool!$B$125)+(COS(RADIANS(90-DEGREES(ASIN(AD634/2000))))*SQRT(2*Basic!$C$4*9.81)*COS(RADIANS(90-DEGREES(ASIN(AD634/2000))))*SQRT(2*Basic!$C$4*9.81))))*(SQRT((SIN(RADIANS(90-DEGREES(ASIN(AD634/2000))))*SQRT(2*Basic!$C$4*9.81)*Tool!$B$125*SIN(RADIANS(90-DEGREES(ASIN(AD634/2000))))*SQRT(2*Basic!$C$4*9.81)*Tool!$B$125)+(COS(RADIANS(90-DEGREES(ASIN(AD634/2000))))*SQRT(2*Basic!$C$4*9.81)*COS(RADIANS(90-DEGREES(ASIN(AD634/2000))))*SQRT(2*Basic!$C$4*9.81))))/(2*9.81)</f>
        <v>0.93472158015999995</v>
      </c>
      <c r="AS634" s="75">
        <f>(1/9.81)*((SQRT((SIN(RADIANS(90-DEGREES(ASIN(AD634/2000))))*SQRT(2*Basic!$C$4*9.81)*Tool!$B$125*SIN(RADIANS(90-DEGREES(ASIN(AD634/2000))))*SQRT(2*Basic!$C$4*9.81)*Tool!$B$125)+(COS(RADIANS(90-DEGREES(ASIN(AD634/2000))))*SQRT(2*Basic!$C$4*9.81)*COS(RADIANS(90-DEGREES(ASIN(AD634/2000))))*SQRT(2*Basic!$C$4*9.81))))*SIN(RADIANS(AK634))+(SQRT(((SQRT((SIN(RADIANS(90-DEGREES(ASIN(AD634/2000))))*SQRT(2*Basic!$C$4*9.81)*Tool!$B$125*SIN(RADIANS(90-DEGREES(ASIN(AD634/2000))))*SQRT(2*Basic!$C$4*9.81)*Tool!$B$125)+(COS(RADIANS(90-DEGREES(ASIN(AD634/2000))))*SQRT(2*Basic!$C$4*9.81)*COS(RADIANS(90-DEGREES(ASIN(AD634/2000))))*SQRT(2*Basic!$C$4*9.81))))*SIN(RADIANS(AK634))*(SQRT((SIN(RADIANS(90-DEGREES(ASIN(AD634/2000))))*SQRT(2*Basic!$C$4*9.81)*Tool!$B$125*SIN(RADIANS(90-DEGREES(ASIN(AD634/2000))))*SQRT(2*Basic!$C$4*9.81)*Tool!$B$125)+(COS(RADIANS(90-DEGREES(ASIN(AD634/2000))))*SQRT(2*Basic!$C$4*9.81)*COS(RADIANS(90-DEGREES(ASIN(AD634/2000))))*SQRT(2*Basic!$C$4*9.81))))*SIN(RADIANS(AK634)))-19.62*(-Basic!$C$3))))*(SQRT((SIN(RADIANS(90-DEGREES(ASIN(AD634/2000))))*SQRT(2*Basic!$C$4*9.81)*Tool!$B$125*SIN(RADIANS(90-DEGREES(ASIN(AD634/2000))))*SQRT(2*Basic!$C$4*9.81)*Tool!$B$125)+(COS(RADIANS(90-DEGREES(ASIN(AD634/2000))))*SQRT(2*Basic!$C$4*9.81)*COS(RADIANS(90-DEGREES(ASIN(AD634/2000))))*SQRT(2*Basic!$C$4*9.81))))*COS(RADIANS(AK634))</f>
        <v>3.8754042537814648</v>
      </c>
    </row>
    <row r="635" spans="6:45" x14ac:dyDescent="0.3">
      <c r="F635">
        <v>633</v>
      </c>
      <c r="G635" s="31">
        <f t="shared" si="68"/>
        <v>1.8661103095127696</v>
      </c>
      <c r="H635" s="35">
        <f>Tool!$E$10+('Trajectory Map'!G635*SIN(RADIANS(90-2*DEGREES(ASIN($D$5/2000))))/COS(RADIANS(90-2*DEGREES(ASIN($D$5/2000))))-('Trajectory Map'!G635*'Trajectory Map'!G635/((VLOOKUP($D$5,$AD$3:$AR$2002,15,FALSE)*4*COS(RADIANS(90-2*DEGREES(ASIN($D$5/2000))))*COS(RADIANS(90-2*DEGREES(ASIN($D$5/2000))))))))</f>
        <v>5.5832547416402534</v>
      </c>
      <c r="AD635" s="33">
        <f t="shared" si="72"/>
        <v>633</v>
      </c>
      <c r="AE635" s="33">
        <f t="shared" si="69"/>
        <v>1897.185019970377</v>
      </c>
      <c r="AH635" s="33">
        <f t="shared" si="70"/>
        <v>18.45139119582543</v>
      </c>
      <c r="AI635" s="33">
        <f t="shared" si="71"/>
        <v>71.548608804174563</v>
      </c>
      <c r="AK635" s="75">
        <f t="shared" si="73"/>
        <v>53.097217608349141</v>
      </c>
      <c r="AN635" s="64"/>
      <c r="AQ635" s="64"/>
      <c r="AR635" s="75">
        <f>(SQRT((SIN(RADIANS(90-DEGREES(ASIN(AD635/2000))))*SQRT(2*Basic!$C$4*9.81)*Tool!$B$125*SIN(RADIANS(90-DEGREES(ASIN(AD635/2000))))*SQRT(2*Basic!$C$4*9.81)*Tool!$B$125)+(COS(RADIANS(90-DEGREES(ASIN(AD635/2000))))*SQRT(2*Basic!$C$4*9.81)*COS(RADIANS(90-DEGREES(ASIN(AD635/2000))))*SQRT(2*Basic!$C$4*9.81))))*(SQRT((SIN(RADIANS(90-DEGREES(ASIN(AD635/2000))))*SQRT(2*Basic!$C$4*9.81)*Tool!$B$125*SIN(RADIANS(90-DEGREES(ASIN(AD635/2000))))*SQRT(2*Basic!$C$4*9.81)*Tool!$B$125)+(COS(RADIANS(90-DEGREES(ASIN(AD635/2000))))*SQRT(2*Basic!$C$4*9.81)*COS(RADIANS(90-DEGREES(ASIN(AD635/2000))))*SQRT(2*Basic!$C$4*9.81))))/(2*9.81)</f>
        <v>0.93506071401000013</v>
      </c>
      <c r="AS635" s="75">
        <f>(1/9.81)*((SQRT((SIN(RADIANS(90-DEGREES(ASIN(AD635/2000))))*SQRT(2*Basic!$C$4*9.81)*Tool!$B$125*SIN(RADIANS(90-DEGREES(ASIN(AD635/2000))))*SQRT(2*Basic!$C$4*9.81)*Tool!$B$125)+(COS(RADIANS(90-DEGREES(ASIN(AD635/2000))))*SQRT(2*Basic!$C$4*9.81)*COS(RADIANS(90-DEGREES(ASIN(AD635/2000))))*SQRT(2*Basic!$C$4*9.81))))*SIN(RADIANS(AK635))+(SQRT(((SQRT((SIN(RADIANS(90-DEGREES(ASIN(AD635/2000))))*SQRT(2*Basic!$C$4*9.81)*Tool!$B$125*SIN(RADIANS(90-DEGREES(ASIN(AD635/2000))))*SQRT(2*Basic!$C$4*9.81)*Tool!$B$125)+(COS(RADIANS(90-DEGREES(ASIN(AD635/2000))))*SQRT(2*Basic!$C$4*9.81)*COS(RADIANS(90-DEGREES(ASIN(AD635/2000))))*SQRT(2*Basic!$C$4*9.81))))*SIN(RADIANS(AK635))*(SQRT((SIN(RADIANS(90-DEGREES(ASIN(AD635/2000))))*SQRT(2*Basic!$C$4*9.81)*Tool!$B$125*SIN(RADIANS(90-DEGREES(ASIN(AD635/2000))))*SQRT(2*Basic!$C$4*9.81)*Tool!$B$125)+(COS(RADIANS(90-DEGREES(ASIN(AD635/2000))))*SQRT(2*Basic!$C$4*9.81)*COS(RADIANS(90-DEGREES(ASIN(AD635/2000))))*SQRT(2*Basic!$C$4*9.81))))*SIN(RADIANS(AK635)))-19.62*(-Basic!$C$3))))*(SQRT((SIN(RADIANS(90-DEGREES(ASIN(AD635/2000))))*SQRT(2*Basic!$C$4*9.81)*Tool!$B$125*SIN(RADIANS(90-DEGREES(ASIN(AD635/2000))))*SQRT(2*Basic!$C$4*9.81)*Tool!$B$125)+(COS(RADIANS(90-DEGREES(ASIN(AD635/2000))))*SQRT(2*Basic!$C$4*9.81)*COS(RADIANS(90-DEGREES(ASIN(AD635/2000))))*SQRT(2*Basic!$C$4*9.81))))*COS(RADIANS(AK635))</f>
        <v>3.8808461991789387</v>
      </c>
    </row>
    <row r="636" spans="6:45" x14ac:dyDescent="0.3">
      <c r="F636">
        <v>634</v>
      </c>
      <c r="G636" s="31">
        <f t="shared" si="68"/>
        <v>1.8690583510759808</v>
      </c>
      <c r="H636" s="35">
        <f>Tool!$E$10+('Trajectory Map'!G636*SIN(RADIANS(90-2*DEGREES(ASIN($D$5/2000))))/COS(RADIANS(90-2*DEGREES(ASIN($D$5/2000))))-('Trajectory Map'!G636*'Trajectory Map'!G636/((VLOOKUP($D$5,$AD$3:$AR$2002,15,FALSE)*4*COS(RADIANS(90-2*DEGREES(ASIN($D$5/2000))))*COS(RADIANS(90-2*DEGREES(ASIN($D$5/2000))))))))</f>
        <v>5.5815015871592202</v>
      </c>
      <c r="AD636" s="33">
        <f t="shared" si="72"/>
        <v>634</v>
      </c>
      <c r="AE636" s="33">
        <f t="shared" si="69"/>
        <v>1896.8510748079302</v>
      </c>
      <c r="AH636" s="33">
        <f t="shared" si="70"/>
        <v>18.481594270732995</v>
      </c>
      <c r="AI636" s="33">
        <f t="shared" si="71"/>
        <v>71.518405729267002</v>
      </c>
      <c r="AK636" s="75">
        <f t="shared" si="73"/>
        <v>53.036811458534011</v>
      </c>
      <c r="AN636" s="64"/>
      <c r="AQ636" s="64"/>
      <c r="AR636" s="75">
        <f>(SQRT((SIN(RADIANS(90-DEGREES(ASIN(AD636/2000))))*SQRT(2*Basic!$C$4*9.81)*Tool!$B$125*SIN(RADIANS(90-DEGREES(ASIN(AD636/2000))))*SQRT(2*Basic!$C$4*9.81)*Tool!$B$125)+(COS(RADIANS(90-DEGREES(ASIN(AD636/2000))))*SQRT(2*Basic!$C$4*9.81)*COS(RADIANS(90-DEGREES(ASIN(AD636/2000))))*SQRT(2*Basic!$C$4*9.81))))*(SQRT((SIN(RADIANS(90-DEGREES(ASIN(AD636/2000))))*SQRT(2*Basic!$C$4*9.81)*Tool!$B$125*SIN(RADIANS(90-DEGREES(ASIN(AD636/2000))))*SQRT(2*Basic!$C$4*9.81)*Tool!$B$125)+(COS(RADIANS(90-DEGREES(ASIN(AD636/2000))))*SQRT(2*Basic!$C$4*9.81)*COS(RADIANS(90-DEGREES(ASIN(AD636/2000))))*SQRT(2*Basic!$C$4*9.81))))/(2*9.81)</f>
        <v>0.93540038404000003</v>
      </c>
      <c r="AS636" s="75">
        <f>(1/9.81)*((SQRT((SIN(RADIANS(90-DEGREES(ASIN(AD636/2000))))*SQRT(2*Basic!$C$4*9.81)*Tool!$B$125*SIN(RADIANS(90-DEGREES(ASIN(AD636/2000))))*SQRT(2*Basic!$C$4*9.81)*Tool!$B$125)+(COS(RADIANS(90-DEGREES(ASIN(AD636/2000))))*SQRT(2*Basic!$C$4*9.81)*COS(RADIANS(90-DEGREES(ASIN(AD636/2000))))*SQRT(2*Basic!$C$4*9.81))))*SIN(RADIANS(AK636))+(SQRT(((SQRT((SIN(RADIANS(90-DEGREES(ASIN(AD636/2000))))*SQRT(2*Basic!$C$4*9.81)*Tool!$B$125*SIN(RADIANS(90-DEGREES(ASIN(AD636/2000))))*SQRT(2*Basic!$C$4*9.81)*Tool!$B$125)+(COS(RADIANS(90-DEGREES(ASIN(AD636/2000))))*SQRT(2*Basic!$C$4*9.81)*COS(RADIANS(90-DEGREES(ASIN(AD636/2000))))*SQRT(2*Basic!$C$4*9.81))))*SIN(RADIANS(AK636))*(SQRT((SIN(RADIANS(90-DEGREES(ASIN(AD636/2000))))*SQRT(2*Basic!$C$4*9.81)*Tool!$B$125*SIN(RADIANS(90-DEGREES(ASIN(AD636/2000))))*SQRT(2*Basic!$C$4*9.81)*Tool!$B$125)+(COS(RADIANS(90-DEGREES(ASIN(AD636/2000))))*SQRT(2*Basic!$C$4*9.81)*COS(RADIANS(90-DEGREES(ASIN(AD636/2000))))*SQRT(2*Basic!$C$4*9.81))))*SIN(RADIANS(AK636)))-19.62*(-Basic!$C$3))))*(SQRT((SIN(RADIANS(90-DEGREES(ASIN(AD636/2000))))*SQRT(2*Basic!$C$4*9.81)*Tool!$B$125*SIN(RADIANS(90-DEGREES(ASIN(AD636/2000))))*SQRT(2*Basic!$C$4*9.81)*Tool!$B$125)+(COS(RADIANS(90-DEGREES(ASIN(AD636/2000))))*SQRT(2*Basic!$C$4*9.81)*COS(RADIANS(90-DEGREES(ASIN(AD636/2000))))*SQRT(2*Basic!$C$4*9.81))))*COS(RADIANS(AK636))</f>
        <v>3.8862840836182628</v>
      </c>
    </row>
    <row r="637" spans="6:45" x14ac:dyDescent="0.3">
      <c r="F637">
        <v>635</v>
      </c>
      <c r="G637" s="31">
        <f t="shared" si="68"/>
        <v>1.8720063926391921</v>
      </c>
      <c r="H637" s="35">
        <f>Tool!$E$10+('Trajectory Map'!G637*SIN(RADIANS(90-2*DEGREES(ASIN($D$5/2000))))/COS(RADIANS(90-2*DEGREES(ASIN($D$5/2000))))-('Trajectory Map'!G637*'Trajectory Map'!G637/((VLOOKUP($D$5,$AD$3:$AR$2002,15,FALSE)*4*COS(RADIANS(90-2*DEGREES(ASIN($D$5/2000))))*COS(RADIANS(90-2*DEGREES(ASIN($D$5/2000))))))))</f>
        <v>5.5797449790846727</v>
      </c>
      <c r="AD637" s="33">
        <f t="shared" si="72"/>
        <v>635</v>
      </c>
      <c r="AE637" s="33">
        <f t="shared" si="69"/>
        <v>1896.5165435608517</v>
      </c>
      <c r="AH637" s="33">
        <f t="shared" si="70"/>
        <v>18.511802668099175</v>
      </c>
      <c r="AI637" s="33">
        <f t="shared" si="71"/>
        <v>71.488197331900821</v>
      </c>
      <c r="AK637" s="75">
        <f t="shared" si="73"/>
        <v>52.976394663801649</v>
      </c>
      <c r="AN637" s="64"/>
      <c r="AQ637" s="64"/>
      <c r="AR637" s="75">
        <f>(SQRT((SIN(RADIANS(90-DEGREES(ASIN(AD637/2000))))*SQRT(2*Basic!$C$4*9.81)*Tool!$B$125*SIN(RADIANS(90-DEGREES(ASIN(AD637/2000))))*SQRT(2*Basic!$C$4*9.81)*Tool!$B$125)+(COS(RADIANS(90-DEGREES(ASIN(AD637/2000))))*SQRT(2*Basic!$C$4*9.81)*COS(RADIANS(90-DEGREES(ASIN(AD637/2000))))*SQRT(2*Basic!$C$4*9.81))))*(SQRT((SIN(RADIANS(90-DEGREES(ASIN(AD637/2000))))*SQRT(2*Basic!$C$4*9.81)*Tool!$B$125*SIN(RADIANS(90-DEGREES(ASIN(AD637/2000))))*SQRT(2*Basic!$C$4*9.81)*Tool!$B$125)+(COS(RADIANS(90-DEGREES(ASIN(AD637/2000))))*SQRT(2*Basic!$C$4*9.81)*COS(RADIANS(90-DEGREES(ASIN(AD637/2000))))*SQRT(2*Basic!$C$4*9.81))))/(2*9.81)</f>
        <v>0.93574059025</v>
      </c>
      <c r="AS637" s="75">
        <f>(1/9.81)*((SQRT((SIN(RADIANS(90-DEGREES(ASIN(AD637/2000))))*SQRT(2*Basic!$C$4*9.81)*Tool!$B$125*SIN(RADIANS(90-DEGREES(ASIN(AD637/2000))))*SQRT(2*Basic!$C$4*9.81)*Tool!$B$125)+(COS(RADIANS(90-DEGREES(ASIN(AD637/2000))))*SQRT(2*Basic!$C$4*9.81)*COS(RADIANS(90-DEGREES(ASIN(AD637/2000))))*SQRT(2*Basic!$C$4*9.81))))*SIN(RADIANS(AK637))+(SQRT(((SQRT((SIN(RADIANS(90-DEGREES(ASIN(AD637/2000))))*SQRT(2*Basic!$C$4*9.81)*Tool!$B$125*SIN(RADIANS(90-DEGREES(ASIN(AD637/2000))))*SQRT(2*Basic!$C$4*9.81)*Tool!$B$125)+(COS(RADIANS(90-DEGREES(ASIN(AD637/2000))))*SQRT(2*Basic!$C$4*9.81)*COS(RADIANS(90-DEGREES(ASIN(AD637/2000))))*SQRT(2*Basic!$C$4*9.81))))*SIN(RADIANS(AK637))*(SQRT((SIN(RADIANS(90-DEGREES(ASIN(AD637/2000))))*SQRT(2*Basic!$C$4*9.81)*Tool!$B$125*SIN(RADIANS(90-DEGREES(ASIN(AD637/2000))))*SQRT(2*Basic!$C$4*9.81)*Tool!$B$125)+(COS(RADIANS(90-DEGREES(ASIN(AD637/2000))))*SQRT(2*Basic!$C$4*9.81)*COS(RADIANS(90-DEGREES(ASIN(AD637/2000))))*SQRT(2*Basic!$C$4*9.81))))*SIN(RADIANS(AK637)))-19.62*(-Basic!$C$3))))*(SQRT((SIN(RADIANS(90-DEGREES(ASIN(AD637/2000))))*SQRT(2*Basic!$C$4*9.81)*Tool!$B$125*SIN(RADIANS(90-DEGREES(ASIN(AD637/2000))))*SQRT(2*Basic!$C$4*9.81)*Tool!$B$125)+(COS(RADIANS(90-DEGREES(ASIN(AD637/2000))))*SQRT(2*Basic!$C$4*9.81)*COS(RADIANS(90-DEGREES(ASIN(AD637/2000))))*SQRT(2*Basic!$C$4*9.81))))*COS(RADIANS(AK637))</f>
        <v>3.8917178950113533</v>
      </c>
    </row>
    <row r="638" spans="6:45" x14ac:dyDescent="0.3">
      <c r="F638">
        <v>636</v>
      </c>
      <c r="G638" s="31">
        <f t="shared" si="68"/>
        <v>1.8749544342024036</v>
      </c>
      <c r="H638" s="35">
        <f>Tool!$E$10+('Trajectory Map'!G638*SIN(RADIANS(90-2*DEGREES(ASIN($D$5/2000))))/COS(RADIANS(90-2*DEGREES(ASIN($D$5/2000))))-('Trajectory Map'!G638*'Trajectory Map'!G638/((VLOOKUP($D$5,$AD$3:$AR$2002,15,FALSE)*4*COS(RADIANS(90-2*DEGREES(ASIN($D$5/2000))))*COS(RADIANS(90-2*DEGREES(ASIN($D$5/2000))))))))</f>
        <v>5.5779849174166118</v>
      </c>
      <c r="AD638" s="33">
        <f t="shared" si="72"/>
        <v>636</v>
      </c>
      <c r="AE638" s="33">
        <f t="shared" si="69"/>
        <v>1896.1814259189441</v>
      </c>
      <c r="AH638" s="33">
        <f t="shared" si="70"/>
        <v>18.542016399140472</v>
      </c>
      <c r="AI638" s="33">
        <f t="shared" si="71"/>
        <v>71.457983600859535</v>
      </c>
      <c r="AK638" s="75">
        <f t="shared" si="73"/>
        <v>52.915967201719056</v>
      </c>
      <c r="AN638" s="64"/>
      <c r="AQ638" s="64"/>
      <c r="AR638" s="75">
        <f>(SQRT((SIN(RADIANS(90-DEGREES(ASIN(AD638/2000))))*SQRT(2*Basic!$C$4*9.81)*Tool!$B$125*SIN(RADIANS(90-DEGREES(ASIN(AD638/2000))))*SQRT(2*Basic!$C$4*9.81)*Tool!$B$125)+(COS(RADIANS(90-DEGREES(ASIN(AD638/2000))))*SQRT(2*Basic!$C$4*9.81)*COS(RADIANS(90-DEGREES(ASIN(AD638/2000))))*SQRT(2*Basic!$C$4*9.81))))*(SQRT((SIN(RADIANS(90-DEGREES(ASIN(AD638/2000))))*SQRT(2*Basic!$C$4*9.81)*Tool!$B$125*SIN(RADIANS(90-DEGREES(ASIN(AD638/2000))))*SQRT(2*Basic!$C$4*9.81)*Tool!$B$125)+(COS(RADIANS(90-DEGREES(ASIN(AD638/2000))))*SQRT(2*Basic!$C$4*9.81)*COS(RADIANS(90-DEGREES(ASIN(AD638/2000))))*SQRT(2*Basic!$C$4*9.81))))/(2*9.81)</f>
        <v>0.93608133263999982</v>
      </c>
      <c r="AS638" s="75">
        <f>(1/9.81)*((SQRT((SIN(RADIANS(90-DEGREES(ASIN(AD638/2000))))*SQRT(2*Basic!$C$4*9.81)*Tool!$B$125*SIN(RADIANS(90-DEGREES(ASIN(AD638/2000))))*SQRT(2*Basic!$C$4*9.81)*Tool!$B$125)+(COS(RADIANS(90-DEGREES(ASIN(AD638/2000))))*SQRT(2*Basic!$C$4*9.81)*COS(RADIANS(90-DEGREES(ASIN(AD638/2000))))*SQRT(2*Basic!$C$4*9.81))))*SIN(RADIANS(AK638))+(SQRT(((SQRT((SIN(RADIANS(90-DEGREES(ASIN(AD638/2000))))*SQRT(2*Basic!$C$4*9.81)*Tool!$B$125*SIN(RADIANS(90-DEGREES(ASIN(AD638/2000))))*SQRT(2*Basic!$C$4*9.81)*Tool!$B$125)+(COS(RADIANS(90-DEGREES(ASIN(AD638/2000))))*SQRT(2*Basic!$C$4*9.81)*COS(RADIANS(90-DEGREES(ASIN(AD638/2000))))*SQRT(2*Basic!$C$4*9.81))))*SIN(RADIANS(AK638))*(SQRT((SIN(RADIANS(90-DEGREES(ASIN(AD638/2000))))*SQRT(2*Basic!$C$4*9.81)*Tool!$B$125*SIN(RADIANS(90-DEGREES(ASIN(AD638/2000))))*SQRT(2*Basic!$C$4*9.81)*Tool!$B$125)+(COS(RADIANS(90-DEGREES(ASIN(AD638/2000))))*SQRT(2*Basic!$C$4*9.81)*COS(RADIANS(90-DEGREES(ASIN(AD638/2000))))*SQRT(2*Basic!$C$4*9.81))))*SIN(RADIANS(AK638)))-19.62*(-Basic!$C$3))))*(SQRT((SIN(RADIANS(90-DEGREES(ASIN(AD638/2000))))*SQRT(2*Basic!$C$4*9.81)*Tool!$B$125*SIN(RADIANS(90-DEGREES(ASIN(AD638/2000))))*SQRT(2*Basic!$C$4*9.81)*Tool!$B$125)+(COS(RADIANS(90-DEGREES(ASIN(AD638/2000))))*SQRT(2*Basic!$C$4*9.81)*COS(RADIANS(90-DEGREES(ASIN(AD638/2000))))*SQRT(2*Basic!$C$4*9.81))))*COS(RADIANS(AK638))</f>
        <v>3.8971476212493616</v>
      </c>
    </row>
    <row r="639" spans="6:45" x14ac:dyDescent="0.3">
      <c r="F639">
        <v>637</v>
      </c>
      <c r="G639" s="31">
        <f t="shared" si="68"/>
        <v>1.8779024757656151</v>
      </c>
      <c r="H639" s="35">
        <f>Tool!$E$10+('Trajectory Map'!G639*SIN(RADIANS(90-2*DEGREES(ASIN($D$5/2000))))/COS(RADIANS(90-2*DEGREES(ASIN($D$5/2000))))-('Trajectory Map'!G639*'Trajectory Map'!G639/((VLOOKUP($D$5,$AD$3:$AR$2002,15,FALSE)*4*COS(RADIANS(90-2*DEGREES(ASIN($D$5/2000))))*COS(RADIANS(90-2*DEGREES(ASIN($D$5/2000))))))))</f>
        <v>5.5762214021550367</v>
      </c>
      <c r="AD639" s="33">
        <f t="shared" si="72"/>
        <v>637</v>
      </c>
      <c r="AE639" s="33">
        <f t="shared" si="69"/>
        <v>1895.8457215712465</v>
      </c>
      <c r="AH639" s="33">
        <f t="shared" si="70"/>
        <v>18.572235475089236</v>
      </c>
      <c r="AI639" s="33">
        <f t="shared" si="71"/>
        <v>71.427764524910771</v>
      </c>
      <c r="AK639" s="75">
        <f t="shared" si="73"/>
        <v>52.855529049821527</v>
      </c>
      <c r="AN639" s="64"/>
      <c r="AQ639" s="64"/>
      <c r="AR639" s="75">
        <f>(SQRT((SIN(RADIANS(90-DEGREES(ASIN(AD639/2000))))*SQRT(2*Basic!$C$4*9.81)*Tool!$B$125*SIN(RADIANS(90-DEGREES(ASIN(AD639/2000))))*SQRT(2*Basic!$C$4*9.81)*Tool!$B$125)+(COS(RADIANS(90-DEGREES(ASIN(AD639/2000))))*SQRT(2*Basic!$C$4*9.81)*COS(RADIANS(90-DEGREES(ASIN(AD639/2000))))*SQRT(2*Basic!$C$4*9.81))))*(SQRT((SIN(RADIANS(90-DEGREES(ASIN(AD639/2000))))*SQRT(2*Basic!$C$4*9.81)*Tool!$B$125*SIN(RADIANS(90-DEGREES(ASIN(AD639/2000))))*SQRT(2*Basic!$C$4*9.81)*Tool!$B$125)+(COS(RADIANS(90-DEGREES(ASIN(AD639/2000))))*SQRT(2*Basic!$C$4*9.81)*COS(RADIANS(90-DEGREES(ASIN(AD639/2000))))*SQRT(2*Basic!$C$4*9.81))))/(2*9.81)</f>
        <v>0.93642261120999992</v>
      </c>
      <c r="AS639" s="75">
        <f>(1/9.81)*((SQRT((SIN(RADIANS(90-DEGREES(ASIN(AD639/2000))))*SQRT(2*Basic!$C$4*9.81)*Tool!$B$125*SIN(RADIANS(90-DEGREES(ASIN(AD639/2000))))*SQRT(2*Basic!$C$4*9.81)*Tool!$B$125)+(COS(RADIANS(90-DEGREES(ASIN(AD639/2000))))*SQRT(2*Basic!$C$4*9.81)*COS(RADIANS(90-DEGREES(ASIN(AD639/2000))))*SQRT(2*Basic!$C$4*9.81))))*SIN(RADIANS(AK639))+(SQRT(((SQRT((SIN(RADIANS(90-DEGREES(ASIN(AD639/2000))))*SQRT(2*Basic!$C$4*9.81)*Tool!$B$125*SIN(RADIANS(90-DEGREES(ASIN(AD639/2000))))*SQRT(2*Basic!$C$4*9.81)*Tool!$B$125)+(COS(RADIANS(90-DEGREES(ASIN(AD639/2000))))*SQRT(2*Basic!$C$4*9.81)*COS(RADIANS(90-DEGREES(ASIN(AD639/2000))))*SQRT(2*Basic!$C$4*9.81))))*SIN(RADIANS(AK639))*(SQRT((SIN(RADIANS(90-DEGREES(ASIN(AD639/2000))))*SQRT(2*Basic!$C$4*9.81)*Tool!$B$125*SIN(RADIANS(90-DEGREES(ASIN(AD639/2000))))*SQRT(2*Basic!$C$4*9.81)*Tool!$B$125)+(COS(RADIANS(90-DEGREES(ASIN(AD639/2000))))*SQRT(2*Basic!$C$4*9.81)*COS(RADIANS(90-DEGREES(ASIN(AD639/2000))))*SQRT(2*Basic!$C$4*9.81))))*SIN(RADIANS(AK639)))-19.62*(-Basic!$C$3))))*(SQRT((SIN(RADIANS(90-DEGREES(ASIN(AD639/2000))))*SQRT(2*Basic!$C$4*9.81)*Tool!$B$125*SIN(RADIANS(90-DEGREES(ASIN(AD639/2000))))*SQRT(2*Basic!$C$4*9.81)*Tool!$B$125)+(COS(RADIANS(90-DEGREES(ASIN(AD639/2000))))*SQRT(2*Basic!$C$4*9.81)*COS(RADIANS(90-DEGREES(ASIN(AD639/2000))))*SQRT(2*Basic!$C$4*9.81))))*COS(RADIANS(AK639))</f>
        <v>3.9025732502027073</v>
      </c>
    </row>
    <row r="640" spans="6:45" x14ac:dyDescent="0.3">
      <c r="F640">
        <v>638</v>
      </c>
      <c r="G640" s="31">
        <f t="shared" si="68"/>
        <v>1.8808505173288264</v>
      </c>
      <c r="H640" s="35">
        <f>Tool!$E$10+('Trajectory Map'!G640*SIN(RADIANS(90-2*DEGREES(ASIN($D$5/2000))))/COS(RADIANS(90-2*DEGREES(ASIN($D$5/2000))))-('Trajectory Map'!G640*'Trajectory Map'!G640/((VLOOKUP($D$5,$AD$3:$AR$2002,15,FALSE)*4*COS(RADIANS(90-2*DEGREES(ASIN($D$5/2000))))*COS(RADIANS(90-2*DEGREES(ASIN($D$5/2000))))))))</f>
        <v>5.5744544332999464</v>
      </c>
      <c r="AD640" s="33">
        <f t="shared" si="72"/>
        <v>638</v>
      </c>
      <c r="AE640" s="33">
        <f t="shared" si="69"/>
        <v>1895.5094302060331</v>
      </c>
      <c r="AH640" s="33">
        <f t="shared" si="70"/>
        <v>18.602459907193715</v>
      </c>
      <c r="AI640" s="33">
        <f t="shared" si="71"/>
        <v>71.397540092806281</v>
      </c>
      <c r="AK640" s="75">
        <f t="shared" si="73"/>
        <v>52.795080185612569</v>
      </c>
      <c r="AN640" s="64"/>
      <c r="AQ640" s="64"/>
      <c r="AR640" s="75">
        <f>(SQRT((SIN(RADIANS(90-DEGREES(ASIN(AD640/2000))))*SQRT(2*Basic!$C$4*9.81)*Tool!$B$125*SIN(RADIANS(90-DEGREES(ASIN(AD640/2000))))*SQRT(2*Basic!$C$4*9.81)*Tool!$B$125)+(COS(RADIANS(90-DEGREES(ASIN(AD640/2000))))*SQRT(2*Basic!$C$4*9.81)*COS(RADIANS(90-DEGREES(ASIN(AD640/2000))))*SQRT(2*Basic!$C$4*9.81))))*(SQRT((SIN(RADIANS(90-DEGREES(ASIN(AD640/2000))))*SQRT(2*Basic!$C$4*9.81)*Tool!$B$125*SIN(RADIANS(90-DEGREES(ASIN(AD640/2000))))*SQRT(2*Basic!$C$4*9.81)*Tool!$B$125)+(COS(RADIANS(90-DEGREES(ASIN(AD640/2000))))*SQRT(2*Basic!$C$4*9.81)*COS(RADIANS(90-DEGREES(ASIN(AD640/2000))))*SQRT(2*Basic!$C$4*9.81))))/(2*9.81)</f>
        <v>0.93676442595999976</v>
      </c>
      <c r="AS640" s="75">
        <f>(1/9.81)*((SQRT((SIN(RADIANS(90-DEGREES(ASIN(AD640/2000))))*SQRT(2*Basic!$C$4*9.81)*Tool!$B$125*SIN(RADIANS(90-DEGREES(ASIN(AD640/2000))))*SQRT(2*Basic!$C$4*9.81)*Tool!$B$125)+(COS(RADIANS(90-DEGREES(ASIN(AD640/2000))))*SQRT(2*Basic!$C$4*9.81)*COS(RADIANS(90-DEGREES(ASIN(AD640/2000))))*SQRT(2*Basic!$C$4*9.81))))*SIN(RADIANS(AK640))+(SQRT(((SQRT((SIN(RADIANS(90-DEGREES(ASIN(AD640/2000))))*SQRT(2*Basic!$C$4*9.81)*Tool!$B$125*SIN(RADIANS(90-DEGREES(ASIN(AD640/2000))))*SQRT(2*Basic!$C$4*9.81)*Tool!$B$125)+(COS(RADIANS(90-DEGREES(ASIN(AD640/2000))))*SQRT(2*Basic!$C$4*9.81)*COS(RADIANS(90-DEGREES(ASIN(AD640/2000))))*SQRT(2*Basic!$C$4*9.81))))*SIN(RADIANS(AK640))*(SQRT((SIN(RADIANS(90-DEGREES(ASIN(AD640/2000))))*SQRT(2*Basic!$C$4*9.81)*Tool!$B$125*SIN(RADIANS(90-DEGREES(ASIN(AD640/2000))))*SQRT(2*Basic!$C$4*9.81)*Tool!$B$125)+(COS(RADIANS(90-DEGREES(ASIN(AD640/2000))))*SQRT(2*Basic!$C$4*9.81)*COS(RADIANS(90-DEGREES(ASIN(AD640/2000))))*SQRT(2*Basic!$C$4*9.81))))*SIN(RADIANS(AK640)))-19.62*(-Basic!$C$3))))*(SQRT((SIN(RADIANS(90-DEGREES(ASIN(AD640/2000))))*SQRT(2*Basic!$C$4*9.81)*Tool!$B$125*SIN(RADIANS(90-DEGREES(ASIN(AD640/2000))))*SQRT(2*Basic!$C$4*9.81)*Tool!$B$125)+(COS(RADIANS(90-DEGREES(ASIN(AD640/2000))))*SQRT(2*Basic!$C$4*9.81)*COS(RADIANS(90-DEGREES(ASIN(AD640/2000))))*SQRT(2*Basic!$C$4*9.81))))*COS(RADIANS(AK640))</f>
        <v>3.9079947697210797</v>
      </c>
    </row>
    <row r="641" spans="6:45" x14ac:dyDescent="0.3">
      <c r="F641">
        <v>639</v>
      </c>
      <c r="G641" s="31">
        <f t="shared" si="68"/>
        <v>1.8837985588920376</v>
      </c>
      <c r="H641" s="35">
        <f>Tool!$E$10+('Trajectory Map'!G641*SIN(RADIANS(90-2*DEGREES(ASIN($D$5/2000))))/COS(RADIANS(90-2*DEGREES(ASIN($D$5/2000))))-('Trajectory Map'!G641*'Trajectory Map'!G641/((VLOOKUP($D$5,$AD$3:$AR$2002,15,FALSE)*4*COS(RADIANS(90-2*DEGREES(ASIN($D$5/2000))))*COS(RADIANS(90-2*DEGREES(ASIN($D$5/2000))))))))</f>
        <v>5.5726840108513436</v>
      </c>
      <c r="AD641" s="33">
        <f t="shared" si="72"/>
        <v>639</v>
      </c>
      <c r="AE641" s="33">
        <f t="shared" si="69"/>
        <v>1895.1725515108117</v>
      </c>
      <c r="AH641" s="33">
        <f t="shared" si="70"/>
        <v>18.632689706718075</v>
      </c>
      <c r="AI641" s="33">
        <f t="shared" si="71"/>
        <v>71.367310293281918</v>
      </c>
      <c r="AK641" s="75">
        <f t="shared" si="73"/>
        <v>52.73462058656385</v>
      </c>
      <c r="AN641" s="64"/>
      <c r="AQ641" s="64"/>
      <c r="AR641" s="75">
        <f>(SQRT((SIN(RADIANS(90-DEGREES(ASIN(AD641/2000))))*SQRT(2*Basic!$C$4*9.81)*Tool!$B$125*SIN(RADIANS(90-DEGREES(ASIN(AD641/2000))))*SQRT(2*Basic!$C$4*9.81)*Tool!$B$125)+(COS(RADIANS(90-DEGREES(ASIN(AD641/2000))))*SQRT(2*Basic!$C$4*9.81)*COS(RADIANS(90-DEGREES(ASIN(AD641/2000))))*SQRT(2*Basic!$C$4*9.81))))*(SQRT((SIN(RADIANS(90-DEGREES(ASIN(AD641/2000))))*SQRT(2*Basic!$C$4*9.81)*Tool!$B$125*SIN(RADIANS(90-DEGREES(ASIN(AD641/2000))))*SQRT(2*Basic!$C$4*9.81)*Tool!$B$125)+(COS(RADIANS(90-DEGREES(ASIN(AD641/2000))))*SQRT(2*Basic!$C$4*9.81)*COS(RADIANS(90-DEGREES(ASIN(AD641/2000))))*SQRT(2*Basic!$C$4*9.81))))/(2*9.81)</f>
        <v>0.9371067768900001</v>
      </c>
      <c r="AS641" s="75">
        <f>(1/9.81)*((SQRT((SIN(RADIANS(90-DEGREES(ASIN(AD641/2000))))*SQRT(2*Basic!$C$4*9.81)*Tool!$B$125*SIN(RADIANS(90-DEGREES(ASIN(AD641/2000))))*SQRT(2*Basic!$C$4*9.81)*Tool!$B$125)+(COS(RADIANS(90-DEGREES(ASIN(AD641/2000))))*SQRT(2*Basic!$C$4*9.81)*COS(RADIANS(90-DEGREES(ASIN(AD641/2000))))*SQRT(2*Basic!$C$4*9.81))))*SIN(RADIANS(AK641))+(SQRT(((SQRT((SIN(RADIANS(90-DEGREES(ASIN(AD641/2000))))*SQRT(2*Basic!$C$4*9.81)*Tool!$B$125*SIN(RADIANS(90-DEGREES(ASIN(AD641/2000))))*SQRT(2*Basic!$C$4*9.81)*Tool!$B$125)+(COS(RADIANS(90-DEGREES(ASIN(AD641/2000))))*SQRT(2*Basic!$C$4*9.81)*COS(RADIANS(90-DEGREES(ASIN(AD641/2000))))*SQRT(2*Basic!$C$4*9.81))))*SIN(RADIANS(AK641))*(SQRT((SIN(RADIANS(90-DEGREES(ASIN(AD641/2000))))*SQRT(2*Basic!$C$4*9.81)*Tool!$B$125*SIN(RADIANS(90-DEGREES(ASIN(AD641/2000))))*SQRT(2*Basic!$C$4*9.81)*Tool!$B$125)+(COS(RADIANS(90-DEGREES(ASIN(AD641/2000))))*SQRT(2*Basic!$C$4*9.81)*COS(RADIANS(90-DEGREES(ASIN(AD641/2000))))*SQRT(2*Basic!$C$4*9.81))))*SIN(RADIANS(AK641)))-19.62*(-Basic!$C$3))))*(SQRT((SIN(RADIANS(90-DEGREES(ASIN(AD641/2000))))*SQRT(2*Basic!$C$4*9.81)*Tool!$B$125*SIN(RADIANS(90-DEGREES(ASIN(AD641/2000))))*SQRT(2*Basic!$C$4*9.81)*Tool!$B$125)+(COS(RADIANS(90-DEGREES(ASIN(AD641/2000))))*SQRT(2*Basic!$C$4*9.81)*COS(RADIANS(90-DEGREES(ASIN(AD641/2000))))*SQRT(2*Basic!$C$4*9.81))))*COS(RADIANS(AK641))</f>
        <v>3.9134121676334623</v>
      </c>
    </row>
    <row r="642" spans="6:45" x14ac:dyDescent="0.3">
      <c r="F642">
        <v>640</v>
      </c>
      <c r="G642" s="31">
        <f t="shared" si="68"/>
        <v>1.8867466004552489</v>
      </c>
      <c r="H642" s="35">
        <f>Tool!$E$10+('Trajectory Map'!G642*SIN(RADIANS(90-2*DEGREES(ASIN($D$5/2000))))/COS(RADIANS(90-2*DEGREES(ASIN($D$5/2000))))-('Trajectory Map'!G642*'Trajectory Map'!G642/((VLOOKUP($D$5,$AD$3:$AR$2002,15,FALSE)*4*COS(RADIANS(90-2*DEGREES(ASIN($D$5/2000))))*COS(RADIANS(90-2*DEGREES(ASIN($D$5/2000))))))))</f>
        <v>5.5709101348092256</v>
      </c>
      <c r="AD642" s="33">
        <f t="shared" si="72"/>
        <v>640</v>
      </c>
      <c r="AE642" s="33">
        <f t="shared" si="69"/>
        <v>1894.8350851723219</v>
      </c>
      <c r="AH642" s="33">
        <f t="shared" si="70"/>
        <v>18.66292488494248</v>
      </c>
      <c r="AI642" s="33">
        <f t="shared" si="71"/>
        <v>71.337075115057516</v>
      </c>
      <c r="AK642" s="75">
        <f t="shared" si="73"/>
        <v>52.674150230115039</v>
      </c>
      <c r="AN642" s="64"/>
      <c r="AQ642" s="64"/>
      <c r="AR642" s="75">
        <f>(SQRT((SIN(RADIANS(90-DEGREES(ASIN(AD642/2000))))*SQRT(2*Basic!$C$4*9.81)*Tool!$B$125*SIN(RADIANS(90-DEGREES(ASIN(AD642/2000))))*SQRT(2*Basic!$C$4*9.81)*Tool!$B$125)+(COS(RADIANS(90-DEGREES(ASIN(AD642/2000))))*SQRT(2*Basic!$C$4*9.81)*COS(RADIANS(90-DEGREES(ASIN(AD642/2000))))*SQRT(2*Basic!$C$4*9.81))))*(SQRT((SIN(RADIANS(90-DEGREES(ASIN(AD642/2000))))*SQRT(2*Basic!$C$4*9.81)*Tool!$B$125*SIN(RADIANS(90-DEGREES(ASIN(AD642/2000))))*SQRT(2*Basic!$C$4*9.81)*Tool!$B$125)+(COS(RADIANS(90-DEGREES(ASIN(AD642/2000))))*SQRT(2*Basic!$C$4*9.81)*COS(RADIANS(90-DEGREES(ASIN(AD642/2000))))*SQRT(2*Basic!$C$4*9.81))))/(2*9.81)</f>
        <v>0.93744966400000029</v>
      </c>
      <c r="AS642" s="75">
        <f>(1/9.81)*((SQRT((SIN(RADIANS(90-DEGREES(ASIN(AD642/2000))))*SQRT(2*Basic!$C$4*9.81)*Tool!$B$125*SIN(RADIANS(90-DEGREES(ASIN(AD642/2000))))*SQRT(2*Basic!$C$4*9.81)*Tool!$B$125)+(COS(RADIANS(90-DEGREES(ASIN(AD642/2000))))*SQRT(2*Basic!$C$4*9.81)*COS(RADIANS(90-DEGREES(ASIN(AD642/2000))))*SQRT(2*Basic!$C$4*9.81))))*SIN(RADIANS(AK642))+(SQRT(((SQRT((SIN(RADIANS(90-DEGREES(ASIN(AD642/2000))))*SQRT(2*Basic!$C$4*9.81)*Tool!$B$125*SIN(RADIANS(90-DEGREES(ASIN(AD642/2000))))*SQRT(2*Basic!$C$4*9.81)*Tool!$B$125)+(COS(RADIANS(90-DEGREES(ASIN(AD642/2000))))*SQRT(2*Basic!$C$4*9.81)*COS(RADIANS(90-DEGREES(ASIN(AD642/2000))))*SQRT(2*Basic!$C$4*9.81))))*SIN(RADIANS(AK642))*(SQRT((SIN(RADIANS(90-DEGREES(ASIN(AD642/2000))))*SQRT(2*Basic!$C$4*9.81)*Tool!$B$125*SIN(RADIANS(90-DEGREES(ASIN(AD642/2000))))*SQRT(2*Basic!$C$4*9.81)*Tool!$B$125)+(COS(RADIANS(90-DEGREES(ASIN(AD642/2000))))*SQRT(2*Basic!$C$4*9.81)*COS(RADIANS(90-DEGREES(ASIN(AD642/2000))))*SQRT(2*Basic!$C$4*9.81))))*SIN(RADIANS(AK642)))-19.62*(-Basic!$C$3))))*(SQRT((SIN(RADIANS(90-DEGREES(ASIN(AD642/2000))))*SQRT(2*Basic!$C$4*9.81)*Tool!$B$125*SIN(RADIANS(90-DEGREES(ASIN(AD642/2000))))*SQRT(2*Basic!$C$4*9.81)*Tool!$B$125)+(COS(RADIANS(90-DEGREES(ASIN(AD642/2000))))*SQRT(2*Basic!$C$4*9.81)*COS(RADIANS(90-DEGREES(ASIN(AD642/2000))))*SQRT(2*Basic!$C$4*9.81))))*COS(RADIANS(AK642))</f>
        <v>3.918825431748143</v>
      </c>
    </row>
    <row r="643" spans="6:45" x14ac:dyDescent="0.3">
      <c r="F643">
        <v>641</v>
      </c>
      <c r="G643" s="31">
        <f t="shared" ref="G643:G706" si="74">F643*$AV$2/2000</f>
        <v>1.8896946420184602</v>
      </c>
      <c r="H643" s="35">
        <f>Tool!$E$10+('Trajectory Map'!G643*SIN(RADIANS(90-2*DEGREES(ASIN($D$5/2000))))/COS(RADIANS(90-2*DEGREES(ASIN($D$5/2000))))-('Trajectory Map'!G643*'Trajectory Map'!G643/((VLOOKUP($D$5,$AD$3:$AR$2002,15,FALSE)*4*COS(RADIANS(90-2*DEGREES(ASIN($D$5/2000))))*COS(RADIANS(90-2*DEGREES(ASIN($D$5/2000))))))))</f>
        <v>5.5691328051735942</v>
      </c>
      <c r="AD643" s="33">
        <f t="shared" si="72"/>
        <v>641</v>
      </c>
      <c r="AE643" s="33">
        <f t="shared" si="69"/>
        <v>1894.4970308765332</v>
      </c>
      <c r="AH643" s="33">
        <f t="shared" si="70"/>
        <v>18.693165453163115</v>
      </c>
      <c r="AI643" s="33">
        <f t="shared" si="71"/>
        <v>71.306834546836882</v>
      </c>
      <c r="AK643" s="75">
        <f t="shared" si="73"/>
        <v>52.613669093673771</v>
      </c>
      <c r="AN643" s="64"/>
      <c r="AQ643" s="64"/>
      <c r="AR643" s="75">
        <f>(SQRT((SIN(RADIANS(90-DEGREES(ASIN(AD643/2000))))*SQRT(2*Basic!$C$4*9.81)*Tool!$B$125*SIN(RADIANS(90-DEGREES(ASIN(AD643/2000))))*SQRT(2*Basic!$C$4*9.81)*Tool!$B$125)+(COS(RADIANS(90-DEGREES(ASIN(AD643/2000))))*SQRT(2*Basic!$C$4*9.81)*COS(RADIANS(90-DEGREES(ASIN(AD643/2000))))*SQRT(2*Basic!$C$4*9.81))))*(SQRT((SIN(RADIANS(90-DEGREES(ASIN(AD643/2000))))*SQRT(2*Basic!$C$4*9.81)*Tool!$B$125*SIN(RADIANS(90-DEGREES(ASIN(AD643/2000))))*SQRT(2*Basic!$C$4*9.81)*Tool!$B$125)+(COS(RADIANS(90-DEGREES(ASIN(AD643/2000))))*SQRT(2*Basic!$C$4*9.81)*COS(RADIANS(90-DEGREES(ASIN(AD643/2000))))*SQRT(2*Basic!$C$4*9.81))))/(2*9.81)</f>
        <v>0.93779308729000044</v>
      </c>
      <c r="AS643" s="75">
        <f>(1/9.81)*((SQRT((SIN(RADIANS(90-DEGREES(ASIN(AD643/2000))))*SQRT(2*Basic!$C$4*9.81)*Tool!$B$125*SIN(RADIANS(90-DEGREES(ASIN(AD643/2000))))*SQRT(2*Basic!$C$4*9.81)*Tool!$B$125)+(COS(RADIANS(90-DEGREES(ASIN(AD643/2000))))*SQRT(2*Basic!$C$4*9.81)*COS(RADIANS(90-DEGREES(ASIN(AD643/2000))))*SQRT(2*Basic!$C$4*9.81))))*SIN(RADIANS(AK643))+(SQRT(((SQRT((SIN(RADIANS(90-DEGREES(ASIN(AD643/2000))))*SQRT(2*Basic!$C$4*9.81)*Tool!$B$125*SIN(RADIANS(90-DEGREES(ASIN(AD643/2000))))*SQRT(2*Basic!$C$4*9.81)*Tool!$B$125)+(COS(RADIANS(90-DEGREES(ASIN(AD643/2000))))*SQRT(2*Basic!$C$4*9.81)*COS(RADIANS(90-DEGREES(ASIN(AD643/2000))))*SQRT(2*Basic!$C$4*9.81))))*SIN(RADIANS(AK643))*(SQRT((SIN(RADIANS(90-DEGREES(ASIN(AD643/2000))))*SQRT(2*Basic!$C$4*9.81)*Tool!$B$125*SIN(RADIANS(90-DEGREES(ASIN(AD643/2000))))*SQRT(2*Basic!$C$4*9.81)*Tool!$B$125)+(COS(RADIANS(90-DEGREES(ASIN(AD643/2000))))*SQRT(2*Basic!$C$4*9.81)*COS(RADIANS(90-DEGREES(ASIN(AD643/2000))))*SQRT(2*Basic!$C$4*9.81))))*SIN(RADIANS(AK643)))-19.62*(-Basic!$C$3))))*(SQRT((SIN(RADIANS(90-DEGREES(ASIN(AD643/2000))))*SQRT(2*Basic!$C$4*9.81)*Tool!$B$125*SIN(RADIANS(90-DEGREES(ASIN(AD643/2000))))*SQRT(2*Basic!$C$4*9.81)*Tool!$B$125)+(COS(RADIANS(90-DEGREES(ASIN(AD643/2000))))*SQRT(2*Basic!$C$4*9.81)*COS(RADIANS(90-DEGREES(ASIN(AD643/2000))))*SQRT(2*Basic!$C$4*9.81))))*COS(RADIANS(AK643))</f>
        <v>3.924234549852736</v>
      </c>
    </row>
    <row r="644" spans="6:45" x14ac:dyDescent="0.3">
      <c r="F644">
        <v>642</v>
      </c>
      <c r="G644" s="31">
        <f t="shared" si="74"/>
        <v>1.8926426835816714</v>
      </c>
      <c r="H644" s="35">
        <f>Tool!$E$10+('Trajectory Map'!G644*SIN(RADIANS(90-2*DEGREES(ASIN($D$5/2000))))/COS(RADIANS(90-2*DEGREES(ASIN($D$5/2000))))-('Trajectory Map'!G644*'Trajectory Map'!G644/((VLOOKUP($D$5,$AD$3:$AR$2002,15,FALSE)*4*COS(RADIANS(90-2*DEGREES(ASIN($D$5/2000))))*COS(RADIANS(90-2*DEGREES(ASIN($D$5/2000))))))))</f>
        <v>5.5673520219444477</v>
      </c>
      <c r="AD644" s="33">
        <f t="shared" si="72"/>
        <v>642</v>
      </c>
      <c r="AE644" s="33">
        <f t="shared" ref="AE644:AE707" si="75">SQRT($AC$7-(AD644*AD644))</f>
        <v>1894.1583883086441</v>
      </c>
      <c r="AH644" s="33">
        <f t="shared" ref="AH644:AH707" si="76">DEGREES(ASIN(AD644/2000))</f>
        <v>18.723411422692248</v>
      </c>
      <c r="AI644" s="33">
        <f t="shared" ref="AI644:AI707" si="77">90-AH644</f>
        <v>71.276588577307749</v>
      </c>
      <c r="AK644" s="75">
        <f t="shared" si="73"/>
        <v>52.553177154615504</v>
      </c>
      <c r="AN644" s="64"/>
      <c r="AQ644" s="64"/>
      <c r="AR644" s="75">
        <f>(SQRT((SIN(RADIANS(90-DEGREES(ASIN(AD644/2000))))*SQRT(2*Basic!$C$4*9.81)*Tool!$B$125*SIN(RADIANS(90-DEGREES(ASIN(AD644/2000))))*SQRT(2*Basic!$C$4*9.81)*Tool!$B$125)+(COS(RADIANS(90-DEGREES(ASIN(AD644/2000))))*SQRT(2*Basic!$C$4*9.81)*COS(RADIANS(90-DEGREES(ASIN(AD644/2000))))*SQRT(2*Basic!$C$4*9.81))))*(SQRT((SIN(RADIANS(90-DEGREES(ASIN(AD644/2000))))*SQRT(2*Basic!$C$4*9.81)*Tool!$B$125*SIN(RADIANS(90-DEGREES(ASIN(AD644/2000))))*SQRT(2*Basic!$C$4*9.81)*Tool!$B$125)+(COS(RADIANS(90-DEGREES(ASIN(AD644/2000))))*SQRT(2*Basic!$C$4*9.81)*COS(RADIANS(90-DEGREES(ASIN(AD644/2000))))*SQRT(2*Basic!$C$4*9.81))))/(2*9.81)</f>
        <v>0.93813704675999998</v>
      </c>
      <c r="AS644" s="75">
        <f>(1/9.81)*((SQRT((SIN(RADIANS(90-DEGREES(ASIN(AD644/2000))))*SQRT(2*Basic!$C$4*9.81)*Tool!$B$125*SIN(RADIANS(90-DEGREES(ASIN(AD644/2000))))*SQRT(2*Basic!$C$4*9.81)*Tool!$B$125)+(COS(RADIANS(90-DEGREES(ASIN(AD644/2000))))*SQRT(2*Basic!$C$4*9.81)*COS(RADIANS(90-DEGREES(ASIN(AD644/2000))))*SQRT(2*Basic!$C$4*9.81))))*SIN(RADIANS(AK644))+(SQRT(((SQRT((SIN(RADIANS(90-DEGREES(ASIN(AD644/2000))))*SQRT(2*Basic!$C$4*9.81)*Tool!$B$125*SIN(RADIANS(90-DEGREES(ASIN(AD644/2000))))*SQRT(2*Basic!$C$4*9.81)*Tool!$B$125)+(COS(RADIANS(90-DEGREES(ASIN(AD644/2000))))*SQRT(2*Basic!$C$4*9.81)*COS(RADIANS(90-DEGREES(ASIN(AD644/2000))))*SQRT(2*Basic!$C$4*9.81))))*SIN(RADIANS(AK644))*(SQRT((SIN(RADIANS(90-DEGREES(ASIN(AD644/2000))))*SQRT(2*Basic!$C$4*9.81)*Tool!$B$125*SIN(RADIANS(90-DEGREES(ASIN(AD644/2000))))*SQRT(2*Basic!$C$4*9.81)*Tool!$B$125)+(COS(RADIANS(90-DEGREES(ASIN(AD644/2000))))*SQRT(2*Basic!$C$4*9.81)*COS(RADIANS(90-DEGREES(ASIN(AD644/2000))))*SQRT(2*Basic!$C$4*9.81))))*SIN(RADIANS(AK644)))-19.62*(-Basic!$C$3))))*(SQRT((SIN(RADIANS(90-DEGREES(ASIN(AD644/2000))))*SQRT(2*Basic!$C$4*9.81)*Tool!$B$125*SIN(RADIANS(90-DEGREES(ASIN(AD644/2000))))*SQRT(2*Basic!$C$4*9.81)*Tool!$B$125)+(COS(RADIANS(90-DEGREES(ASIN(AD644/2000))))*SQRT(2*Basic!$C$4*9.81)*COS(RADIANS(90-DEGREES(ASIN(AD644/2000))))*SQRT(2*Basic!$C$4*9.81))))*COS(RADIANS(AK644))</f>
        <v>3.9296395097141934</v>
      </c>
    </row>
    <row r="645" spans="6:45" x14ac:dyDescent="0.3">
      <c r="F645">
        <v>643</v>
      </c>
      <c r="G645" s="31">
        <f t="shared" si="74"/>
        <v>1.8955907251448827</v>
      </c>
      <c r="H645" s="35">
        <f>Tool!$E$10+('Trajectory Map'!G645*SIN(RADIANS(90-2*DEGREES(ASIN($D$5/2000))))/COS(RADIANS(90-2*DEGREES(ASIN($D$5/2000))))-('Trajectory Map'!G645*'Trajectory Map'!G645/((VLOOKUP($D$5,$AD$3:$AR$2002,15,FALSE)*4*COS(RADIANS(90-2*DEGREES(ASIN($D$5/2000))))*COS(RADIANS(90-2*DEGREES(ASIN($D$5/2000))))))))</f>
        <v>5.5655677851217877</v>
      </c>
      <c r="AD645" s="33">
        <f t="shared" ref="AD645:AD708" si="78">AD644+1</f>
        <v>643</v>
      </c>
      <c r="AE645" s="33">
        <f t="shared" si="75"/>
        <v>1893.8191571530795</v>
      </c>
      <c r="AH645" s="33">
        <f t="shared" si="76"/>
        <v>18.75366280485828</v>
      </c>
      <c r="AI645" s="33">
        <f t="shared" si="77"/>
        <v>71.24633719514172</v>
      </c>
      <c r="AK645" s="75">
        <f t="shared" ref="AK645:AK708" si="79">90-(AH645*2)</f>
        <v>52.49267439028344</v>
      </c>
      <c r="AN645" s="64"/>
      <c r="AQ645" s="64"/>
      <c r="AR645" s="75">
        <f>(SQRT((SIN(RADIANS(90-DEGREES(ASIN(AD645/2000))))*SQRT(2*Basic!$C$4*9.81)*Tool!$B$125*SIN(RADIANS(90-DEGREES(ASIN(AD645/2000))))*SQRT(2*Basic!$C$4*9.81)*Tool!$B$125)+(COS(RADIANS(90-DEGREES(ASIN(AD645/2000))))*SQRT(2*Basic!$C$4*9.81)*COS(RADIANS(90-DEGREES(ASIN(AD645/2000))))*SQRT(2*Basic!$C$4*9.81))))*(SQRT((SIN(RADIANS(90-DEGREES(ASIN(AD645/2000))))*SQRT(2*Basic!$C$4*9.81)*Tool!$B$125*SIN(RADIANS(90-DEGREES(ASIN(AD645/2000))))*SQRT(2*Basic!$C$4*9.81)*Tool!$B$125)+(COS(RADIANS(90-DEGREES(ASIN(AD645/2000))))*SQRT(2*Basic!$C$4*9.81)*COS(RADIANS(90-DEGREES(ASIN(AD645/2000))))*SQRT(2*Basic!$C$4*9.81))))/(2*9.81)</f>
        <v>0.93848154240999981</v>
      </c>
      <c r="AS645" s="75">
        <f>(1/9.81)*((SQRT((SIN(RADIANS(90-DEGREES(ASIN(AD645/2000))))*SQRT(2*Basic!$C$4*9.81)*Tool!$B$125*SIN(RADIANS(90-DEGREES(ASIN(AD645/2000))))*SQRT(2*Basic!$C$4*9.81)*Tool!$B$125)+(COS(RADIANS(90-DEGREES(ASIN(AD645/2000))))*SQRT(2*Basic!$C$4*9.81)*COS(RADIANS(90-DEGREES(ASIN(AD645/2000))))*SQRT(2*Basic!$C$4*9.81))))*SIN(RADIANS(AK645))+(SQRT(((SQRT((SIN(RADIANS(90-DEGREES(ASIN(AD645/2000))))*SQRT(2*Basic!$C$4*9.81)*Tool!$B$125*SIN(RADIANS(90-DEGREES(ASIN(AD645/2000))))*SQRT(2*Basic!$C$4*9.81)*Tool!$B$125)+(COS(RADIANS(90-DEGREES(ASIN(AD645/2000))))*SQRT(2*Basic!$C$4*9.81)*COS(RADIANS(90-DEGREES(ASIN(AD645/2000))))*SQRT(2*Basic!$C$4*9.81))))*SIN(RADIANS(AK645))*(SQRT((SIN(RADIANS(90-DEGREES(ASIN(AD645/2000))))*SQRT(2*Basic!$C$4*9.81)*Tool!$B$125*SIN(RADIANS(90-DEGREES(ASIN(AD645/2000))))*SQRT(2*Basic!$C$4*9.81)*Tool!$B$125)+(COS(RADIANS(90-DEGREES(ASIN(AD645/2000))))*SQRT(2*Basic!$C$4*9.81)*COS(RADIANS(90-DEGREES(ASIN(AD645/2000))))*SQRT(2*Basic!$C$4*9.81))))*SIN(RADIANS(AK645)))-19.62*(-Basic!$C$3))))*(SQRT((SIN(RADIANS(90-DEGREES(ASIN(AD645/2000))))*SQRT(2*Basic!$C$4*9.81)*Tool!$B$125*SIN(RADIANS(90-DEGREES(ASIN(AD645/2000))))*SQRT(2*Basic!$C$4*9.81)*Tool!$B$125)+(COS(RADIANS(90-DEGREES(ASIN(AD645/2000))))*SQRT(2*Basic!$C$4*9.81)*COS(RADIANS(90-DEGREES(ASIN(AD645/2000))))*SQRT(2*Basic!$C$4*9.81))))*COS(RADIANS(AK645))</f>
        <v>3.9350402990788265</v>
      </c>
    </row>
    <row r="646" spans="6:45" x14ac:dyDescent="0.3">
      <c r="F646">
        <v>644</v>
      </c>
      <c r="G646" s="31">
        <f t="shared" si="74"/>
        <v>1.8985387667080942</v>
      </c>
      <c r="H646" s="35">
        <f>Tool!$E$10+('Trajectory Map'!G646*SIN(RADIANS(90-2*DEGREES(ASIN($D$5/2000))))/COS(RADIANS(90-2*DEGREES(ASIN($D$5/2000))))-('Trajectory Map'!G646*'Trajectory Map'!G646/((VLOOKUP($D$5,$AD$3:$AR$2002,15,FALSE)*4*COS(RADIANS(90-2*DEGREES(ASIN($D$5/2000))))*COS(RADIANS(90-2*DEGREES(ASIN($D$5/2000))))))))</f>
        <v>5.5637800947056135</v>
      </c>
      <c r="AD646" s="33">
        <f t="shared" si="78"/>
        <v>644</v>
      </c>
      <c r="AE646" s="33">
        <f t="shared" si="75"/>
        <v>1893.4793370934894</v>
      </c>
      <c r="AH646" s="33">
        <f t="shared" si="76"/>
        <v>18.783919611005782</v>
      </c>
      <c r="AI646" s="33">
        <f t="shared" si="77"/>
        <v>71.216080388994214</v>
      </c>
      <c r="AK646" s="75">
        <f t="shared" si="79"/>
        <v>52.432160777988436</v>
      </c>
      <c r="AN646" s="64"/>
      <c r="AQ646" s="64"/>
      <c r="AR646" s="75">
        <f>(SQRT((SIN(RADIANS(90-DEGREES(ASIN(AD646/2000))))*SQRT(2*Basic!$C$4*9.81)*Tool!$B$125*SIN(RADIANS(90-DEGREES(ASIN(AD646/2000))))*SQRT(2*Basic!$C$4*9.81)*Tool!$B$125)+(COS(RADIANS(90-DEGREES(ASIN(AD646/2000))))*SQRT(2*Basic!$C$4*9.81)*COS(RADIANS(90-DEGREES(ASIN(AD646/2000))))*SQRT(2*Basic!$C$4*9.81))))*(SQRT((SIN(RADIANS(90-DEGREES(ASIN(AD646/2000))))*SQRT(2*Basic!$C$4*9.81)*Tool!$B$125*SIN(RADIANS(90-DEGREES(ASIN(AD646/2000))))*SQRT(2*Basic!$C$4*9.81)*Tool!$B$125)+(COS(RADIANS(90-DEGREES(ASIN(AD646/2000))))*SQRT(2*Basic!$C$4*9.81)*COS(RADIANS(90-DEGREES(ASIN(AD646/2000))))*SQRT(2*Basic!$C$4*9.81))))/(2*9.81)</f>
        <v>0.93882657423999971</v>
      </c>
      <c r="AS646" s="75">
        <f>(1/9.81)*((SQRT((SIN(RADIANS(90-DEGREES(ASIN(AD646/2000))))*SQRT(2*Basic!$C$4*9.81)*Tool!$B$125*SIN(RADIANS(90-DEGREES(ASIN(AD646/2000))))*SQRT(2*Basic!$C$4*9.81)*Tool!$B$125)+(COS(RADIANS(90-DEGREES(ASIN(AD646/2000))))*SQRT(2*Basic!$C$4*9.81)*COS(RADIANS(90-DEGREES(ASIN(AD646/2000))))*SQRT(2*Basic!$C$4*9.81))))*SIN(RADIANS(AK646))+(SQRT(((SQRT((SIN(RADIANS(90-DEGREES(ASIN(AD646/2000))))*SQRT(2*Basic!$C$4*9.81)*Tool!$B$125*SIN(RADIANS(90-DEGREES(ASIN(AD646/2000))))*SQRT(2*Basic!$C$4*9.81)*Tool!$B$125)+(COS(RADIANS(90-DEGREES(ASIN(AD646/2000))))*SQRT(2*Basic!$C$4*9.81)*COS(RADIANS(90-DEGREES(ASIN(AD646/2000))))*SQRT(2*Basic!$C$4*9.81))))*SIN(RADIANS(AK646))*(SQRT((SIN(RADIANS(90-DEGREES(ASIN(AD646/2000))))*SQRT(2*Basic!$C$4*9.81)*Tool!$B$125*SIN(RADIANS(90-DEGREES(ASIN(AD646/2000))))*SQRT(2*Basic!$C$4*9.81)*Tool!$B$125)+(COS(RADIANS(90-DEGREES(ASIN(AD646/2000))))*SQRT(2*Basic!$C$4*9.81)*COS(RADIANS(90-DEGREES(ASIN(AD646/2000))))*SQRT(2*Basic!$C$4*9.81))))*SIN(RADIANS(AK646)))-19.62*(-Basic!$C$3))))*(SQRT((SIN(RADIANS(90-DEGREES(ASIN(AD646/2000))))*SQRT(2*Basic!$C$4*9.81)*Tool!$B$125*SIN(RADIANS(90-DEGREES(ASIN(AD646/2000))))*SQRT(2*Basic!$C$4*9.81)*Tool!$B$125)+(COS(RADIANS(90-DEGREES(ASIN(AD646/2000))))*SQRT(2*Basic!$C$4*9.81)*COS(RADIANS(90-DEGREES(ASIN(AD646/2000))))*SQRT(2*Basic!$C$4*9.81))))*COS(RADIANS(AK646))</f>
        <v>3.940436905672319</v>
      </c>
    </row>
    <row r="647" spans="6:45" x14ac:dyDescent="0.3">
      <c r="F647">
        <v>645</v>
      </c>
      <c r="G647" s="31">
        <f t="shared" si="74"/>
        <v>1.9014868082713057</v>
      </c>
      <c r="H647" s="35">
        <f>Tool!$E$10+('Trajectory Map'!G647*SIN(RADIANS(90-2*DEGREES(ASIN($D$5/2000))))/COS(RADIANS(90-2*DEGREES(ASIN($D$5/2000))))-('Trajectory Map'!G647*'Trajectory Map'!G647/((VLOOKUP($D$5,$AD$3:$AR$2002,15,FALSE)*4*COS(RADIANS(90-2*DEGREES(ASIN($D$5/2000))))*COS(RADIANS(90-2*DEGREES(ASIN($D$5/2000))))))))</f>
        <v>5.5619889506959259</v>
      </c>
      <c r="AD647" s="33">
        <f t="shared" si="78"/>
        <v>645</v>
      </c>
      <c r="AE647" s="33">
        <f t="shared" si="75"/>
        <v>1893.1389278127476</v>
      </c>
      <c r="AH647" s="33">
        <f t="shared" si="76"/>
        <v>18.814181852495565</v>
      </c>
      <c r="AI647" s="33">
        <f t="shared" si="77"/>
        <v>71.185818147504435</v>
      </c>
      <c r="AK647" s="75">
        <f t="shared" si="79"/>
        <v>52.371636295008869</v>
      </c>
      <c r="AN647" s="64"/>
      <c r="AQ647" s="64"/>
      <c r="AR647" s="75">
        <f>(SQRT((SIN(RADIANS(90-DEGREES(ASIN(AD647/2000))))*SQRT(2*Basic!$C$4*9.81)*Tool!$B$125*SIN(RADIANS(90-DEGREES(ASIN(AD647/2000))))*SQRT(2*Basic!$C$4*9.81)*Tool!$B$125)+(COS(RADIANS(90-DEGREES(ASIN(AD647/2000))))*SQRT(2*Basic!$C$4*9.81)*COS(RADIANS(90-DEGREES(ASIN(AD647/2000))))*SQRT(2*Basic!$C$4*9.81))))*(SQRT((SIN(RADIANS(90-DEGREES(ASIN(AD647/2000))))*SQRT(2*Basic!$C$4*9.81)*Tool!$B$125*SIN(RADIANS(90-DEGREES(ASIN(AD647/2000))))*SQRT(2*Basic!$C$4*9.81)*Tool!$B$125)+(COS(RADIANS(90-DEGREES(ASIN(AD647/2000))))*SQRT(2*Basic!$C$4*9.81)*COS(RADIANS(90-DEGREES(ASIN(AD647/2000))))*SQRT(2*Basic!$C$4*9.81))))/(2*9.81)</f>
        <v>0.93917214225000012</v>
      </c>
      <c r="AS647" s="75">
        <f>(1/9.81)*((SQRT((SIN(RADIANS(90-DEGREES(ASIN(AD647/2000))))*SQRT(2*Basic!$C$4*9.81)*Tool!$B$125*SIN(RADIANS(90-DEGREES(ASIN(AD647/2000))))*SQRT(2*Basic!$C$4*9.81)*Tool!$B$125)+(COS(RADIANS(90-DEGREES(ASIN(AD647/2000))))*SQRT(2*Basic!$C$4*9.81)*COS(RADIANS(90-DEGREES(ASIN(AD647/2000))))*SQRT(2*Basic!$C$4*9.81))))*SIN(RADIANS(AK647))+(SQRT(((SQRT((SIN(RADIANS(90-DEGREES(ASIN(AD647/2000))))*SQRT(2*Basic!$C$4*9.81)*Tool!$B$125*SIN(RADIANS(90-DEGREES(ASIN(AD647/2000))))*SQRT(2*Basic!$C$4*9.81)*Tool!$B$125)+(COS(RADIANS(90-DEGREES(ASIN(AD647/2000))))*SQRT(2*Basic!$C$4*9.81)*COS(RADIANS(90-DEGREES(ASIN(AD647/2000))))*SQRT(2*Basic!$C$4*9.81))))*SIN(RADIANS(AK647))*(SQRT((SIN(RADIANS(90-DEGREES(ASIN(AD647/2000))))*SQRT(2*Basic!$C$4*9.81)*Tool!$B$125*SIN(RADIANS(90-DEGREES(ASIN(AD647/2000))))*SQRT(2*Basic!$C$4*9.81)*Tool!$B$125)+(COS(RADIANS(90-DEGREES(ASIN(AD647/2000))))*SQRT(2*Basic!$C$4*9.81)*COS(RADIANS(90-DEGREES(ASIN(AD647/2000))))*SQRT(2*Basic!$C$4*9.81))))*SIN(RADIANS(AK647)))-19.62*(-Basic!$C$3))))*(SQRT((SIN(RADIANS(90-DEGREES(ASIN(AD647/2000))))*SQRT(2*Basic!$C$4*9.81)*Tool!$B$125*SIN(RADIANS(90-DEGREES(ASIN(AD647/2000))))*SQRT(2*Basic!$C$4*9.81)*Tool!$B$125)+(COS(RADIANS(90-DEGREES(ASIN(AD647/2000))))*SQRT(2*Basic!$C$4*9.81)*COS(RADIANS(90-DEGREES(ASIN(AD647/2000))))*SQRT(2*Basic!$C$4*9.81))))*COS(RADIANS(AK647))</f>
        <v>3.9458293171997489</v>
      </c>
    </row>
    <row r="648" spans="6:45" x14ac:dyDescent="0.3">
      <c r="F648">
        <v>646</v>
      </c>
      <c r="G648" s="31">
        <f t="shared" si="74"/>
        <v>1.9044348498345169</v>
      </c>
      <c r="H648" s="35">
        <f>Tool!$E$10+('Trajectory Map'!G648*SIN(RADIANS(90-2*DEGREES(ASIN($D$5/2000))))/COS(RADIANS(90-2*DEGREES(ASIN($D$5/2000))))-('Trajectory Map'!G648*'Trajectory Map'!G648/((VLOOKUP($D$5,$AD$3:$AR$2002,15,FALSE)*4*COS(RADIANS(90-2*DEGREES(ASIN($D$5/2000))))*COS(RADIANS(90-2*DEGREES(ASIN($D$5/2000))))))))</f>
        <v>5.5601943530927231</v>
      </c>
      <c r="AD648" s="33">
        <f t="shared" si="78"/>
        <v>646</v>
      </c>
      <c r="AE648" s="33">
        <f t="shared" si="75"/>
        <v>1892.7979289929499</v>
      </c>
      <c r="AH648" s="33">
        <f t="shared" si="76"/>
        <v>18.844449540704694</v>
      </c>
      <c r="AI648" s="33">
        <f t="shared" si="77"/>
        <v>71.155550459295313</v>
      </c>
      <c r="AK648" s="75">
        <f t="shared" si="79"/>
        <v>52.311100918590611</v>
      </c>
      <c r="AN648" s="64"/>
      <c r="AQ648" s="64"/>
      <c r="AR648" s="75">
        <f>(SQRT((SIN(RADIANS(90-DEGREES(ASIN(AD648/2000))))*SQRT(2*Basic!$C$4*9.81)*Tool!$B$125*SIN(RADIANS(90-DEGREES(ASIN(AD648/2000))))*SQRT(2*Basic!$C$4*9.81)*Tool!$B$125)+(COS(RADIANS(90-DEGREES(ASIN(AD648/2000))))*SQRT(2*Basic!$C$4*9.81)*COS(RADIANS(90-DEGREES(ASIN(AD648/2000))))*SQRT(2*Basic!$C$4*9.81))))*(SQRT((SIN(RADIANS(90-DEGREES(ASIN(AD648/2000))))*SQRT(2*Basic!$C$4*9.81)*Tool!$B$125*SIN(RADIANS(90-DEGREES(ASIN(AD648/2000))))*SQRT(2*Basic!$C$4*9.81)*Tool!$B$125)+(COS(RADIANS(90-DEGREES(ASIN(AD648/2000))))*SQRT(2*Basic!$C$4*9.81)*COS(RADIANS(90-DEGREES(ASIN(AD648/2000))))*SQRT(2*Basic!$C$4*9.81))))/(2*9.81)</f>
        <v>0.93951824643999993</v>
      </c>
      <c r="AS648" s="75">
        <f>(1/9.81)*((SQRT((SIN(RADIANS(90-DEGREES(ASIN(AD648/2000))))*SQRT(2*Basic!$C$4*9.81)*Tool!$B$125*SIN(RADIANS(90-DEGREES(ASIN(AD648/2000))))*SQRT(2*Basic!$C$4*9.81)*Tool!$B$125)+(COS(RADIANS(90-DEGREES(ASIN(AD648/2000))))*SQRT(2*Basic!$C$4*9.81)*COS(RADIANS(90-DEGREES(ASIN(AD648/2000))))*SQRT(2*Basic!$C$4*9.81))))*SIN(RADIANS(AK648))+(SQRT(((SQRT((SIN(RADIANS(90-DEGREES(ASIN(AD648/2000))))*SQRT(2*Basic!$C$4*9.81)*Tool!$B$125*SIN(RADIANS(90-DEGREES(ASIN(AD648/2000))))*SQRT(2*Basic!$C$4*9.81)*Tool!$B$125)+(COS(RADIANS(90-DEGREES(ASIN(AD648/2000))))*SQRT(2*Basic!$C$4*9.81)*COS(RADIANS(90-DEGREES(ASIN(AD648/2000))))*SQRT(2*Basic!$C$4*9.81))))*SIN(RADIANS(AK648))*(SQRT((SIN(RADIANS(90-DEGREES(ASIN(AD648/2000))))*SQRT(2*Basic!$C$4*9.81)*Tool!$B$125*SIN(RADIANS(90-DEGREES(ASIN(AD648/2000))))*SQRT(2*Basic!$C$4*9.81)*Tool!$B$125)+(COS(RADIANS(90-DEGREES(ASIN(AD648/2000))))*SQRT(2*Basic!$C$4*9.81)*COS(RADIANS(90-DEGREES(ASIN(AD648/2000))))*SQRT(2*Basic!$C$4*9.81))))*SIN(RADIANS(AK648)))-19.62*(-Basic!$C$3))))*(SQRT((SIN(RADIANS(90-DEGREES(ASIN(AD648/2000))))*SQRT(2*Basic!$C$4*9.81)*Tool!$B$125*SIN(RADIANS(90-DEGREES(ASIN(AD648/2000))))*SQRT(2*Basic!$C$4*9.81)*Tool!$B$125)+(COS(RADIANS(90-DEGREES(ASIN(AD648/2000))))*SQRT(2*Basic!$C$4*9.81)*COS(RADIANS(90-DEGREES(ASIN(AD648/2000))))*SQRT(2*Basic!$C$4*9.81))))*COS(RADIANS(AK648))</f>
        <v>3.9512175213455949</v>
      </c>
    </row>
    <row r="649" spans="6:45" x14ac:dyDescent="0.3">
      <c r="F649">
        <v>647</v>
      </c>
      <c r="G649" s="31">
        <f t="shared" si="74"/>
        <v>1.9073828913977282</v>
      </c>
      <c r="H649" s="35">
        <f>Tool!$E$10+('Trajectory Map'!G649*SIN(RADIANS(90-2*DEGREES(ASIN($D$5/2000))))/COS(RADIANS(90-2*DEGREES(ASIN($D$5/2000))))-('Trajectory Map'!G649*'Trajectory Map'!G649/((VLOOKUP($D$5,$AD$3:$AR$2002,15,FALSE)*4*COS(RADIANS(90-2*DEGREES(ASIN($D$5/2000))))*COS(RADIANS(90-2*DEGREES(ASIN($D$5/2000))))))))</f>
        <v>5.558396301896007</v>
      </c>
      <c r="AD649" s="33">
        <f t="shared" si="78"/>
        <v>647</v>
      </c>
      <c r="AE649" s="33">
        <f t="shared" si="75"/>
        <v>1892.4563403154114</v>
      </c>
      <c r="AH649" s="33">
        <f t="shared" si="76"/>
        <v>18.874722687026569</v>
      </c>
      <c r="AI649" s="33">
        <f t="shared" si="77"/>
        <v>71.125277312973424</v>
      </c>
      <c r="AK649" s="75">
        <f t="shared" si="79"/>
        <v>52.250554625946862</v>
      </c>
      <c r="AN649" s="64"/>
      <c r="AQ649" s="64"/>
      <c r="AR649" s="75">
        <f>(SQRT((SIN(RADIANS(90-DEGREES(ASIN(AD649/2000))))*SQRT(2*Basic!$C$4*9.81)*Tool!$B$125*SIN(RADIANS(90-DEGREES(ASIN(AD649/2000))))*SQRT(2*Basic!$C$4*9.81)*Tool!$B$125)+(COS(RADIANS(90-DEGREES(ASIN(AD649/2000))))*SQRT(2*Basic!$C$4*9.81)*COS(RADIANS(90-DEGREES(ASIN(AD649/2000))))*SQRT(2*Basic!$C$4*9.81))))*(SQRT((SIN(RADIANS(90-DEGREES(ASIN(AD649/2000))))*SQRT(2*Basic!$C$4*9.81)*Tool!$B$125*SIN(RADIANS(90-DEGREES(ASIN(AD649/2000))))*SQRT(2*Basic!$C$4*9.81)*Tool!$B$125)+(COS(RADIANS(90-DEGREES(ASIN(AD649/2000))))*SQRT(2*Basic!$C$4*9.81)*COS(RADIANS(90-DEGREES(ASIN(AD649/2000))))*SQRT(2*Basic!$C$4*9.81))))/(2*9.81)</f>
        <v>0.93986488681000002</v>
      </c>
      <c r="AS649" s="75">
        <f>(1/9.81)*((SQRT((SIN(RADIANS(90-DEGREES(ASIN(AD649/2000))))*SQRT(2*Basic!$C$4*9.81)*Tool!$B$125*SIN(RADIANS(90-DEGREES(ASIN(AD649/2000))))*SQRT(2*Basic!$C$4*9.81)*Tool!$B$125)+(COS(RADIANS(90-DEGREES(ASIN(AD649/2000))))*SQRT(2*Basic!$C$4*9.81)*COS(RADIANS(90-DEGREES(ASIN(AD649/2000))))*SQRT(2*Basic!$C$4*9.81))))*SIN(RADIANS(AK649))+(SQRT(((SQRT((SIN(RADIANS(90-DEGREES(ASIN(AD649/2000))))*SQRT(2*Basic!$C$4*9.81)*Tool!$B$125*SIN(RADIANS(90-DEGREES(ASIN(AD649/2000))))*SQRT(2*Basic!$C$4*9.81)*Tool!$B$125)+(COS(RADIANS(90-DEGREES(ASIN(AD649/2000))))*SQRT(2*Basic!$C$4*9.81)*COS(RADIANS(90-DEGREES(ASIN(AD649/2000))))*SQRT(2*Basic!$C$4*9.81))))*SIN(RADIANS(AK649))*(SQRT((SIN(RADIANS(90-DEGREES(ASIN(AD649/2000))))*SQRT(2*Basic!$C$4*9.81)*Tool!$B$125*SIN(RADIANS(90-DEGREES(ASIN(AD649/2000))))*SQRT(2*Basic!$C$4*9.81)*Tool!$B$125)+(COS(RADIANS(90-DEGREES(ASIN(AD649/2000))))*SQRT(2*Basic!$C$4*9.81)*COS(RADIANS(90-DEGREES(ASIN(AD649/2000))))*SQRT(2*Basic!$C$4*9.81))))*SIN(RADIANS(AK649)))-19.62*(-Basic!$C$3))))*(SQRT((SIN(RADIANS(90-DEGREES(ASIN(AD649/2000))))*SQRT(2*Basic!$C$4*9.81)*Tool!$B$125*SIN(RADIANS(90-DEGREES(ASIN(AD649/2000))))*SQRT(2*Basic!$C$4*9.81)*Tool!$B$125)+(COS(RADIANS(90-DEGREES(ASIN(AD649/2000))))*SQRT(2*Basic!$C$4*9.81)*COS(RADIANS(90-DEGREES(ASIN(AD649/2000))))*SQRT(2*Basic!$C$4*9.81))))*COS(RADIANS(AK649))</f>
        <v>3.9566015057737669</v>
      </c>
    </row>
    <row r="650" spans="6:45" x14ac:dyDescent="0.3">
      <c r="F650">
        <v>648</v>
      </c>
      <c r="G650" s="31">
        <f t="shared" si="74"/>
        <v>1.9103309329609395</v>
      </c>
      <c r="H650" s="35">
        <f>Tool!$E$10+('Trajectory Map'!G650*SIN(RADIANS(90-2*DEGREES(ASIN($D$5/2000))))/COS(RADIANS(90-2*DEGREES(ASIN($D$5/2000))))-('Trajectory Map'!G650*'Trajectory Map'!G650/((VLOOKUP($D$5,$AD$3:$AR$2002,15,FALSE)*4*COS(RADIANS(90-2*DEGREES(ASIN($D$5/2000))))*COS(RADIANS(90-2*DEGREES(ASIN($D$5/2000))))))))</f>
        <v>5.5565947971057765</v>
      </c>
      <c r="AD650" s="33">
        <f t="shared" si="78"/>
        <v>648</v>
      </c>
      <c r="AE650" s="33">
        <f t="shared" si="75"/>
        <v>1892.1141614606663</v>
      </c>
      <c r="AH650" s="33">
        <f t="shared" si="76"/>
        <v>18.905001302870971</v>
      </c>
      <c r="AI650" s="33">
        <f t="shared" si="77"/>
        <v>71.094998697129029</v>
      </c>
      <c r="AK650" s="75">
        <f t="shared" si="79"/>
        <v>52.189997394258057</v>
      </c>
      <c r="AN650" s="64"/>
      <c r="AQ650" s="64"/>
      <c r="AR650" s="75">
        <f>(SQRT((SIN(RADIANS(90-DEGREES(ASIN(AD650/2000))))*SQRT(2*Basic!$C$4*9.81)*Tool!$B$125*SIN(RADIANS(90-DEGREES(ASIN(AD650/2000))))*SQRT(2*Basic!$C$4*9.81)*Tool!$B$125)+(COS(RADIANS(90-DEGREES(ASIN(AD650/2000))))*SQRT(2*Basic!$C$4*9.81)*COS(RADIANS(90-DEGREES(ASIN(AD650/2000))))*SQRT(2*Basic!$C$4*9.81))))*(SQRT((SIN(RADIANS(90-DEGREES(ASIN(AD650/2000))))*SQRT(2*Basic!$C$4*9.81)*Tool!$B$125*SIN(RADIANS(90-DEGREES(ASIN(AD650/2000))))*SQRT(2*Basic!$C$4*9.81)*Tool!$B$125)+(COS(RADIANS(90-DEGREES(ASIN(AD650/2000))))*SQRT(2*Basic!$C$4*9.81)*COS(RADIANS(90-DEGREES(ASIN(AD650/2000))))*SQRT(2*Basic!$C$4*9.81))))/(2*9.81)</f>
        <v>0.94021206336000007</v>
      </c>
      <c r="AS650" s="75">
        <f>(1/9.81)*((SQRT((SIN(RADIANS(90-DEGREES(ASIN(AD650/2000))))*SQRT(2*Basic!$C$4*9.81)*Tool!$B$125*SIN(RADIANS(90-DEGREES(ASIN(AD650/2000))))*SQRT(2*Basic!$C$4*9.81)*Tool!$B$125)+(COS(RADIANS(90-DEGREES(ASIN(AD650/2000))))*SQRT(2*Basic!$C$4*9.81)*COS(RADIANS(90-DEGREES(ASIN(AD650/2000))))*SQRT(2*Basic!$C$4*9.81))))*SIN(RADIANS(AK650))+(SQRT(((SQRT((SIN(RADIANS(90-DEGREES(ASIN(AD650/2000))))*SQRT(2*Basic!$C$4*9.81)*Tool!$B$125*SIN(RADIANS(90-DEGREES(ASIN(AD650/2000))))*SQRT(2*Basic!$C$4*9.81)*Tool!$B$125)+(COS(RADIANS(90-DEGREES(ASIN(AD650/2000))))*SQRT(2*Basic!$C$4*9.81)*COS(RADIANS(90-DEGREES(ASIN(AD650/2000))))*SQRT(2*Basic!$C$4*9.81))))*SIN(RADIANS(AK650))*(SQRT((SIN(RADIANS(90-DEGREES(ASIN(AD650/2000))))*SQRT(2*Basic!$C$4*9.81)*Tool!$B$125*SIN(RADIANS(90-DEGREES(ASIN(AD650/2000))))*SQRT(2*Basic!$C$4*9.81)*Tool!$B$125)+(COS(RADIANS(90-DEGREES(ASIN(AD650/2000))))*SQRT(2*Basic!$C$4*9.81)*COS(RADIANS(90-DEGREES(ASIN(AD650/2000))))*SQRT(2*Basic!$C$4*9.81))))*SIN(RADIANS(AK650)))-19.62*(-Basic!$C$3))))*(SQRT((SIN(RADIANS(90-DEGREES(ASIN(AD650/2000))))*SQRT(2*Basic!$C$4*9.81)*Tool!$B$125*SIN(RADIANS(90-DEGREES(ASIN(AD650/2000))))*SQRT(2*Basic!$C$4*9.81)*Tool!$B$125)+(COS(RADIANS(90-DEGREES(ASIN(AD650/2000))))*SQRT(2*Basic!$C$4*9.81)*COS(RADIANS(90-DEGREES(ASIN(AD650/2000))))*SQRT(2*Basic!$C$4*9.81))))*COS(RADIANS(AK650))</f>
        <v>3.9619812581276164</v>
      </c>
    </row>
    <row r="651" spans="6:45" x14ac:dyDescent="0.3">
      <c r="F651">
        <v>649</v>
      </c>
      <c r="G651" s="31">
        <f t="shared" si="74"/>
        <v>1.9132789745241507</v>
      </c>
      <c r="H651" s="35">
        <f>Tool!$E$10+('Trajectory Map'!G651*SIN(RADIANS(90-2*DEGREES(ASIN($D$5/2000))))/COS(RADIANS(90-2*DEGREES(ASIN($D$5/2000))))-('Trajectory Map'!G651*'Trajectory Map'!G651/((VLOOKUP($D$5,$AD$3:$AR$2002,15,FALSE)*4*COS(RADIANS(90-2*DEGREES(ASIN($D$5/2000))))*COS(RADIANS(90-2*DEGREES(ASIN($D$5/2000))))))))</f>
        <v>5.5547898387220318</v>
      </c>
      <c r="AD651" s="33">
        <f t="shared" si="78"/>
        <v>649</v>
      </c>
      <c r="AE651" s="33">
        <f t="shared" si="75"/>
        <v>1891.7713921084651</v>
      </c>
      <c r="AH651" s="33">
        <f t="shared" si="76"/>
        <v>18.935285399664082</v>
      </c>
      <c r="AI651" s="33">
        <f t="shared" si="77"/>
        <v>71.064714600335918</v>
      </c>
      <c r="AK651" s="75">
        <f t="shared" si="79"/>
        <v>52.129429200671836</v>
      </c>
      <c r="AN651" s="64"/>
      <c r="AQ651" s="64"/>
      <c r="AR651" s="75">
        <f>(SQRT((SIN(RADIANS(90-DEGREES(ASIN(AD651/2000))))*SQRT(2*Basic!$C$4*9.81)*Tool!$B$125*SIN(RADIANS(90-DEGREES(ASIN(AD651/2000))))*SQRT(2*Basic!$C$4*9.81)*Tool!$B$125)+(COS(RADIANS(90-DEGREES(ASIN(AD651/2000))))*SQRT(2*Basic!$C$4*9.81)*COS(RADIANS(90-DEGREES(ASIN(AD651/2000))))*SQRT(2*Basic!$C$4*9.81))))*(SQRT((SIN(RADIANS(90-DEGREES(ASIN(AD651/2000))))*SQRT(2*Basic!$C$4*9.81)*Tool!$B$125*SIN(RADIANS(90-DEGREES(ASIN(AD651/2000))))*SQRT(2*Basic!$C$4*9.81)*Tool!$B$125)+(COS(RADIANS(90-DEGREES(ASIN(AD651/2000))))*SQRT(2*Basic!$C$4*9.81)*COS(RADIANS(90-DEGREES(ASIN(AD651/2000))))*SQRT(2*Basic!$C$4*9.81))))/(2*9.81)</f>
        <v>0.94055977608999985</v>
      </c>
      <c r="AS651" s="75">
        <f>(1/9.81)*((SQRT((SIN(RADIANS(90-DEGREES(ASIN(AD651/2000))))*SQRT(2*Basic!$C$4*9.81)*Tool!$B$125*SIN(RADIANS(90-DEGREES(ASIN(AD651/2000))))*SQRT(2*Basic!$C$4*9.81)*Tool!$B$125)+(COS(RADIANS(90-DEGREES(ASIN(AD651/2000))))*SQRT(2*Basic!$C$4*9.81)*COS(RADIANS(90-DEGREES(ASIN(AD651/2000))))*SQRT(2*Basic!$C$4*9.81))))*SIN(RADIANS(AK651))+(SQRT(((SQRT((SIN(RADIANS(90-DEGREES(ASIN(AD651/2000))))*SQRT(2*Basic!$C$4*9.81)*Tool!$B$125*SIN(RADIANS(90-DEGREES(ASIN(AD651/2000))))*SQRT(2*Basic!$C$4*9.81)*Tool!$B$125)+(COS(RADIANS(90-DEGREES(ASIN(AD651/2000))))*SQRT(2*Basic!$C$4*9.81)*COS(RADIANS(90-DEGREES(ASIN(AD651/2000))))*SQRT(2*Basic!$C$4*9.81))))*SIN(RADIANS(AK651))*(SQRT((SIN(RADIANS(90-DEGREES(ASIN(AD651/2000))))*SQRT(2*Basic!$C$4*9.81)*Tool!$B$125*SIN(RADIANS(90-DEGREES(ASIN(AD651/2000))))*SQRT(2*Basic!$C$4*9.81)*Tool!$B$125)+(COS(RADIANS(90-DEGREES(ASIN(AD651/2000))))*SQRT(2*Basic!$C$4*9.81)*COS(RADIANS(90-DEGREES(ASIN(AD651/2000))))*SQRT(2*Basic!$C$4*9.81))))*SIN(RADIANS(AK651)))-19.62*(-Basic!$C$3))))*(SQRT((SIN(RADIANS(90-DEGREES(ASIN(AD651/2000))))*SQRT(2*Basic!$C$4*9.81)*Tool!$B$125*SIN(RADIANS(90-DEGREES(ASIN(AD651/2000))))*SQRT(2*Basic!$C$4*9.81)*Tool!$B$125)+(COS(RADIANS(90-DEGREES(ASIN(AD651/2000))))*SQRT(2*Basic!$C$4*9.81)*COS(RADIANS(90-DEGREES(ASIN(AD651/2000))))*SQRT(2*Basic!$C$4*9.81))))*COS(RADIANS(AK651))</f>
        <v>3.9673567660299622</v>
      </c>
    </row>
    <row r="652" spans="6:45" x14ac:dyDescent="0.3">
      <c r="F652">
        <v>650</v>
      </c>
      <c r="G652" s="31">
        <f t="shared" si="74"/>
        <v>1.9162270160873622</v>
      </c>
      <c r="H652" s="35">
        <f>Tool!$E$10+('Trajectory Map'!G652*SIN(RADIANS(90-2*DEGREES(ASIN($D$5/2000))))/COS(RADIANS(90-2*DEGREES(ASIN($D$5/2000))))-('Trajectory Map'!G652*'Trajectory Map'!G652/((VLOOKUP($D$5,$AD$3:$AR$2002,15,FALSE)*4*COS(RADIANS(90-2*DEGREES(ASIN($D$5/2000))))*COS(RADIANS(90-2*DEGREES(ASIN($D$5/2000))))))))</f>
        <v>5.5529814267447728</v>
      </c>
      <c r="AD652" s="33">
        <f t="shared" si="78"/>
        <v>650</v>
      </c>
      <c r="AE652" s="33">
        <f t="shared" si="75"/>
        <v>1891.4280319377738</v>
      </c>
      <c r="AH652" s="33">
        <f t="shared" si="76"/>
        <v>18.965574988848577</v>
      </c>
      <c r="AI652" s="33">
        <f t="shared" si="77"/>
        <v>71.034425011151427</v>
      </c>
      <c r="AK652" s="75">
        <f t="shared" si="79"/>
        <v>52.068850022302847</v>
      </c>
      <c r="AN652" s="64"/>
      <c r="AQ652" s="64"/>
      <c r="AR652" s="75">
        <f>(SQRT((SIN(RADIANS(90-DEGREES(ASIN(AD652/2000))))*SQRT(2*Basic!$C$4*9.81)*Tool!$B$125*SIN(RADIANS(90-DEGREES(ASIN(AD652/2000))))*SQRT(2*Basic!$C$4*9.81)*Tool!$B$125)+(COS(RADIANS(90-DEGREES(ASIN(AD652/2000))))*SQRT(2*Basic!$C$4*9.81)*COS(RADIANS(90-DEGREES(ASIN(AD652/2000))))*SQRT(2*Basic!$C$4*9.81))))*(SQRT((SIN(RADIANS(90-DEGREES(ASIN(AD652/2000))))*SQRT(2*Basic!$C$4*9.81)*Tool!$B$125*SIN(RADIANS(90-DEGREES(ASIN(AD652/2000))))*SQRT(2*Basic!$C$4*9.81)*Tool!$B$125)+(COS(RADIANS(90-DEGREES(ASIN(AD652/2000))))*SQRT(2*Basic!$C$4*9.81)*COS(RADIANS(90-DEGREES(ASIN(AD652/2000))))*SQRT(2*Basic!$C$4*9.81))))/(2*9.81)</f>
        <v>0.94090802499999981</v>
      </c>
      <c r="AS652" s="75">
        <f>(1/9.81)*((SQRT((SIN(RADIANS(90-DEGREES(ASIN(AD652/2000))))*SQRT(2*Basic!$C$4*9.81)*Tool!$B$125*SIN(RADIANS(90-DEGREES(ASIN(AD652/2000))))*SQRT(2*Basic!$C$4*9.81)*Tool!$B$125)+(COS(RADIANS(90-DEGREES(ASIN(AD652/2000))))*SQRT(2*Basic!$C$4*9.81)*COS(RADIANS(90-DEGREES(ASIN(AD652/2000))))*SQRT(2*Basic!$C$4*9.81))))*SIN(RADIANS(AK652))+(SQRT(((SQRT((SIN(RADIANS(90-DEGREES(ASIN(AD652/2000))))*SQRT(2*Basic!$C$4*9.81)*Tool!$B$125*SIN(RADIANS(90-DEGREES(ASIN(AD652/2000))))*SQRT(2*Basic!$C$4*9.81)*Tool!$B$125)+(COS(RADIANS(90-DEGREES(ASIN(AD652/2000))))*SQRT(2*Basic!$C$4*9.81)*COS(RADIANS(90-DEGREES(ASIN(AD652/2000))))*SQRT(2*Basic!$C$4*9.81))))*SIN(RADIANS(AK652))*(SQRT((SIN(RADIANS(90-DEGREES(ASIN(AD652/2000))))*SQRT(2*Basic!$C$4*9.81)*Tool!$B$125*SIN(RADIANS(90-DEGREES(ASIN(AD652/2000))))*SQRT(2*Basic!$C$4*9.81)*Tool!$B$125)+(COS(RADIANS(90-DEGREES(ASIN(AD652/2000))))*SQRT(2*Basic!$C$4*9.81)*COS(RADIANS(90-DEGREES(ASIN(AD652/2000))))*SQRT(2*Basic!$C$4*9.81))))*SIN(RADIANS(AK652)))-19.62*(-Basic!$C$3))))*(SQRT((SIN(RADIANS(90-DEGREES(ASIN(AD652/2000))))*SQRT(2*Basic!$C$4*9.81)*Tool!$B$125*SIN(RADIANS(90-DEGREES(ASIN(AD652/2000))))*SQRT(2*Basic!$C$4*9.81)*Tool!$B$125)+(COS(RADIANS(90-DEGREES(ASIN(AD652/2000))))*SQRT(2*Basic!$C$4*9.81)*COS(RADIANS(90-DEGREES(ASIN(AD652/2000))))*SQRT(2*Basic!$C$4*9.81))))*COS(RADIANS(AK652))</f>
        <v>3.972728017083099</v>
      </c>
    </row>
    <row r="653" spans="6:45" x14ac:dyDescent="0.3">
      <c r="F653">
        <v>651</v>
      </c>
      <c r="G653" s="31">
        <f t="shared" si="74"/>
        <v>1.9191750576505735</v>
      </c>
      <c r="H653" s="35">
        <f>Tool!$E$10+('Trajectory Map'!G653*SIN(RADIANS(90-2*DEGREES(ASIN($D$5/2000))))/COS(RADIANS(90-2*DEGREES(ASIN($D$5/2000))))-('Trajectory Map'!G653*'Trajectory Map'!G653/((VLOOKUP($D$5,$AD$3:$AR$2002,15,FALSE)*4*COS(RADIANS(90-2*DEGREES(ASIN($D$5/2000))))*COS(RADIANS(90-2*DEGREES(ASIN($D$5/2000))))))))</f>
        <v>5.5511695611740004</v>
      </c>
      <c r="AD653" s="33">
        <f t="shared" si="78"/>
        <v>651</v>
      </c>
      <c r="AE653" s="33">
        <f t="shared" si="75"/>
        <v>1891.0840806267711</v>
      </c>
      <c r="AH653" s="33">
        <f t="shared" si="76"/>
        <v>18.995870081883648</v>
      </c>
      <c r="AI653" s="33">
        <f t="shared" si="77"/>
        <v>71.004129918116348</v>
      </c>
      <c r="AK653" s="75">
        <f t="shared" si="79"/>
        <v>52.008259836232703</v>
      </c>
      <c r="AN653" s="64"/>
      <c r="AQ653" s="64"/>
      <c r="AR653" s="75">
        <f>(SQRT((SIN(RADIANS(90-DEGREES(ASIN(AD653/2000))))*SQRT(2*Basic!$C$4*9.81)*Tool!$B$125*SIN(RADIANS(90-DEGREES(ASIN(AD653/2000))))*SQRT(2*Basic!$C$4*9.81)*Tool!$B$125)+(COS(RADIANS(90-DEGREES(ASIN(AD653/2000))))*SQRT(2*Basic!$C$4*9.81)*COS(RADIANS(90-DEGREES(ASIN(AD653/2000))))*SQRT(2*Basic!$C$4*9.81))))*(SQRT((SIN(RADIANS(90-DEGREES(ASIN(AD653/2000))))*SQRT(2*Basic!$C$4*9.81)*Tool!$B$125*SIN(RADIANS(90-DEGREES(ASIN(AD653/2000))))*SQRT(2*Basic!$C$4*9.81)*Tool!$B$125)+(COS(RADIANS(90-DEGREES(ASIN(AD653/2000))))*SQRT(2*Basic!$C$4*9.81)*COS(RADIANS(90-DEGREES(ASIN(AD653/2000))))*SQRT(2*Basic!$C$4*9.81))))/(2*9.81)</f>
        <v>0.94125681009000006</v>
      </c>
      <c r="AS653" s="75">
        <f>(1/9.81)*((SQRT((SIN(RADIANS(90-DEGREES(ASIN(AD653/2000))))*SQRT(2*Basic!$C$4*9.81)*Tool!$B$125*SIN(RADIANS(90-DEGREES(ASIN(AD653/2000))))*SQRT(2*Basic!$C$4*9.81)*Tool!$B$125)+(COS(RADIANS(90-DEGREES(ASIN(AD653/2000))))*SQRT(2*Basic!$C$4*9.81)*COS(RADIANS(90-DEGREES(ASIN(AD653/2000))))*SQRT(2*Basic!$C$4*9.81))))*SIN(RADIANS(AK653))+(SQRT(((SQRT((SIN(RADIANS(90-DEGREES(ASIN(AD653/2000))))*SQRT(2*Basic!$C$4*9.81)*Tool!$B$125*SIN(RADIANS(90-DEGREES(ASIN(AD653/2000))))*SQRT(2*Basic!$C$4*9.81)*Tool!$B$125)+(COS(RADIANS(90-DEGREES(ASIN(AD653/2000))))*SQRT(2*Basic!$C$4*9.81)*COS(RADIANS(90-DEGREES(ASIN(AD653/2000))))*SQRT(2*Basic!$C$4*9.81))))*SIN(RADIANS(AK653))*(SQRT((SIN(RADIANS(90-DEGREES(ASIN(AD653/2000))))*SQRT(2*Basic!$C$4*9.81)*Tool!$B$125*SIN(RADIANS(90-DEGREES(ASIN(AD653/2000))))*SQRT(2*Basic!$C$4*9.81)*Tool!$B$125)+(COS(RADIANS(90-DEGREES(ASIN(AD653/2000))))*SQRT(2*Basic!$C$4*9.81)*COS(RADIANS(90-DEGREES(ASIN(AD653/2000))))*SQRT(2*Basic!$C$4*9.81))))*SIN(RADIANS(AK653)))-19.62*(-Basic!$C$3))))*(SQRT((SIN(RADIANS(90-DEGREES(ASIN(AD653/2000))))*SQRT(2*Basic!$C$4*9.81)*Tool!$B$125*SIN(RADIANS(90-DEGREES(ASIN(AD653/2000))))*SQRT(2*Basic!$C$4*9.81)*Tool!$B$125)+(COS(RADIANS(90-DEGREES(ASIN(AD653/2000))))*SQRT(2*Basic!$C$4*9.81)*COS(RADIANS(90-DEGREES(ASIN(AD653/2000))))*SQRT(2*Basic!$C$4*9.81))))*COS(RADIANS(AK653))</f>
        <v>3.9780949988688197</v>
      </c>
    </row>
    <row r="654" spans="6:45" x14ac:dyDescent="0.3">
      <c r="F654">
        <v>652</v>
      </c>
      <c r="G654" s="31">
        <f t="shared" si="74"/>
        <v>1.9221230992137848</v>
      </c>
      <c r="H654" s="35">
        <f>Tool!$E$10+('Trajectory Map'!G654*SIN(RADIANS(90-2*DEGREES(ASIN($D$5/2000))))/COS(RADIANS(90-2*DEGREES(ASIN($D$5/2000))))-('Trajectory Map'!G654*'Trajectory Map'!G654/((VLOOKUP($D$5,$AD$3:$AR$2002,15,FALSE)*4*COS(RADIANS(90-2*DEGREES(ASIN($D$5/2000))))*COS(RADIANS(90-2*DEGREES(ASIN($D$5/2000))))))))</f>
        <v>5.5493542420097128</v>
      </c>
      <c r="AD654" s="33">
        <f t="shared" si="78"/>
        <v>652</v>
      </c>
      <c r="AE654" s="33">
        <f t="shared" si="75"/>
        <v>1890.7395378528477</v>
      </c>
      <c r="AH654" s="33">
        <f t="shared" si="76"/>
        <v>19.026170690245046</v>
      </c>
      <c r="AI654" s="33">
        <f t="shared" si="77"/>
        <v>70.973829309754962</v>
      </c>
      <c r="AK654" s="75">
        <f t="shared" si="79"/>
        <v>51.947658619509909</v>
      </c>
      <c r="AN654" s="64"/>
      <c r="AQ654" s="64"/>
      <c r="AR654" s="75">
        <f>(SQRT((SIN(RADIANS(90-DEGREES(ASIN(AD654/2000))))*SQRT(2*Basic!$C$4*9.81)*Tool!$B$125*SIN(RADIANS(90-DEGREES(ASIN(AD654/2000))))*SQRT(2*Basic!$C$4*9.81)*Tool!$B$125)+(COS(RADIANS(90-DEGREES(ASIN(AD654/2000))))*SQRT(2*Basic!$C$4*9.81)*COS(RADIANS(90-DEGREES(ASIN(AD654/2000))))*SQRT(2*Basic!$C$4*9.81))))*(SQRT((SIN(RADIANS(90-DEGREES(ASIN(AD654/2000))))*SQRT(2*Basic!$C$4*9.81)*Tool!$B$125*SIN(RADIANS(90-DEGREES(ASIN(AD654/2000))))*SQRT(2*Basic!$C$4*9.81)*Tool!$B$125)+(COS(RADIANS(90-DEGREES(ASIN(AD654/2000))))*SQRT(2*Basic!$C$4*9.81)*COS(RADIANS(90-DEGREES(ASIN(AD654/2000))))*SQRT(2*Basic!$C$4*9.81))))/(2*9.81)</f>
        <v>0.94160613136000026</v>
      </c>
      <c r="AS654" s="75">
        <f>(1/9.81)*((SQRT((SIN(RADIANS(90-DEGREES(ASIN(AD654/2000))))*SQRT(2*Basic!$C$4*9.81)*Tool!$B$125*SIN(RADIANS(90-DEGREES(ASIN(AD654/2000))))*SQRT(2*Basic!$C$4*9.81)*Tool!$B$125)+(COS(RADIANS(90-DEGREES(ASIN(AD654/2000))))*SQRT(2*Basic!$C$4*9.81)*COS(RADIANS(90-DEGREES(ASIN(AD654/2000))))*SQRT(2*Basic!$C$4*9.81))))*SIN(RADIANS(AK654))+(SQRT(((SQRT((SIN(RADIANS(90-DEGREES(ASIN(AD654/2000))))*SQRT(2*Basic!$C$4*9.81)*Tool!$B$125*SIN(RADIANS(90-DEGREES(ASIN(AD654/2000))))*SQRT(2*Basic!$C$4*9.81)*Tool!$B$125)+(COS(RADIANS(90-DEGREES(ASIN(AD654/2000))))*SQRT(2*Basic!$C$4*9.81)*COS(RADIANS(90-DEGREES(ASIN(AD654/2000))))*SQRT(2*Basic!$C$4*9.81))))*SIN(RADIANS(AK654))*(SQRT((SIN(RADIANS(90-DEGREES(ASIN(AD654/2000))))*SQRT(2*Basic!$C$4*9.81)*Tool!$B$125*SIN(RADIANS(90-DEGREES(ASIN(AD654/2000))))*SQRT(2*Basic!$C$4*9.81)*Tool!$B$125)+(COS(RADIANS(90-DEGREES(ASIN(AD654/2000))))*SQRT(2*Basic!$C$4*9.81)*COS(RADIANS(90-DEGREES(ASIN(AD654/2000))))*SQRT(2*Basic!$C$4*9.81))))*SIN(RADIANS(AK654)))-19.62*(-Basic!$C$3))))*(SQRT((SIN(RADIANS(90-DEGREES(ASIN(AD654/2000))))*SQRT(2*Basic!$C$4*9.81)*Tool!$B$125*SIN(RADIANS(90-DEGREES(ASIN(AD654/2000))))*SQRT(2*Basic!$C$4*9.81)*Tool!$B$125)+(COS(RADIANS(90-DEGREES(ASIN(AD654/2000))))*SQRT(2*Basic!$C$4*9.81)*COS(RADIANS(90-DEGREES(ASIN(AD654/2000))))*SQRT(2*Basic!$C$4*9.81))))*COS(RADIANS(AK654))</f>
        <v>3.9834576989484356</v>
      </c>
    </row>
    <row r="655" spans="6:45" x14ac:dyDescent="0.3">
      <c r="F655">
        <v>653</v>
      </c>
      <c r="G655" s="31">
        <f t="shared" si="74"/>
        <v>1.925071140776996</v>
      </c>
      <c r="H655" s="35">
        <f>Tool!$E$10+('Trajectory Map'!G655*SIN(RADIANS(90-2*DEGREES(ASIN($D$5/2000))))/COS(RADIANS(90-2*DEGREES(ASIN($D$5/2000))))-('Trajectory Map'!G655*'Trajectory Map'!G655/((VLOOKUP($D$5,$AD$3:$AR$2002,15,FALSE)*4*COS(RADIANS(90-2*DEGREES(ASIN($D$5/2000))))*COS(RADIANS(90-2*DEGREES(ASIN($D$5/2000))))))))</f>
        <v>5.5475354692519119</v>
      </c>
      <c r="AD655" s="33">
        <f t="shared" si="78"/>
        <v>653</v>
      </c>
      <c r="AE655" s="33">
        <f t="shared" si="75"/>
        <v>1890.394403292604</v>
      </c>
      <c r="AH655" s="33">
        <f t="shared" si="76"/>
        <v>19.056476825425161</v>
      </c>
      <c r="AI655" s="33">
        <f t="shared" si="77"/>
        <v>70.943523174574835</v>
      </c>
      <c r="AK655" s="75">
        <f t="shared" si="79"/>
        <v>51.887046349149678</v>
      </c>
      <c r="AN655" s="64"/>
      <c r="AQ655" s="64"/>
      <c r="AR655" s="75">
        <f>(SQRT((SIN(RADIANS(90-DEGREES(ASIN(AD655/2000))))*SQRT(2*Basic!$C$4*9.81)*Tool!$B$125*SIN(RADIANS(90-DEGREES(ASIN(AD655/2000))))*SQRT(2*Basic!$C$4*9.81)*Tool!$B$125)+(COS(RADIANS(90-DEGREES(ASIN(AD655/2000))))*SQRT(2*Basic!$C$4*9.81)*COS(RADIANS(90-DEGREES(ASIN(AD655/2000))))*SQRT(2*Basic!$C$4*9.81))))*(SQRT((SIN(RADIANS(90-DEGREES(ASIN(AD655/2000))))*SQRT(2*Basic!$C$4*9.81)*Tool!$B$125*SIN(RADIANS(90-DEGREES(ASIN(AD655/2000))))*SQRT(2*Basic!$C$4*9.81)*Tool!$B$125)+(COS(RADIANS(90-DEGREES(ASIN(AD655/2000))))*SQRT(2*Basic!$C$4*9.81)*COS(RADIANS(90-DEGREES(ASIN(AD655/2000))))*SQRT(2*Basic!$C$4*9.81))))/(2*9.81)</f>
        <v>0.94195598881000053</v>
      </c>
      <c r="AS655" s="75">
        <f>(1/9.81)*((SQRT((SIN(RADIANS(90-DEGREES(ASIN(AD655/2000))))*SQRT(2*Basic!$C$4*9.81)*Tool!$B$125*SIN(RADIANS(90-DEGREES(ASIN(AD655/2000))))*SQRT(2*Basic!$C$4*9.81)*Tool!$B$125)+(COS(RADIANS(90-DEGREES(ASIN(AD655/2000))))*SQRT(2*Basic!$C$4*9.81)*COS(RADIANS(90-DEGREES(ASIN(AD655/2000))))*SQRT(2*Basic!$C$4*9.81))))*SIN(RADIANS(AK655))+(SQRT(((SQRT((SIN(RADIANS(90-DEGREES(ASIN(AD655/2000))))*SQRT(2*Basic!$C$4*9.81)*Tool!$B$125*SIN(RADIANS(90-DEGREES(ASIN(AD655/2000))))*SQRT(2*Basic!$C$4*9.81)*Tool!$B$125)+(COS(RADIANS(90-DEGREES(ASIN(AD655/2000))))*SQRT(2*Basic!$C$4*9.81)*COS(RADIANS(90-DEGREES(ASIN(AD655/2000))))*SQRT(2*Basic!$C$4*9.81))))*SIN(RADIANS(AK655))*(SQRT((SIN(RADIANS(90-DEGREES(ASIN(AD655/2000))))*SQRT(2*Basic!$C$4*9.81)*Tool!$B$125*SIN(RADIANS(90-DEGREES(ASIN(AD655/2000))))*SQRT(2*Basic!$C$4*9.81)*Tool!$B$125)+(COS(RADIANS(90-DEGREES(ASIN(AD655/2000))))*SQRT(2*Basic!$C$4*9.81)*COS(RADIANS(90-DEGREES(ASIN(AD655/2000))))*SQRT(2*Basic!$C$4*9.81))))*SIN(RADIANS(AK655)))-19.62*(-Basic!$C$3))))*(SQRT((SIN(RADIANS(90-DEGREES(ASIN(AD655/2000))))*SQRT(2*Basic!$C$4*9.81)*Tool!$B$125*SIN(RADIANS(90-DEGREES(ASIN(AD655/2000))))*SQRT(2*Basic!$C$4*9.81)*Tool!$B$125)+(COS(RADIANS(90-DEGREES(ASIN(AD655/2000))))*SQRT(2*Basic!$C$4*9.81)*COS(RADIANS(90-DEGREES(ASIN(AD655/2000))))*SQRT(2*Basic!$C$4*9.81))))*COS(RADIANS(AK655))</f>
        <v>3.988816104862797</v>
      </c>
    </row>
    <row r="656" spans="6:45" x14ac:dyDescent="0.3">
      <c r="F656">
        <v>654</v>
      </c>
      <c r="G656" s="31">
        <f t="shared" si="74"/>
        <v>1.9280191823402073</v>
      </c>
      <c r="H656" s="35">
        <f>Tool!$E$10+('Trajectory Map'!G656*SIN(RADIANS(90-2*DEGREES(ASIN($D$5/2000))))/COS(RADIANS(90-2*DEGREES(ASIN($D$5/2000))))-('Trajectory Map'!G656*'Trajectory Map'!G656/((VLOOKUP($D$5,$AD$3:$AR$2002,15,FALSE)*4*COS(RADIANS(90-2*DEGREES(ASIN($D$5/2000))))*COS(RADIANS(90-2*DEGREES(ASIN($D$5/2000))))))))</f>
        <v>5.5457132429005966</v>
      </c>
      <c r="AD656" s="33">
        <f t="shared" si="78"/>
        <v>654</v>
      </c>
      <c r="AE656" s="33">
        <f t="shared" si="75"/>
        <v>1890.0486766218482</v>
      </c>
      <c r="AH656" s="33">
        <f t="shared" si="76"/>
        <v>19.086788498933039</v>
      </c>
      <c r="AI656" s="33">
        <f t="shared" si="77"/>
        <v>70.913211501066968</v>
      </c>
      <c r="AK656" s="75">
        <f t="shared" si="79"/>
        <v>51.826423002133922</v>
      </c>
      <c r="AN656" s="64"/>
      <c r="AQ656" s="64"/>
      <c r="AR656" s="75">
        <f>(SQRT((SIN(RADIANS(90-DEGREES(ASIN(AD656/2000))))*SQRT(2*Basic!$C$4*9.81)*Tool!$B$125*SIN(RADIANS(90-DEGREES(ASIN(AD656/2000))))*SQRT(2*Basic!$C$4*9.81)*Tool!$B$125)+(COS(RADIANS(90-DEGREES(ASIN(AD656/2000))))*SQRT(2*Basic!$C$4*9.81)*COS(RADIANS(90-DEGREES(ASIN(AD656/2000))))*SQRT(2*Basic!$C$4*9.81))))*(SQRT((SIN(RADIANS(90-DEGREES(ASIN(AD656/2000))))*SQRT(2*Basic!$C$4*9.81)*Tool!$B$125*SIN(RADIANS(90-DEGREES(ASIN(AD656/2000))))*SQRT(2*Basic!$C$4*9.81)*Tool!$B$125)+(COS(RADIANS(90-DEGREES(ASIN(AD656/2000))))*SQRT(2*Basic!$C$4*9.81)*COS(RADIANS(90-DEGREES(ASIN(AD656/2000))))*SQRT(2*Basic!$C$4*9.81))))/(2*9.81)</f>
        <v>0.94230638243999987</v>
      </c>
      <c r="AS656" s="75">
        <f>(1/9.81)*((SQRT((SIN(RADIANS(90-DEGREES(ASIN(AD656/2000))))*SQRT(2*Basic!$C$4*9.81)*Tool!$B$125*SIN(RADIANS(90-DEGREES(ASIN(AD656/2000))))*SQRT(2*Basic!$C$4*9.81)*Tool!$B$125)+(COS(RADIANS(90-DEGREES(ASIN(AD656/2000))))*SQRT(2*Basic!$C$4*9.81)*COS(RADIANS(90-DEGREES(ASIN(AD656/2000))))*SQRT(2*Basic!$C$4*9.81))))*SIN(RADIANS(AK656))+(SQRT(((SQRT((SIN(RADIANS(90-DEGREES(ASIN(AD656/2000))))*SQRT(2*Basic!$C$4*9.81)*Tool!$B$125*SIN(RADIANS(90-DEGREES(ASIN(AD656/2000))))*SQRT(2*Basic!$C$4*9.81)*Tool!$B$125)+(COS(RADIANS(90-DEGREES(ASIN(AD656/2000))))*SQRT(2*Basic!$C$4*9.81)*COS(RADIANS(90-DEGREES(ASIN(AD656/2000))))*SQRT(2*Basic!$C$4*9.81))))*SIN(RADIANS(AK656))*(SQRT((SIN(RADIANS(90-DEGREES(ASIN(AD656/2000))))*SQRT(2*Basic!$C$4*9.81)*Tool!$B$125*SIN(RADIANS(90-DEGREES(ASIN(AD656/2000))))*SQRT(2*Basic!$C$4*9.81)*Tool!$B$125)+(COS(RADIANS(90-DEGREES(ASIN(AD656/2000))))*SQRT(2*Basic!$C$4*9.81)*COS(RADIANS(90-DEGREES(ASIN(AD656/2000))))*SQRT(2*Basic!$C$4*9.81))))*SIN(RADIANS(AK656)))-19.62*(-Basic!$C$3))))*(SQRT((SIN(RADIANS(90-DEGREES(ASIN(AD656/2000))))*SQRT(2*Basic!$C$4*9.81)*Tool!$B$125*SIN(RADIANS(90-DEGREES(ASIN(AD656/2000))))*SQRT(2*Basic!$C$4*9.81)*Tool!$B$125)+(COS(RADIANS(90-DEGREES(ASIN(AD656/2000))))*SQRT(2*Basic!$C$4*9.81)*COS(RADIANS(90-DEGREES(ASIN(AD656/2000))))*SQRT(2*Basic!$C$4*9.81))))*COS(RADIANS(AK656))</f>
        <v>3.9941702041323026</v>
      </c>
    </row>
    <row r="657" spans="6:45" x14ac:dyDescent="0.3">
      <c r="F657">
        <v>655</v>
      </c>
      <c r="G657" s="31">
        <f t="shared" si="74"/>
        <v>1.9309672239034188</v>
      </c>
      <c r="H657" s="35">
        <f>Tool!$E$10+('Trajectory Map'!G657*SIN(RADIANS(90-2*DEGREES(ASIN($D$5/2000))))/COS(RADIANS(90-2*DEGREES(ASIN($D$5/2000))))-('Trajectory Map'!G657*'Trajectory Map'!G657/((VLOOKUP($D$5,$AD$3:$AR$2002,15,FALSE)*4*COS(RADIANS(90-2*DEGREES(ASIN($D$5/2000))))*COS(RADIANS(90-2*DEGREES(ASIN($D$5/2000))))))))</f>
        <v>5.543887562955768</v>
      </c>
      <c r="AD657" s="33">
        <f t="shared" si="78"/>
        <v>655</v>
      </c>
      <c r="AE657" s="33">
        <f t="shared" si="75"/>
        <v>1889.7023575155956</v>
      </c>
      <c r="AH657" s="33">
        <f t="shared" si="76"/>
        <v>19.117105722294458</v>
      </c>
      <c r="AI657" s="33">
        <f t="shared" si="77"/>
        <v>70.882894277705546</v>
      </c>
      <c r="AK657" s="75">
        <f t="shared" si="79"/>
        <v>51.765788555411085</v>
      </c>
      <c r="AN657" s="64"/>
      <c r="AQ657" s="64"/>
      <c r="AR657" s="75">
        <f>(SQRT((SIN(RADIANS(90-DEGREES(ASIN(AD657/2000))))*SQRT(2*Basic!$C$4*9.81)*Tool!$B$125*SIN(RADIANS(90-DEGREES(ASIN(AD657/2000))))*SQRT(2*Basic!$C$4*9.81)*Tool!$B$125)+(COS(RADIANS(90-DEGREES(ASIN(AD657/2000))))*SQRT(2*Basic!$C$4*9.81)*COS(RADIANS(90-DEGREES(ASIN(AD657/2000))))*SQRT(2*Basic!$C$4*9.81))))*(SQRT((SIN(RADIANS(90-DEGREES(ASIN(AD657/2000))))*SQRT(2*Basic!$C$4*9.81)*Tool!$B$125*SIN(RADIANS(90-DEGREES(ASIN(AD657/2000))))*SQRT(2*Basic!$C$4*9.81)*Tool!$B$125)+(COS(RADIANS(90-DEGREES(ASIN(AD657/2000))))*SQRT(2*Basic!$C$4*9.81)*COS(RADIANS(90-DEGREES(ASIN(AD657/2000))))*SQRT(2*Basic!$C$4*9.81))))/(2*9.81)</f>
        <v>0.94265731224999993</v>
      </c>
      <c r="AS657" s="75">
        <f>(1/9.81)*((SQRT((SIN(RADIANS(90-DEGREES(ASIN(AD657/2000))))*SQRT(2*Basic!$C$4*9.81)*Tool!$B$125*SIN(RADIANS(90-DEGREES(ASIN(AD657/2000))))*SQRT(2*Basic!$C$4*9.81)*Tool!$B$125)+(COS(RADIANS(90-DEGREES(ASIN(AD657/2000))))*SQRT(2*Basic!$C$4*9.81)*COS(RADIANS(90-DEGREES(ASIN(AD657/2000))))*SQRT(2*Basic!$C$4*9.81))))*SIN(RADIANS(AK657))+(SQRT(((SQRT((SIN(RADIANS(90-DEGREES(ASIN(AD657/2000))))*SQRT(2*Basic!$C$4*9.81)*Tool!$B$125*SIN(RADIANS(90-DEGREES(ASIN(AD657/2000))))*SQRT(2*Basic!$C$4*9.81)*Tool!$B$125)+(COS(RADIANS(90-DEGREES(ASIN(AD657/2000))))*SQRT(2*Basic!$C$4*9.81)*COS(RADIANS(90-DEGREES(ASIN(AD657/2000))))*SQRT(2*Basic!$C$4*9.81))))*SIN(RADIANS(AK657))*(SQRT((SIN(RADIANS(90-DEGREES(ASIN(AD657/2000))))*SQRT(2*Basic!$C$4*9.81)*Tool!$B$125*SIN(RADIANS(90-DEGREES(ASIN(AD657/2000))))*SQRT(2*Basic!$C$4*9.81)*Tool!$B$125)+(COS(RADIANS(90-DEGREES(ASIN(AD657/2000))))*SQRT(2*Basic!$C$4*9.81)*COS(RADIANS(90-DEGREES(ASIN(AD657/2000))))*SQRT(2*Basic!$C$4*9.81))))*SIN(RADIANS(AK657)))-19.62*(-Basic!$C$3))))*(SQRT((SIN(RADIANS(90-DEGREES(ASIN(AD657/2000))))*SQRT(2*Basic!$C$4*9.81)*Tool!$B$125*SIN(RADIANS(90-DEGREES(ASIN(AD657/2000))))*SQRT(2*Basic!$C$4*9.81)*Tool!$B$125)+(COS(RADIANS(90-DEGREES(ASIN(AD657/2000))))*SQRT(2*Basic!$C$4*9.81)*COS(RADIANS(90-DEGREES(ASIN(AD657/2000))))*SQRT(2*Basic!$C$4*9.81))))*COS(RADIANS(AK657))</f>
        <v>3.9995199842569393</v>
      </c>
    </row>
    <row r="658" spans="6:45" x14ac:dyDescent="0.3">
      <c r="F658">
        <v>656</v>
      </c>
      <c r="G658" s="31">
        <f t="shared" si="74"/>
        <v>1.9339152654666301</v>
      </c>
      <c r="H658" s="35">
        <f>Tool!$E$10+('Trajectory Map'!G658*SIN(RADIANS(90-2*DEGREES(ASIN($D$5/2000))))/COS(RADIANS(90-2*DEGREES(ASIN($D$5/2000))))-('Trajectory Map'!G658*'Trajectory Map'!G658/((VLOOKUP($D$5,$AD$3:$AR$2002,15,FALSE)*4*COS(RADIANS(90-2*DEGREES(ASIN($D$5/2000))))*COS(RADIANS(90-2*DEGREES(ASIN($D$5/2000))))))))</f>
        <v>5.5420584294174242</v>
      </c>
      <c r="AD658" s="33">
        <f t="shared" si="78"/>
        <v>656</v>
      </c>
      <c r="AE658" s="33">
        <f t="shared" si="75"/>
        <v>1889.3554456480654</v>
      </c>
      <c r="AH658" s="33">
        <f t="shared" si="76"/>
        <v>19.147428507051973</v>
      </c>
      <c r="AI658" s="33">
        <f t="shared" si="77"/>
        <v>70.85257149294803</v>
      </c>
      <c r="AK658" s="75">
        <f t="shared" si="79"/>
        <v>51.705142985896053</v>
      </c>
      <c r="AN658" s="64"/>
      <c r="AQ658" s="64"/>
      <c r="AR658" s="75">
        <f>(SQRT((SIN(RADIANS(90-DEGREES(ASIN(AD658/2000))))*SQRT(2*Basic!$C$4*9.81)*Tool!$B$125*SIN(RADIANS(90-DEGREES(ASIN(AD658/2000))))*SQRT(2*Basic!$C$4*9.81)*Tool!$B$125)+(COS(RADIANS(90-DEGREES(ASIN(AD658/2000))))*SQRT(2*Basic!$C$4*9.81)*COS(RADIANS(90-DEGREES(ASIN(AD658/2000))))*SQRT(2*Basic!$C$4*9.81))))*(SQRT((SIN(RADIANS(90-DEGREES(ASIN(AD658/2000))))*SQRT(2*Basic!$C$4*9.81)*Tool!$B$125*SIN(RADIANS(90-DEGREES(ASIN(AD658/2000))))*SQRT(2*Basic!$C$4*9.81)*Tool!$B$125)+(COS(RADIANS(90-DEGREES(ASIN(AD658/2000))))*SQRT(2*Basic!$C$4*9.81)*COS(RADIANS(90-DEGREES(ASIN(AD658/2000))))*SQRT(2*Basic!$C$4*9.81))))/(2*9.81)</f>
        <v>0.94300877823999973</v>
      </c>
      <c r="AS658" s="75">
        <f>(1/9.81)*((SQRT((SIN(RADIANS(90-DEGREES(ASIN(AD658/2000))))*SQRT(2*Basic!$C$4*9.81)*Tool!$B$125*SIN(RADIANS(90-DEGREES(ASIN(AD658/2000))))*SQRT(2*Basic!$C$4*9.81)*Tool!$B$125)+(COS(RADIANS(90-DEGREES(ASIN(AD658/2000))))*SQRT(2*Basic!$C$4*9.81)*COS(RADIANS(90-DEGREES(ASIN(AD658/2000))))*SQRT(2*Basic!$C$4*9.81))))*SIN(RADIANS(AK658))+(SQRT(((SQRT((SIN(RADIANS(90-DEGREES(ASIN(AD658/2000))))*SQRT(2*Basic!$C$4*9.81)*Tool!$B$125*SIN(RADIANS(90-DEGREES(ASIN(AD658/2000))))*SQRT(2*Basic!$C$4*9.81)*Tool!$B$125)+(COS(RADIANS(90-DEGREES(ASIN(AD658/2000))))*SQRT(2*Basic!$C$4*9.81)*COS(RADIANS(90-DEGREES(ASIN(AD658/2000))))*SQRT(2*Basic!$C$4*9.81))))*SIN(RADIANS(AK658))*(SQRT((SIN(RADIANS(90-DEGREES(ASIN(AD658/2000))))*SQRT(2*Basic!$C$4*9.81)*Tool!$B$125*SIN(RADIANS(90-DEGREES(ASIN(AD658/2000))))*SQRT(2*Basic!$C$4*9.81)*Tool!$B$125)+(COS(RADIANS(90-DEGREES(ASIN(AD658/2000))))*SQRT(2*Basic!$C$4*9.81)*COS(RADIANS(90-DEGREES(ASIN(AD658/2000))))*SQRT(2*Basic!$C$4*9.81))))*SIN(RADIANS(AK658)))-19.62*(-Basic!$C$3))))*(SQRT((SIN(RADIANS(90-DEGREES(ASIN(AD658/2000))))*SQRT(2*Basic!$C$4*9.81)*Tool!$B$125*SIN(RADIANS(90-DEGREES(ASIN(AD658/2000))))*SQRT(2*Basic!$C$4*9.81)*Tool!$B$125)+(COS(RADIANS(90-DEGREES(ASIN(AD658/2000))))*SQRT(2*Basic!$C$4*9.81)*COS(RADIANS(90-DEGREES(ASIN(AD658/2000))))*SQRT(2*Basic!$C$4*9.81))))*COS(RADIANS(AK658))</f>
        <v>4.0048654327162785</v>
      </c>
    </row>
    <row r="659" spans="6:45" x14ac:dyDescent="0.3">
      <c r="F659">
        <v>657</v>
      </c>
      <c r="G659" s="31">
        <f t="shared" si="74"/>
        <v>1.9368633070298416</v>
      </c>
      <c r="H659" s="35">
        <f>Tool!$E$10+('Trajectory Map'!G659*SIN(RADIANS(90-2*DEGREES(ASIN($D$5/2000))))/COS(RADIANS(90-2*DEGREES(ASIN($D$5/2000))))-('Trajectory Map'!G659*'Trajectory Map'!G659/((VLOOKUP($D$5,$AD$3:$AR$2002,15,FALSE)*4*COS(RADIANS(90-2*DEGREES(ASIN($D$5/2000))))*COS(RADIANS(90-2*DEGREES(ASIN($D$5/2000))))))))</f>
        <v>5.540225842285567</v>
      </c>
      <c r="AD659" s="33">
        <f t="shared" si="78"/>
        <v>657</v>
      </c>
      <c r="AE659" s="33">
        <f t="shared" si="75"/>
        <v>1889.00794069268</v>
      </c>
      <c r="AH659" s="33">
        <f t="shared" si="76"/>
        <v>19.177756864764948</v>
      </c>
      <c r="AI659" s="33">
        <f t="shared" si="77"/>
        <v>70.822243135235055</v>
      </c>
      <c r="AK659" s="75">
        <f t="shared" si="79"/>
        <v>51.644486270470104</v>
      </c>
      <c r="AN659" s="64"/>
      <c r="AQ659" s="64"/>
      <c r="AR659" s="75">
        <f>(SQRT((SIN(RADIANS(90-DEGREES(ASIN(AD659/2000))))*SQRT(2*Basic!$C$4*9.81)*Tool!$B$125*SIN(RADIANS(90-DEGREES(ASIN(AD659/2000))))*SQRT(2*Basic!$C$4*9.81)*Tool!$B$125)+(COS(RADIANS(90-DEGREES(ASIN(AD659/2000))))*SQRT(2*Basic!$C$4*9.81)*COS(RADIANS(90-DEGREES(ASIN(AD659/2000))))*SQRT(2*Basic!$C$4*9.81))))*(SQRT((SIN(RADIANS(90-DEGREES(ASIN(AD659/2000))))*SQRT(2*Basic!$C$4*9.81)*Tool!$B$125*SIN(RADIANS(90-DEGREES(ASIN(AD659/2000))))*SQRT(2*Basic!$C$4*9.81)*Tool!$B$125)+(COS(RADIANS(90-DEGREES(ASIN(AD659/2000))))*SQRT(2*Basic!$C$4*9.81)*COS(RADIANS(90-DEGREES(ASIN(AD659/2000))))*SQRT(2*Basic!$C$4*9.81))))/(2*9.81)</f>
        <v>0.94336078041000015</v>
      </c>
      <c r="AS659" s="75">
        <f>(1/9.81)*((SQRT((SIN(RADIANS(90-DEGREES(ASIN(AD659/2000))))*SQRT(2*Basic!$C$4*9.81)*Tool!$B$125*SIN(RADIANS(90-DEGREES(ASIN(AD659/2000))))*SQRT(2*Basic!$C$4*9.81)*Tool!$B$125)+(COS(RADIANS(90-DEGREES(ASIN(AD659/2000))))*SQRT(2*Basic!$C$4*9.81)*COS(RADIANS(90-DEGREES(ASIN(AD659/2000))))*SQRT(2*Basic!$C$4*9.81))))*SIN(RADIANS(AK659))+(SQRT(((SQRT((SIN(RADIANS(90-DEGREES(ASIN(AD659/2000))))*SQRT(2*Basic!$C$4*9.81)*Tool!$B$125*SIN(RADIANS(90-DEGREES(ASIN(AD659/2000))))*SQRT(2*Basic!$C$4*9.81)*Tool!$B$125)+(COS(RADIANS(90-DEGREES(ASIN(AD659/2000))))*SQRT(2*Basic!$C$4*9.81)*COS(RADIANS(90-DEGREES(ASIN(AD659/2000))))*SQRT(2*Basic!$C$4*9.81))))*SIN(RADIANS(AK659))*(SQRT((SIN(RADIANS(90-DEGREES(ASIN(AD659/2000))))*SQRT(2*Basic!$C$4*9.81)*Tool!$B$125*SIN(RADIANS(90-DEGREES(ASIN(AD659/2000))))*SQRT(2*Basic!$C$4*9.81)*Tool!$B$125)+(COS(RADIANS(90-DEGREES(ASIN(AD659/2000))))*SQRT(2*Basic!$C$4*9.81)*COS(RADIANS(90-DEGREES(ASIN(AD659/2000))))*SQRT(2*Basic!$C$4*9.81))))*SIN(RADIANS(AK659)))-19.62*(-Basic!$C$3))))*(SQRT((SIN(RADIANS(90-DEGREES(ASIN(AD659/2000))))*SQRT(2*Basic!$C$4*9.81)*Tool!$B$125*SIN(RADIANS(90-DEGREES(ASIN(AD659/2000))))*SQRT(2*Basic!$C$4*9.81)*Tool!$B$125)+(COS(RADIANS(90-DEGREES(ASIN(AD659/2000))))*SQRT(2*Basic!$C$4*9.81)*COS(RADIANS(90-DEGREES(ASIN(AD659/2000))))*SQRT(2*Basic!$C$4*9.81))))*COS(RADIANS(AK659))</f>
        <v>4.0102065369695117</v>
      </c>
    </row>
    <row r="660" spans="6:45" x14ac:dyDescent="0.3">
      <c r="F660">
        <v>658</v>
      </c>
      <c r="G660" s="31">
        <f t="shared" si="74"/>
        <v>1.9398113485930528</v>
      </c>
      <c r="H660" s="35">
        <f>Tool!$E$10+('Trajectory Map'!G660*SIN(RADIANS(90-2*DEGREES(ASIN($D$5/2000))))/COS(RADIANS(90-2*DEGREES(ASIN($D$5/2000))))-('Trajectory Map'!G660*'Trajectory Map'!G660/((VLOOKUP($D$5,$AD$3:$AR$2002,15,FALSE)*4*COS(RADIANS(90-2*DEGREES(ASIN($D$5/2000))))*COS(RADIANS(90-2*DEGREES(ASIN($D$5/2000))))))))</f>
        <v>5.5383898015601947</v>
      </c>
      <c r="AD660" s="33">
        <f t="shared" si="78"/>
        <v>658</v>
      </c>
      <c r="AE660" s="33">
        <f t="shared" si="75"/>
        <v>1888.659842322063</v>
      </c>
      <c r="AH660" s="33">
        <f t="shared" si="76"/>
        <v>19.208090807009629</v>
      </c>
      <c r="AI660" s="33">
        <f t="shared" si="77"/>
        <v>70.791909192990374</v>
      </c>
      <c r="AK660" s="75">
        <f t="shared" si="79"/>
        <v>51.583818385980742</v>
      </c>
      <c r="AN660" s="64"/>
      <c r="AQ660" s="64"/>
      <c r="AR660" s="75">
        <f>(SQRT((SIN(RADIANS(90-DEGREES(ASIN(AD660/2000))))*SQRT(2*Basic!$C$4*9.81)*Tool!$B$125*SIN(RADIANS(90-DEGREES(ASIN(AD660/2000))))*SQRT(2*Basic!$C$4*9.81)*Tool!$B$125)+(COS(RADIANS(90-DEGREES(ASIN(AD660/2000))))*SQRT(2*Basic!$C$4*9.81)*COS(RADIANS(90-DEGREES(ASIN(AD660/2000))))*SQRT(2*Basic!$C$4*9.81))))*(SQRT((SIN(RADIANS(90-DEGREES(ASIN(AD660/2000))))*SQRT(2*Basic!$C$4*9.81)*Tool!$B$125*SIN(RADIANS(90-DEGREES(ASIN(AD660/2000))))*SQRT(2*Basic!$C$4*9.81)*Tool!$B$125)+(COS(RADIANS(90-DEGREES(ASIN(AD660/2000))))*SQRT(2*Basic!$C$4*9.81)*COS(RADIANS(90-DEGREES(ASIN(AD660/2000))))*SQRT(2*Basic!$C$4*9.81))))/(2*9.81)</f>
        <v>0.94371331876000009</v>
      </c>
      <c r="AS660" s="75">
        <f>(1/9.81)*((SQRT((SIN(RADIANS(90-DEGREES(ASIN(AD660/2000))))*SQRT(2*Basic!$C$4*9.81)*Tool!$B$125*SIN(RADIANS(90-DEGREES(ASIN(AD660/2000))))*SQRT(2*Basic!$C$4*9.81)*Tool!$B$125)+(COS(RADIANS(90-DEGREES(ASIN(AD660/2000))))*SQRT(2*Basic!$C$4*9.81)*COS(RADIANS(90-DEGREES(ASIN(AD660/2000))))*SQRT(2*Basic!$C$4*9.81))))*SIN(RADIANS(AK660))+(SQRT(((SQRT((SIN(RADIANS(90-DEGREES(ASIN(AD660/2000))))*SQRT(2*Basic!$C$4*9.81)*Tool!$B$125*SIN(RADIANS(90-DEGREES(ASIN(AD660/2000))))*SQRT(2*Basic!$C$4*9.81)*Tool!$B$125)+(COS(RADIANS(90-DEGREES(ASIN(AD660/2000))))*SQRT(2*Basic!$C$4*9.81)*COS(RADIANS(90-DEGREES(ASIN(AD660/2000))))*SQRT(2*Basic!$C$4*9.81))))*SIN(RADIANS(AK660))*(SQRT((SIN(RADIANS(90-DEGREES(ASIN(AD660/2000))))*SQRT(2*Basic!$C$4*9.81)*Tool!$B$125*SIN(RADIANS(90-DEGREES(ASIN(AD660/2000))))*SQRT(2*Basic!$C$4*9.81)*Tool!$B$125)+(COS(RADIANS(90-DEGREES(ASIN(AD660/2000))))*SQRT(2*Basic!$C$4*9.81)*COS(RADIANS(90-DEGREES(ASIN(AD660/2000))))*SQRT(2*Basic!$C$4*9.81))))*SIN(RADIANS(AK660)))-19.62*(-Basic!$C$3))))*(SQRT((SIN(RADIANS(90-DEGREES(ASIN(AD660/2000))))*SQRT(2*Basic!$C$4*9.81)*Tool!$B$125*SIN(RADIANS(90-DEGREES(ASIN(AD660/2000))))*SQRT(2*Basic!$C$4*9.81)*Tool!$B$125)+(COS(RADIANS(90-DEGREES(ASIN(AD660/2000))))*SQRT(2*Basic!$C$4*9.81)*COS(RADIANS(90-DEGREES(ASIN(AD660/2000))))*SQRT(2*Basic!$C$4*9.81))))*COS(RADIANS(AK660))</f>
        <v>4.0155432844554602</v>
      </c>
    </row>
    <row r="661" spans="6:45" x14ac:dyDescent="0.3">
      <c r="F661">
        <v>659</v>
      </c>
      <c r="G661" s="31">
        <f t="shared" si="74"/>
        <v>1.9427593901562641</v>
      </c>
      <c r="H661" s="35">
        <f>Tool!$E$10+('Trajectory Map'!G661*SIN(RADIANS(90-2*DEGREES(ASIN($D$5/2000))))/COS(RADIANS(90-2*DEGREES(ASIN($D$5/2000))))-('Trajectory Map'!G661*'Trajectory Map'!G661/((VLOOKUP($D$5,$AD$3:$AR$2002,15,FALSE)*4*COS(RADIANS(90-2*DEGREES(ASIN($D$5/2000))))*COS(RADIANS(90-2*DEGREES(ASIN($D$5/2000))))))))</f>
        <v>5.5365503072413089</v>
      </c>
      <c r="AD661" s="33">
        <f t="shared" si="78"/>
        <v>659</v>
      </c>
      <c r="AE661" s="33">
        <f t="shared" si="75"/>
        <v>1888.3111502080371</v>
      </c>
      <c r="AH661" s="33">
        <f t="shared" si="76"/>
        <v>19.238430345379186</v>
      </c>
      <c r="AI661" s="33">
        <f t="shared" si="77"/>
        <v>70.761569654620814</v>
      </c>
      <c r="AK661" s="75">
        <f t="shared" si="79"/>
        <v>51.523139309241628</v>
      </c>
      <c r="AN661" s="64"/>
      <c r="AQ661" s="64"/>
      <c r="AR661" s="75">
        <f>(SQRT((SIN(RADIANS(90-DEGREES(ASIN(AD661/2000))))*SQRT(2*Basic!$C$4*9.81)*Tool!$B$125*SIN(RADIANS(90-DEGREES(ASIN(AD661/2000))))*SQRT(2*Basic!$C$4*9.81)*Tool!$B$125)+(COS(RADIANS(90-DEGREES(ASIN(AD661/2000))))*SQRT(2*Basic!$C$4*9.81)*COS(RADIANS(90-DEGREES(ASIN(AD661/2000))))*SQRT(2*Basic!$C$4*9.81))))*(SQRT((SIN(RADIANS(90-DEGREES(ASIN(AD661/2000))))*SQRT(2*Basic!$C$4*9.81)*Tool!$B$125*SIN(RADIANS(90-DEGREES(ASIN(AD661/2000))))*SQRT(2*Basic!$C$4*9.81)*Tool!$B$125)+(COS(RADIANS(90-DEGREES(ASIN(AD661/2000))))*SQRT(2*Basic!$C$4*9.81)*COS(RADIANS(90-DEGREES(ASIN(AD661/2000))))*SQRT(2*Basic!$C$4*9.81))))/(2*9.81)</f>
        <v>0.94406639329000031</v>
      </c>
      <c r="AS661" s="75">
        <f>(1/9.81)*((SQRT((SIN(RADIANS(90-DEGREES(ASIN(AD661/2000))))*SQRT(2*Basic!$C$4*9.81)*Tool!$B$125*SIN(RADIANS(90-DEGREES(ASIN(AD661/2000))))*SQRT(2*Basic!$C$4*9.81)*Tool!$B$125)+(COS(RADIANS(90-DEGREES(ASIN(AD661/2000))))*SQRT(2*Basic!$C$4*9.81)*COS(RADIANS(90-DEGREES(ASIN(AD661/2000))))*SQRT(2*Basic!$C$4*9.81))))*SIN(RADIANS(AK661))+(SQRT(((SQRT((SIN(RADIANS(90-DEGREES(ASIN(AD661/2000))))*SQRT(2*Basic!$C$4*9.81)*Tool!$B$125*SIN(RADIANS(90-DEGREES(ASIN(AD661/2000))))*SQRT(2*Basic!$C$4*9.81)*Tool!$B$125)+(COS(RADIANS(90-DEGREES(ASIN(AD661/2000))))*SQRT(2*Basic!$C$4*9.81)*COS(RADIANS(90-DEGREES(ASIN(AD661/2000))))*SQRT(2*Basic!$C$4*9.81))))*SIN(RADIANS(AK661))*(SQRT((SIN(RADIANS(90-DEGREES(ASIN(AD661/2000))))*SQRT(2*Basic!$C$4*9.81)*Tool!$B$125*SIN(RADIANS(90-DEGREES(ASIN(AD661/2000))))*SQRT(2*Basic!$C$4*9.81)*Tool!$B$125)+(COS(RADIANS(90-DEGREES(ASIN(AD661/2000))))*SQRT(2*Basic!$C$4*9.81)*COS(RADIANS(90-DEGREES(ASIN(AD661/2000))))*SQRT(2*Basic!$C$4*9.81))))*SIN(RADIANS(AK661)))-19.62*(-Basic!$C$3))))*(SQRT((SIN(RADIANS(90-DEGREES(ASIN(AD661/2000))))*SQRT(2*Basic!$C$4*9.81)*Tool!$B$125*SIN(RADIANS(90-DEGREES(ASIN(AD661/2000))))*SQRT(2*Basic!$C$4*9.81)*Tool!$B$125)+(COS(RADIANS(90-DEGREES(ASIN(AD661/2000))))*SQRT(2*Basic!$C$4*9.81)*COS(RADIANS(90-DEGREES(ASIN(AD661/2000))))*SQRT(2*Basic!$C$4*9.81))))*COS(RADIANS(AK661))</f>
        <v>4.0208756625926068</v>
      </c>
    </row>
    <row r="662" spans="6:45" x14ac:dyDescent="0.3">
      <c r="F662">
        <v>660</v>
      </c>
      <c r="G662" s="31">
        <f t="shared" si="74"/>
        <v>1.9457074317194754</v>
      </c>
      <c r="H662" s="35">
        <f>Tool!$E$10+('Trajectory Map'!G662*SIN(RADIANS(90-2*DEGREES(ASIN($D$5/2000))))/COS(RADIANS(90-2*DEGREES(ASIN($D$5/2000))))-('Trajectory Map'!G662*'Trajectory Map'!G662/((VLOOKUP($D$5,$AD$3:$AR$2002,15,FALSE)*4*COS(RADIANS(90-2*DEGREES(ASIN($D$5/2000))))*COS(RADIANS(90-2*DEGREES(ASIN($D$5/2000))))))))</f>
        <v>5.5347073593289098</v>
      </c>
      <c r="AD662" s="33">
        <f t="shared" si="78"/>
        <v>660</v>
      </c>
      <c r="AE662" s="33">
        <f t="shared" si="75"/>
        <v>1887.9618640216227</v>
      </c>
      <c r="AH662" s="33">
        <f t="shared" si="76"/>
        <v>19.268775491483769</v>
      </c>
      <c r="AI662" s="33">
        <f t="shared" si="77"/>
        <v>70.731224508516235</v>
      </c>
      <c r="AK662" s="75">
        <f t="shared" si="79"/>
        <v>51.462449017032462</v>
      </c>
      <c r="AN662" s="64"/>
      <c r="AQ662" s="64"/>
      <c r="AR662" s="75">
        <f>(SQRT((SIN(RADIANS(90-DEGREES(ASIN(AD662/2000))))*SQRT(2*Basic!$C$4*9.81)*Tool!$B$125*SIN(RADIANS(90-DEGREES(ASIN(AD662/2000))))*SQRT(2*Basic!$C$4*9.81)*Tool!$B$125)+(COS(RADIANS(90-DEGREES(ASIN(AD662/2000))))*SQRT(2*Basic!$C$4*9.81)*COS(RADIANS(90-DEGREES(ASIN(AD662/2000))))*SQRT(2*Basic!$C$4*9.81))))*(SQRT((SIN(RADIANS(90-DEGREES(ASIN(AD662/2000))))*SQRT(2*Basic!$C$4*9.81)*Tool!$B$125*SIN(RADIANS(90-DEGREES(ASIN(AD662/2000))))*SQRT(2*Basic!$C$4*9.81)*Tool!$B$125)+(COS(RADIANS(90-DEGREES(ASIN(AD662/2000))))*SQRT(2*Basic!$C$4*9.81)*COS(RADIANS(90-DEGREES(ASIN(AD662/2000))))*SQRT(2*Basic!$C$4*9.81))))/(2*9.81)</f>
        <v>0.94442000400000004</v>
      </c>
      <c r="AS662" s="75">
        <f>(1/9.81)*((SQRT((SIN(RADIANS(90-DEGREES(ASIN(AD662/2000))))*SQRT(2*Basic!$C$4*9.81)*Tool!$B$125*SIN(RADIANS(90-DEGREES(ASIN(AD662/2000))))*SQRT(2*Basic!$C$4*9.81)*Tool!$B$125)+(COS(RADIANS(90-DEGREES(ASIN(AD662/2000))))*SQRT(2*Basic!$C$4*9.81)*COS(RADIANS(90-DEGREES(ASIN(AD662/2000))))*SQRT(2*Basic!$C$4*9.81))))*SIN(RADIANS(AK662))+(SQRT(((SQRT((SIN(RADIANS(90-DEGREES(ASIN(AD662/2000))))*SQRT(2*Basic!$C$4*9.81)*Tool!$B$125*SIN(RADIANS(90-DEGREES(ASIN(AD662/2000))))*SQRT(2*Basic!$C$4*9.81)*Tool!$B$125)+(COS(RADIANS(90-DEGREES(ASIN(AD662/2000))))*SQRT(2*Basic!$C$4*9.81)*COS(RADIANS(90-DEGREES(ASIN(AD662/2000))))*SQRT(2*Basic!$C$4*9.81))))*SIN(RADIANS(AK662))*(SQRT((SIN(RADIANS(90-DEGREES(ASIN(AD662/2000))))*SQRT(2*Basic!$C$4*9.81)*Tool!$B$125*SIN(RADIANS(90-DEGREES(ASIN(AD662/2000))))*SQRT(2*Basic!$C$4*9.81)*Tool!$B$125)+(COS(RADIANS(90-DEGREES(ASIN(AD662/2000))))*SQRT(2*Basic!$C$4*9.81)*COS(RADIANS(90-DEGREES(ASIN(AD662/2000))))*SQRT(2*Basic!$C$4*9.81))))*SIN(RADIANS(AK662)))-19.62*(-Basic!$C$3))))*(SQRT((SIN(RADIANS(90-DEGREES(ASIN(AD662/2000))))*SQRT(2*Basic!$C$4*9.81)*Tool!$B$125*SIN(RADIANS(90-DEGREES(ASIN(AD662/2000))))*SQRT(2*Basic!$C$4*9.81)*Tool!$B$125)+(COS(RADIANS(90-DEGREES(ASIN(AD662/2000))))*SQRT(2*Basic!$C$4*9.81)*COS(RADIANS(90-DEGREES(ASIN(AD662/2000))))*SQRT(2*Basic!$C$4*9.81))))*COS(RADIANS(AK662))</f>
        <v>4.0262036587791092</v>
      </c>
    </row>
    <row r="663" spans="6:45" x14ac:dyDescent="0.3">
      <c r="F663">
        <v>661</v>
      </c>
      <c r="G663" s="31">
        <f t="shared" si="74"/>
        <v>1.9486554732826866</v>
      </c>
      <c r="H663" s="35">
        <f>Tool!$E$10+('Trajectory Map'!G663*SIN(RADIANS(90-2*DEGREES(ASIN($D$5/2000))))/COS(RADIANS(90-2*DEGREES(ASIN($D$5/2000))))-('Trajectory Map'!G663*'Trajectory Map'!G663/((VLOOKUP($D$5,$AD$3:$AR$2002,15,FALSE)*4*COS(RADIANS(90-2*DEGREES(ASIN($D$5/2000))))*COS(RADIANS(90-2*DEGREES(ASIN($D$5/2000))))))))</f>
        <v>5.5328609578229955</v>
      </c>
      <c r="AD663" s="33">
        <f t="shared" si="78"/>
        <v>661</v>
      </c>
      <c r="AE663" s="33">
        <f t="shared" si="75"/>
        <v>1887.6119834330359</v>
      </c>
      <c r="AH663" s="33">
        <f t="shared" si="76"/>
        <v>19.299126256950544</v>
      </c>
      <c r="AI663" s="33">
        <f t="shared" si="77"/>
        <v>70.700873743049456</v>
      </c>
      <c r="AK663" s="75">
        <f t="shared" si="79"/>
        <v>51.401747486098913</v>
      </c>
      <c r="AN663" s="64"/>
      <c r="AQ663" s="64"/>
      <c r="AR663" s="75">
        <f>(SQRT((SIN(RADIANS(90-DEGREES(ASIN(AD663/2000))))*SQRT(2*Basic!$C$4*9.81)*Tool!$B$125*SIN(RADIANS(90-DEGREES(ASIN(AD663/2000))))*SQRT(2*Basic!$C$4*9.81)*Tool!$B$125)+(COS(RADIANS(90-DEGREES(ASIN(AD663/2000))))*SQRT(2*Basic!$C$4*9.81)*COS(RADIANS(90-DEGREES(ASIN(AD663/2000))))*SQRT(2*Basic!$C$4*9.81))))*(SQRT((SIN(RADIANS(90-DEGREES(ASIN(AD663/2000))))*SQRT(2*Basic!$C$4*9.81)*Tool!$B$125*SIN(RADIANS(90-DEGREES(ASIN(AD663/2000))))*SQRT(2*Basic!$C$4*9.81)*Tool!$B$125)+(COS(RADIANS(90-DEGREES(ASIN(AD663/2000))))*SQRT(2*Basic!$C$4*9.81)*COS(RADIANS(90-DEGREES(ASIN(AD663/2000))))*SQRT(2*Basic!$C$4*9.81))))/(2*9.81)</f>
        <v>0.94477415089000016</v>
      </c>
      <c r="AS663" s="75">
        <f>(1/9.81)*((SQRT((SIN(RADIANS(90-DEGREES(ASIN(AD663/2000))))*SQRT(2*Basic!$C$4*9.81)*Tool!$B$125*SIN(RADIANS(90-DEGREES(ASIN(AD663/2000))))*SQRT(2*Basic!$C$4*9.81)*Tool!$B$125)+(COS(RADIANS(90-DEGREES(ASIN(AD663/2000))))*SQRT(2*Basic!$C$4*9.81)*COS(RADIANS(90-DEGREES(ASIN(AD663/2000))))*SQRT(2*Basic!$C$4*9.81))))*SIN(RADIANS(AK663))+(SQRT(((SQRT((SIN(RADIANS(90-DEGREES(ASIN(AD663/2000))))*SQRT(2*Basic!$C$4*9.81)*Tool!$B$125*SIN(RADIANS(90-DEGREES(ASIN(AD663/2000))))*SQRT(2*Basic!$C$4*9.81)*Tool!$B$125)+(COS(RADIANS(90-DEGREES(ASIN(AD663/2000))))*SQRT(2*Basic!$C$4*9.81)*COS(RADIANS(90-DEGREES(ASIN(AD663/2000))))*SQRT(2*Basic!$C$4*9.81))))*SIN(RADIANS(AK663))*(SQRT((SIN(RADIANS(90-DEGREES(ASIN(AD663/2000))))*SQRT(2*Basic!$C$4*9.81)*Tool!$B$125*SIN(RADIANS(90-DEGREES(ASIN(AD663/2000))))*SQRT(2*Basic!$C$4*9.81)*Tool!$B$125)+(COS(RADIANS(90-DEGREES(ASIN(AD663/2000))))*SQRT(2*Basic!$C$4*9.81)*COS(RADIANS(90-DEGREES(ASIN(AD663/2000))))*SQRT(2*Basic!$C$4*9.81))))*SIN(RADIANS(AK663)))-19.62*(-Basic!$C$3))))*(SQRT((SIN(RADIANS(90-DEGREES(ASIN(AD663/2000))))*SQRT(2*Basic!$C$4*9.81)*Tool!$B$125*SIN(RADIANS(90-DEGREES(ASIN(AD663/2000))))*SQRT(2*Basic!$C$4*9.81)*Tool!$B$125)+(COS(RADIANS(90-DEGREES(ASIN(AD663/2000))))*SQRT(2*Basic!$C$4*9.81)*COS(RADIANS(90-DEGREES(ASIN(AD663/2000))))*SQRT(2*Basic!$C$4*9.81))))*COS(RADIANS(AK663))</f>
        <v>4.0315272603928189</v>
      </c>
    </row>
    <row r="664" spans="6:45" x14ac:dyDescent="0.3">
      <c r="F664">
        <v>662</v>
      </c>
      <c r="G664" s="31">
        <f t="shared" si="74"/>
        <v>1.9516035148458979</v>
      </c>
      <c r="H664" s="35">
        <f>Tool!$E$10+('Trajectory Map'!G664*SIN(RADIANS(90-2*DEGREES(ASIN($D$5/2000))))/COS(RADIANS(90-2*DEGREES(ASIN($D$5/2000))))-('Trajectory Map'!G664*'Trajectory Map'!G664/((VLOOKUP($D$5,$AD$3:$AR$2002,15,FALSE)*4*COS(RADIANS(90-2*DEGREES(ASIN($D$5/2000))))*COS(RADIANS(90-2*DEGREES(ASIN($D$5/2000))))))))</f>
        <v>5.5310111027235678</v>
      </c>
      <c r="AD664" s="33">
        <f t="shared" si="78"/>
        <v>662</v>
      </c>
      <c r="AE664" s="33">
        <f t="shared" si="75"/>
        <v>1887.2615081116871</v>
      </c>
      <c r="AH664" s="33">
        <f t="shared" si="76"/>
        <v>19.329482653423771</v>
      </c>
      <c r="AI664" s="33">
        <f t="shared" si="77"/>
        <v>70.670517346576233</v>
      </c>
      <c r="AK664" s="75">
        <f t="shared" si="79"/>
        <v>51.341034693152459</v>
      </c>
      <c r="AN664" s="64"/>
      <c r="AQ664" s="64"/>
      <c r="AR664" s="75">
        <f>(SQRT((SIN(RADIANS(90-DEGREES(ASIN(AD664/2000))))*SQRT(2*Basic!$C$4*9.81)*Tool!$B$125*SIN(RADIANS(90-DEGREES(ASIN(AD664/2000))))*SQRT(2*Basic!$C$4*9.81)*Tool!$B$125)+(COS(RADIANS(90-DEGREES(ASIN(AD664/2000))))*SQRT(2*Basic!$C$4*9.81)*COS(RADIANS(90-DEGREES(ASIN(AD664/2000))))*SQRT(2*Basic!$C$4*9.81))))*(SQRT((SIN(RADIANS(90-DEGREES(ASIN(AD664/2000))))*SQRT(2*Basic!$C$4*9.81)*Tool!$B$125*SIN(RADIANS(90-DEGREES(ASIN(AD664/2000))))*SQRT(2*Basic!$C$4*9.81)*Tool!$B$125)+(COS(RADIANS(90-DEGREES(ASIN(AD664/2000))))*SQRT(2*Basic!$C$4*9.81)*COS(RADIANS(90-DEGREES(ASIN(AD664/2000))))*SQRT(2*Basic!$C$4*9.81))))/(2*9.81)</f>
        <v>0.94512883396000047</v>
      </c>
      <c r="AS664" s="75">
        <f>(1/9.81)*((SQRT((SIN(RADIANS(90-DEGREES(ASIN(AD664/2000))))*SQRT(2*Basic!$C$4*9.81)*Tool!$B$125*SIN(RADIANS(90-DEGREES(ASIN(AD664/2000))))*SQRT(2*Basic!$C$4*9.81)*Tool!$B$125)+(COS(RADIANS(90-DEGREES(ASIN(AD664/2000))))*SQRT(2*Basic!$C$4*9.81)*COS(RADIANS(90-DEGREES(ASIN(AD664/2000))))*SQRT(2*Basic!$C$4*9.81))))*SIN(RADIANS(AK664))+(SQRT(((SQRT((SIN(RADIANS(90-DEGREES(ASIN(AD664/2000))))*SQRT(2*Basic!$C$4*9.81)*Tool!$B$125*SIN(RADIANS(90-DEGREES(ASIN(AD664/2000))))*SQRT(2*Basic!$C$4*9.81)*Tool!$B$125)+(COS(RADIANS(90-DEGREES(ASIN(AD664/2000))))*SQRT(2*Basic!$C$4*9.81)*COS(RADIANS(90-DEGREES(ASIN(AD664/2000))))*SQRT(2*Basic!$C$4*9.81))))*SIN(RADIANS(AK664))*(SQRT((SIN(RADIANS(90-DEGREES(ASIN(AD664/2000))))*SQRT(2*Basic!$C$4*9.81)*Tool!$B$125*SIN(RADIANS(90-DEGREES(ASIN(AD664/2000))))*SQRT(2*Basic!$C$4*9.81)*Tool!$B$125)+(COS(RADIANS(90-DEGREES(ASIN(AD664/2000))))*SQRT(2*Basic!$C$4*9.81)*COS(RADIANS(90-DEGREES(ASIN(AD664/2000))))*SQRT(2*Basic!$C$4*9.81))))*SIN(RADIANS(AK664)))-19.62*(-Basic!$C$3))))*(SQRT((SIN(RADIANS(90-DEGREES(ASIN(AD664/2000))))*SQRT(2*Basic!$C$4*9.81)*Tool!$B$125*SIN(RADIANS(90-DEGREES(ASIN(AD664/2000))))*SQRT(2*Basic!$C$4*9.81)*Tool!$B$125)+(COS(RADIANS(90-DEGREES(ASIN(AD664/2000))))*SQRT(2*Basic!$C$4*9.81)*COS(RADIANS(90-DEGREES(ASIN(AD664/2000))))*SQRT(2*Basic!$C$4*9.81))))*COS(RADIANS(AK664))</f>
        <v>4.0368464547913101</v>
      </c>
    </row>
    <row r="665" spans="6:45" x14ac:dyDescent="0.3">
      <c r="F665">
        <v>663</v>
      </c>
      <c r="G665" s="31">
        <f t="shared" si="74"/>
        <v>1.9545515564091094</v>
      </c>
      <c r="H665" s="35">
        <f>Tool!$E$10+('Trajectory Map'!G665*SIN(RADIANS(90-2*DEGREES(ASIN($D$5/2000))))/COS(RADIANS(90-2*DEGREES(ASIN($D$5/2000))))-('Trajectory Map'!G665*'Trajectory Map'!G665/((VLOOKUP($D$5,$AD$3:$AR$2002,15,FALSE)*4*COS(RADIANS(90-2*DEGREES(ASIN($D$5/2000))))*COS(RADIANS(90-2*DEGREES(ASIN($D$5/2000))))))))</f>
        <v>5.5291577940306258</v>
      </c>
      <c r="AD665" s="33">
        <f t="shared" si="78"/>
        <v>663</v>
      </c>
      <c r="AE665" s="33">
        <f t="shared" si="75"/>
        <v>1886.9104377261788</v>
      </c>
      <c r="AH665" s="33">
        <f t="shared" si="76"/>
        <v>19.359844692564828</v>
      </c>
      <c r="AI665" s="33">
        <f t="shared" si="77"/>
        <v>70.64015530743518</v>
      </c>
      <c r="AK665" s="75">
        <f t="shared" si="79"/>
        <v>51.280310614870345</v>
      </c>
      <c r="AN665" s="64"/>
      <c r="AQ665" s="64"/>
      <c r="AR665" s="75">
        <f>(SQRT((SIN(RADIANS(90-DEGREES(ASIN(AD665/2000))))*SQRT(2*Basic!$C$4*9.81)*Tool!$B$125*SIN(RADIANS(90-DEGREES(ASIN(AD665/2000))))*SQRT(2*Basic!$C$4*9.81)*Tool!$B$125)+(COS(RADIANS(90-DEGREES(ASIN(AD665/2000))))*SQRT(2*Basic!$C$4*9.81)*COS(RADIANS(90-DEGREES(ASIN(AD665/2000))))*SQRT(2*Basic!$C$4*9.81))))*(SQRT((SIN(RADIANS(90-DEGREES(ASIN(AD665/2000))))*SQRT(2*Basic!$C$4*9.81)*Tool!$B$125*SIN(RADIANS(90-DEGREES(ASIN(AD665/2000))))*SQRT(2*Basic!$C$4*9.81)*Tool!$B$125)+(COS(RADIANS(90-DEGREES(ASIN(AD665/2000))))*SQRT(2*Basic!$C$4*9.81)*COS(RADIANS(90-DEGREES(ASIN(AD665/2000))))*SQRT(2*Basic!$C$4*9.81))))/(2*9.81)</f>
        <v>0.94548405320999984</v>
      </c>
      <c r="AS665" s="75">
        <f>(1/9.81)*((SQRT((SIN(RADIANS(90-DEGREES(ASIN(AD665/2000))))*SQRT(2*Basic!$C$4*9.81)*Tool!$B$125*SIN(RADIANS(90-DEGREES(ASIN(AD665/2000))))*SQRT(2*Basic!$C$4*9.81)*Tool!$B$125)+(COS(RADIANS(90-DEGREES(ASIN(AD665/2000))))*SQRT(2*Basic!$C$4*9.81)*COS(RADIANS(90-DEGREES(ASIN(AD665/2000))))*SQRT(2*Basic!$C$4*9.81))))*SIN(RADIANS(AK665))+(SQRT(((SQRT((SIN(RADIANS(90-DEGREES(ASIN(AD665/2000))))*SQRT(2*Basic!$C$4*9.81)*Tool!$B$125*SIN(RADIANS(90-DEGREES(ASIN(AD665/2000))))*SQRT(2*Basic!$C$4*9.81)*Tool!$B$125)+(COS(RADIANS(90-DEGREES(ASIN(AD665/2000))))*SQRT(2*Basic!$C$4*9.81)*COS(RADIANS(90-DEGREES(ASIN(AD665/2000))))*SQRT(2*Basic!$C$4*9.81))))*SIN(RADIANS(AK665))*(SQRT((SIN(RADIANS(90-DEGREES(ASIN(AD665/2000))))*SQRT(2*Basic!$C$4*9.81)*Tool!$B$125*SIN(RADIANS(90-DEGREES(ASIN(AD665/2000))))*SQRT(2*Basic!$C$4*9.81)*Tool!$B$125)+(COS(RADIANS(90-DEGREES(ASIN(AD665/2000))))*SQRT(2*Basic!$C$4*9.81)*COS(RADIANS(90-DEGREES(ASIN(AD665/2000))))*SQRT(2*Basic!$C$4*9.81))))*SIN(RADIANS(AK665)))-19.62*(-Basic!$C$3))))*(SQRT((SIN(RADIANS(90-DEGREES(ASIN(AD665/2000))))*SQRT(2*Basic!$C$4*9.81)*Tool!$B$125*SIN(RADIANS(90-DEGREES(ASIN(AD665/2000))))*SQRT(2*Basic!$C$4*9.81)*Tool!$B$125)+(COS(RADIANS(90-DEGREES(ASIN(AD665/2000))))*SQRT(2*Basic!$C$4*9.81)*COS(RADIANS(90-DEGREES(ASIN(AD665/2000))))*SQRT(2*Basic!$C$4*9.81))))*COS(RADIANS(AK665))</f>
        <v>4.0421612293118905</v>
      </c>
    </row>
    <row r="666" spans="6:45" x14ac:dyDescent="0.3">
      <c r="F666">
        <v>664</v>
      </c>
      <c r="G666" s="31">
        <f t="shared" si="74"/>
        <v>1.9574995979723209</v>
      </c>
      <c r="H666" s="35">
        <f>Tool!$E$10+('Trajectory Map'!G666*SIN(RADIANS(90-2*DEGREES(ASIN($D$5/2000))))/COS(RADIANS(90-2*DEGREES(ASIN($D$5/2000))))-('Trajectory Map'!G666*'Trajectory Map'!G666/((VLOOKUP($D$5,$AD$3:$AR$2002,15,FALSE)*4*COS(RADIANS(90-2*DEGREES(ASIN($D$5/2000))))*COS(RADIANS(90-2*DEGREES(ASIN($D$5/2000))))))))</f>
        <v>5.5273010317441695</v>
      </c>
      <c r="AD666" s="33">
        <f t="shared" si="78"/>
        <v>664</v>
      </c>
      <c r="AE666" s="33">
        <f t="shared" si="75"/>
        <v>1886.558771944304</v>
      </c>
      <c r="AH666" s="33">
        <f t="shared" si="76"/>
        <v>19.390212386052276</v>
      </c>
      <c r="AI666" s="33">
        <f t="shared" si="77"/>
        <v>70.609787613947731</v>
      </c>
      <c r="AK666" s="75">
        <f t="shared" si="79"/>
        <v>51.219575227895447</v>
      </c>
      <c r="AN666" s="64"/>
      <c r="AQ666" s="64"/>
      <c r="AR666" s="75">
        <f>(SQRT((SIN(RADIANS(90-DEGREES(ASIN(AD666/2000))))*SQRT(2*Basic!$C$4*9.81)*Tool!$B$125*SIN(RADIANS(90-DEGREES(ASIN(AD666/2000))))*SQRT(2*Basic!$C$4*9.81)*Tool!$B$125)+(COS(RADIANS(90-DEGREES(ASIN(AD666/2000))))*SQRT(2*Basic!$C$4*9.81)*COS(RADIANS(90-DEGREES(ASIN(AD666/2000))))*SQRT(2*Basic!$C$4*9.81))))*(SQRT((SIN(RADIANS(90-DEGREES(ASIN(AD666/2000))))*SQRT(2*Basic!$C$4*9.81)*Tool!$B$125*SIN(RADIANS(90-DEGREES(ASIN(AD666/2000))))*SQRT(2*Basic!$C$4*9.81)*Tool!$B$125)+(COS(RADIANS(90-DEGREES(ASIN(AD666/2000))))*SQRT(2*Basic!$C$4*9.81)*COS(RADIANS(90-DEGREES(ASIN(AD666/2000))))*SQRT(2*Basic!$C$4*9.81))))/(2*9.81)</f>
        <v>0.94583980864000039</v>
      </c>
      <c r="AS666" s="75">
        <f>(1/9.81)*((SQRT((SIN(RADIANS(90-DEGREES(ASIN(AD666/2000))))*SQRT(2*Basic!$C$4*9.81)*Tool!$B$125*SIN(RADIANS(90-DEGREES(ASIN(AD666/2000))))*SQRT(2*Basic!$C$4*9.81)*Tool!$B$125)+(COS(RADIANS(90-DEGREES(ASIN(AD666/2000))))*SQRT(2*Basic!$C$4*9.81)*COS(RADIANS(90-DEGREES(ASIN(AD666/2000))))*SQRT(2*Basic!$C$4*9.81))))*SIN(RADIANS(AK666))+(SQRT(((SQRT((SIN(RADIANS(90-DEGREES(ASIN(AD666/2000))))*SQRT(2*Basic!$C$4*9.81)*Tool!$B$125*SIN(RADIANS(90-DEGREES(ASIN(AD666/2000))))*SQRT(2*Basic!$C$4*9.81)*Tool!$B$125)+(COS(RADIANS(90-DEGREES(ASIN(AD666/2000))))*SQRT(2*Basic!$C$4*9.81)*COS(RADIANS(90-DEGREES(ASIN(AD666/2000))))*SQRT(2*Basic!$C$4*9.81))))*SIN(RADIANS(AK666))*(SQRT((SIN(RADIANS(90-DEGREES(ASIN(AD666/2000))))*SQRT(2*Basic!$C$4*9.81)*Tool!$B$125*SIN(RADIANS(90-DEGREES(ASIN(AD666/2000))))*SQRT(2*Basic!$C$4*9.81)*Tool!$B$125)+(COS(RADIANS(90-DEGREES(ASIN(AD666/2000))))*SQRT(2*Basic!$C$4*9.81)*COS(RADIANS(90-DEGREES(ASIN(AD666/2000))))*SQRT(2*Basic!$C$4*9.81))))*SIN(RADIANS(AK666)))-19.62*(-Basic!$C$3))))*(SQRT((SIN(RADIANS(90-DEGREES(ASIN(AD666/2000))))*SQRT(2*Basic!$C$4*9.81)*Tool!$B$125*SIN(RADIANS(90-DEGREES(ASIN(AD666/2000))))*SQRT(2*Basic!$C$4*9.81)*Tool!$B$125)+(COS(RADIANS(90-DEGREES(ASIN(AD666/2000))))*SQRT(2*Basic!$C$4*9.81)*COS(RADIANS(90-DEGREES(ASIN(AD666/2000))))*SQRT(2*Basic!$C$4*9.81))))*COS(RADIANS(AK666))</f>
        <v>4.0474715712716378</v>
      </c>
    </row>
    <row r="667" spans="6:45" x14ac:dyDescent="0.3">
      <c r="F667">
        <v>665</v>
      </c>
      <c r="G667" s="31">
        <f t="shared" si="74"/>
        <v>1.9604476395355321</v>
      </c>
      <c r="H667" s="35">
        <f>Tool!$E$10+('Trajectory Map'!G667*SIN(RADIANS(90-2*DEGREES(ASIN($D$5/2000))))/COS(RADIANS(90-2*DEGREES(ASIN($D$5/2000))))-('Trajectory Map'!G667*'Trajectory Map'!G667/((VLOOKUP($D$5,$AD$3:$AR$2002,15,FALSE)*4*COS(RADIANS(90-2*DEGREES(ASIN($D$5/2000))))*COS(RADIANS(90-2*DEGREES(ASIN($D$5/2000))))))))</f>
        <v>5.525440815864199</v>
      </c>
      <c r="AD667" s="33">
        <f t="shared" si="78"/>
        <v>665</v>
      </c>
      <c r="AE667" s="33">
        <f t="shared" si="75"/>
        <v>1886.2065104330438</v>
      </c>
      <c r="AH667" s="33">
        <f t="shared" si="76"/>
        <v>19.420585745581921</v>
      </c>
      <c r="AI667" s="33">
        <f t="shared" si="77"/>
        <v>70.579414254418083</v>
      </c>
      <c r="AK667" s="75">
        <f t="shared" si="79"/>
        <v>51.158828508836159</v>
      </c>
      <c r="AN667" s="64"/>
      <c r="AQ667" s="64"/>
      <c r="AR667" s="75">
        <f>(SQRT((SIN(RADIANS(90-DEGREES(ASIN(AD667/2000))))*SQRT(2*Basic!$C$4*9.81)*Tool!$B$125*SIN(RADIANS(90-DEGREES(ASIN(AD667/2000))))*SQRT(2*Basic!$C$4*9.81)*Tool!$B$125)+(COS(RADIANS(90-DEGREES(ASIN(AD667/2000))))*SQRT(2*Basic!$C$4*9.81)*COS(RADIANS(90-DEGREES(ASIN(AD667/2000))))*SQRT(2*Basic!$C$4*9.81))))*(SQRT((SIN(RADIANS(90-DEGREES(ASIN(AD667/2000))))*SQRT(2*Basic!$C$4*9.81)*Tool!$B$125*SIN(RADIANS(90-DEGREES(ASIN(AD667/2000))))*SQRT(2*Basic!$C$4*9.81)*Tool!$B$125)+(COS(RADIANS(90-DEGREES(ASIN(AD667/2000))))*SQRT(2*Basic!$C$4*9.81)*COS(RADIANS(90-DEGREES(ASIN(AD667/2000))))*SQRT(2*Basic!$C$4*9.81))))/(2*9.81)</f>
        <v>0.94619610025000023</v>
      </c>
      <c r="AS667" s="75">
        <f>(1/9.81)*((SQRT((SIN(RADIANS(90-DEGREES(ASIN(AD667/2000))))*SQRT(2*Basic!$C$4*9.81)*Tool!$B$125*SIN(RADIANS(90-DEGREES(ASIN(AD667/2000))))*SQRT(2*Basic!$C$4*9.81)*Tool!$B$125)+(COS(RADIANS(90-DEGREES(ASIN(AD667/2000))))*SQRT(2*Basic!$C$4*9.81)*COS(RADIANS(90-DEGREES(ASIN(AD667/2000))))*SQRT(2*Basic!$C$4*9.81))))*SIN(RADIANS(AK667))+(SQRT(((SQRT((SIN(RADIANS(90-DEGREES(ASIN(AD667/2000))))*SQRT(2*Basic!$C$4*9.81)*Tool!$B$125*SIN(RADIANS(90-DEGREES(ASIN(AD667/2000))))*SQRT(2*Basic!$C$4*9.81)*Tool!$B$125)+(COS(RADIANS(90-DEGREES(ASIN(AD667/2000))))*SQRT(2*Basic!$C$4*9.81)*COS(RADIANS(90-DEGREES(ASIN(AD667/2000))))*SQRT(2*Basic!$C$4*9.81))))*SIN(RADIANS(AK667))*(SQRT((SIN(RADIANS(90-DEGREES(ASIN(AD667/2000))))*SQRT(2*Basic!$C$4*9.81)*Tool!$B$125*SIN(RADIANS(90-DEGREES(ASIN(AD667/2000))))*SQRT(2*Basic!$C$4*9.81)*Tool!$B$125)+(COS(RADIANS(90-DEGREES(ASIN(AD667/2000))))*SQRT(2*Basic!$C$4*9.81)*COS(RADIANS(90-DEGREES(ASIN(AD667/2000))))*SQRT(2*Basic!$C$4*9.81))))*SIN(RADIANS(AK667)))-19.62*(-Basic!$C$3))))*(SQRT((SIN(RADIANS(90-DEGREES(ASIN(AD667/2000))))*SQRT(2*Basic!$C$4*9.81)*Tool!$B$125*SIN(RADIANS(90-DEGREES(ASIN(AD667/2000))))*SQRT(2*Basic!$C$4*9.81)*Tool!$B$125)+(COS(RADIANS(90-DEGREES(ASIN(AD667/2000))))*SQRT(2*Basic!$C$4*9.81)*COS(RADIANS(90-DEGREES(ASIN(AD667/2000))))*SQRT(2*Basic!$C$4*9.81))))*COS(RADIANS(AK667))</f>
        <v>4.0527774679674016</v>
      </c>
    </row>
    <row r="668" spans="6:45" x14ac:dyDescent="0.3">
      <c r="F668">
        <v>666</v>
      </c>
      <c r="G668" s="31">
        <f t="shared" si="74"/>
        <v>1.9633956810987434</v>
      </c>
      <c r="H668" s="35">
        <f>Tool!$E$10+('Trajectory Map'!G668*SIN(RADIANS(90-2*DEGREES(ASIN($D$5/2000))))/COS(RADIANS(90-2*DEGREES(ASIN($D$5/2000))))-('Trajectory Map'!G668*'Trajectory Map'!G668/((VLOOKUP($D$5,$AD$3:$AR$2002,15,FALSE)*4*COS(RADIANS(90-2*DEGREES(ASIN($D$5/2000))))*COS(RADIANS(90-2*DEGREES(ASIN($D$5/2000))))))))</f>
        <v>5.5235771463907142</v>
      </c>
      <c r="AD668" s="33">
        <f t="shared" si="78"/>
        <v>666</v>
      </c>
      <c r="AE668" s="33">
        <f t="shared" si="75"/>
        <v>1885.8536528585669</v>
      </c>
      <c r="AH668" s="33">
        <f t="shared" si="76"/>
        <v>19.450964782866841</v>
      </c>
      <c r="AI668" s="33">
        <f t="shared" si="77"/>
        <v>70.549035217133166</v>
      </c>
      <c r="AK668" s="75">
        <f t="shared" si="79"/>
        <v>51.098070434266319</v>
      </c>
      <c r="AN668" s="64"/>
      <c r="AQ668" s="64"/>
      <c r="AR668" s="75">
        <f>(SQRT((SIN(RADIANS(90-DEGREES(ASIN(AD668/2000))))*SQRT(2*Basic!$C$4*9.81)*Tool!$B$125*SIN(RADIANS(90-DEGREES(ASIN(AD668/2000))))*SQRT(2*Basic!$C$4*9.81)*Tool!$B$125)+(COS(RADIANS(90-DEGREES(ASIN(AD668/2000))))*SQRT(2*Basic!$C$4*9.81)*COS(RADIANS(90-DEGREES(ASIN(AD668/2000))))*SQRT(2*Basic!$C$4*9.81))))*(SQRT((SIN(RADIANS(90-DEGREES(ASIN(AD668/2000))))*SQRT(2*Basic!$C$4*9.81)*Tool!$B$125*SIN(RADIANS(90-DEGREES(ASIN(AD668/2000))))*SQRT(2*Basic!$C$4*9.81)*Tool!$B$125)+(COS(RADIANS(90-DEGREES(ASIN(AD668/2000))))*SQRT(2*Basic!$C$4*9.81)*COS(RADIANS(90-DEGREES(ASIN(AD668/2000))))*SQRT(2*Basic!$C$4*9.81))))/(2*9.81)</f>
        <v>0.94655292804000013</v>
      </c>
      <c r="AS668" s="75">
        <f>(1/9.81)*((SQRT((SIN(RADIANS(90-DEGREES(ASIN(AD668/2000))))*SQRT(2*Basic!$C$4*9.81)*Tool!$B$125*SIN(RADIANS(90-DEGREES(ASIN(AD668/2000))))*SQRT(2*Basic!$C$4*9.81)*Tool!$B$125)+(COS(RADIANS(90-DEGREES(ASIN(AD668/2000))))*SQRT(2*Basic!$C$4*9.81)*COS(RADIANS(90-DEGREES(ASIN(AD668/2000))))*SQRT(2*Basic!$C$4*9.81))))*SIN(RADIANS(AK668))+(SQRT(((SQRT((SIN(RADIANS(90-DEGREES(ASIN(AD668/2000))))*SQRT(2*Basic!$C$4*9.81)*Tool!$B$125*SIN(RADIANS(90-DEGREES(ASIN(AD668/2000))))*SQRT(2*Basic!$C$4*9.81)*Tool!$B$125)+(COS(RADIANS(90-DEGREES(ASIN(AD668/2000))))*SQRT(2*Basic!$C$4*9.81)*COS(RADIANS(90-DEGREES(ASIN(AD668/2000))))*SQRT(2*Basic!$C$4*9.81))))*SIN(RADIANS(AK668))*(SQRT((SIN(RADIANS(90-DEGREES(ASIN(AD668/2000))))*SQRT(2*Basic!$C$4*9.81)*Tool!$B$125*SIN(RADIANS(90-DEGREES(ASIN(AD668/2000))))*SQRT(2*Basic!$C$4*9.81)*Tool!$B$125)+(COS(RADIANS(90-DEGREES(ASIN(AD668/2000))))*SQRT(2*Basic!$C$4*9.81)*COS(RADIANS(90-DEGREES(ASIN(AD668/2000))))*SQRT(2*Basic!$C$4*9.81))))*SIN(RADIANS(AK668)))-19.62*(-Basic!$C$3))))*(SQRT((SIN(RADIANS(90-DEGREES(ASIN(AD668/2000))))*SQRT(2*Basic!$C$4*9.81)*Tool!$B$125*SIN(RADIANS(90-DEGREES(ASIN(AD668/2000))))*SQRT(2*Basic!$C$4*9.81)*Tool!$B$125)+(COS(RADIANS(90-DEGREES(ASIN(AD668/2000))))*SQRT(2*Basic!$C$4*9.81)*COS(RADIANS(90-DEGREES(ASIN(AD668/2000))))*SQRT(2*Basic!$C$4*9.81))))*COS(RADIANS(AK668))</f>
        <v>4.0580789066758456</v>
      </c>
    </row>
    <row r="669" spans="6:45" x14ac:dyDescent="0.3">
      <c r="F669">
        <v>667</v>
      </c>
      <c r="G669" s="31">
        <f t="shared" si="74"/>
        <v>1.9663437226619547</v>
      </c>
      <c r="H669" s="35">
        <f>Tool!$E$10+('Trajectory Map'!G669*SIN(RADIANS(90-2*DEGREES(ASIN($D$5/2000))))/COS(RADIANS(90-2*DEGREES(ASIN($D$5/2000))))-('Trajectory Map'!G669*'Trajectory Map'!G669/((VLOOKUP($D$5,$AD$3:$AR$2002,15,FALSE)*4*COS(RADIANS(90-2*DEGREES(ASIN($D$5/2000))))*COS(RADIANS(90-2*DEGREES(ASIN($D$5/2000))))))))</f>
        <v>5.521710023323716</v>
      </c>
      <c r="AD669" s="33">
        <f t="shared" si="78"/>
        <v>667</v>
      </c>
      <c r="AE669" s="33">
        <f t="shared" si="75"/>
        <v>1885.5001988862266</v>
      </c>
      <c r="AH669" s="33">
        <f t="shared" si="76"/>
        <v>19.481349509637457</v>
      </c>
      <c r="AI669" s="33">
        <f t="shared" si="77"/>
        <v>70.518650490362546</v>
      </c>
      <c r="AK669" s="75">
        <f t="shared" si="79"/>
        <v>51.037300980725085</v>
      </c>
      <c r="AN669" s="64"/>
      <c r="AQ669" s="64"/>
      <c r="AR669" s="75">
        <f>(SQRT((SIN(RADIANS(90-DEGREES(ASIN(AD669/2000))))*SQRT(2*Basic!$C$4*9.81)*Tool!$B$125*SIN(RADIANS(90-DEGREES(ASIN(AD669/2000))))*SQRT(2*Basic!$C$4*9.81)*Tool!$B$125)+(COS(RADIANS(90-DEGREES(ASIN(AD669/2000))))*SQRT(2*Basic!$C$4*9.81)*COS(RADIANS(90-DEGREES(ASIN(AD669/2000))))*SQRT(2*Basic!$C$4*9.81))))*(SQRT((SIN(RADIANS(90-DEGREES(ASIN(AD669/2000))))*SQRT(2*Basic!$C$4*9.81)*Tool!$B$125*SIN(RADIANS(90-DEGREES(ASIN(AD669/2000))))*SQRT(2*Basic!$C$4*9.81)*Tool!$B$125)+(COS(RADIANS(90-DEGREES(ASIN(AD669/2000))))*SQRT(2*Basic!$C$4*9.81)*COS(RADIANS(90-DEGREES(ASIN(AD669/2000))))*SQRT(2*Basic!$C$4*9.81))))/(2*9.81)</f>
        <v>0.94691029201000032</v>
      </c>
      <c r="AS669" s="75">
        <f>(1/9.81)*((SQRT((SIN(RADIANS(90-DEGREES(ASIN(AD669/2000))))*SQRT(2*Basic!$C$4*9.81)*Tool!$B$125*SIN(RADIANS(90-DEGREES(ASIN(AD669/2000))))*SQRT(2*Basic!$C$4*9.81)*Tool!$B$125)+(COS(RADIANS(90-DEGREES(ASIN(AD669/2000))))*SQRT(2*Basic!$C$4*9.81)*COS(RADIANS(90-DEGREES(ASIN(AD669/2000))))*SQRT(2*Basic!$C$4*9.81))))*SIN(RADIANS(AK669))+(SQRT(((SQRT((SIN(RADIANS(90-DEGREES(ASIN(AD669/2000))))*SQRT(2*Basic!$C$4*9.81)*Tool!$B$125*SIN(RADIANS(90-DEGREES(ASIN(AD669/2000))))*SQRT(2*Basic!$C$4*9.81)*Tool!$B$125)+(COS(RADIANS(90-DEGREES(ASIN(AD669/2000))))*SQRT(2*Basic!$C$4*9.81)*COS(RADIANS(90-DEGREES(ASIN(AD669/2000))))*SQRT(2*Basic!$C$4*9.81))))*SIN(RADIANS(AK669))*(SQRT((SIN(RADIANS(90-DEGREES(ASIN(AD669/2000))))*SQRT(2*Basic!$C$4*9.81)*Tool!$B$125*SIN(RADIANS(90-DEGREES(ASIN(AD669/2000))))*SQRT(2*Basic!$C$4*9.81)*Tool!$B$125)+(COS(RADIANS(90-DEGREES(ASIN(AD669/2000))))*SQRT(2*Basic!$C$4*9.81)*COS(RADIANS(90-DEGREES(ASIN(AD669/2000))))*SQRT(2*Basic!$C$4*9.81))))*SIN(RADIANS(AK669)))-19.62*(-Basic!$C$3))))*(SQRT((SIN(RADIANS(90-DEGREES(ASIN(AD669/2000))))*SQRT(2*Basic!$C$4*9.81)*Tool!$B$125*SIN(RADIANS(90-DEGREES(ASIN(AD669/2000))))*SQRT(2*Basic!$C$4*9.81)*Tool!$B$125)+(COS(RADIANS(90-DEGREES(ASIN(AD669/2000))))*SQRT(2*Basic!$C$4*9.81)*COS(RADIANS(90-DEGREES(ASIN(AD669/2000))))*SQRT(2*Basic!$C$4*9.81))))*COS(RADIANS(AK669))</f>
        <v>4.0633758746534552</v>
      </c>
    </row>
    <row r="670" spans="6:45" x14ac:dyDescent="0.3">
      <c r="F670">
        <v>668</v>
      </c>
      <c r="G670" s="31">
        <f t="shared" si="74"/>
        <v>1.9692917642251659</v>
      </c>
      <c r="H670" s="35">
        <f>Tool!$E$10+('Trajectory Map'!G670*SIN(RADIANS(90-2*DEGREES(ASIN($D$5/2000))))/COS(RADIANS(90-2*DEGREES(ASIN($D$5/2000))))-('Trajectory Map'!G670*'Trajectory Map'!G670/((VLOOKUP($D$5,$AD$3:$AR$2002,15,FALSE)*4*COS(RADIANS(90-2*DEGREES(ASIN($D$5/2000))))*COS(RADIANS(90-2*DEGREES(ASIN($D$5/2000))))))))</f>
        <v>5.5198394466632035</v>
      </c>
      <c r="AD670" s="33">
        <f t="shared" si="78"/>
        <v>668</v>
      </c>
      <c r="AE670" s="33">
        <f t="shared" si="75"/>
        <v>1885.1461481805595</v>
      </c>
      <c r="AH670" s="33">
        <f t="shared" si="76"/>
        <v>19.511739937641597</v>
      </c>
      <c r="AI670" s="33">
        <f t="shared" si="77"/>
        <v>70.488260062358407</v>
      </c>
      <c r="AK670" s="75">
        <f t="shared" si="79"/>
        <v>50.976520124716806</v>
      </c>
      <c r="AN670" s="64"/>
      <c r="AQ670" s="64"/>
      <c r="AR670" s="75">
        <f>(SQRT((SIN(RADIANS(90-DEGREES(ASIN(AD670/2000))))*SQRT(2*Basic!$C$4*9.81)*Tool!$B$125*SIN(RADIANS(90-DEGREES(ASIN(AD670/2000))))*SQRT(2*Basic!$C$4*9.81)*Tool!$B$125)+(COS(RADIANS(90-DEGREES(ASIN(AD670/2000))))*SQRT(2*Basic!$C$4*9.81)*COS(RADIANS(90-DEGREES(ASIN(AD670/2000))))*SQRT(2*Basic!$C$4*9.81))))*(SQRT((SIN(RADIANS(90-DEGREES(ASIN(AD670/2000))))*SQRT(2*Basic!$C$4*9.81)*Tool!$B$125*SIN(RADIANS(90-DEGREES(ASIN(AD670/2000))))*SQRT(2*Basic!$C$4*9.81)*Tool!$B$125)+(COS(RADIANS(90-DEGREES(ASIN(AD670/2000))))*SQRT(2*Basic!$C$4*9.81)*COS(RADIANS(90-DEGREES(ASIN(AD670/2000))))*SQRT(2*Basic!$C$4*9.81))))/(2*9.81)</f>
        <v>0.94726819215999991</v>
      </c>
      <c r="AS670" s="75">
        <f>(1/9.81)*((SQRT((SIN(RADIANS(90-DEGREES(ASIN(AD670/2000))))*SQRT(2*Basic!$C$4*9.81)*Tool!$B$125*SIN(RADIANS(90-DEGREES(ASIN(AD670/2000))))*SQRT(2*Basic!$C$4*9.81)*Tool!$B$125)+(COS(RADIANS(90-DEGREES(ASIN(AD670/2000))))*SQRT(2*Basic!$C$4*9.81)*COS(RADIANS(90-DEGREES(ASIN(AD670/2000))))*SQRT(2*Basic!$C$4*9.81))))*SIN(RADIANS(AK670))+(SQRT(((SQRT((SIN(RADIANS(90-DEGREES(ASIN(AD670/2000))))*SQRT(2*Basic!$C$4*9.81)*Tool!$B$125*SIN(RADIANS(90-DEGREES(ASIN(AD670/2000))))*SQRT(2*Basic!$C$4*9.81)*Tool!$B$125)+(COS(RADIANS(90-DEGREES(ASIN(AD670/2000))))*SQRT(2*Basic!$C$4*9.81)*COS(RADIANS(90-DEGREES(ASIN(AD670/2000))))*SQRT(2*Basic!$C$4*9.81))))*SIN(RADIANS(AK670))*(SQRT((SIN(RADIANS(90-DEGREES(ASIN(AD670/2000))))*SQRT(2*Basic!$C$4*9.81)*Tool!$B$125*SIN(RADIANS(90-DEGREES(ASIN(AD670/2000))))*SQRT(2*Basic!$C$4*9.81)*Tool!$B$125)+(COS(RADIANS(90-DEGREES(ASIN(AD670/2000))))*SQRT(2*Basic!$C$4*9.81)*COS(RADIANS(90-DEGREES(ASIN(AD670/2000))))*SQRT(2*Basic!$C$4*9.81))))*SIN(RADIANS(AK670)))-19.62*(-Basic!$C$3))))*(SQRT((SIN(RADIANS(90-DEGREES(ASIN(AD670/2000))))*SQRT(2*Basic!$C$4*9.81)*Tool!$B$125*SIN(RADIANS(90-DEGREES(ASIN(AD670/2000))))*SQRT(2*Basic!$C$4*9.81)*Tool!$B$125)+(COS(RADIANS(90-DEGREES(ASIN(AD670/2000))))*SQRT(2*Basic!$C$4*9.81)*COS(RADIANS(90-DEGREES(ASIN(AD670/2000))))*SQRT(2*Basic!$C$4*9.81))))*COS(RADIANS(AK670))</f>
        <v>4.0686683591365691</v>
      </c>
    </row>
    <row r="671" spans="6:45" x14ac:dyDescent="0.3">
      <c r="F671">
        <v>669</v>
      </c>
      <c r="G671" s="31">
        <f t="shared" si="74"/>
        <v>1.9722398057883774</v>
      </c>
      <c r="H671" s="35">
        <f>Tool!$E$10+('Trajectory Map'!G671*SIN(RADIANS(90-2*DEGREES(ASIN($D$5/2000))))/COS(RADIANS(90-2*DEGREES(ASIN($D$5/2000))))-('Trajectory Map'!G671*'Trajectory Map'!G671/((VLOOKUP($D$5,$AD$3:$AR$2002,15,FALSE)*4*COS(RADIANS(90-2*DEGREES(ASIN($D$5/2000))))*COS(RADIANS(90-2*DEGREES(ASIN($D$5/2000))))))))</f>
        <v>5.5179654164091767</v>
      </c>
      <c r="AD671" s="33">
        <f t="shared" si="78"/>
        <v>669</v>
      </c>
      <c r="AE671" s="33">
        <f t="shared" si="75"/>
        <v>1884.7915004052836</v>
      </c>
      <c r="AH671" s="33">
        <f t="shared" si="76"/>
        <v>19.5421360786445</v>
      </c>
      <c r="AI671" s="33">
        <f t="shared" si="77"/>
        <v>70.457863921355496</v>
      </c>
      <c r="AK671" s="75">
        <f t="shared" si="79"/>
        <v>50.915727842711</v>
      </c>
      <c r="AN671" s="64"/>
      <c r="AQ671" s="64"/>
      <c r="AR671" s="75">
        <f>(SQRT((SIN(RADIANS(90-DEGREES(ASIN(AD671/2000))))*SQRT(2*Basic!$C$4*9.81)*Tool!$B$125*SIN(RADIANS(90-DEGREES(ASIN(AD671/2000))))*SQRT(2*Basic!$C$4*9.81)*Tool!$B$125)+(COS(RADIANS(90-DEGREES(ASIN(AD671/2000))))*SQRT(2*Basic!$C$4*9.81)*COS(RADIANS(90-DEGREES(ASIN(AD671/2000))))*SQRT(2*Basic!$C$4*9.81))))*(SQRT((SIN(RADIANS(90-DEGREES(ASIN(AD671/2000))))*SQRT(2*Basic!$C$4*9.81)*Tool!$B$125*SIN(RADIANS(90-DEGREES(ASIN(AD671/2000))))*SQRT(2*Basic!$C$4*9.81)*Tool!$B$125)+(COS(RADIANS(90-DEGREES(ASIN(AD671/2000))))*SQRT(2*Basic!$C$4*9.81)*COS(RADIANS(90-DEGREES(ASIN(AD671/2000))))*SQRT(2*Basic!$C$4*9.81))))/(2*9.81)</f>
        <v>0.94762662849000023</v>
      </c>
      <c r="AS671" s="75">
        <f>(1/9.81)*((SQRT((SIN(RADIANS(90-DEGREES(ASIN(AD671/2000))))*SQRT(2*Basic!$C$4*9.81)*Tool!$B$125*SIN(RADIANS(90-DEGREES(ASIN(AD671/2000))))*SQRT(2*Basic!$C$4*9.81)*Tool!$B$125)+(COS(RADIANS(90-DEGREES(ASIN(AD671/2000))))*SQRT(2*Basic!$C$4*9.81)*COS(RADIANS(90-DEGREES(ASIN(AD671/2000))))*SQRT(2*Basic!$C$4*9.81))))*SIN(RADIANS(AK671))+(SQRT(((SQRT((SIN(RADIANS(90-DEGREES(ASIN(AD671/2000))))*SQRT(2*Basic!$C$4*9.81)*Tool!$B$125*SIN(RADIANS(90-DEGREES(ASIN(AD671/2000))))*SQRT(2*Basic!$C$4*9.81)*Tool!$B$125)+(COS(RADIANS(90-DEGREES(ASIN(AD671/2000))))*SQRT(2*Basic!$C$4*9.81)*COS(RADIANS(90-DEGREES(ASIN(AD671/2000))))*SQRT(2*Basic!$C$4*9.81))))*SIN(RADIANS(AK671))*(SQRT((SIN(RADIANS(90-DEGREES(ASIN(AD671/2000))))*SQRT(2*Basic!$C$4*9.81)*Tool!$B$125*SIN(RADIANS(90-DEGREES(ASIN(AD671/2000))))*SQRT(2*Basic!$C$4*9.81)*Tool!$B$125)+(COS(RADIANS(90-DEGREES(ASIN(AD671/2000))))*SQRT(2*Basic!$C$4*9.81)*COS(RADIANS(90-DEGREES(ASIN(AD671/2000))))*SQRT(2*Basic!$C$4*9.81))))*SIN(RADIANS(AK671)))-19.62*(-Basic!$C$3))))*(SQRT((SIN(RADIANS(90-DEGREES(ASIN(AD671/2000))))*SQRT(2*Basic!$C$4*9.81)*Tool!$B$125*SIN(RADIANS(90-DEGREES(ASIN(AD671/2000))))*SQRT(2*Basic!$C$4*9.81)*Tool!$B$125)+(COS(RADIANS(90-DEGREES(ASIN(AD671/2000))))*SQRT(2*Basic!$C$4*9.81)*COS(RADIANS(90-DEGREES(ASIN(AD671/2000))))*SQRT(2*Basic!$C$4*9.81))))*COS(RADIANS(AK671))</f>
        <v>4.0739563473413947</v>
      </c>
    </row>
    <row r="672" spans="6:45" x14ac:dyDescent="0.3">
      <c r="F672">
        <v>670</v>
      </c>
      <c r="G672" s="31">
        <f t="shared" si="74"/>
        <v>1.9751878473515887</v>
      </c>
      <c r="H672" s="35">
        <f>Tool!$E$10+('Trajectory Map'!G672*SIN(RADIANS(90-2*DEGREES(ASIN($D$5/2000))))/COS(RADIANS(90-2*DEGREES(ASIN($D$5/2000))))-('Trajectory Map'!G672*'Trajectory Map'!G672/((VLOOKUP($D$5,$AD$3:$AR$2002,15,FALSE)*4*COS(RADIANS(90-2*DEGREES(ASIN($D$5/2000))))*COS(RADIANS(90-2*DEGREES(ASIN($D$5/2000))))))))</f>
        <v>5.5160879325616357</v>
      </c>
      <c r="AD672" s="33">
        <f t="shared" si="78"/>
        <v>670</v>
      </c>
      <c r="AE672" s="33">
        <f t="shared" si="75"/>
        <v>1884.4362552232963</v>
      </c>
      <c r="AH672" s="33">
        <f t="shared" si="76"/>
        <v>19.572537944428927</v>
      </c>
      <c r="AI672" s="33">
        <f t="shared" si="77"/>
        <v>70.42746205557107</v>
      </c>
      <c r="AK672" s="75">
        <f t="shared" si="79"/>
        <v>50.854924111142147</v>
      </c>
      <c r="AN672" s="64"/>
      <c r="AQ672" s="64"/>
      <c r="AR672" s="75">
        <f>(SQRT((SIN(RADIANS(90-DEGREES(ASIN(AD672/2000))))*SQRT(2*Basic!$C$4*9.81)*Tool!$B$125*SIN(RADIANS(90-DEGREES(ASIN(AD672/2000))))*SQRT(2*Basic!$C$4*9.81)*Tool!$B$125)+(COS(RADIANS(90-DEGREES(ASIN(AD672/2000))))*SQRT(2*Basic!$C$4*9.81)*COS(RADIANS(90-DEGREES(ASIN(AD672/2000))))*SQRT(2*Basic!$C$4*9.81))))*(SQRT((SIN(RADIANS(90-DEGREES(ASIN(AD672/2000))))*SQRT(2*Basic!$C$4*9.81)*Tool!$B$125*SIN(RADIANS(90-DEGREES(ASIN(AD672/2000))))*SQRT(2*Basic!$C$4*9.81)*Tool!$B$125)+(COS(RADIANS(90-DEGREES(ASIN(AD672/2000))))*SQRT(2*Basic!$C$4*9.81)*COS(RADIANS(90-DEGREES(ASIN(AD672/2000))))*SQRT(2*Basic!$C$4*9.81))))/(2*9.81)</f>
        <v>0.94798560099999973</v>
      </c>
      <c r="AS672" s="75">
        <f>(1/9.81)*((SQRT((SIN(RADIANS(90-DEGREES(ASIN(AD672/2000))))*SQRT(2*Basic!$C$4*9.81)*Tool!$B$125*SIN(RADIANS(90-DEGREES(ASIN(AD672/2000))))*SQRT(2*Basic!$C$4*9.81)*Tool!$B$125)+(COS(RADIANS(90-DEGREES(ASIN(AD672/2000))))*SQRT(2*Basic!$C$4*9.81)*COS(RADIANS(90-DEGREES(ASIN(AD672/2000))))*SQRT(2*Basic!$C$4*9.81))))*SIN(RADIANS(AK672))+(SQRT(((SQRT((SIN(RADIANS(90-DEGREES(ASIN(AD672/2000))))*SQRT(2*Basic!$C$4*9.81)*Tool!$B$125*SIN(RADIANS(90-DEGREES(ASIN(AD672/2000))))*SQRT(2*Basic!$C$4*9.81)*Tool!$B$125)+(COS(RADIANS(90-DEGREES(ASIN(AD672/2000))))*SQRT(2*Basic!$C$4*9.81)*COS(RADIANS(90-DEGREES(ASIN(AD672/2000))))*SQRT(2*Basic!$C$4*9.81))))*SIN(RADIANS(AK672))*(SQRT((SIN(RADIANS(90-DEGREES(ASIN(AD672/2000))))*SQRT(2*Basic!$C$4*9.81)*Tool!$B$125*SIN(RADIANS(90-DEGREES(ASIN(AD672/2000))))*SQRT(2*Basic!$C$4*9.81)*Tool!$B$125)+(COS(RADIANS(90-DEGREES(ASIN(AD672/2000))))*SQRT(2*Basic!$C$4*9.81)*COS(RADIANS(90-DEGREES(ASIN(AD672/2000))))*SQRT(2*Basic!$C$4*9.81))))*SIN(RADIANS(AK672)))-19.62*(-Basic!$C$3))))*(SQRT((SIN(RADIANS(90-DEGREES(ASIN(AD672/2000))))*SQRT(2*Basic!$C$4*9.81)*Tool!$B$125*SIN(RADIANS(90-DEGREES(ASIN(AD672/2000))))*SQRT(2*Basic!$C$4*9.81)*Tool!$B$125)+(COS(RADIANS(90-DEGREES(ASIN(AD672/2000))))*SQRT(2*Basic!$C$4*9.81)*COS(RADIANS(90-DEGREES(ASIN(AD672/2000))))*SQRT(2*Basic!$C$4*9.81))))*COS(RADIANS(AK672))</f>
        <v>4.079239826464037</v>
      </c>
    </row>
    <row r="673" spans="6:45" x14ac:dyDescent="0.3">
      <c r="F673">
        <v>671</v>
      </c>
      <c r="G673" s="31">
        <f t="shared" si="74"/>
        <v>1.9781358889148</v>
      </c>
      <c r="H673" s="35">
        <f>Tool!$E$10+('Trajectory Map'!G673*SIN(RADIANS(90-2*DEGREES(ASIN($D$5/2000))))/COS(RADIANS(90-2*DEGREES(ASIN($D$5/2000))))-('Trajectory Map'!G673*'Trajectory Map'!G673/((VLOOKUP($D$5,$AD$3:$AR$2002,15,FALSE)*4*COS(RADIANS(90-2*DEGREES(ASIN($D$5/2000))))*COS(RADIANS(90-2*DEGREES(ASIN($D$5/2000))))))))</f>
        <v>5.5142069951205803</v>
      </c>
      <c r="AD673" s="33">
        <f t="shared" si="78"/>
        <v>671</v>
      </c>
      <c r="AE673" s="33">
        <f t="shared" si="75"/>
        <v>1884.0804122966726</v>
      </c>
      <c r="AH673" s="33">
        <f t="shared" si="76"/>
        <v>19.60294554679518</v>
      </c>
      <c r="AI673" s="33">
        <f t="shared" si="77"/>
        <v>70.397054453204817</v>
      </c>
      <c r="AK673" s="75">
        <f t="shared" si="79"/>
        <v>50.79410890640964</v>
      </c>
      <c r="AN673" s="64"/>
      <c r="AQ673" s="64"/>
      <c r="AR673" s="75">
        <f>(SQRT((SIN(RADIANS(90-DEGREES(ASIN(AD673/2000))))*SQRT(2*Basic!$C$4*9.81)*Tool!$B$125*SIN(RADIANS(90-DEGREES(ASIN(AD673/2000))))*SQRT(2*Basic!$C$4*9.81)*Tool!$B$125)+(COS(RADIANS(90-DEGREES(ASIN(AD673/2000))))*SQRT(2*Basic!$C$4*9.81)*COS(RADIANS(90-DEGREES(ASIN(AD673/2000))))*SQRT(2*Basic!$C$4*9.81))))*(SQRT((SIN(RADIANS(90-DEGREES(ASIN(AD673/2000))))*SQRT(2*Basic!$C$4*9.81)*Tool!$B$125*SIN(RADIANS(90-DEGREES(ASIN(AD673/2000))))*SQRT(2*Basic!$C$4*9.81)*Tool!$B$125)+(COS(RADIANS(90-DEGREES(ASIN(AD673/2000))))*SQRT(2*Basic!$C$4*9.81)*COS(RADIANS(90-DEGREES(ASIN(AD673/2000))))*SQRT(2*Basic!$C$4*9.81))))/(2*9.81)</f>
        <v>0.94834510969000008</v>
      </c>
      <c r="AS673" s="75">
        <f>(1/9.81)*((SQRT((SIN(RADIANS(90-DEGREES(ASIN(AD673/2000))))*SQRT(2*Basic!$C$4*9.81)*Tool!$B$125*SIN(RADIANS(90-DEGREES(ASIN(AD673/2000))))*SQRT(2*Basic!$C$4*9.81)*Tool!$B$125)+(COS(RADIANS(90-DEGREES(ASIN(AD673/2000))))*SQRT(2*Basic!$C$4*9.81)*COS(RADIANS(90-DEGREES(ASIN(AD673/2000))))*SQRT(2*Basic!$C$4*9.81))))*SIN(RADIANS(AK673))+(SQRT(((SQRT((SIN(RADIANS(90-DEGREES(ASIN(AD673/2000))))*SQRT(2*Basic!$C$4*9.81)*Tool!$B$125*SIN(RADIANS(90-DEGREES(ASIN(AD673/2000))))*SQRT(2*Basic!$C$4*9.81)*Tool!$B$125)+(COS(RADIANS(90-DEGREES(ASIN(AD673/2000))))*SQRT(2*Basic!$C$4*9.81)*COS(RADIANS(90-DEGREES(ASIN(AD673/2000))))*SQRT(2*Basic!$C$4*9.81))))*SIN(RADIANS(AK673))*(SQRT((SIN(RADIANS(90-DEGREES(ASIN(AD673/2000))))*SQRT(2*Basic!$C$4*9.81)*Tool!$B$125*SIN(RADIANS(90-DEGREES(ASIN(AD673/2000))))*SQRT(2*Basic!$C$4*9.81)*Tool!$B$125)+(COS(RADIANS(90-DEGREES(ASIN(AD673/2000))))*SQRT(2*Basic!$C$4*9.81)*COS(RADIANS(90-DEGREES(ASIN(AD673/2000))))*SQRT(2*Basic!$C$4*9.81))))*SIN(RADIANS(AK673)))-19.62*(-Basic!$C$3))))*(SQRT((SIN(RADIANS(90-DEGREES(ASIN(AD673/2000))))*SQRT(2*Basic!$C$4*9.81)*Tool!$B$125*SIN(RADIANS(90-DEGREES(ASIN(AD673/2000))))*SQRT(2*Basic!$C$4*9.81)*Tool!$B$125)+(COS(RADIANS(90-DEGREES(ASIN(AD673/2000))))*SQRT(2*Basic!$C$4*9.81)*COS(RADIANS(90-DEGREES(ASIN(AD673/2000))))*SQRT(2*Basic!$C$4*9.81))))*COS(RADIANS(AK673))</f>
        <v>4.0845187836805188</v>
      </c>
    </row>
    <row r="674" spans="6:45" x14ac:dyDescent="0.3">
      <c r="F674">
        <v>672</v>
      </c>
      <c r="G674" s="31">
        <f t="shared" si="74"/>
        <v>1.9810839304780112</v>
      </c>
      <c r="H674" s="35">
        <f>Tool!$E$10+('Trajectory Map'!G674*SIN(RADIANS(90-2*DEGREES(ASIN($D$5/2000))))/COS(RADIANS(90-2*DEGREES(ASIN($D$5/2000))))-('Trajectory Map'!G674*'Trajectory Map'!G674/((VLOOKUP($D$5,$AD$3:$AR$2002,15,FALSE)*4*COS(RADIANS(90-2*DEGREES(ASIN($D$5/2000))))*COS(RADIANS(90-2*DEGREES(ASIN($D$5/2000))))))))</f>
        <v>5.5123226040860116</v>
      </c>
      <c r="AD674" s="33">
        <f t="shared" si="78"/>
        <v>672</v>
      </c>
      <c r="AE674" s="33">
        <f t="shared" si="75"/>
        <v>1883.7239712866638</v>
      </c>
      <c r="AH674" s="33">
        <f t="shared" si="76"/>
        <v>19.633358897561166</v>
      </c>
      <c r="AI674" s="33">
        <f t="shared" si="77"/>
        <v>70.366641102438834</v>
      </c>
      <c r="AK674" s="75">
        <f t="shared" si="79"/>
        <v>50.733282204877668</v>
      </c>
      <c r="AN674" s="64"/>
      <c r="AQ674" s="64"/>
      <c r="AR674" s="75">
        <f>(SQRT((SIN(RADIANS(90-DEGREES(ASIN(AD674/2000))))*SQRT(2*Basic!$C$4*9.81)*Tool!$B$125*SIN(RADIANS(90-DEGREES(ASIN(AD674/2000))))*SQRT(2*Basic!$C$4*9.81)*Tool!$B$125)+(COS(RADIANS(90-DEGREES(ASIN(AD674/2000))))*SQRT(2*Basic!$C$4*9.81)*COS(RADIANS(90-DEGREES(ASIN(AD674/2000))))*SQRT(2*Basic!$C$4*9.81))))*(SQRT((SIN(RADIANS(90-DEGREES(ASIN(AD674/2000))))*SQRT(2*Basic!$C$4*9.81)*Tool!$B$125*SIN(RADIANS(90-DEGREES(ASIN(AD674/2000))))*SQRT(2*Basic!$C$4*9.81)*Tool!$B$125)+(COS(RADIANS(90-DEGREES(ASIN(AD674/2000))))*SQRT(2*Basic!$C$4*9.81)*COS(RADIANS(90-DEGREES(ASIN(AD674/2000))))*SQRT(2*Basic!$C$4*9.81))))/(2*9.81)</f>
        <v>0.94870515456000015</v>
      </c>
      <c r="AS674" s="75">
        <f>(1/9.81)*((SQRT((SIN(RADIANS(90-DEGREES(ASIN(AD674/2000))))*SQRT(2*Basic!$C$4*9.81)*Tool!$B$125*SIN(RADIANS(90-DEGREES(ASIN(AD674/2000))))*SQRT(2*Basic!$C$4*9.81)*Tool!$B$125)+(COS(RADIANS(90-DEGREES(ASIN(AD674/2000))))*SQRT(2*Basic!$C$4*9.81)*COS(RADIANS(90-DEGREES(ASIN(AD674/2000))))*SQRT(2*Basic!$C$4*9.81))))*SIN(RADIANS(AK674))+(SQRT(((SQRT((SIN(RADIANS(90-DEGREES(ASIN(AD674/2000))))*SQRT(2*Basic!$C$4*9.81)*Tool!$B$125*SIN(RADIANS(90-DEGREES(ASIN(AD674/2000))))*SQRT(2*Basic!$C$4*9.81)*Tool!$B$125)+(COS(RADIANS(90-DEGREES(ASIN(AD674/2000))))*SQRT(2*Basic!$C$4*9.81)*COS(RADIANS(90-DEGREES(ASIN(AD674/2000))))*SQRT(2*Basic!$C$4*9.81))))*SIN(RADIANS(AK674))*(SQRT((SIN(RADIANS(90-DEGREES(ASIN(AD674/2000))))*SQRT(2*Basic!$C$4*9.81)*Tool!$B$125*SIN(RADIANS(90-DEGREES(ASIN(AD674/2000))))*SQRT(2*Basic!$C$4*9.81)*Tool!$B$125)+(COS(RADIANS(90-DEGREES(ASIN(AD674/2000))))*SQRT(2*Basic!$C$4*9.81)*COS(RADIANS(90-DEGREES(ASIN(AD674/2000))))*SQRT(2*Basic!$C$4*9.81))))*SIN(RADIANS(AK674)))-19.62*(-Basic!$C$3))))*(SQRT((SIN(RADIANS(90-DEGREES(ASIN(AD674/2000))))*SQRT(2*Basic!$C$4*9.81)*Tool!$B$125*SIN(RADIANS(90-DEGREES(ASIN(AD674/2000))))*SQRT(2*Basic!$C$4*9.81)*Tool!$B$125)+(COS(RADIANS(90-DEGREES(ASIN(AD674/2000))))*SQRT(2*Basic!$C$4*9.81)*COS(RADIANS(90-DEGREES(ASIN(AD674/2000))))*SQRT(2*Basic!$C$4*9.81))))*COS(RADIANS(AK674))</f>
        <v>4.0897932061468056</v>
      </c>
    </row>
    <row r="675" spans="6:45" x14ac:dyDescent="0.3">
      <c r="F675">
        <v>673</v>
      </c>
      <c r="G675" s="31">
        <f t="shared" si="74"/>
        <v>1.9840319720412227</v>
      </c>
      <c r="H675" s="35">
        <f>Tool!$E$10+('Trajectory Map'!G675*SIN(RADIANS(90-2*DEGREES(ASIN($D$5/2000))))/COS(RADIANS(90-2*DEGREES(ASIN($D$5/2000))))-('Trajectory Map'!G675*'Trajectory Map'!G675/((VLOOKUP($D$5,$AD$3:$AR$2002,15,FALSE)*4*COS(RADIANS(90-2*DEGREES(ASIN($D$5/2000))))*COS(RADIANS(90-2*DEGREES(ASIN($D$5/2000))))))))</f>
        <v>5.5104347594579277</v>
      </c>
      <c r="AD675" s="33">
        <f t="shared" si="78"/>
        <v>673</v>
      </c>
      <c r="AE675" s="33">
        <f t="shared" si="75"/>
        <v>1883.3669318536947</v>
      </c>
      <c r="AH675" s="33">
        <f t="shared" si="76"/>
        <v>19.663778008562439</v>
      </c>
      <c r="AI675" s="33">
        <f t="shared" si="77"/>
        <v>70.336221991437554</v>
      </c>
      <c r="AK675" s="75">
        <f t="shared" si="79"/>
        <v>50.672443982875123</v>
      </c>
      <c r="AN675" s="64"/>
      <c r="AQ675" s="64"/>
      <c r="AR675" s="75">
        <f>(SQRT((SIN(RADIANS(90-DEGREES(ASIN(AD675/2000))))*SQRT(2*Basic!$C$4*9.81)*Tool!$B$125*SIN(RADIANS(90-DEGREES(ASIN(AD675/2000))))*SQRT(2*Basic!$C$4*9.81)*Tool!$B$125)+(COS(RADIANS(90-DEGREES(ASIN(AD675/2000))))*SQRT(2*Basic!$C$4*9.81)*COS(RADIANS(90-DEGREES(ASIN(AD675/2000))))*SQRT(2*Basic!$C$4*9.81))))*(SQRT((SIN(RADIANS(90-DEGREES(ASIN(AD675/2000))))*SQRT(2*Basic!$C$4*9.81)*Tool!$B$125*SIN(RADIANS(90-DEGREES(ASIN(AD675/2000))))*SQRT(2*Basic!$C$4*9.81)*Tool!$B$125)+(COS(RADIANS(90-DEGREES(ASIN(AD675/2000))))*SQRT(2*Basic!$C$4*9.81)*COS(RADIANS(90-DEGREES(ASIN(AD675/2000))))*SQRT(2*Basic!$C$4*9.81))))/(2*9.81)</f>
        <v>0.9490657356100004</v>
      </c>
      <c r="AS675" s="75">
        <f>(1/9.81)*((SQRT((SIN(RADIANS(90-DEGREES(ASIN(AD675/2000))))*SQRT(2*Basic!$C$4*9.81)*Tool!$B$125*SIN(RADIANS(90-DEGREES(ASIN(AD675/2000))))*SQRT(2*Basic!$C$4*9.81)*Tool!$B$125)+(COS(RADIANS(90-DEGREES(ASIN(AD675/2000))))*SQRT(2*Basic!$C$4*9.81)*COS(RADIANS(90-DEGREES(ASIN(AD675/2000))))*SQRT(2*Basic!$C$4*9.81))))*SIN(RADIANS(AK675))+(SQRT(((SQRT((SIN(RADIANS(90-DEGREES(ASIN(AD675/2000))))*SQRT(2*Basic!$C$4*9.81)*Tool!$B$125*SIN(RADIANS(90-DEGREES(ASIN(AD675/2000))))*SQRT(2*Basic!$C$4*9.81)*Tool!$B$125)+(COS(RADIANS(90-DEGREES(ASIN(AD675/2000))))*SQRT(2*Basic!$C$4*9.81)*COS(RADIANS(90-DEGREES(ASIN(AD675/2000))))*SQRT(2*Basic!$C$4*9.81))))*SIN(RADIANS(AK675))*(SQRT((SIN(RADIANS(90-DEGREES(ASIN(AD675/2000))))*SQRT(2*Basic!$C$4*9.81)*Tool!$B$125*SIN(RADIANS(90-DEGREES(ASIN(AD675/2000))))*SQRT(2*Basic!$C$4*9.81)*Tool!$B$125)+(COS(RADIANS(90-DEGREES(ASIN(AD675/2000))))*SQRT(2*Basic!$C$4*9.81)*COS(RADIANS(90-DEGREES(ASIN(AD675/2000))))*SQRT(2*Basic!$C$4*9.81))))*SIN(RADIANS(AK675)))-19.62*(-Basic!$C$3))))*(SQRT((SIN(RADIANS(90-DEGREES(ASIN(AD675/2000))))*SQRT(2*Basic!$C$4*9.81)*Tool!$B$125*SIN(RADIANS(90-DEGREES(ASIN(AD675/2000))))*SQRT(2*Basic!$C$4*9.81)*Tool!$B$125)+(COS(RADIANS(90-DEGREES(ASIN(AD675/2000))))*SQRT(2*Basic!$C$4*9.81)*COS(RADIANS(90-DEGREES(ASIN(AD675/2000))))*SQRT(2*Basic!$C$4*9.81))))*COS(RADIANS(AK675))</f>
        <v>4.0950630809988278</v>
      </c>
    </row>
    <row r="676" spans="6:45" x14ac:dyDescent="0.3">
      <c r="F676">
        <v>674</v>
      </c>
      <c r="G676" s="31">
        <f t="shared" si="74"/>
        <v>1.986980013604434</v>
      </c>
      <c r="H676" s="35">
        <f>Tool!$E$10+('Trajectory Map'!G676*SIN(RADIANS(90-2*DEGREES(ASIN($D$5/2000))))/COS(RADIANS(90-2*DEGREES(ASIN($D$5/2000))))-('Trajectory Map'!G676*'Trajectory Map'!G676/((VLOOKUP($D$5,$AD$3:$AR$2002,15,FALSE)*4*COS(RADIANS(90-2*DEGREES(ASIN($D$5/2000))))*COS(RADIANS(90-2*DEGREES(ASIN($D$5/2000))))))))</f>
        <v>5.5085434612363304</v>
      </c>
      <c r="AD676" s="33">
        <f t="shared" si="78"/>
        <v>674</v>
      </c>
      <c r="AE676" s="33">
        <f t="shared" si="75"/>
        <v>1883.0092936573626</v>
      </c>
      <c r="AH676" s="33">
        <f t="shared" si="76"/>
        <v>19.694202891652271</v>
      </c>
      <c r="AI676" s="33">
        <f t="shared" si="77"/>
        <v>70.305797108347733</v>
      </c>
      <c r="AK676" s="75">
        <f t="shared" si="79"/>
        <v>50.611594216695458</v>
      </c>
      <c r="AN676" s="64"/>
      <c r="AQ676" s="64"/>
      <c r="AR676" s="75">
        <f>(SQRT((SIN(RADIANS(90-DEGREES(ASIN(AD676/2000))))*SQRT(2*Basic!$C$4*9.81)*Tool!$B$125*SIN(RADIANS(90-DEGREES(ASIN(AD676/2000))))*SQRT(2*Basic!$C$4*9.81)*Tool!$B$125)+(COS(RADIANS(90-DEGREES(ASIN(AD676/2000))))*SQRT(2*Basic!$C$4*9.81)*COS(RADIANS(90-DEGREES(ASIN(AD676/2000))))*SQRT(2*Basic!$C$4*9.81))))*(SQRT((SIN(RADIANS(90-DEGREES(ASIN(AD676/2000))))*SQRT(2*Basic!$C$4*9.81)*Tool!$B$125*SIN(RADIANS(90-DEGREES(ASIN(AD676/2000))))*SQRT(2*Basic!$C$4*9.81)*Tool!$B$125)+(COS(RADIANS(90-DEGREES(ASIN(AD676/2000))))*SQRT(2*Basic!$C$4*9.81)*COS(RADIANS(90-DEGREES(ASIN(AD676/2000))))*SQRT(2*Basic!$C$4*9.81))))/(2*9.81)</f>
        <v>0.94942685283999984</v>
      </c>
      <c r="AS676" s="75">
        <f>(1/9.81)*((SQRT((SIN(RADIANS(90-DEGREES(ASIN(AD676/2000))))*SQRT(2*Basic!$C$4*9.81)*Tool!$B$125*SIN(RADIANS(90-DEGREES(ASIN(AD676/2000))))*SQRT(2*Basic!$C$4*9.81)*Tool!$B$125)+(COS(RADIANS(90-DEGREES(ASIN(AD676/2000))))*SQRT(2*Basic!$C$4*9.81)*COS(RADIANS(90-DEGREES(ASIN(AD676/2000))))*SQRT(2*Basic!$C$4*9.81))))*SIN(RADIANS(AK676))+(SQRT(((SQRT((SIN(RADIANS(90-DEGREES(ASIN(AD676/2000))))*SQRT(2*Basic!$C$4*9.81)*Tool!$B$125*SIN(RADIANS(90-DEGREES(ASIN(AD676/2000))))*SQRT(2*Basic!$C$4*9.81)*Tool!$B$125)+(COS(RADIANS(90-DEGREES(ASIN(AD676/2000))))*SQRT(2*Basic!$C$4*9.81)*COS(RADIANS(90-DEGREES(ASIN(AD676/2000))))*SQRT(2*Basic!$C$4*9.81))))*SIN(RADIANS(AK676))*(SQRT((SIN(RADIANS(90-DEGREES(ASIN(AD676/2000))))*SQRT(2*Basic!$C$4*9.81)*Tool!$B$125*SIN(RADIANS(90-DEGREES(ASIN(AD676/2000))))*SQRT(2*Basic!$C$4*9.81)*Tool!$B$125)+(COS(RADIANS(90-DEGREES(ASIN(AD676/2000))))*SQRT(2*Basic!$C$4*9.81)*COS(RADIANS(90-DEGREES(ASIN(AD676/2000))))*SQRT(2*Basic!$C$4*9.81))))*SIN(RADIANS(AK676)))-19.62*(-Basic!$C$3))))*(SQRT((SIN(RADIANS(90-DEGREES(ASIN(AD676/2000))))*SQRT(2*Basic!$C$4*9.81)*Tool!$B$125*SIN(RADIANS(90-DEGREES(ASIN(AD676/2000))))*SQRT(2*Basic!$C$4*9.81)*Tool!$B$125)+(COS(RADIANS(90-DEGREES(ASIN(AD676/2000))))*SQRT(2*Basic!$C$4*9.81)*COS(RADIANS(90-DEGREES(ASIN(AD676/2000))))*SQRT(2*Basic!$C$4*9.81))))*COS(RADIANS(AK676))</f>
        <v>4.1003283953525038</v>
      </c>
    </row>
    <row r="677" spans="6:45" x14ac:dyDescent="0.3">
      <c r="F677">
        <v>675</v>
      </c>
      <c r="G677" s="31">
        <f t="shared" si="74"/>
        <v>1.9899280551676453</v>
      </c>
      <c r="H677" s="35">
        <f>Tool!$E$10+('Trajectory Map'!G677*SIN(RADIANS(90-2*DEGREES(ASIN($D$5/2000))))/COS(RADIANS(90-2*DEGREES(ASIN($D$5/2000))))-('Trajectory Map'!G677*'Trajectory Map'!G677/((VLOOKUP($D$5,$AD$3:$AR$2002,15,FALSE)*4*COS(RADIANS(90-2*DEGREES(ASIN($D$5/2000))))*COS(RADIANS(90-2*DEGREES(ASIN($D$5/2000))))))))</f>
        <v>5.5066487094212198</v>
      </c>
      <c r="AD677" s="33">
        <f t="shared" si="78"/>
        <v>675</v>
      </c>
      <c r="AE677" s="33">
        <f t="shared" si="75"/>
        <v>1882.6510563564348</v>
      </c>
      <c r="AH677" s="33">
        <f t="shared" si="76"/>
        <v>19.724633558701687</v>
      </c>
      <c r="AI677" s="33">
        <f t="shared" si="77"/>
        <v>70.275366441298317</v>
      </c>
      <c r="AK677" s="75">
        <f t="shared" si="79"/>
        <v>50.550732882596627</v>
      </c>
      <c r="AN677" s="64"/>
      <c r="AQ677" s="64"/>
      <c r="AR677" s="75">
        <f>(SQRT((SIN(RADIANS(90-DEGREES(ASIN(AD677/2000))))*SQRT(2*Basic!$C$4*9.81)*Tool!$B$125*SIN(RADIANS(90-DEGREES(ASIN(AD677/2000))))*SQRT(2*Basic!$C$4*9.81)*Tool!$B$125)+(COS(RADIANS(90-DEGREES(ASIN(AD677/2000))))*SQRT(2*Basic!$C$4*9.81)*COS(RADIANS(90-DEGREES(ASIN(AD677/2000))))*SQRT(2*Basic!$C$4*9.81))))*(SQRT((SIN(RADIANS(90-DEGREES(ASIN(AD677/2000))))*SQRT(2*Basic!$C$4*9.81)*Tool!$B$125*SIN(RADIANS(90-DEGREES(ASIN(AD677/2000))))*SQRT(2*Basic!$C$4*9.81)*Tool!$B$125)+(COS(RADIANS(90-DEGREES(ASIN(AD677/2000))))*SQRT(2*Basic!$C$4*9.81)*COS(RADIANS(90-DEGREES(ASIN(AD677/2000))))*SQRT(2*Basic!$C$4*9.81))))/(2*9.81)</f>
        <v>0.94978850625000011</v>
      </c>
      <c r="AS677" s="75">
        <f>(1/9.81)*((SQRT((SIN(RADIANS(90-DEGREES(ASIN(AD677/2000))))*SQRT(2*Basic!$C$4*9.81)*Tool!$B$125*SIN(RADIANS(90-DEGREES(ASIN(AD677/2000))))*SQRT(2*Basic!$C$4*9.81)*Tool!$B$125)+(COS(RADIANS(90-DEGREES(ASIN(AD677/2000))))*SQRT(2*Basic!$C$4*9.81)*COS(RADIANS(90-DEGREES(ASIN(AD677/2000))))*SQRT(2*Basic!$C$4*9.81))))*SIN(RADIANS(AK677))+(SQRT(((SQRT((SIN(RADIANS(90-DEGREES(ASIN(AD677/2000))))*SQRT(2*Basic!$C$4*9.81)*Tool!$B$125*SIN(RADIANS(90-DEGREES(ASIN(AD677/2000))))*SQRT(2*Basic!$C$4*9.81)*Tool!$B$125)+(COS(RADIANS(90-DEGREES(ASIN(AD677/2000))))*SQRT(2*Basic!$C$4*9.81)*COS(RADIANS(90-DEGREES(ASIN(AD677/2000))))*SQRT(2*Basic!$C$4*9.81))))*SIN(RADIANS(AK677))*(SQRT((SIN(RADIANS(90-DEGREES(ASIN(AD677/2000))))*SQRT(2*Basic!$C$4*9.81)*Tool!$B$125*SIN(RADIANS(90-DEGREES(ASIN(AD677/2000))))*SQRT(2*Basic!$C$4*9.81)*Tool!$B$125)+(COS(RADIANS(90-DEGREES(ASIN(AD677/2000))))*SQRT(2*Basic!$C$4*9.81)*COS(RADIANS(90-DEGREES(ASIN(AD677/2000))))*SQRT(2*Basic!$C$4*9.81))))*SIN(RADIANS(AK677)))-19.62*(-Basic!$C$3))))*(SQRT((SIN(RADIANS(90-DEGREES(ASIN(AD677/2000))))*SQRT(2*Basic!$C$4*9.81)*Tool!$B$125*SIN(RADIANS(90-DEGREES(ASIN(AD677/2000))))*SQRT(2*Basic!$C$4*9.81)*Tool!$B$125)+(COS(RADIANS(90-DEGREES(ASIN(AD677/2000))))*SQRT(2*Basic!$C$4*9.81)*COS(RADIANS(90-DEGREES(ASIN(AD677/2000))))*SQRT(2*Basic!$C$4*9.81))))*COS(RADIANS(AK677))</f>
        <v>4.1055891363037684</v>
      </c>
    </row>
    <row r="678" spans="6:45" x14ac:dyDescent="0.3">
      <c r="F678">
        <v>676</v>
      </c>
      <c r="G678" s="31">
        <f t="shared" si="74"/>
        <v>1.9928760967308567</v>
      </c>
      <c r="H678" s="35">
        <f>Tool!$E$10+('Trajectory Map'!G678*SIN(RADIANS(90-2*DEGREES(ASIN($D$5/2000))))/COS(RADIANS(90-2*DEGREES(ASIN($D$5/2000))))-('Trajectory Map'!G678*'Trajectory Map'!G678/((VLOOKUP($D$5,$AD$3:$AR$2002,15,FALSE)*4*COS(RADIANS(90-2*DEGREES(ASIN($D$5/2000))))*COS(RADIANS(90-2*DEGREES(ASIN($D$5/2000))))))))</f>
        <v>5.5047505040125939</v>
      </c>
      <c r="AD678" s="33">
        <f t="shared" si="78"/>
        <v>676</v>
      </c>
      <c r="AE678" s="33">
        <f t="shared" si="75"/>
        <v>1882.2922196088471</v>
      </c>
      <c r="AH678" s="33">
        <f t="shared" si="76"/>
        <v>19.755070021599536</v>
      </c>
      <c r="AI678" s="33">
        <f t="shared" si="77"/>
        <v>70.244929978400464</v>
      </c>
      <c r="AK678" s="75">
        <f t="shared" si="79"/>
        <v>50.489859956800927</v>
      </c>
      <c r="AN678" s="64"/>
      <c r="AQ678" s="64"/>
      <c r="AR678" s="75">
        <f>(SQRT((SIN(RADIANS(90-DEGREES(ASIN(AD678/2000))))*SQRT(2*Basic!$C$4*9.81)*Tool!$B$125*SIN(RADIANS(90-DEGREES(ASIN(AD678/2000))))*SQRT(2*Basic!$C$4*9.81)*Tool!$B$125)+(COS(RADIANS(90-DEGREES(ASIN(AD678/2000))))*SQRT(2*Basic!$C$4*9.81)*COS(RADIANS(90-DEGREES(ASIN(AD678/2000))))*SQRT(2*Basic!$C$4*9.81))))*(SQRT((SIN(RADIANS(90-DEGREES(ASIN(AD678/2000))))*SQRT(2*Basic!$C$4*9.81)*Tool!$B$125*SIN(RADIANS(90-DEGREES(ASIN(AD678/2000))))*SQRT(2*Basic!$C$4*9.81)*Tool!$B$125)+(COS(RADIANS(90-DEGREES(ASIN(AD678/2000))))*SQRT(2*Basic!$C$4*9.81)*COS(RADIANS(90-DEGREES(ASIN(AD678/2000))))*SQRT(2*Basic!$C$4*9.81))))/(2*9.81)</f>
        <v>0.95015069584000011</v>
      </c>
      <c r="AS678" s="75">
        <f>(1/9.81)*((SQRT((SIN(RADIANS(90-DEGREES(ASIN(AD678/2000))))*SQRT(2*Basic!$C$4*9.81)*Tool!$B$125*SIN(RADIANS(90-DEGREES(ASIN(AD678/2000))))*SQRT(2*Basic!$C$4*9.81)*Tool!$B$125)+(COS(RADIANS(90-DEGREES(ASIN(AD678/2000))))*SQRT(2*Basic!$C$4*9.81)*COS(RADIANS(90-DEGREES(ASIN(AD678/2000))))*SQRT(2*Basic!$C$4*9.81))))*SIN(RADIANS(AK678))+(SQRT(((SQRT((SIN(RADIANS(90-DEGREES(ASIN(AD678/2000))))*SQRT(2*Basic!$C$4*9.81)*Tool!$B$125*SIN(RADIANS(90-DEGREES(ASIN(AD678/2000))))*SQRT(2*Basic!$C$4*9.81)*Tool!$B$125)+(COS(RADIANS(90-DEGREES(ASIN(AD678/2000))))*SQRT(2*Basic!$C$4*9.81)*COS(RADIANS(90-DEGREES(ASIN(AD678/2000))))*SQRT(2*Basic!$C$4*9.81))))*SIN(RADIANS(AK678))*(SQRT((SIN(RADIANS(90-DEGREES(ASIN(AD678/2000))))*SQRT(2*Basic!$C$4*9.81)*Tool!$B$125*SIN(RADIANS(90-DEGREES(ASIN(AD678/2000))))*SQRT(2*Basic!$C$4*9.81)*Tool!$B$125)+(COS(RADIANS(90-DEGREES(ASIN(AD678/2000))))*SQRT(2*Basic!$C$4*9.81)*COS(RADIANS(90-DEGREES(ASIN(AD678/2000))))*SQRT(2*Basic!$C$4*9.81))))*SIN(RADIANS(AK678)))-19.62*(-Basic!$C$3))))*(SQRT((SIN(RADIANS(90-DEGREES(ASIN(AD678/2000))))*SQRT(2*Basic!$C$4*9.81)*Tool!$B$125*SIN(RADIANS(90-DEGREES(ASIN(AD678/2000))))*SQRT(2*Basic!$C$4*9.81)*Tool!$B$125)+(COS(RADIANS(90-DEGREES(ASIN(AD678/2000))))*SQRT(2*Basic!$C$4*9.81)*COS(RADIANS(90-DEGREES(ASIN(AD678/2000))))*SQRT(2*Basic!$C$4*9.81))))*COS(RADIANS(AK678))</f>
        <v>4.1108452909285917</v>
      </c>
    </row>
    <row r="679" spans="6:45" x14ac:dyDescent="0.3">
      <c r="F679">
        <v>677</v>
      </c>
      <c r="G679" s="31">
        <f t="shared" si="74"/>
        <v>1.995824138294068</v>
      </c>
      <c r="H679" s="35">
        <f>Tool!$E$10+('Trajectory Map'!G679*SIN(RADIANS(90-2*DEGREES(ASIN($D$5/2000))))/COS(RADIANS(90-2*DEGREES(ASIN($D$5/2000))))-('Trajectory Map'!G679*'Trajectory Map'!G679/((VLOOKUP($D$5,$AD$3:$AR$2002,15,FALSE)*4*COS(RADIANS(90-2*DEGREES(ASIN($D$5/2000))))*COS(RADIANS(90-2*DEGREES(ASIN($D$5/2000))))))))</f>
        <v>5.5028488450104547</v>
      </c>
      <c r="AD679" s="33">
        <f t="shared" si="78"/>
        <v>677</v>
      </c>
      <c r="AE679" s="33">
        <f t="shared" si="75"/>
        <v>1881.9327830717016</v>
      </c>
      <c r="AH679" s="33">
        <f t="shared" si="76"/>
        <v>19.785512292252545</v>
      </c>
      <c r="AI679" s="33">
        <f t="shared" si="77"/>
        <v>70.214487707747452</v>
      </c>
      <c r="AK679" s="75">
        <f t="shared" si="79"/>
        <v>50.428975415494911</v>
      </c>
      <c r="AN679" s="64"/>
      <c r="AQ679" s="64"/>
      <c r="AR679" s="75">
        <f>(SQRT((SIN(RADIANS(90-DEGREES(ASIN(AD679/2000))))*SQRT(2*Basic!$C$4*9.81)*Tool!$B$125*SIN(RADIANS(90-DEGREES(ASIN(AD679/2000))))*SQRT(2*Basic!$C$4*9.81)*Tool!$B$125)+(COS(RADIANS(90-DEGREES(ASIN(AD679/2000))))*SQRT(2*Basic!$C$4*9.81)*COS(RADIANS(90-DEGREES(ASIN(AD679/2000))))*SQRT(2*Basic!$C$4*9.81))))*(SQRT((SIN(RADIANS(90-DEGREES(ASIN(AD679/2000))))*SQRT(2*Basic!$C$4*9.81)*Tool!$B$125*SIN(RADIANS(90-DEGREES(ASIN(AD679/2000))))*SQRT(2*Basic!$C$4*9.81)*Tool!$B$125)+(COS(RADIANS(90-DEGREES(ASIN(AD679/2000))))*SQRT(2*Basic!$C$4*9.81)*COS(RADIANS(90-DEGREES(ASIN(AD679/2000))))*SQRT(2*Basic!$C$4*9.81))))/(2*9.81)</f>
        <v>0.95051342160999985</v>
      </c>
      <c r="AS679" s="75">
        <f>(1/9.81)*((SQRT((SIN(RADIANS(90-DEGREES(ASIN(AD679/2000))))*SQRT(2*Basic!$C$4*9.81)*Tool!$B$125*SIN(RADIANS(90-DEGREES(ASIN(AD679/2000))))*SQRT(2*Basic!$C$4*9.81)*Tool!$B$125)+(COS(RADIANS(90-DEGREES(ASIN(AD679/2000))))*SQRT(2*Basic!$C$4*9.81)*COS(RADIANS(90-DEGREES(ASIN(AD679/2000))))*SQRT(2*Basic!$C$4*9.81))))*SIN(RADIANS(AK679))+(SQRT(((SQRT((SIN(RADIANS(90-DEGREES(ASIN(AD679/2000))))*SQRT(2*Basic!$C$4*9.81)*Tool!$B$125*SIN(RADIANS(90-DEGREES(ASIN(AD679/2000))))*SQRT(2*Basic!$C$4*9.81)*Tool!$B$125)+(COS(RADIANS(90-DEGREES(ASIN(AD679/2000))))*SQRT(2*Basic!$C$4*9.81)*COS(RADIANS(90-DEGREES(ASIN(AD679/2000))))*SQRT(2*Basic!$C$4*9.81))))*SIN(RADIANS(AK679))*(SQRT((SIN(RADIANS(90-DEGREES(ASIN(AD679/2000))))*SQRT(2*Basic!$C$4*9.81)*Tool!$B$125*SIN(RADIANS(90-DEGREES(ASIN(AD679/2000))))*SQRT(2*Basic!$C$4*9.81)*Tool!$B$125)+(COS(RADIANS(90-DEGREES(ASIN(AD679/2000))))*SQRT(2*Basic!$C$4*9.81)*COS(RADIANS(90-DEGREES(ASIN(AD679/2000))))*SQRT(2*Basic!$C$4*9.81))))*SIN(RADIANS(AK679)))-19.62*(-Basic!$C$3))))*(SQRT((SIN(RADIANS(90-DEGREES(ASIN(AD679/2000))))*SQRT(2*Basic!$C$4*9.81)*Tool!$B$125*SIN(RADIANS(90-DEGREES(ASIN(AD679/2000))))*SQRT(2*Basic!$C$4*9.81)*Tool!$B$125)+(COS(RADIANS(90-DEGREES(ASIN(AD679/2000))))*SQRT(2*Basic!$C$4*9.81)*COS(RADIANS(90-DEGREES(ASIN(AD679/2000))))*SQRT(2*Basic!$C$4*9.81))))*COS(RADIANS(AK679))</f>
        <v>4.1160968462830088</v>
      </c>
    </row>
    <row r="680" spans="6:45" x14ac:dyDescent="0.3">
      <c r="F680">
        <v>678</v>
      </c>
      <c r="G680" s="31">
        <f t="shared" si="74"/>
        <v>1.9987721798572793</v>
      </c>
      <c r="H680" s="35">
        <f>Tool!$E$10+('Trajectory Map'!G680*SIN(RADIANS(90-2*DEGREES(ASIN($D$5/2000))))/COS(RADIANS(90-2*DEGREES(ASIN($D$5/2000))))-('Trajectory Map'!G680*'Trajectory Map'!G680/((VLOOKUP($D$5,$AD$3:$AR$2002,15,FALSE)*4*COS(RADIANS(90-2*DEGREES(ASIN($D$5/2000))))*COS(RADIANS(90-2*DEGREES(ASIN($D$5/2000))))))))</f>
        <v>5.5009437324148003</v>
      </c>
      <c r="AD680" s="33">
        <f t="shared" si="78"/>
        <v>678</v>
      </c>
      <c r="AE680" s="33">
        <f t="shared" si="75"/>
        <v>1881.5727464012652</v>
      </c>
      <c r="AH680" s="33">
        <f t="shared" si="76"/>
        <v>19.815960382585345</v>
      </c>
      <c r="AI680" s="33">
        <f t="shared" si="77"/>
        <v>70.184039617414655</v>
      </c>
      <c r="AK680" s="75">
        <f t="shared" si="79"/>
        <v>50.36807923482931</v>
      </c>
      <c r="AN680" s="64"/>
      <c r="AQ680" s="64"/>
      <c r="AR680" s="75">
        <f>(SQRT((SIN(RADIANS(90-DEGREES(ASIN(AD680/2000))))*SQRT(2*Basic!$C$4*9.81)*Tool!$B$125*SIN(RADIANS(90-DEGREES(ASIN(AD680/2000))))*SQRT(2*Basic!$C$4*9.81)*Tool!$B$125)+(COS(RADIANS(90-DEGREES(ASIN(AD680/2000))))*SQRT(2*Basic!$C$4*9.81)*COS(RADIANS(90-DEGREES(ASIN(AD680/2000))))*SQRT(2*Basic!$C$4*9.81))))*(SQRT((SIN(RADIANS(90-DEGREES(ASIN(AD680/2000))))*SQRT(2*Basic!$C$4*9.81)*Tool!$B$125*SIN(RADIANS(90-DEGREES(ASIN(AD680/2000))))*SQRT(2*Basic!$C$4*9.81)*Tool!$B$125)+(COS(RADIANS(90-DEGREES(ASIN(AD680/2000))))*SQRT(2*Basic!$C$4*9.81)*COS(RADIANS(90-DEGREES(ASIN(AD680/2000))))*SQRT(2*Basic!$C$4*9.81))))/(2*9.81)</f>
        <v>0.95087668356000032</v>
      </c>
      <c r="AS680" s="75">
        <f>(1/9.81)*((SQRT((SIN(RADIANS(90-DEGREES(ASIN(AD680/2000))))*SQRT(2*Basic!$C$4*9.81)*Tool!$B$125*SIN(RADIANS(90-DEGREES(ASIN(AD680/2000))))*SQRT(2*Basic!$C$4*9.81)*Tool!$B$125)+(COS(RADIANS(90-DEGREES(ASIN(AD680/2000))))*SQRT(2*Basic!$C$4*9.81)*COS(RADIANS(90-DEGREES(ASIN(AD680/2000))))*SQRT(2*Basic!$C$4*9.81))))*SIN(RADIANS(AK680))+(SQRT(((SQRT((SIN(RADIANS(90-DEGREES(ASIN(AD680/2000))))*SQRT(2*Basic!$C$4*9.81)*Tool!$B$125*SIN(RADIANS(90-DEGREES(ASIN(AD680/2000))))*SQRT(2*Basic!$C$4*9.81)*Tool!$B$125)+(COS(RADIANS(90-DEGREES(ASIN(AD680/2000))))*SQRT(2*Basic!$C$4*9.81)*COS(RADIANS(90-DEGREES(ASIN(AD680/2000))))*SQRT(2*Basic!$C$4*9.81))))*SIN(RADIANS(AK680))*(SQRT((SIN(RADIANS(90-DEGREES(ASIN(AD680/2000))))*SQRT(2*Basic!$C$4*9.81)*Tool!$B$125*SIN(RADIANS(90-DEGREES(ASIN(AD680/2000))))*SQRT(2*Basic!$C$4*9.81)*Tool!$B$125)+(COS(RADIANS(90-DEGREES(ASIN(AD680/2000))))*SQRT(2*Basic!$C$4*9.81)*COS(RADIANS(90-DEGREES(ASIN(AD680/2000))))*SQRT(2*Basic!$C$4*9.81))))*SIN(RADIANS(AK680)))-19.62*(-Basic!$C$3))))*(SQRT((SIN(RADIANS(90-DEGREES(ASIN(AD680/2000))))*SQRT(2*Basic!$C$4*9.81)*Tool!$B$125*SIN(RADIANS(90-DEGREES(ASIN(AD680/2000))))*SQRT(2*Basic!$C$4*9.81)*Tool!$B$125)+(COS(RADIANS(90-DEGREES(ASIN(AD680/2000))))*SQRT(2*Basic!$C$4*9.81)*COS(RADIANS(90-DEGREES(ASIN(AD680/2000))))*SQRT(2*Basic!$C$4*9.81))))*COS(RADIANS(AK680))</f>
        <v>4.1213437894031451</v>
      </c>
    </row>
    <row r="681" spans="6:45" x14ac:dyDescent="0.3">
      <c r="F681">
        <v>679</v>
      </c>
      <c r="G681" s="31">
        <f t="shared" si="74"/>
        <v>2.0017202214204906</v>
      </c>
      <c r="H681" s="35">
        <f>Tool!$E$10+('Trajectory Map'!G681*SIN(RADIANS(90-2*DEGREES(ASIN($D$5/2000))))/COS(RADIANS(90-2*DEGREES(ASIN($D$5/2000))))-('Trajectory Map'!G681*'Trajectory Map'!G681/((VLOOKUP($D$5,$AD$3:$AR$2002,15,FALSE)*4*COS(RADIANS(90-2*DEGREES(ASIN($D$5/2000))))*COS(RADIANS(90-2*DEGREES(ASIN($D$5/2000))))))))</f>
        <v>5.4990351662256325</v>
      </c>
      <c r="AD681" s="33">
        <f t="shared" si="78"/>
        <v>679</v>
      </c>
      <c r="AE681" s="33">
        <f t="shared" si="75"/>
        <v>1881.2121092529678</v>
      </c>
      <c r="AH681" s="33">
        <f t="shared" si="76"/>
        <v>19.846414304540556</v>
      </c>
      <c r="AI681" s="33">
        <f t="shared" si="77"/>
        <v>70.153585695459441</v>
      </c>
      <c r="AK681" s="75">
        <f t="shared" si="79"/>
        <v>50.307171390918889</v>
      </c>
      <c r="AN681" s="64"/>
      <c r="AQ681" s="64"/>
      <c r="AR681" s="75">
        <f>(SQRT((SIN(RADIANS(90-DEGREES(ASIN(AD681/2000))))*SQRT(2*Basic!$C$4*9.81)*Tool!$B$125*SIN(RADIANS(90-DEGREES(ASIN(AD681/2000))))*SQRT(2*Basic!$C$4*9.81)*Tool!$B$125)+(COS(RADIANS(90-DEGREES(ASIN(AD681/2000))))*SQRT(2*Basic!$C$4*9.81)*COS(RADIANS(90-DEGREES(ASIN(AD681/2000))))*SQRT(2*Basic!$C$4*9.81))))*(SQRT((SIN(RADIANS(90-DEGREES(ASIN(AD681/2000))))*SQRT(2*Basic!$C$4*9.81)*Tool!$B$125*SIN(RADIANS(90-DEGREES(ASIN(AD681/2000))))*SQRT(2*Basic!$C$4*9.81)*Tool!$B$125)+(COS(RADIANS(90-DEGREES(ASIN(AD681/2000))))*SQRT(2*Basic!$C$4*9.81)*COS(RADIANS(90-DEGREES(ASIN(AD681/2000))))*SQRT(2*Basic!$C$4*9.81))))/(2*9.81)</f>
        <v>0.95124048168999997</v>
      </c>
      <c r="AS681" s="75">
        <f>(1/9.81)*((SQRT((SIN(RADIANS(90-DEGREES(ASIN(AD681/2000))))*SQRT(2*Basic!$C$4*9.81)*Tool!$B$125*SIN(RADIANS(90-DEGREES(ASIN(AD681/2000))))*SQRT(2*Basic!$C$4*9.81)*Tool!$B$125)+(COS(RADIANS(90-DEGREES(ASIN(AD681/2000))))*SQRT(2*Basic!$C$4*9.81)*COS(RADIANS(90-DEGREES(ASIN(AD681/2000))))*SQRT(2*Basic!$C$4*9.81))))*SIN(RADIANS(AK681))+(SQRT(((SQRT((SIN(RADIANS(90-DEGREES(ASIN(AD681/2000))))*SQRT(2*Basic!$C$4*9.81)*Tool!$B$125*SIN(RADIANS(90-DEGREES(ASIN(AD681/2000))))*SQRT(2*Basic!$C$4*9.81)*Tool!$B$125)+(COS(RADIANS(90-DEGREES(ASIN(AD681/2000))))*SQRT(2*Basic!$C$4*9.81)*COS(RADIANS(90-DEGREES(ASIN(AD681/2000))))*SQRT(2*Basic!$C$4*9.81))))*SIN(RADIANS(AK681))*(SQRT((SIN(RADIANS(90-DEGREES(ASIN(AD681/2000))))*SQRT(2*Basic!$C$4*9.81)*Tool!$B$125*SIN(RADIANS(90-DEGREES(ASIN(AD681/2000))))*SQRT(2*Basic!$C$4*9.81)*Tool!$B$125)+(COS(RADIANS(90-DEGREES(ASIN(AD681/2000))))*SQRT(2*Basic!$C$4*9.81)*COS(RADIANS(90-DEGREES(ASIN(AD681/2000))))*SQRT(2*Basic!$C$4*9.81))))*SIN(RADIANS(AK681)))-19.62*(-Basic!$C$3))))*(SQRT((SIN(RADIANS(90-DEGREES(ASIN(AD681/2000))))*SQRT(2*Basic!$C$4*9.81)*Tool!$B$125*SIN(RADIANS(90-DEGREES(ASIN(AD681/2000))))*SQRT(2*Basic!$C$4*9.81)*Tool!$B$125)+(COS(RADIANS(90-DEGREES(ASIN(AD681/2000))))*SQRT(2*Basic!$C$4*9.81)*COS(RADIANS(90-DEGREES(ASIN(AD681/2000))))*SQRT(2*Basic!$C$4*9.81))))*COS(RADIANS(AK681))</f>
        <v>4.1265861073052266</v>
      </c>
    </row>
    <row r="682" spans="6:45" x14ac:dyDescent="0.3">
      <c r="F682">
        <v>680</v>
      </c>
      <c r="G682" s="31">
        <f t="shared" si="74"/>
        <v>2.004668262983702</v>
      </c>
      <c r="H682" s="35">
        <f>Tool!$E$10+('Trajectory Map'!G682*SIN(RADIANS(90-2*DEGREES(ASIN($D$5/2000))))/COS(RADIANS(90-2*DEGREES(ASIN($D$5/2000))))-('Trajectory Map'!G682*'Trajectory Map'!G682/((VLOOKUP($D$5,$AD$3:$AR$2002,15,FALSE)*4*COS(RADIANS(90-2*DEGREES(ASIN($D$5/2000))))*COS(RADIANS(90-2*DEGREES(ASIN($D$5/2000))))))))</f>
        <v>5.4971231464429504</v>
      </c>
      <c r="AD682" s="33">
        <f t="shared" si="78"/>
        <v>680</v>
      </c>
      <c r="AE682" s="33">
        <f t="shared" si="75"/>
        <v>1880.8508712813996</v>
      </c>
      <c r="AH682" s="33">
        <f t="shared" si="76"/>
        <v>19.876874070078834</v>
      </c>
      <c r="AI682" s="33">
        <f t="shared" si="77"/>
        <v>70.123125929921173</v>
      </c>
      <c r="AK682" s="75">
        <f t="shared" si="79"/>
        <v>50.246251859842332</v>
      </c>
      <c r="AN682" s="64"/>
      <c r="AQ682" s="64"/>
      <c r="AR682" s="75">
        <f>(SQRT((SIN(RADIANS(90-DEGREES(ASIN(AD682/2000))))*SQRT(2*Basic!$C$4*9.81)*Tool!$B$125*SIN(RADIANS(90-DEGREES(ASIN(AD682/2000))))*SQRT(2*Basic!$C$4*9.81)*Tool!$B$125)+(COS(RADIANS(90-DEGREES(ASIN(AD682/2000))))*SQRT(2*Basic!$C$4*9.81)*COS(RADIANS(90-DEGREES(ASIN(AD682/2000))))*SQRT(2*Basic!$C$4*9.81))))*(SQRT((SIN(RADIANS(90-DEGREES(ASIN(AD682/2000))))*SQRT(2*Basic!$C$4*9.81)*Tool!$B$125*SIN(RADIANS(90-DEGREES(ASIN(AD682/2000))))*SQRT(2*Basic!$C$4*9.81)*Tool!$B$125)+(COS(RADIANS(90-DEGREES(ASIN(AD682/2000))))*SQRT(2*Basic!$C$4*9.81)*COS(RADIANS(90-DEGREES(ASIN(AD682/2000))))*SQRT(2*Basic!$C$4*9.81))))/(2*9.81)</f>
        <v>0.95160481600000002</v>
      </c>
      <c r="AS682" s="75">
        <f>(1/9.81)*((SQRT((SIN(RADIANS(90-DEGREES(ASIN(AD682/2000))))*SQRT(2*Basic!$C$4*9.81)*Tool!$B$125*SIN(RADIANS(90-DEGREES(ASIN(AD682/2000))))*SQRT(2*Basic!$C$4*9.81)*Tool!$B$125)+(COS(RADIANS(90-DEGREES(ASIN(AD682/2000))))*SQRT(2*Basic!$C$4*9.81)*COS(RADIANS(90-DEGREES(ASIN(AD682/2000))))*SQRT(2*Basic!$C$4*9.81))))*SIN(RADIANS(AK682))+(SQRT(((SQRT((SIN(RADIANS(90-DEGREES(ASIN(AD682/2000))))*SQRT(2*Basic!$C$4*9.81)*Tool!$B$125*SIN(RADIANS(90-DEGREES(ASIN(AD682/2000))))*SQRT(2*Basic!$C$4*9.81)*Tool!$B$125)+(COS(RADIANS(90-DEGREES(ASIN(AD682/2000))))*SQRT(2*Basic!$C$4*9.81)*COS(RADIANS(90-DEGREES(ASIN(AD682/2000))))*SQRT(2*Basic!$C$4*9.81))))*SIN(RADIANS(AK682))*(SQRT((SIN(RADIANS(90-DEGREES(ASIN(AD682/2000))))*SQRT(2*Basic!$C$4*9.81)*Tool!$B$125*SIN(RADIANS(90-DEGREES(ASIN(AD682/2000))))*SQRT(2*Basic!$C$4*9.81)*Tool!$B$125)+(COS(RADIANS(90-DEGREES(ASIN(AD682/2000))))*SQRT(2*Basic!$C$4*9.81)*COS(RADIANS(90-DEGREES(ASIN(AD682/2000))))*SQRT(2*Basic!$C$4*9.81))))*SIN(RADIANS(AK682)))-19.62*(-Basic!$C$3))))*(SQRT((SIN(RADIANS(90-DEGREES(ASIN(AD682/2000))))*SQRT(2*Basic!$C$4*9.81)*Tool!$B$125*SIN(RADIANS(90-DEGREES(ASIN(AD682/2000))))*SQRT(2*Basic!$C$4*9.81)*Tool!$B$125)+(COS(RADIANS(90-DEGREES(ASIN(AD682/2000))))*SQRT(2*Basic!$C$4*9.81)*COS(RADIANS(90-DEGREES(ASIN(AD682/2000))))*SQRT(2*Basic!$C$4*9.81))))*COS(RADIANS(AK682))</f>
        <v>4.131823786985632</v>
      </c>
    </row>
    <row r="683" spans="6:45" x14ac:dyDescent="0.3">
      <c r="F683">
        <v>681</v>
      </c>
      <c r="G683" s="31">
        <f t="shared" si="74"/>
        <v>2.0076163045469131</v>
      </c>
      <c r="H683" s="35">
        <f>Tool!$E$10+('Trajectory Map'!G683*SIN(RADIANS(90-2*DEGREES(ASIN($D$5/2000))))/COS(RADIANS(90-2*DEGREES(ASIN($D$5/2000))))-('Trajectory Map'!G683*'Trajectory Map'!G683/((VLOOKUP($D$5,$AD$3:$AR$2002,15,FALSE)*4*COS(RADIANS(90-2*DEGREES(ASIN($D$5/2000))))*COS(RADIANS(90-2*DEGREES(ASIN($D$5/2000))))))))</f>
        <v>5.4952076730667549</v>
      </c>
      <c r="AD683" s="33">
        <f t="shared" si="78"/>
        <v>681</v>
      </c>
      <c r="AE683" s="33">
        <f t="shared" si="75"/>
        <v>1880.48903214031</v>
      </c>
      <c r="AH683" s="33">
        <f t="shared" si="76"/>
        <v>19.907339691178919</v>
      </c>
      <c r="AI683" s="33">
        <f t="shared" si="77"/>
        <v>70.092660308821081</v>
      </c>
      <c r="AK683" s="75">
        <f t="shared" si="79"/>
        <v>50.185320617642162</v>
      </c>
      <c r="AN683" s="64"/>
      <c r="AQ683" s="64"/>
      <c r="AR683" s="75">
        <f>(SQRT((SIN(RADIANS(90-DEGREES(ASIN(AD683/2000))))*SQRT(2*Basic!$C$4*9.81)*Tool!$B$125*SIN(RADIANS(90-DEGREES(ASIN(AD683/2000))))*SQRT(2*Basic!$C$4*9.81)*Tool!$B$125)+(COS(RADIANS(90-DEGREES(ASIN(AD683/2000))))*SQRT(2*Basic!$C$4*9.81)*COS(RADIANS(90-DEGREES(ASIN(AD683/2000))))*SQRT(2*Basic!$C$4*9.81))))*(SQRT((SIN(RADIANS(90-DEGREES(ASIN(AD683/2000))))*SQRT(2*Basic!$C$4*9.81)*Tool!$B$125*SIN(RADIANS(90-DEGREES(ASIN(AD683/2000))))*SQRT(2*Basic!$C$4*9.81)*Tool!$B$125)+(COS(RADIANS(90-DEGREES(ASIN(AD683/2000))))*SQRT(2*Basic!$C$4*9.81)*COS(RADIANS(90-DEGREES(ASIN(AD683/2000))))*SQRT(2*Basic!$C$4*9.81))))/(2*9.81)</f>
        <v>0.95196968649000013</v>
      </c>
      <c r="AS683" s="75">
        <f>(1/9.81)*((SQRT((SIN(RADIANS(90-DEGREES(ASIN(AD683/2000))))*SQRT(2*Basic!$C$4*9.81)*Tool!$B$125*SIN(RADIANS(90-DEGREES(ASIN(AD683/2000))))*SQRT(2*Basic!$C$4*9.81)*Tool!$B$125)+(COS(RADIANS(90-DEGREES(ASIN(AD683/2000))))*SQRT(2*Basic!$C$4*9.81)*COS(RADIANS(90-DEGREES(ASIN(AD683/2000))))*SQRT(2*Basic!$C$4*9.81))))*SIN(RADIANS(AK683))+(SQRT(((SQRT((SIN(RADIANS(90-DEGREES(ASIN(AD683/2000))))*SQRT(2*Basic!$C$4*9.81)*Tool!$B$125*SIN(RADIANS(90-DEGREES(ASIN(AD683/2000))))*SQRT(2*Basic!$C$4*9.81)*Tool!$B$125)+(COS(RADIANS(90-DEGREES(ASIN(AD683/2000))))*SQRT(2*Basic!$C$4*9.81)*COS(RADIANS(90-DEGREES(ASIN(AD683/2000))))*SQRT(2*Basic!$C$4*9.81))))*SIN(RADIANS(AK683))*(SQRT((SIN(RADIANS(90-DEGREES(ASIN(AD683/2000))))*SQRT(2*Basic!$C$4*9.81)*Tool!$B$125*SIN(RADIANS(90-DEGREES(ASIN(AD683/2000))))*SQRT(2*Basic!$C$4*9.81)*Tool!$B$125)+(COS(RADIANS(90-DEGREES(ASIN(AD683/2000))))*SQRT(2*Basic!$C$4*9.81)*COS(RADIANS(90-DEGREES(ASIN(AD683/2000))))*SQRT(2*Basic!$C$4*9.81))))*SIN(RADIANS(AK683)))-19.62*(-Basic!$C$3))))*(SQRT((SIN(RADIANS(90-DEGREES(ASIN(AD683/2000))))*SQRT(2*Basic!$C$4*9.81)*Tool!$B$125*SIN(RADIANS(90-DEGREES(ASIN(AD683/2000))))*SQRT(2*Basic!$C$4*9.81)*Tool!$B$125)+(COS(RADIANS(90-DEGREES(ASIN(AD683/2000))))*SQRT(2*Basic!$C$4*9.81)*COS(RADIANS(90-DEGREES(ASIN(AD683/2000))))*SQRT(2*Basic!$C$4*9.81))))*COS(RADIANS(AK683))</f>
        <v>4.1370568154208938</v>
      </c>
    </row>
    <row r="684" spans="6:45" x14ac:dyDescent="0.3">
      <c r="F684">
        <v>682</v>
      </c>
      <c r="G684" s="31">
        <f t="shared" si="74"/>
        <v>2.0105643461101246</v>
      </c>
      <c r="H684" s="35">
        <f>Tool!$E$10+('Trajectory Map'!G684*SIN(RADIANS(90-2*DEGREES(ASIN($D$5/2000))))/COS(RADIANS(90-2*DEGREES(ASIN($D$5/2000))))-('Trajectory Map'!G684*'Trajectory Map'!G684/((VLOOKUP($D$5,$AD$3:$AR$2002,15,FALSE)*4*COS(RADIANS(90-2*DEGREES(ASIN($D$5/2000))))*COS(RADIANS(90-2*DEGREES(ASIN($D$5/2000))))))))</f>
        <v>5.4932887460970443</v>
      </c>
      <c r="AD684" s="33">
        <f t="shared" si="78"/>
        <v>682</v>
      </c>
      <c r="AE684" s="33">
        <f t="shared" si="75"/>
        <v>1880.1265914826054</v>
      </c>
      <c r="AH684" s="33">
        <f t="shared" si="76"/>
        <v>19.937811179837688</v>
      </c>
      <c r="AI684" s="33">
        <f t="shared" si="77"/>
        <v>70.062188820162305</v>
      </c>
      <c r="AK684" s="75">
        <f t="shared" si="79"/>
        <v>50.124377640324624</v>
      </c>
      <c r="AN684" s="64"/>
      <c r="AQ684" s="64"/>
      <c r="AR684" s="75">
        <f>(SQRT((SIN(RADIANS(90-DEGREES(ASIN(AD684/2000))))*SQRT(2*Basic!$C$4*9.81)*Tool!$B$125*SIN(RADIANS(90-DEGREES(ASIN(AD684/2000))))*SQRT(2*Basic!$C$4*9.81)*Tool!$B$125)+(COS(RADIANS(90-DEGREES(ASIN(AD684/2000))))*SQRT(2*Basic!$C$4*9.81)*COS(RADIANS(90-DEGREES(ASIN(AD684/2000))))*SQRT(2*Basic!$C$4*9.81))))*(SQRT((SIN(RADIANS(90-DEGREES(ASIN(AD684/2000))))*SQRT(2*Basic!$C$4*9.81)*Tool!$B$125*SIN(RADIANS(90-DEGREES(ASIN(AD684/2000))))*SQRT(2*Basic!$C$4*9.81)*Tool!$B$125)+(COS(RADIANS(90-DEGREES(ASIN(AD684/2000))))*SQRT(2*Basic!$C$4*9.81)*COS(RADIANS(90-DEGREES(ASIN(AD684/2000))))*SQRT(2*Basic!$C$4*9.81))))/(2*9.81)</f>
        <v>0.9523350931600002</v>
      </c>
      <c r="AS684" s="75">
        <f>(1/9.81)*((SQRT((SIN(RADIANS(90-DEGREES(ASIN(AD684/2000))))*SQRT(2*Basic!$C$4*9.81)*Tool!$B$125*SIN(RADIANS(90-DEGREES(ASIN(AD684/2000))))*SQRT(2*Basic!$C$4*9.81)*Tool!$B$125)+(COS(RADIANS(90-DEGREES(ASIN(AD684/2000))))*SQRT(2*Basic!$C$4*9.81)*COS(RADIANS(90-DEGREES(ASIN(AD684/2000))))*SQRT(2*Basic!$C$4*9.81))))*SIN(RADIANS(AK684))+(SQRT(((SQRT((SIN(RADIANS(90-DEGREES(ASIN(AD684/2000))))*SQRT(2*Basic!$C$4*9.81)*Tool!$B$125*SIN(RADIANS(90-DEGREES(ASIN(AD684/2000))))*SQRT(2*Basic!$C$4*9.81)*Tool!$B$125)+(COS(RADIANS(90-DEGREES(ASIN(AD684/2000))))*SQRT(2*Basic!$C$4*9.81)*COS(RADIANS(90-DEGREES(ASIN(AD684/2000))))*SQRT(2*Basic!$C$4*9.81))))*SIN(RADIANS(AK684))*(SQRT((SIN(RADIANS(90-DEGREES(ASIN(AD684/2000))))*SQRT(2*Basic!$C$4*9.81)*Tool!$B$125*SIN(RADIANS(90-DEGREES(ASIN(AD684/2000))))*SQRT(2*Basic!$C$4*9.81)*Tool!$B$125)+(COS(RADIANS(90-DEGREES(ASIN(AD684/2000))))*SQRT(2*Basic!$C$4*9.81)*COS(RADIANS(90-DEGREES(ASIN(AD684/2000))))*SQRT(2*Basic!$C$4*9.81))))*SIN(RADIANS(AK684)))-19.62*(-Basic!$C$3))))*(SQRT((SIN(RADIANS(90-DEGREES(ASIN(AD684/2000))))*SQRT(2*Basic!$C$4*9.81)*Tool!$B$125*SIN(RADIANS(90-DEGREES(ASIN(AD684/2000))))*SQRT(2*Basic!$C$4*9.81)*Tool!$B$125)+(COS(RADIANS(90-DEGREES(ASIN(AD684/2000))))*SQRT(2*Basic!$C$4*9.81)*COS(RADIANS(90-DEGREES(ASIN(AD684/2000))))*SQRT(2*Basic!$C$4*9.81))))*COS(RADIANS(AK684))</f>
        <v>4.1422851795677369</v>
      </c>
    </row>
    <row r="685" spans="6:45" x14ac:dyDescent="0.3">
      <c r="F685">
        <v>683</v>
      </c>
      <c r="G685" s="31">
        <f t="shared" si="74"/>
        <v>2.0135123876733361</v>
      </c>
      <c r="H685" s="35">
        <f>Tool!$E$10+('Trajectory Map'!G685*SIN(RADIANS(90-2*DEGREES(ASIN($D$5/2000))))/COS(RADIANS(90-2*DEGREES(ASIN($D$5/2000))))-('Trajectory Map'!G685*'Trajectory Map'!G685/((VLOOKUP($D$5,$AD$3:$AR$2002,15,FALSE)*4*COS(RADIANS(90-2*DEGREES(ASIN($D$5/2000))))*COS(RADIANS(90-2*DEGREES(ASIN($D$5/2000))))))))</f>
        <v>5.4913663655338203</v>
      </c>
      <c r="AD685" s="33">
        <f t="shared" si="78"/>
        <v>683</v>
      </c>
      <c r="AE685" s="33">
        <f t="shared" si="75"/>
        <v>1879.7635489603474</v>
      </c>
      <c r="AH685" s="33">
        <f t="shared" si="76"/>
        <v>19.968288548070234</v>
      </c>
      <c r="AI685" s="33">
        <f t="shared" si="77"/>
        <v>70.031711451929766</v>
      </c>
      <c r="AK685" s="75">
        <f t="shared" si="79"/>
        <v>50.063422903859532</v>
      </c>
      <c r="AN685" s="64"/>
      <c r="AQ685" s="64"/>
      <c r="AR685" s="75">
        <f>(SQRT((SIN(RADIANS(90-DEGREES(ASIN(AD685/2000))))*SQRT(2*Basic!$C$4*9.81)*Tool!$B$125*SIN(RADIANS(90-DEGREES(ASIN(AD685/2000))))*SQRT(2*Basic!$C$4*9.81)*Tool!$B$125)+(COS(RADIANS(90-DEGREES(ASIN(AD685/2000))))*SQRT(2*Basic!$C$4*9.81)*COS(RADIANS(90-DEGREES(ASIN(AD685/2000))))*SQRT(2*Basic!$C$4*9.81))))*(SQRT((SIN(RADIANS(90-DEGREES(ASIN(AD685/2000))))*SQRT(2*Basic!$C$4*9.81)*Tool!$B$125*SIN(RADIANS(90-DEGREES(ASIN(AD685/2000))))*SQRT(2*Basic!$C$4*9.81)*Tool!$B$125)+(COS(RADIANS(90-DEGREES(ASIN(AD685/2000))))*SQRT(2*Basic!$C$4*9.81)*COS(RADIANS(90-DEGREES(ASIN(AD685/2000))))*SQRT(2*Basic!$C$4*9.81))))/(2*9.81)</f>
        <v>0.95270103601</v>
      </c>
      <c r="AS685" s="75">
        <f>(1/9.81)*((SQRT((SIN(RADIANS(90-DEGREES(ASIN(AD685/2000))))*SQRT(2*Basic!$C$4*9.81)*Tool!$B$125*SIN(RADIANS(90-DEGREES(ASIN(AD685/2000))))*SQRT(2*Basic!$C$4*9.81)*Tool!$B$125)+(COS(RADIANS(90-DEGREES(ASIN(AD685/2000))))*SQRT(2*Basic!$C$4*9.81)*COS(RADIANS(90-DEGREES(ASIN(AD685/2000))))*SQRT(2*Basic!$C$4*9.81))))*SIN(RADIANS(AK685))+(SQRT(((SQRT((SIN(RADIANS(90-DEGREES(ASIN(AD685/2000))))*SQRT(2*Basic!$C$4*9.81)*Tool!$B$125*SIN(RADIANS(90-DEGREES(ASIN(AD685/2000))))*SQRT(2*Basic!$C$4*9.81)*Tool!$B$125)+(COS(RADIANS(90-DEGREES(ASIN(AD685/2000))))*SQRT(2*Basic!$C$4*9.81)*COS(RADIANS(90-DEGREES(ASIN(AD685/2000))))*SQRT(2*Basic!$C$4*9.81))))*SIN(RADIANS(AK685))*(SQRT((SIN(RADIANS(90-DEGREES(ASIN(AD685/2000))))*SQRT(2*Basic!$C$4*9.81)*Tool!$B$125*SIN(RADIANS(90-DEGREES(ASIN(AD685/2000))))*SQRT(2*Basic!$C$4*9.81)*Tool!$B$125)+(COS(RADIANS(90-DEGREES(ASIN(AD685/2000))))*SQRT(2*Basic!$C$4*9.81)*COS(RADIANS(90-DEGREES(ASIN(AD685/2000))))*SQRT(2*Basic!$C$4*9.81))))*SIN(RADIANS(AK685)))-19.62*(-Basic!$C$3))))*(SQRT((SIN(RADIANS(90-DEGREES(ASIN(AD685/2000))))*SQRT(2*Basic!$C$4*9.81)*Tool!$B$125*SIN(RADIANS(90-DEGREES(ASIN(AD685/2000))))*SQRT(2*Basic!$C$4*9.81)*Tool!$B$125)+(COS(RADIANS(90-DEGREES(ASIN(AD685/2000))))*SQRT(2*Basic!$C$4*9.81)*COS(RADIANS(90-DEGREES(ASIN(AD685/2000))))*SQRT(2*Basic!$C$4*9.81))))*COS(RADIANS(AK685))</f>
        <v>4.1475088663631015</v>
      </c>
    </row>
    <row r="686" spans="6:45" x14ac:dyDescent="0.3">
      <c r="F686">
        <v>684</v>
      </c>
      <c r="G686" s="31">
        <f t="shared" si="74"/>
        <v>2.0164604292365471</v>
      </c>
      <c r="H686" s="35">
        <f>Tool!$E$10+('Trajectory Map'!G686*SIN(RADIANS(90-2*DEGREES(ASIN($D$5/2000))))/COS(RADIANS(90-2*DEGREES(ASIN($D$5/2000))))-('Trajectory Map'!G686*'Trajectory Map'!G686/((VLOOKUP($D$5,$AD$3:$AR$2002,15,FALSE)*4*COS(RADIANS(90-2*DEGREES(ASIN($D$5/2000))))*COS(RADIANS(90-2*DEGREES(ASIN($D$5/2000))))))))</f>
        <v>5.489440531377082</v>
      </c>
      <c r="AD686" s="33">
        <f t="shared" si="78"/>
        <v>684</v>
      </c>
      <c r="AE686" s="33">
        <f t="shared" si="75"/>
        <v>1879.3999042247501</v>
      </c>
      <c r="AH686" s="33">
        <f t="shared" si="76"/>
        <v>19.998771807909886</v>
      </c>
      <c r="AI686" s="33">
        <f t="shared" si="77"/>
        <v>70.00122819209011</v>
      </c>
      <c r="AK686" s="75">
        <f t="shared" si="79"/>
        <v>50.002456384180228</v>
      </c>
      <c r="AN686" s="64"/>
      <c r="AQ686" s="64"/>
      <c r="AR686" s="75">
        <f>(SQRT((SIN(RADIANS(90-DEGREES(ASIN(AD686/2000))))*SQRT(2*Basic!$C$4*9.81)*Tool!$B$125*SIN(RADIANS(90-DEGREES(ASIN(AD686/2000))))*SQRT(2*Basic!$C$4*9.81)*Tool!$B$125)+(COS(RADIANS(90-DEGREES(ASIN(AD686/2000))))*SQRT(2*Basic!$C$4*9.81)*COS(RADIANS(90-DEGREES(ASIN(AD686/2000))))*SQRT(2*Basic!$C$4*9.81))))*(SQRT((SIN(RADIANS(90-DEGREES(ASIN(AD686/2000))))*SQRT(2*Basic!$C$4*9.81)*Tool!$B$125*SIN(RADIANS(90-DEGREES(ASIN(AD686/2000))))*SQRT(2*Basic!$C$4*9.81)*Tool!$B$125)+(COS(RADIANS(90-DEGREES(ASIN(AD686/2000))))*SQRT(2*Basic!$C$4*9.81)*COS(RADIANS(90-DEGREES(ASIN(AD686/2000))))*SQRT(2*Basic!$C$4*9.81))))/(2*9.81)</f>
        <v>0.95306751504000009</v>
      </c>
      <c r="AS686" s="75">
        <f>(1/9.81)*((SQRT((SIN(RADIANS(90-DEGREES(ASIN(AD686/2000))))*SQRT(2*Basic!$C$4*9.81)*Tool!$B$125*SIN(RADIANS(90-DEGREES(ASIN(AD686/2000))))*SQRT(2*Basic!$C$4*9.81)*Tool!$B$125)+(COS(RADIANS(90-DEGREES(ASIN(AD686/2000))))*SQRT(2*Basic!$C$4*9.81)*COS(RADIANS(90-DEGREES(ASIN(AD686/2000))))*SQRT(2*Basic!$C$4*9.81))))*SIN(RADIANS(AK686))+(SQRT(((SQRT((SIN(RADIANS(90-DEGREES(ASIN(AD686/2000))))*SQRT(2*Basic!$C$4*9.81)*Tool!$B$125*SIN(RADIANS(90-DEGREES(ASIN(AD686/2000))))*SQRT(2*Basic!$C$4*9.81)*Tool!$B$125)+(COS(RADIANS(90-DEGREES(ASIN(AD686/2000))))*SQRT(2*Basic!$C$4*9.81)*COS(RADIANS(90-DEGREES(ASIN(AD686/2000))))*SQRT(2*Basic!$C$4*9.81))))*SIN(RADIANS(AK686))*(SQRT((SIN(RADIANS(90-DEGREES(ASIN(AD686/2000))))*SQRT(2*Basic!$C$4*9.81)*Tool!$B$125*SIN(RADIANS(90-DEGREES(ASIN(AD686/2000))))*SQRT(2*Basic!$C$4*9.81)*Tool!$B$125)+(COS(RADIANS(90-DEGREES(ASIN(AD686/2000))))*SQRT(2*Basic!$C$4*9.81)*COS(RADIANS(90-DEGREES(ASIN(AD686/2000))))*SQRT(2*Basic!$C$4*9.81))))*SIN(RADIANS(AK686)))-19.62*(-Basic!$C$3))))*(SQRT((SIN(RADIANS(90-DEGREES(ASIN(AD686/2000))))*SQRT(2*Basic!$C$4*9.81)*Tool!$B$125*SIN(RADIANS(90-DEGREES(ASIN(AD686/2000))))*SQRT(2*Basic!$C$4*9.81)*Tool!$B$125)+(COS(RADIANS(90-DEGREES(ASIN(AD686/2000))))*SQRT(2*Basic!$C$4*9.81)*COS(RADIANS(90-DEGREES(ASIN(AD686/2000))))*SQRT(2*Basic!$C$4*9.81))))*COS(RADIANS(AK686))</f>
        <v>4.1527278627241691</v>
      </c>
    </row>
    <row r="687" spans="6:45" x14ac:dyDescent="0.3">
      <c r="F687">
        <v>685</v>
      </c>
      <c r="G687" s="31">
        <f t="shared" si="74"/>
        <v>2.0194084707997586</v>
      </c>
      <c r="H687" s="35">
        <f>Tool!$E$10+('Trajectory Map'!G687*SIN(RADIANS(90-2*DEGREES(ASIN($D$5/2000))))/COS(RADIANS(90-2*DEGREES(ASIN($D$5/2000))))-('Trajectory Map'!G687*'Trajectory Map'!G687/((VLOOKUP($D$5,$AD$3:$AR$2002,15,FALSE)*4*COS(RADIANS(90-2*DEGREES(ASIN($D$5/2000))))*COS(RADIANS(90-2*DEGREES(ASIN($D$5/2000))))))))</f>
        <v>5.4875112436268294</v>
      </c>
      <c r="AD687" s="33">
        <f t="shared" si="78"/>
        <v>685</v>
      </c>
      <c r="AE687" s="33">
        <f t="shared" si="75"/>
        <v>1879.0356569261799</v>
      </c>
      <c r="AH687" s="33">
        <f t="shared" si="76"/>
        <v>20.029260971408274</v>
      </c>
      <c r="AI687" s="33">
        <f t="shared" si="77"/>
        <v>69.970739028591723</v>
      </c>
      <c r="AK687" s="75">
        <f t="shared" si="79"/>
        <v>49.941478057183453</v>
      </c>
      <c r="AN687" s="64"/>
      <c r="AQ687" s="64"/>
      <c r="AR687" s="75">
        <f>(SQRT((SIN(RADIANS(90-DEGREES(ASIN(AD687/2000))))*SQRT(2*Basic!$C$4*9.81)*Tool!$B$125*SIN(RADIANS(90-DEGREES(ASIN(AD687/2000))))*SQRT(2*Basic!$C$4*9.81)*Tool!$B$125)+(COS(RADIANS(90-DEGREES(ASIN(AD687/2000))))*SQRT(2*Basic!$C$4*9.81)*COS(RADIANS(90-DEGREES(ASIN(AD687/2000))))*SQRT(2*Basic!$C$4*9.81))))*(SQRT((SIN(RADIANS(90-DEGREES(ASIN(AD687/2000))))*SQRT(2*Basic!$C$4*9.81)*Tool!$B$125*SIN(RADIANS(90-DEGREES(ASIN(AD687/2000))))*SQRT(2*Basic!$C$4*9.81)*Tool!$B$125)+(COS(RADIANS(90-DEGREES(ASIN(AD687/2000))))*SQRT(2*Basic!$C$4*9.81)*COS(RADIANS(90-DEGREES(ASIN(AD687/2000))))*SQRT(2*Basic!$C$4*9.81))))/(2*9.81)</f>
        <v>0.95343453024999991</v>
      </c>
      <c r="AS687" s="75">
        <f>(1/9.81)*((SQRT((SIN(RADIANS(90-DEGREES(ASIN(AD687/2000))))*SQRT(2*Basic!$C$4*9.81)*Tool!$B$125*SIN(RADIANS(90-DEGREES(ASIN(AD687/2000))))*SQRT(2*Basic!$C$4*9.81)*Tool!$B$125)+(COS(RADIANS(90-DEGREES(ASIN(AD687/2000))))*SQRT(2*Basic!$C$4*9.81)*COS(RADIANS(90-DEGREES(ASIN(AD687/2000))))*SQRT(2*Basic!$C$4*9.81))))*SIN(RADIANS(AK687))+(SQRT(((SQRT((SIN(RADIANS(90-DEGREES(ASIN(AD687/2000))))*SQRT(2*Basic!$C$4*9.81)*Tool!$B$125*SIN(RADIANS(90-DEGREES(ASIN(AD687/2000))))*SQRT(2*Basic!$C$4*9.81)*Tool!$B$125)+(COS(RADIANS(90-DEGREES(ASIN(AD687/2000))))*SQRT(2*Basic!$C$4*9.81)*COS(RADIANS(90-DEGREES(ASIN(AD687/2000))))*SQRT(2*Basic!$C$4*9.81))))*SIN(RADIANS(AK687))*(SQRT((SIN(RADIANS(90-DEGREES(ASIN(AD687/2000))))*SQRT(2*Basic!$C$4*9.81)*Tool!$B$125*SIN(RADIANS(90-DEGREES(ASIN(AD687/2000))))*SQRT(2*Basic!$C$4*9.81)*Tool!$B$125)+(COS(RADIANS(90-DEGREES(ASIN(AD687/2000))))*SQRT(2*Basic!$C$4*9.81)*COS(RADIANS(90-DEGREES(ASIN(AD687/2000))))*SQRT(2*Basic!$C$4*9.81))))*SIN(RADIANS(AK687)))-19.62*(-Basic!$C$3))))*(SQRT((SIN(RADIANS(90-DEGREES(ASIN(AD687/2000))))*SQRT(2*Basic!$C$4*9.81)*Tool!$B$125*SIN(RADIANS(90-DEGREES(ASIN(AD687/2000))))*SQRT(2*Basic!$C$4*9.81)*Tool!$B$125)+(COS(RADIANS(90-DEGREES(ASIN(AD687/2000))))*SQRT(2*Basic!$C$4*9.81)*COS(RADIANS(90-DEGREES(ASIN(AD687/2000))))*SQRT(2*Basic!$C$4*9.81))))*COS(RADIANS(AK687))</f>
        <v>4.1579421555483878</v>
      </c>
    </row>
    <row r="688" spans="6:45" x14ac:dyDescent="0.3">
      <c r="F688">
        <v>686</v>
      </c>
      <c r="G688" s="31">
        <f t="shared" si="74"/>
        <v>2.0223565123629696</v>
      </c>
      <c r="H688" s="35">
        <f>Tool!$E$10+('Trajectory Map'!G688*SIN(RADIANS(90-2*DEGREES(ASIN($D$5/2000))))/COS(RADIANS(90-2*DEGREES(ASIN($D$5/2000))))-('Trajectory Map'!G688*'Trajectory Map'!G688/((VLOOKUP($D$5,$AD$3:$AR$2002,15,FALSE)*4*COS(RADIANS(90-2*DEGREES(ASIN($D$5/2000))))*COS(RADIANS(90-2*DEGREES(ASIN($D$5/2000))))))))</f>
        <v>5.4855785022830634</v>
      </c>
      <c r="AD688" s="33">
        <f t="shared" si="78"/>
        <v>686</v>
      </c>
      <c r="AE688" s="33">
        <f t="shared" si="75"/>
        <v>1878.6708067141512</v>
      </c>
      <c r="AH688" s="33">
        <f t="shared" si="76"/>
        <v>20.059756050635414</v>
      </c>
      <c r="AI688" s="33">
        <f t="shared" si="77"/>
        <v>69.940243949364586</v>
      </c>
      <c r="AK688" s="75">
        <f t="shared" si="79"/>
        <v>49.880487898729172</v>
      </c>
      <c r="AN688" s="64"/>
      <c r="AQ688" s="64"/>
      <c r="AR688" s="75">
        <f>(SQRT((SIN(RADIANS(90-DEGREES(ASIN(AD688/2000))))*SQRT(2*Basic!$C$4*9.81)*Tool!$B$125*SIN(RADIANS(90-DEGREES(ASIN(AD688/2000))))*SQRT(2*Basic!$C$4*9.81)*Tool!$B$125)+(COS(RADIANS(90-DEGREES(ASIN(AD688/2000))))*SQRT(2*Basic!$C$4*9.81)*COS(RADIANS(90-DEGREES(ASIN(AD688/2000))))*SQRT(2*Basic!$C$4*9.81))))*(SQRT((SIN(RADIANS(90-DEGREES(ASIN(AD688/2000))))*SQRT(2*Basic!$C$4*9.81)*Tool!$B$125*SIN(RADIANS(90-DEGREES(ASIN(AD688/2000))))*SQRT(2*Basic!$C$4*9.81)*Tool!$B$125)+(COS(RADIANS(90-DEGREES(ASIN(AD688/2000))))*SQRT(2*Basic!$C$4*9.81)*COS(RADIANS(90-DEGREES(ASIN(AD688/2000))))*SQRT(2*Basic!$C$4*9.81))))/(2*9.81)</f>
        <v>0.95380208163999991</v>
      </c>
      <c r="AS688" s="75">
        <f>(1/9.81)*((SQRT((SIN(RADIANS(90-DEGREES(ASIN(AD688/2000))))*SQRT(2*Basic!$C$4*9.81)*Tool!$B$125*SIN(RADIANS(90-DEGREES(ASIN(AD688/2000))))*SQRT(2*Basic!$C$4*9.81)*Tool!$B$125)+(COS(RADIANS(90-DEGREES(ASIN(AD688/2000))))*SQRT(2*Basic!$C$4*9.81)*COS(RADIANS(90-DEGREES(ASIN(AD688/2000))))*SQRT(2*Basic!$C$4*9.81))))*SIN(RADIANS(AK688))+(SQRT(((SQRT((SIN(RADIANS(90-DEGREES(ASIN(AD688/2000))))*SQRT(2*Basic!$C$4*9.81)*Tool!$B$125*SIN(RADIANS(90-DEGREES(ASIN(AD688/2000))))*SQRT(2*Basic!$C$4*9.81)*Tool!$B$125)+(COS(RADIANS(90-DEGREES(ASIN(AD688/2000))))*SQRT(2*Basic!$C$4*9.81)*COS(RADIANS(90-DEGREES(ASIN(AD688/2000))))*SQRT(2*Basic!$C$4*9.81))))*SIN(RADIANS(AK688))*(SQRT((SIN(RADIANS(90-DEGREES(ASIN(AD688/2000))))*SQRT(2*Basic!$C$4*9.81)*Tool!$B$125*SIN(RADIANS(90-DEGREES(ASIN(AD688/2000))))*SQRT(2*Basic!$C$4*9.81)*Tool!$B$125)+(COS(RADIANS(90-DEGREES(ASIN(AD688/2000))))*SQRT(2*Basic!$C$4*9.81)*COS(RADIANS(90-DEGREES(ASIN(AD688/2000))))*SQRT(2*Basic!$C$4*9.81))))*SIN(RADIANS(AK688)))-19.62*(-Basic!$C$3))))*(SQRT((SIN(RADIANS(90-DEGREES(ASIN(AD688/2000))))*SQRT(2*Basic!$C$4*9.81)*Tool!$B$125*SIN(RADIANS(90-DEGREES(ASIN(AD688/2000))))*SQRT(2*Basic!$C$4*9.81)*Tool!$B$125)+(COS(RADIANS(90-DEGREES(ASIN(AD688/2000))))*SQRT(2*Basic!$C$4*9.81)*COS(RADIANS(90-DEGREES(ASIN(AD688/2000))))*SQRT(2*Basic!$C$4*9.81))))*COS(RADIANS(AK688))</f>
        <v>4.1631517317135041</v>
      </c>
    </row>
    <row r="689" spans="6:45" x14ac:dyDescent="0.3">
      <c r="F689">
        <v>687</v>
      </c>
      <c r="G689" s="31">
        <f t="shared" si="74"/>
        <v>2.0253045539261811</v>
      </c>
      <c r="H689" s="35">
        <f>Tool!$E$10+('Trajectory Map'!G689*SIN(RADIANS(90-2*DEGREES(ASIN($D$5/2000))))/COS(RADIANS(90-2*DEGREES(ASIN($D$5/2000))))-('Trajectory Map'!G689*'Trajectory Map'!G689/((VLOOKUP($D$5,$AD$3:$AR$2002,15,FALSE)*4*COS(RADIANS(90-2*DEGREES(ASIN($D$5/2000))))*COS(RADIANS(90-2*DEGREES(ASIN($D$5/2000))))))))</f>
        <v>5.4836423073457823</v>
      </c>
      <c r="AD689" s="33">
        <f t="shared" si="78"/>
        <v>687</v>
      </c>
      <c r="AE689" s="33">
        <f t="shared" si="75"/>
        <v>1878.3053532373272</v>
      </c>
      <c r="AH689" s="33">
        <f t="shared" si="76"/>
        <v>20.090257057679725</v>
      </c>
      <c r="AI689" s="33">
        <f t="shared" si="77"/>
        <v>69.909742942320278</v>
      </c>
      <c r="AK689" s="75">
        <f t="shared" si="79"/>
        <v>49.81948588464055</v>
      </c>
      <c r="AN689" s="64"/>
      <c r="AQ689" s="64"/>
      <c r="AR689" s="75">
        <f>(SQRT((SIN(RADIANS(90-DEGREES(ASIN(AD689/2000))))*SQRT(2*Basic!$C$4*9.81)*Tool!$B$125*SIN(RADIANS(90-DEGREES(ASIN(AD689/2000))))*SQRT(2*Basic!$C$4*9.81)*Tool!$B$125)+(COS(RADIANS(90-DEGREES(ASIN(AD689/2000))))*SQRT(2*Basic!$C$4*9.81)*COS(RADIANS(90-DEGREES(ASIN(AD689/2000))))*SQRT(2*Basic!$C$4*9.81))))*(SQRT((SIN(RADIANS(90-DEGREES(ASIN(AD689/2000))))*SQRT(2*Basic!$C$4*9.81)*Tool!$B$125*SIN(RADIANS(90-DEGREES(ASIN(AD689/2000))))*SQRT(2*Basic!$C$4*9.81)*Tool!$B$125)+(COS(RADIANS(90-DEGREES(ASIN(AD689/2000))))*SQRT(2*Basic!$C$4*9.81)*COS(RADIANS(90-DEGREES(ASIN(AD689/2000))))*SQRT(2*Basic!$C$4*9.81))))/(2*9.81)</f>
        <v>0.95417016920999997</v>
      </c>
      <c r="AS689" s="75">
        <f>(1/9.81)*((SQRT((SIN(RADIANS(90-DEGREES(ASIN(AD689/2000))))*SQRT(2*Basic!$C$4*9.81)*Tool!$B$125*SIN(RADIANS(90-DEGREES(ASIN(AD689/2000))))*SQRT(2*Basic!$C$4*9.81)*Tool!$B$125)+(COS(RADIANS(90-DEGREES(ASIN(AD689/2000))))*SQRT(2*Basic!$C$4*9.81)*COS(RADIANS(90-DEGREES(ASIN(AD689/2000))))*SQRT(2*Basic!$C$4*9.81))))*SIN(RADIANS(AK689))+(SQRT(((SQRT((SIN(RADIANS(90-DEGREES(ASIN(AD689/2000))))*SQRT(2*Basic!$C$4*9.81)*Tool!$B$125*SIN(RADIANS(90-DEGREES(ASIN(AD689/2000))))*SQRT(2*Basic!$C$4*9.81)*Tool!$B$125)+(COS(RADIANS(90-DEGREES(ASIN(AD689/2000))))*SQRT(2*Basic!$C$4*9.81)*COS(RADIANS(90-DEGREES(ASIN(AD689/2000))))*SQRT(2*Basic!$C$4*9.81))))*SIN(RADIANS(AK689))*(SQRT((SIN(RADIANS(90-DEGREES(ASIN(AD689/2000))))*SQRT(2*Basic!$C$4*9.81)*Tool!$B$125*SIN(RADIANS(90-DEGREES(ASIN(AD689/2000))))*SQRT(2*Basic!$C$4*9.81)*Tool!$B$125)+(COS(RADIANS(90-DEGREES(ASIN(AD689/2000))))*SQRT(2*Basic!$C$4*9.81)*COS(RADIANS(90-DEGREES(ASIN(AD689/2000))))*SQRT(2*Basic!$C$4*9.81))))*SIN(RADIANS(AK689)))-19.62*(-Basic!$C$3))))*(SQRT((SIN(RADIANS(90-DEGREES(ASIN(AD689/2000))))*SQRT(2*Basic!$C$4*9.81)*Tool!$B$125*SIN(RADIANS(90-DEGREES(ASIN(AD689/2000))))*SQRT(2*Basic!$C$4*9.81)*Tool!$B$125)+(COS(RADIANS(90-DEGREES(ASIN(AD689/2000))))*SQRT(2*Basic!$C$4*9.81)*COS(RADIANS(90-DEGREES(ASIN(AD689/2000))))*SQRT(2*Basic!$C$4*9.81))))*COS(RADIANS(AK689))</f>
        <v>4.1683565780775806</v>
      </c>
    </row>
    <row r="690" spans="6:45" x14ac:dyDescent="0.3">
      <c r="F690">
        <v>688</v>
      </c>
      <c r="G690" s="31">
        <f t="shared" si="74"/>
        <v>2.0282525954893926</v>
      </c>
      <c r="H690" s="35">
        <f>Tool!$E$10+('Trajectory Map'!G690*SIN(RADIANS(90-2*DEGREES(ASIN($D$5/2000))))/COS(RADIANS(90-2*DEGREES(ASIN($D$5/2000))))-('Trajectory Map'!G690*'Trajectory Map'!G690/((VLOOKUP($D$5,$AD$3:$AR$2002,15,FALSE)*4*COS(RADIANS(90-2*DEGREES(ASIN($D$5/2000))))*COS(RADIANS(90-2*DEGREES(ASIN($D$5/2000))))))))</f>
        <v>5.4817026588149869</v>
      </c>
      <c r="AD690" s="33">
        <f t="shared" si="78"/>
        <v>688</v>
      </c>
      <c r="AE690" s="33">
        <f t="shared" si="75"/>
        <v>1877.9392961435149</v>
      </c>
      <c r="AH690" s="33">
        <f t="shared" si="76"/>
        <v>20.120764004648112</v>
      </c>
      <c r="AI690" s="33">
        <f t="shared" si="77"/>
        <v>69.879235995351891</v>
      </c>
      <c r="AK690" s="75">
        <f t="shared" si="79"/>
        <v>49.758471990703775</v>
      </c>
      <c r="AN690" s="64"/>
      <c r="AQ690" s="64"/>
      <c r="AR690" s="75">
        <f>(SQRT((SIN(RADIANS(90-DEGREES(ASIN(AD690/2000))))*SQRT(2*Basic!$C$4*9.81)*Tool!$B$125*SIN(RADIANS(90-DEGREES(ASIN(AD690/2000))))*SQRT(2*Basic!$C$4*9.81)*Tool!$B$125)+(COS(RADIANS(90-DEGREES(ASIN(AD690/2000))))*SQRT(2*Basic!$C$4*9.81)*COS(RADIANS(90-DEGREES(ASIN(AD690/2000))))*SQRT(2*Basic!$C$4*9.81))))*(SQRT((SIN(RADIANS(90-DEGREES(ASIN(AD690/2000))))*SQRT(2*Basic!$C$4*9.81)*Tool!$B$125*SIN(RADIANS(90-DEGREES(ASIN(AD690/2000))))*SQRT(2*Basic!$C$4*9.81)*Tool!$B$125)+(COS(RADIANS(90-DEGREES(ASIN(AD690/2000))))*SQRT(2*Basic!$C$4*9.81)*COS(RADIANS(90-DEGREES(ASIN(AD690/2000))))*SQRT(2*Basic!$C$4*9.81))))/(2*9.81)</f>
        <v>0.95453879295999955</v>
      </c>
      <c r="AS690" s="75">
        <f>(1/9.81)*((SQRT((SIN(RADIANS(90-DEGREES(ASIN(AD690/2000))))*SQRT(2*Basic!$C$4*9.81)*Tool!$B$125*SIN(RADIANS(90-DEGREES(ASIN(AD690/2000))))*SQRT(2*Basic!$C$4*9.81)*Tool!$B$125)+(COS(RADIANS(90-DEGREES(ASIN(AD690/2000))))*SQRT(2*Basic!$C$4*9.81)*COS(RADIANS(90-DEGREES(ASIN(AD690/2000))))*SQRT(2*Basic!$C$4*9.81))))*SIN(RADIANS(AK690))+(SQRT(((SQRT((SIN(RADIANS(90-DEGREES(ASIN(AD690/2000))))*SQRT(2*Basic!$C$4*9.81)*Tool!$B$125*SIN(RADIANS(90-DEGREES(ASIN(AD690/2000))))*SQRT(2*Basic!$C$4*9.81)*Tool!$B$125)+(COS(RADIANS(90-DEGREES(ASIN(AD690/2000))))*SQRT(2*Basic!$C$4*9.81)*COS(RADIANS(90-DEGREES(ASIN(AD690/2000))))*SQRT(2*Basic!$C$4*9.81))))*SIN(RADIANS(AK690))*(SQRT((SIN(RADIANS(90-DEGREES(ASIN(AD690/2000))))*SQRT(2*Basic!$C$4*9.81)*Tool!$B$125*SIN(RADIANS(90-DEGREES(ASIN(AD690/2000))))*SQRT(2*Basic!$C$4*9.81)*Tool!$B$125)+(COS(RADIANS(90-DEGREES(ASIN(AD690/2000))))*SQRT(2*Basic!$C$4*9.81)*COS(RADIANS(90-DEGREES(ASIN(AD690/2000))))*SQRT(2*Basic!$C$4*9.81))))*SIN(RADIANS(AK690)))-19.62*(-Basic!$C$3))))*(SQRT((SIN(RADIANS(90-DEGREES(ASIN(AD690/2000))))*SQRT(2*Basic!$C$4*9.81)*Tool!$B$125*SIN(RADIANS(90-DEGREES(ASIN(AD690/2000))))*SQRT(2*Basic!$C$4*9.81)*Tool!$B$125)+(COS(RADIANS(90-DEGREES(ASIN(AD690/2000))))*SQRT(2*Basic!$C$4*9.81)*COS(RADIANS(90-DEGREES(ASIN(AD690/2000))))*SQRT(2*Basic!$C$4*9.81))))*COS(RADIANS(AK690))</f>
        <v>4.1735566814790364</v>
      </c>
    </row>
    <row r="691" spans="6:45" x14ac:dyDescent="0.3">
      <c r="F691">
        <v>689</v>
      </c>
      <c r="G691" s="31">
        <f t="shared" si="74"/>
        <v>2.0312006370526041</v>
      </c>
      <c r="H691" s="35">
        <f>Tool!$E$10+('Trajectory Map'!G691*SIN(RADIANS(90-2*DEGREES(ASIN($D$5/2000))))/COS(RADIANS(90-2*DEGREES(ASIN($D$5/2000))))-('Trajectory Map'!G691*'Trajectory Map'!G691/((VLOOKUP($D$5,$AD$3:$AR$2002,15,FALSE)*4*COS(RADIANS(90-2*DEGREES(ASIN($D$5/2000))))*COS(RADIANS(90-2*DEGREES(ASIN($D$5/2000))))))))</f>
        <v>5.479759556690678</v>
      </c>
      <c r="AD691" s="33">
        <f t="shared" si="78"/>
        <v>689</v>
      </c>
      <c r="AE691" s="33">
        <f t="shared" si="75"/>
        <v>1877.5726350796658</v>
      </c>
      <c r="AH691" s="33">
        <f t="shared" si="76"/>
        <v>20.151276903666002</v>
      </c>
      <c r="AI691" s="33">
        <f t="shared" si="77"/>
        <v>69.848723096333998</v>
      </c>
      <c r="AK691" s="75">
        <f t="shared" si="79"/>
        <v>49.697446192667996</v>
      </c>
      <c r="AN691" s="64"/>
      <c r="AQ691" s="64"/>
      <c r="AR691" s="75">
        <f>(SQRT((SIN(RADIANS(90-DEGREES(ASIN(AD691/2000))))*SQRT(2*Basic!$C$4*9.81)*Tool!$B$125*SIN(RADIANS(90-DEGREES(ASIN(AD691/2000))))*SQRT(2*Basic!$C$4*9.81)*Tool!$B$125)+(COS(RADIANS(90-DEGREES(ASIN(AD691/2000))))*SQRT(2*Basic!$C$4*9.81)*COS(RADIANS(90-DEGREES(ASIN(AD691/2000))))*SQRT(2*Basic!$C$4*9.81))))*(SQRT((SIN(RADIANS(90-DEGREES(ASIN(AD691/2000))))*SQRT(2*Basic!$C$4*9.81)*Tool!$B$125*SIN(RADIANS(90-DEGREES(ASIN(AD691/2000))))*SQRT(2*Basic!$C$4*9.81)*Tool!$B$125)+(COS(RADIANS(90-DEGREES(ASIN(AD691/2000))))*SQRT(2*Basic!$C$4*9.81)*COS(RADIANS(90-DEGREES(ASIN(AD691/2000))))*SQRT(2*Basic!$C$4*9.81))))/(2*9.81)</f>
        <v>0.95490795289000019</v>
      </c>
      <c r="AS691" s="75">
        <f>(1/9.81)*((SQRT((SIN(RADIANS(90-DEGREES(ASIN(AD691/2000))))*SQRT(2*Basic!$C$4*9.81)*Tool!$B$125*SIN(RADIANS(90-DEGREES(ASIN(AD691/2000))))*SQRT(2*Basic!$C$4*9.81)*Tool!$B$125)+(COS(RADIANS(90-DEGREES(ASIN(AD691/2000))))*SQRT(2*Basic!$C$4*9.81)*COS(RADIANS(90-DEGREES(ASIN(AD691/2000))))*SQRT(2*Basic!$C$4*9.81))))*SIN(RADIANS(AK691))+(SQRT(((SQRT((SIN(RADIANS(90-DEGREES(ASIN(AD691/2000))))*SQRT(2*Basic!$C$4*9.81)*Tool!$B$125*SIN(RADIANS(90-DEGREES(ASIN(AD691/2000))))*SQRT(2*Basic!$C$4*9.81)*Tool!$B$125)+(COS(RADIANS(90-DEGREES(ASIN(AD691/2000))))*SQRT(2*Basic!$C$4*9.81)*COS(RADIANS(90-DEGREES(ASIN(AD691/2000))))*SQRT(2*Basic!$C$4*9.81))))*SIN(RADIANS(AK691))*(SQRT((SIN(RADIANS(90-DEGREES(ASIN(AD691/2000))))*SQRT(2*Basic!$C$4*9.81)*Tool!$B$125*SIN(RADIANS(90-DEGREES(ASIN(AD691/2000))))*SQRT(2*Basic!$C$4*9.81)*Tool!$B$125)+(COS(RADIANS(90-DEGREES(ASIN(AD691/2000))))*SQRT(2*Basic!$C$4*9.81)*COS(RADIANS(90-DEGREES(ASIN(AD691/2000))))*SQRT(2*Basic!$C$4*9.81))))*SIN(RADIANS(AK691)))-19.62*(-Basic!$C$3))))*(SQRT((SIN(RADIANS(90-DEGREES(ASIN(AD691/2000))))*SQRT(2*Basic!$C$4*9.81)*Tool!$B$125*SIN(RADIANS(90-DEGREES(ASIN(AD691/2000))))*SQRT(2*Basic!$C$4*9.81)*Tool!$B$125)+(COS(RADIANS(90-DEGREES(ASIN(AD691/2000))))*SQRT(2*Basic!$C$4*9.81)*COS(RADIANS(90-DEGREES(ASIN(AD691/2000))))*SQRT(2*Basic!$C$4*9.81))))*COS(RADIANS(AK691))</f>
        <v>4.1787520287366613</v>
      </c>
    </row>
    <row r="692" spans="6:45" x14ac:dyDescent="0.3">
      <c r="F692">
        <v>690</v>
      </c>
      <c r="G692" s="31">
        <f t="shared" si="74"/>
        <v>2.0341486786158152</v>
      </c>
      <c r="H692" s="35">
        <f>Tool!$E$10+('Trajectory Map'!G692*SIN(RADIANS(90-2*DEGREES(ASIN($D$5/2000))))/COS(RADIANS(90-2*DEGREES(ASIN($D$5/2000))))-('Trajectory Map'!G692*'Trajectory Map'!G692/((VLOOKUP($D$5,$AD$3:$AR$2002,15,FALSE)*4*COS(RADIANS(90-2*DEGREES(ASIN($D$5/2000))))*COS(RADIANS(90-2*DEGREES(ASIN($D$5/2000))))))))</f>
        <v>5.477813000972855</v>
      </c>
      <c r="AD692" s="33">
        <f t="shared" si="78"/>
        <v>690</v>
      </c>
      <c r="AE692" s="33">
        <f t="shared" si="75"/>
        <v>1877.2053696918726</v>
      </c>
      <c r="AH692" s="33">
        <f t="shared" si="76"/>
        <v>20.181795766877411</v>
      </c>
      <c r="AI692" s="33">
        <f t="shared" si="77"/>
        <v>69.818204233122586</v>
      </c>
      <c r="AK692" s="75">
        <f t="shared" si="79"/>
        <v>49.636408466245179</v>
      </c>
      <c r="AN692" s="64"/>
      <c r="AQ692" s="64"/>
      <c r="AR692" s="75">
        <f>(SQRT((SIN(RADIANS(90-DEGREES(ASIN(AD692/2000))))*SQRT(2*Basic!$C$4*9.81)*Tool!$B$125*SIN(RADIANS(90-DEGREES(ASIN(AD692/2000))))*SQRT(2*Basic!$C$4*9.81)*Tool!$B$125)+(COS(RADIANS(90-DEGREES(ASIN(AD692/2000))))*SQRT(2*Basic!$C$4*9.81)*COS(RADIANS(90-DEGREES(ASIN(AD692/2000))))*SQRT(2*Basic!$C$4*9.81))))*(SQRT((SIN(RADIANS(90-DEGREES(ASIN(AD692/2000))))*SQRT(2*Basic!$C$4*9.81)*Tool!$B$125*SIN(RADIANS(90-DEGREES(ASIN(AD692/2000))))*SQRT(2*Basic!$C$4*9.81)*Tool!$B$125)+(COS(RADIANS(90-DEGREES(ASIN(AD692/2000))))*SQRT(2*Basic!$C$4*9.81)*COS(RADIANS(90-DEGREES(ASIN(AD692/2000))))*SQRT(2*Basic!$C$4*9.81))))/(2*9.81)</f>
        <v>0.95527764900000001</v>
      </c>
      <c r="AS692" s="75">
        <f>(1/9.81)*((SQRT((SIN(RADIANS(90-DEGREES(ASIN(AD692/2000))))*SQRT(2*Basic!$C$4*9.81)*Tool!$B$125*SIN(RADIANS(90-DEGREES(ASIN(AD692/2000))))*SQRT(2*Basic!$C$4*9.81)*Tool!$B$125)+(COS(RADIANS(90-DEGREES(ASIN(AD692/2000))))*SQRT(2*Basic!$C$4*9.81)*COS(RADIANS(90-DEGREES(ASIN(AD692/2000))))*SQRT(2*Basic!$C$4*9.81))))*SIN(RADIANS(AK692))+(SQRT(((SQRT((SIN(RADIANS(90-DEGREES(ASIN(AD692/2000))))*SQRT(2*Basic!$C$4*9.81)*Tool!$B$125*SIN(RADIANS(90-DEGREES(ASIN(AD692/2000))))*SQRT(2*Basic!$C$4*9.81)*Tool!$B$125)+(COS(RADIANS(90-DEGREES(ASIN(AD692/2000))))*SQRT(2*Basic!$C$4*9.81)*COS(RADIANS(90-DEGREES(ASIN(AD692/2000))))*SQRT(2*Basic!$C$4*9.81))))*SIN(RADIANS(AK692))*(SQRT((SIN(RADIANS(90-DEGREES(ASIN(AD692/2000))))*SQRT(2*Basic!$C$4*9.81)*Tool!$B$125*SIN(RADIANS(90-DEGREES(ASIN(AD692/2000))))*SQRT(2*Basic!$C$4*9.81)*Tool!$B$125)+(COS(RADIANS(90-DEGREES(ASIN(AD692/2000))))*SQRT(2*Basic!$C$4*9.81)*COS(RADIANS(90-DEGREES(ASIN(AD692/2000))))*SQRT(2*Basic!$C$4*9.81))))*SIN(RADIANS(AK692)))-19.62*(-Basic!$C$3))))*(SQRT((SIN(RADIANS(90-DEGREES(ASIN(AD692/2000))))*SQRT(2*Basic!$C$4*9.81)*Tool!$B$125*SIN(RADIANS(90-DEGREES(ASIN(AD692/2000))))*SQRT(2*Basic!$C$4*9.81)*Tool!$B$125)+(COS(RADIANS(90-DEGREES(ASIN(AD692/2000))))*SQRT(2*Basic!$C$4*9.81)*COS(RADIANS(90-DEGREES(ASIN(AD692/2000))))*SQRT(2*Basic!$C$4*9.81))))*COS(RADIANS(AK692))</f>
        <v>4.1839426066496479</v>
      </c>
    </row>
    <row r="693" spans="6:45" x14ac:dyDescent="0.3">
      <c r="F693">
        <v>691</v>
      </c>
      <c r="G693" s="31">
        <f t="shared" si="74"/>
        <v>2.0370967201790267</v>
      </c>
      <c r="H693" s="35">
        <f>Tool!$E$10+('Trajectory Map'!G693*SIN(RADIANS(90-2*DEGREES(ASIN($D$5/2000))))/COS(RADIANS(90-2*DEGREES(ASIN($D$5/2000))))-('Trajectory Map'!G693*'Trajectory Map'!G693/((VLOOKUP($D$5,$AD$3:$AR$2002,15,FALSE)*4*COS(RADIANS(90-2*DEGREES(ASIN($D$5/2000))))*COS(RADIANS(90-2*DEGREES(ASIN($D$5/2000))))))))</f>
        <v>5.4758629916615185</v>
      </c>
      <c r="AD693" s="33">
        <f t="shared" si="78"/>
        <v>691</v>
      </c>
      <c r="AE693" s="33">
        <f t="shared" si="75"/>
        <v>1876.8374996253672</v>
      </c>
      <c r="AH693" s="33">
        <f t="shared" si="76"/>
        <v>20.212320606445001</v>
      </c>
      <c r="AI693" s="33">
        <f t="shared" si="77"/>
        <v>69.787679393554995</v>
      </c>
      <c r="AK693" s="75">
        <f t="shared" si="79"/>
        <v>49.575358787109998</v>
      </c>
      <c r="AN693" s="64"/>
      <c r="AQ693" s="64"/>
      <c r="AR693" s="75">
        <f>(SQRT((SIN(RADIANS(90-DEGREES(ASIN(AD693/2000))))*SQRT(2*Basic!$C$4*9.81)*Tool!$B$125*SIN(RADIANS(90-DEGREES(ASIN(AD693/2000))))*SQRT(2*Basic!$C$4*9.81)*Tool!$B$125)+(COS(RADIANS(90-DEGREES(ASIN(AD693/2000))))*SQRT(2*Basic!$C$4*9.81)*COS(RADIANS(90-DEGREES(ASIN(AD693/2000))))*SQRT(2*Basic!$C$4*9.81))))*(SQRT((SIN(RADIANS(90-DEGREES(ASIN(AD693/2000))))*SQRT(2*Basic!$C$4*9.81)*Tool!$B$125*SIN(RADIANS(90-DEGREES(ASIN(AD693/2000))))*SQRT(2*Basic!$C$4*9.81)*Tool!$B$125)+(COS(RADIANS(90-DEGREES(ASIN(AD693/2000))))*SQRT(2*Basic!$C$4*9.81)*COS(RADIANS(90-DEGREES(ASIN(AD693/2000))))*SQRT(2*Basic!$C$4*9.81))))/(2*9.81)</f>
        <v>0.95564788129</v>
      </c>
      <c r="AS693" s="75">
        <f>(1/9.81)*((SQRT((SIN(RADIANS(90-DEGREES(ASIN(AD693/2000))))*SQRT(2*Basic!$C$4*9.81)*Tool!$B$125*SIN(RADIANS(90-DEGREES(ASIN(AD693/2000))))*SQRT(2*Basic!$C$4*9.81)*Tool!$B$125)+(COS(RADIANS(90-DEGREES(ASIN(AD693/2000))))*SQRT(2*Basic!$C$4*9.81)*COS(RADIANS(90-DEGREES(ASIN(AD693/2000))))*SQRT(2*Basic!$C$4*9.81))))*SIN(RADIANS(AK693))+(SQRT(((SQRT((SIN(RADIANS(90-DEGREES(ASIN(AD693/2000))))*SQRT(2*Basic!$C$4*9.81)*Tool!$B$125*SIN(RADIANS(90-DEGREES(ASIN(AD693/2000))))*SQRT(2*Basic!$C$4*9.81)*Tool!$B$125)+(COS(RADIANS(90-DEGREES(ASIN(AD693/2000))))*SQRT(2*Basic!$C$4*9.81)*COS(RADIANS(90-DEGREES(ASIN(AD693/2000))))*SQRT(2*Basic!$C$4*9.81))))*SIN(RADIANS(AK693))*(SQRT((SIN(RADIANS(90-DEGREES(ASIN(AD693/2000))))*SQRT(2*Basic!$C$4*9.81)*Tool!$B$125*SIN(RADIANS(90-DEGREES(ASIN(AD693/2000))))*SQRT(2*Basic!$C$4*9.81)*Tool!$B$125)+(COS(RADIANS(90-DEGREES(ASIN(AD693/2000))))*SQRT(2*Basic!$C$4*9.81)*COS(RADIANS(90-DEGREES(ASIN(AD693/2000))))*SQRT(2*Basic!$C$4*9.81))))*SIN(RADIANS(AK693)))-19.62*(-Basic!$C$3))))*(SQRT((SIN(RADIANS(90-DEGREES(ASIN(AD693/2000))))*SQRT(2*Basic!$C$4*9.81)*Tool!$B$125*SIN(RADIANS(90-DEGREES(ASIN(AD693/2000))))*SQRT(2*Basic!$C$4*9.81)*Tool!$B$125)+(COS(RADIANS(90-DEGREES(ASIN(AD693/2000))))*SQRT(2*Basic!$C$4*9.81)*COS(RADIANS(90-DEGREES(ASIN(AD693/2000))))*SQRT(2*Basic!$C$4*9.81))))*COS(RADIANS(AK693))</f>
        <v>4.1891284019976274</v>
      </c>
    </row>
    <row r="694" spans="6:45" x14ac:dyDescent="0.3">
      <c r="F694">
        <v>692</v>
      </c>
      <c r="G694" s="31">
        <f t="shared" si="74"/>
        <v>2.0400447617422377</v>
      </c>
      <c r="H694" s="35">
        <f>Tool!$E$10+('Trajectory Map'!G694*SIN(RADIANS(90-2*DEGREES(ASIN($D$5/2000))))/COS(RADIANS(90-2*DEGREES(ASIN($D$5/2000))))-('Trajectory Map'!G694*'Trajectory Map'!G694/((VLOOKUP($D$5,$AD$3:$AR$2002,15,FALSE)*4*COS(RADIANS(90-2*DEGREES(ASIN($D$5/2000))))*COS(RADIANS(90-2*DEGREES(ASIN($D$5/2000))))))))</f>
        <v>5.4739095287566668</v>
      </c>
      <c r="AD694" s="33">
        <f t="shared" si="78"/>
        <v>692</v>
      </c>
      <c r="AE694" s="33">
        <f t="shared" si="75"/>
        <v>1876.469024524519</v>
      </c>
      <c r="AH694" s="33">
        <f t="shared" si="76"/>
        <v>20.242851434550136</v>
      </c>
      <c r="AI694" s="33">
        <f t="shared" si="77"/>
        <v>69.757148565449867</v>
      </c>
      <c r="AK694" s="75">
        <f t="shared" si="79"/>
        <v>49.514297130899728</v>
      </c>
      <c r="AN694" s="64"/>
      <c r="AQ694" s="64"/>
      <c r="AR694" s="75">
        <f>(SQRT((SIN(RADIANS(90-DEGREES(ASIN(AD694/2000))))*SQRT(2*Basic!$C$4*9.81)*Tool!$B$125*SIN(RADIANS(90-DEGREES(ASIN(AD694/2000))))*SQRT(2*Basic!$C$4*9.81)*Tool!$B$125)+(COS(RADIANS(90-DEGREES(ASIN(AD694/2000))))*SQRT(2*Basic!$C$4*9.81)*COS(RADIANS(90-DEGREES(ASIN(AD694/2000))))*SQRT(2*Basic!$C$4*9.81))))*(SQRT((SIN(RADIANS(90-DEGREES(ASIN(AD694/2000))))*SQRT(2*Basic!$C$4*9.81)*Tool!$B$125*SIN(RADIANS(90-DEGREES(ASIN(AD694/2000))))*SQRT(2*Basic!$C$4*9.81)*Tool!$B$125)+(COS(RADIANS(90-DEGREES(ASIN(AD694/2000))))*SQRT(2*Basic!$C$4*9.81)*COS(RADIANS(90-DEGREES(ASIN(AD694/2000))))*SQRT(2*Basic!$C$4*9.81))))/(2*9.81)</f>
        <v>0.95601864976000028</v>
      </c>
      <c r="AS694" s="75">
        <f>(1/9.81)*((SQRT((SIN(RADIANS(90-DEGREES(ASIN(AD694/2000))))*SQRT(2*Basic!$C$4*9.81)*Tool!$B$125*SIN(RADIANS(90-DEGREES(ASIN(AD694/2000))))*SQRT(2*Basic!$C$4*9.81)*Tool!$B$125)+(COS(RADIANS(90-DEGREES(ASIN(AD694/2000))))*SQRT(2*Basic!$C$4*9.81)*COS(RADIANS(90-DEGREES(ASIN(AD694/2000))))*SQRT(2*Basic!$C$4*9.81))))*SIN(RADIANS(AK694))+(SQRT(((SQRT((SIN(RADIANS(90-DEGREES(ASIN(AD694/2000))))*SQRT(2*Basic!$C$4*9.81)*Tool!$B$125*SIN(RADIANS(90-DEGREES(ASIN(AD694/2000))))*SQRT(2*Basic!$C$4*9.81)*Tool!$B$125)+(COS(RADIANS(90-DEGREES(ASIN(AD694/2000))))*SQRT(2*Basic!$C$4*9.81)*COS(RADIANS(90-DEGREES(ASIN(AD694/2000))))*SQRT(2*Basic!$C$4*9.81))))*SIN(RADIANS(AK694))*(SQRT((SIN(RADIANS(90-DEGREES(ASIN(AD694/2000))))*SQRT(2*Basic!$C$4*9.81)*Tool!$B$125*SIN(RADIANS(90-DEGREES(ASIN(AD694/2000))))*SQRT(2*Basic!$C$4*9.81)*Tool!$B$125)+(COS(RADIANS(90-DEGREES(ASIN(AD694/2000))))*SQRT(2*Basic!$C$4*9.81)*COS(RADIANS(90-DEGREES(ASIN(AD694/2000))))*SQRT(2*Basic!$C$4*9.81))))*SIN(RADIANS(AK694)))-19.62*(-Basic!$C$3))))*(SQRT((SIN(RADIANS(90-DEGREES(ASIN(AD694/2000))))*SQRT(2*Basic!$C$4*9.81)*Tool!$B$125*SIN(RADIANS(90-DEGREES(ASIN(AD694/2000))))*SQRT(2*Basic!$C$4*9.81)*Tool!$B$125)+(COS(RADIANS(90-DEGREES(ASIN(AD694/2000))))*SQRT(2*Basic!$C$4*9.81)*COS(RADIANS(90-DEGREES(ASIN(AD694/2000))))*SQRT(2*Basic!$C$4*9.81))))*COS(RADIANS(AK694))</f>
        <v>4.1943094015406874</v>
      </c>
    </row>
    <row r="695" spans="6:45" x14ac:dyDescent="0.3">
      <c r="F695">
        <v>693</v>
      </c>
      <c r="G695" s="31">
        <f t="shared" si="74"/>
        <v>2.0429928033054492</v>
      </c>
      <c r="H695" s="35">
        <f>Tool!$E$10+('Trajectory Map'!G695*SIN(RADIANS(90-2*DEGREES(ASIN($D$5/2000))))/COS(RADIANS(90-2*DEGREES(ASIN($D$5/2000))))-('Trajectory Map'!G695*'Trajectory Map'!G695/((VLOOKUP($D$5,$AD$3:$AR$2002,15,FALSE)*4*COS(RADIANS(90-2*DEGREES(ASIN($D$5/2000))))*COS(RADIANS(90-2*DEGREES(ASIN($D$5/2000))))))))</f>
        <v>5.4719526122583018</v>
      </c>
      <c r="AD695" s="33">
        <f t="shared" si="78"/>
        <v>693</v>
      </c>
      <c r="AE695" s="33">
        <f t="shared" si="75"/>
        <v>1876.0999440328333</v>
      </c>
      <c r="AH695" s="33">
        <f t="shared" si="76"/>
        <v>20.273388263392938</v>
      </c>
      <c r="AI695" s="33">
        <f t="shared" si="77"/>
        <v>69.726611736607055</v>
      </c>
      <c r="AK695" s="75">
        <f t="shared" si="79"/>
        <v>49.453223473214123</v>
      </c>
      <c r="AN695" s="64"/>
      <c r="AQ695" s="64"/>
      <c r="AR695" s="75">
        <f>(SQRT((SIN(RADIANS(90-DEGREES(ASIN(AD695/2000))))*SQRT(2*Basic!$C$4*9.81)*Tool!$B$125*SIN(RADIANS(90-DEGREES(ASIN(AD695/2000))))*SQRT(2*Basic!$C$4*9.81)*Tool!$B$125)+(COS(RADIANS(90-DEGREES(ASIN(AD695/2000))))*SQRT(2*Basic!$C$4*9.81)*COS(RADIANS(90-DEGREES(ASIN(AD695/2000))))*SQRT(2*Basic!$C$4*9.81))))*(SQRT((SIN(RADIANS(90-DEGREES(ASIN(AD695/2000))))*SQRT(2*Basic!$C$4*9.81)*Tool!$B$125*SIN(RADIANS(90-DEGREES(ASIN(AD695/2000))))*SQRT(2*Basic!$C$4*9.81)*Tool!$B$125)+(COS(RADIANS(90-DEGREES(ASIN(AD695/2000))))*SQRT(2*Basic!$C$4*9.81)*COS(RADIANS(90-DEGREES(ASIN(AD695/2000))))*SQRT(2*Basic!$C$4*9.81))))/(2*9.81)</f>
        <v>0.9563899544100003</v>
      </c>
      <c r="AS695" s="75">
        <f>(1/9.81)*((SQRT((SIN(RADIANS(90-DEGREES(ASIN(AD695/2000))))*SQRT(2*Basic!$C$4*9.81)*Tool!$B$125*SIN(RADIANS(90-DEGREES(ASIN(AD695/2000))))*SQRT(2*Basic!$C$4*9.81)*Tool!$B$125)+(COS(RADIANS(90-DEGREES(ASIN(AD695/2000))))*SQRT(2*Basic!$C$4*9.81)*COS(RADIANS(90-DEGREES(ASIN(AD695/2000))))*SQRT(2*Basic!$C$4*9.81))))*SIN(RADIANS(AK695))+(SQRT(((SQRT((SIN(RADIANS(90-DEGREES(ASIN(AD695/2000))))*SQRT(2*Basic!$C$4*9.81)*Tool!$B$125*SIN(RADIANS(90-DEGREES(ASIN(AD695/2000))))*SQRT(2*Basic!$C$4*9.81)*Tool!$B$125)+(COS(RADIANS(90-DEGREES(ASIN(AD695/2000))))*SQRT(2*Basic!$C$4*9.81)*COS(RADIANS(90-DEGREES(ASIN(AD695/2000))))*SQRT(2*Basic!$C$4*9.81))))*SIN(RADIANS(AK695))*(SQRT((SIN(RADIANS(90-DEGREES(ASIN(AD695/2000))))*SQRT(2*Basic!$C$4*9.81)*Tool!$B$125*SIN(RADIANS(90-DEGREES(ASIN(AD695/2000))))*SQRT(2*Basic!$C$4*9.81)*Tool!$B$125)+(COS(RADIANS(90-DEGREES(ASIN(AD695/2000))))*SQRT(2*Basic!$C$4*9.81)*COS(RADIANS(90-DEGREES(ASIN(AD695/2000))))*SQRT(2*Basic!$C$4*9.81))))*SIN(RADIANS(AK695)))-19.62*(-Basic!$C$3))))*(SQRT((SIN(RADIANS(90-DEGREES(ASIN(AD695/2000))))*SQRT(2*Basic!$C$4*9.81)*Tool!$B$125*SIN(RADIANS(90-DEGREES(ASIN(AD695/2000))))*SQRT(2*Basic!$C$4*9.81)*Tool!$B$125)+(COS(RADIANS(90-DEGREES(ASIN(AD695/2000))))*SQRT(2*Basic!$C$4*9.81)*COS(RADIANS(90-DEGREES(ASIN(AD695/2000))))*SQRT(2*Basic!$C$4*9.81))))*COS(RADIANS(AK695))</f>
        <v>4.1994855920194016</v>
      </c>
    </row>
    <row r="696" spans="6:45" x14ac:dyDescent="0.3">
      <c r="F696">
        <v>694</v>
      </c>
      <c r="G696" s="31">
        <f t="shared" si="74"/>
        <v>2.0459408448686602</v>
      </c>
      <c r="H696" s="35">
        <f>Tool!$E$10+('Trajectory Map'!G696*SIN(RADIANS(90-2*DEGREES(ASIN($D$5/2000))))/COS(RADIANS(90-2*DEGREES(ASIN($D$5/2000))))-('Trajectory Map'!G696*'Trajectory Map'!G696/((VLOOKUP($D$5,$AD$3:$AR$2002,15,FALSE)*4*COS(RADIANS(90-2*DEGREES(ASIN($D$5/2000))))*COS(RADIANS(90-2*DEGREES(ASIN($D$5/2000))))))))</f>
        <v>5.4699922421664224</v>
      </c>
      <c r="AD696" s="33">
        <f t="shared" si="78"/>
        <v>694</v>
      </c>
      <c r="AE696" s="33">
        <f t="shared" si="75"/>
        <v>1875.7302577929481</v>
      </c>
      <c r="AH696" s="33">
        <f t="shared" si="76"/>
        <v>20.303931105192333</v>
      </c>
      <c r="AI696" s="33">
        <f t="shared" si="77"/>
        <v>69.696068894807667</v>
      </c>
      <c r="AK696" s="75">
        <f t="shared" si="79"/>
        <v>49.392137789615333</v>
      </c>
      <c r="AN696" s="64"/>
      <c r="AQ696" s="64"/>
      <c r="AR696" s="75">
        <f>(SQRT((SIN(RADIANS(90-DEGREES(ASIN(AD696/2000))))*SQRT(2*Basic!$C$4*9.81)*Tool!$B$125*SIN(RADIANS(90-DEGREES(ASIN(AD696/2000))))*SQRT(2*Basic!$C$4*9.81)*Tool!$B$125)+(COS(RADIANS(90-DEGREES(ASIN(AD696/2000))))*SQRT(2*Basic!$C$4*9.81)*COS(RADIANS(90-DEGREES(ASIN(AD696/2000))))*SQRT(2*Basic!$C$4*9.81))))*(SQRT((SIN(RADIANS(90-DEGREES(ASIN(AD696/2000))))*SQRT(2*Basic!$C$4*9.81)*Tool!$B$125*SIN(RADIANS(90-DEGREES(ASIN(AD696/2000))))*SQRT(2*Basic!$C$4*9.81)*Tool!$B$125)+(COS(RADIANS(90-DEGREES(ASIN(AD696/2000))))*SQRT(2*Basic!$C$4*9.81)*COS(RADIANS(90-DEGREES(ASIN(AD696/2000))))*SQRT(2*Basic!$C$4*9.81))))/(2*9.81)</f>
        <v>0.95676179524000005</v>
      </c>
      <c r="AS696" s="75">
        <f>(1/9.81)*((SQRT((SIN(RADIANS(90-DEGREES(ASIN(AD696/2000))))*SQRT(2*Basic!$C$4*9.81)*Tool!$B$125*SIN(RADIANS(90-DEGREES(ASIN(AD696/2000))))*SQRT(2*Basic!$C$4*9.81)*Tool!$B$125)+(COS(RADIANS(90-DEGREES(ASIN(AD696/2000))))*SQRT(2*Basic!$C$4*9.81)*COS(RADIANS(90-DEGREES(ASIN(AD696/2000))))*SQRT(2*Basic!$C$4*9.81))))*SIN(RADIANS(AK696))+(SQRT(((SQRT((SIN(RADIANS(90-DEGREES(ASIN(AD696/2000))))*SQRT(2*Basic!$C$4*9.81)*Tool!$B$125*SIN(RADIANS(90-DEGREES(ASIN(AD696/2000))))*SQRT(2*Basic!$C$4*9.81)*Tool!$B$125)+(COS(RADIANS(90-DEGREES(ASIN(AD696/2000))))*SQRT(2*Basic!$C$4*9.81)*COS(RADIANS(90-DEGREES(ASIN(AD696/2000))))*SQRT(2*Basic!$C$4*9.81))))*SIN(RADIANS(AK696))*(SQRT((SIN(RADIANS(90-DEGREES(ASIN(AD696/2000))))*SQRT(2*Basic!$C$4*9.81)*Tool!$B$125*SIN(RADIANS(90-DEGREES(ASIN(AD696/2000))))*SQRT(2*Basic!$C$4*9.81)*Tool!$B$125)+(COS(RADIANS(90-DEGREES(ASIN(AD696/2000))))*SQRT(2*Basic!$C$4*9.81)*COS(RADIANS(90-DEGREES(ASIN(AD696/2000))))*SQRT(2*Basic!$C$4*9.81))))*SIN(RADIANS(AK696)))-19.62*(-Basic!$C$3))))*(SQRT((SIN(RADIANS(90-DEGREES(ASIN(AD696/2000))))*SQRT(2*Basic!$C$4*9.81)*Tool!$B$125*SIN(RADIANS(90-DEGREES(ASIN(AD696/2000))))*SQRT(2*Basic!$C$4*9.81)*Tool!$B$125)+(COS(RADIANS(90-DEGREES(ASIN(AD696/2000))))*SQRT(2*Basic!$C$4*9.81)*COS(RADIANS(90-DEGREES(ASIN(AD696/2000))))*SQRT(2*Basic!$C$4*9.81))))*COS(RADIANS(AK696))</f>
        <v>4.2046569601548667</v>
      </c>
    </row>
    <row r="697" spans="6:45" x14ac:dyDescent="0.3">
      <c r="F697">
        <v>695</v>
      </c>
      <c r="G697" s="31">
        <f t="shared" si="74"/>
        <v>2.0488888864318717</v>
      </c>
      <c r="H697" s="35">
        <f>Tool!$E$10+('Trajectory Map'!G697*SIN(RADIANS(90-2*DEGREES(ASIN($D$5/2000))))/COS(RADIANS(90-2*DEGREES(ASIN($D$5/2000))))-('Trajectory Map'!G697*'Trajectory Map'!G697/((VLOOKUP($D$5,$AD$3:$AR$2002,15,FALSE)*4*COS(RADIANS(90-2*DEGREES(ASIN($D$5/2000))))*COS(RADIANS(90-2*DEGREES(ASIN($D$5/2000))))))))</f>
        <v>5.4680284184810288</v>
      </c>
      <c r="AD697" s="33">
        <f t="shared" si="78"/>
        <v>695</v>
      </c>
      <c r="AE697" s="33">
        <f t="shared" si="75"/>
        <v>1875.3599654466339</v>
      </c>
      <c r="AH697" s="33">
        <f t="shared" si="76"/>
        <v>20.334479972186134</v>
      </c>
      <c r="AI697" s="33">
        <f t="shared" si="77"/>
        <v>69.665520027813869</v>
      </c>
      <c r="AK697" s="75">
        <f t="shared" si="79"/>
        <v>49.331040055627732</v>
      </c>
      <c r="AN697" s="64"/>
      <c r="AQ697" s="64"/>
      <c r="AR697" s="75">
        <f>(SQRT((SIN(RADIANS(90-DEGREES(ASIN(AD697/2000))))*SQRT(2*Basic!$C$4*9.81)*Tool!$B$125*SIN(RADIANS(90-DEGREES(ASIN(AD697/2000))))*SQRT(2*Basic!$C$4*9.81)*Tool!$B$125)+(COS(RADIANS(90-DEGREES(ASIN(AD697/2000))))*SQRT(2*Basic!$C$4*9.81)*COS(RADIANS(90-DEGREES(ASIN(AD697/2000))))*SQRT(2*Basic!$C$4*9.81))))*(SQRT((SIN(RADIANS(90-DEGREES(ASIN(AD697/2000))))*SQRT(2*Basic!$C$4*9.81)*Tool!$B$125*SIN(RADIANS(90-DEGREES(ASIN(AD697/2000))))*SQRT(2*Basic!$C$4*9.81)*Tool!$B$125)+(COS(RADIANS(90-DEGREES(ASIN(AD697/2000))))*SQRT(2*Basic!$C$4*9.81)*COS(RADIANS(90-DEGREES(ASIN(AD697/2000))))*SQRT(2*Basic!$C$4*9.81))))/(2*9.81)</f>
        <v>0.95713417225000008</v>
      </c>
      <c r="AS697" s="75">
        <f>(1/9.81)*((SQRT((SIN(RADIANS(90-DEGREES(ASIN(AD697/2000))))*SQRT(2*Basic!$C$4*9.81)*Tool!$B$125*SIN(RADIANS(90-DEGREES(ASIN(AD697/2000))))*SQRT(2*Basic!$C$4*9.81)*Tool!$B$125)+(COS(RADIANS(90-DEGREES(ASIN(AD697/2000))))*SQRT(2*Basic!$C$4*9.81)*COS(RADIANS(90-DEGREES(ASIN(AD697/2000))))*SQRT(2*Basic!$C$4*9.81))))*SIN(RADIANS(AK697))+(SQRT(((SQRT((SIN(RADIANS(90-DEGREES(ASIN(AD697/2000))))*SQRT(2*Basic!$C$4*9.81)*Tool!$B$125*SIN(RADIANS(90-DEGREES(ASIN(AD697/2000))))*SQRT(2*Basic!$C$4*9.81)*Tool!$B$125)+(COS(RADIANS(90-DEGREES(ASIN(AD697/2000))))*SQRT(2*Basic!$C$4*9.81)*COS(RADIANS(90-DEGREES(ASIN(AD697/2000))))*SQRT(2*Basic!$C$4*9.81))))*SIN(RADIANS(AK697))*(SQRT((SIN(RADIANS(90-DEGREES(ASIN(AD697/2000))))*SQRT(2*Basic!$C$4*9.81)*Tool!$B$125*SIN(RADIANS(90-DEGREES(ASIN(AD697/2000))))*SQRT(2*Basic!$C$4*9.81)*Tool!$B$125)+(COS(RADIANS(90-DEGREES(ASIN(AD697/2000))))*SQRT(2*Basic!$C$4*9.81)*COS(RADIANS(90-DEGREES(ASIN(AD697/2000))))*SQRT(2*Basic!$C$4*9.81))))*SIN(RADIANS(AK697)))-19.62*(-Basic!$C$3))))*(SQRT((SIN(RADIANS(90-DEGREES(ASIN(AD697/2000))))*SQRT(2*Basic!$C$4*9.81)*Tool!$B$125*SIN(RADIANS(90-DEGREES(ASIN(AD697/2000))))*SQRT(2*Basic!$C$4*9.81)*Tool!$B$125)+(COS(RADIANS(90-DEGREES(ASIN(AD697/2000))))*SQRT(2*Basic!$C$4*9.81)*COS(RADIANS(90-DEGREES(ASIN(AD697/2000))))*SQRT(2*Basic!$C$4*9.81))))*COS(RADIANS(AK697))</f>
        <v>4.2098234926487219</v>
      </c>
    </row>
    <row r="698" spans="6:45" x14ac:dyDescent="0.3">
      <c r="F698">
        <v>696</v>
      </c>
      <c r="G698" s="31">
        <f t="shared" si="74"/>
        <v>2.0518369279950828</v>
      </c>
      <c r="H698" s="35">
        <f>Tool!$E$10+('Trajectory Map'!G698*SIN(RADIANS(90-2*DEGREES(ASIN($D$5/2000))))/COS(RADIANS(90-2*DEGREES(ASIN($D$5/2000))))-('Trajectory Map'!G698*'Trajectory Map'!G698/((VLOOKUP($D$5,$AD$3:$AR$2002,15,FALSE)*4*COS(RADIANS(90-2*DEGREES(ASIN($D$5/2000))))*COS(RADIANS(90-2*DEGREES(ASIN($D$5/2000))))))))</f>
        <v>5.4660611412021209</v>
      </c>
      <c r="AD698" s="33">
        <f t="shared" si="78"/>
        <v>696</v>
      </c>
      <c r="AE698" s="33">
        <f t="shared" si="75"/>
        <v>1874.9890666347897</v>
      </c>
      <c r="AH698" s="33">
        <f t="shared" si="76"/>
        <v>20.365034876631078</v>
      </c>
      <c r="AI698" s="33">
        <f t="shared" si="77"/>
        <v>69.634965123368914</v>
      </c>
      <c r="AK698" s="75">
        <f t="shared" si="79"/>
        <v>49.269930246737843</v>
      </c>
      <c r="AN698" s="64"/>
      <c r="AQ698" s="64"/>
      <c r="AR698" s="75">
        <f>(SQRT((SIN(RADIANS(90-DEGREES(ASIN(AD698/2000))))*SQRT(2*Basic!$C$4*9.81)*Tool!$B$125*SIN(RADIANS(90-DEGREES(ASIN(AD698/2000))))*SQRT(2*Basic!$C$4*9.81)*Tool!$B$125)+(COS(RADIANS(90-DEGREES(ASIN(AD698/2000))))*SQRT(2*Basic!$C$4*9.81)*COS(RADIANS(90-DEGREES(ASIN(AD698/2000))))*SQRT(2*Basic!$C$4*9.81))))*(SQRT((SIN(RADIANS(90-DEGREES(ASIN(AD698/2000))))*SQRT(2*Basic!$C$4*9.81)*Tool!$B$125*SIN(RADIANS(90-DEGREES(ASIN(AD698/2000))))*SQRT(2*Basic!$C$4*9.81)*Tool!$B$125)+(COS(RADIANS(90-DEGREES(ASIN(AD698/2000))))*SQRT(2*Basic!$C$4*9.81)*COS(RADIANS(90-DEGREES(ASIN(AD698/2000))))*SQRT(2*Basic!$C$4*9.81))))/(2*9.81)</f>
        <v>0.95750708544000018</v>
      </c>
      <c r="AS698" s="75">
        <f>(1/9.81)*((SQRT((SIN(RADIANS(90-DEGREES(ASIN(AD698/2000))))*SQRT(2*Basic!$C$4*9.81)*Tool!$B$125*SIN(RADIANS(90-DEGREES(ASIN(AD698/2000))))*SQRT(2*Basic!$C$4*9.81)*Tool!$B$125)+(COS(RADIANS(90-DEGREES(ASIN(AD698/2000))))*SQRT(2*Basic!$C$4*9.81)*COS(RADIANS(90-DEGREES(ASIN(AD698/2000))))*SQRT(2*Basic!$C$4*9.81))))*SIN(RADIANS(AK698))+(SQRT(((SQRT((SIN(RADIANS(90-DEGREES(ASIN(AD698/2000))))*SQRT(2*Basic!$C$4*9.81)*Tool!$B$125*SIN(RADIANS(90-DEGREES(ASIN(AD698/2000))))*SQRT(2*Basic!$C$4*9.81)*Tool!$B$125)+(COS(RADIANS(90-DEGREES(ASIN(AD698/2000))))*SQRT(2*Basic!$C$4*9.81)*COS(RADIANS(90-DEGREES(ASIN(AD698/2000))))*SQRT(2*Basic!$C$4*9.81))))*SIN(RADIANS(AK698))*(SQRT((SIN(RADIANS(90-DEGREES(ASIN(AD698/2000))))*SQRT(2*Basic!$C$4*9.81)*Tool!$B$125*SIN(RADIANS(90-DEGREES(ASIN(AD698/2000))))*SQRT(2*Basic!$C$4*9.81)*Tool!$B$125)+(COS(RADIANS(90-DEGREES(ASIN(AD698/2000))))*SQRT(2*Basic!$C$4*9.81)*COS(RADIANS(90-DEGREES(ASIN(AD698/2000))))*SQRT(2*Basic!$C$4*9.81))))*SIN(RADIANS(AK698)))-19.62*(-Basic!$C$3))))*(SQRT((SIN(RADIANS(90-DEGREES(ASIN(AD698/2000))))*SQRT(2*Basic!$C$4*9.81)*Tool!$B$125*SIN(RADIANS(90-DEGREES(ASIN(AD698/2000))))*SQRT(2*Basic!$C$4*9.81)*Tool!$B$125)+(COS(RADIANS(90-DEGREES(ASIN(AD698/2000))))*SQRT(2*Basic!$C$4*9.81)*COS(RADIANS(90-DEGREES(ASIN(AD698/2000))))*SQRT(2*Basic!$C$4*9.81))))*COS(RADIANS(AK698))</f>
        <v>4.2149851761831849</v>
      </c>
    </row>
    <row r="699" spans="6:45" x14ac:dyDescent="0.3">
      <c r="F699">
        <v>697</v>
      </c>
      <c r="G699" s="31">
        <f t="shared" si="74"/>
        <v>2.0547849695582947</v>
      </c>
      <c r="H699" s="35">
        <f>Tool!$E$10+('Trajectory Map'!G699*SIN(RADIANS(90-2*DEGREES(ASIN($D$5/2000))))/COS(RADIANS(90-2*DEGREES(ASIN($D$5/2000))))-('Trajectory Map'!G699*'Trajectory Map'!G699/((VLOOKUP($D$5,$AD$3:$AR$2002,15,FALSE)*4*COS(RADIANS(90-2*DEGREES(ASIN($D$5/2000))))*COS(RADIANS(90-2*DEGREES(ASIN($D$5/2000))))))))</f>
        <v>5.4640904103296988</v>
      </c>
      <c r="AD699" s="33">
        <f t="shared" si="78"/>
        <v>697</v>
      </c>
      <c r="AE699" s="33">
        <f t="shared" si="75"/>
        <v>1874.6175609974425</v>
      </c>
      <c r="AH699" s="33">
        <f t="shared" si="76"/>
        <v>20.395595830802879</v>
      </c>
      <c r="AI699" s="33">
        <f t="shared" si="77"/>
        <v>69.604404169197124</v>
      </c>
      <c r="AK699" s="75">
        <f t="shared" si="79"/>
        <v>49.208808338394242</v>
      </c>
      <c r="AN699" s="64"/>
      <c r="AQ699" s="64"/>
      <c r="AR699" s="75">
        <f>(SQRT((SIN(RADIANS(90-DEGREES(ASIN(AD699/2000))))*SQRT(2*Basic!$C$4*9.81)*Tool!$B$125*SIN(RADIANS(90-DEGREES(ASIN(AD699/2000))))*SQRT(2*Basic!$C$4*9.81)*Tool!$B$125)+(COS(RADIANS(90-DEGREES(ASIN(AD699/2000))))*SQRT(2*Basic!$C$4*9.81)*COS(RADIANS(90-DEGREES(ASIN(AD699/2000))))*SQRT(2*Basic!$C$4*9.81))))*(SQRT((SIN(RADIANS(90-DEGREES(ASIN(AD699/2000))))*SQRT(2*Basic!$C$4*9.81)*Tool!$B$125*SIN(RADIANS(90-DEGREES(ASIN(AD699/2000))))*SQRT(2*Basic!$C$4*9.81)*Tool!$B$125)+(COS(RADIANS(90-DEGREES(ASIN(AD699/2000))))*SQRT(2*Basic!$C$4*9.81)*COS(RADIANS(90-DEGREES(ASIN(AD699/2000))))*SQRT(2*Basic!$C$4*9.81))))/(2*9.81)</f>
        <v>0.9578805348099998</v>
      </c>
      <c r="AS699" s="75">
        <f>(1/9.81)*((SQRT((SIN(RADIANS(90-DEGREES(ASIN(AD699/2000))))*SQRT(2*Basic!$C$4*9.81)*Tool!$B$125*SIN(RADIANS(90-DEGREES(ASIN(AD699/2000))))*SQRT(2*Basic!$C$4*9.81)*Tool!$B$125)+(COS(RADIANS(90-DEGREES(ASIN(AD699/2000))))*SQRT(2*Basic!$C$4*9.81)*COS(RADIANS(90-DEGREES(ASIN(AD699/2000))))*SQRT(2*Basic!$C$4*9.81))))*SIN(RADIANS(AK699))+(SQRT(((SQRT((SIN(RADIANS(90-DEGREES(ASIN(AD699/2000))))*SQRT(2*Basic!$C$4*9.81)*Tool!$B$125*SIN(RADIANS(90-DEGREES(ASIN(AD699/2000))))*SQRT(2*Basic!$C$4*9.81)*Tool!$B$125)+(COS(RADIANS(90-DEGREES(ASIN(AD699/2000))))*SQRT(2*Basic!$C$4*9.81)*COS(RADIANS(90-DEGREES(ASIN(AD699/2000))))*SQRT(2*Basic!$C$4*9.81))))*SIN(RADIANS(AK699))*(SQRT((SIN(RADIANS(90-DEGREES(ASIN(AD699/2000))))*SQRT(2*Basic!$C$4*9.81)*Tool!$B$125*SIN(RADIANS(90-DEGREES(ASIN(AD699/2000))))*SQRT(2*Basic!$C$4*9.81)*Tool!$B$125)+(COS(RADIANS(90-DEGREES(ASIN(AD699/2000))))*SQRT(2*Basic!$C$4*9.81)*COS(RADIANS(90-DEGREES(ASIN(AD699/2000))))*SQRT(2*Basic!$C$4*9.81))))*SIN(RADIANS(AK699)))-19.62*(-Basic!$C$3))))*(SQRT((SIN(RADIANS(90-DEGREES(ASIN(AD699/2000))))*SQRT(2*Basic!$C$4*9.81)*Tool!$B$125*SIN(RADIANS(90-DEGREES(ASIN(AD699/2000))))*SQRT(2*Basic!$C$4*9.81)*Tool!$B$125)+(COS(RADIANS(90-DEGREES(ASIN(AD699/2000))))*SQRT(2*Basic!$C$4*9.81)*COS(RADIANS(90-DEGREES(ASIN(AD699/2000))))*SQRT(2*Basic!$C$4*9.81))))*COS(RADIANS(AK699))</f>
        <v>4.2201419974210719</v>
      </c>
    </row>
    <row r="700" spans="6:45" x14ac:dyDescent="0.3">
      <c r="F700">
        <v>698</v>
      </c>
      <c r="G700" s="31">
        <f t="shared" si="74"/>
        <v>2.0577330111215062</v>
      </c>
      <c r="H700" s="35">
        <f>Tool!$E$10+('Trajectory Map'!G700*SIN(RADIANS(90-2*DEGREES(ASIN($D$5/2000))))/COS(RADIANS(90-2*DEGREES(ASIN($D$5/2000))))-('Trajectory Map'!G700*'Trajectory Map'!G700/((VLOOKUP($D$5,$AD$3:$AR$2002,15,FALSE)*4*COS(RADIANS(90-2*DEGREES(ASIN($D$5/2000))))*COS(RADIANS(90-2*DEGREES(ASIN($D$5/2000))))))))</f>
        <v>5.4621162258637632</v>
      </c>
      <c r="AD700" s="33">
        <f t="shared" si="78"/>
        <v>698</v>
      </c>
      <c r="AE700" s="33">
        <f t="shared" si="75"/>
        <v>1874.2454481737443</v>
      </c>
      <c r="AH700" s="33">
        <f t="shared" si="76"/>
        <v>20.426162846996302</v>
      </c>
      <c r="AI700" s="33">
        <f t="shared" si="77"/>
        <v>69.573837153003694</v>
      </c>
      <c r="AK700" s="75">
        <f t="shared" si="79"/>
        <v>49.147674306007396</v>
      </c>
      <c r="AN700" s="64"/>
      <c r="AQ700" s="64"/>
      <c r="AR700" s="75">
        <f>(SQRT((SIN(RADIANS(90-DEGREES(ASIN(AD700/2000))))*SQRT(2*Basic!$C$4*9.81)*Tool!$B$125*SIN(RADIANS(90-DEGREES(ASIN(AD700/2000))))*SQRT(2*Basic!$C$4*9.81)*Tool!$B$125)+(COS(RADIANS(90-DEGREES(ASIN(AD700/2000))))*SQRT(2*Basic!$C$4*9.81)*COS(RADIANS(90-DEGREES(ASIN(AD700/2000))))*SQRT(2*Basic!$C$4*9.81))))*(SQRT((SIN(RADIANS(90-DEGREES(ASIN(AD700/2000))))*SQRT(2*Basic!$C$4*9.81)*Tool!$B$125*SIN(RADIANS(90-DEGREES(ASIN(AD700/2000))))*SQRT(2*Basic!$C$4*9.81)*Tool!$B$125)+(COS(RADIANS(90-DEGREES(ASIN(AD700/2000))))*SQRT(2*Basic!$C$4*9.81)*COS(RADIANS(90-DEGREES(ASIN(AD700/2000))))*SQRT(2*Basic!$C$4*9.81))))/(2*9.81)</f>
        <v>0.9582545203599997</v>
      </c>
      <c r="AS700" s="75">
        <f>(1/9.81)*((SQRT((SIN(RADIANS(90-DEGREES(ASIN(AD700/2000))))*SQRT(2*Basic!$C$4*9.81)*Tool!$B$125*SIN(RADIANS(90-DEGREES(ASIN(AD700/2000))))*SQRT(2*Basic!$C$4*9.81)*Tool!$B$125)+(COS(RADIANS(90-DEGREES(ASIN(AD700/2000))))*SQRT(2*Basic!$C$4*9.81)*COS(RADIANS(90-DEGREES(ASIN(AD700/2000))))*SQRT(2*Basic!$C$4*9.81))))*SIN(RADIANS(AK700))+(SQRT(((SQRT((SIN(RADIANS(90-DEGREES(ASIN(AD700/2000))))*SQRT(2*Basic!$C$4*9.81)*Tool!$B$125*SIN(RADIANS(90-DEGREES(ASIN(AD700/2000))))*SQRT(2*Basic!$C$4*9.81)*Tool!$B$125)+(COS(RADIANS(90-DEGREES(ASIN(AD700/2000))))*SQRT(2*Basic!$C$4*9.81)*COS(RADIANS(90-DEGREES(ASIN(AD700/2000))))*SQRT(2*Basic!$C$4*9.81))))*SIN(RADIANS(AK700))*(SQRT((SIN(RADIANS(90-DEGREES(ASIN(AD700/2000))))*SQRT(2*Basic!$C$4*9.81)*Tool!$B$125*SIN(RADIANS(90-DEGREES(ASIN(AD700/2000))))*SQRT(2*Basic!$C$4*9.81)*Tool!$B$125)+(COS(RADIANS(90-DEGREES(ASIN(AD700/2000))))*SQRT(2*Basic!$C$4*9.81)*COS(RADIANS(90-DEGREES(ASIN(AD700/2000))))*SQRT(2*Basic!$C$4*9.81))))*SIN(RADIANS(AK700)))-19.62*(-Basic!$C$3))))*(SQRT((SIN(RADIANS(90-DEGREES(ASIN(AD700/2000))))*SQRT(2*Basic!$C$4*9.81)*Tool!$B$125*SIN(RADIANS(90-DEGREES(ASIN(AD700/2000))))*SQRT(2*Basic!$C$4*9.81)*Tool!$B$125)+(COS(RADIANS(90-DEGREES(ASIN(AD700/2000))))*SQRT(2*Basic!$C$4*9.81)*COS(RADIANS(90-DEGREES(ASIN(AD700/2000))))*SQRT(2*Basic!$C$4*9.81))))*COS(RADIANS(AK700))</f>
        <v>4.2252939430058412</v>
      </c>
    </row>
    <row r="701" spans="6:45" x14ac:dyDescent="0.3">
      <c r="F701">
        <v>699</v>
      </c>
      <c r="G701" s="31">
        <f t="shared" si="74"/>
        <v>2.0606810526847172</v>
      </c>
      <c r="H701" s="35">
        <f>Tool!$E$10+('Trajectory Map'!G701*SIN(RADIANS(90-2*DEGREES(ASIN($D$5/2000))))/COS(RADIANS(90-2*DEGREES(ASIN($D$5/2000))))-('Trajectory Map'!G701*'Trajectory Map'!G701/((VLOOKUP($D$5,$AD$3:$AR$2002,15,FALSE)*4*COS(RADIANS(90-2*DEGREES(ASIN($D$5/2000))))*COS(RADIANS(90-2*DEGREES(ASIN($D$5/2000))))))))</f>
        <v>5.4601385878043134</v>
      </c>
      <c r="AD701" s="33">
        <f t="shared" si="78"/>
        <v>699</v>
      </c>
      <c r="AE701" s="33">
        <f t="shared" si="75"/>
        <v>1873.872727801971</v>
      </c>
      <c r="AH701" s="33">
        <f t="shared" si="76"/>
        <v>20.456735937525224</v>
      </c>
      <c r="AI701" s="33">
        <f t="shared" si="77"/>
        <v>69.543264062474776</v>
      </c>
      <c r="AK701" s="75">
        <f t="shared" si="79"/>
        <v>49.086528124949552</v>
      </c>
      <c r="AN701" s="64"/>
      <c r="AQ701" s="64"/>
      <c r="AR701" s="75">
        <f>(SQRT((SIN(RADIANS(90-DEGREES(ASIN(AD701/2000))))*SQRT(2*Basic!$C$4*9.81)*Tool!$B$125*SIN(RADIANS(90-DEGREES(ASIN(AD701/2000))))*SQRT(2*Basic!$C$4*9.81)*Tool!$B$125)+(COS(RADIANS(90-DEGREES(ASIN(AD701/2000))))*SQRT(2*Basic!$C$4*9.81)*COS(RADIANS(90-DEGREES(ASIN(AD701/2000))))*SQRT(2*Basic!$C$4*9.81))))*(SQRT((SIN(RADIANS(90-DEGREES(ASIN(AD701/2000))))*SQRT(2*Basic!$C$4*9.81)*Tool!$B$125*SIN(RADIANS(90-DEGREES(ASIN(AD701/2000))))*SQRT(2*Basic!$C$4*9.81)*Tool!$B$125)+(COS(RADIANS(90-DEGREES(ASIN(AD701/2000))))*SQRT(2*Basic!$C$4*9.81)*COS(RADIANS(90-DEGREES(ASIN(AD701/2000))))*SQRT(2*Basic!$C$4*9.81))))/(2*9.81)</f>
        <v>0.95862904209000033</v>
      </c>
      <c r="AS701" s="75">
        <f>(1/9.81)*((SQRT((SIN(RADIANS(90-DEGREES(ASIN(AD701/2000))))*SQRT(2*Basic!$C$4*9.81)*Tool!$B$125*SIN(RADIANS(90-DEGREES(ASIN(AD701/2000))))*SQRT(2*Basic!$C$4*9.81)*Tool!$B$125)+(COS(RADIANS(90-DEGREES(ASIN(AD701/2000))))*SQRT(2*Basic!$C$4*9.81)*COS(RADIANS(90-DEGREES(ASIN(AD701/2000))))*SQRT(2*Basic!$C$4*9.81))))*SIN(RADIANS(AK701))+(SQRT(((SQRT((SIN(RADIANS(90-DEGREES(ASIN(AD701/2000))))*SQRT(2*Basic!$C$4*9.81)*Tool!$B$125*SIN(RADIANS(90-DEGREES(ASIN(AD701/2000))))*SQRT(2*Basic!$C$4*9.81)*Tool!$B$125)+(COS(RADIANS(90-DEGREES(ASIN(AD701/2000))))*SQRT(2*Basic!$C$4*9.81)*COS(RADIANS(90-DEGREES(ASIN(AD701/2000))))*SQRT(2*Basic!$C$4*9.81))))*SIN(RADIANS(AK701))*(SQRT((SIN(RADIANS(90-DEGREES(ASIN(AD701/2000))))*SQRT(2*Basic!$C$4*9.81)*Tool!$B$125*SIN(RADIANS(90-DEGREES(ASIN(AD701/2000))))*SQRT(2*Basic!$C$4*9.81)*Tool!$B$125)+(COS(RADIANS(90-DEGREES(ASIN(AD701/2000))))*SQRT(2*Basic!$C$4*9.81)*COS(RADIANS(90-DEGREES(ASIN(AD701/2000))))*SQRT(2*Basic!$C$4*9.81))))*SIN(RADIANS(AK701)))-19.62*(-Basic!$C$3))))*(SQRT((SIN(RADIANS(90-DEGREES(ASIN(AD701/2000))))*SQRT(2*Basic!$C$4*9.81)*Tool!$B$125*SIN(RADIANS(90-DEGREES(ASIN(AD701/2000))))*SQRT(2*Basic!$C$4*9.81)*Tool!$B$125)+(COS(RADIANS(90-DEGREES(ASIN(AD701/2000))))*SQRT(2*Basic!$C$4*9.81)*COS(RADIANS(90-DEGREES(ASIN(AD701/2000))))*SQRT(2*Basic!$C$4*9.81))))*COS(RADIANS(AK701))</f>
        <v>4.2304409995616155</v>
      </c>
    </row>
    <row r="702" spans="6:45" x14ac:dyDescent="0.3">
      <c r="F702">
        <v>700</v>
      </c>
      <c r="G702" s="31">
        <f t="shared" si="74"/>
        <v>2.0636290942479287</v>
      </c>
      <c r="H702" s="35">
        <f>Tool!$E$10+('Trajectory Map'!G702*SIN(RADIANS(90-2*DEGREES(ASIN($D$5/2000))))/COS(RADIANS(90-2*DEGREES(ASIN($D$5/2000))))-('Trajectory Map'!G702*'Trajectory Map'!G702/((VLOOKUP($D$5,$AD$3:$AR$2002,15,FALSE)*4*COS(RADIANS(90-2*DEGREES(ASIN($D$5/2000))))*COS(RADIANS(90-2*DEGREES(ASIN($D$5/2000))))))))</f>
        <v>5.4581574961513493</v>
      </c>
      <c r="AD702" s="33">
        <f t="shared" si="78"/>
        <v>700</v>
      </c>
      <c r="AE702" s="33">
        <f t="shared" si="75"/>
        <v>1873.4993995195196</v>
      </c>
      <c r="AH702" s="33">
        <f t="shared" si="76"/>
        <v>20.487315114722662</v>
      </c>
      <c r="AI702" s="33">
        <f t="shared" si="77"/>
        <v>69.512684885277338</v>
      </c>
      <c r="AK702" s="75">
        <f t="shared" si="79"/>
        <v>49.025369770554676</v>
      </c>
      <c r="AN702" s="64"/>
      <c r="AQ702" s="64"/>
      <c r="AR702" s="75">
        <f>(SQRT((SIN(RADIANS(90-DEGREES(ASIN(AD702/2000))))*SQRT(2*Basic!$C$4*9.81)*Tool!$B$125*SIN(RADIANS(90-DEGREES(ASIN(AD702/2000))))*SQRT(2*Basic!$C$4*9.81)*Tool!$B$125)+(COS(RADIANS(90-DEGREES(ASIN(AD702/2000))))*SQRT(2*Basic!$C$4*9.81)*COS(RADIANS(90-DEGREES(ASIN(AD702/2000))))*SQRT(2*Basic!$C$4*9.81))))*(SQRT((SIN(RADIANS(90-DEGREES(ASIN(AD702/2000))))*SQRT(2*Basic!$C$4*9.81)*Tool!$B$125*SIN(RADIANS(90-DEGREES(ASIN(AD702/2000))))*SQRT(2*Basic!$C$4*9.81)*Tool!$B$125)+(COS(RADIANS(90-DEGREES(ASIN(AD702/2000))))*SQRT(2*Basic!$C$4*9.81)*COS(RADIANS(90-DEGREES(ASIN(AD702/2000))))*SQRT(2*Basic!$C$4*9.81))))/(2*9.81)</f>
        <v>0.95900410000000003</v>
      </c>
      <c r="AS702" s="75">
        <f>(1/9.81)*((SQRT((SIN(RADIANS(90-DEGREES(ASIN(AD702/2000))))*SQRT(2*Basic!$C$4*9.81)*Tool!$B$125*SIN(RADIANS(90-DEGREES(ASIN(AD702/2000))))*SQRT(2*Basic!$C$4*9.81)*Tool!$B$125)+(COS(RADIANS(90-DEGREES(ASIN(AD702/2000))))*SQRT(2*Basic!$C$4*9.81)*COS(RADIANS(90-DEGREES(ASIN(AD702/2000))))*SQRT(2*Basic!$C$4*9.81))))*SIN(RADIANS(AK702))+(SQRT(((SQRT((SIN(RADIANS(90-DEGREES(ASIN(AD702/2000))))*SQRT(2*Basic!$C$4*9.81)*Tool!$B$125*SIN(RADIANS(90-DEGREES(ASIN(AD702/2000))))*SQRT(2*Basic!$C$4*9.81)*Tool!$B$125)+(COS(RADIANS(90-DEGREES(ASIN(AD702/2000))))*SQRT(2*Basic!$C$4*9.81)*COS(RADIANS(90-DEGREES(ASIN(AD702/2000))))*SQRT(2*Basic!$C$4*9.81))))*SIN(RADIANS(AK702))*(SQRT((SIN(RADIANS(90-DEGREES(ASIN(AD702/2000))))*SQRT(2*Basic!$C$4*9.81)*Tool!$B$125*SIN(RADIANS(90-DEGREES(ASIN(AD702/2000))))*SQRT(2*Basic!$C$4*9.81)*Tool!$B$125)+(COS(RADIANS(90-DEGREES(ASIN(AD702/2000))))*SQRT(2*Basic!$C$4*9.81)*COS(RADIANS(90-DEGREES(ASIN(AD702/2000))))*SQRT(2*Basic!$C$4*9.81))))*SIN(RADIANS(AK702)))-19.62*(-Basic!$C$3))))*(SQRT((SIN(RADIANS(90-DEGREES(ASIN(AD702/2000))))*SQRT(2*Basic!$C$4*9.81)*Tool!$B$125*SIN(RADIANS(90-DEGREES(ASIN(AD702/2000))))*SQRT(2*Basic!$C$4*9.81)*Tool!$B$125)+(COS(RADIANS(90-DEGREES(ASIN(AD702/2000))))*SQRT(2*Basic!$C$4*9.81)*COS(RADIANS(90-DEGREES(ASIN(AD702/2000))))*SQRT(2*Basic!$C$4*9.81))))*COS(RADIANS(AK702))</f>
        <v>4.2355831536932014</v>
      </c>
    </row>
    <row r="703" spans="6:45" x14ac:dyDescent="0.3">
      <c r="F703">
        <v>701</v>
      </c>
      <c r="G703" s="31">
        <f t="shared" si="74"/>
        <v>2.0665771358111398</v>
      </c>
      <c r="H703" s="35">
        <f>Tool!$E$10+('Trajectory Map'!G703*SIN(RADIANS(90-2*DEGREES(ASIN($D$5/2000))))/COS(RADIANS(90-2*DEGREES(ASIN($D$5/2000))))-('Trajectory Map'!G703*'Trajectory Map'!G703/((VLOOKUP($D$5,$AD$3:$AR$2002,15,FALSE)*4*COS(RADIANS(90-2*DEGREES(ASIN($D$5/2000))))*COS(RADIANS(90-2*DEGREES(ASIN($D$5/2000))))))))</f>
        <v>5.4561729509048709</v>
      </c>
      <c r="AD703" s="33">
        <f t="shared" si="78"/>
        <v>701</v>
      </c>
      <c r="AE703" s="33">
        <f t="shared" si="75"/>
        <v>1873.1254629629057</v>
      </c>
      <c r="AH703" s="33">
        <f t="shared" si="76"/>
        <v>20.51790039094087</v>
      </c>
      <c r="AI703" s="33">
        <f t="shared" si="77"/>
        <v>69.482099609059134</v>
      </c>
      <c r="AK703" s="75">
        <f t="shared" si="79"/>
        <v>48.96419921811826</v>
      </c>
      <c r="AN703" s="64"/>
      <c r="AQ703" s="64"/>
      <c r="AR703" s="75">
        <f>(SQRT((SIN(RADIANS(90-DEGREES(ASIN(AD703/2000))))*SQRT(2*Basic!$C$4*9.81)*Tool!$B$125*SIN(RADIANS(90-DEGREES(ASIN(AD703/2000))))*SQRT(2*Basic!$C$4*9.81)*Tool!$B$125)+(COS(RADIANS(90-DEGREES(ASIN(AD703/2000))))*SQRT(2*Basic!$C$4*9.81)*COS(RADIANS(90-DEGREES(ASIN(AD703/2000))))*SQRT(2*Basic!$C$4*9.81))))*(SQRT((SIN(RADIANS(90-DEGREES(ASIN(AD703/2000))))*SQRT(2*Basic!$C$4*9.81)*Tool!$B$125*SIN(RADIANS(90-DEGREES(ASIN(AD703/2000))))*SQRT(2*Basic!$C$4*9.81)*Tool!$B$125)+(COS(RADIANS(90-DEGREES(ASIN(AD703/2000))))*SQRT(2*Basic!$C$4*9.81)*COS(RADIANS(90-DEGREES(ASIN(AD703/2000))))*SQRT(2*Basic!$C$4*9.81))))/(2*9.81)</f>
        <v>0.9593796940899999</v>
      </c>
      <c r="AS703" s="75">
        <f>(1/9.81)*((SQRT((SIN(RADIANS(90-DEGREES(ASIN(AD703/2000))))*SQRT(2*Basic!$C$4*9.81)*Tool!$B$125*SIN(RADIANS(90-DEGREES(ASIN(AD703/2000))))*SQRT(2*Basic!$C$4*9.81)*Tool!$B$125)+(COS(RADIANS(90-DEGREES(ASIN(AD703/2000))))*SQRT(2*Basic!$C$4*9.81)*COS(RADIANS(90-DEGREES(ASIN(AD703/2000))))*SQRT(2*Basic!$C$4*9.81))))*SIN(RADIANS(AK703))+(SQRT(((SQRT((SIN(RADIANS(90-DEGREES(ASIN(AD703/2000))))*SQRT(2*Basic!$C$4*9.81)*Tool!$B$125*SIN(RADIANS(90-DEGREES(ASIN(AD703/2000))))*SQRT(2*Basic!$C$4*9.81)*Tool!$B$125)+(COS(RADIANS(90-DEGREES(ASIN(AD703/2000))))*SQRT(2*Basic!$C$4*9.81)*COS(RADIANS(90-DEGREES(ASIN(AD703/2000))))*SQRT(2*Basic!$C$4*9.81))))*SIN(RADIANS(AK703))*(SQRT((SIN(RADIANS(90-DEGREES(ASIN(AD703/2000))))*SQRT(2*Basic!$C$4*9.81)*Tool!$B$125*SIN(RADIANS(90-DEGREES(ASIN(AD703/2000))))*SQRT(2*Basic!$C$4*9.81)*Tool!$B$125)+(COS(RADIANS(90-DEGREES(ASIN(AD703/2000))))*SQRT(2*Basic!$C$4*9.81)*COS(RADIANS(90-DEGREES(ASIN(AD703/2000))))*SQRT(2*Basic!$C$4*9.81))))*SIN(RADIANS(AK703)))-19.62*(-Basic!$C$3))))*(SQRT((SIN(RADIANS(90-DEGREES(ASIN(AD703/2000))))*SQRT(2*Basic!$C$4*9.81)*Tool!$B$125*SIN(RADIANS(90-DEGREES(ASIN(AD703/2000))))*SQRT(2*Basic!$C$4*9.81)*Tool!$B$125)+(COS(RADIANS(90-DEGREES(ASIN(AD703/2000))))*SQRT(2*Basic!$C$4*9.81)*COS(RADIANS(90-DEGREES(ASIN(AD703/2000))))*SQRT(2*Basic!$C$4*9.81))))*COS(RADIANS(AK703))</f>
        <v>4.2407203919861409</v>
      </c>
    </row>
    <row r="704" spans="6:45" x14ac:dyDescent="0.3">
      <c r="F704">
        <v>702</v>
      </c>
      <c r="G704" s="31">
        <f t="shared" si="74"/>
        <v>2.0695251773743513</v>
      </c>
      <c r="H704" s="35">
        <f>Tool!$E$10+('Trajectory Map'!G704*SIN(RADIANS(90-2*DEGREES(ASIN($D$5/2000))))/COS(RADIANS(90-2*DEGREES(ASIN($D$5/2000))))-('Trajectory Map'!G704*'Trajectory Map'!G704/((VLOOKUP($D$5,$AD$3:$AR$2002,15,FALSE)*4*COS(RADIANS(90-2*DEGREES(ASIN($D$5/2000))))*COS(RADIANS(90-2*DEGREES(ASIN($D$5/2000))))))))</f>
        <v>5.4541849520648791</v>
      </c>
      <c r="AD704" s="33">
        <f t="shared" si="78"/>
        <v>702</v>
      </c>
      <c r="AE704" s="33">
        <f t="shared" si="75"/>
        <v>1872.7509177677634</v>
      </c>
      <c r="AH704" s="33">
        <f t="shared" si="76"/>
        <v>20.548491778551366</v>
      </c>
      <c r="AI704" s="33">
        <f t="shared" si="77"/>
        <v>69.451508221448634</v>
      </c>
      <c r="AK704" s="75">
        <f t="shared" si="79"/>
        <v>48.903016442897268</v>
      </c>
      <c r="AN704" s="64"/>
      <c r="AQ704" s="64"/>
      <c r="AR704" s="75">
        <f>(SQRT((SIN(RADIANS(90-DEGREES(ASIN(AD704/2000))))*SQRT(2*Basic!$C$4*9.81)*Tool!$B$125*SIN(RADIANS(90-DEGREES(ASIN(AD704/2000))))*SQRT(2*Basic!$C$4*9.81)*Tool!$B$125)+(COS(RADIANS(90-DEGREES(ASIN(AD704/2000))))*SQRT(2*Basic!$C$4*9.81)*COS(RADIANS(90-DEGREES(ASIN(AD704/2000))))*SQRT(2*Basic!$C$4*9.81))))*(SQRT((SIN(RADIANS(90-DEGREES(ASIN(AD704/2000))))*SQRT(2*Basic!$C$4*9.81)*Tool!$B$125*SIN(RADIANS(90-DEGREES(ASIN(AD704/2000))))*SQRT(2*Basic!$C$4*9.81)*Tool!$B$125)+(COS(RADIANS(90-DEGREES(ASIN(AD704/2000))))*SQRT(2*Basic!$C$4*9.81)*COS(RADIANS(90-DEGREES(ASIN(AD704/2000))))*SQRT(2*Basic!$C$4*9.81))))/(2*9.81)</f>
        <v>0.95975582436000018</v>
      </c>
      <c r="AS704" s="75">
        <f>(1/9.81)*((SQRT((SIN(RADIANS(90-DEGREES(ASIN(AD704/2000))))*SQRT(2*Basic!$C$4*9.81)*Tool!$B$125*SIN(RADIANS(90-DEGREES(ASIN(AD704/2000))))*SQRT(2*Basic!$C$4*9.81)*Tool!$B$125)+(COS(RADIANS(90-DEGREES(ASIN(AD704/2000))))*SQRT(2*Basic!$C$4*9.81)*COS(RADIANS(90-DEGREES(ASIN(AD704/2000))))*SQRT(2*Basic!$C$4*9.81))))*SIN(RADIANS(AK704))+(SQRT(((SQRT((SIN(RADIANS(90-DEGREES(ASIN(AD704/2000))))*SQRT(2*Basic!$C$4*9.81)*Tool!$B$125*SIN(RADIANS(90-DEGREES(ASIN(AD704/2000))))*SQRT(2*Basic!$C$4*9.81)*Tool!$B$125)+(COS(RADIANS(90-DEGREES(ASIN(AD704/2000))))*SQRT(2*Basic!$C$4*9.81)*COS(RADIANS(90-DEGREES(ASIN(AD704/2000))))*SQRT(2*Basic!$C$4*9.81))))*SIN(RADIANS(AK704))*(SQRT((SIN(RADIANS(90-DEGREES(ASIN(AD704/2000))))*SQRT(2*Basic!$C$4*9.81)*Tool!$B$125*SIN(RADIANS(90-DEGREES(ASIN(AD704/2000))))*SQRT(2*Basic!$C$4*9.81)*Tool!$B$125)+(COS(RADIANS(90-DEGREES(ASIN(AD704/2000))))*SQRT(2*Basic!$C$4*9.81)*COS(RADIANS(90-DEGREES(ASIN(AD704/2000))))*SQRT(2*Basic!$C$4*9.81))))*SIN(RADIANS(AK704)))-19.62*(-Basic!$C$3))))*(SQRT((SIN(RADIANS(90-DEGREES(ASIN(AD704/2000))))*SQRT(2*Basic!$C$4*9.81)*Tool!$B$125*SIN(RADIANS(90-DEGREES(ASIN(AD704/2000))))*SQRT(2*Basic!$C$4*9.81)*Tool!$B$125)+(COS(RADIANS(90-DEGREES(ASIN(AD704/2000))))*SQRT(2*Basic!$C$4*9.81)*COS(RADIANS(90-DEGREES(ASIN(AD704/2000))))*SQRT(2*Basic!$C$4*9.81))))*COS(RADIANS(AK704))</f>
        <v>4.2458527010067311</v>
      </c>
    </row>
    <row r="705" spans="6:45" x14ac:dyDescent="0.3">
      <c r="F705">
        <v>703</v>
      </c>
      <c r="G705" s="31">
        <f t="shared" si="74"/>
        <v>2.0724732189375623</v>
      </c>
      <c r="H705" s="35">
        <f>Tool!$E$10+('Trajectory Map'!G705*SIN(RADIANS(90-2*DEGREES(ASIN($D$5/2000))))/COS(RADIANS(90-2*DEGREES(ASIN($D$5/2000))))-('Trajectory Map'!G705*'Trajectory Map'!G705/((VLOOKUP($D$5,$AD$3:$AR$2002,15,FALSE)*4*COS(RADIANS(90-2*DEGREES(ASIN($D$5/2000))))*COS(RADIANS(90-2*DEGREES(ASIN($D$5/2000))))))))</f>
        <v>5.4521934996313721</v>
      </c>
      <c r="AD705" s="33">
        <f t="shared" si="78"/>
        <v>703</v>
      </c>
      <c r="AE705" s="33">
        <f t="shared" si="75"/>
        <v>1872.375763568841</v>
      </c>
      <c r="AH705" s="33">
        <f t="shared" si="76"/>
        <v>20.579089289945014</v>
      </c>
      <c r="AI705" s="33">
        <f t="shared" si="77"/>
        <v>69.420910710054983</v>
      </c>
      <c r="AK705" s="75">
        <f t="shared" si="79"/>
        <v>48.841821420109973</v>
      </c>
      <c r="AN705" s="64"/>
      <c r="AQ705" s="64"/>
      <c r="AR705" s="75">
        <f>(SQRT((SIN(RADIANS(90-DEGREES(ASIN(AD705/2000))))*SQRT(2*Basic!$C$4*9.81)*Tool!$B$125*SIN(RADIANS(90-DEGREES(ASIN(AD705/2000))))*SQRT(2*Basic!$C$4*9.81)*Tool!$B$125)+(COS(RADIANS(90-DEGREES(ASIN(AD705/2000))))*SQRT(2*Basic!$C$4*9.81)*COS(RADIANS(90-DEGREES(ASIN(AD705/2000))))*SQRT(2*Basic!$C$4*9.81))))*(SQRT((SIN(RADIANS(90-DEGREES(ASIN(AD705/2000))))*SQRT(2*Basic!$C$4*9.81)*Tool!$B$125*SIN(RADIANS(90-DEGREES(ASIN(AD705/2000))))*SQRT(2*Basic!$C$4*9.81)*Tool!$B$125)+(COS(RADIANS(90-DEGREES(ASIN(AD705/2000))))*SQRT(2*Basic!$C$4*9.81)*COS(RADIANS(90-DEGREES(ASIN(AD705/2000))))*SQRT(2*Basic!$C$4*9.81))))/(2*9.81)</f>
        <v>0.96013249081000018</v>
      </c>
      <c r="AS705" s="75">
        <f>(1/9.81)*((SQRT((SIN(RADIANS(90-DEGREES(ASIN(AD705/2000))))*SQRT(2*Basic!$C$4*9.81)*Tool!$B$125*SIN(RADIANS(90-DEGREES(ASIN(AD705/2000))))*SQRT(2*Basic!$C$4*9.81)*Tool!$B$125)+(COS(RADIANS(90-DEGREES(ASIN(AD705/2000))))*SQRT(2*Basic!$C$4*9.81)*COS(RADIANS(90-DEGREES(ASIN(AD705/2000))))*SQRT(2*Basic!$C$4*9.81))))*SIN(RADIANS(AK705))+(SQRT(((SQRT((SIN(RADIANS(90-DEGREES(ASIN(AD705/2000))))*SQRT(2*Basic!$C$4*9.81)*Tool!$B$125*SIN(RADIANS(90-DEGREES(ASIN(AD705/2000))))*SQRT(2*Basic!$C$4*9.81)*Tool!$B$125)+(COS(RADIANS(90-DEGREES(ASIN(AD705/2000))))*SQRT(2*Basic!$C$4*9.81)*COS(RADIANS(90-DEGREES(ASIN(AD705/2000))))*SQRT(2*Basic!$C$4*9.81))))*SIN(RADIANS(AK705))*(SQRT((SIN(RADIANS(90-DEGREES(ASIN(AD705/2000))))*SQRT(2*Basic!$C$4*9.81)*Tool!$B$125*SIN(RADIANS(90-DEGREES(ASIN(AD705/2000))))*SQRT(2*Basic!$C$4*9.81)*Tool!$B$125)+(COS(RADIANS(90-DEGREES(ASIN(AD705/2000))))*SQRT(2*Basic!$C$4*9.81)*COS(RADIANS(90-DEGREES(ASIN(AD705/2000))))*SQRT(2*Basic!$C$4*9.81))))*SIN(RADIANS(AK705)))-19.62*(-Basic!$C$3))))*(SQRT((SIN(RADIANS(90-DEGREES(ASIN(AD705/2000))))*SQRT(2*Basic!$C$4*9.81)*Tool!$B$125*SIN(RADIANS(90-DEGREES(ASIN(AD705/2000))))*SQRT(2*Basic!$C$4*9.81)*Tool!$B$125)+(COS(RADIANS(90-DEGREES(ASIN(AD705/2000))))*SQRT(2*Basic!$C$4*9.81)*COS(RADIANS(90-DEGREES(ASIN(AD705/2000))))*SQRT(2*Basic!$C$4*9.81))))*COS(RADIANS(AK705))</f>
        <v>4.2509800673020486</v>
      </c>
    </row>
    <row r="706" spans="6:45" x14ac:dyDescent="0.3">
      <c r="F706">
        <v>704</v>
      </c>
      <c r="G706" s="31">
        <f t="shared" si="74"/>
        <v>2.0754212605007738</v>
      </c>
      <c r="H706" s="35">
        <f>Tool!$E$10+('Trajectory Map'!G706*SIN(RADIANS(90-2*DEGREES(ASIN($D$5/2000))))/COS(RADIANS(90-2*DEGREES(ASIN($D$5/2000))))-('Trajectory Map'!G706*'Trajectory Map'!G706/((VLOOKUP($D$5,$AD$3:$AR$2002,15,FALSE)*4*COS(RADIANS(90-2*DEGREES(ASIN($D$5/2000))))*COS(RADIANS(90-2*DEGREES(ASIN($D$5/2000))))))))</f>
        <v>5.4501985936043518</v>
      </c>
      <c r="AD706" s="33">
        <f t="shared" si="78"/>
        <v>704</v>
      </c>
      <c r="AE706" s="33">
        <f t="shared" si="75"/>
        <v>1872</v>
      </c>
      <c r="AH706" s="33">
        <f t="shared" si="76"/>
        <v>20.609692937532067</v>
      </c>
      <c r="AI706" s="33">
        <f t="shared" si="77"/>
        <v>69.39030706246794</v>
      </c>
      <c r="AK706" s="75">
        <f t="shared" si="79"/>
        <v>48.780614124935866</v>
      </c>
      <c r="AN706" s="64"/>
      <c r="AQ706" s="64"/>
      <c r="AR706" s="75">
        <f>(SQRT((SIN(RADIANS(90-DEGREES(ASIN(AD706/2000))))*SQRT(2*Basic!$C$4*9.81)*Tool!$B$125*SIN(RADIANS(90-DEGREES(ASIN(AD706/2000))))*SQRT(2*Basic!$C$4*9.81)*Tool!$B$125)+(COS(RADIANS(90-DEGREES(ASIN(AD706/2000))))*SQRT(2*Basic!$C$4*9.81)*COS(RADIANS(90-DEGREES(ASIN(AD706/2000))))*SQRT(2*Basic!$C$4*9.81))))*(SQRT((SIN(RADIANS(90-DEGREES(ASIN(AD706/2000))))*SQRT(2*Basic!$C$4*9.81)*Tool!$B$125*SIN(RADIANS(90-DEGREES(ASIN(AD706/2000))))*SQRT(2*Basic!$C$4*9.81)*Tool!$B$125)+(COS(RADIANS(90-DEGREES(ASIN(AD706/2000))))*SQRT(2*Basic!$C$4*9.81)*COS(RADIANS(90-DEGREES(ASIN(AD706/2000))))*SQRT(2*Basic!$C$4*9.81))))/(2*9.81)</f>
        <v>0.96050969343999992</v>
      </c>
      <c r="AS706" s="75">
        <f>(1/9.81)*((SQRT((SIN(RADIANS(90-DEGREES(ASIN(AD706/2000))))*SQRT(2*Basic!$C$4*9.81)*Tool!$B$125*SIN(RADIANS(90-DEGREES(ASIN(AD706/2000))))*SQRT(2*Basic!$C$4*9.81)*Tool!$B$125)+(COS(RADIANS(90-DEGREES(ASIN(AD706/2000))))*SQRT(2*Basic!$C$4*9.81)*COS(RADIANS(90-DEGREES(ASIN(AD706/2000))))*SQRT(2*Basic!$C$4*9.81))))*SIN(RADIANS(AK706))+(SQRT(((SQRT((SIN(RADIANS(90-DEGREES(ASIN(AD706/2000))))*SQRT(2*Basic!$C$4*9.81)*Tool!$B$125*SIN(RADIANS(90-DEGREES(ASIN(AD706/2000))))*SQRT(2*Basic!$C$4*9.81)*Tool!$B$125)+(COS(RADIANS(90-DEGREES(ASIN(AD706/2000))))*SQRT(2*Basic!$C$4*9.81)*COS(RADIANS(90-DEGREES(ASIN(AD706/2000))))*SQRT(2*Basic!$C$4*9.81))))*SIN(RADIANS(AK706))*(SQRT((SIN(RADIANS(90-DEGREES(ASIN(AD706/2000))))*SQRT(2*Basic!$C$4*9.81)*Tool!$B$125*SIN(RADIANS(90-DEGREES(ASIN(AD706/2000))))*SQRT(2*Basic!$C$4*9.81)*Tool!$B$125)+(COS(RADIANS(90-DEGREES(ASIN(AD706/2000))))*SQRT(2*Basic!$C$4*9.81)*COS(RADIANS(90-DEGREES(ASIN(AD706/2000))))*SQRT(2*Basic!$C$4*9.81))))*SIN(RADIANS(AK706)))-19.62*(-Basic!$C$3))))*(SQRT((SIN(RADIANS(90-DEGREES(ASIN(AD706/2000))))*SQRT(2*Basic!$C$4*9.81)*Tool!$B$125*SIN(RADIANS(90-DEGREES(ASIN(AD706/2000))))*SQRT(2*Basic!$C$4*9.81)*Tool!$B$125)+(COS(RADIANS(90-DEGREES(ASIN(AD706/2000))))*SQRT(2*Basic!$C$4*9.81)*COS(RADIANS(90-DEGREES(ASIN(AD706/2000))))*SQRT(2*Basic!$C$4*9.81))))*COS(RADIANS(AK706))</f>
        <v>4.2561024773999918</v>
      </c>
    </row>
    <row r="707" spans="6:45" x14ac:dyDescent="0.3">
      <c r="F707">
        <v>705</v>
      </c>
      <c r="G707" s="31">
        <f t="shared" ref="G707:G770" si="80">F707*$AV$2/2000</f>
        <v>2.0783693020639853</v>
      </c>
      <c r="H707" s="35">
        <f>Tool!$E$10+('Trajectory Map'!G707*SIN(RADIANS(90-2*DEGREES(ASIN($D$5/2000))))/COS(RADIANS(90-2*DEGREES(ASIN($D$5/2000))))-('Trajectory Map'!G707*'Trajectory Map'!G707/((VLOOKUP($D$5,$AD$3:$AR$2002,15,FALSE)*4*COS(RADIANS(90-2*DEGREES(ASIN($D$5/2000))))*COS(RADIANS(90-2*DEGREES(ASIN($D$5/2000))))))))</f>
        <v>5.4482002339838171</v>
      </c>
      <c r="AD707" s="33">
        <f t="shared" si="78"/>
        <v>705</v>
      </c>
      <c r="AE707" s="33">
        <f t="shared" si="75"/>
        <v>1871.6236266942133</v>
      </c>
      <c r="AH707" s="33">
        <f t="shared" si="76"/>
        <v>20.640302733742228</v>
      </c>
      <c r="AI707" s="33">
        <f t="shared" si="77"/>
        <v>69.359697266257768</v>
      </c>
      <c r="AK707" s="75">
        <f t="shared" si="79"/>
        <v>48.719394532515544</v>
      </c>
      <c r="AN707" s="64"/>
      <c r="AQ707" s="64"/>
      <c r="AR707" s="75">
        <f>(SQRT((SIN(RADIANS(90-DEGREES(ASIN(AD707/2000))))*SQRT(2*Basic!$C$4*9.81)*Tool!$B$125*SIN(RADIANS(90-DEGREES(ASIN(AD707/2000))))*SQRT(2*Basic!$C$4*9.81)*Tool!$B$125)+(COS(RADIANS(90-DEGREES(ASIN(AD707/2000))))*SQRT(2*Basic!$C$4*9.81)*COS(RADIANS(90-DEGREES(ASIN(AD707/2000))))*SQRT(2*Basic!$C$4*9.81))))*(SQRT((SIN(RADIANS(90-DEGREES(ASIN(AD707/2000))))*SQRT(2*Basic!$C$4*9.81)*Tool!$B$125*SIN(RADIANS(90-DEGREES(ASIN(AD707/2000))))*SQRT(2*Basic!$C$4*9.81)*Tool!$B$125)+(COS(RADIANS(90-DEGREES(ASIN(AD707/2000))))*SQRT(2*Basic!$C$4*9.81)*COS(RADIANS(90-DEGREES(ASIN(AD707/2000))))*SQRT(2*Basic!$C$4*9.81))))/(2*9.81)</f>
        <v>0.96088743225000051</v>
      </c>
      <c r="AS707" s="75">
        <f>(1/9.81)*((SQRT((SIN(RADIANS(90-DEGREES(ASIN(AD707/2000))))*SQRT(2*Basic!$C$4*9.81)*Tool!$B$125*SIN(RADIANS(90-DEGREES(ASIN(AD707/2000))))*SQRT(2*Basic!$C$4*9.81)*Tool!$B$125)+(COS(RADIANS(90-DEGREES(ASIN(AD707/2000))))*SQRT(2*Basic!$C$4*9.81)*COS(RADIANS(90-DEGREES(ASIN(AD707/2000))))*SQRT(2*Basic!$C$4*9.81))))*SIN(RADIANS(AK707))+(SQRT(((SQRT((SIN(RADIANS(90-DEGREES(ASIN(AD707/2000))))*SQRT(2*Basic!$C$4*9.81)*Tool!$B$125*SIN(RADIANS(90-DEGREES(ASIN(AD707/2000))))*SQRT(2*Basic!$C$4*9.81)*Tool!$B$125)+(COS(RADIANS(90-DEGREES(ASIN(AD707/2000))))*SQRT(2*Basic!$C$4*9.81)*COS(RADIANS(90-DEGREES(ASIN(AD707/2000))))*SQRT(2*Basic!$C$4*9.81))))*SIN(RADIANS(AK707))*(SQRT((SIN(RADIANS(90-DEGREES(ASIN(AD707/2000))))*SQRT(2*Basic!$C$4*9.81)*Tool!$B$125*SIN(RADIANS(90-DEGREES(ASIN(AD707/2000))))*SQRT(2*Basic!$C$4*9.81)*Tool!$B$125)+(COS(RADIANS(90-DEGREES(ASIN(AD707/2000))))*SQRT(2*Basic!$C$4*9.81)*COS(RADIANS(90-DEGREES(ASIN(AD707/2000))))*SQRT(2*Basic!$C$4*9.81))))*SIN(RADIANS(AK707)))-19.62*(-Basic!$C$3))))*(SQRT((SIN(RADIANS(90-DEGREES(ASIN(AD707/2000))))*SQRT(2*Basic!$C$4*9.81)*Tool!$B$125*SIN(RADIANS(90-DEGREES(ASIN(AD707/2000))))*SQRT(2*Basic!$C$4*9.81)*Tool!$B$125)+(COS(RADIANS(90-DEGREES(ASIN(AD707/2000))))*SQRT(2*Basic!$C$4*9.81)*COS(RADIANS(90-DEGREES(ASIN(AD707/2000))))*SQRT(2*Basic!$C$4*9.81))))*COS(RADIANS(AK707))</f>
        <v>4.26121991780931</v>
      </c>
    </row>
    <row r="708" spans="6:45" x14ac:dyDescent="0.3">
      <c r="F708">
        <v>706</v>
      </c>
      <c r="G708" s="31">
        <f t="shared" si="80"/>
        <v>2.0813173436271963</v>
      </c>
      <c r="H708" s="35">
        <f>Tool!$E$10+('Trajectory Map'!G708*SIN(RADIANS(90-2*DEGREES(ASIN($D$5/2000))))/COS(RADIANS(90-2*DEGREES(ASIN($D$5/2000))))-('Trajectory Map'!G708*'Trajectory Map'!G708/((VLOOKUP($D$5,$AD$3:$AR$2002,15,FALSE)*4*COS(RADIANS(90-2*DEGREES(ASIN($D$5/2000))))*COS(RADIANS(90-2*DEGREES(ASIN($D$5/2000))))))))</f>
        <v>5.4461984207697682</v>
      </c>
      <c r="AD708" s="33">
        <f t="shared" si="78"/>
        <v>706</v>
      </c>
      <c r="AE708" s="33">
        <f t="shared" ref="AE708:AE771" si="81">SQRT($AC$7-(AD708*AD708))</f>
        <v>1871.2466432835624</v>
      </c>
      <c r="AH708" s="33">
        <f t="shared" ref="AH708:AH771" si="82">DEGREES(ASIN(AD708/2000))</f>
        <v>20.67091869102472</v>
      </c>
      <c r="AI708" s="33">
        <f t="shared" ref="AI708:AI771" si="83">90-AH708</f>
        <v>69.329081308975276</v>
      </c>
      <c r="AK708" s="75">
        <f t="shared" si="79"/>
        <v>48.658162617950559</v>
      </c>
      <c r="AN708" s="64"/>
      <c r="AQ708" s="64"/>
      <c r="AR708" s="75">
        <f>(SQRT((SIN(RADIANS(90-DEGREES(ASIN(AD708/2000))))*SQRT(2*Basic!$C$4*9.81)*Tool!$B$125*SIN(RADIANS(90-DEGREES(ASIN(AD708/2000))))*SQRT(2*Basic!$C$4*9.81)*Tool!$B$125)+(COS(RADIANS(90-DEGREES(ASIN(AD708/2000))))*SQRT(2*Basic!$C$4*9.81)*COS(RADIANS(90-DEGREES(ASIN(AD708/2000))))*SQRT(2*Basic!$C$4*9.81))))*(SQRT((SIN(RADIANS(90-DEGREES(ASIN(AD708/2000))))*SQRT(2*Basic!$C$4*9.81)*Tool!$B$125*SIN(RADIANS(90-DEGREES(ASIN(AD708/2000))))*SQRT(2*Basic!$C$4*9.81)*Tool!$B$125)+(COS(RADIANS(90-DEGREES(ASIN(AD708/2000))))*SQRT(2*Basic!$C$4*9.81)*COS(RADIANS(90-DEGREES(ASIN(AD708/2000))))*SQRT(2*Basic!$C$4*9.81))))/(2*9.81)</f>
        <v>0.96126570724000027</v>
      </c>
      <c r="AS708" s="75">
        <f>(1/9.81)*((SQRT((SIN(RADIANS(90-DEGREES(ASIN(AD708/2000))))*SQRT(2*Basic!$C$4*9.81)*Tool!$B$125*SIN(RADIANS(90-DEGREES(ASIN(AD708/2000))))*SQRT(2*Basic!$C$4*9.81)*Tool!$B$125)+(COS(RADIANS(90-DEGREES(ASIN(AD708/2000))))*SQRT(2*Basic!$C$4*9.81)*COS(RADIANS(90-DEGREES(ASIN(AD708/2000))))*SQRT(2*Basic!$C$4*9.81))))*SIN(RADIANS(AK708))+(SQRT(((SQRT((SIN(RADIANS(90-DEGREES(ASIN(AD708/2000))))*SQRT(2*Basic!$C$4*9.81)*Tool!$B$125*SIN(RADIANS(90-DEGREES(ASIN(AD708/2000))))*SQRT(2*Basic!$C$4*9.81)*Tool!$B$125)+(COS(RADIANS(90-DEGREES(ASIN(AD708/2000))))*SQRT(2*Basic!$C$4*9.81)*COS(RADIANS(90-DEGREES(ASIN(AD708/2000))))*SQRT(2*Basic!$C$4*9.81))))*SIN(RADIANS(AK708))*(SQRT((SIN(RADIANS(90-DEGREES(ASIN(AD708/2000))))*SQRT(2*Basic!$C$4*9.81)*Tool!$B$125*SIN(RADIANS(90-DEGREES(ASIN(AD708/2000))))*SQRT(2*Basic!$C$4*9.81)*Tool!$B$125)+(COS(RADIANS(90-DEGREES(ASIN(AD708/2000))))*SQRT(2*Basic!$C$4*9.81)*COS(RADIANS(90-DEGREES(ASIN(AD708/2000))))*SQRT(2*Basic!$C$4*9.81))))*SIN(RADIANS(AK708)))-19.62*(-Basic!$C$3))))*(SQRT((SIN(RADIANS(90-DEGREES(ASIN(AD708/2000))))*SQRT(2*Basic!$C$4*9.81)*Tool!$B$125*SIN(RADIANS(90-DEGREES(ASIN(AD708/2000))))*SQRT(2*Basic!$C$4*9.81)*Tool!$B$125)+(COS(RADIANS(90-DEGREES(ASIN(AD708/2000))))*SQRT(2*Basic!$C$4*9.81)*COS(RADIANS(90-DEGREES(ASIN(AD708/2000))))*SQRT(2*Basic!$C$4*9.81))))*COS(RADIANS(AK708))</f>
        <v>4.2663323750196254</v>
      </c>
    </row>
    <row r="709" spans="6:45" x14ac:dyDescent="0.3">
      <c r="F709">
        <v>707</v>
      </c>
      <c r="G709" s="31">
        <f t="shared" si="80"/>
        <v>2.0842653851904078</v>
      </c>
      <c r="H709" s="35">
        <f>Tool!$E$10+('Trajectory Map'!G709*SIN(RADIANS(90-2*DEGREES(ASIN($D$5/2000))))/COS(RADIANS(90-2*DEGREES(ASIN($D$5/2000))))-('Trajectory Map'!G709*'Trajectory Map'!G709/((VLOOKUP($D$5,$AD$3:$AR$2002,15,FALSE)*4*COS(RADIANS(90-2*DEGREES(ASIN($D$5/2000))))*COS(RADIANS(90-2*DEGREES(ASIN($D$5/2000))))))))</f>
        <v>5.444193153962205</v>
      </c>
      <c r="AD709" s="33">
        <f t="shared" ref="AD709:AD772" si="84">AD708+1</f>
        <v>707</v>
      </c>
      <c r="AE709" s="33">
        <f t="shared" si="81"/>
        <v>1870.8690493992358</v>
      </c>
      <c r="AH709" s="33">
        <f t="shared" si="82"/>
        <v>20.701540821848344</v>
      </c>
      <c r="AI709" s="33">
        <f t="shared" si="83"/>
        <v>69.29845917815166</v>
      </c>
      <c r="AK709" s="75">
        <f t="shared" ref="AK709:AK772" si="85">90-(AH709*2)</f>
        <v>48.596918356303313</v>
      </c>
      <c r="AN709" s="64"/>
      <c r="AQ709" s="64"/>
      <c r="AR709" s="75">
        <f>(SQRT((SIN(RADIANS(90-DEGREES(ASIN(AD709/2000))))*SQRT(2*Basic!$C$4*9.81)*Tool!$B$125*SIN(RADIANS(90-DEGREES(ASIN(AD709/2000))))*SQRT(2*Basic!$C$4*9.81)*Tool!$B$125)+(COS(RADIANS(90-DEGREES(ASIN(AD709/2000))))*SQRT(2*Basic!$C$4*9.81)*COS(RADIANS(90-DEGREES(ASIN(AD709/2000))))*SQRT(2*Basic!$C$4*9.81))))*(SQRT((SIN(RADIANS(90-DEGREES(ASIN(AD709/2000))))*SQRT(2*Basic!$C$4*9.81)*Tool!$B$125*SIN(RADIANS(90-DEGREES(ASIN(AD709/2000))))*SQRT(2*Basic!$C$4*9.81)*Tool!$B$125)+(COS(RADIANS(90-DEGREES(ASIN(AD709/2000))))*SQRT(2*Basic!$C$4*9.81)*COS(RADIANS(90-DEGREES(ASIN(AD709/2000))))*SQRT(2*Basic!$C$4*9.81))))/(2*9.81)</f>
        <v>0.96164451840999998</v>
      </c>
      <c r="AS709" s="75">
        <f>(1/9.81)*((SQRT((SIN(RADIANS(90-DEGREES(ASIN(AD709/2000))))*SQRT(2*Basic!$C$4*9.81)*Tool!$B$125*SIN(RADIANS(90-DEGREES(ASIN(AD709/2000))))*SQRT(2*Basic!$C$4*9.81)*Tool!$B$125)+(COS(RADIANS(90-DEGREES(ASIN(AD709/2000))))*SQRT(2*Basic!$C$4*9.81)*COS(RADIANS(90-DEGREES(ASIN(AD709/2000))))*SQRT(2*Basic!$C$4*9.81))))*SIN(RADIANS(AK709))+(SQRT(((SQRT((SIN(RADIANS(90-DEGREES(ASIN(AD709/2000))))*SQRT(2*Basic!$C$4*9.81)*Tool!$B$125*SIN(RADIANS(90-DEGREES(ASIN(AD709/2000))))*SQRT(2*Basic!$C$4*9.81)*Tool!$B$125)+(COS(RADIANS(90-DEGREES(ASIN(AD709/2000))))*SQRT(2*Basic!$C$4*9.81)*COS(RADIANS(90-DEGREES(ASIN(AD709/2000))))*SQRT(2*Basic!$C$4*9.81))))*SIN(RADIANS(AK709))*(SQRT((SIN(RADIANS(90-DEGREES(ASIN(AD709/2000))))*SQRT(2*Basic!$C$4*9.81)*Tool!$B$125*SIN(RADIANS(90-DEGREES(ASIN(AD709/2000))))*SQRT(2*Basic!$C$4*9.81)*Tool!$B$125)+(COS(RADIANS(90-DEGREES(ASIN(AD709/2000))))*SQRT(2*Basic!$C$4*9.81)*COS(RADIANS(90-DEGREES(ASIN(AD709/2000))))*SQRT(2*Basic!$C$4*9.81))))*SIN(RADIANS(AK709)))-19.62*(-Basic!$C$3))))*(SQRT((SIN(RADIANS(90-DEGREES(ASIN(AD709/2000))))*SQRT(2*Basic!$C$4*9.81)*Tool!$B$125*SIN(RADIANS(90-DEGREES(ASIN(AD709/2000))))*SQRT(2*Basic!$C$4*9.81)*Tool!$B$125)+(COS(RADIANS(90-DEGREES(ASIN(AD709/2000))))*SQRT(2*Basic!$C$4*9.81)*COS(RADIANS(90-DEGREES(ASIN(AD709/2000))))*SQRT(2*Basic!$C$4*9.81))))*COS(RADIANS(AK709))</f>
        <v>4.2714398355014778</v>
      </c>
    </row>
    <row r="710" spans="6:45" x14ac:dyDescent="0.3">
      <c r="F710">
        <v>708</v>
      </c>
      <c r="G710" s="31">
        <f t="shared" si="80"/>
        <v>2.0872134267536189</v>
      </c>
      <c r="H710" s="35">
        <f>Tool!$E$10+('Trajectory Map'!G710*SIN(RADIANS(90-2*DEGREES(ASIN($D$5/2000))))/COS(RADIANS(90-2*DEGREES(ASIN($D$5/2000))))-('Trajectory Map'!G710*'Trajectory Map'!G710/((VLOOKUP($D$5,$AD$3:$AR$2002,15,FALSE)*4*COS(RADIANS(90-2*DEGREES(ASIN($D$5/2000))))*COS(RADIANS(90-2*DEGREES(ASIN($D$5/2000))))))))</f>
        <v>5.4421844335611294</v>
      </c>
      <c r="AD710" s="33">
        <f t="shared" si="84"/>
        <v>708</v>
      </c>
      <c r="AE710" s="33">
        <f t="shared" si="81"/>
        <v>1870.4908446715262</v>
      </c>
      <c r="AH710" s="33">
        <f t="shared" si="82"/>
        <v>20.732169138701519</v>
      </c>
      <c r="AI710" s="33">
        <f t="shared" si="83"/>
        <v>69.267830861298478</v>
      </c>
      <c r="AK710" s="75">
        <f t="shared" si="85"/>
        <v>48.535661722596963</v>
      </c>
      <c r="AN710" s="64"/>
      <c r="AQ710" s="64"/>
      <c r="AR710" s="75">
        <f>(SQRT((SIN(RADIANS(90-DEGREES(ASIN(AD710/2000))))*SQRT(2*Basic!$C$4*9.81)*Tool!$B$125*SIN(RADIANS(90-DEGREES(ASIN(AD710/2000))))*SQRT(2*Basic!$C$4*9.81)*Tool!$B$125)+(COS(RADIANS(90-DEGREES(ASIN(AD710/2000))))*SQRT(2*Basic!$C$4*9.81)*COS(RADIANS(90-DEGREES(ASIN(AD710/2000))))*SQRT(2*Basic!$C$4*9.81))))*(SQRT((SIN(RADIANS(90-DEGREES(ASIN(AD710/2000))))*SQRT(2*Basic!$C$4*9.81)*Tool!$B$125*SIN(RADIANS(90-DEGREES(ASIN(AD710/2000))))*SQRT(2*Basic!$C$4*9.81)*Tool!$B$125)+(COS(RADIANS(90-DEGREES(ASIN(AD710/2000))))*SQRT(2*Basic!$C$4*9.81)*COS(RADIANS(90-DEGREES(ASIN(AD710/2000))))*SQRT(2*Basic!$C$4*9.81))))/(2*9.81)</f>
        <v>0.96202386576000021</v>
      </c>
      <c r="AS710" s="75">
        <f>(1/9.81)*((SQRT((SIN(RADIANS(90-DEGREES(ASIN(AD710/2000))))*SQRT(2*Basic!$C$4*9.81)*Tool!$B$125*SIN(RADIANS(90-DEGREES(ASIN(AD710/2000))))*SQRT(2*Basic!$C$4*9.81)*Tool!$B$125)+(COS(RADIANS(90-DEGREES(ASIN(AD710/2000))))*SQRT(2*Basic!$C$4*9.81)*COS(RADIANS(90-DEGREES(ASIN(AD710/2000))))*SQRT(2*Basic!$C$4*9.81))))*SIN(RADIANS(AK710))+(SQRT(((SQRT((SIN(RADIANS(90-DEGREES(ASIN(AD710/2000))))*SQRT(2*Basic!$C$4*9.81)*Tool!$B$125*SIN(RADIANS(90-DEGREES(ASIN(AD710/2000))))*SQRT(2*Basic!$C$4*9.81)*Tool!$B$125)+(COS(RADIANS(90-DEGREES(ASIN(AD710/2000))))*SQRT(2*Basic!$C$4*9.81)*COS(RADIANS(90-DEGREES(ASIN(AD710/2000))))*SQRT(2*Basic!$C$4*9.81))))*SIN(RADIANS(AK710))*(SQRT((SIN(RADIANS(90-DEGREES(ASIN(AD710/2000))))*SQRT(2*Basic!$C$4*9.81)*Tool!$B$125*SIN(RADIANS(90-DEGREES(ASIN(AD710/2000))))*SQRT(2*Basic!$C$4*9.81)*Tool!$B$125)+(COS(RADIANS(90-DEGREES(ASIN(AD710/2000))))*SQRT(2*Basic!$C$4*9.81)*COS(RADIANS(90-DEGREES(ASIN(AD710/2000))))*SQRT(2*Basic!$C$4*9.81))))*SIN(RADIANS(AK710)))-19.62*(-Basic!$C$3))))*(SQRT((SIN(RADIANS(90-DEGREES(ASIN(AD710/2000))))*SQRT(2*Basic!$C$4*9.81)*Tool!$B$125*SIN(RADIANS(90-DEGREES(ASIN(AD710/2000))))*SQRT(2*Basic!$C$4*9.81)*Tool!$B$125)+(COS(RADIANS(90-DEGREES(ASIN(AD710/2000))))*SQRT(2*Basic!$C$4*9.81)*COS(RADIANS(90-DEGREES(ASIN(AD710/2000))))*SQRT(2*Basic!$C$4*9.81))))*COS(RADIANS(AK710))</f>
        <v>4.2765422857063538</v>
      </c>
    </row>
    <row r="711" spans="6:45" x14ac:dyDescent="0.3">
      <c r="F711">
        <v>709</v>
      </c>
      <c r="G711" s="31">
        <f t="shared" si="80"/>
        <v>2.0901614683168304</v>
      </c>
      <c r="H711" s="35">
        <f>Tool!$E$10+('Trajectory Map'!G711*SIN(RADIANS(90-2*DEGREES(ASIN($D$5/2000))))/COS(RADIANS(90-2*DEGREES(ASIN($D$5/2000))))-('Trajectory Map'!G711*'Trajectory Map'!G711/((VLOOKUP($D$5,$AD$3:$AR$2002,15,FALSE)*4*COS(RADIANS(90-2*DEGREES(ASIN($D$5/2000))))*COS(RADIANS(90-2*DEGREES(ASIN($D$5/2000))))))))</f>
        <v>5.4401722595665376</v>
      </c>
      <c r="AD711" s="33">
        <f t="shared" si="84"/>
        <v>709</v>
      </c>
      <c r="AE711" s="33">
        <f t="shared" si="81"/>
        <v>1870.1120287298299</v>
      </c>
      <c r="AH711" s="33">
        <f t="shared" si="82"/>
        <v>20.762803654092362</v>
      </c>
      <c r="AI711" s="33">
        <f t="shared" si="83"/>
        <v>69.237196345907634</v>
      </c>
      <c r="AK711" s="75">
        <f t="shared" si="85"/>
        <v>48.474392691815275</v>
      </c>
      <c r="AN711" s="64"/>
      <c r="AQ711" s="64"/>
      <c r="AR711" s="75">
        <f>(SQRT((SIN(RADIANS(90-DEGREES(ASIN(AD711/2000))))*SQRT(2*Basic!$C$4*9.81)*Tool!$B$125*SIN(RADIANS(90-DEGREES(ASIN(AD711/2000))))*SQRT(2*Basic!$C$4*9.81)*Tool!$B$125)+(COS(RADIANS(90-DEGREES(ASIN(AD711/2000))))*SQRT(2*Basic!$C$4*9.81)*COS(RADIANS(90-DEGREES(ASIN(AD711/2000))))*SQRT(2*Basic!$C$4*9.81))))*(SQRT((SIN(RADIANS(90-DEGREES(ASIN(AD711/2000))))*SQRT(2*Basic!$C$4*9.81)*Tool!$B$125*SIN(RADIANS(90-DEGREES(ASIN(AD711/2000))))*SQRT(2*Basic!$C$4*9.81)*Tool!$B$125)+(COS(RADIANS(90-DEGREES(ASIN(AD711/2000))))*SQRT(2*Basic!$C$4*9.81)*COS(RADIANS(90-DEGREES(ASIN(AD711/2000))))*SQRT(2*Basic!$C$4*9.81))))/(2*9.81)</f>
        <v>0.96240374928999994</v>
      </c>
      <c r="AS711" s="75">
        <f>(1/9.81)*((SQRT((SIN(RADIANS(90-DEGREES(ASIN(AD711/2000))))*SQRT(2*Basic!$C$4*9.81)*Tool!$B$125*SIN(RADIANS(90-DEGREES(ASIN(AD711/2000))))*SQRT(2*Basic!$C$4*9.81)*Tool!$B$125)+(COS(RADIANS(90-DEGREES(ASIN(AD711/2000))))*SQRT(2*Basic!$C$4*9.81)*COS(RADIANS(90-DEGREES(ASIN(AD711/2000))))*SQRT(2*Basic!$C$4*9.81))))*SIN(RADIANS(AK711))+(SQRT(((SQRT((SIN(RADIANS(90-DEGREES(ASIN(AD711/2000))))*SQRT(2*Basic!$C$4*9.81)*Tool!$B$125*SIN(RADIANS(90-DEGREES(ASIN(AD711/2000))))*SQRT(2*Basic!$C$4*9.81)*Tool!$B$125)+(COS(RADIANS(90-DEGREES(ASIN(AD711/2000))))*SQRT(2*Basic!$C$4*9.81)*COS(RADIANS(90-DEGREES(ASIN(AD711/2000))))*SQRT(2*Basic!$C$4*9.81))))*SIN(RADIANS(AK711))*(SQRT((SIN(RADIANS(90-DEGREES(ASIN(AD711/2000))))*SQRT(2*Basic!$C$4*9.81)*Tool!$B$125*SIN(RADIANS(90-DEGREES(ASIN(AD711/2000))))*SQRT(2*Basic!$C$4*9.81)*Tool!$B$125)+(COS(RADIANS(90-DEGREES(ASIN(AD711/2000))))*SQRT(2*Basic!$C$4*9.81)*COS(RADIANS(90-DEGREES(ASIN(AD711/2000))))*SQRT(2*Basic!$C$4*9.81))))*SIN(RADIANS(AK711)))-19.62*(-Basic!$C$3))))*(SQRT((SIN(RADIANS(90-DEGREES(ASIN(AD711/2000))))*SQRT(2*Basic!$C$4*9.81)*Tool!$B$125*SIN(RADIANS(90-DEGREES(ASIN(AD711/2000))))*SQRT(2*Basic!$C$4*9.81)*Tool!$B$125)+(COS(RADIANS(90-DEGREES(ASIN(AD711/2000))))*SQRT(2*Basic!$C$4*9.81)*COS(RADIANS(90-DEGREES(ASIN(AD711/2000))))*SQRT(2*Basic!$C$4*9.81))))*COS(RADIANS(AK711))</f>
        <v>4.281639712066708</v>
      </c>
    </row>
    <row r="712" spans="6:45" x14ac:dyDescent="0.3">
      <c r="F712">
        <v>710</v>
      </c>
      <c r="G712" s="31">
        <f t="shared" si="80"/>
        <v>2.0931095098800414</v>
      </c>
      <c r="H712" s="35">
        <f>Tool!$E$10+('Trajectory Map'!G712*SIN(RADIANS(90-2*DEGREES(ASIN($D$5/2000))))/COS(RADIANS(90-2*DEGREES(ASIN($D$5/2000))))-('Trajectory Map'!G712*'Trajectory Map'!G712/((VLOOKUP($D$5,$AD$3:$AR$2002,15,FALSE)*4*COS(RADIANS(90-2*DEGREES(ASIN($D$5/2000))))*COS(RADIANS(90-2*DEGREES(ASIN($D$5/2000))))))))</f>
        <v>5.4381566319784325</v>
      </c>
      <c r="AD712" s="33">
        <f t="shared" si="84"/>
        <v>710</v>
      </c>
      <c r="AE712" s="33">
        <f t="shared" si="81"/>
        <v>1869.7326012026426</v>
      </c>
      <c r="AH712" s="33">
        <f t="shared" si="82"/>
        <v>20.793444380548753</v>
      </c>
      <c r="AI712" s="33">
        <f t="shared" si="83"/>
        <v>69.206555619451251</v>
      </c>
      <c r="AK712" s="75">
        <f t="shared" si="85"/>
        <v>48.413111238902495</v>
      </c>
      <c r="AN712" s="64"/>
      <c r="AQ712" s="64"/>
      <c r="AR712" s="75">
        <f>(SQRT((SIN(RADIANS(90-DEGREES(ASIN(AD712/2000))))*SQRT(2*Basic!$C$4*9.81)*Tool!$B$125*SIN(RADIANS(90-DEGREES(ASIN(AD712/2000))))*SQRT(2*Basic!$C$4*9.81)*Tool!$B$125)+(COS(RADIANS(90-DEGREES(ASIN(AD712/2000))))*SQRT(2*Basic!$C$4*9.81)*COS(RADIANS(90-DEGREES(ASIN(AD712/2000))))*SQRT(2*Basic!$C$4*9.81))))*(SQRT((SIN(RADIANS(90-DEGREES(ASIN(AD712/2000))))*SQRT(2*Basic!$C$4*9.81)*Tool!$B$125*SIN(RADIANS(90-DEGREES(ASIN(AD712/2000))))*SQRT(2*Basic!$C$4*9.81)*Tool!$B$125)+(COS(RADIANS(90-DEGREES(ASIN(AD712/2000))))*SQRT(2*Basic!$C$4*9.81)*COS(RADIANS(90-DEGREES(ASIN(AD712/2000))))*SQRT(2*Basic!$C$4*9.81))))/(2*9.81)</f>
        <v>0.96278416899999963</v>
      </c>
      <c r="AS712" s="75">
        <f>(1/9.81)*((SQRT((SIN(RADIANS(90-DEGREES(ASIN(AD712/2000))))*SQRT(2*Basic!$C$4*9.81)*Tool!$B$125*SIN(RADIANS(90-DEGREES(ASIN(AD712/2000))))*SQRT(2*Basic!$C$4*9.81)*Tool!$B$125)+(COS(RADIANS(90-DEGREES(ASIN(AD712/2000))))*SQRT(2*Basic!$C$4*9.81)*COS(RADIANS(90-DEGREES(ASIN(AD712/2000))))*SQRT(2*Basic!$C$4*9.81))))*SIN(RADIANS(AK712))+(SQRT(((SQRT((SIN(RADIANS(90-DEGREES(ASIN(AD712/2000))))*SQRT(2*Basic!$C$4*9.81)*Tool!$B$125*SIN(RADIANS(90-DEGREES(ASIN(AD712/2000))))*SQRT(2*Basic!$C$4*9.81)*Tool!$B$125)+(COS(RADIANS(90-DEGREES(ASIN(AD712/2000))))*SQRT(2*Basic!$C$4*9.81)*COS(RADIANS(90-DEGREES(ASIN(AD712/2000))))*SQRT(2*Basic!$C$4*9.81))))*SIN(RADIANS(AK712))*(SQRT((SIN(RADIANS(90-DEGREES(ASIN(AD712/2000))))*SQRT(2*Basic!$C$4*9.81)*Tool!$B$125*SIN(RADIANS(90-DEGREES(ASIN(AD712/2000))))*SQRT(2*Basic!$C$4*9.81)*Tool!$B$125)+(COS(RADIANS(90-DEGREES(ASIN(AD712/2000))))*SQRT(2*Basic!$C$4*9.81)*COS(RADIANS(90-DEGREES(ASIN(AD712/2000))))*SQRT(2*Basic!$C$4*9.81))))*SIN(RADIANS(AK712)))-19.62*(-Basic!$C$3))))*(SQRT((SIN(RADIANS(90-DEGREES(ASIN(AD712/2000))))*SQRT(2*Basic!$C$4*9.81)*Tool!$B$125*SIN(RADIANS(90-DEGREES(ASIN(AD712/2000))))*SQRT(2*Basic!$C$4*9.81)*Tool!$B$125)+(COS(RADIANS(90-DEGREES(ASIN(AD712/2000))))*SQRT(2*Basic!$C$4*9.81)*COS(RADIANS(90-DEGREES(ASIN(AD712/2000))))*SQRT(2*Basic!$C$4*9.81))))*COS(RADIANS(AK712))</f>
        <v>4.2867321009960131</v>
      </c>
    </row>
    <row r="713" spans="6:45" x14ac:dyDescent="0.3">
      <c r="F713">
        <v>711</v>
      </c>
      <c r="G713" s="31">
        <f t="shared" si="80"/>
        <v>2.0960575514432529</v>
      </c>
      <c r="H713" s="35">
        <f>Tool!$E$10+('Trajectory Map'!G713*SIN(RADIANS(90-2*DEGREES(ASIN($D$5/2000))))/COS(RADIANS(90-2*DEGREES(ASIN($D$5/2000))))-('Trajectory Map'!G713*'Trajectory Map'!G713/((VLOOKUP($D$5,$AD$3:$AR$2002,15,FALSE)*4*COS(RADIANS(90-2*DEGREES(ASIN($D$5/2000))))*COS(RADIANS(90-2*DEGREES(ASIN($D$5/2000))))))))</f>
        <v>5.436137550796813</v>
      </c>
      <c r="AD713" s="33">
        <f t="shared" si="84"/>
        <v>711</v>
      </c>
      <c r="AE713" s="33">
        <f t="shared" si="81"/>
        <v>1869.352561717559</v>
      </c>
      <c r="AH713" s="33">
        <f t="shared" si="82"/>
        <v>20.824091330618362</v>
      </c>
      <c r="AI713" s="33">
        <f t="shared" si="83"/>
        <v>69.175908669381641</v>
      </c>
      <c r="AK713" s="75">
        <f t="shared" si="85"/>
        <v>48.351817338763276</v>
      </c>
      <c r="AN713" s="64"/>
      <c r="AQ713" s="64"/>
      <c r="AR713" s="75">
        <f>(SQRT((SIN(RADIANS(90-DEGREES(ASIN(AD713/2000))))*SQRT(2*Basic!$C$4*9.81)*Tool!$B$125*SIN(RADIANS(90-DEGREES(ASIN(AD713/2000))))*SQRT(2*Basic!$C$4*9.81)*Tool!$B$125)+(COS(RADIANS(90-DEGREES(ASIN(AD713/2000))))*SQRT(2*Basic!$C$4*9.81)*COS(RADIANS(90-DEGREES(ASIN(AD713/2000))))*SQRT(2*Basic!$C$4*9.81))))*(SQRT((SIN(RADIANS(90-DEGREES(ASIN(AD713/2000))))*SQRT(2*Basic!$C$4*9.81)*Tool!$B$125*SIN(RADIANS(90-DEGREES(ASIN(AD713/2000))))*SQRT(2*Basic!$C$4*9.81)*Tool!$B$125)+(COS(RADIANS(90-DEGREES(ASIN(AD713/2000))))*SQRT(2*Basic!$C$4*9.81)*COS(RADIANS(90-DEGREES(ASIN(AD713/2000))))*SQRT(2*Basic!$C$4*9.81))))/(2*9.81)</f>
        <v>0.96316512489000006</v>
      </c>
      <c r="AS713" s="75">
        <f>(1/9.81)*((SQRT((SIN(RADIANS(90-DEGREES(ASIN(AD713/2000))))*SQRT(2*Basic!$C$4*9.81)*Tool!$B$125*SIN(RADIANS(90-DEGREES(ASIN(AD713/2000))))*SQRT(2*Basic!$C$4*9.81)*Tool!$B$125)+(COS(RADIANS(90-DEGREES(ASIN(AD713/2000))))*SQRT(2*Basic!$C$4*9.81)*COS(RADIANS(90-DEGREES(ASIN(AD713/2000))))*SQRT(2*Basic!$C$4*9.81))))*SIN(RADIANS(AK713))+(SQRT(((SQRT((SIN(RADIANS(90-DEGREES(ASIN(AD713/2000))))*SQRT(2*Basic!$C$4*9.81)*Tool!$B$125*SIN(RADIANS(90-DEGREES(ASIN(AD713/2000))))*SQRT(2*Basic!$C$4*9.81)*Tool!$B$125)+(COS(RADIANS(90-DEGREES(ASIN(AD713/2000))))*SQRT(2*Basic!$C$4*9.81)*COS(RADIANS(90-DEGREES(ASIN(AD713/2000))))*SQRT(2*Basic!$C$4*9.81))))*SIN(RADIANS(AK713))*(SQRT((SIN(RADIANS(90-DEGREES(ASIN(AD713/2000))))*SQRT(2*Basic!$C$4*9.81)*Tool!$B$125*SIN(RADIANS(90-DEGREES(ASIN(AD713/2000))))*SQRT(2*Basic!$C$4*9.81)*Tool!$B$125)+(COS(RADIANS(90-DEGREES(ASIN(AD713/2000))))*SQRT(2*Basic!$C$4*9.81)*COS(RADIANS(90-DEGREES(ASIN(AD713/2000))))*SQRT(2*Basic!$C$4*9.81))))*SIN(RADIANS(AK713)))-19.62*(-Basic!$C$3))))*(SQRT((SIN(RADIANS(90-DEGREES(ASIN(AD713/2000))))*SQRT(2*Basic!$C$4*9.81)*Tool!$B$125*SIN(RADIANS(90-DEGREES(ASIN(AD713/2000))))*SQRT(2*Basic!$C$4*9.81)*Tool!$B$125)+(COS(RADIANS(90-DEGREES(ASIN(AD713/2000))))*SQRT(2*Basic!$C$4*9.81)*COS(RADIANS(90-DEGREES(ASIN(AD713/2000))))*SQRT(2*Basic!$C$4*9.81))))*COS(RADIANS(AK713))</f>
        <v>4.291819438888778</v>
      </c>
    </row>
    <row r="714" spans="6:45" x14ac:dyDescent="0.3">
      <c r="F714">
        <v>712</v>
      </c>
      <c r="G714" s="31">
        <f t="shared" si="80"/>
        <v>2.0990055930064644</v>
      </c>
      <c r="H714" s="35">
        <f>Tool!$E$10+('Trajectory Map'!G714*SIN(RADIANS(90-2*DEGREES(ASIN($D$5/2000))))/COS(RADIANS(90-2*DEGREES(ASIN($D$5/2000))))-('Trajectory Map'!G714*'Trajectory Map'!G714/((VLOOKUP($D$5,$AD$3:$AR$2002,15,FALSE)*4*COS(RADIANS(90-2*DEGREES(ASIN($D$5/2000))))*COS(RADIANS(90-2*DEGREES(ASIN($D$5/2000))))))))</f>
        <v>5.4341150160216802</v>
      </c>
      <c r="AD714" s="33">
        <f t="shared" si="84"/>
        <v>712</v>
      </c>
      <c r="AE714" s="33">
        <f t="shared" si="81"/>
        <v>1868.9719099012698</v>
      </c>
      <c r="AH714" s="33">
        <f t="shared" si="82"/>
        <v>20.854744516868756</v>
      </c>
      <c r="AI714" s="33">
        <f t="shared" si="83"/>
        <v>69.145255483131251</v>
      </c>
      <c r="AK714" s="75">
        <f t="shared" si="85"/>
        <v>48.290510966262488</v>
      </c>
      <c r="AN714" s="64"/>
      <c r="AQ714" s="64"/>
      <c r="AR714" s="75">
        <f>(SQRT((SIN(RADIANS(90-DEGREES(ASIN(AD714/2000))))*SQRT(2*Basic!$C$4*9.81)*Tool!$B$125*SIN(RADIANS(90-DEGREES(ASIN(AD714/2000))))*SQRT(2*Basic!$C$4*9.81)*Tool!$B$125)+(COS(RADIANS(90-DEGREES(ASIN(AD714/2000))))*SQRT(2*Basic!$C$4*9.81)*COS(RADIANS(90-DEGREES(ASIN(AD714/2000))))*SQRT(2*Basic!$C$4*9.81))))*(SQRT((SIN(RADIANS(90-DEGREES(ASIN(AD714/2000))))*SQRT(2*Basic!$C$4*9.81)*Tool!$B$125*SIN(RADIANS(90-DEGREES(ASIN(AD714/2000))))*SQRT(2*Basic!$C$4*9.81)*Tool!$B$125)+(COS(RADIANS(90-DEGREES(ASIN(AD714/2000))))*SQRT(2*Basic!$C$4*9.81)*COS(RADIANS(90-DEGREES(ASIN(AD714/2000))))*SQRT(2*Basic!$C$4*9.81))))/(2*9.81)</f>
        <v>0.96354661695999944</v>
      </c>
      <c r="AS714" s="75">
        <f>(1/9.81)*((SQRT((SIN(RADIANS(90-DEGREES(ASIN(AD714/2000))))*SQRT(2*Basic!$C$4*9.81)*Tool!$B$125*SIN(RADIANS(90-DEGREES(ASIN(AD714/2000))))*SQRT(2*Basic!$C$4*9.81)*Tool!$B$125)+(COS(RADIANS(90-DEGREES(ASIN(AD714/2000))))*SQRT(2*Basic!$C$4*9.81)*COS(RADIANS(90-DEGREES(ASIN(AD714/2000))))*SQRT(2*Basic!$C$4*9.81))))*SIN(RADIANS(AK714))+(SQRT(((SQRT((SIN(RADIANS(90-DEGREES(ASIN(AD714/2000))))*SQRT(2*Basic!$C$4*9.81)*Tool!$B$125*SIN(RADIANS(90-DEGREES(ASIN(AD714/2000))))*SQRT(2*Basic!$C$4*9.81)*Tool!$B$125)+(COS(RADIANS(90-DEGREES(ASIN(AD714/2000))))*SQRT(2*Basic!$C$4*9.81)*COS(RADIANS(90-DEGREES(ASIN(AD714/2000))))*SQRT(2*Basic!$C$4*9.81))))*SIN(RADIANS(AK714))*(SQRT((SIN(RADIANS(90-DEGREES(ASIN(AD714/2000))))*SQRT(2*Basic!$C$4*9.81)*Tool!$B$125*SIN(RADIANS(90-DEGREES(ASIN(AD714/2000))))*SQRT(2*Basic!$C$4*9.81)*Tool!$B$125)+(COS(RADIANS(90-DEGREES(ASIN(AD714/2000))))*SQRT(2*Basic!$C$4*9.81)*COS(RADIANS(90-DEGREES(ASIN(AD714/2000))))*SQRT(2*Basic!$C$4*9.81))))*SIN(RADIANS(AK714)))-19.62*(-Basic!$C$3))))*(SQRT((SIN(RADIANS(90-DEGREES(ASIN(AD714/2000))))*SQRT(2*Basic!$C$4*9.81)*Tool!$B$125*SIN(RADIANS(90-DEGREES(ASIN(AD714/2000))))*SQRT(2*Basic!$C$4*9.81)*Tool!$B$125)+(COS(RADIANS(90-DEGREES(ASIN(AD714/2000))))*SQRT(2*Basic!$C$4*9.81)*COS(RADIANS(90-DEGREES(ASIN(AD714/2000))))*SQRT(2*Basic!$C$4*9.81))))*COS(RADIANS(AK714))</f>
        <v>4.2969017121205848</v>
      </c>
    </row>
    <row r="715" spans="6:45" x14ac:dyDescent="0.3">
      <c r="F715">
        <v>713</v>
      </c>
      <c r="G715" s="31">
        <f t="shared" si="80"/>
        <v>2.1019536345696754</v>
      </c>
      <c r="H715" s="35">
        <f>Tool!$E$10+('Trajectory Map'!G715*SIN(RADIANS(90-2*DEGREES(ASIN($D$5/2000))))/COS(RADIANS(90-2*DEGREES(ASIN($D$5/2000))))-('Trajectory Map'!G715*'Trajectory Map'!G715/((VLOOKUP($D$5,$AD$3:$AR$2002,15,FALSE)*4*COS(RADIANS(90-2*DEGREES(ASIN($D$5/2000))))*COS(RADIANS(90-2*DEGREES(ASIN($D$5/2000))))))))</f>
        <v>5.4320890276530323</v>
      </c>
      <c r="AD715" s="33">
        <f t="shared" si="84"/>
        <v>713</v>
      </c>
      <c r="AE715" s="33">
        <f t="shared" si="81"/>
        <v>1868.5906453795599</v>
      </c>
      <c r="AH715" s="33">
        <f t="shared" si="82"/>
        <v>20.885403951887419</v>
      </c>
      <c r="AI715" s="33">
        <f t="shared" si="83"/>
        <v>69.114596048112588</v>
      </c>
      <c r="AK715" s="75">
        <f t="shared" si="85"/>
        <v>48.229192096225162</v>
      </c>
      <c r="AN715" s="64"/>
      <c r="AQ715" s="64"/>
      <c r="AR715" s="75">
        <f>(SQRT((SIN(RADIANS(90-DEGREES(ASIN(AD715/2000))))*SQRT(2*Basic!$C$4*9.81)*Tool!$B$125*SIN(RADIANS(90-DEGREES(ASIN(AD715/2000))))*SQRT(2*Basic!$C$4*9.81)*Tool!$B$125)+(COS(RADIANS(90-DEGREES(ASIN(AD715/2000))))*SQRT(2*Basic!$C$4*9.81)*COS(RADIANS(90-DEGREES(ASIN(AD715/2000))))*SQRT(2*Basic!$C$4*9.81))))*(SQRT((SIN(RADIANS(90-DEGREES(ASIN(AD715/2000))))*SQRT(2*Basic!$C$4*9.81)*Tool!$B$125*SIN(RADIANS(90-DEGREES(ASIN(AD715/2000))))*SQRT(2*Basic!$C$4*9.81)*Tool!$B$125)+(COS(RADIANS(90-DEGREES(ASIN(AD715/2000))))*SQRT(2*Basic!$C$4*9.81)*COS(RADIANS(90-DEGREES(ASIN(AD715/2000))))*SQRT(2*Basic!$C$4*9.81))))/(2*9.81)</f>
        <v>0.96392864520999999</v>
      </c>
      <c r="AS715" s="75">
        <f>(1/9.81)*((SQRT((SIN(RADIANS(90-DEGREES(ASIN(AD715/2000))))*SQRT(2*Basic!$C$4*9.81)*Tool!$B$125*SIN(RADIANS(90-DEGREES(ASIN(AD715/2000))))*SQRT(2*Basic!$C$4*9.81)*Tool!$B$125)+(COS(RADIANS(90-DEGREES(ASIN(AD715/2000))))*SQRT(2*Basic!$C$4*9.81)*COS(RADIANS(90-DEGREES(ASIN(AD715/2000))))*SQRT(2*Basic!$C$4*9.81))))*SIN(RADIANS(AK715))+(SQRT(((SQRT((SIN(RADIANS(90-DEGREES(ASIN(AD715/2000))))*SQRT(2*Basic!$C$4*9.81)*Tool!$B$125*SIN(RADIANS(90-DEGREES(ASIN(AD715/2000))))*SQRT(2*Basic!$C$4*9.81)*Tool!$B$125)+(COS(RADIANS(90-DEGREES(ASIN(AD715/2000))))*SQRT(2*Basic!$C$4*9.81)*COS(RADIANS(90-DEGREES(ASIN(AD715/2000))))*SQRT(2*Basic!$C$4*9.81))))*SIN(RADIANS(AK715))*(SQRT((SIN(RADIANS(90-DEGREES(ASIN(AD715/2000))))*SQRT(2*Basic!$C$4*9.81)*Tool!$B$125*SIN(RADIANS(90-DEGREES(ASIN(AD715/2000))))*SQRT(2*Basic!$C$4*9.81)*Tool!$B$125)+(COS(RADIANS(90-DEGREES(ASIN(AD715/2000))))*SQRT(2*Basic!$C$4*9.81)*COS(RADIANS(90-DEGREES(ASIN(AD715/2000))))*SQRT(2*Basic!$C$4*9.81))))*SIN(RADIANS(AK715)))-19.62*(-Basic!$C$3))))*(SQRT((SIN(RADIANS(90-DEGREES(ASIN(AD715/2000))))*SQRT(2*Basic!$C$4*9.81)*Tool!$B$125*SIN(RADIANS(90-DEGREES(ASIN(AD715/2000))))*SQRT(2*Basic!$C$4*9.81)*Tool!$B$125)+(COS(RADIANS(90-DEGREES(ASIN(AD715/2000))))*SQRT(2*Basic!$C$4*9.81)*COS(RADIANS(90-DEGREES(ASIN(AD715/2000))))*SQRT(2*Basic!$C$4*9.81))))*COS(RADIANS(AK715))</f>
        <v>4.3019789070481336</v>
      </c>
    </row>
    <row r="716" spans="6:45" x14ac:dyDescent="0.3">
      <c r="F716">
        <v>714</v>
      </c>
      <c r="G716" s="31">
        <f t="shared" si="80"/>
        <v>2.1049016761328869</v>
      </c>
      <c r="H716" s="35">
        <f>Tool!$E$10+('Trajectory Map'!G716*SIN(RADIANS(90-2*DEGREES(ASIN($D$5/2000))))/COS(RADIANS(90-2*DEGREES(ASIN($D$5/2000))))-('Trajectory Map'!G716*'Trajectory Map'!G716/((VLOOKUP($D$5,$AD$3:$AR$2002,15,FALSE)*4*COS(RADIANS(90-2*DEGREES(ASIN($D$5/2000))))*COS(RADIANS(90-2*DEGREES(ASIN($D$5/2000))))))))</f>
        <v>5.4300595856908709</v>
      </c>
      <c r="AD716" s="33">
        <f t="shared" si="84"/>
        <v>714</v>
      </c>
      <c r="AE716" s="33">
        <f t="shared" si="81"/>
        <v>1868.2087677773061</v>
      </c>
      <c r="AH716" s="33">
        <f t="shared" si="82"/>
        <v>20.91606964828183</v>
      </c>
      <c r="AI716" s="33">
        <f t="shared" si="83"/>
        <v>69.083930351718166</v>
      </c>
      <c r="AK716" s="75">
        <f t="shared" si="85"/>
        <v>48.16786070343634</v>
      </c>
      <c r="AN716" s="64"/>
      <c r="AQ716" s="64"/>
      <c r="AR716" s="75">
        <f>(SQRT((SIN(RADIANS(90-DEGREES(ASIN(AD716/2000))))*SQRT(2*Basic!$C$4*9.81)*Tool!$B$125*SIN(RADIANS(90-DEGREES(ASIN(AD716/2000))))*SQRT(2*Basic!$C$4*9.81)*Tool!$B$125)+(COS(RADIANS(90-DEGREES(ASIN(AD716/2000))))*SQRT(2*Basic!$C$4*9.81)*COS(RADIANS(90-DEGREES(ASIN(AD716/2000))))*SQRT(2*Basic!$C$4*9.81))))*(SQRT((SIN(RADIANS(90-DEGREES(ASIN(AD716/2000))))*SQRT(2*Basic!$C$4*9.81)*Tool!$B$125*SIN(RADIANS(90-DEGREES(ASIN(AD716/2000))))*SQRT(2*Basic!$C$4*9.81)*Tool!$B$125)+(COS(RADIANS(90-DEGREES(ASIN(AD716/2000))))*SQRT(2*Basic!$C$4*9.81)*COS(RADIANS(90-DEGREES(ASIN(AD716/2000))))*SQRT(2*Basic!$C$4*9.81))))/(2*9.81)</f>
        <v>0.96431120964000017</v>
      </c>
      <c r="AS716" s="75">
        <f>(1/9.81)*((SQRT((SIN(RADIANS(90-DEGREES(ASIN(AD716/2000))))*SQRT(2*Basic!$C$4*9.81)*Tool!$B$125*SIN(RADIANS(90-DEGREES(ASIN(AD716/2000))))*SQRT(2*Basic!$C$4*9.81)*Tool!$B$125)+(COS(RADIANS(90-DEGREES(ASIN(AD716/2000))))*SQRT(2*Basic!$C$4*9.81)*COS(RADIANS(90-DEGREES(ASIN(AD716/2000))))*SQRT(2*Basic!$C$4*9.81))))*SIN(RADIANS(AK716))+(SQRT(((SQRT((SIN(RADIANS(90-DEGREES(ASIN(AD716/2000))))*SQRT(2*Basic!$C$4*9.81)*Tool!$B$125*SIN(RADIANS(90-DEGREES(ASIN(AD716/2000))))*SQRT(2*Basic!$C$4*9.81)*Tool!$B$125)+(COS(RADIANS(90-DEGREES(ASIN(AD716/2000))))*SQRT(2*Basic!$C$4*9.81)*COS(RADIANS(90-DEGREES(ASIN(AD716/2000))))*SQRT(2*Basic!$C$4*9.81))))*SIN(RADIANS(AK716))*(SQRT((SIN(RADIANS(90-DEGREES(ASIN(AD716/2000))))*SQRT(2*Basic!$C$4*9.81)*Tool!$B$125*SIN(RADIANS(90-DEGREES(ASIN(AD716/2000))))*SQRT(2*Basic!$C$4*9.81)*Tool!$B$125)+(COS(RADIANS(90-DEGREES(ASIN(AD716/2000))))*SQRT(2*Basic!$C$4*9.81)*COS(RADIANS(90-DEGREES(ASIN(AD716/2000))))*SQRT(2*Basic!$C$4*9.81))))*SIN(RADIANS(AK716)))-19.62*(-Basic!$C$3))))*(SQRT((SIN(RADIANS(90-DEGREES(ASIN(AD716/2000))))*SQRT(2*Basic!$C$4*9.81)*Tool!$B$125*SIN(RADIANS(90-DEGREES(ASIN(AD716/2000))))*SQRT(2*Basic!$C$4*9.81)*Tool!$B$125)+(COS(RADIANS(90-DEGREES(ASIN(AD716/2000))))*SQRT(2*Basic!$C$4*9.81)*COS(RADIANS(90-DEGREES(ASIN(AD716/2000))))*SQRT(2*Basic!$C$4*9.81))))*COS(RADIANS(AK716))</f>
        <v>4.3070510100092525</v>
      </c>
    </row>
    <row r="717" spans="6:45" x14ac:dyDescent="0.3">
      <c r="F717">
        <v>715</v>
      </c>
      <c r="G717" s="31">
        <f t="shared" si="80"/>
        <v>2.1078497176960984</v>
      </c>
      <c r="H717" s="35">
        <f>Tool!$E$10+('Trajectory Map'!G717*SIN(RADIANS(90-2*DEGREES(ASIN($D$5/2000))))/COS(RADIANS(90-2*DEGREES(ASIN($D$5/2000))))-('Trajectory Map'!G717*'Trajectory Map'!G717/((VLOOKUP($D$5,$AD$3:$AR$2002,15,FALSE)*4*COS(RADIANS(90-2*DEGREES(ASIN($D$5/2000))))*COS(RADIANS(90-2*DEGREES(ASIN($D$5/2000))))))))</f>
        <v>5.4280266901351952</v>
      </c>
      <c r="AD717" s="33">
        <f t="shared" si="84"/>
        <v>715</v>
      </c>
      <c r="AE717" s="33">
        <f t="shared" si="81"/>
        <v>1867.8262767184747</v>
      </c>
      <c r="AH717" s="33">
        <f t="shared" si="82"/>
        <v>20.946741618679539</v>
      </c>
      <c r="AI717" s="33">
        <f t="shared" si="83"/>
        <v>69.053258381320461</v>
      </c>
      <c r="AK717" s="75">
        <f t="shared" si="85"/>
        <v>48.106516762640922</v>
      </c>
      <c r="AN717" s="64"/>
      <c r="AQ717" s="64"/>
      <c r="AR717" s="75">
        <f>(SQRT((SIN(RADIANS(90-DEGREES(ASIN(AD717/2000))))*SQRT(2*Basic!$C$4*9.81)*Tool!$B$125*SIN(RADIANS(90-DEGREES(ASIN(AD717/2000))))*SQRT(2*Basic!$C$4*9.81)*Tool!$B$125)+(COS(RADIANS(90-DEGREES(ASIN(AD717/2000))))*SQRT(2*Basic!$C$4*9.81)*COS(RADIANS(90-DEGREES(ASIN(AD717/2000))))*SQRT(2*Basic!$C$4*9.81))))*(SQRT((SIN(RADIANS(90-DEGREES(ASIN(AD717/2000))))*SQRT(2*Basic!$C$4*9.81)*Tool!$B$125*SIN(RADIANS(90-DEGREES(ASIN(AD717/2000))))*SQRT(2*Basic!$C$4*9.81)*Tool!$B$125)+(COS(RADIANS(90-DEGREES(ASIN(AD717/2000))))*SQRT(2*Basic!$C$4*9.81)*COS(RADIANS(90-DEGREES(ASIN(AD717/2000))))*SQRT(2*Basic!$C$4*9.81))))/(2*9.81)</f>
        <v>0.96469431024999996</v>
      </c>
      <c r="AS717" s="75">
        <f>(1/9.81)*((SQRT((SIN(RADIANS(90-DEGREES(ASIN(AD717/2000))))*SQRT(2*Basic!$C$4*9.81)*Tool!$B$125*SIN(RADIANS(90-DEGREES(ASIN(AD717/2000))))*SQRT(2*Basic!$C$4*9.81)*Tool!$B$125)+(COS(RADIANS(90-DEGREES(ASIN(AD717/2000))))*SQRT(2*Basic!$C$4*9.81)*COS(RADIANS(90-DEGREES(ASIN(AD717/2000))))*SQRT(2*Basic!$C$4*9.81))))*SIN(RADIANS(AK717))+(SQRT(((SQRT((SIN(RADIANS(90-DEGREES(ASIN(AD717/2000))))*SQRT(2*Basic!$C$4*9.81)*Tool!$B$125*SIN(RADIANS(90-DEGREES(ASIN(AD717/2000))))*SQRT(2*Basic!$C$4*9.81)*Tool!$B$125)+(COS(RADIANS(90-DEGREES(ASIN(AD717/2000))))*SQRT(2*Basic!$C$4*9.81)*COS(RADIANS(90-DEGREES(ASIN(AD717/2000))))*SQRT(2*Basic!$C$4*9.81))))*SIN(RADIANS(AK717))*(SQRT((SIN(RADIANS(90-DEGREES(ASIN(AD717/2000))))*SQRT(2*Basic!$C$4*9.81)*Tool!$B$125*SIN(RADIANS(90-DEGREES(ASIN(AD717/2000))))*SQRT(2*Basic!$C$4*9.81)*Tool!$B$125)+(COS(RADIANS(90-DEGREES(ASIN(AD717/2000))))*SQRT(2*Basic!$C$4*9.81)*COS(RADIANS(90-DEGREES(ASIN(AD717/2000))))*SQRT(2*Basic!$C$4*9.81))))*SIN(RADIANS(AK717)))-19.62*(-Basic!$C$3))))*(SQRT((SIN(RADIANS(90-DEGREES(ASIN(AD717/2000))))*SQRT(2*Basic!$C$4*9.81)*Tool!$B$125*SIN(RADIANS(90-DEGREES(ASIN(AD717/2000))))*SQRT(2*Basic!$C$4*9.81)*Tool!$B$125)+(COS(RADIANS(90-DEGREES(ASIN(AD717/2000))))*SQRT(2*Basic!$C$4*9.81)*COS(RADIANS(90-DEGREES(ASIN(AD717/2000))))*SQRT(2*Basic!$C$4*9.81))))*COS(RADIANS(AK717))</f>
        <v>4.3121180073229528</v>
      </c>
    </row>
    <row r="718" spans="6:45" x14ac:dyDescent="0.3">
      <c r="F718">
        <v>716</v>
      </c>
      <c r="G718" s="31">
        <f t="shared" si="80"/>
        <v>2.1107977592593099</v>
      </c>
      <c r="H718" s="35">
        <f>Tool!$E$10+('Trajectory Map'!G718*SIN(RADIANS(90-2*DEGREES(ASIN($D$5/2000))))/COS(RADIANS(90-2*DEGREES(ASIN($D$5/2000))))-('Trajectory Map'!G718*'Trajectory Map'!G718/((VLOOKUP($D$5,$AD$3:$AR$2002,15,FALSE)*4*COS(RADIANS(90-2*DEGREES(ASIN($D$5/2000))))*COS(RADIANS(90-2*DEGREES(ASIN($D$5/2000))))))))</f>
        <v>5.4259903409860053</v>
      </c>
      <c r="AD718" s="33">
        <f t="shared" si="84"/>
        <v>716</v>
      </c>
      <c r="AE718" s="33">
        <f t="shared" si="81"/>
        <v>1867.4431718261201</v>
      </c>
      <c r="AH718" s="33">
        <f t="shared" si="82"/>
        <v>20.977419875728199</v>
      </c>
      <c r="AI718" s="33">
        <f t="shared" si="83"/>
        <v>69.022580124271798</v>
      </c>
      <c r="AK718" s="75">
        <f t="shared" si="85"/>
        <v>48.045160248543603</v>
      </c>
      <c r="AN718" s="64"/>
      <c r="AQ718" s="64"/>
      <c r="AR718" s="75">
        <f>(SQRT((SIN(RADIANS(90-DEGREES(ASIN(AD718/2000))))*SQRT(2*Basic!$C$4*9.81)*Tool!$B$125*SIN(RADIANS(90-DEGREES(ASIN(AD718/2000))))*SQRT(2*Basic!$C$4*9.81)*Tool!$B$125)+(COS(RADIANS(90-DEGREES(ASIN(AD718/2000))))*SQRT(2*Basic!$C$4*9.81)*COS(RADIANS(90-DEGREES(ASIN(AD718/2000))))*SQRT(2*Basic!$C$4*9.81))))*(SQRT((SIN(RADIANS(90-DEGREES(ASIN(AD718/2000))))*SQRT(2*Basic!$C$4*9.81)*Tool!$B$125*SIN(RADIANS(90-DEGREES(ASIN(AD718/2000))))*SQRT(2*Basic!$C$4*9.81)*Tool!$B$125)+(COS(RADIANS(90-DEGREES(ASIN(AD718/2000))))*SQRT(2*Basic!$C$4*9.81)*COS(RADIANS(90-DEGREES(ASIN(AD718/2000))))*SQRT(2*Basic!$C$4*9.81))))/(2*9.81)</f>
        <v>0.96507794704000005</v>
      </c>
      <c r="AS718" s="75">
        <f>(1/9.81)*((SQRT((SIN(RADIANS(90-DEGREES(ASIN(AD718/2000))))*SQRT(2*Basic!$C$4*9.81)*Tool!$B$125*SIN(RADIANS(90-DEGREES(ASIN(AD718/2000))))*SQRT(2*Basic!$C$4*9.81)*Tool!$B$125)+(COS(RADIANS(90-DEGREES(ASIN(AD718/2000))))*SQRT(2*Basic!$C$4*9.81)*COS(RADIANS(90-DEGREES(ASIN(AD718/2000))))*SQRT(2*Basic!$C$4*9.81))))*SIN(RADIANS(AK718))+(SQRT(((SQRT((SIN(RADIANS(90-DEGREES(ASIN(AD718/2000))))*SQRT(2*Basic!$C$4*9.81)*Tool!$B$125*SIN(RADIANS(90-DEGREES(ASIN(AD718/2000))))*SQRT(2*Basic!$C$4*9.81)*Tool!$B$125)+(COS(RADIANS(90-DEGREES(ASIN(AD718/2000))))*SQRT(2*Basic!$C$4*9.81)*COS(RADIANS(90-DEGREES(ASIN(AD718/2000))))*SQRT(2*Basic!$C$4*9.81))))*SIN(RADIANS(AK718))*(SQRT((SIN(RADIANS(90-DEGREES(ASIN(AD718/2000))))*SQRT(2*Basic!$C$4*9.81)*Tool!$B$125*SIN(RADIANS(90-DEGREES(ASIN(AD718/2000))))*SQRT(2*Basic!$C$4*9.81)*Tool!$B$125)+(COS(RADIANS(90-DEGREES(ASIN(AD718/2000))))*SQRT(2*Basic!$C$4*9.81)*COS(RADIANS(90-DEGREES(ASIN(AD718/2000))))*SQRT(2*Basic!$C$4*9.81))))*SIN(RADIANS(AK718)))-19.62*(-Basic!$C$3))))*(SQRT((SIN(RADIANS(90-DEGREES(ASIN(AD718/2000))))*SQRT(2*Basic!$C$4*9.81)*Tool!$B$125*SIN(RADIANS(90-DEGREES(ASIN(AD718/2000))))*SQRT(2*Basic!$C$4*9.81)*Tool!$B$125)+(COS(RADIANS(90-DEGREES(ASIN(AD718/2000))))*SQRT(2*Basic!$C$4*9.81)*COS(RADIANS(90-DEGREES(ASIN(AD718/2000))))*SQRT(2*Basic!$C$4*9.81))))*COS(RADIANS(AK718))</f>
        <v>4.3171798852894581</v>
      </c>
    </row>
    <row r="719" spans="6:45" x14ac:dyDescent="0.3">
      <c r="F719">
        <v>717</v>
      </c>
      <c r="G719" s="31">
        <f t="shared" si="80"/>
        <v>2.1137458008225214</v>
      </c>
      <c r="H719" s="35">
        <f>Tool!$E$10+('Trajectory Map'!G719*SIN(RADIANS(90-2*DEGREES(ASIN($D$5/2000))))/COS(RADIANS(90-2*DEGREES(ASIN($D$5/2000))))-('Trajectory Map'!G719*'Trajectory Map'!G719/((VLOOKUP($D$5,$AD$3:$AR$2002,15,FALSE)*4*COS(RADIANS(90-2*DEGREES(ASIN($D$5/2000))))*COS(RADIANS(90-2*DEGREES(ASIN($D$5/2000))))))))</f>
        <v>5.4239505382433011</v>
      </c>
      <c r="AD719" s="33">
        <f t="shared" si="84"/>
        <v>717</v>
      </c>
      <c r="AE719" s="33">
        <f t="shared" si="81"/>
        <v>1867.0594527223818</v>
      </c>
      <c r="AH719" s="33">
        <f t="shared" si="82"/>
        <v>21.008104432095642</v>
      </c>
      <c r="AI719" s="33">
        <f t="shared" si="83"/>
        <v>68.991895567904351</v>
      </c>
      <c r="AK719" s="75">
        <f t="shared" si="85"/>
        <v>47.983791135808715</v>
      </c>
      <c r="AN719" s="64"/>
      <c r="AQ719" s="64"/>
      <c r="AR719" s="75">
        <f>(SQRT((SIN(RADIANS(90-DEGREES(ASIN(AD719/2000))))*SQRT(2*Basic!$C$4*9.81)*Tool!$B$125*SIN(RADIANS(90-DEGREES(ASIN(AD719/2000))))*SQRT(2*Basic!$C$4*9.81)*Tool!$B$125)+(COS(RADIANS(90-DEGREES(ASIN(AD719/2000))))*SQRT(2*Basic!$C$4*9.81)*COS(RADIANS(90-DEGREES(ASIN(AD719/2000))))*SQRT(2*Basic!$C$4*9.81))))*(SQRT((SIN(RADIANS(90-DEGREES(ASIN(AD719/2000))))*SQRT(2*Basic!$C$4*9.81)*Tool!$B$125*SIN(RADIANS(90-DEGREES(ASIN(AD719/2000))))*SQRT(2*Basic!$C$4*9.81)*Tool!$B$125)+(COS(RADIANS(90-DEGREES(ASIN(AD719/2000))))*SQRT(2*Basic!$C$4*9.81)*COS(RADIANS(90-DEGREES(ASIN(AD719/2000))))*SQRT(2*Basic!$C$4*9.81))))/(2*9.81)</f>
        <v>0.96546212001000054</v>
      </c>
      <c r="AS719" s="75">
        <f>(1/9.81)*((SQRT((SIN(RADIANS(90-DEGREES(ASIN(AD719/2000))))*SQRT(2*Basic!$C$4*9.81)*Tool!$B$125*SIN(RADIANS(90-DEGREES(ASIN(AD719/2000))))*SQRT(2*Basic!$C$4*9.81)*Tool!$B$125)+(COS(RADIANS(90-DEGREES(ASIN(AD719/2000))))*SQRT(2*Basic!$C$4*9.81)*COS(RADIANS(90-DEGREES(ASIN(AD719/2000))))*SQRT(2*Basic!$C$4*9.81))))*SIN(RADIANS(AK719))+(SQRT(((SQRT((SIN(RADIANS(90-DEGREES(ASIN(AD719/2000))))*SQRT(2*Basic!$C$4*9.81)*Tool!$B$125*SIN(RADIANS(90-DEGREES(ASIN(AD719/2000))))*SQRT(2*Basic!$C$4*9.81)*Tool!$B$125)+(COS(RADIANS(90-DEGREES(ASIN(AD719/2000))))*SQRT(2*Basic!$C$4*9.81)*COS(RADIANS(90-DEGREES(ASIN(AD719/2000))))*SQRT(2*Basic!$C$4*9.81))))*SIN(RADIANS(AK719))*(SQRT((SIN(RADIANS(90-DEGREES(ASIN(AD719/2000))))*SQRT(2*Basic!$C$4*9.81)*Tool!$B$125*SIN(RADIANS(90-DEGREES(ASIN(AD719/2000))))*SQRT(2*Basic!$C$4*9.81)*Tool!$B$125)+(COS(RADIANS(90-DEGREES(ASIN(AD719/2000))))*SQRT(2*Basic!$C$4*9.81)*COS(RADIANS(90-DEGREES(ASIN(AD719/2000))))*SQRT(2*Basic!$C$4*9.81))))*SIN(RADIANS(AK719)))-19.62*(-Basic!$C$3))))*(SQRT((SIN(RADIANS(90-DEGREES(ASIN(AD719/2000))))*SQRT(2*Basic!$C$4*9.81)*Tool!$B$125*SIN(RADIANS(90-DEGREES(ASIN(AD719/2000))))*SQRT(2*Basic!$C$4*9.81)*Tool!$B$125)+(COS(RADIANS(90-DEGREES(ASIN(AD719/2000))))*SQRT(2*Basic!$C$4*9.81)*COS(RADIANS(90-DEGREES(ASIN(AD719/2000))))*SQRT(2*Basic!$C$4*9.81))))*COS(RADIANS(AK719))</f>
        <v>4.3222366301902309</v>
      </c>
    </row>
    <row r="720" spans="6:45" x14ac:dyDescent="0.3">
      <c r="F720">
        <v>718</v>
      </c>
      <c r="G720" s="31">
        <f t="shared" si="80"/>
        <v>2.1166938423857324</v>
      </c>
      <c r="H720" s="35">
        <f>Tool!$E$10+('Trajectory Map'!G720*SIN(RADIANS(90-2*DEGREES(ASIN($D$5/2000))))/COS(RADIANS(90-2*DEGREES(ASIN($D$5/2000))))-('Trajectory Map'!G720*'Trajectory Map'!G720/((VLOOKUP($D$5,$AD$3:$AR$2002,15,FALSE)*4*COS(RADIANS(90-2*DEGREES(ASIN($D$5/2000))))*COS(RADIANS(90-2*DEGREES(ASIN($D$5/2000))))))))</f>
        <v>5.4219072819070835</v>
      </c>
      <c r="AD720" s="33">
        <f t="shared" si="84"/>
        <v>718</v>
      </c>
      <c r="AE720" s="33">
        <f t="shared" si="81"/>
        <v>1866.6751190284826</v>
      </c>
      <c r="AH720" s="33">
        <f t="shared" si="82"/>
        <v>21.038795300469946</v>
      </c>
      <c r="AI720" s="33">
        <f t="shared" si="83"/>
        <v>68.961204699530057</v>
      </c>
      <c r="AK720" s="75">
        <f t="shared" si="85"/>
        <v>47.922409399060108</v>
      </c>
      <c r="AN720" s="64"/>
      <c r="AQ720" s="64"/>
      <c r="AR720" s="75">
        <f>(SQRT((SIN(RADIANS(90-DEGREES(ASIN(AD720/2000))))*SQRT(2*Basic!$C$4*9.81)*Tool!$B$125*SIN(RADIANS(90-DEGREES(ASIN(AD720/2000))))*SQRT(2*Basic!$C$4*9.81)*Tool!$B$125)+(COS(RADIANS(90-DEGREES(ASIN(AD720/2000))))*SQRT(2*Basic!$C$4*9.81)*COS(RADIANS(90-DEGREES(ASIN(AD720/2000))))*SQRT(2*Basic!$C$4*9.81))))*(SQRT((SIN(RADIANS(90-DEGREES(ASIN(AD720/2000))))*SQRT(2*Basic!$C$4*9.81)*Tool!$B$125*SIN(RADIANS(90-DEGREES(ASIN(AD720/2000))))*SQRT(2*Basic!$C$4*9.81)*Tool!$B$125)+(COS(RADIANS(90-DEGREES(ASIN(AD720/2000))))*SQRT(2*Basic!$C$4*9.81)*COS(RADIANS(90-DEGREES(ASIN(AD720/2000))))*SQRT(2*Basic!$C$4*9.81))))/(2*9.81)</f>
        <v>0.96584682915999986</v>
      </c>
      <c r="AS720" s="75">
        <f>(1/9.81)*((SQRT((SIN(RADIANS(90-DEGREES(ASIN(AD720/2000))))*SQRT(2*Basic!$C$4*9.81)*Tool!$B$125*SIN(RADIANS(90-DEGREES(ASIN(AD720/2000))))*SQRT(2*Basic!$C$4*9.81)*Tool!$B$125)+(COS(RADIANS(90-DEGREES(ASIN(AD720/2000))))*SQRT(2*Basic!$C$4*9.81)*COS(RADIANS(90-DEGREES(ASIN(AD720/2000))))*SQRT(2*Basic!$C$4*9.81))))*SIN(RADIANS(AK720))+(SQRT(((SQRT((SIN(RADIANS(90-DEGREES(ASIN(AD720/2000))))*SQRT(2*Basic!$C$4*9.81)*Tool!$B$125*SIN(RADIANS(90-DEGREES(ASIN(AD720/2000))))*SQRT(2*Basic!$C$4*9.81)*Tool!$B$125)+(COS(RADIANS(90-DEGREES(ASIN(AD720/2000))))*SQRT(2*Basic!$C$4*9.81)*COS(RADIANS(90-DEGREES(ASIN(AD720/2000))))*SQRT(2*Basic!$C$4*9.81))))*SIN(RADIANS(AK720))*(SQRT((SIN(RADIANS(90-DEGREES(ASIN(AD720/2000))))*SQRT(2*Basic!$C$4*9.81)*Tool!$B$125*SIN(RADIANS(90-DEGREES(ASIN(AD720/2000))))*SQRT(2*Basic!$C$4*9.81)*Tool!$B$125)+(COS(RADIANS(90-DEGREES(ASIN(AD720/2000))))*SQRT(2*Basic!$C$4*9.81)*COS(RADIANS(90-DEGREES(ASIN(AD720/2000))))*SQRT(2*Basic!$C$4*9.81))))*SIN(RADIANS(AK720)))-19.62*(-Basic!$C$3))))*(SQRT((SIN(RADIANS(90-DEGREES(ASIN(AD720/2000))))*SQRT(2*Basic!$C$4*9.81)*Tool!$B$125*SIN(RADIANS(90-DEGREES(ASIN(AD720/2000))))*SQRT(2*Basic!$C$4*9.81)*Tool!$B$125)+(COS(RADIANS(90-DEGREES(ASIN(AD720/2000))))*SQRT(2*Basic!$C$4*9.81)*COS(RADIANS(90-DEGREES(ASIN(AD720/2000))))*SQRT(2*Basic!$C$4*9.81))))*COS(RADIANS(AK720))</f>
        <v>4.3272882282880083</v>
      </c>
    </row>
    <row r="721" spans="6:45" x14ac:dyDescent="0.3">
      <c r="F721">
        <v>719</v>
      </c>
      <c r="G721" s="31">
        <f t="shared" si="80"/>
        <v>2.1196418839489439</v>
      </c>
      <c r="H721" s="35">
        <f>Tool!$E$10+('Trajectory Map'!G721*SIN(RADIANS(90-2*DEGREES(ASIN($D$5/2000))))/COS(RADIANS(90-2*DEGREES(ASIN($D$5/2000))))-('Trajectory Map'!G721*'Trajectory Map'!G721/((VLOOKUP($D$5,$AD$3:$AR$2002,15,FALSE)*4*COS(RADIANS(90-2*DEGREES(ASIN($D$5/2000))))*COS(RADIANS(90-2*DEGREES(ASIN($D$5/2000))))))))</f>
        <v>5.4198605719773507</v>
      </c>
      <c r="AD721" s="33">
        <f t="shared" si="84"/>
        <v>719</v>
      </c>
      <c r="AE721" s="33">
        <f t="shared" si="81"/>
        <v>1866.2901703647265</v>
      </c>
      <c r="AH721" s="33">
        <f t="shared" si="82"/>
        <v>21.069492493559494</v>
      </c>
      <c r="AI721" s="33">
        <f t="shared" si="83"/>
        <v>68.930507506440506</v>
      </c>
      <c r="AK721" s="75">
        <f t="shared" si="85"/>
        <v>47.861015012881012</v>
      </c>
      <c r="AN721" s="64"/>
      <c r="AQ721" s="64"/>
      <c r="AR721" s="75">
        <f>(SQRT((SIN(RADIANS(90-DEGREES(ASIN(AD721/2000))))*SQRT(2*Basic!$C$4*9.81)*Tool!$B$125*SIN(RADIANS(90-DEGREES(ASIN(AD721/2000))))*SQRT(2*Basic!$C$4*9.81)*Tool!$B$125)+(COS(RADIANS(90-DEGREES(ASIN(AD721/2000))))*SQRT(2*Basic!$C$4*9.81)*COS(RADIANS(90-DEGREES(ASIN(AD721/2000))))*SQRT(2*Basic!$C$4*9.81))))*(SQRT((SIN(RADIANS(90-DEGREES(ASIN(AD721/2000))))*SQRT(2*Basic!$C$4*9.81)*Tool!$B$125*SIN(RADIANS(90-DEGREES(ASIN(AD721/2000))))*SQRT(2*Basic!$C$4*9.81)*Tool!$B$125)+(COS(RADIANS(90-DEGREES(ASIN(AD721/2000))))*SQRT(2*Basic!$C$4*9.81)*COS(RADIANS(90-DEGREES(ASIN(AD721/2000))))*SQRT(2*Basic!$C$4*9.81))))/(2*9.81)</f>
        <v>0.96623207448999993</v>
      </c>
      <c r="AS721" s="75">
        <f>(1/9.81)*((SQRT((SIN(RADIANS(90-DEGREES(ASIN(AD721/2000))))*SQRT(2*Basic!$C$4*9.81)*Tool!$B$125*SIN(RADIANS(90-DEGREES(ASIN(AD721/2000))))*SQRT(2*Basic!$C$4*9.81)*Tool!$B$125)+(COS(RADIANS(90-DEGREES(ASIN(AD721/2000))))*SQRT(2*Basic!$C$4*9.81)*COS(RADIANS(90-DEGREES(ASIN(AD721/2000))))*SQRT(2*Basic!$C$4*9.81))))*SIN(RADIANS(AK721))+(SQRT(((SQRT((SIN(RADIANS(90-DEGREES(ASIN(AD721/2000))))*SQRT(2*Basic!$C$4*9.81)*Tool!$B$125*SIN(RADIANS(90-DEGREES(ASIN(AD721/2000))))*SQRT(2*Basic!$C$4*9.81)*Tool!$B$125)+(COS(RADIANS(90-DEGREES(ASIN(AD721/2000))))*SQRT(2*Basic!$C$4*9.81)*COS(RADIANS(90-DEGREES(ASIN(AD721/2000))))*SQRT(2*Basic!$C$4*9.81))))*SIN(RADIANS(AK721))*(SQRT((SIN(RADIANS(90-DEGREES(ASIN(AD721/2000))))*SQRT(2*Basic!$C$4*9.81)*Tool!$B$125*SIN(RADIANS(90-DEGREES(ASIN(AD721/2000))))*SQRT(2*Basic!$C$4*9.81)*Tool!$B$125)+(COS(RADIANS(90-DEGREES(ASIN(AD721/2000))))*SQRT(2*Basic!$C$4*9.81)*COS(RADIANS(90-DEGREES(ASIN(AD721/2000))))*SQRT(2*Basic!$C$4*9.81))))*SIN(RADIANS(AK721)))-19.62*(-Basic!$C$3))))*(SQRT((SIN(RADIANS(90-DEGREES(ASIN(AD721/2000))))*SQRT(2*Basic!$C$4*9.81)*Tool!$B$125*SIN(RADIANS(90-DEGREES(ASIN(AD721/2000))))*SQRT(2*Basic!$C$4*9.81)*Tool!$B$125)+(COS(RADIANS(90-DEGREES(ASIN(AD721/2000))))*SQRT(2*Basic!$C$4*9.81)*COS(RADIANS(90-DEGREES(ASIN(AD721/2000))))*SQRT(2*Basic!$C$4*9.81))))*COS(RADIANS(AK721))</f>
        <v>4.3323346658268518</v>
      </c>
    </row>
    <row r="722" spans="6:45" x14ac:dyDescent="0.3">
      <c r="F722">
        <v>720</v>
      </c>
      <c r="G722" s="31">
        <f t="shared" si="80"/>
        <v>2.122589925512155</v>
      </c>
      <c r="H722" s="35">
        <f>Tool!$E$10+('Trajectory Map'!G722*SIN(RADIANS(90-2*DEGREES(ASIN($D$5/2000))))/COS(RADIANS(90-2*DEGREES(ASIN($D$5/2000))))-('Trajectory Map'!G722*'Trajectory Map'!G722/((VLOOKUP($D$5,$AD$3:$AR$2002,15,FALSE)*4*COS(RADIANS(90-2*DEGREES(ASIN($D$5/2000))))*COS(RADIANS(90-2*DEGREES(ASIN($D$5/2000))))))))</f>
        <v>5.4178104084541054</v>
      </c>
      <c r="AD722" s="33">
        <f t="shared" si="84"/>
        <v>720</v>
      </c>
      <c r="AE722" s="33">
        <f t="shared" si="81"/>
        <v>1865.9046063504961</v>
      </c>
      <c r="AH722" s="33">
        <f t="shared" si="82"/>
        <v>21.100196024093023</v>
      </c>
      <c r="AI722" s="33">
        <f t="shared" si="83"/>
        <v>68.899803975906977</v>
      </c>
      <c r="AK722" s="75">
        <f t="shared" si="85"/>
        <v>47.799607951813954</v>
      </c>
      <c r="AN722" s="64"/>
      <c r="AQ722" s="64"/>
      <c r="AR722" s="75">
        <f>(SQRT((SIN(RADIANS(90-DEGREES(ASIN(AD722/2000))))*SQRT(2*Basic!$C$4*9.81)*Tool!$B$125*SIN(RADIANS(90-DEGREES(ASIN(AD722/2000))))*SQRT(2*Basic!$C$4*9.81)*Tool!$B$125)+(COS(RADIANS(90-DEGREES(ASIN(AD722/2000))))*SQRT(2*Basic!$C$4*9.81)*COS(RADIANS(90-DEGREES(ASIN(AD722/2000))))*SQRT(2*Basic!$C$4*9.81))))*(SQRT((SIN(RADIANS(90-DEGREES(ASIN(AD722/2000))))*SQRT(2*Basic!$C$4*9.81)*Tool!$B$125*SIN(RADIANS(90-DEGREES(ASIN(AD722/2000))))*SQRT(2*Basic!$C$4*9.81)*Tool!$B$125)+(COS(RADIANS(90-DEGREES(ASIN(AD722/2000))))*SQRT(2*Basic!$C$4*9.81)*COS(RADIANS(90-DEGREES(ASIN(AD722/2000))))*SQRT(2*Basic!$C$4*9.81))))/(2*9.81)</f>
        <v>0.96661785600000016</v>
      </c>
      <c r="AS722" s="75">
        <f>(1/9.81)*((SQRT((SIN(RADIANS(90-DEGREES(ASIN(AD722/2000))))*SQRT(2*Basic!$C$4*9.81)*Tool!$B$125*SIN(RADIANS(90-DEGREES(ASIN(AD722/2000))))*SQRT(2*Basic!$C$4*9.81)*Tool!$B$125)+(COS(RADIANS(90-DEGREES(ASIN(AD722/2000))))*SQRT(2*Basic!$C$4*9.81)*COS(RADIANS(90-DEGREES(ASIN(AD722/2000))))*SQRT(2*Basic!$C$4*9.81))))*SIN(RADIANS(AK722))+(SQRT(((SQRT((SIN(RADIANS(90-DEGREES(ASIN(AD722/2000))))*SQRT(2*Basic!$C$4*9.81)*Tool!$B$125*SIN(RADIANS(90-DEGREES(ASIN(AD722/2000))))*SQRT(2*Basic!$C$4*9.81)*Tool!$B$125)+(COS(RADIANS(90-DEGREES(ASIN(AD722/2000))))*SQRT(2*Basic!$C$4*9.81)*COS(RADIANS(90-DEGREES(ASIN(AD722/2000))))*SQRT(2*Basic!$C$4*9.81))))*SIN(RADIANS(AK722))*(SQRT((SIN(RADIANS(90-DEGREES(ASIN(AD722/2000))))*SQRT(2*Basic!$C$4*9.81)*Tool!$B$125*SIN(RADIANS(90-DEGREES(ASIN(AD722/2000))))*SQRT(2*Basic!$C$4*9.81)*Tool!$B$125)+(COS(RADIANS(90-DEGREES(ASIN(AD722/2000))))*SQRT(2*Basic!$C$4*9.81)*COS(RADIANS(90-DEGREES(ASIN(AD722/2000))))*SQRT(2*Basic!$C$4*9.81))))*SIN(RADIANS(AK722)))-19.62*(-Basic!$C$3))))*(SQRT((SIN(RADIANS(90-DEGREES(ASIN(AD722/2000))))*SQRT(2*Basic!$C$4*9.81)*Tool!$B$125*SIN(RADIANS(90-DEGREES(ASIN(AD722/2000))))*SQRT(2*Basic!$C$4*9.81)*Tool!$B$125)+(COS(RADIANS(90-DEGREES(ASIN(AD722/2000))))*SQRT(2*Basic!$C$4*9.81)*COS(RADIANS(90-DEGREES(ASIN(AD722/2000))))*SQRT(2*Basic!$C$4*9.81))))*COS(RADIANS(AK722))</f>
        <v>4.3373759290321621</v>
      </c>
    </row>
    <row r="723" spans="6:45" x14ac:dyDescent="0.3">
      <c r="F723">
        <v>721</v>
      </c>
      <c r="G723" s="31">
        <f t="shared" si="80"/>
        <v>2.1255379670753665</v>
      </c>
      <c r="H723" s="35">
        <f>Tool!$E$10+('Trajectory Map'!G723*SIN(RADIANS(90-2*DEGREES(ASIN($D$5/2000))))/COS(RADIANS(90-2*DEGREES(ASIN($D$5/2000))))-('Trajectory Map'!G723*'Trajectory Map'!G723/((VLOOKUP($D$5,$AD$3:$AR$2002,15,FALSE)*4*COS(RADIANS(90-2*DEGREES(ASIN($D$5/2000))))*COS(RADIANS(90-2*DEGREES(ASIN($D$5/2000))))))))</f>
        <v>5.4157567913373441</v>
      </c>
      <c r="AD723" s="33">
        <f t="shared" si="84"/>
        <v>721</v>
      </c>
      <c r="AE723" s="33">
        <f t="shared" si="81"/>
        <v>1865.5184266042509</v>
      </c>
      <c r="AH723" s="33">
        <f t="shared" si="82"/>
        <v>21.130905904819695</v>
      </c>
      <c r="AI723" s="33">
        <f t="shared" si="83"/>
        <v>68.869094095180301</v>
      </c>
      <c r="AK723" s="75">
        <f t="shared" si="85"/>
        <v>47.73818819036061</v>
      </c>
      <c r="AN723" s="64"/>
      <c r="AQ723" s="64"/>
      <c r="AR723" s="75">
        <f>(SQRT((SIN(RADIANS(90-DEGREES(ASIN(AD723/2000))))*SQRT(2*Basic!$C$4*9.81)*Tool!$B$125*SIN(RADIANS(90-DEGREES(ASIN(AD723/2000))))*SQRT(2*Basic!$C$4*9.81)*Tool!$B$125)+(COS(RADIANS(90-DEGREES(ASIN(AD723/2000))))*SQRT(2*Basic!$C$4*9.81)*COS(RADIANS(90-DEGREES(ASIN(AD723/2000))))*SQRT(2*Basic!$C$4*9.81))))*(SQRT((SIN(RADIANS(90-DEGREES(ASIN(AD723/2000))))*SQRT(2*Basic!$C$4*9.81)*Tool!$B$125*SIN(RADIANS(90-DEGREES(ASIN(AD723/2000))))*SQRT(2*Basic!$C$4*9.81)*Tool!$B$125)+(COS(RADIANS(90-DEGREES(ASIN(AD723/2000))))*SQRT(2*Basic!$C$4*9.81)*COS(RADIANS(90-DEGREES(ASIN(AD723/2000))))*SQRT(2*Basic!$C$4*9.81))))/(2*9.81)</f>
        <v>0.96700417369000014</v>
      </c>
      <c r="AS723" s="75">
        <f>(1/9.81)*((SQRT((SIN(RADIANS(90-DEGREES(ASIN(AD723/2000))))*SQRT(2*Basic!$C$4*9.81)*Tool!$B$125*SIN(RADIANS(90-DEGREES(ASIN(AD723/2000))))*SQRT(2*Basic!$C$4*9.81)*Tool!$B$125)+(COS(RADIANS(90-DEGREES(ASIN(AD723/2000))))*SQRT(2*Basic!$C$4*9.81)*COS(RADIANS(90-DEGREES(ASIN(AD723/2000))))*SQRT(2*Basic!$C$4*9.81))))*SIN(RADIANS(AK723))+(SQRT(((SQRT((SIN(RADIANS(90-DEGREES(ASIN(AD723/2000))))*SQRT(2*Basic!$C$4*9.81)*Tool!$B$125*SIN(RADIANS(90-DEGREES(ASIN(AD723/2000))))*SQRT(2*Basic!$C$4*9.81)*Tool!$B$125)+(COS(RADIANS(90-DEGREES(ASIN(AD723/2000))))*SQRT(2*Basic!$C$4*9.81)*COS(RADIANS(90-DEGREES(ASIN(AD723/2000))))*SQRT(2*Basic!$C$4*9.81))))*SIN(RADIANS(AK723))*(SQRT((SIN(RADIANS(90-DEGREES(ASIN(AD723/2000))))*SQRT(2*Basic!$C$4*9.81)*Tool!$B$125*SIN(RADIANS(90-DEGREES(ASIN(AD723/2000))))*SQRT(2*Basic!$C$4*9.81)*Tool!$B$125)+(COS(RADIANS(90-DEGREES(ASIN(AD723/2000))))*SQRT(2*Basic!$C$4*9.81)*COS(RADIANS(90-DEGREES(ASIN(AD723/2000))))*SQRT(2*Basic!$C$4*9.81))))*SIN(RADIANS(AK723)))-19.62*(-Basic!$C$3))))*(SQRT((SIN(RADIANS(90-DEGREES(ASIN(AD723/2000))))*SQRT(2*Basic!$C$4*9.81)*Tool!$B$125*SIN(RADIANS(90-DEGREES(ASIN(AD723/2000))))*SQRT(2*Basic!$C$4*9.81)*Tool!$B$125)+(COS(RADIANS(90-DEGREES(ASIN(AD723/2000))))*SQRT(2*Basic!$C$4*9.81)*COS(RADIANS(90-DEGREES(ASIN(AD723/2000))))*SQRT(2*Basic!$C$4*9.81))))*COS(RADIANS(AK723))</f>
        <v>4.3424120041107237</v>
      </c>
    </row>
    <row r="724" spans="6:45" x14ac:dyDescent="0.3">
      <c r="F724">
        <v>722</v>
      </c>
      <c r="G724" s="31">
        <f t="shared" si="80"/>
        <v>2.1284860086385775</v>
      </c>
      <c r="H724" s="35">
        <f>Tool!$E$10+('Trajectory Map'!G724*SIN(RADIANS(90-2*DEGREES(ASIN($D$5/2000))))/COS(RADIANS(90-2*DEGREES(ASIN($D$5/2000))))-('Trajectory Map'!G724*'Trajectory Map'!G724/((VLOOKUP($D$5,$AD$3:$AR$2002,15,FALSE)*4*COS(RADIANS(90-2*DEGREES(ASIN($D$5/2000))))*COS(RADIANS(90-2*DEGREES(ASIN($D$5/2000))))))))</f>
        <v>5.4136997206270703</v>
      </c>
      <c r="AD724" s="33">
        <f t="shared" si="84"/>
        <v>722</v>
      </c>
      <c r="AE724" s="33">
        <f t="shared" si="81"/>
        <v>1865.1316307435247</v>
      </c>
      <c r="AH724" s="33">
        <f t="shared" si="82"/>
        <v>21.161622148509178</v>
      </c>
      <c r="AI724" s="33">
        <f t="shared" si="83"/>
        <v>68.838377851490819</v>
      </c>
      <c r="AK724" s="75">
        <f t="shared" si="85"/>
        <v>47.676755702981644</v>
      </c>
      <c r="AN724" s="64"/>
      <c r="AQ724" s="64"/>
      <c r="AR724" s="75">
        <f>(SQRT((SIN(RADIANS(90-DEGREES(ASIN(AD724/2000))))*SQRT(2*Basic!$C$4*9.81)*Tool!$B$125*SIN(RADIANS(90-DEGREES(ASIN(AD724/2000))))*SQRT(2*Basic!$C$4*9.81)*Tool!$B$125)+(COS(RADIANS(90-DEGREES(ASIN(AD724/2000))))*SQRT(2*Basic!$C$4*9.81)*COS(RADIANS(90-DEGREES(ASIN(AD724/2000))))*SQRT(2*Basic!$C$4*9.81))))*(SQRT((SIN(RADIANS(90-DEGREES(ASIN(AD724/2000))))*SQRT(2*Basic!$C$4*9.81)*Tool!$B$125*SIN(RADIANS(90-DEGREES(ASIN(AD724/2000))))*SQRT(2*Basic!$C$4*9.81)*Tool!$B$125)+(COS(RADIANS(90-DEGREES(ASIN(AD724/2000))))*SQRT(2*Basic!$C$4*9.81)*COS(RADIANS(90-DEGREES(ASIN(AD724/2000))))*SQRT(2*Basic!$C$4*9.81))))/(2*9.81)</f>
        <v>0.96739102756000017</v>
      </c>
      <c r="AS724" s="75">
        <f>(1/9.81)*((SQRT((SIN(RADIANS(90-DEGREES(ASIN(AD724/2000))))*SQRT(2*Basic!$C$4*9.81)*Tool!$B$125*SIN(RADIANS(90-DEGREES(ASIN(AD724/2000))))*SQRT(2*Basic!$C$4*9.81)*Tool!$B$125)+(COS(RADIANS(90-DEGREES(ASIN(AD724/2000))))*SQRT(2*Basic!$C$4*9.81)*COS(RADIANS(90-DEGREES(ASIN(AD724/2000))))*SQRT(2*Basic!$C$4*9.81))))*SIN(RADIANS(AK724))+(SQRT(((SQRT((SIN(RADIANS(90-DEGREES(ASIN(AD724/2000))))*SQRT(2*Basic!$C$4*9.81)*Tool!$B$125*SIN(RADIANS(90-DEGREES(ASIN(AD724/2000))))*SQRT(2*Basic!$C$4*9.81)*Tool!$B$125)+(COS(RADIANS(90-DEGREES(ASIN(AD724/2000))))*SQRT(2*Basic!$C$4*9.81)*COS(RADIANS(90-DEGREES(ASIN(AD724/2000))))*SQRT(2*Basic!$C$4*9.81))))*SIN(RADIANS(AK724))*(SQRT((SIN(RADIANS(90-DEGREES(ASIN(AD724/2000))))*SQRT(2*Basic!$C$4*9.81)*Tool!$B$125*SIN(RADIANS(90-DEGREES(ASIN(AD724/2000))))*SQRT(2*Basic!$C$4*9.81)*Tool!$B$125)+(COS(RADIANS(90-DEGREES(ASIN(AD724/2000))))*SQRT(2*Basic!$C$4*9.81)*COS(RADIANS(90-DEGREES(ASIN(AD724/2000))))*SQRT(2*Basic!$C$4*9.81))))*SIN(RADIANS(AK724)))-19.62*(-Basic!$C$3))))*(SQRT((SIN(RADIANS(90-DEGREES(ASIN(AD724/2000))))*SQRT(2*Basic!$C$4*9.81)*Tool!$B$125*SIN(RADIANS(90-DEGREES(ASIN(AD724/2000))))*SQRT(2*Basic!$C$4*9.81)*Tool!$B$125)+(COS(RADIANS(90-DEGREES(ASIN(AD724/2000))))*SQRT(2*Basic!$C$4*9.81)*COS(RADIANS(90-DEGREES(ASIN(AD724/2000))))*SQRT(2*Basic!$C$4*9.81))))*COS(RADIANS(AK724))</f>
        <v>4.3474428772507423</v>
      </c>
    </row>
    <row r="725" spans="6:45" x14ac:dyDescent="0.3">
      <c r="F725">
        <v>723</v>
      </c>
      <c r="G725" s="31">
        <f t="shared" si="80"/>
        <v>2.131434050201789</v>
      </c>
      <c r="H725" s="35">
        <f>Tool!$E$10+('Trajectory Map'!G725*SIN(RADIANS(90-2*DEGREES(ASIN($D$5/2000))))/COS(RADIANS(90-2*DEGREES(ASIN($D$5/2000))))-('Trajectory Map'!G725*'Trajectory Map'!G725/((VLOOKUP($D$5,$AD$3:$AR$2002,15,FALSE)*4*COS(RADIANS(90-2*DEGREES(ASIN($D$5/2000))))*COS(RADIANS(90-2*DEGREES(ASIN($D$5/2000))))))))</f>
        <v>5.4116391963232822</v>
      </c>
      <c r="AD725" s="33">
        <f t="shared" si="84"/>
        <v>723</v>
      </c>
      <c r="AE725" s="33">
        <f t="shared" si="81"/>
        <v>1864.7442183849237</v>
      </c>
      <c r="AH725" s="33">
        <f t="shared" si="82"/>
        <v>21.192344767951674</v>
      </c>
      <c r="AI725" s="33">
        <f t="shared" si="83"/>
        <v>68.807655232048319</v>
      </c>
      <c r="AK725" s="75">
        <f t="shared" si="85"/>
        <v>47.615310464096652</v>
      </c>
      <c r="AN725" s="64"/>
      <c r="AQ725" s="64"/>
      <c r="AR725" s="75">
        <f>(SQRT((SIN(RADIANS(90-DEGREES(ASIN(AD725/2000))))*SQRT(2*Basic!$C$4*9.81)*Tool!$B$125*SIN(RADIANS(90-DEGREES(ASIN(AD725/2000))))*SQRT(2*Basic!$C$4*9.81)*Tool!$B$125)+(COS(RADIANS(90-DEGREES(ASIN(AD725/2000))))*SQRT(2*Basic!$C$4*9.81)*COS(RADIANS(90-DEGREES(ASIN(AD725/2000))))*SQRT(2*Basic!$C$4*9.81))))*(SQRT((SIN(RADIANS(90-DEGREES(ASIN(AD725/2000))))*SQRT(2*Basic!$C$4*9.81)*Tool!$B$125*SIN(RADIANS(90-DEGREES(ASIN(AD725/2000))))*SQRT(2*Basic!$C$4*9.81)*Tool!$B$125)+(COS(RADIANS(90-DEGREES(ASIN(AD725/2000))))*SQRT(2*Basic!$C$4*9.81)*COS(RADIANS(90-DEGREES(ASIN(AD725/2000))))*SQRT(2*Basic!$C$4*9.81))))/(2*9.81)</f>
        <v>0.96777841761000005</v>
      </c>
      <c r="AS725" s="75">
        <f>(1/9.81)*((SQRT((SIN(RADIANS(90-DEGREES(ASIN(AD725/2000))))*SQRT(2*Basic!$C$4*9.81)*Tool!$B$125*SIN(RADIANS(90-DEGREES(ASIN(AD725/2000))))*SQRT(2*Basic!$C$4*9.81)*Tool!$B$125)+(COS(RADIANS(90-DEGREES(ASIN(AD725/2000))))*SQRT(2*Basic!$C$4*9.81)*COS(RADIANS(90-DEGREES(ASIN(AD725/2000))))*SQRT(2*Basic!$C$4*9.81))))*SIN(RADIANS(AK725))+(SQRT(((SQRT((SIN(RADIANS(90-DEGREES(ASIN(AD725/2000))))*SQRT(2*Basic!$C$4*9.81)*Tool!$B$125*SIN(RADIANS(90-DEGREES(ASIN(AD725/2000))))*SQRT(2*Basic!$C$4*9.81)*Tool!$B$125)+(COS(RADIANS(90-DEGREES(ASIN(AD725/2000))))*SQRT(2*Basic!$C$4*9.81)*COS(RADIANS(90-DEGREES(ASIN(AD725/2000))))*SQRT(2*Basic!$C$4*9.81))))*SIN(RADIANS(AK725))*(SQRT((SIN(RADIANS(90-DEGREES(ASIN(AD725/2000))))*SQRT(2*Basic!$C$4*9.81)*Tool!$B$125*SIN(RADIANS(90-DEGREES(ASIN(AD725/2000))))*SQRT(2*Basic!$C$4*9.81)*Tool!$B$125)+(COS(RADIANS(90-DEGREES(ASIN(AD725/2000))))*SQRT(2*Basic!$C$4*9.81)*COS(RADIANS(90-DEGREES(ASIN(AD725/2000))))*SQRT(2*Basic!$C$4*9.81))))*SIN(RADIANS(AK725)))-19.62*(-Basic!$C$3))))*(SQRT((SIN(RADIANS(90-DEGREES(ASIN(AD725/2000))))*SQRT(2*Basic!$C$4*9.81)*Tool!$B$125*SIN(RADIANS(90-DEGREES(ASIN(AD725/2000))))*SQRT(2*Basic!$C$4*9.81)*Tool!$B$125)+(COS(RADIANS(90-DEGREES(ASIN(AD725/2000))))*SQRT(2*Basic!$C$4*9.81)*COS(RADIANS(90-DEGREES(ASIN(AD725/2000))))*SQRT(2*Basic!$C$4*9.81))))*COS(RADIANS(AK725))</f>
        <v>4.3524685346218783</v>
      </c>
    </row>
    <row r="726" spans="6:45" x14ac:dyDescent="0.3">
      <c r="F726">
        <v>724</v>
      </c>
      <c r="G726" s="31">
        <f t="shared" si="80"/>
        <v>2.1343820917650005</v>
      </c>
      <c r="H726" s="35">
        <f>Tool!$E$10+('Trajectory Map'!G726*SIN(RADIANS(90-2*DEGREES(ASIN($D$5/2000))))/COS(RADIANS(90-2*DEGREES(ASIN($D$5/2000))))-('Trajectory Map'!G726*'Trajectory Map'!G726/((VLOOKUP($D$5,$AD$3:$AR$2002,15,FALSE)*4*COS(RADIANS(90-2*DEGREES(ASIN($D$5/2000))))*COS(RADIANS(90-2*DEGREES(ASIN($D$5/2000))))))))</f>
        <v>5.4095752184259789</v>
      </c>
      <c r="AD726" s="33">
        <f t="shared" si="84"/>
        <v>724</v>
      </c>
      <c r="AE726" s="33">
        <f t="shared" si="81"/>
        <v>1864.3561891441238</v>
      </c>
      <c r="AH726" s="33">
        <f t="shared" si="82"/>
        <v>21.22307377595801</v>
      </c>
      <c r="AI726" s="33">
        <f t="shared" si="83"/>
        <v>68.776926224041986</v>
      </c>
      <c r="AK726" s="75">
        <f t="shared" si="85"/>
        <v>47.55385244808398</v>
      </c>
      <c r="AN726" s="64"/>
      <c r="AQ726" s="64"/>
      <c r="AR726" s="75">
        <f>(SQRT((SIN(RADIANS(90-DEGREES(ASIN(AD726/2000))))*SQRT(2*Basic!$C$4*9.81)*Tool!$B$125*SIN(RADIANS(90-DEGREES(ASIN(AD726/2000))))*SQRT(2*Basic!$C$4*9.81)*Tool!$B$125)+(COS(RADIANS(90-DEGREES(ASIN(AD726/2000))))*SQRT(2*Basic!$C$4*9.81)*COS(RADIANS(90-DEGREES(ASIN(AD726/2000))))*SQRT(2*Basic!$C$4*9.81))))*(SQRT((SIN(RADIANS(90-DEGREES(ASIN(AD726/2000))))*SQRT(2*Basic!$C$4*9.81)*Tool!$B$125*SIN(RADIANS(90-DEGREES(ASIN(AD726/2000))))*SQRT(2*Basic!$C$4*9.81)*Tool!$B$125)+(COS(RADIANS(90-DEGREES(ASIN(AD726/2000))))*SQRT(2*Basic!$C$4*9.81)*COS(RADIANS(90-DEGREES(ASIN(AD726/2000))))*SQRT(2*Basic!$C$4*9.81))))/(2*9.81)</f>
        <v>0.96816634384000022</v>
      </c>
      <c r="AS726" s="75">
        <f>(1/9.81)*((SQRT((SIN(RADIANS(90-DEGREES(ASIN(AD726/2000))))*SQRT(2*Basic!$C$4*9.81)*Tool!$B$125*SIN(RADIANS(90-DEGREES(ASIN(AD726/2000))))*SQRT(2*Basic!$C$4*9.81)*Tool!$B$125)+(COS(RADIANS(90-DEGREES(ASIN(AD726/2000))))*SQRT(2*Basic!$C$4*9.81)*COS(RADIANS(90-DEGREES(ASIN(AD726/2000))))*SQRT(2*Basic!$C$4*9.81))))*SIN(RADIANS(AK726))+(SQRT(((SQRT((SIN(RADIANS(90-DEGREES(ASIN(AD726/2000))))*SQRT(2*Basic!$C$4*9.81)*Tool!$B$125*SIN(RADIANS(90-DEGREES(ASIN(AD726/2000))))*SQRT(2*Basic!$C$4*9.81)*Tool!$B$125)+(COS(RADIANS(90-DEGREES(ASIN(AD726/2000))))*SQRT(2*Basic!$C$4*9.81)*COS(RADIANS(90-DEGREES(ASIN(AD726/2000))))*SQRT(2*Basic!$C$4*9.81))))*SIN(RADIANS(AK726))*(SQRT((SIN(RADIANS(90-DEGREES(ASIN(AD726/2000))))*SQRT(2*Basic!$C$4*9.81)*Tool!$B$125*SIN(RADIANS(90-DEGREES(ASIN(AD726/2000))))*SQRT(2*Basic!$C$4*9.81)*Tool!$B$125)+(COS(RADIANS(90-DEGREES(ASIN(AD726/2000))))*SQRT(2*Basic!$C$4*9.81)*COS(RADIANS(90-DEGREES(ASIN(AD726/2000))))*SQRT(2*Basic!$C$4*9.81))))*SIN(RADIANS(AK726)))-19.62*(-Basic!$C$3))))*(SQRT((SIN(RADIANS(90-DEGREES(ASIN(AD726/2000))))*SQRT(2*Basic!$C$4*9.81)*Tool!$B$125*SIN(RADIANS(90-DEGREES(ASIN(AD726/2000))))*SQRT(2*Basic!$C$4*9.81)*Tool!$B$125)+(COS(RADIANS(90-DEGREES(ASIN(AD726/2000))))*SQRT(2*Basic!$C$4*9.81)*COS(RADIANS(90-DEGREES(ASIN(AD726/2000))))*SQRT(2*Basic!$C$4*9.81))))*COS(RADIANS(AK726))</f>
        <v>4.3574889623752835</v>
      </c>
    </row>
    <row r="727" spans="6:45" x14ac:dyDescent="0.3">
      <c r="F727">
        <v>725</v>
      </c>
      <c r="G727" s="31">
        <f t="shared" si="80"/>
        <v>2.1373301333282115</v>
      </c>
      <c r="H727" s="35">
        <f>Tool!$E$10+('Trajectory Map'!G727*SIN(RADIANS(90-2*DEGREES(ASIN($D$5/2000))))/COS(RADIANS(90-2*DEGREES(ASIN($D$5/2000))))-('Trajectory Map'!G727*'Trajectory Map'!G727/((VLOOKUP($D$5,$AD$3:$AR$2002,15,FALSE)*4*COS(RADIANS(90-2*DEGREES(ASIN($D$5/2000))))*COS(RADIANS(90-2*DEGREES(ASIN($D$5/2000))))))))</f>
        <v>5.4075077869351622</v>
      </c>
      <c r="AD727" s="33">
        <f t="shared" si="84"/>
        <v>725</v>
      </c>
      <c r="AE727" s="33">
        <f t="shared" si="81"/>
        <v>1863.967542635869</v>
      </c>
      <c r="AH727" s="33">
        <f t="shared" si="82"/>
        <v>21.253809185359685</v>
      </c>
      <c r="AI727" s="33">
        <f t="shared" si="83"/>
        <v>68.746190814640315</v>
      </c>
      <c r="AK727" s="75">
        <f t="shared" si="85"/>
        <v>47.492381629280629</v>
      </c>
      <c r="AN727" s="64"/>
      <c r="AQ727" s="64"/>
      <c r="AR727" s="75">
        <f>(SQRT((SIN(RADIANS(90-DEGREES(ASIN(AD727/2000))))*SQRT(2*Basic!$C$4*9.81)*Tool!$B$125*SIN(RADIANS(90-DEGREES(ASIN(AD727/2000))))*SQRT(2*Basic!$C$4*9.81)*Tool!$B$125)+(COS(RADIANS(90-DEGREES(ASIN(AD727/2000))))*SQRT(2*Basic!$C$4*9.81)*COS(RADIANS(90-DEGREES(ASIN(AD727/2000))))*SQRT(2*Basic!$C$4*9.81))))*(SQRT((SIN(RADIANS(90-DEGREES(ASIN(AD727/2000))))*SQRT(2*Basic!$C$4*9.81)*Tool!$B$125*SIN(RADIANS(90-DEGREES(ASIN(AD727/2000))))*SQRT(2*Basic!$C$4*9.81)*Tool!$B$125)+(COS(RADIANS(90-DEGREES(ASIN(AD727/2000))))*SQRT(2*Basic!$C$4*9.81)*COS(RADIANS(90-DEGREES(ASIN(AD727/2000))))*SQRT(2*Basic!$C$4*9.81))))/(2*9.81)</f>
        <v>0.96855480624999979</v>
      </c>
      <c r="AS727" s="75">
        <f>(1/9.81)*((SQRT((SIN(RADIANS(90-DEGREES(ASIN(AD727/2000))))*SQRT(2*Basic!$C$4*9.81)*Tool!$B$125*SIN(RADIANS(90-DEGREES(ASIN(AD727/2000))))*SQRT(2*Basic!$C$4*9.81)*Tool!$B$125)+(COS(RADIANS(90-DEGREES(ASIN(AD727/2000))))*SQRT(2*Basic!$C$4*9.81)*COS(RADIANS(90-DEGREES(ASIN(AD727/2000))))*SQRT(2*Basic!$C$4*9.81))))*SIN(RADIANS(AK727))+(SQRT(((SQRT((SIN(RADIANS(90-DEGREES(ASIN(AD727/2000))))*SQRT(2*Basic!$C$4*9.81)*Tool!$B$125*SIN(RADIANS(90-DEGREES(ASIN(AD727/2000))))*SQRT(2*Basic!$C$4*9.81)*Tool!$B$125)+(COS(RADIANS(90-DEGREES(ASIN(AD727/2000))))*SQRT(2*Basic!$C$4*9.81)*COS(RADIANS(90-DEGREES(ASIN(AD727/2000))))*SQRT(2*Basic!$C$4*9.81))))*SIN(RADIANS(AK727))*(SQRT((SIN(RADIANS(90-DEGREES(ASIN(AD727/2000))))*SQRT(2*Basic!$C$4*9.81)*Tool!$B$125*SIN(RADIANS(90-DEGREES(ASIN(AD727/2000))))*SQRT(2*Basic!$C$4*9.81)*Tool!$B$125)+(COS(RADIANS(90-DEGREES(ASIN(AD727/2000))))*SQRT(2*Basic!$C$4*9.81)*COS(RADIANS(90-DEGREES(ASIN(AD727/2000))))*SQRT(2*Basic!$C$4*9.81))))*SIN(RADIANS(AK727)))-19.62*(-Basic!$C$3))))*(SQRT((SIN(RADIANS(90-DEGREES(ASIN(AD727/2000))))*SQRT(2*Basic!$C$4*9.81)*Tool!$B$125*SIN(RADIANS(90-DEGREES(ASIN(AD727/2000))))*SQRT(2*Basic!$C$4*9.81)*Tool!$B$125)+(COS(RADIANS(90-DEGREES(ASIN(AD727/2000))))*SQRT(2*Basic!$C$4*9.81)*COS(RADIANS(90-DEGREES(ASIN(AD727/2000))))*SQRT(2*Basic!$C$4*9.81))))*COS(RADIANS(AK727))</f>
        <v>4.3625041466436318</v>
      </c>
    </row>
    <row r="728" spans="6:45" x14ac:dyDescent="0.3">
      <c r="F728">
        <v>726</v>
      </c>
      <c r="G728" s="31">
        <f t="shared" si="80"/>
        <v>2.140278174891423</v>
      </c>
      <c r="H728" s="35">
        <f>Tool!$E$10+('Trajectory Map'!G728*SIN(RADIANS(90-2*DEGREES(ASIN($D$5/2000))))/COS(RADIANS(90-2*DEGREES(ASIN($D$5/2000))))-('Trajectory Map'!G728*'Trajectory Map'!G728/((VLOOKUP($D$5,$AD$3:$AR$2002,15,FALSE)*4*COS(RADIANS(90-2*DEGREES(ASIN($D$5/2000))))*COS(RADIANS(90-2*DEGREES(ASIN($D$5/2000))))))))</f>
        <v>5.4054369018508313</v>
      </c>
      <c r="AD728" s="33">
        <f t="shared" si="84"/>
        <v>726</v>
      </c>
      <c r="AE728" s="33">
        <f t="shared" si="81"/>
        <v>1863.5782784739686</v>
      </c>
      <c r="AH728" s="33">
        <f t="shared" si="82"/>
        <v>21.284551009008943</v>
      </c>
      <c r="AI728" s="33">
        <f t="shared" si="83"/>
        <v>68.715448990991064</v>
      </c>
      <c r="AK728" s="75">
        <f t="shared" si="85"/>
        <v>47.430897981982113</v>
      </c>
      <c r="AN728" s="64"/>
      <c r="AQ728" s="64"/>
      <c r="AR728" s="75">
        <f>(SQRT((SIN(RADIANS(90-DEGREES(ASIN(AD728/2000))))*SQRT(2*Basic!$C$4*9.81)*Tool!$B$125*SIN(RADIANS(90-DEGREES(ASIN(AD728/2000))))*SQRT(2*Basic!$C$4*9.81)*Tool!$B$125)+(COS(RADIANS(90-DEGREES(ASIN(AD728/2000))))*SQRT(2*Basic!$C$4*9.81)*COS(RADIANS(90-DEGREES(ASIN(AD728/2000))))*SQRT(2*Basic!$C$4*9.81))))*(SQRT((SIN(RADIANS(90-DEGREES(ASIN(AD728/2000))))*SQRT(2*Basic!$C$4*9.81)*Tool!$B$125*SIN(RADIANS(90-DEGREES(ASIN(AD728/2000))))*SQRT(2*Basic!$C$4*9.81)*Tool!$B$125)+(COS(RADIANS(90-DEGREES(ASIN(AD728/2000))))*SQRT(2*Basic!$C$4*9.81)*COS(RADIANS(90-DEGREES(ASIN(AD728/2000))))*SQRT(2*Basic!$C$4*9.81))))/(2*9.81)</f>
        <v>0.96894380483999987</v>
      </c>
      <c r="AS728" s="75">
        <f>(1/9.81)*((SQRT((SIN(RADIANS(90-DEGREES(ASIN(AD728/2000))))*SQRT(2*Basic!$C$4*9.81)*Tool!$B$125*SIN(RADIANS(90-DEGREES(ASIN(AD728/2000))))*SQRT(2*Basic!$C$4*9.81)*Tool!$B$125)+(COS(RADIANS(90-DEGREES(ASIN(AD728/2000))))*SQRT(2*Basic!$C$4*9.81)*COS(RADIANS(90-DEGREES(ASIN(AD728/2000))))*SQRT(2*Basic!$C$4*9.81))))*SIN(RADIANS(AK728))+(SQRT(((SQRT((SIN(RADIANS(90-DEGREES(ASIN(AD728/2000))))*SQRT(2*Basic!$C$4*9.81)*Tool!$B$125*SIN(RADIANS(90-DEGREES(ASIN(AD728/2000))))*SQRT(2*Basic!$C$4*9.81)*Tool!$B$125)+(COS(RADIANS(90-DEGREES(ASIN(AD728/2000))))*SQRT(2*Basic!$C$4*9.81)*COS(RADIANS(90-DEGREES(ASIN(AD728/2000))))*SQRT(2*Basic!$C$4*9.81))))*SIN(RADIANS(AK728))*(SQRT((SIN(RADIANS(90-DEGREES(ASIN(AD728/2000))))*SQRT(2*Basic!$C$4*9.81)*Tool!$B$125*SIN(RADIANS(90-DEGREES(ASIN(AD728/2000))))*SQRT(2*Basic!$C$4*9.81)*Tool!$B$125)+(COS(RADIANS(90-DEGREES(ASIN(AD728/2000))))*SQRT(2*Basic!$C$4*9.81)*COS(RADIANS(90-DEGREES(ASIN(AD728/2000))))*SQRT(2*Basic!$C$4*9.81))))*SIN(RADIANS(AK728)))-19.62*(-Basic!$C$3))))*(SQRT((SIN(RADIANS(90-DEGREES(ASIN(AD728/2000))))*SQRT(2*Basic!$C$4*9.81)*Tool!$B$125*SIN(RADIANS(90-DEGREES(ASIN(AD728/2000))))*SQRT(2*Basic!$C$4*9.81)*Tool!$B$125)+(COS(RADIANS(90-DEGREES(ASIN(AD728/2000))))*SQRT(2*Basic!$C$4*9.81)*COS(RADIANS(90-DEGREES(ASIN(AD728/2000))))*SQRT(2*Basic!$C$4*9.81))))*COS(RADIANS(AK728))</f>
        <v>4.3675140735411642</v>
      </c>
    </row>
    <row r="729" spans="6:45" x14ac:dyDescent="0.3">
      <c r="F729">
        <v>727</v>
      </c>
      <c r="G729" s="31">
        <f t="shared" si="80"/>
        <v>2.1432262164546341</v>
      </c>
      <c r="H729" s="35">
        <f>Tool!$E$10+('Trajectory Map'!G729*SIN(RADIANS(90-2*DEGREES(ASIN($D$5/2000))))/COS(RADIANS(90-2*DEGREES(ASIN($D$5/2000))))-('Trajectory Map'!G729*'Trajectory Map'!G729/((VLOOKUP($D$5,$AD$3:$AR$2002,15,FALSE)*4*COS(RADIANS(90-2*DEGREES(ASIN($D$5/2000))))*COS(RADIANS(90-2*DEGREES(ASIN($D$5/2000))))))))</f>
        <v>5.4033625631729869</v>
      </c>
      <c r="AD729" s="33">
        <f t="shared" si="84"/>
        <v>727</v>
      </c>
      <c r="AE729" s="33">
        <f t="shared" si="81"/>
        <v>1863.188396271295</v>
      </c>
      <c r="AH729" s="33">
        <f t="shared" si="82"/>
        <v>21.31529925977884</v>
      </c>
      <c r="AI729" s="33">
        <f t="shared" si="83"/>
        <v>68.68470074022116</v>
      </c>
      <c r="AK729" s="75">
        <f t="shared" si="85"/>
        <v>47.36940148044232</v>
      </c>
      <c r="AN729" s="64"/>
      <c r="AQ729" s="64"/>
      <c r="AR729" s="75">
        <f>(SQRT((SIN(RADIANS(90-DEGREES(ASIN(AD729/2000))))*SQRT(2*Basic!$C$4*9.81)*Tool!$B$125*SIN(RADIANS(90-DEGREES(ASIN(AD729/2000))))*SQRT(2*Basic!$C$4*9.81)*Tool!$B$125)+(COS(RADIANS(90-DEGREES(ASIN(AD729/2000))))*SQRT(2*Basic!$C$4*9.81)*COS(RADIANS(90-DEGREES(ASIN(AD729/2000))))*SQRT(2*Basic!$C$4*9.81))))*(SQRT((SIN(RADIANS(90-DEGREES(ASIN(AD729/2000))))*SQRT(2*Basic!$C$4*9.81)*Tool!$B$125*SIN(RADIANS(90-DEGREES(ASIN(AD729/2000))))*SQRT(2*Basic!$C$4*9.81)*Tool!$B$125)+(COS(RADIANS(90-DEGREES(ASIN(AD729/2000))))*SQRT(2*Basic!$C$4*9.81)*COS(RADIANS(90-DEGREES(ASIN(AD729/2000))))*SQRT(2*Basic!$C$4*9.81))))/(2*9.81)</f>
        <v>0.96933333961000012</v>
      </c>
      <c r="AS729" s="75">
        <f>(1/9.81)*((SQRT((SIN(RADIANS(90-DEGREES(ASIN(AD729/2000))))*SQRT(2*Basic!$C$4*9.81)*Tool!$B$125*SIN(RADIANS(90-DEGREES(ASIN(AD729/2000))))*SQRT(2*Basic!$C$4*9.81)*Tool!$B$125)+(COS(RADIANS(90-DEGREES(ASIN(AD729/2000))))*SQRT(2*Basic!$C$4*9.81)*COS(RADIANS(90-DEGREES(ASIN(AD729/2000))))*SQRT(2*Basic!$C$4*9.81))))*SIN(RADIANS(AK729))+(SQRT(((SQRT((SIN(RADIANS(90-DEGREES(ASIN(AD729/2000))))*SQRT(2*Basic!$C$4*9.81)*Tool!$B$125*SIN(RADIANS(90-DEGREES(ASIN(AD729/2000))))*SQRT(2*Basic!$C$4*9.81)*Tool!$B$125)+(COS(RADIANS(90-DEGREES(ASIN(AD729/2000))))*SQRT(2*Basic!$C$4*9.81)*COS(RADIANS(90-DEGREES(ASIN(AD729/2000))))*SQRT(2*Basic!$C$4*9.81))))*SIN(RADIANS(AK729))*(SQRT((SIN(RADIANS(90-DEGREES(ASIN(AD729/2000))))*SQRT(2*Basic!$C$4*9.81)*Tool!$B$125*SIN(RADIANS(90-DEGREES(ASIN(AD729/2000))))*SQRT(2*Basic!$C$4*9.81)*Tool!$B$125)+(COS(RADIANS(90-DEGREES(ASIN(AD729/2000))))*SQRT(2*Basic!$C$4*9.81)*COS(RADIANS(90-DEGREES(ASIN(AD729/2000))))*SQRT(2*Basic!$C$4*9.81))))*SIN(RADIANS(AK729)))-19.62*(-Basic!$C$3))))*(SQRT((SIN(RADIANS(90-DEGREES(ASIN(AD729/2000))))*SQRT(2*Basic!$C$4*9.81)*Tool!$B$125*SIN(RADIANS(90-DEGREES(ASIN(AD729/2000))))*SQRT(2*Basic!$C$4*9.81)*Tool!$B$125)+(COS(RADIANS(90-DEGREES(ASIN(AD729/2000))))*SQRT(2*Basic!$C$4*9.81)*COS(RADIANS(90-DEGREES(ASIN(AD729/2000))))*SQRT(2*Basic!$C$4*9.81))))*COS(RADIANS(AK729))</f>
        <v>4.3725187291637244</v>
      </c>
    </row>
    <row r="730" spans="6:45" x14ac:dyDescent="0.3">
      <c r="F730">
        <v>728</v>
      </c>
      <c r="G730" s="31">
        <f t="shared" si="80"/>
        <v>2.1461742580178456</v>
      </c>
      <c r="H730" s="35">
        <f>Tool!$E$10+('Trajectory Map'!G730*SIN(RADIANS(90-2*DEGREES(ASIN($D$5/2000))))/COS(RADIANS(90-2*DEGREES(ASIN($D$5/2000))))-('Trajectory Map'!G730*'Trajectory Map'!G730/((VLOOKUP($D$5,$AD$3:$AR$2002,15,FALSE)*4*COS(RADIANS(90-2*DEGREES(ASIN($D$5/2000))))*COS(RADIANS(90-2*DEGREES(ASIN($D$5/2000))))))))</f>
        <v>5.4012847709016274</v>
      </c>
      <c r="AD730" s="33">
        <f t="shared" si="84"/>
        <v>728</v>
      </c>
      <c r="AE730" s="33">
        <f t="shared" si="81"/>
        <v>1862.7978956397819</v>
      </c>
      <c r="AH730" s="33">
        <f t="shared" si="82"/>
        <v>21.346053950563281</v>
      </c>
      <c r="AI730" s="33">
        <f t="shared" si="83"/>
        <v>68.653946049436712</v>
      </c>
      <c r="AK730" s="75">
        <f t="shared" si="85"/>
        <v>47.307892098873438</v>
      </c>
      <c r="AN730" s="64"/>
      <c r="AQ730" s="64"/>
      <c r="AR730" s="75">
        <f>(SQRT((SIN(RADIANS(90-DEGREES(ASIN(AD730/2000))))*SQRT(2*Basic!$C$4*9.81)*Tool!$B$125*SIN(RADIANS(90-DEGREES(ASIN(AD730/2000))))*SQRT(2*Basic!$C$4*9.81)*Tool!$B$125)+(COS(RADIANS(90-DEGREES(ASIN(AD730/2000))))*SQRT(2*Basic!$C$4*9.81)*COS(RADIANS(90-DEGREES(ASIN(AD730/2000))))*SQRT(2*Basic!$C$4*9.81))))*(SQRT((SIN(RADIANS(90-DEGREES(ASIN(AD730/2000))))*SQRT(2*Basic!$C$4*9.81)*Tool!$B$125*SIN(RADIANS(90-DEGREES(ASIN(AD730/2000))))*SQRT(2*Basic!$C$4*9.81)*Tool!$B$125)+(COS(RADIANS(90-DEGREES(ASIN(AD730/2000))))*SQRT(2*Basic!$C$4*9.81)*COS(RADIANS(90-DEGREES(ASIN(AD730/2000))))*SQRT(2*Basic!$C$4*9.81))))/(2*9.81)</f>
        <v>0.96972341056</v>
      </c>
      <c r="AS730" s="75">
        <f>(1/9.81)*((SQRT((SIN(RADIANS(90-DEGREES(ASIN(AD730/2000))))*SQRT(2*Basic!$C$4*9.81)*Tool!$B$125*SIN(RADIANS(90-DEGREES(ASIN(AD730/2000))))*SQRT(2*Basic!$C$4*9.81)*Tool!$B$125)+(COS(RADIANS(90-DEGREES(ASIN(AD730/2000))))*SQRT(2*Basic!$C$4*9.81)*COS(RADIANS(90-DEGREES(ASIN(AD730/2000))))*SQRT(2*Basic!$C$4*9.81))))*SIN(RADIANS(AK730))+(SQRT(((SQRT((SIN(RADIANS(90-DEGREES(ASIN(AD730/2000))))*SQRT(2*Basic!$C$4*9.81)*Tool!$B$125*SIN(RADIANS(90-DEGREES(ASIN(AD730/2000))))*SQRT(2*Basic!$C$4*9.81)*Tool!$B$125)+(COS(RADIANS(90-DEGREES(ASIN(AD730/2000))))*SQRT(2*Basic!$C$4*9.81)*COS(RADIANS(90-DEGREES(ASIN(AD730/2000))))*SQRT(2*Basic!$C$4*9.81))))*SIN(RADIANS(AK730))*(SQRT((SIN(RADIANS(90-DEGREES(ASIN(AD730/2000))))*SQRT(2*Basic!$C$4*9.81)*Tool!$B$125*SIN(RADIANS(90-DEGREES(ASIN(AD730/2000))))*SQRT(2*Basic!$C$4*9.81)*Tool!$B$125)+(COS(RADIANS(90-DEGREES(ASIN(AD730/2000))))*SQRT(2*Basic!$C$4*9.81)*COS(RADIANS(90-DEGREES(ASIN(AD730/2000))))*SQRT(2*Basic!$C$4*9.81))))*SIN(RADIANS(AK730)))-19.62*(-Basic!$C$3))))*(SQRT((SIN(RADIANS(90-DEGREES(ASIN(AD730/2000))))*SQRT(2*Basic!$C$4*9.81)*Tool!$B$125*SIN(RADIANS(90-DEGREES(ASIN(AD730/2000))))*SQRT(2*Basic!$C$4*9.81)*Tool!$B$125)+(COS(RADIANS(90-DEGREES(ASIN(AD730/2000))))*SQRT(2*Basic!$C$4*9.81)*COS(RADIANS(90-DEGREES(ASIN(AD730/2000))))*SQRT(2*Basic!$C$4*9.81))))*COS(RADIANS(AK730))</f>
        <v>4.3775180995887872</v>
      </c>
    </row>
    <row r="731" spans="6:45" x14ac:dyDescent="0.3">
      <c r="F731">
        <v>729</v>
      </c>
      <c r="G731" s="31">
        <f t="shared" si="80"/>
        <v>2.1491222995810566</v>
      </c>
      <c r="H731" s="35">
        <f>Tool!$E$10+('Trajectory Map'!G731*SIN(RADIANS(90-2*DEGREES(ASIN($D$5/2000))))/COS(RADIANS(90-2*DEGREES(ASIN($D$5/2000))))-('Trajectory Map'!G731*'Trajectory Map'!G731/((VLOOKUP($D$5,$AD$3:$AR$2002,15,FALSE)*4*COS(RADIANS(90-2*DEGREES(ASIN($D$5/2000))))*COS(RADIANS(90-2*DEGREES(ASIN($D$5/2000))))))))</f>
        <v>5.3992035250367545</v>
      </c>
      <c r="AD731" s="33">
        <f t="shared" si="84"/>
        <v>729</v>
      </c>
      <c r="AE731" s="33">
        <f t="shared" si="81"/>
        <v>1862.4067761904219</v>
      </c>
      <c r="AH731" s="33">
        <f t="shared" si="82"/>
        <v>21.376815094277124</v>
      </c>
      <c r="AI731" s="33">
        <f t="shared" si="83"/>
        <v>68.62318490572288</v>
      </c>
      <c r="AK731" s="75">
        <f t="shared" si="85"/>
        <v>47.246369811445753</v>
      </c>
      <c r="AN731" s="64"/>
      <c r="AQ731" s="64"/>
      <c r="AR731" s="75">
        <f>(SQRT((SIN(RADIANS(90-DEGREES(ASIN(AD731/2000))))*SQRT(2*Basic!$C$4*9.81)*Tool!$B$125*SIN(RADIANS(90-DEGREES(ASIN(AD731/2000))))*SQRT(2*Basic!$C$4*9.81)*Tool!$B$125)+(COS(RADIANS(90-DEGREES(ASIN(AD731/2000))))*SQRT(2*Basic!$C$4*9.81)*COS(RADIANS(90-DEGREES(ASIN(AD731/2000))))*SQRT(2*Basic!$C$4*9.81))))*(SQRT((SIN(RADIANS(90-DEGREES(ASIN(AD731/2000))))*SQRT(2*Basic!$C$4*9.81)*Tool!$B$125*SIN(RADIANS(90-DEGREES(ASIN(AD731/2000))))*SQRT(2*Basic!$C$4*9.81)*Tool!$B$125)+(COS(RADIANS(90-DEGREES(ASIN(AD731/2000))))*SQRT(2*Basic!$C$4*9.81)*COS(RADIANS(90-DEGREES(ASIN(AD731/2000))))*SQRT(2*Basic!$C$4*9.81))))/(2*9.81)</f>
        <v>0.97011401768999972</v>
      </c>
      <c r="AS731" s="75">
        <f>(1/9.81)*((SQRT((SIN(RADIANS(90-DEGREES(ASIN(AD731/2000))))*SQRT(2*Basic!$C$4*9.81)*Tool!$B$125*SIN(RADIANS(90-DEGREES(ASIN(AD731/2000))))*SQRT(2*Basic!$C$4*9.81)*Tool!$B$125)+(COS(RADIANS(90-DEGREES(ASIN(AD731/2000))))*SQRT(2*Basic!$C$4*9.81)*COS(RADIANS(90-DEGREES(ASIN(AD731/2000))))*SQRT(2*Basic!$C$4*9.81))))*SIN(RADIANS(AK731))+(SQRT(((SQRT((SIN(RADIANS(90-DEGREES(ASIN(AD731/2000))))*SQRT(2*Basic!$C$4*9.81)*Tool!$B$125*SIN(RADIANS(90-DEGREES(ASIN(AD731/2000))))*SQRT(2*Basic!$C$4*9.81)*Tool!$B$125)+(COS(RADIANS(90-DEGREES(ASIN(AD731/2000))))*SQRT(2*Basic!$C$4*9.81)*COS(RADIANS(90-DEGREES(ASIN(AD731/2000))))*SQRT(2*Basic!$C$4*9.81))))*SIN(RADIANS(AK731))*(SQRT((SIN(RADIANS(90-DEGREES(ASIN(AD731/2000))))*SQRT(2*Basic!$C$4*9.81)*Tool!$B$125*SIN(RADIANS(90-DEGREES(ASIN(AD731/2000))))*SQRT(2*Basic!$C$4*9.81)*Tool!$B$125)+(COS(RADIANS(90-DEGREES(ASIN(AD731/2000))))*SQRT(2*Basic!$C$4*9.81)*COS(RADIANS(90-DEGREES(ASIN(AD731/2000))))*SQRT(2*Basic!$C$4*9.81))))*SIN(RADIANS(AK731)))-19.62*(-Basic!$C$3))))*(SQRT((SIN(RADIANS(90-DEGREES(ASIN(AD731/2000))))*SQRT(2*Basic!$C$4*9.81)*Tool!$B$125*SIN(RADIANS(90-DEGREES(ASIN(AD731/2000))))*SQRT(2*Basic!$C$4*9.81)*Tool!$B$125)+(COS(RADIANS(90-DEGREES(ASIN(AD731/2000))))*SQRT(2*Basic!$C$4*9.81)*COS(RADIANS(90-DEGREES(ASIN(AD731/2000))))*SQRT(2*Basic!$C$4*9.81))))*COS(RADIANS(AK731))</f>
        <v>4.3825121708755024</v>
      </c>
    </row>
    <row r="732" spans="6:45" x14ac:dyDescent="0.3">
      <c r="F732">
        <v>730</v>
      </c>
      <c r="G732" s="31">
        <f t="shared" si="80"/>
        <v>2.1520703411442681</v>
      </c>
      <c r="H732" s="35">
        <f>Tool!$E$10+('Trajectory Map'!G732*SIN(RADIANS(90-2*DEGREES(ASIN($D$5/2000))))/COS(RADIANS(90-2*DEGREES(ASIN($D$5/2000))))-('Trajectory Map'!G732*'Trajectory Map'!G732/((VLOOKUP($D$5,$AD$3:$AR$2002,15,FALSE)*4*COS(RADIANS(90-2*DEGREES(ASIN($D$5/2000))))*COS(RADIANS(90-2*DEGREES(ASIN($D$5/2000))))))))</f>
        <v>5.3971188255783673</v>
      </c>
      <c r="AD732" s="33">
        <f t="shared" si="84"/>
        <v>730</v>
      </c>
      <c r="AE732" s="33">
        <f t="shared" si="81"/>
        <v>1862.0150375332632</v>
      </c>
      <c r="AH732" s="33">
        <f t="shared" si="82"/>
        <v>21.407582703856207</v>
      </c>
      <c r="AI732" s="33">
        <f t="shared" si="83"/>
        <v>68.592417296143793</v>
      </c>
      <c r="AK732" s="75">
        <f t="shared" si="85"/>
        <v>47.184834592287586</v>
      </c>
      <c r="AN732" s="64"/>
      <c r="AQ732" s="64"/>
      <c r="AR732" s="75">
        <f>(SQRT((SIN(RADIANS(90-DEGREES(ASIN(AD732/2000))))*SQRT(2*Basic!$C$4*9.81)*Tool!$B$125*SIN(RADIANS(90-DEGREES(ASIN(AD732/2000))))*SQRT(2*Basic!$C$4*9.81)*Tool!$B$125)+(COS(RADIANS(90-DEGREES(ASIN(AD732/2000))))*SQRT(2*Basic!$C$4*9.81)*COS(RADIANS(90-DEGREES(ASIN(AD732/2000))))*SQRT(2*Basic!$C$4*9.81))))*(SQRT((SIN(RADIANS(90-DEGREES(ASIN(AD732/2000))))*SQRT(2*Basic!$C$4*9.81)*Tool!$B$125*SIN(RADIANS(90-DEGREES(ASIN(AD732/2000))))*SQRT(2*Basic!$C$4*9.81)*Tool!$B$125)+(COS(RADIANS(90-DEGREES(ASIN(AD732/2000))))*SQRT(2*Basic!$C$4*9.81)*COS(RADIANS(90-DEGREES(ASIN(AD732/2000))))*SQRT(2*Basic!$C$4*9.81))))/(2*9.81)</f>
        <v>0.97050516100000006</v>
      </c>
      <c r="AS732" s="75">
        <f>(1/9.81)*((SQRT((SIN(RADIANS(90-DEGREES(ASIN(AD732/2000))))*SQRT(2*Basic!$C$4*9.81)*Tool!$B$125*SIN(RADIANS(90-DEGREES(ASIN(AD732/2000))))*SQRT(2*Basic!$C$4*9.81)*Tool!$B$125)+(COS(RADIANS(90-DEGREES(ASIN(AD732/2000))))*SQRT(2*Basic!$C$4*9.81)*COS(RADIANS(90-DEGREES(ASIN(AD732/2000))))*SQRT(2*Basic!$C$4*9.81))))*SIN(RADIANS(AK732))+(SQRT(((SQRT((SIN(RADIANS(90-DEGREES(ASIN(AD732/2000))))*SQRT(2*Basic!$C$4*9.81)*Tool!$B$125*SIN(RADIANS(90-DEGREES(ASIN(AD732/2000))))*SQRT(2*Basic!$C$4*9.81)*Tool!$B$125)+(COS(RADIANS(90-DEGREES(ASIN(AD732/2000))))*SQRT(2*Basic!$C$4*9.81)*COS(RADIANS(90-DEGREES(ASIN(AD732/2000))))*SQRT(2*Basic!$C$4*9.81))))*SIN(RADIANS(AK732))*(SQRT((SIN(RADIANS(90-DEGREES(ASIN(AD732/2000))))*SQRT(2*Basic!$C$4*9.81)*Tool!$B$125*SIN(RADIANS(90-DEGREES(ASIN(AD732/2000))))*SQRT(2*Basic!$C$4*9.81)*Tool!$B$125)+(COS(RADIANS(90-DEGREES(ASIN(AD732/2000))))*SQRT(2*Basic!$C$4*9.81)*COS(RADIANS(90-DEGREES(ASIN(AD732/2000))))*SQRT(2*Basic!$C$4*9.81))))*SIN(RADIANS(AK732)))-19.62*(-Basic!$C$3))))*(SQRT((SIN(RADIANS(90-DEGREES(ASIN(AD732/2000))))*SQRT(2*Basic!$C$4*9.81)*Tool!$B$125*SIN(RADIANS(90-DEGREES(ASIN(AD732/2000))))*SQRT(2*Basic!$C$4*9.81)*Tool!$B$125)+(COS(RADIANS(90-DEGREES(ASIN(AD732/2000))))*SQRT(2*Basic!$C$4*9.81)*COS(RADIANS(90-DEGREES(ASIN(AD732/2000))))*SQRT(2*Basic!$C$4*9.81))))*COS(RADIANS(AK732))</f>
        <v>4.3875009290647382</v>
      </c>
    </row>
    <row r="733" spans="6:45" x14ac:dyDescent="0.3">
      <c r="F733">
        <v>731</v>
      </c>
      <c r="G733" s="31">
        <f t="shared" si="80"/>
        <v>2.1550183827074796</v>
      </c>
      <c r="H733" s="35">
        <f>Tool!$E$10+('Trajectory Map'!G733*SIN(RADIANS(90-2*DEGREES(ASIN($D$5/2000))))/COS(RADIANS(90-2*DEGREES(ASIN($D$5/2000))))-('Trajectory Map'!G733*'Trajectory Map'!G733/((VLOOKUP($D$5,$AD$3:$AR$2002,15,FALSE)*4*COS(RADIANS(90-2*DEGREES(ASIN($D$5/2000))))*COS(RADIANS(90-2*DEGREES(ASIN($D$5/2000))))))))</f>
        <v>5.3950306725264658</v>
      </c>
      <c r="AD733" s="33">
        <f t="shared" si="84"/>
        <v>731</v>
      </c>
      <c r="AE733" s="33">
        <f t="shared" si="81"/>
        <v>1861.6226792774094</v>
      </c>
      <c r="AH733" s="33">
        <f t="shared" si="82"/>
        <v>21.438356792257448</v>
      </c>
      <c r="AI733" s="33">
        <f t="shared" si="83"/>
        <v>68.561643207742549</v>
      </c>
      <c r="AK733" s="75">
        <f t="shared" si="85"/>
        <v>47.123286415485104</v>
      </c>
      <c r="AN733" s="64"/>
      <c r="AQ733" s="64"/>
      <c r="AR733" s="75">
        <f>(SQRT((SIN(RADIANS(90-DEGREES(ASIN(AD733/2000))))*SQRT(2*Basic!$C$4*9.81)*Tool!$B$125*SIN(RADIANS(90-DEGREES(ASIN(AD733/2000))))*SQRT(2*Basic!$C$4*9.81)*Tool!$B$125)+(COS(RADIANS(90-DEGREES(ASIN(AD733/2000))))*SQRT(2*Basic!$C$4*9.81)*COS(RADIANS(90-DEGREES(ASIN(AD733/2000))))*SQRT(2*Basic!$C$4*9.81))))*(SQRT((SIN(RADIANS(90-DEGREES(ASIN(AD733/2000))))*SQRT(2*Basic!$C$4*9.81)*Tool!$B$125*SIN(RADIANS(90-DEGREES(ASIN(AD733/2000))))*SQRT(2*Basic!$C$4*9.81)*Tool!$B$125)+(COS(RADIANS(90-DEGREES(ASIN(AD733/2000))))*SQRT(2*Basic!$C$4*9.81)*COS(RADIANS(90-DEGREES(ASIN(AD733/2000))))*SQRT(2*Basic!$C$4*9.81))))/(2*9.81)</f>
        <v>0.97089684049000002</v>
      </c>
      <c r="AS733" s="75">
        <f>(1/9.81)*((SQRT((SIN(RADIANS(90-DEGREES(ASIN(AD733/2000))))*SQRT(2*Basic!$C$4*9.81)*Tool!$B$125*SIN(RADIANS(90-DEGREES(ASIN(AD733/2000))))*SQRT(2*Basic!$C$4*9.81)*Tool!$B$125)+(COS(RADIANS(90-DEGREES(ASIN(AD733/2000))))*SQRT(2*Basic!$C$4*9.81)*COS(RADIANS(90-DEGREES(ASIN(AD733/2000))))*SQRT(2*Basic!$C$4*9.81))))*SIN(RADIANS(AK733))+(SQRT(((SQRT((SIN(RADIANS(90-DEGREES(ASIN(AD733/2000))))*SQRT(2*Basic!$C$4*9.81)*Tool!$B$125*SIN(RADIANS(90-DEGREES(ASIN(AD733/2000))))*SQRT(2*Basic!$C$4*9.81)*Tool!$B$125)+(COS(RADIANS(90-DEGREES(ASIN(AD733/2000))))*SQRT(2*Basic!$C$4*9.81)*COS(RADIANS(90-DEGREES(ASIN(AD733/2000))))*SQRT(2*Basic!$C$4*9.81))))*SIN(RADIANS(AK733))*(SQRT((SIN(RADIANS(90-DEGREES(ASIN(AD733/2000))))*SQRT(2*Basic!$C$4*9.81)*Tool!$B$125*SIN(RADIANS(90-DEGREES(ASIN(AD733/2000))))*SQRT(2*Basic!$C$4*9.81)*Tool!$B$125)+(COS(RADIANS(90-DEGREES(ASIN(AD733/2000))))*SQRT(2*Basic!$C$4*9.81)*COS(RADIANS(90-DEGREES(ASIN(AD733/2000))))*SQRT(2*Basic!$C$4*9.81))))*SIN(RADIANS(AK733)))-19.62*(-Basic!$C$3))))*(SQRT((SIN(RADIANS(90-DEGREES(ASIN(AD733/2000))))*SQRT(2*Basic!$C$4*9.81)*Tool!$B$125*SIN(RADIANS(90-DEGREES(ASIN(AD733/2000))))*SQRT(2*Basic!$C$4*9.81)*Tool!$B$125)+(COS(RADIANS(90-DEGREES(ASIN(AD733/2000))))*SQRT(2*Basic!$C$4*9.81)*COS(RADIANS(90-DEGREES(ASIN(AD733/2000))))*SQRT(2*Basic!$C$4*9.81))))*COS(RADIANS(AK733))</f>
        <v>4.3924843601791048</v>
      </c>
    </row>
    <row r="734" spans="6:45" x14ac:dyDescent="0.3">
      <c r="F734">
        <v>732</v>
      </c>
      <c r="G734" s="31">
        <f t="shared" si="80"/>
        <v>2.1579664242706906</v>
      </c>
      <c r="H734" s="35">
        <f>Tool!$E$10+('Trajectory Map'!G734*SIN(RADIANS(90-2*DEGREES(ASIN($D$5/2000))))/COS(RADIANS(90-2*DEGREES(ASIN($D$5/2000))))-('Trajectory Map'!G734*'Trajectory Map'!G734/((VLOOKUP($D$5,$AD$3:$AR$2002,15,FALSE)*4*COS(RADIANS(90-2*DEGREES(ASIN($D$5/2000))))*COS(RADIANS(90-2*DEGREES(ASIN($D$5/2000))))))))</f>
        <v>5.3929390658810501</v>
      </c>
      <c r="AD734" s="33">
        <f t="shared" si="84"/>
        <v>732</v>
      </c>
      <c r="AE734" s="33">
        <f t="shared" si="81"/>
        <v>1861.2297010310147</v>
      </c>
      <c r="AH734" s="33">
        <f t="shared" si="82"/>
        <v>21.469137372458874</v>
      </c>
      <c r="AI734" s="33">
        <f t="shared" si="83"/>
        <v>68.530862627541126</v>
      </c>
      <c r="AK734" s="75">
        <f t="shared" si="85"/>
        <v>47.061725255082251</v>
      </c>
      <c r="AN734" s="64"/>
      <c r="AQ734" s="64"/>
      <c r="AR734" s="75">
        <f>(SQRT((SIN(RADIANS(90-DEGREES(ASIN(AD734/2000))))*SQRT(2*Basic!$C$4*9.81)*Tool!$B$125*SIN(RADIANS(90-DEGREES(ASIN(AD734/2000))))*SQRT(2*Basic!$C$4*9.81)*Tool!$B$125)+(COS(RADIANS(90-DEGREES(ASIN(AD734/2000))))*SQRT(2*Basic!$C$4*9.81)*COS(RADIANS(90-DEGREES(ASIN(AD734/2000))))*SQRT(2*Basic!$C$4*9.81))))*(SQRT((SIN(RADIANS(90-DEGREES(ASIN(AD734/2000))))*SQRT(2*Basic!$C$4*9.81)*Tool!$B$125*SIN(RADIANS(90-DEGREES(ASIN(AD734/2000))))*SQRT(2*Basic!$C$4*9.81)*Tool!$B$125)+(COS(RADIANS(90-DEGREES(ASIN(AD734/2000))))*SQRT(2*Basic!$C$4*9.81)*COS(RADIANS(90-DEGREES(ASIN(AD734/2000))))*SQRT(2*Basic!$C$4*9.81))))/(2*9.81)</f>
        <v>0.97128905616000005</v>
      </c>
      <c r="AS734" s="75">
        <f>(1/9.81)*((SQRT((SIN(RADIANS(90-DEGREES(ASIN(AD734/2000))))*SQRT(2*Basic!$C$4*9.81)*Tool!$B$125*SIN(RADIANS(90-DEGREES(ASIN(AD734/2000))))*SQRT(2*Basic!$C$4*9.81)*Tool!$B$125)+(COS(RADIANS(90-DEGREES(ASIN(AD734/2000))))*SQRT(2*Basic!$C$4*9.81)*COS(RADIANS(90-DEGREES(ASIN(AD734/2000))))*SQRT(2*Basic!$C$4*9.81))))*SIN(RADIANS(AK734))+(SQRT(((SQRT((SIN(RADIANS(90-DEGREES(ASIN(AD734/2000))))*SQRT(2*Basic!$C$4*9.81)*Tool!$B$125*SIN(RADIANS(90-DEGREES(ASIN(AD734/2000))))*SQRT(2*Basic!$C$4*9.81)*Tool!$B$125)+(COS(RADIANS(90-DEGREES(ASIN(AD734/2000))))*SQRT(2*Basic!$C$4*9.81)*COS(RADIANS(90-DEGREES(ASIN(AD734/2000))))*SQRT(2*Basic!$C$4*9.81))))*SIN(RADIANS(AK734))*(SQRT((SIN(RADIANS(90-DEGREES(ASIN(AD734/2000))))*SQRT(2*Basic!$C$4*9.81)*Tool!$B$125*SIN(RADIANS(90-DEGREES(ASIN(AD734/2000))))*SQRT(2*Basic!$C$4*9.81)*Tool!$B$125)+(COS(RADIANS(90-DEGREES(ASIN(AD734/2000))))*SQRT(2*Basic!$C$4*9.81)*COS(RADIANS(90-DEGREES(ASIN(AD734/2000))))*SQRT(2*Basic!$C$4*9.81))))*SIN(RADIANS(AK734)))-19.62*(-Basic!$C$3))))*(SQRT((SIN(RADIANS(90-DEGREES(ASIN(AD734/2000))))*SQRT(2*Basic!$C$4*9.81)*Tool!$B$125*SIN(RADIANS(90-DEGREES(ASIN(AD734/2000))))*SQRT(2*Basic!$C$4*9.81)*Tool!$B$125)+(COS(RADIANS(90-DEGREES(ASIN(AD734/2000))))*SQRT(2*Basic!$C$4*9.81)*COS(RADIANS(90-DEGREES(ASIN(AD734/2000))))*SQRT(2*Basic!$C$4*9.81))))*COS(RADIANS(AK734))</f>
        <v>4.3974624502230029</v>
      </c>
    </row>
    <row r="735" spans="6:45" x14ac:dyDescent="0.3">
      <c r="F735">
        <v>733</v>
      </c>
      <c r="G735" s="31">
        <f t="shared" si="80"/>
        <v>2.1609144658339021</v>
      </c>
      <c r="H735" s="35">
        <f>Tool!$E$10+('Trajectory Map'!G735*SIN(RADIANS(90-2*DEGREES(ASIN($D$5/2000))))/COS(RADIANS(90-2*DEGREES(ASIN($D$5/2000))))-('Trajectory Map'!G735*'Trajectory Map'!G735/((VLOOKUP($D$5,$AD$3:$AR$2002,15,FALSE)*4*COS(RADIANS(90-2*DEGREES(ASIN($D$5/2000))))*COS(RADIANS(90-2*DEGREES(ASIN($D$5/2000))))))))</f>
        <v>5.390844005642121</v>
      </c>
      <c r="AD735" s="33">
        <f t="shared" si="84"/>
        <v>733</v>
      </c>
      <c r="AE735" s="33">
        <f t="shared" si="81"/>
        <v>1860.8361024012836</v>
      </c>
      <c r="AH735" s="33">
        <f t="shared" si="82"/>
        <v>21.499924457459716</v>
      </c>
      <c r="AI735" s="33">
        <f t="shared" si="83"/>
        <v>68.500075542540287</v>
      </c>
      <c r="AK735" s="75">
        <f t="shared" si="85"/>
        <v>47.000151085080567</v>
      </c>
      <c r="AN735" s="64"/>
      <c r="AQ735" s="64"/>
      <c r="AR735" s="75">
        <f>(SQRT((SIN(RADIANS(90-DEGREES(ASIN(AD735/2000))))*SQRT(2*Basic!$C$4*9.81)*Tool!$B$125*SIN(RADIANS(90-DEGREES(ASIN(AD735/2000))))*SQRT(2*Basic!$C$4*9.81)*Tool!$B$125)+(COS(RADIANS(90-DEGREES(ASIN(AD735/2000))))*SQRT(2*Basic!$C$4*9.81)*COS(RADIANS(90-DEGREES(ASIN(AD735/2000))))*SQRT(2*Basic!$C$4*9.81))))*(SQRT((SIN(RADIANS(90-DEGREES(ASIN(AD735/2000))))*SQRT(2*Basic!$C$4*9.81)*Tool!$B$125*SIN(RADIANS(90-DEGREES(ASIN(AD735/2000))))*SQRT(2*Basic!$C$4*9.81)*Tool!$B$125)+(COS(RADIANS(90-DEGREES(ASIN(AD735/2000))))*SQRT(2*Basic!$C$4*9.81)*COS(RADIANS(90-DEGREES(ASIN(AD735/2000))))*SQRT(2*Basic!$C$4*9.81))))/(2*9.81)</f>
        <v>0.97168180800999981</v>
      </c>
      <c r="AS735" s="75">
        <f>(1/9.81)*((SQRT((SIN(RADIANS(90-DEGREES(ASIN(AD735/2000))))*SQRT(2*Basic!$C$4*9.81)*Tool!$B$125*SIN(RADIANS(90-DEGREES(ASIN(AD735/2000))))*SQRT(2*Basic!$C$4*9.81)*Tool!$B$125)+(COS(RADIANS(90-DEGREES(ASIN(AD735/2000))))*SQRT(2*Basic!$C$4*9.81)*COS(RADIANS(90-DEGREES(ASIN(AD735/2000))))*SQRT(2*Basic!$C$4*9.81))))*SIN(RADIANS(AK735))+(SQRT(((SQRT((SIN(RADIANS(90-DEGREES(ASIN(AD735/2000))))*SQRT(2*Basic!$C$4*9.81)*Tool!$B$125*SIN(RADIANS(90-DEGREES(ASIN(AD735/2000))))*SQRT(2*Basic!$C$4*9.81)*Tool!$B$125)+(COS(RADIANS(90-DEGREES(ASIN(AD735/2000))))*SQRT(2*Basic!$C$4*9.81)*COS(RADIANS(90-DEGREES(ASIN(AD735/2000))))*SQRT(2*Basic!$C$4*9.81))))*SIN(RADIANS(AK735))*(SQRT((SIN(RADIANS(90-DEGREES(ASIN(AD735/2000))))*SQRT(2*Basic!$C$4*9.81)*Tool!$B$125*SIN(RADIANS(90-DEGREES(ASIN(AD735/2000))))*SQRT(2*Basic!$C$4*9.81)*Tool!$B$125)+(COS(RADIANS(90-DEGREES(ASIN(AD735/2000))))*SQRT(2*Basic!$C$4*9.81)*COS(RADIANS(90-DEGREES(ASIN(AD735/2000))))*SQRT(2*Basic!$C$4*9.81))))*SIN(RADIANS(AK735)))-19.62*(-Basic!$C$3))))*(SQRT((SIN(RADIANS(90-DEGREES(ASIN(AD735/2000))))*SQRT(2*Basic!$C$4*9.81)*Tool!$B$125*SIN(RADIANS(90-DEGREES(ASIN(AD735/2000))))*SQRT(2*Basic!$C$4*9.81)*Tool!$B$125)+(COS(RADIANS(90-DEGREES(ASIN(AD735/2000))))*SQRT(2*Basic!$C$4*9.81)*COS(RADIANS(90-DEGREES(ASIN(AD735/2000))))*SQRT(2*Basic!$C$4*9.81))))*COS(RADIANS(AK735))</f>
        <v>4.4024351851826591</v>
      </c>
    </row>
    <row r="736" spans="6:45" x14ac:dyDescent="0.3">
      <c r="F736">
        <v>734</v>
      </c>
      <c r="G736" s="31">
        <f t="shared" si="80"/>
        <v>2.1638625073971136</v>
      </c>
      <c r="H736" s="35">
        <f>Tool!$E$10+('Trajectory Map'!G736*SIN(RADIANS(90-2*DEGREES(ASIN($D$5/2000))))/COS(RADIANS(90-2*DEGREES(ASIN($D$5/2000))))-('Trajectory Map'!G736*'Trajectory Map'!G736/((VLOOKUP($D$5,$AD$3:$AR$2002,15,FALSE)*4*COS(RADIANS(90-2*DEGREES(ASIN($D$5/2000))))*COS(RADIANS(90-2*DEGREES(ASIN($D$5/2000))))))))</f>
        <v>5.3887454918096767</v>
      </c>
      <c r="AD736" s="33">
        <f t="shared" si="84"/>
        <v>734</v>
      </c>
      <c r="AE736" s="33">
        <f t="shared" si="81"/>
        <v>1860.4418829944675</v>
      </c>
      <c r="AH736" s="33">
        <f t="shared" si="82"/>
        <v>21.530718060280456</v>
      </c>
      <c r="AI736" s="33">
        <f t="shared" si="83"/>
        <v>68.469281939719536</v>
      </c>
      <c r="AK736" s="75">
        <f t="shared" si="85"/>
        <v>46.938563879439087</v>
      </c>
      <c r="AN736" s="64"/>
      <c r="AQ736" s="64"/>
      <c r="AR736" s="75">
        <f>(SQRT((SIN(RADIANS(90-DEGREES(ASIN(AD736/2000))))*SQRT(2*Basic!$C$4*9.81)*Tool!$B$125*SIN(RADIANS(90-DEGREES(ASIN(AD736/2000))))*SQRT(2*Basic!$C$4*9.81)*Tool!$B$125)+(COS(RADIANS(90-DEGREES(ASIN(AD736/2000))))*SQRT(2*Basic!$C$4*9.81)*COS(RADIANS(90-DEGREES(ASIN(AD736/2000))))*SQRT(2*Basic!$C$4*9.81))))*(SQRT((SIN(RADIANS(90-DEGREES(ASIN(AD736/2000))))*SQRT(2*Basic!$C$4*9.81)*Tool!$B$125*SIN(RADIANS(90-DEGREES(ASIN(AD736/2000))))*SQRT(2*Basic!$C$4*9.81)*Tool!$B$125)+(COS(RADIANS(90-DEGREES(ASIN(AD736/2000))))*SQRT(2*Basic!$C$4*9.81)*COS(RADIANS(90-DEGREES(ASIN(AD736/2000))))*SQRT(2*Basic!$C$4*9.81))))/(2*9.81)</f>
        <v>0.97207509603999998</v>
      </c>
      <c r="AS736" s="75">
        <f>(1/9.81)*((SQRT((SIN(RADIANS(90-DEGREES(ASIN(AD736/2000))))*SQRT(2*Basic!$C$4*9.81)*Tool!$B$125*SIN(RADIANS(90-DEGREES(ASIN(AD736/2000))))*SQRT(2*Basic!$C$4*9.81)*Tool!$B$125)+(COS(RADIANS(90-DEGREES(ASIN(AD736/2000))))*SQRT(2*Basic!$C$4*9.81)*COS(RADIANS(90-DEGREES(ASIN(AD736/2000))))*SQRT(2*Basic!$C$4*9.81))))*SIN(RADIANS(AK736))+(SQRT(((SQRT((SIN(RADIANS(90-DEGREES(ASIN(AD736/2000))))*SQRT(2*Basic!$C$4*9.81)*Tool!$B$125*SIN(RADIANS(90-DEGREES(ASIN(AD736/2000))))*SQRT(2*Basic!$C$4*9.81)*Tool!$B$125)+(COS(RADIANS(90-DEGREES(ASIN(AD736/2000))))*SQRT(2*Basic!$C$4*9.81)*COS(RADIANS(90-DEGREES(ASIN(AD736/2000))))*SQRT(2*Basic!$C$4*9.81))))*SIN(RADIANS(AK736))*(SQRT((SIN(RADIANS(90-DEGREES(ASIN(AD736/2000))))*SQRT(2*Basic!$C$4*9.81)*Tool!$B$125*SIN(RADIANS(90-DEGREES(ASIN(AD736/2000))))*SQRT(2*Basic!$C$4*9.81)*Tool!$B$125)+(COS(RADIANS(90-DEGREES(ASIN(AD736/2000))))*SQRT(2*Basic!$C$4*9.81)*COS(RADIANS(90-DEGREES(ASIN(AD736/2000))))*SQRT(2*Basic!$C$4*9.81))))*SIN(RADIANS(AK736)))-19.62*(-Basic!$C$3))))*(SQRT((SIN(RADIANS(90-DEGREES(ASIN(AD736/2000))))*SQRT(2*Basic!$C$4*9.81)*Tool!$B$125*SIN(RADIANS(90-DEGREES(ASIN(AD736/2000))))*SQRT(2*Basic!$C$4*9.81)*Tool!$B$125)+(COS(RADIANS(90-DEGREES(ASIN(AD736/2000))))*SQRT(2*Basic!$C$4*9.81)*COS(RADIANS(90-DEGREES(ASIN(AD736/2000))))*SQRT(2*Basic!$C$4*9.81))))*COS(RADIANS(AK736))</f>
        <v>4.4074025510261663</v>
      </c>
    </row>
    <row r="737" spans="6:45" x14ac:dyDescent="0.3">
      <c r="F737">
        <v>735</v>
      </c>
      <c r="G737" s="31">
        <f t="shared" si="80"/>
        <v>2.1668105489603251</v>
      </c>
      <c r="H737" s="35">
        <f>Tool!$E$10+('Trajectory Map'!G737*SIN(RADIANS(90-2*DEGREES(ASIN($D$5/2000))))/COS(RADIANS(90-2*DEGREES(ASIN($D$5/2000))))-('Trajectory Map'!G737*'Trajectory Map'!G737/((VLOOKUP($D$5,$AD$3:$AR$2002,15,FALSE)*4*COS(RADIANS(90-2*DEGREES(ASIN($D$5/2000))))*COS(RADIANS(90-2*DEGREES(ASIN($D$5/2000))))))))</f>
        <v>5.386643524383719</v>
      </c>
      <c r="AD737" s="33">
        <f t="shared" si="84"/>
        <v>735</v>
      </c>
      <c r="AE737" s="33">
        <f t="shared" si="81"/>
        <v>1860.0470424158632</v>
      </c>
      <c r="AH737" s="33">
        <f t="shared" si="82"/>
        <v>21.561518193962886</v>
      </c>
      <c r="AI737" s="33">
        <f t="shared" si="83"/>
        <v>68.438481806037117</v>
      </c>
      <c r="AK737" s="75">
        <f t="shared" si="85"/>
        <v>46.876963612074228</v>
      </c>
      <c r="AN737" s="64"/>
      <c r="AQ737" s="64"/>
      <c r="AR737" s="75">
        <f>(SQRT((SIN(RADIANS(90-DEGREES(ASIN(AD737/2000))))*SQRT(2*Basic!$C$4*9.81)*Tool!$B$125*SIN(RADIANS(90-DEGREES(ASIN(AD737/2000))))*SQRT(2*Basic!$C$4*9.81)*Tool!$B$125)+(COS(RADIANS(90-DEGREES(ASIN(AD737/2000))))*SQRT(2*Basic!$C$4*9.81)*COS(RADIANS(90-DEGREES(ASIN(AD737/2000))))*SQRT(2*Basic!$C$4*9.81))))*(SQRT((SIN(RADIANS(90-DEGREES(ASIN(AD737/2000))))*SQRT(2*Basic!$C$4*9.81)*Tool!$B$125*SIN(RADIANS(90-DEGREES(ASIN(AD737/2000))))*SQRT(2*Basic!$C$4*9.81)*Tool!$B$125)+(COS(RADIANS(90-DEGREES(ASIN(AD737/2000))))*SQRT(2*Basic!$C$4*9.81)*COS(RADIANS(90-DEGREES(ASIN(AD737/2000))))*SQRT(2*Basic!$C$4*9.81))))/(2*9.81)</f>
        <v>0.97246892024999998</v>
      </c>
      <c r="AS737" s="75">
        <f>(1/9.81)*((SQRT((SIN(RADIANS(90-DEGREES(ASIN(AD737/2000))))*SQRT(2*Basic!$C$4*9.81)*Tool!$B$125*SIN(RADIANS(90-DEGREES(ASIN(AD737/2000))))*SQRT(2*Basic!$C$4*9.81)*Tool!$B$125)+(COS(RADIANS(90-DEGREES(ASIN(AD737/2000))))*SQRT(2*Basic!$C$4*9.81)*COS(RADIANS(90-DEGREES(ASIN(AD737/2000))))*SQRT(2*Basic!$C$4*9.81))))*SIN(RADIANS(AK737))+(SQRT(((SQRT((SIN(RADIANS(90-DEGREES(ASIN(AD737/2000))))*SQRT(2*Basic!$C$4*9.81)*Tool!$B$125*SIN(RADIANS(90-DEGREES(ASIN(AD737/2000))))*SQRT(2*Basic!$C$4*9.81)*Tool!$B$125)+(COS(RADIANS(90-DEGREES(ASIN(AD737/2000))))*SQRT(2*Basic!$C$4*9.81)*COS(RADIANS(90-DEGREES(ASIN(AD737/2000))))*SQRT(2*Basic!$C$4*9.81))))*SIN(RADIANS(AK737))*(SQRT((SIN(RADIANS(90-DEGREES(ASIN(AD737/2000))))*SQRT(2*Basic!$C$4*9.81)*Tool!$B$125*SIN(RADIANS(90-DEGREES(ASIN(AD737/2000))))*SQRT(2*Basic!$C$4*9.81)*Tool!$B$125)+(COS(RADIANS(90-DEGREES(ASIN(AD737/2000))))*SQRT(2*Basic!$C$4*9.81)*COS(RADIANS(90-DEGREES(ASIN(AD737/2000))))*SQRT(2*Basic!$C$4*9.81))))*SIN(RADIANS(AK737)))-19.62*(-Basic!$C$3))))*(SQRT((SIN(RADIANS(90-DEGREES(ASIN(AD737/2000))))*SQRT(2*Basic!$C$4*9.81)*Tool!$B$125*SIN(RADIANS(90-DEGREES(ASIN(AD737/2000))))*SQRT(2*Basic!$C$4*9.81)*Tool!$B$125)+(COS(RADIANS(90-DEGREES(ASIN(AD737/2000))))*SQRT(2*Basic!$C$4*9.81)*COS(RADIANS(90-DEGREES(ASIN(AD737/2000))))*SQRT(2*Basic!$C$4*9.81))))*COS(RADIANS(AK737))</f>
        <v>4.4123645337035127</v>
      </c>
    </row>
    <row r="738" spans="6:45" x14ac:dyDescent="0.3">
      <c r="F738">
        <v>736</v>
      </c>
      <c r="G738" s="31">
        <f t="shared" si="80"/>
        <v>2.1697585905235366</v>
      </c>
      <c r="H738" s="35">
        <f>Tool!$E$10+('Trajectory Map'!G738*SIN(RADIANS(90-2*DEGREES(ASIN($D$5/2000))))/COS(RADIANS(90-2*DEGREES(ASIN($D$5/2000))))-('Trajectory Map'!G738*'Trajectory Map'!G738/((VLOOKUP($D$5,$AD$3:$AR$2002,15,FALSE)*4*COS(RADIANS(90-2*DEGREES(ASIN($D$5/2000))))*COS(RADIANS(90-2*DEGREES(ASIN($D$5/2000))))))))</f>
        <v>5.3845381033642461</v>
      </c>
      <c r="AD738" s="33">
        <f t="shared" si="84"/>
        <v>736</v>
      </c>
      <c r="AE738" s="33">
        <f t="shared" si="81"/>
        <v>1859.6515802698095</v>
      </c>
      <c r="AH738" s="33">
        <f t="shared" si="82"/>
        <v>21.592324871570213</v>
      </c>
      <c r="AI738" s="33">
        <f t="shared" si="83"/>
        <v>68.407675128429787</v>
      </c>
      <c r="AK738" s="75">
        <f t="shared" si="85"/>
        <v>46.815350256859574</v>
      </c>
      <c r="AN738" s="64"/>
      <c r="AQ738" s="64"/>
      <c r="AR738" s="75">
        <f>(SQRT((SIN(RADIANS(90-DEGREES(ASIN(AD738/2000))))*SQRT(2*Basic!$C$4*9.81)*Tool!$B$125*SIN(RADIANS(90-DEGREES(ASIN(AD738/2000))))*SQRT(2*Basic!$C$4*9.81)*Tool!$B$125)+(COS(RADIANS(90-DEGREES(ASIN(AD738/2000))))*SQRT(2*Basic!$C$4*9.81)*COS(RADIANS(90-DEGREES(ASIN(AD738/2000))))*SQRT(2*Basic!$C$4*9.81))))*(SQRT((SIN(RADIANS(90-DEGREES(ASIN(AD738/2000))))*SQRT(2*Basic!$C$4*9.81)*Tool!$B$125*SIN(RADIANS(90-DEGREES(ASIN(AD738/2000))))*SQRT(2*Basic!$C$4*9.81)*Tool!$B$125)+(COS(RADIANS(90-DEGREES(ASIN(AD738/2000))))*SQRT(2*Basic!$C$4*9.81)*COS(RADIANS(90-DEGREES(ASIN(AD738/2000))))*SQRT(2*Basic!$C$4*9.81))))/(2*9.81)</f>
        <v>0.97286328064000005</v>
      </c>
      <c r="AS738" s="75">
        <f>(1/9.81)*((SQRT((SIN(RADIANS(90-DEGREES(ASIN(AD738/2000))))*SQRT(2*Basic!$C$4*9.81)*Tool!$B$125*SIN(RADIANS(90-DEGREES(ASIN(AD738/2000))))*SQRT(2*Basic!$C$4*9.81)*Tool!$B$125)+(COS(RADIANS(90-DEGREES(ASIN(AD738/2000))))*SQRT(2*Basic!$C$4*9.81)*COS(RADIANS(90-DEGREES(ASIN(AD738/2000))))*SQRT(2*Basic!$C$4*9.81))))*SIN(RADIANS(AK738))+(SQRT(((SQRT((SIN(RADIANS(90-DEGREES(ASIN(AD738/2000))))*SQRT(2*Basic!$C$4*9.81)*Tool!$B$125*SIN(RADIANS(90-DEGREES(ASIN(AD738/2000))))*SQRT(2*Basic!$C$4*9.81)*Tool!$B$125)+(COS(RADIANS(90-DEGREES(ASIN(AD738/2000))))*SQRT(2*Basic!$C$4*9.81)*COS(RADIANS(90-DEGREES(ASIN(AD738/2000))))*SQRT(2*Basic!$C$4*9.81))))*SIN(RADIANS(AK738))*(SQRT((SIN(RADIANS(90-DEGREES(ASIN(AD738/2000))))*SQRT(2*Basic!$C$4*9.81)*Tool!$B$125*SIN(RADIANS(90-DEGREES(ASIN(AD738/2000))))*SQRT(2*Basic!$C$4*9.81)*Tool!$B$125)+(COS(RADIANS(90-DEGREES(ASIN(AD738/2000))))*SQRT(2*Basic!$C$4*9.81)*COS(RADIANS(90-DEGREES(ASIN(AD738/2000))))*SQRT(2*Basic!$C$4*9.81))))*SIN(RADIANS(AK738)))-19.62*(-Basic!$C$3))))*(SQRT((SIN(RADIANS(90-DEGREES(ASIN(AD738/2000))))*SQRT(2*Basic!$C$4*9.81)*Tool!$B$125*SIN(RADIANS(90-DEGREES(ASIN(AD738/2000))))*SQRT(2*Basic!$C$4*9.81)*Tool!$B$125)+(COS(RADIANS(90-DEGREES(ASIN(AD738/2000))))*SQRT(2*Basic!$C$4*9.81)*COS(RADIANS(90-DEGREES(ASIN(AD738/2000))))*SQRT(2*Basic!$C$4*9.81))))*COS(RADIANS(AK738))</f>
        <v>4.4173211191466404</v>
      </c>
    </row>
    <row r="739" spans="6:45" x14ac:dyDescent="0.3">
      <c r="F739">
        <v>737</v>
      </c>
      <c r="G739" s="31">
        <f t="shared" si="80"/>
        <v>2.1727066320867476</v>
      </c>
      <c r="H739" s="35">
        <f>Tool!$E$10+('Trajectory Map'!G739*SIN(RADIANS(90-2*DEGREES(ASIN($D$5/2000))))/COS(RADIANS(90-2*DEGREES(ASIN($D$5/2000))))-('Trajectory Map'!G739*'Trajectory Map'!G739/((VLOOKUP($D$5,$AD$3:$AR$2002,15,FALSE)*4*COS(RADIANS(90-2*DEGREES(ASIN($D$5/2000))))*COS(RADIANS(90-2*DEGREES(ASIN($D$5/2000))))))))</f>
        <v>5.3824292287512607</v>
      </c>
      <c r="AD739" s="33">
        <f t="shared" si="84"/>
        <v>737</v>
      </c>
      <c r="AE739" s="33">
        <f t="shared" si="81"/>
        <v>1859.2554961596859</v>
      </c>
      <c r="AH739" s="33">
        <f t="shared" si="82"/>
        <v>21.623138106187071</v>
      </c>
      <c r="AI739" s="33">
        <f t="shared" si="83"/>
        <v>68.376861893812929</v>
      </c>
      <c r="AK739" s="75">
        <f t="shared" si="85"/>
        <v>46.753723787625859</v>
      </c>
      <c r="AN739" s="64"/>
      <c r="AQ739" s="64"/>
      <c r="AR739" s="75">
        <f>(SQRT((SIN(RADIANS(90-DEGREES(ASIN(AD739/2000))))*SQRT(2*Basic!$C$4*9.81)*Tool!$B$125*SIN(RADIANS(90-DEGREES(ASIN(AD739/2000))))*SQRT(2*Basic!$C$4*9.81)*Tool!$B$125)+(COS(RADIANS(90-DEGREES(ASIN(AD739/2000))))*SQRT(2*Basic!$C$4*9.81)*COS(RADIANS(90-DEGREES(ASIN(AD739/2000))))*SQRT(2*Basic!$C$4*9.81))))*(SQRT((SIN(RADIANS(90-DEGREES(ASIN(AD739/2000))))*SQRT(2*Basic!$C$4*9.81)*Tool!$B$125*SIN(RADIANS(90-DEGREES(ASIN(AD739/2000))))*SQRT(2*Basic!$C$4*9.81)*Tool!$B$125)+(COS(RADIANS(90-DEGREES(ASIN(AD739/2000))))*SQRT(2*Basic!$C$4*9.81)*COS(RADIANS(90-DEGREES(ASIN(AD739/2000))))*SQRT(2*Basic!$C$4*9.81))))/(2*9.81)</f>
        <v>0.97325817720999996</v>
      </c>
      <c r="AS739" s="75">
        <f>(1/9.81)*((SQRT((SIN(RADIANS(90-DEGREES(ASIN(AD739/2000))))*SQRT(2*Basic!$C$4*9.81)*Tool!$B$125*SIN(RADIANS(90-DEGREES(ASIN(AD739/2000))))*SQRT(2*Basic!$C$4*9.81)*Tool!$B$125)+(COS(RADIANS(90-DEGREES(ASIN(AD739/2000))))*SQRT(2*Basic!$C$4*9.81)*COS(RADIANS(90-DEGREES(ASIN(AD739/2000))))*SQRT(2*Basic!$C$4*9.81))))*SIN(RADIANS(AK739))+(SQRT(((SQRT((SIN(RADIANS(90-DEGREES(ASIN(AD739/2000))))*SQRT(2*Basic!$C$4*9.81)*Tool!$B$125*SIN(RADIANS(90-DEGREES(ASIN(AD739/2000))))*SQRT(2*Basic!$C$4*9.81)*Tool!$B$125)+(COS(RADIANS(90-DEGREES(ASIN(AD739/2000))))*SQRT(2*Basic!$C$4*9.81)*COS(RADIANS(90-DEGREES(ASIN(AD739/2000))))*SQRT(2*Basic!$C$4*9.81))))*SIN(RADIANS(AK739))*(SQRT((SIN(RADIANS(90-DEGREES(ASIN(AD739/2000))))*SQRT(2*Basic!$C$4*9.81)*Tool!$B$125*SIN(RADIANS(90-DEGREES(ASIN(AD739/2000))))*SQRT(2*Basic!$C$4*9.81)*Tool!$B$125)+(COS(RADIANS(90-DEGREES(ASIN(AD739/2000))))*SQRT(2*Basic!$C$4*9.81)*COS(RADIANS(90-DEGREES(ASIN(AD739/2000))))*SQRT(2*Basic!$C$4*9.81))))*SIN(RADIANS(AK739)))-19.62*(-Basic!$C$3))))*(SQRT((SIN(RADIANS(90-DEGREES(ASIN(AD739/2000))))*SQRT(2*Basic!$C$4*9.81)*Tool!$B$125*SIN(RADIANS(90-DEGREES(ASIN(AD739/2000))))*SQRT(2*Basic!$C$4*9.81)*Tool!$B$125)+(COS(RADIANS(90-DEGREES(ASIN(AD739/2000))))*SQRT(2*Basic!$C$4*9.81)*COS(RADIANS(90-DEGREES(ASIN(AD739/2000))))*SQRT(2*Basic!$C$4*9.81))))*COS(RADIANS(AK739))</f>
        <v>4.4222722932694607</v>
      </c>
    </row>
    <row r="740" spans="6:45" x14ac:dyDescent="0.3">
      <c r="F740">
        <v>738</v>
      </c>
      <c r="G740" s="31">
        <f t="shared" si="80"/>
        <v>2.1756546736499591</v>
      </c>
      <c r="H740" s="35">
        <f>Tool!$E$10+('Trajectory Map'!G740*SIN(RADIANS(90-2*DEGREES(ASIN($D$5/2000))))/COS(RADIANS(90-2*DEGREES(ASIN($D$5/2000))))-('Trajectory Map'!G740*'Trajectory Map'!G740/((VLOOKUP($D$5,$AD$3:$AR$2002,15,FALSE)*4*COS(RADIANS(90-2*DEGREES(ASIN($D$5/2000))))*COS(RADIANS(90-2*DEGREES(ASIN($D$5/2000))))))))</f>
        <v>5.3803169005447611</v>
      </c>
      <c r="AD740" s="33">
        <f t="shared" si="84"/>
        <v>738</v>
      </c>
      <c r="AE740" s="33">
        <f t="shared" si="81"/>
        <v>1858.8587896879096</v>
      </c>
      <c r="AH740" s="33">
        <f t="shared" si="82"/>
        <v>21.653957910919623</v>
      </c>
      <c r="AI740" s="33">
        <f t="shared" si="83"/>
        <v>68.346042089080385</v>
      </c>
      <c r="AK740" s="75">
        <f t="shared" si="85"/>
        <v>46.692084178160755</v>
      </c>
      <c r="AN740" s="64"/>
      <c r="AQ740" s="64"/>
      <c r="AR740" s="75">
        <f>(SQRT((SIN(RADIANS(90-DEGREES(ASIN(AD740/2000))))*SQRT(2*Basic!$C$4*9.81)*Tool!$B$125*SIN(RADIANS(90-DEGREES(ASIN(AD740/2000))))*SQRT(2*Basic!$C$4*9.81)*Tool!$B$125)+(COS(RADIANS(90-DEGREES(ASIN(AD740/2000))))*SQRT(2*Basic!$C$4*9.81)*COS(RADIANS(90-DEGREES(ASIN(AD740/2000))))*SQRT(2*Basic!$C$4*9.81))))*(SQRT((SIN(RADIANS(90-DEGREES(ASIN(AD740/2000))))*SQRT(2*Basic!$C$4*9.81)*Tool!$B$125*SIN(RADIANS(90-DEGREES(ASIN(AD740/2000))))*SQRT(2*Basic!$C$4*9.81)*Tool!$B$125)+(COS(RADIANS(90-DEGREES(ASIN(AD740/2000))))*SQRT(2*Basic!$C$4*9.81)*COS(RADIANS(90-DEGREES(ASIN(AD740/2000))))*SQRT(2*Basic!$C$4*9.81))))/(2*9.81)</f>
        <v>0.97365360995999983</v>
      </c>
      <c r="AS740" s="75">
        <f>(1/9.81)*((SQRT((SIN(RADIANS(90-DEGREES(ASIN(AD740/2000))))*SQRT(2*Basic!$C$4*9.81)*Tool!$B$125*SIN(RADIANS(90-DEGREES(ASIN(AD740/2000))))*SQRT(2*Basic!$C$4*9.81)*Tool!$B$125)+(COS(RADIANS(90-DEGREES(ASIN(AD740/2000))))*SQRT(2*Basic!$C$4*9.81)*COS(RADIANS(90-DEGREES(ASIN(AD740/2000))))*SQRT(2*Basic!$C$4*9.81))))*SIN(RADIANS(AK740))+(SQRT(((SQRT((SIN(RADIANS(90-DEGREES(ASIN(AD740/2000))))*SQRT(2*Basic!$C$4*9.81)*Tool!$B$125*SIN(RADIANS(90-DEGREES(ASIN(AD740/2000))))*SQRT(2*Basic!$C$4*9.81)*Tool!$B$125)+(COS(RADIANS(90-DEGREES(ASIN(AD740/2000))))*SQRT(2*Basic!$C$4*9.81)*COS(RADIANS(90-DEGREES(ASIN(AD740/2000))))*SQRT(2*Basic!$C$4*9.81))))*SIN(RADIANS(AK740))*(SQRT((SIN(RADIANS(90-DEGREES(ASIN(AD740/2000))))*SQRT(2*Basic!$C$4*9.81)*Tool!$B$125*SIN(RADIANS(90-DEGREES(ASIN(AD740/2000))))*SQRT(2*Basic!$C$4*9.81)*Tool!$B$125)+(COS(RADIANS(90-DEGREES(ASIN(AD740/2000))))*SQRT(2*Basic!$C$4*9.81)*COS(RADIANS(90-DEGREES(ASIN(AD740/2000))))*SQRT(2*Basic!$C$4*9.81))))*SIN(RADIANS(AK740)))-19.62*(-Basic!$C$3))))*(SQRT((SIN(RADIANS(90-DEGREES(ASIN(AD740/2000))))*SQRT(2*Basic!$C$4*9.81)*Tool!$B$125*SIN(RADIANS(90-DEGREES(ASIN(AD740/2000))))*SQRT(2*Basic!$C$4*9.81)*Tool!$B$125)+(COS(RADIANS(90-DEGREES(ASIN(AD740/2000))))*SQRT(2*Basic!$C$4*9.81)*COS(RADIANS(90-DEGREES(ASIN(AD740/2000))))*SQRT(2*Basic!$C$4*9.81))))*COS(RADIANS(AK740))</f>
        <v>4.4272180419679144</v>
      </c>
    </row>
    <row r="741" spans="6:45" x14ac:dyDescent="0.3">
      <c r="F741">
        <v>739</v>
      </c>
      <c r="G741" s="31">
        <f t="shared" si="80"/>
        <v>2.1786027152131702</v>
      </c>
      <c r="H741" s="35">
        <f>Tool!$E$10+('Trajectory Map'!G741*SIN(RADIANS(90-2*DEGREES(ASIN($D$5/2000))))/COS(RADIANS(90-2*DEGREES(ASIN($D$5/2000))))-('Trajectory Map'!G741*'Trajectory Map'!G741/((VLOOKUP($D$5,$AD$3:$AR$2002,15,FALSE)*4*COS(RADIANS(90-2*DEGREES(ASIN($D$5/2000))))*COS(RADIANS(90-2*DEGREES(ASIN($D$5/2000))))))))</f>
        <v>5.3782011187447463</v>
      </c>
      <c r="AD741" s="33">
        <f t="shared" si="84"/>
        <v>739</v>
      </c>
      <c r="AE741" s="33">
        <f t="shared" si="81"/>
        <v>1858.4614604559331</v>
      </c>
      <c r="AH741" s="33">
        <f t="shared" si="82"/>
        <v>21.684784298895615</v>
      </c>
      <c r="AI741" s="33">
        <f t="shared" si="83"/>
        <v>68.315215701104393</v>
      </c>
      <c r="AK741" s="75">
        <f t="shared" si="85"/>
        <v>46.630431402208771</v>
      </c>
      <c r="AN741" s="64"/>
      <c r="AQ741" s="64"/>
      <c r="AR741" s="75">
        <f>(SQRT((SIN(RADIANS(90-DEGREES(ASIN(AD741/2000))))*SQRT(2*Basic!$C$4*9.81)*Tool!$B$125*SIN(RADIANS(90-DEGREES(ASIN(AD741/2000))))*SQRT(2*Basic!$C$4*9.81)*Tool!$B$125)+(COS(RADIANS(90-DEGREES(ASIN(AD741/2000))))*SQRT(2*Basic!$C$4*9.81)*COS(RADIANS(90-DEGREES(ASIN(AD741/2000))))*SQRT(2*Basic!$C$4*9.81))))*(SQRT((SIN(RADIANS(90-DEGREES(ASIN(AD741/2000))))*SQRT(2*Basic!$C$4*9.81)*Tool!$B$125*SIN(RADIANS(90-DEGREES(ASIN(AD741/2000))))*SQRT(2*Basic!$C$4*9.81)*Tool!$B$125)+(COS(RADIANS(90-DEGREES(ASIN(AD741/2000))))*SQRT(2*Basic!$C$4*9.81)*COS(RADIANS(90-DEGREES(ASIN(AD741/2000))))*SQRT(2*Basic!$C$4*9.81))))/(2*9.81)</f>
        <v>0.97404957888999988</v>
      </c>
      <c r="AS741" s="75">
        <f>(1/9.81)*((SQRT((SIN(RADIANS(90-DEGREES(ASIN(AD741/2000))))*SQRT(2*Basic!$C$4*9.81)*Tool!$B$125*SIN(RADIANS(90-DEGREES(ASIN(AD741/2000))))*SQRT(2*Basic!$C$4*9.81)*Tool!$B$125)+(COS(RADIANS(90-DEGREES(ASIN(AD741/2000))))*SQRT(2*Basic!$C$4*9.81)*COS(RADIANS(90-DEGREES(ASIN(AD741/2000))))*SQRT(2*Basic!$C$4*9.81))))*SIN(RADIANS(AK741))+(SQRT(((SQRT((SIN(RADIANS(90-DEGREES(ASIN(AD741/2000))))*SQRT(2*Basic!$C$4*9.81)*Tool!$B$125*SIN(RADIANS(90-DEGREES(ASIN(AD741/2000))))*SQRT(2*Basic!$C$4*9.81)*Tool!$B$125)+(COS(RADIANS(90-DEGREES(ASIN(AD741/2000))))*SQRT(2*Basic!$C$4*9.81)*COS(RADIANS(90-DEGREES(ASIN(AD741/2000))))*SQRT(2*Basic!$C$4*9.81))))*SIN(RADIANS(AK741))*(SQRT((SIN(RADIANS(90-DEGREES(ASIN(AD741/2000))))*SQRT(2*Basic!$C$4*9.81)*Tool!$B$125*SIN(RADIANS(90-DEGREES(ASIN(AD741/2000))))*SQRT(2*Basic!$C$4*9.81)*Tool!$B$125)+(COS(RADIANS(90-DEGREES(ASIN(AD741/2000))))*SQRT(2*Basic!$C$4*9.81)*COS(RADIANS(90-DEGREES(ASIN(AD741/2000))))*SQRT(2*Basic!$C$4*9.81))))*SIN(RADIANS(AK741)))-19.62*(-Basic!$C$3))))*(SQRT((SIN(RADIANS(90-DEGREES(ASIN(AD741/2000))))*SQRT(2*Basic!$C$4*9.81)*Tool!$B$125*SIN(RADIANS(90-DEGREES(ASIN(AD741/2000))))*SQRT(2*Basic!$C$4*9.81)*Tool!$B$125)+(COS(RADIANS(90-DEGREES(ASIN(AD741/2000))))*SQRT(2*Basic!$C$4*9.81)*COS(RADIANS(90-DEGREES(ASIN(AD741/2000))))*SQRT(2*Basic!$C$4*9.81))))*COS(RADIANS(AK741))</f>
        <v>4.4321583511199982</v>
      </c>
    </row>
    <row r="742" spans="6:45" x14ac:dyDescent="0.3">
      <c r="F742">
        <v>740</v>
      </c>
      <c r="G742" s="31">
        <f t="shared" si="80"/>
        <v>2.1815507567763817</v>
      </c>
      <c r="H742" s="35">
        <f>Tool!$E$10+('Trajectory Map'!G742*SIN(RADIANS(90-2*DEGREES(ASIN($D$5/2000))))/COS(RADIANS(90-2*DEGREES(ASIN($D$5/2000))))-('Trajectory Map'!G742*'Trajectory Map'!G742/((VLOOKUP($D$5,$AD$3:$AR$2002,15,FALSE)*4*COS(RADIANS(90-2*DEGREES(ASIN($D$5/2000))))*COS(RADIANS(90-2*DEGREES(ASIN($D$5/2000))))))))</f>
        <v>5.3760818833512181</v>
      </c>
      <c r="AD742" s="33">
        <f t="shared" si="84"/>
        <v>740</v>
      </c>
      <c r="AE742" s="33">
        <f t="shared" si="81"/>
        <v>1858.0635080642426</v>
      </c>
      <c r="AH742" s="33">
        <f t="shared" si="82"/>
        <v>21.71561728326445</v>
      </c>
      <c r="AI742" s="33">
        <f t="shared" si="83"/>
        <v>68.28438271673555</v>
      </c>
      <c r="AK742" s="75">
        <f t="shared" si="85"/>
        <v>46.5687654334711</v>
      </c>
      <c r="AN742" s="64"/>
      <c r="AQ742" s="64"/>
      <c r="AR742" s="75">
        <f>(SQRT((SIN(RADIANS(90-DEGREES(ASIN(AD742/2000))))*SQRT(2*Basic!$C$4*9.81)*Tool!$B$125*SIN(RADIANS(90-DEGREES(ASIN(AD742/2000))))*SQRT(2*Basic!$C$4*9.81)*Tool!$B$125)+(COS(RADIANS(90-DEGREES(ASIN(AD742/2000))))*SQRT(2*Basic!$C$4*9.81)*COS(RADIANS(90-DEGREES(ASIN(AD742/2000))))*SQRT(2*Basic!$C$4*9.81))))*(SQRT((SIN(RADIANS(90-DEGREES(ASIN(AD742/2000))))*SQRT(2*Basic!$C$4*9.81)*Tool!$B$125*SIN(RADIANS(90-DEGREES(ASIN(AD742/2000))))*SQRT(2*Basic!$C$4*9.81)*Tool!$B$125)+(COS(RADIANS(90-DEGREES(ASIN(AD742/2000))))*SQRT(2*Basic!$C$4*9.81)*COS(RADIANS(90-DEGREES(ASIN(AD742/2000))))*SQRT(2*Basic!$C$4*9.81))))/(2*9.81)</f>
        <v>0.97444608399999999</v>
      </c>
      <c r="AS742" s="75">
        <f>(1/9.81)*((SQRT((SIN(RADIANS(90-DEGREES(ASIN(AD742/2000))))*SQRT(2*Basic!$C$4*9.81)*Tool!$B$125*SIN(RADIANS(90-DEGREES(ASIN(AD742/2000))))*SQRT(2*Basic!$C$4*9.81)*Tool!$B$125)+(COS(RADIANS(90-DEGREES(ASIN(AD742/2000))))*SQRT(2*Basic!$C$4*9.81)*COS(RADIANS(90-DEGREES(ASIN(AD742/2000))))*SQRT(2*Basic!$C$4*9.81))))*SIN(RADIANS(AK742))+(SQRT(((SQRT((SIN(RADIANS(90-DEGREES(ASIN(AD742/2000))))*SQRT(2*Basic!$C$4*9.81)*Tool!$B$125*SIN(RADIANS(90-DEGREES(ASIN(AD742/2000))))*SQRT(2*Basic!$C$4*9.81)*Tool!$B$125)+(COS(RADIANS(90-DEGREES(ASIN(AD742/2000))))*SQRT(2*Basic!$C$4*9.81)*COS(RADIANS(90-DEGREES(ASIN(AD742/2000))))*SQRT(2*Basic!$C$4*9.81))))*SIN(RADIANS(AK742))*(SQRT((SIN(RADIANS(90-DEGREES(ASIN(AD742/2000))))*SQRT(2*Basic!$C$4*9.81)*Tool!$B$125*SIN(RADIANS(90-DEGREES(ASIN(AD742/2000))))*SQRT(2*Basic!$C$4*9.81)*Tool!$B$125)+(COS(RADIANS(90-DEGREES(ASIN(AD742/2000))))*SQRT(2*Basic!$C$4*9.81)*COS(RADIANS(90-DEGREES(ASIN(AD742/2000))))*SQRT(2*Basic!$C$4*9.81))))*SIN(RADIANS(AK742)))-19.62*(-Basic!$C$3))))*(SQRT((SIN(RADIANS(90-DEGREES(ASIN(AD742/2000))))*SQRT(2*Basic!$C$4*9.81)*Tool!$B$125*SIN(RADIANS(90-DEGREES(ASIN(AD742/2000))))*SQRT(2*Basic!$C$4*9.81)*Tool!$B$125)+(COS(RADIANS(90-DEGREES(ASIN(AD742/2000))))*SQRT(2*Basic!$C$4*9.81)*COS(RADIANS(90-DEGREES(ASIN(AD742/2000))))*SQRT(2*Basic!$C$4*9.81))))*COS(RADIANS(AK742))</f>
        <v>4.4370932065858124</v>
      </c>
    </row>
    <row r="743" spans="6:45" x14ac:dyDescent="0.3">
      <c r="F743">
        <v>741</v>
      </c>
      <c r="G743" s="31">
        <f t="shared" si="80"/>
        <v>2.1844987983395927</v>
      </c>
      <c r="H743" s="35">
        <f>Tool!$E$10+('Trajectory Map'!G743*SIN(RADIANS(90-2*DEGREES(ASIN($D$5/2000))))/COS(RADIANS(90-2*DEGREES(ASIN($D$5/2000))))-('Trajectory Map'!G743*'Trajectory Map'!G743/((VLOOKUP($D$5,$AD$3:$AR$2002,15,FALSE)*4*COS(RADIANS(90-2*DEGREES(ASIN($D$5/2000))))*COS(RADIANS(90-2*DEGREES(ASIN($D$5/2000))))))))</f>
        <v>5.3739591943641756</v>
      </c>
      <c r="AD743" s="33">
        <f t="shared" si="84"/>
        <v>741</v>
      </c>
      <c r="AE743" s="33">
        <f t="shared" si="81"/>
        <v>1857.6649321123548</v>
      </c>
      <c r="AH743" s="33">
        <f t="shared" si="82"/>
        <v>21.746456877197247</v>
      </c>
      <c r="AI743" s="33">
        <f t="shared" si="83"/>
        <v>68.253543122802753</v>
      </c>
      <c r="AK743" s="75">
        <f t="shared" si="85"/>
        <v>46.507086245605507</v>
      </c>
      <c r="AN743" s="64"/>
      <c r="AQ743" s="64"/>
      <c r="AR743" s="75">
        <f>(SQRT((SIN(RADIANS(90-DEGREES(ASIN(AD743/2000))))*SQRT(2*Basic!$C$4*9.81)*Tool!$B$125*SIN(RADIANS(90-DEGREES(ASIN(AD743/2000))))*SQRT(2*Basic!$C$4*9.81)*Tool!$B$125)+(COS(RADIANS(90-DEGREES(ASIN(AD743/2000))))*SQRT(2*Basic!$C$4*9.81)*COS(RADIANS(90-DEGREES(ASIN(AD743/2000))))*SQRT(2*Basic!$C$4*9.81))))*(SQRT((SIN(RADIANS(90-DEGREES(ASIN(AD743/2000))))*SQRT(2*Basic!$C$4*9.81)*Tool!$B$125*SIN(RADIANS(90-DEGREES(ASIN(AD743/2000))))*SQRT(2*Basic!$C$4*9.81)*Tool!$B$125)+(COS(RADIANS(90-DEGREES(ASIN(AD743/2000))))*SQRT(2*Basic!$C$4*9.81)*COS(RADIANS(90-DEGREES(ASIN(AD743/2000))))*SQRT(2*Basic!$C$4*9.81))))/(2*9.81)</f>
        <v>0.97484312528999995</v>
      </c>
      <c r="AS743" s="75">
        <f>(1/9.81)*((SQRT((SIN(RADIANS(90-DEGREES(ASIN(AD743/2000))))*SQRT(2*Basic!$C$4*9.81)*Tool!$B$125*SIN(RADIANS(90-DEGREES(ASIN(AD743/2000))))*SQRT(2*Basic!$C$4*9.81)*Tool!$B$125)+(COS(RADIANS(90-DEGREES(ASIN(AD743/2000))))*SQRT(2*Basic!$C$4*9.81)*COS(RADIANS(90-DEGREES(ASIN(AD743/2000))))*SQRT(2*Basic!$C$4*9.81))))*SIN(RADIANS(AK743))+(SQRT(((SQRT((SIN(RADIANS(90-DEGREES(ASIN(AD743/2000))))*SQRT(2*Basic!$C$4*9.81)*Tool!$B$125*SIN(RADIANS(90-DEGREES(ASIN(AD743/2000))))*SQRT(2*Basic!$C$4*9.81)*Tool!$B$125)+(COS(RADIANS(90-DEGREES(ASIN(AD743/2000))))*SQRT(2*Basic!$C$4*9.81)*COS(RADIANS(90-DEGREES(ASIN(AD743/2000))))*SQRT(2*Basic!$C$4*9.81))))*SIN(RADIANS(AK743))*(SQRT((SIN(RADIANS(90-DEGREES(ASIN(AD743/2000))))*SQRT(2*Basic!$C$4*9.81)*Tool!$B$125*SIN(RADIANS(90-DEGREES(ASIN(AD743/2000))))*SQRT(2*Basic!$C$4*9.81)*Tool!$B$125)+(COS(RADIANS(90-DEGREES(ASIN(AD743/2000))))*SQRT(2*Basic!$C$4*9.81)*COS(RADIANS(90-DEGREES(ASIN(AD743/2000))))*SQRT(2*Basic!$C$4*9.81))))*SIN(RADIANS(AK743)))-19.62*(-Basic!$C$3))))*(SQRT((SIN(RADIANS(90-DEGREES(ASIN(AD743/2000))))*SQRT(2*Basic!$C$4*9.81)*Tool!$B$125*SIN(RADIANS(90-DEGREES(ASIN(AD743/2000))))*SQRT(2*Basic!$C$4*9.81)*Tool!$B$125)+(COS(RADIANS(90-DEGREES(ASIN(AD743/2000))))*SQRT(2*Basic!$C$4*9.81)*COS(RADIANS(90-DEGREES(ASIN(AD743/2000))))*SQRT(2*Basic!$C$4*9.81))))*COS(RADIANS(AK743))</f>
        <v>4.4420225942075922</v>
      </c>
    </row>
    <row r="744" spans="6:45" x14ac:dyDescent="0.3">
      <c r="F744">
        <v>742</v>
      </c>
      <c r="G744" s="31">
        <f t="shared" si="80"/>
        <v>2.1874468399028042</v>
      </c>
      <c r="H744" s="35">
        <f>Tool!$E$10+('Trajectory Map'!G744*SIN(RADIANS(90-2*DEGREES(ASIN($D$5/2000))))/COS(RADIANS(90-2*DEGREES(ASIN($D$5/2000))))-('Trajectory Map'!G744*'Trajectory Map'!G744/((VLOOKUP($D$5,$AD$3:$AR$2002,15,FALSE)*4*COS(RADIANS(90-2*DEGREES(ASIN($D$5/2000))))*COS(RADIANS(90-2*DEGREES(ASIN($D$5/2000))))))))</f>
        <v>5.3718330517836188</v>
      </c>
      <c r="AD744" s="33">
        <f t="shared" si="84"/>
        <v>742</v>
      </c>
      <c r="AE744" s="33">
        <f t="shared" si="81"/>
        <v>1857.2657321988149</v>
      </c>
      <c r="AH744" s="33">
        <f t="shared" si="82"/>
        <v>21.777303093886907</v>
      </c>
      <c r="AI744" s="33">
        <f t="shared" si="83"/>
        <v>68.2226969061131</v>
      </c>
      <c r="AK744" s="75">
        <f t="shared" si="85"/>
        <v>46.445393812226186</v>
      </c>
      <c r="AN744" s="64"/>
      <c r="AQ744" s="64"/>
      <c r="AR744" s="75">
        <f>(SQRT((SIN(RADIANS(90-DEGREES(ASIN(AD744/2000))))*SQRT(2*Basic!$C$4*9.81)*Tool!$B$125*SIN(RADIANS(90-DEGREES(ASIN(AD744/2000))))*SQRT(2*Basic!$C$4*9.81)*Tool!$B$125)+(COS(RADIANS(90-DEGREES(ASIN(AD744/2000))))*SQRT(2*Basic!$C$4*9.81)*COS(RADIANS(90-DEGREES(ASIN(AD744/2000))))*SQRT(2*Basic!$C$4*9.81))))*(SQRT((SIN(RADIANS(90-DEGREES(ASIN(AD744/2000))))*SQRT(2*Basic!$C$4*9.81)*Tool!$B$125*SIN(RADIANS(90-DEGREES(ASIN(AD744/2000))))*SQRT(2*Basic!$C$4*9.81)*Tool!$B$125)+(COS(RADIANS(90-DEGREES(ASIN(AD744/2000))))*SQRT(2*Basic!$C$4*9.81)*COS(RADIANS(90-DEGREES(ASIN(AD744/2000))))*SQRT(2*Basic!$C$4*9.81))))/(2*9.81)</f>
        <v>0.97524070275999997</v>
      </c>
      <c r="AS744" s="75">
        <f>(1/9.81)*((SQRT((SIN(RADIANS(90-DEGREES(ASIN(AD744/2000))))*SQRT(2*Basic!$C$4*9.81)*Tool!$B$125*SIN(RADIANS(90-DEGREES(ASIN(AD744/2000))))*SQRT(2*Basic!$C$4*9.81)*Tool!$B$125)+(COS(RADIANS(90-DEGREES(ASIN(AD744/2000))))*SQRT(2*Basic!$C$4*9.81)*COS(RADIANS(90-DEGREES(ASIN(AD744/2000))))*SQRT(2*Basic!$C$4*9.81))))*SIN(RADIANS(AK744))+(SQRT(((SQRT((SIN(RADIANS(90-DEGREES(ASIN(AD744/2000))))*SQRT(2*Basic!$C$4*9.81)*Tool!$B$125*SIN(RADIANS(90-DEGREES(ASIN(AD744/2000))))*SQRT(2*Basic!$C$4*9.81)*Tool!$B$125)+(COS(RADIANS(90-DEGREES(ASIN(AD744/2000))))*SQRT(2*Basic!$C$4*9.81)*COS(RADIANS(90-DEGREES(ASIN(AD744/2000))))*SQRT(2*Basic!$C$4*9.81))))*SIN(RADIANS(AK744))*(SQRT((SIN(RADIANS(90-DEGREES(ASIN(AD744/2000))))*SQRT(2*Basic!$C$4*9.81)*Tool!$B$125*SIN(RADIANS(90-DEGREES(ASIN(AD744/2000))))*SQRT(2*Basic!$C$4*9.81)*Tool!$B$125)+(COS(RADIANS(90-DEGREES(ASIN(AD744/2000))))*SQRT(2*Basic!$C$4*9.81)*COS(RADIANS(90-DEGREES(ASIN(AD744/2000))))*SQRT(2*Basic!$C$4*9.81))))*SIN(RADIANS(AK744)))-19.62*(-Basic!$C$3))))*(SQRT((SIN(RADIANS(90-DEGREES(ASIN(AD744/2000))))*SQRT(2*Basic!$C$4*9.81)*Tool!$B$125*SIN(RADIANS(90-DEGREES(ASIN(AD744/2000))))*SQRT(2*Basic!$C$4*9.81)*Tool!$B$125)+(COS(RADIANS(90-DEGREES(ASIN(AD744/2000))))*SQRT(2*Basic!$C$4*9.81)*COS(RADIANS(90-DEGREES(ASIN(AD744/2000))))*SQRT(2*Basic!$C$4*9.81))))*COS(RADIANS(AK744))</f>
        <v>4.446946499809763</v>
      </c>
    </row>
    <row r="745" spans="6:45" x14ac:dyDescent="0.3">
      <c r="F745">
        <v>743</v>
      </c>
      <c r="G745" s="31">
        <f t="shared" si="80"/>
        <v>2.1903948814660157</v>
      </c>
      <c r="H745" s="35">
        <f>Tool!$E$10+('Trajectory Map'!G745*SIN(RADIANS(90-2*DEGREES(ASIN($D$5/2000))))/COS(RADIANS(90-2*DEGREES(ASIN($D$5/2000))))-('Trajectory Map'!G745*'Trajectory Map'!G745/((VLOOKUP($D$5,$AD$3:$AR$2002,15,FALSE)*4*COS(RADIANS(90-2*DEGREES(ASIN($D$5/2000))))*COS(RADIANS(90-2*DEGREES(ASIN($D$5/2000))))))))</f>
        <v>5.3697034556095478</v>
      </c>
      <c r="AD745" s="33">
        <f t="shared" si="84"/>
        <v>743</v>
      </c>
      <c r="AE745" s="33">
        <f t="shared" si="81"/>
        <v>1856.8659079211939</v>
      </c>
      <c r="AH745" s="33">
        <f t="shared" si="82"/>
        <v>21.80815594654818</v>
      </c>
      <c r="AI745" s="33">
        <f t="shared" si="83"/>
        <v>68.191844053451817</v>
      </c>
      <c r="AK745" s="75">
        <f t="shared" si="85"/>
        <v>46.383688106903641</v>
      </c>
      <c r="AN745" s="64"/>
      <c r="AQ745" s="64"/>
      <c r="AR745" s="75">
        <f>(SQRT((SIN(RADIANS(90-DEGREES(ASIN(AD745/2000))))*SQRT(2*Basic!$C$4*9.81)*Tool!$B$125*SIN(RADIANS(90-DEGREES(ASIN(AD745/2000))))*SQRT(2*Basic!$C$4*9.81)*Tool!$B$125)+(COS(RADIANS(90-DEGREES(ASIN(AD745/2000))))*SQRT(2*Basic!$C$4*9.81)*COS(RADIANS(90-DEGREES(ASIN(AD745/2000))))*SQRT(2*Basic!$C$4*9.81))))*(SQRT((SIN(RADIANS(90-DEGREES(ASIN(AD745/2000))))*SQRT(2*Basic!$C$4*9.81)*Tool!$B$125*SIN(RADIANS(90-DEGREES(ASIN(AD745/2000))))*SQRT(2*Basic!$C$4*9.81)*Tool!$B$125)+(COS(RADIANS(90-DEGREES(ASIN(AD745/2000))))*SQRT(2*Basic!$C$4*9.81)*COS(RADIANS(90-DEGREES(ASIN(AD745/2000))))*SQRT(2*Basic!$C$4*9.81))))/(2*9.81)</f>
        <v>0.97563881641000028</v>
      </c>
      <c r="AS745" s="75">
        <f>(1/9.81)*((SQRT((SIN(RADIANS(90-DEGREES(ASIN(AD745/2000))))*SQRT(2*Basic!$C$4*9.81)*Tool!$B$125*SIN(RADIANS(90-DEGREES(ASIN(AD745/2000))))*SQRT(2*Basic!$C$4*9.81)*Tool!$B$125)+(COS(RADIANS(90-DEGREES(ASIN(AD745/2000))))*SQRT(2*Basic!$C$4*9.81)*COS(RADIANS(90-DEGREES(ASIN(AD745/2000))))*SQRT(2*Basic!$C$4*9.81))))*SIN(RADIANS(AK745))+(SQRT(((SQRT((SIN(RADIANS(90-DEGREES(ASIN(AD745/2000))))*SQRT(2*Basic!$C$4*9.81)*Tool!$B$125*SIN(RADIANS(90-DEGREES(ASIN(AD745/2000))))*SQRT(2*Basic!$C$4*9.81)*Tool!$B$125)+(COS(RADIANS(90-DEGREES(ASIN(AD745/2000))))*SQRT(2*Basic!$C$4*9.81)*COS(RADIANS(90-DEGREES(ASIN(AD745/2000))))*SQRT(2*Basic!$C$4*9.81))))*SIN(RADIANS(AK745))*(SQRT((SIN(RADIANS(90-DEGREES(ASIN(AD745/2000))))*SQRT(2*Basic!$C$4*9.81)*Tool!$B$125*SIN(RADIANS(90-DEGREES(ASIN(AD745/2000))))*SQRT(2*Basic!$C$4*9.81)*Tool!$B$125)+(COS(RADIANS(90-DEGREES(ASIN(AD745/2000))))*SQRT(2*Basic!$C$4*9.81)*COS(RADIANS(90-DEGREES(ASIN(AD745/2000))))*SQRT(2*Basic!$C$4*9.81))))*SIN(RADIANS(AK745)))-19.62*(-Basic!$C$3))))*(SQRT((SIN(RADIANS(90-DEGREES(ASIN(AD745/2000))))*SQRT(2*Basic!$C$4*9.81)*Tool!$B$125*SIN(RADIANS(90-DEGREES(ASIN(AD745/2000))))*SQRT(2*Basic!$C$4*9.81)*Tool!$B$125)+(COS(RADIANS(90-DEGREES(ASIN(AD745/2000))))*SQRT(2*Basic!$C$4*9.81)*COS(RADIANS(90-DEGREES(ASIN(AD745/2000))))*SQRT(2*Basic!$C$4*9.81))))*COS(RADIANS(AK745))</f>
        <v>4.4518649091989619</v>
      </c>
    </row>
    <row r="746" spans="6:45" x14ac:dyDescent="0.3">
      <c r="F746">
        <v>744</v>
      </c>
      <c r="G746" s="31">
        <f t="shared" si="80"/>
        <v>2.1933429230292267</v>
      </c>
      <c r="H746" s="35">
        <f>Tool!$E$10+('Trajectory Map'!G746*SIN(RADIANS(90-2*DEGREES(ASIN($D$5/2000))))/COS(RADIANS(90-2*DEGREES(ASIN($D$5/2000))))-('Trajectory Map'!G746*'Trajectory Map'!G746/((VLOOKUP($D$5,$AD$3:$AR$2002,15,FALSE)*4*COS(RADIANS(90-2*DEGREES(ASIN($D$5/2000))))*COS(RADIANS(90-2*DEGREES(ASIN($D$5/2000))))))))</f>
        <v>5.3675704058419633</v>
      </c>
      <c r="AD746" s="33">
        <f t="shared" si="84"/>
        <v>744</v>
      </c>
      <c r="AE746" s="33">
        <f t="shared" si="81"/>
        <v>1856.4654588760868</v>
      </c>
      <c r="AH746" s="33">
        <f t="shared" si="82"/>
        <v>21.839015448417747</v>
      </c>
      <c r="AI746" s="33">
        <f t="shared" si="83"/>
        <v>68.16098455158226</v>
      </c>
      <c r="AK746" s="75">
        <f t="shared" si="85"/>
        <v>46.321969103164506</v>
      </c>
      <c r="AN746" s="64"/>
      <c r="AQ746" s="64"/>
      <c r="AR746" s="75">
        <f>(SQRT((SIN(RADIANS(90-DEGREES(ASIN(AD746/2000))))*SQRT(2*Basic!$C$4*9.81)*Tool!$B$125*SIN(RADIANS(90-DEGREES(ASIN(AD746/2000))))*SQRT(2*Basic!$C$4*9.81)*Tool!$B$125)+(COS(RADIANS(90-DEGREES(ASIN(AD746/2000))))*SQRT(2*Basic!$C$4*9.81)*COS(RADIANS(90-DEGREES(ASIN(AD746/2000))))*SQRT(2*Basic!$C$4*9.81))))*(SQRT((SIN(RADIANS(90-DEGREES(ASIN(AD746/2000))))*SQRT(2*Basic!$C$4*9.81)*Tool!$B$125*SIN(RADIANS(90-DEGREES(ASIN(AD746/2000))))*SQRT(2*Basic!$C$4*9.81)*Tool!$B$125)+(COS(RADIANS(90-DEGREES(ASIN(AD746/2000))))*SQRT(2*Basic!$C$4*9.81)*COS(RADIANS(90-DEGREES(ASIN(AD746/2000))))*SQRT(2*Basic!$C$4*9.81))))/(2*9.81)</f>
        <v>0.97603746623999998</v>
      </c>
      <c r="AS746" s="75">
        <f>(1/9.81)*((SQRT((SIN(RADIANS(90-DEGREES(ASIN(AD746/2000))))*SQRT(2*Basic!$C$4*9.81)*Tool!$B$125*SIN(RADIANS(90-DEGREES(ASIN(AD746/2000))))*SQRT(2*Basic!$C$4*9.81)*Tool!$B$125)+(COS(RADIANS(90-DEGREES(ASIN(AD746/2000))))*SQRT(2*Basic!$C$4*9.81)*COS(RADIANS(90-DEGREES(ASIN(AD746/2000))))*SQRT(2*Basic!$C$4*9.81))))*SIN(RADIANS(AK746))+(SQRT(((SQRT((SIN(RADIANS(90-DEGREES(ASIN(AD746/2000))))*SQRT(2*Basic!$C$4*9.81)*Tool!$B$125*SIN(RADIANS(90-DEGREES(ASIN(AD746/2000))))*SQRT(2*Basic!$C$4*9.81)*Tool!$B$125)+(COS(RADIANS(90-DEGREES(ASIN(AD746/2000))))*SQRT(2*Basic!$C$4*9.81)*COS(RADIANS(90-DEGREES(ASIN(AD746/2000))))*SQRT(2*Basic!$C$4*9.81))))*SIN(RADIANS(AK746))*(SQRT((SIN(RADIANS(90-DEGREES(ASIN(AD746/2000))))*SQRT(2*Basic!$C$4*9.81)*Tool!$B$125*SIN(RADIANS(90-DEGREES(ASIN(AD746/2000))))*SQRT(2*Basic!$C$4*9.81)*Tool!$B$125)+(COS(RADIANS(90-DEGREES(ASIN(AD746/2000))))*SQRT(2*Basic!$C$4*9.81)*COS(RADIANS(90-DEGREES(ASIN(AD746/2000))))*SQRT(2*Basic!$C$4*9.81))))*SIN(RADIANS(AK746)))-19.62*(-Basic!$C$3))))*(SQRT((SIN(RADIANS(90-DEGREES(ASIN(AD746/2000))))*SQRT(2*Basic!$C$4*9.81)*Tool!$B$125*SIN(RADIANS(90-DEGREES(ASIN(AD746/2000))))*SQRT(2*Basic!$C$4*9.81)*Tool!$B$125)+(COS(RADIANS(90-DEGREES(ASIN(AD746/2000))))*SQRT(2*Basic!$C$4*9.81)*COS(RADIANS(90-DEGREES(ASIN(AD746/2000))))*SQRT(2*Basic!$C$4*9.81))))*COS(RADIANS(AK746))</f>
        <v>4.4567778081640954</v>
      </c>
    </row>
    <row r="747" spans="6:45" x14ac:dyDescent="0.3">
      <c r="F747">
        <v>745</v>
      </c>
      <c r="G747" s="31">
        <f t="shared" si="80"/>
        <v>2.1962909645924382</v>
      </c>
      <c r="H747" s="35">
        <f>Tool!$E$10+('Trajectory Map'!G747*SIN(RADIANS(90-2*DEGREES(ASIN($D$5/2000))))/COS(RADIANS(90-2*DEGREES(ASIN($D$5/2000))))-('Trajectory Map'!G747*'Trajectory Map'!G747/((VLOOKUP($D$5,$AD$3:$AR$2002,15,FALSE)*4*COS(RADIANS(90-2*DEGREES(ASIN($D$5/2000))))*COS(RADIANS(90-2*DEGREES(ASIN($D$5/2000))))))))</f>
        <v>5.3654339024808646</v>
      </c>
      <c r="AD747" s="33">
        <f t="shared" si="84"/>
        <v>745</v>
      </c>
      <c r="AE747" s="33">
        <f t="shared" si="81"/>
        <v>1856.0643846591099</v>
      </c>
      <c r="AH747" s="33">
        <f t="shared" si="82"/>
        <v>21.869881612754277</v>
      </c>
      <c r="AI747" s="33">
        <f t="shared" si="83"/>
        <v>68.130118387245716</v>
      </c>
      <c r="AK747" s="75">
        <f t="shared" si="85"/>
        <v>46.260236774491446</v>
      </c>
      <c r="AN747" s="64"/>
      <c r="AQ747" s="64"/>
      <c r="AR747" s="75">
        <f>(SQRT((SIN(RADIANS(90-DEGREES(ASIN(AD747/2000))))*SQRT(2*Basic!$C$4*9.81)*Tool!$B$125*SIN(RADIANS(90-DEGREES(ASIN(AD747/2000))))*SQRT(2*Basic!$C$4*9.81)*Tool!$B$125)+(COS(RADIANS(90-DEGREES(ASIN(AD747/2000))))*SQRT(2*Basic!$C$4*9.81)*COS(RADIANS(90-DEGREES(ASIN(AD747/2000))))*SQRT(2*Basic!$C$4*9.81))))*(SQRT((SIN(RADIANS(90-DEGREES(ASIN(AD747/2000))))*SQRT(2*Basic!$C$4*9.81)*Tool!$B$125*SIN(RADIANS(90-DEGREES(ASIN(AD747/2000))))*SQRT(2*Basic!$C$4*9.81)*Tool!$B$125)+(COS(RADIANS(90-DEGREES(ASIN(AD747/2000))))*SQRT(2*Basic!$C$4*9.81)*COS(RADIANS(90-DEGREES(ASIN(AD747/2000))))*SQRT(2*Basic!$C$4*9.81))))/(2*9.81)</f>
        <v>0.97643665225000009</v>
      </c>
      <c r="AS747" s="75">
        <f>(1/9.81)*((SQRT((SIN(RADIANS(90-DEGREES(ASIN(AD747/2000))))*SQRT(2*Basic!$C$4*9.81)*Tool!$B$125*SIN(RADIANS(90-DEGREES(ASIN(AD747/2000))))*SQRT(2*Basic!$C$4*9.81)*Tool!$B$125)+(COS(RADIANS(90-DEGREES(ASIN(AD747/2000))))*SQRT(2*Basic!$C$4*9.81)*COS(RADIANS(90-DEGREES(ASIN(AD747/2000))))*SQRT(2*Basic!$C$4*9.81))))*SIN(RADIANS(AK747))+(SQRT(((SQRT((SIN(RADIANS(90-DEGREES(ASIN(AD747/2000))))*SQRT(2*Basic!$C$4*9.81)*Tool!$B$125*SIN(RADIANS(90-DEGREES(ASIN(AD747/2000))))*SQRT(2*Basic!$C$4*9.81)*Tool!$B$125)+(COS(RADIANS(90-DEGREES(ASIN(AD747/2000))))*SQRT(2*Basic!$C$4*9.81)*COS(RADIANS(90-DEGREES(ASIN(AD747/2000))))*SQRT(2*Basic!$C$4*9.81))))*SIN(RADIANS(AK747))*(SQRT((SIN(RADIANS(90-DEGREES(ASIN(AD747/2000))))*SQRT(2*Basic!$C$4*9.81)*Tool!$B$125*SIN(RADIANS(90-DEGREES(ASIN(AD747/2000))))*SQRT(2*Basic!$C$4*9.81)*Tool!$B$125)+(COS(RADIANS(90-DEGREES(ASIN(AD747/2000))))*SQRT(2*Basic!$C$4*9.81)*COS(RADIANS(90-DEGREES(ASIN(AD747/2000))))*SQRT(2*Basic!$C$4*9.81))))*SIN(RADIANS(AK747)))-19.62*(-Basic!$C$3))))*(SQRT((SIN(RADIANS(90-DEGREES(ASIN(AD747/2000))))*SQRT(2*Basic!$C$4*9.81)*Tool!$B$125*SIN(RADIANS(90-DEGREES(ASIN(AD747/2000))))*SQRT(2*Basic!$C$4*9.81)*Tool!$B$125)+(COS(RADIANS(90-DEGREES(ASIN(AD747/2000))))*SQRT(2*Basic!$C$4*9.81)*COS(RADIANS(90-DEGREES(ASIN(AD747/2000))))*SQRT(2*Basic!$C$4*9.81))))*COS(RADIANS(AK747))</f>
        <v>4.4616851824763764</v>
      </c>
    </row>
    <row r="748" spans="6:45" x14ac:dyDescent="0.3">
      <c r="F748">
        <v>746</v>
      </c>
      <c r="G748" s="31">
        <f t="shared" si="80"/>
        <v>2.1992390061556493</v>
      </c>
      <c r="H748" s="35">
        <f>Tool!$E$10+('Trajectory Map'!G748*SIN(RADIANS(90-2*DEGREES(ASIN($D$5/2000))))/COS(RADIANS(90-2*DEGREES(ASIN($D$5/2000))))-('Trajectory Map'!G748*'Trajectory Map'!G748/((VLOOKUP($D$5,$AD$3:$AR$2002,15,FALSE)*4*COS(RADIANS(90-2*DEGREES(ASIN($D$5/2000))))*COS(RADIANS(90-2*DEGREES(ASIN($D$5/2000))))))))</f>
        <v>5.3632939455262516</v>
      </c>
      <c r="AD748" s="33">
        <f t="shared" si="84"/>
        <v>746</v>
      </c>
      <c r="AE748" s="33">
        <f t="shared" si="81"/>
        <v>1855.6626848648975</v>
      </c>
      <c r="AH748" s="33">
        <f t="shared" si="82"/>
        <v>21.900754452838473</v>
      </c>
      <c r="AI748" s="33">
        <f t="shared" si="83"/>
        <v>68.09924554716153</v>
      </c>
      <c r="AK748" s="75">
        <f t="shared" si="85"/>
        <v>46.198491094323053</v>
      </c>
      <c r="AN748" s="64"/>
      <c r="AQ748" s="64"/>
      <c r="AR748" s="75">
        <f>(SQRT((SIN(RADIANS(90-DEGREES(ASIN(AD748/2000))))*SQRT(2*Basic!$C$4*9.81)*Tool!$B$125*SIN(RADIANS(90-DEGREES(ASIN(AD748/2000))))*SQRT(2*Basic!$C$4*9.81)*Tool!$B$125)+(COS(RADIANS(90-DEGREES(ASIN(AD748/2000))))*SQRT(2*Basic!$C$4*9.81)*COS(RADIANS(90-DEGREES(ASIN(AD748/2000))))*SQRT(2*Basic!$C$4*9.81))))*(SQRT((SIN(RADIANS(90-DEGREES(ASIN(AD748/2000))))*SQRT(2*Basic!$C$4*9.81)*Tool!$B$125*SIN(RADIANS(90-DEGREES(ASIN(AD748/2000))))*SQRT(2*Basic!$C$4*9.81)*Tool!$B$125)+(COS(RADIANS(90-DEGREES(ASIN(AD748/2000))))*SQRT(2*Basic!$C$4*9.81)*COS(RADIANS(90-DEGREES(ASIN(AD748/2000))))*SQRT(2*Basic!$C$4*9.81))))/(2*9.81)</f>
        <v>0.97683637443999993</v>
      </c>
      <c r="AS748" s="75">
        <f>(1/9.81)*((SQRT((SIN(RADIANS(90-DEGREES(ASIN(AD748/2000))))*SQRT(2*Basic!$C$4*9.81)*Tool!$B$125*SIN(RADIANS(90-DEGREES(ASIN(AD748/2000))))*SQRT(2*Basic!$C$4*9.81)*Tool!$B$125)+(COS(RADIANS(90-DEGREES(ASIN(AD748/2000))))*SQRT(2*Basic!$C$4*9.81)*COS(RADIANS(90-DEGREES(ASIN(AD748/2000))))*SQRT(2*Basic!$C$4*9.81))))*SIN(RADIANS(AK748))+(SQRT(((SQRT((SIN(RADIANS(90-DEGREES(ASIN(AD748/2000))))*SQRT(2*Basic!$C$4*9.81)*Tool!$B$125*SIN(RADIANS(90-DEGREES(ASIN(AD748/2000))))*SQRT(2*Basic!$C$4*9.81)*Tool!$B$125)+(COS(RADIANS(90-DEGREES(ASIN(AD748/2000))))*SQRT(2*Basic!$C$4*9.81)*COS(RADIANS(90-DEGREES(ASIN(AD748/2000))))*SQRT(2*Basic!$C$4*9.81))))*SIN(RADIANS(AK748))*(SQRT((SIN(RADIANS(90-DEGREES(ASIN(AD748/2000))))*SQRT(2*Basic!$C$4*9.81)*Tool!$B$125*SIN(RADIANS(90-DEGREES(ASIN(AD748/2000))))*SQRT(2*Basic!$C$4*9.81)*Tool!$B$125)+(COS(RADIANS(90-DEGREES(ASIN(AD748/2000))))*SQRT(2*Basic!$C$4*9.81)*COS(RADIANS(90-DEGREES(ASIN(AD748/2000))))*SQRT(2*Basic!$C$4*9.81))))*SIN(RADIANS(AK748)))-19.62*(-Basic!$C$3))))*(SQRT((SIN(RADIANS(90-DEGREES(ASIN(AD748/2000))))*SQRT(2*Basic!$C$4*9.81)*Tool!$B$125*SIN(RADIANS(90-DEGREES(ASIN(AD748/2000))))*SQRT(2*Basic!$C$4*9.81)*Tool!$B$125)+(COS(RADIANS(90-DEGREES(ASIN(AD748/2000))))*SQRT(2*Basic!$C$4*9.81)*COS(RADIANS(90-DEGREES(ASIN(AD748/2000))))*SQRT(2*Basic!$C$4*9.81))))*COS(RADIANS(AK748))</f>
        <v>4.4665870178893536</v>
      </c>
    </row>
    <row r="749" spans="6:45" x14ac:dyDescent="0.3">
      <c r="F749">
        <v>747</v>
      </c>
      <c r="G749" s="31">
        <f t="shared" si="80"/>
        <v>2.2021870477188608</v>
      </c>
      <c r="H749" s="35">
        <f>Tool!$E$10+('Trajectory Map'!G749*SIN(RADIANS(90-2*DEGREES(ASIN($D$5/2000))))/COS(RADIANS(90-2*DEGREES(ASIN($D$5/2000))))-('Trajectory Map'!G749*'Trajectory Map'!G749/((VLOOKUP($D$5,$AD$3:$AR$2002,15,FALSE)*4*COS(RADIANS(90-2*DEGREES(ASIN($D$5/2000))))*COS(RADIANS(90-2*DEGREES(ASIN($D$5/2000))))))))</f>
        <v>5.3611505349781243</v>
      </c>
      <c r="AD749" s="33">
        <f t="shared" si="84"/>
        <v>747</v>
      </c>
      <c r="AE749" s="33">
        <f t="shared" si="81"/>
        <v>1855.2603590871013</v>
      </c>
      <c r="AH749" s="33">
        <f t="shared" si="82"/>
        <v>21.931633981973192</v>
      </c>
      <c r="AI749" s="33">
        <f t="shared" si="83"/>
        <v>68.068366018026808</v>
      </c>
      <c r="AK749" s="75">
        <f t="shared" si="85"/>
        <v>46.136732036053616</v>
      </c>
      <c r="AN749" s="64"/>
      <c r="AQ749" s="64"/>
      <c r="AR749" s="75">
        <f>(SQRT((SIN(RADIANS(90-DEGREES(ASIN(AD749/2000))))*SQRT(2*Basic!$C$4*9.81)*Tool!$B$125*SIN(RADIANS(90-DEGREES(ASIN(AD749/2000))))*SQRT(2*Basic!$C$4*9.81)*Tool!$B$125)+(COS(RADIANS(90-DEGREES(ASIN(AD749/2000))))*SQRT(2*Basic!$C$4*9.81)*COS(RADIANS(90-DEGREES(ASIN(AD749/2000))))*SQRT(2*Basic!$C$4*9.81))))*(SQRT((SIN(RADIANS(90-DEGREES(ASIN(AD749/2000))))*SQRT(2*Basic!$C$4*9.81)*Tool!$B$125*SIN(RADIANS(90-DEGREES(ASIN(AD749/2000))))*SQRT(2*Basic!$C$4*9.81)*Tool!$B$125)+(COS(RADIANS(90-DEGREES(ASIN(AD749/2000))))*SQRT(2*Basic!$C$4*9.81)*COS(RADIANS(90-DEGREES(ASIN(AD749/2000))))*SQRT(2*Basic!$C$4*9.81))))/(2*9.81)</f>
        <v>0.97723663281000039</v>
      </c>
      <c r="AS749" s="75">
        <f>(1/9.81)*((SQRT((SIN(RADIANS(90-DEGREES(ASIN(AD749/2000))))*SQRT(2*Basic!$C$4*9.81)*Tool!$B$125*SIN(RADIANS(90-DEGREES(ASIN(AD749/2000))))*SQRT(2*Basic!$C$4*9.81)*Tool!$B$125)+(COS(RADIANS(90-DEGREES(ASIN(AD749/2000))))*SQRT(2*Basic!$C$4*9.81)*COS(RADIANS(90-DEGREES(ASIN(AD749/2000))))*SQRT(2*Basic!$C$4*9.81))))*SIN(RADIANS(AK749))+(SQRT(((SQRT((SIN(RADIANS(90-DEGREES(ASIN(AD749/2000))))*SQRT(2*Basic!$C$4*9.81)*Tool!$B$125*SIN(RADIANS(90-DEGREES(ASIN(AD749/2000))))*SQRT(2*Basic!$C$4*9.81)*Tool!$B$125)+(COS(RADIANS(90-DEGREES(ASIN(AD749/2000))))*SQRT(2*Basic!$C$4*9.81)*COS(RADIANS(90-DEGREES(ASIN(AD749/2000))))*SQRT(2*Basic!$C$4*9.81))))*SIN(RADIANS(AK749))*(SQRT((SIN(RADIANS(90-DEGREES(ASIN(AD749/2000))))*SQRT(2*Basic!$C$4*9.81)*Tool!$B$125*SIN(RADIANS(90-DEGREES(ASIN(AD749/2000))))*SQRT(2*Basic!$C$4*9.81)*Tool!$B$125)+(COS(RADIANS(90-DEGREES(ASIN(AD749/2000))))*SQRT(2*Basic!$C$4*9.81)*COS(RADIANS(90-DEGREES(ASIN(AD749/2000))))*SQRT(2*Basic!$C$4*9.81))))*SIN(RADIANS(AK749)))-19.62*(-Basic!$C$3))))*(SQRT((SIN(RADIANS(90-DEGREES(ASIN(AD749/2000))))*SQRT(2*Basic!$C$4*9.81)*Tool!$B$125*SIN(RADIANS(90-DEGREES(ASIN(AD749/2000))))*SQRT(2*Basic!$C$4*9.81)*Tool!$B$125)+(COS(RADIANS(90-DEGREES(ASIN(AD749/2000))))*SQRT(2*Basic!$C$4*9.81)*COS(RADIANS(90-DEGREES(ASIN(AD749/2000))))*SQRT(2*Basic!$C$4*9.81))))*COS(RADIANS(AK749))</f>
        <v>4.4714833001389769</v>
      </c>
    </row>
    <row r="750" spans="6:45" x14ac:dyDescent="0.3">
      <c r="F750">
        <v>748</v>
      </c>
      <c r="G750" s="31">
        <f t="shared" si="80"/>
        <v>2.2051350892820718</v>
      </c>
      <c r="H750" s="35">
        <f>Tool!$E$10+('Trajectory Map'!G750*SIN(RADIANS(90-2*DEGREES(ASIN($D$5/2000))))/COS(RADIANS(90-2*DEGREES(ASIN($D$5/2000))))-('Trajectory Map'!G750*'Trajectory Map'!G750/((VLOOKUP($D$5,$AD$3:$AR$2002,15,FALSE)*4*COS(RADIANS(90-2*DEGREES(ASIN($D$5/2000))))*COS(RADIANS(90-2*DEGREES(ASIN($D$5/2000))))))))</f>
        <v>5.3590036708364837</v>
      </c>
      <c r="AD750" s="33">
        <f t="shared" si="84"/>
        <v>748</v>
      </c>
      <c r="AE750" s="33">
        <f t="shared" si="81"/>
        <v>1854.8574069183862</v>
      </c>
      <c r="AH750" s="33">
        <f t="shared" si="82"/>
        <v>21.962520213483465</v>
      </c>
      <c r="AI750" s="33">
        <f t="shared" si="83"/>
        <v>68.037479786516542</v>
      </c>
      <c r="AK750" s="75">
        <f t="shared" si="85"/>
        <v>46.07495957303307</v>
      </c>
      <c r="AN750" s="64"/>
      <c r="AQ750" s="64"/>
      <c r="AR750" s="75">
        <f>(SQRT((SIN(RADIANS(90-DEGREES(ASIN(AD750/2000))))*SQRT(2*Basic!$C$4*9.81)*Tool!$B$125*SIN(RADIANS(90-DEGREES(ASIN(AD750/2000))))*SQRT(2*Basic!$C$4*9.81)*Tool!$B$125)+(COS(RADIANS(90-DEGREES(ASIN(AD750/2000))))*SQRT(2*Basic!$C$4*9.81)*COS(RADIANS(90-DEGREES(ASIN(AD750/2000))))*SQRT(2*Basic!$C$4*9.81))))*(SQRT((SIN(RADIANS(90-DEGREES(ASIN(AD750/2000))))*SQRT(2*Basic!$C$4*9.81)*Tool!$B$125*SIN(RADIANS(90-DEGREES(ASIN(AD750/2000))))*SQRT(2*Basic!$C$4*9.81)*Tool!$B$125)+(COS(RADIANS(90-DEGREES(ASIN(AD750/2000))))*SQRT(2*Basic!$C$4*9.81)*COS(RADIANS(90-DEGREES(ASIN(AD750/2000))))*SQRT(2*Basic!$C$4*9.81))))/(2*9.81)</f>
        <v>0.97763742736000014</v>
      </c>
      <c r="AS750" s="75">
        <f>(1/9.81)*((SQRT((SIN(RADIANS(90-DEGREES(ASIN(AD750/2000))))*SQRT(2*Basic!$C$4*9.81)*Tool!$B$125*SIN(RADIANS(90-DEGREES(ASIN(AD750/2000))))*SQRT(2*Basic!$C$4*9.81)*Tool!$B$125)+(COS(RADIANS(90-DEGREES(ASIN(AD750/2000))))*SQRT(2*Basic!$C$4*9.81)*COS(RADIANS(90-DEGREES(ASIN(AD750/2000))))*SQRT(2*Basic!$C$4*9.81))))*SIN(RADIANS(AK750))+(SQRT(((SQRT((SIN(RADIANS(90-DEGREES(ASIN(AD750/2000))))*SQRT(2*Basic!$C$4*9.81)*Tool!$B$125*SIN(RADIANS(90-DEGREES(ASIN(AD750/2000))))*SQRT(2*Basic!$C$4*9.81)*Tool!$B$125)+(COS(RADIANS(90-DEGREES(ASIN(AD750/2000))))*SQRT(2*Basic!$C$4*9.81)*COS(RADIANS(90-DEGREES(ASIN(AD750/2000))))*SQRT(2*Basic!$C$4*9.81))))*SIN(RADIANS(AK750))*(SQRT((SIN(RADIANS(90-DEGREES(ASIN(AD750/2000))))*SQRT(2*Basic!$C$4*9.81)*Tool!$B$125*SIN(RADIANS(90-DEGREES(ASIN(AD750/2000))))*SQRT(2*Basic!$C$4*9.81)*Tool!$B$125)+(COS(RADIANS(90-DEGREES(ASIN(AD750/2000))))*SQRT(2*Basic!$C$4*9.81)*COS(RADIANS(90-DEGREES(ASIN(AD750/2000))))*SQRT(2*Basic!$C$4*9.81))))*SIN(RADIANS(AK750)))-19.62*(-Basic!$C$3))))*(SQRT((SIN(RADIANS(90-DEGREES(ASIN(AD750/2000))))*SQRT(2*Basic!$C$4*9.81)*Tool!$B$125*SIN(RADIANS(90-DEGREES(ASIN(AD750/2000))))*SQRT(2*Basic!$C$4*9.81)*Tool!$B$125)+(COS(RADIANS(90-DEGREES(ASIN(AD750/2000))))*SQRT(2*Basic!$C$4*9.81)*COS(RADIANS(90-DEGREES(ASIN(AD750/2000))))*SQRT(2*Basic!$C$4*9.81))))*COS(RADIANS(AK750))</f>
        <v>4.4763740149436115</v>
      </c>
    </row>
    <row r="751" spans="6:45" x14ac:dyDescent="0.3">
      <c r="F751">
        <v>749</v>
      </c>
      <c r="G751" s="31">
        <f t="shared" si="80"/>
        <v>2.2080831308452833</v>
      </c>
      <c r="H751" s="35">
        <f>Tool!$E$10+('Trajectory Map'!G751*SIN(RADIANS(90-2*DEGREES(ASIN($D$5/2000))))/COS(RADIANS(90-2*DEGREES(ASIN($D$5/2000))))-('Trajectory Map'!G751*'Trajectory Map'!G751/((VLOOKUP($D$5,$AD$3:$AR$2002,15,FALSE)*4*COS(RADIANS(90-2*DEGREES(ASIN($D$5/2000))))*COS(RADIANS(90-2*DEGREES(ASIN($D$5/2000))))))))</f>
        <v>5.3568533531013287</v>
      </c>
      <c r="AD751" s="33">
        <f t="shared" si="84"/>
        <v>749</v>
      </c>
      <c r="AE751" s="33">
        <f t="shared" si="81"/>
        <v>1854.4538279504293</v>
      </c>
      <c r="AH751" s="33">
        <f t="shared" si="82"/>
        <v>21.993413160716578</v>
      </c>
      <c r="AI751" s="33">
        <f t="shared" si="83"/>
        <v>68.006586839283415</v>
      </c>
      <c r="AK751" s="75">
        <f t="shared" si="85"/>
        <v>46.013173678566844</v>
      </c>
      <c r="AN751" s="64"/>
      <c r="AQ751" s="64"/>
      <c r="AR751" s="75">
        <f>(SQRT((SIN(RADIANS(90-DEGREES(ASIN(AD751/2000))))*SQRT(2*Basic!$C$4*9.81)*Tool!$B$125*SIN(RADIANS(90-DEGREES(ASIN(AD751/2000))))*SQRT(2*Basic!$C$4*9.81)*Tool!$B$125)+(COS(RADIANS(90-DEGREES(ASIN(AD751/2000))))*SQRT(2*Basic!$C$4*9.81)*COS(RADIANS(90-DEGREES(ASIN(AD751/2000))))*SQRT(2*Basic!$C$4*9.81))))*(SQRT((SIN(RADIANS(90-DEGREES(ASIN(AD751/2000))))*SQRT(2*Basic!$C$4*9.81)*Tool!$B$125*SIN(RADIANS(90-DEGREES(ASIN(AD751/2000))))*SQRT(2*Basic!$C$4*9.81)*Tool!$B$125)+(COS(RADIANS(90-DEGREES(ASIN(AD751/2000))))*SQRT(2*Basic!$C$4*9.81)*COS(RADIANS(90-DEGREES(ASIN(AD751/2000))))*SQRT(2*Basic!$C$4*9.81))))/(2*9.81)</f>
        <v>0.97803875809000018</v>
      </c>
      <c r="AS751" s="75">
        <f>(1/9.81)*((SQRT((SIN(RADIANS(90-DEGREES(ASIN(AD751/2000))))*SQRT(2*Basic!$C$4*9.81)*Tool!$B$125*SIN(RADIANS(90-DEGREES(ASIN(AD751/2000))))*SQRT(2*Basic!$C$4*9.81)*Tool!$B$125)+(COS(RADIANS(90-DEGREES(ASIN(AD751/2000))))*SQRT(2*Basic!$C$4*9.81)*COS(RADIANS(90-DEGREES(ASIN(AD751/2000))))*SQRT(2*Basic!$C$4*9.81))))*SIN(RADIANS(AK751))+(SQRT(((SQRT((SIN(RADIANS(90-DEGREES(ASIN(AD751/2000))))*SQRT(2*Basic!$C$4*9.81)*Tool!$B$125*SIN(RADIANS(90-DEGREES(ASIN(AD751/2000))))*SQRT(2*Basic!$C$4*9.81)*Tool!$B$125)+(COS(RADIANS(90-DEGREES(ASIN(AD751/2000))))*SQRT(2*Basic!$C$4*9.81)*COS(RADIANS(90-DEGREES(ASIN(AD751/2000))))*SQRT(2*Basic!$C$4*9.81))))*SIN(RADIANS(AK751))*(SQRT((SIN(RADIANS(90-DEGREES(ASIN(AD751/2000))))*SQRT(2*Basic!$C$4*9.81)*Tool!$B$125*SIN(RADIANS(90-DEGREES(ASIN(AD751/2000))))*SQRT(2*Basic!$C$4*9.81)*Tool!$B$125)+(COS(RADIANS(90-DEGREES(ASIN(AD751/2000))))*SQRT(2*Basic!$C$4*9.81)*COS(RADIANS(90-DEGREES(ASIN(AD751/2000))))*SQRT(2*Basic!$C$4*9.81))))*SIN(RADIANS(AK751)))-19.62*(-Basic!$C$3))))*(SQRT((SIN(RADIANS(90-DEGREES(ASIN(AD751/2000))))*SQRT(2*Basic!$C$4*9.81)*Tool!$B$125*SIN(RADIANS(90-DEGREES(ASIN(AD751/2000))))*SQRT(2*Basic!$C$4*9.81)*Tool!$B$125)+(COS(RADIANS(90-DEGREES(ASIN(AD751/2000))))*SQRT(2*Basic!$C$4*9.81)*COS(RADIANS(90-DEGREES(ASIN(AD751/2000))))*SQRT(2*Basic!$C$4*9.81))))*COS(RADIANS(AK751))</f>
        <v>4.4812591480041037</v>
      </c>
    </row>
    <row r="752" spans="6:45" x14ac:dyDescent="0.3">
      <c r="F752">
        <v>750</v>
      </c>
      <c r="G752" s="31">
        <f t="shared" si="80"/>
        <v>2.2110311724084948</v>
      </c>
      <c r="H752" s="35">
        <f>Tool!$E$10+('Trajectory Map'!G752*SIN(RADIANS(90-2*DEGREES(ASIN($D$5/2000))))/COS(RADIANS(90-2*DEGREES(ASIN($D$5/2000))))-('Trajectory Map'!G752*'Trajectory Map'!G752/((VLOOKUP($D$5,$AD$3:$AR$2002,15,FALSE)*4*COS(RADIANS(90-2*DEGREES(ASIN($D$5/2000))))*COS(RADIANS(90-2*DEGREES(ASIN($D$5/2000))))))))</f>
        <v>5.3546995817726586</v>
      </c>
      <c r="AD752" s="33">
        <f t="shared" si="84"/>
        <v>750</v>
      </c>
      <c r="AE752" s="33">
        <f t="shared" si="81"/>
        <v>1854.0496217739158</v>
      </c>
      <c r="AH752" s="33">
        <f t="shared" si="82"/>
        <v>22.024312837042164</v>
      </c>
      <c r="AI752" s="33">
        <f t="shared" si="83"/>
        <v>67.97568716295784</v>
      </c>
      <c r="AK752" s="75">
        <f t="shared" si="85"/>
        <v>45.951374325915673</v>
      </c>
      <c r="AN752" s="64"/>
      <c r="AQ752" s="64"/>
      <c r="AR752" s="75">
        <f>(SQRT((SIN(RADIANS(90-DEGREES(ASIN(AD752/2000))))*SQRT(2*Basic!$C$4*9.81)*Tool!$B$125*SIN(RADIANS(90-DEGREES(ASIN(AD752/2000))))*SQRT(2*Basic!$C$4*9.81)*Tool!$B$125)+(COS(RADIANS(90-DEGREES(ASIN(AD752/2000))))*SQRT(2*Basic!$C$4*9.81)*COS(RADIANS(90-DEGREES(ASIN(AD752/2000))))*SQRT(2*Basic!$C$4*9.81))))*(SQRT((SIN(RADIANS(90-DEGREES(ASIN(AD752/2000))))*SQRT(2*Basic!$C$4*9.81)*Tool!$B$125*SIN(RADIANS(90-DEGREES(ASIN(AD752/2000))))*SQRT(2*Basic!$C$4*9.81)*Tool!$B$125)+(COS(RADIANS(90-DEGREES(ASIN(AD752/2000))))*SQRT(2*Basic!$C$4*9.81)*COS(RADIANS(90-DEGREES(ASIN(AD752/2000))))*SQRT(2*Basic!$C$4*9.81))))/(2*9.81)</f>
        <v>0.97844062499999984</v>
      </c>
      <c r="AS752" s="75">
        <f>(1/9.81)*((SQRT((SIN(RADIANS(90-DEGREES(ASIN(AD752/2000))))*SQRT(2*Basic!$C$4*9.81)*Tool!$B$125*SIN(RADIANS(90-DEGREES(ASIN(AD752/2000))))*SQRT(2*Basic!$C$4*9.81)*Tool!$B$125)+(COS(RADIANS(90-DEGREES(ASIN(AD752/2000))))*SQRT(2*Basic!$C$4*9.81)*COS(RADIANS(90-DEGREES(ASIN(AD752/2000))))*SQRT(2*Basic!$C$4*9.81))))*SIN(RADIANS(AK752))+(SQRT(((SQRT((SIN(RADIANS(90-DEGREES(ASIN(AD752/2000))))*SQRT(2*Basic!$C$4*9.81)*Tool!$B$125*SIN(RADIANS(90-DEGREES(ASIN(AD752/2000))))*SQRT(2*Basic!$C$4*9.81)*Tool!$B$125)+(COS(RADIANS(90-DEGREES(ASIN(AD752/2000))))*SQRT(2*Basic!$C$4*9.81)*COS(RADIANS(90-DEGREES(ASIN(AD752/2000))))*SQRT(2*Basic!$C$4*9.81))))*SIN(RADIANS(AK752))*(SQRT((SIN(RADIANS(90-DEGREES(ASIN(AD752/2000))))*SQRT(2*Basic!$C$4*9.81)*Tool!$B$125*SIN(RADIANS(90-DEGREES(ASIN(AD752/2000))))*SQRT(2*Basic!$C$4*9.81)*Tool!$B$125)+(COS(RADIANS(90-DEGREES(ASIN(AD752/2000))))*SQRT(2*Basic!$C$4*9.81)*COS(RADIANS(90-DEGREES(ASIN(AD752/2000))))*SQRT(2*Basic!$C$4*9.81))))*SIN(RADIANS(AK752)))-19.62*(-Basic!$C$3))))*(SQRT((SIN(RADIANS(90-DEGREES(ASIN(AD752/2000))))*SQRT(2*Basic!$C$4*9.81)*Tool!$B$125*SIN(RADIANS(90-DEGREES(ASIN(AD752/2000))))*SQRT(2*Basic!$C$4*9.81)*Tool!$B$125)+(COS(RADIANS(90-DEGREES(ASIN(AD752/2000))))*SQRT(2*Basic!$C$4*9.81)*COS(RADIANS(90-DEGREES(ASIN(AD752/2000))))*SQRT(2*Basic!$C$4*9.81))))*COS(RADIANS(AK752))</f>
        <v>4.4861386850038096</v>
      </c>
    </row>
    <row r="753" spans="6:45" x14ac:dyDescent="0.3">
      <c r="F753">
        <v>751</v>
      </c>
      <c r="G753" s="31">
        <f t="shared" si="80"/>
        <v>2.2139792139717058</v>
      </c>
      <c r="H753" s="35">
        <f>Tool!$E$10+('Trajectory Map'!G753*SIN(RADIANS(90-2*DEGREES(ASIN($D$5/2000))))/COS(RADIANS(90-2*DEGREES(ASIN($D$5/2000))))-('Trajectory Map'!G753*'Trajectory Map'!G753/((VLOOKUP($D$5,$AD$3:$AR$2002,15,FALSE)*4*COS(RADIANS(90-2*DEGREES(ASIN($D$5/2000))))*COS(RADIANS(90-2*DEGREES(ASIN($D$5/2000))))))))</f>
        <v>5.3525423568504751</v>
      </c>
      <c r="AD753" s="33">
        <f t="shared" si="84"/>
        <v>751</v>
      </c>
      <c r="AE753" s="33">
        <f t="shared" si="81"/>
        <v>1853.6447879785383</v>
      </c>
      <c r="AH753" s="33">
        <f t="shared" si="82"/>
        <v>22.055219255852236</v>
      </c>
      <c r="AI753" s="33">
        <f t="shared" si="83"/>
        <v>67.944780744147764</v>
      </c>
      <c r="AK753" s="75">
        <f t="shared" si="85"/>
        <v>45.889561488295527</v>
      </c>
      <c r="AN753" s="64"/>
      <c r="AQ753" s="64"/>
      <c r="AR753" s="75">
        <f>(SQRT((SIN(RADIANS(90-DEGREES(ASIN(AD753/2000))))*SQRT(2*Basic!$C$4*9.81)*Tool!$B$125*SIN(RADIANS(90-DEGREES(ASIN(AD753/2000))))*SQRT(2*Basic!$C$4*9.81)*Tool!$B$125)+(COS(RADIANS(90-DEGREES(ASIN(AD753/2000))))*SQRT(2*Basic!$C$4*9.81)*COS(RADIANS(90-DEGREES(ASIN(AD753/2000))))*SQRT(2*Basic!$C$4*9.81))))*(SQRT((SIN(RADIANS(90-DEGREES(ASIN(AD753/2000))))*SQRT(2*Basic!$C$4*9.81)*Tool!$B$125*SIN(RADIANS(90-DEGREES(ASIN(AD753/2000))))*SQRT(2*Basic!$C$4*9.81)*Tool!$B$125)+(COS(RADIANS(90-DEGREES(ASIN(AD753/2000))))*SQRT(2*Basic!$C$4*9.81)*COS(RADIANS(90-DEGREES(ASIN(AD753/2000))))*SQRT(2*Basic!$C$4*9.81))))/(2*9.81)</f>
        <v>0.9788430280899999</v>
      </c>
      <c r="AS753" s="75">
        <f>(1/9.81)*((SQRT((SIN(RADIANS(90-DEGREES(ASIN(AD753/2000))))*SQRT(2*Basic!$C$4*9.81)*Tool!$B$125*SIN(RADIANS(90-DEGREES(ASIN(AD753/2000))))*SQRT(2*Basic!$C$4*9.81)*Tool!$B$125)+(COS(RADIANS(90-DEGREES(ASIN(AD753/2000))))*SQRT(2*Basic!$C$4*9.81)*COS(RADIANS(90-DEGREES(ASIN(AD753/2000))))*SQRT(2*Basic!$C$4*9.81))))*SIN(RADIANS(AK753))+(SQRT(((SQRT((SIN(RADIANS(90-DEGREES(ASIN(AD753/2000))))*SQRT(2*Basic!$C$4*9.81)*Tool!$B$125*SIN(RADIANS(90-DEGREES(ASIN(AD753/2000))))*SQRT(2*Basic!$C$4*9.81)*Tool!$B$125)+(COS(RADIANS(90-DEGREES(ASIN(AD753/2000))))*SQRT(2*Basic!$C$4*9.81)*COS(RADIANS(90-DEGREES(ASIN(AD753/2000))))*SQRT(2*Basic!$C$4*9.81))))*SIN(RADIANS(AK753))*(SQRT((SIN(RADIANS(90-DEGREES(ASIN(AD753/2000))))*SQRT(2*Basic!$C$4*9.81)*Tool!$B$125*SIN(RADIANS(90-DEGREES(ASIN(AD753/2000))))*SQRT(2*Basic!$C$4*9.81)*Tool!$B$125)+(COS(RADIANS(90-DEGREES(ASIN(AD753/2000))))*SQRT(2*Basic!$C$4*9.81)*COS(RADIANS(90-DEGREES(ASIN(AD753/2000))))*SQRT(2*Basic!$C$4*9.81))))*SIN(RADIANS(AK753)))-19.62*(-Basic!$C$3))))*(SQRT((SIN(RADIANS(90-DEGREES(ASIN(AD753/2000))))*SQRT(2*Basic!$C$4*9.81)*Tool!$B$125*SIN(RADIANS(90-DEGREES(ASIN(AD753/2000))))*SQRT(2*Basic!$C$4*9.81)*Tool!$B$125)+(COS(RADIANS(90-DEGREES(ASIN(AD753/2000))))*SQRT(2*Basic!$C$4*9.81)*COS(RADIANS(90-DEGREES(ASIN(AD753/2000))))*SQRT(2*Basic!$C$4*9.81))))*COS(RADIANS(AK753))</f>
        <v>4.4910126116086468</v>
      </c>
    </row>
    <row r="754" spans="6:45" x14ac:dyDescent="0.3">
      <c r="F754">
        <v>752</v>
      </c>
      <c r="G754" s="31">
        <f t="shared" si="80"/>
        <v>2.2169272555349178</v>
      </c>
      <c r="H754" s="35">
        <f>Tool!$E$10+('Trajectory Map'!G754*SIN(RADIANS(90-2*DEGREES(ASIN($D$5/2000))))/COS(RADIANS(90-2*DEGREES(ASIN($D$5/2000))))-('Trajectory Map'!G754*'Trajectory Map'!G754/((VLOOKUP($D$5,$AD$3:$AR$2002,15,FALSE)*4*COS(RADIANS(90-2*DEGREES(ASIN($D$5/2000))))*COS(RADIANS(90-2*DEGREES(ASIN($D$5/2000))))))))</f>
        <v>5.3503816783347773</v>
      </c>
      <c r="AD754" s="33">
        <f t="shared" si="84"/>
        <v>752</v>
      </c>
      <c r="AE754" s="33">
        <f t="shared" si="81"/>
        <v>1853.239326152993</v>
      </c>
      <c r="AH754" s="33">
        <f t="shared" si="82"/>
        <v>22.086132430561292</v>
      </c>
      <c r="AI754" s="33">
        <f t="shared" si="83"/>
        <v>67.913867569438708</v>
      </c>
      <c r="AK754" s="75">
        <f t="shared" si="85"/>
        <v>45.827735138877415</v>
      </c>
      <c r="AN754" s="64"/>
      <c r="AQ754" s="64"/>
      <c r="AR754" s="75">
        <f>(SQRT((SIN(RADIANS(90-DEGREES(ASIN(AD754/2000))))*SQRT(2*Basic!$C$4*9.81)*Tool!$B$125*SIN(RADIANS(90-DEGREES(ASIN(AD754/2000))))*SQRT(2*Basic!$C$4*9.81)*Tool!$B$125)+(COS(RADIANS(90-DEGREES(ASIN(AD754/2000))))*SQRT(2*Basic!$C$4*9.81)*COS(RADIANS(90-DEGREES(ASIN(AD754/2000))))*SQRT(2*Basic!$C$4*9.81))))*(SQRT((SIN(RADIANS(90-DEGREES(ASIN(AD754/2000))))*SQRT(2*Basic!$C$4*9.81)*Tool!$B$125*SIN(RADIANS(90-DEGREES(ASIN(AD754/2000))))*SQRT(2*Basic!$C$4*9.81)*Tool!$B$125)+(COS(RADIANS(90-DEGREES(ASIN(AD754/2000))))*SQRT(2*Basic!$C$4*9.81)*COS(RADIANS(90-DEGREES(ASIN(AD754/2000))))*SQRT(2*Basic!$C$4*9.81))))/(2*9.81)</f>
        <v>0.97924596736000002</v>
      </c>
      <c r="AS754" s="75">
        <f>(1/9.81)*((SQRT((SIN(RADIANS(90-DEGREES(ASIN(AD754/2000))))*SQRT(2*Basic!$C$4*9.81)*Tool!$B$125*SIN(RADIANS(90-DEGREES(ASIN(AD754/2000))))*SQRT(2*Basic!$C$4*9.81)*Tool!$B$125)+(COS(RADIANS(90-DEGREES(ASIN(AD754/2000))))*SQRT(2*Basic!$C$4*9.81)*COS(RADIANS(90-DEGREES(ASIN(AD754/2000))))*SQRT(2*Basic!$C$4*9.81))))*SIN(RADIANS(AK754))+(SQRT(((SQRT((SIN(RADIANS(90-DEGREES(ASIN(AD754/2000))))*SQRT(2*Basic!$C$4*9.81)*Tool!$B$125*SIN(RADIANS(90-DEGREES(ASIN(AD754/2000))))*SQRT(2*Basic!$C$4*9.81)*Tool!$B$125)+(COS(RADIANS(90-DEGREES(ASIN(AD754/2000))))*SQRT(2*Basic!$C$4*9.81)*COS(RADIANS(90-DEGREES(ASIN(AD754/2000))))*SQRT(2*Basic!$C$4*9.81))))*SIN(RADIANS(AK754))*(SQRT((SIN(RADIANS(90-DEGREES(ASIN(AD754/2000))))*SQRT(2*Basic!$C$4*9.81)*Tool!$B$125*SIN(RADIANS(90-DEGREES(ASIN(AD754/2000))))*SQRT(2*Basic!$C$4*9.81)*Tool!$B$125)+(COS(RADIANS(90-DEGREES(ASIN(AD754/2000))))*SQRT(2*Basic!$C$4*9.81)*COS(RADIANS(90-DEGREES(ASIN(AD754/2000))))*SQRT(2*Basic!$C$4*9.81))))*SIN(RADIANS(AK754)))-19.62*(-Basic!$C$3))))*(SQRT((SIN(RADIANS(90-DEGREES(ASIN(AD754/2000))))*SQRT(2*Basic!$C$4*9.81)*Tool!$B$125*SIN(RADIANS(90-DEGREES(ASIN(AD754/2000))))*SQRT(2*Basic!$C$4*9.81)*Tool!$B$125)+(COS(RADIANS(90-DEGREES(ASIN(AD754/2000))))*SQRT(2*Basic!$C$4*9.81)*COS(RADIANS(90-DEGREES(ASIN(AD754/2000))))*SQRT(2*Basic!$C$4*9.81))))*COS(RADIANS(AK754))</f>
        <v>4.4958809134671291</v>
      </c>
    </row>
    <row r="755" spans="6:45" x14ac:dyDescent="0.3">
      <c r="F755">
        <v>753</v>
      </c>
      <c r="G755" s="31">
        <f t="shared" si="80"/>
        <v>2.2198752970981288</v>
      </c>
      <c r="H755" s="35">
        <f>Tool!$E$10+('Trajectory Map'!G755*SIN(RADIANS(90-2*DEGREES(ASIN($D$5/2000))))/COS(RADIANS(90-2*DEGREES(ASIN($D$5/2000))))-('Trajectory Map'!G755*'Trajectory Map'!G755/((VLOOKUP($D$5,$AD$3:$AR$2002,15,FALSE)*4*COS(RADIANS(90-2*DEGREES(ASIN($D$5/2000))))*COS(RADIANS(90-2*DEGREES(ASIN($D$5/2000))))))))</f>
        <v>5.3482175462255661</v>
      </c>
      <c r="AD755" s="33">
        <f t="shared" si="84"/>
        <v>753</v>
      </c>
      <c r="AE755" s="33">
        <f t="shared" si="81"/>
        <v>1852.8332358849784</v>
      </c>
      <c r="AH755" s="33">
        <f t="shared" si="82"/>
        <v>22.117052374606352</v>
      </c>
      <c r="AI755" s="33">
        <f t="shared" si="83"/>
        <v>67.882947625393655</v>
      </c>
      <c r="AK755" s="75">
        <f t="shared" si="85"/>
        <v>45.765895250787295</v>
      </c>
      <c r="AN755" s="64"/>
      <c r="AQ755" s="64"/>
      <c r="AR755" s="75">
        <f>(SQRT((SIN(RADIANS(90-DEGREES(ASIN(AD755/2000))))*SQRT(2*Basic!$C$4*9.81)*Tool!$B$125*SIN(RADIANS(90-DEGREES(ASIN(AD755/2000))))*SQRT(2*Basic!$C$4*9.81)*Tool!$B$125)+(COS(RADIANS(90-DEGREES(ASIN(AD755/2000))))*SQRT(2*Basic!$C$4*9.81)*COS(RADIANS(90-DEGREES(ASIN(AD755/2000))))*SQRT(2*Basic!$C$4*9.81))))*(SQRT((SIN(RADIANS(90-DEGREES(ASIN(AD755/2000))))*SQRT(2*Basic!$C$4*9.81)*Tool!$B$125*SIN(RADIANS(90-DEGREES(ASIN(AD755/2000))))*SQRT(2*Basic!$C$4*9.81)*Tool!$B$125)+(COS(RADIANS(90-DEGREES(ASIN(AD755/2000))))*SQRT(2*Basic!$C$4*9.81)*COS(RADIANS(90-DEGREES(ASIN(AD755/2000))))*SQRT(2*Basic!$C$4*9.81))))/(2*9.81)</f>
        <v>0.97964944281000021</v>
      </c>
      <c r="AS755" s="75">
        <f>(1/9.81)*((SQRT((SIN(RADIANS(90-DEGREES(ASIN(AD755/2000))))*SQRT(2*Basic!$C$4*9.81)*Tool!$B$125*SIN(RADIANS(90-DEGREES(ASIN(AD755/2000))))*SQRT(2*Basic!$C$4*9.81)*Tool!$B$125)+(COS(RADIANS(90-DEGREES(ASIN(AD755/2000))))*SQRT(2*Basic!$C$4*9.81)*COS(RADIANS(90-DEGREES(ASIN(AD755/2000))))*SQRT(2*Basic!$C$4*9.81))))*SIN(RADIANS(AK755))+(SQRT(((SQRT((SIN(RADIANS(90-DEGREES(ASIN(AD755/2000))))*SQRT(2*Basic!$C$4*9.81)*Tool!$B$125*SIN(RADIANS(90-DEGREES(ASIN(AD755/2000))))*SQRT(2*Basic!$C$4*9.81)*Tool!$B$125)+(COS(RADIANS(90-DEGREES(ASIN(AD755/2000))))*SQRT(2*Basic!$C$4*9.81)*COS(RADIANS(90-DEGREES(ASIN(AD755/2000))))*SQRT(2*Basic!$C$4*9.81))))*SIN(RADIANS(AK755))*(SQRT((SIN(RADIANS(90-DEGREES(ASIN(AD755/2000))))*SQRT(2*Basic!$C$4*9.81)*Tool!$B$125*SIN(RADIANS(90-DEGREES(ASIN(AD755/2000))))*SQRT(2*Basic!$C$4*9.81)*Tool!$B$125)+(COS(RADIANS(90-DEGREES(ASIN(AD755/2000))))*SQRT(2*Basic!$C$4*9.81)*COS(RADIANS(90-DEGREES(ASIN(AD755/2000))))*SQRT(2*Basic!$C$4*9.81))))*SIN(RADIANS(AK755)))-19.62*(-Basic!$C$3))))*(SQRT((SIN(RADIANS(90-DEGREES(ASIN(AD755/2000))))*SQRT(2*Basic!$C$4*9.81)*Tool!$B$125*SIN(RADIANS(90-DEGREES(ASIN(AD755/2000))))*SQRT(2*Basic!$C$4*9.81)*Tool!$B$125)+(COS(RADIANS(90-DEGREES(ASIN(AD755/2000))))*SQRT(2*Basic!$C$4*9.81)*COS(RADIANS(90-DEGREES(ASIN(AD755/2000))))*SQRT(2*Basic!$C$4*9.81))))*COS(RADIANS(AK755))</f>
        <v>4.5007435762104118</v>
      </c>
    </row>
    <row r="756" spans="6:45" x14ac:dyDescent="0.3">
      <c r="F756">
        <v>754</v>
      </c>
      <c r="G756" s="31">
        <f t="shared" si="80"/>
        <v>2.2228233386613403</v>
      </c>
      <c r="H756" s="35">
        <f>Tool!$E$10+('Trajectory Map'!G756*SIN(RADIANS(90-2*DEGREES(ASIN($D$5/2000))))/COS(RADIANS(90-2*DEGREES(ASIN($D$5/2000))))-('Trajectory Map'!G756*'Trajectory Map'!G756/((VLOOKUP($D$5,$AD$3:$AR$2002,15,FALSE)*4*COS(RADIANS(90-2*DEGREES(ASIN($D$5/2000))))*COS(RADIANS(90-2*DEGREES(ASIN($D$5/2000))))))))</f>
        <v>5.3460499605228398</v>
      </c>
      <c r="AD756" s="33">
        <f t="shared" si="84"/>
        <v>754</v>
      </c>
      <c r="AE756" s="33">
        <f t="shared" si="81"/>
        <v>1852.4265167611914</v>
      </c>
      <c r="AH756" s="33">
        <f t="shared" si="82"/>
        <v>22.147979101447053</v>
      </c>
      <c r="AI756" s="33">
        <f t="shared" si="83"/>
        <v>67.852020898552951</v>
      </c>
      <c r="AK756" s="75">
        <f t="shared" si="85"/>
        <v>45.704041797105894</v>
      </c>
      <c r="AN756" s="64"/>
      <c r="AQ756" s="64"/>
      <c r="AR756" s="75">
        <f>(SQRT((SIN(RADIANS(90-DEGREES(ASIN(AD756/2000))))*SQRT(2*Basic!$C$4*9.81)*Tool!$B$125*SIN(RADIANS(90-DEGREES(ASIN(AD756/2000))))*SQRT(2*Basic!$C$4*9.81)*Tool!$B$125)+(COS(RADIANS(90-DEGREES(ASIN(AD756/2000))))*SQRT(2*Basic!$C$4*9.81)*COS(RADIANS(90-DEGREES(ASIN(AD756/2000))))*SQRT(2*Basic!$C$4*9.81))))*(SQRT((SIN(RADIANS(90-DEGREES(ASIN(AD756/2000))))*SQRT(2*Basic!$C$4*9.81)*Tool!$B$125*SIN(RADIANS(90-DEGREES(ASIN(AD756/2000))))*SQRT(2*Basic!$C$4*9.81)*Tool!$B$125)+(COS(RADIANS(90-DEGREES(ASIN(AD756/2000))))*SQRT(2*Basic!$C$4*9.81)*COS(RADIANS(90-DEGREES(ASIN(AD756/2000))))*SQRT(2*Basic!$C$4*9.81))))/(2*9.81)</f>
        <v>0.98005345443999992</v>
      </c>
      <c r="AS756" s="75">
        <f>(1/9.81)*((SQRT((SIN(RADIANS(90-DEGREES(ASIN(AD756/2000))))*SQRT(2*Basic!$C$4*9.81)*Tool!$B$125*SIN(RADIANS(90-DEGREES(ASIN(AD756/2000))))*SQRT(2*Basic!$C$4*9.81)*Tool!$B$125)+(COS(RADIANS(90-DEGREES(ASIN(AD756/2000))))*SQRT(2*Basic!$C$4*9.81)*COS(RADIANS(90-DEGREES(ASIN(AD756/2000))))*SQRT(2*Basic!$C$4*9.81))))*SIN(RADIANS(AK756))+(SQRT(((SQRT((SIN(RADIANS(90-DEGREES(ASIN(AD756/2000))))*SQRT(2*Basic!$C$4*9.81)*Tool!$B$125*SIN(RADIANS(90-DEGREES(ASIN(AD756/2000))))*SQRT(2*Basic!$C$4*9.81)*Tool!$B$125)+(COS(RADIANS(90-DEGREES(ASIN(AD756/2000))))*SQRT(2*Basic!$C$4*9.81)*COS(RADIANS(90-DEGREES(ASIN(AD756/2000))))*SQRT(2*Basic!$C$4*9.81))))*SIN(RADIANS(AK756))*(SQRT((SIN(RADIANS(90-DEGREES(ASIN(AD756/2000))))*SQRT(2*Basic!$C$4*9.81)*Tool!$B$125*SIN(RADIANS(90-DEGREES(ASIN(AD756/2000))))*SQRT(2*Basic!$C$4*9.81)*Tool!$B$125)+(COS(RADIANS(90-DEGREES(ASIN(AD756/2000))))*SQRT(2*Basic!$C$4*9.81)*COS(RADIANS(90-DEGREES(ASIN(AD756/2000))))*SQRT(2*Basic!$C$4*9.81))))*SIN(RADIANS(AK756)))-19.62*(-Basic!$C$3))))*(SQRT((SIN(RADIANS(90-DEGREES(ASIN(AD756/2000))))*SQRT(2*Basic!$C$4*9.81)*Tool!$B$125*SIN(RADIANS(90-DEGREES(ASIN(AD756/2000))))*SQRT(2*Basic!$C$4*9.81)*Tool!$B$125)+(COS(RADIANS(90-DEGREES(ASIN(AD756/2000))))*SQRT(2*Basic!$C$4*9.81)*COS(RADIANS(90-DEGREES(ASIN(AD756/2000))))*SQRT(2*Basic!$C$4*9.81))))*COS(RADIANS(AK756))</f>
        <v>4.5056005854523411</v>
      </c>
    </row>
    <row r="757" spans="6:45" x14ac:dyDescent="0.3">
      <c r="F757">
        <v>755</v>
      </c>
      <c r="G757" s="31">
        <f t="shared" si="80"/>
        <v>2.2257713802245513</v>
      </c>
      <c r="H757" s="35">
        <f>Tool!$E$10+('Trajectory Map'!G757*SIN(RADIANS(90-2*DEGREES(ASIN($D$5/2000))))/COS(RADIANS(90-2*DEGREES(ASIN($D$5/2000))))-('Trajectory Map'!G757*'Trajectory Map'!G757/((VLOOKUP($D$5,$AD$3:$AR$2002,15,FALSE)*4*COS(RADIANS(90-2*DEGREES(ASIN($D$5/2000))))*COS(RADIANS(90-2*DEGREES(ASIN($D$5/2000))))))))</f>
        <v>5.3438789212266</v>
      </c>
      <c r="AD757" s="33">
        <f t="shared" si="84"/>
        <v>755</v>
      </c>
      <c r="AE757" s="33">
        <f t="shared" si="81"/>
        <v>1852.0191683673256</v>
      </c>
      <c r="AH757" s="33">
        <f t="shared" si="82"/>
        <v>22.178912624565704</v>
      </c>
      <c r="AI757" s="33">
        <f t="shared" si="83"/>
        <v>67.821087375434303</v>
      </c>
      <c r="AK757" s="75">
        <f t="shared" si="85"/>
        <v>45.642174750868591</v>
      </c>
      <c r="AN757" s="64"/>
      <c r="AQ757" s="64"/>
      <c r="AR757" s="75">
        <f>(SQRT((SIN(RADIANS(90-DEGREES(ASIN(AD757/2000))))*SQRT(2*Basic!$C$4*9.81)*Tool!$B$125*SIN(RADIANS(90-DEGREES(ASIN(AD757/2000))))*SQRT(2*Basic!$C$4*9.81)*Tool!$B$125)+(COS(RADIANS(90-DEGREES(ASIN(AD757/2000))))*SQRT(2*Basic!$C$4*9.81)*COS(RADIANS(90-DEGREES(ASIN(AD757/2000))))*SQRT(2*Basic!$C$4*9.81))))*(SQRT((SIN(RADIANS(90-DEGREES(ASIN(AD757/2000))))*SQRT(2*Basic!$C$4*9.81)*Tool!$B$125*SIN(RADIANS(90-DEGREES(ASIN(AD757/2000))))*SQRT(2*Basic!$C$4*9.81)*Tool!$B$125)+(COS(RADIANS(90-DEGREES(ASIN(AD757/2000))))*SQRT(2*Basic!$C$4*9.81)*COS(RADIANS(90-DEGREES(ASIN(AD757/2000))))*SQRT(2*Basic!$C$4*9.81))))/(2*9.81)</f>
        <v>0.9804580022499999</v>
      </c>
      <c r="AS757" s="75">
        <f>(1/9.81)*((SQRT((SIN(RADIANS(90-DEGREES(ASIN(AD757/2000))))*SQRT(2*Basic!$C$4*9.81)*Tool!$B$125*SIN(RADIANS(90-DEGREES(ASIN(AD757/2000))))*SQRT(2*Basic!$C$4*9.81)*Tool!$B$125)+(COS(RADIANS(90-DEGREES(ASIN(AD757/2000))))*SQRT(2*Basic!$C$4*9.81)*COS(RADIANS(90-DEGREES(ASIN(AD757/2000))))*SQRT(2*Basic!$C$4*9.81))))*SIN(RADIANS(AK757))+(SQRT(((SQRT((SIN(RADIANS(90-DEGREES(ASIN(AD757/2000))))*SQRT(2*Basic!$C$4*9.81)*Tool!$B$125*SIN(RADIANS(90-DEGREES(ASIN(AD757/2000))))*SQRT(2*Basic!$C$4*9.81)*Tool!$B$125)+(COS(RADIANS(90-DEGREES(ASIN(AD757/2000))))*SQRT(2*Basic!$C$4*9.81)*COS(RADIANS(90-DEGREES(ASIN(AD757/2000))))*SQRT(2*Basic!$C$4*9.81))))*SIN(RADIANS(AK757))*(SQRT((SIN(RADIANS(90-DEGREES(ASIN(AD757/2000))))*SQRT(2*Basic!$C$4*9.81)*Tool!$B$125*SIN(RADIANS(90-DEGREES(ASIN(AD757/2000))))*SQRT(2*Basic!$C$4*9.81)*Tool!$B$125)+(COS(RADIANS(90-DEGREES(ASIN(AD757/2000))))*SQRT(2*Basic!$C$4*9.81)*COS(RADIANS(90-DEGREES(ASIN(AD757/2000))))*SQRT(2*Basic!$C$4*9.81))))*SIN(RADIANS(AK757)))-19.62*(-Basic!$C$3))))*(SQRT((SIN(RADIANS(90-DEGREES(ASIN(AD757/2000))))*SQRT(2*Basic!$C$4*9.81)*Tool!$B$125*SIN(RADIANS(90-DEGREES(ASIN(AD757/2000))))*SQRT(2*Basic!$C$4*9.81)*Tool!$B$125)+(COS(RADIANS(90-DEGREES(ASIN(AD757/2000))))*SQRT(2*Basic!$C$4*9.81)*COS(RADIANS(90-DEGREES(ASIN(AD757/2000))))*SQRT(2*Basic!$C$4*9.81))))*COS(RADIANS(AK757))</f>
        <v>4.510451926789492</v>
      </c>
    </row>
    <row r="758" spans="6:45" x14ac:dyDescent="0.3">
      <c r="F758">
        <v>756</v>
      </c>
      <c r="G758" s="31">
        <f t="shared" si="80"/>
        <v>2.2287194217877628</v>
      </c>
      <c r="H758" s="35">
        <f>Tool!$E$10+('Trajectory Map'!G758*SIN(RADIANS(90-2*DEGREES(ASIN($D$5/2000))))/COS(RADIANS(90-2*DEGREES(ASIN($D$5/2000))))-('Trajectory Map'!G758*'Trajectory Map'!G758/((VLOOKUP($D$5,$AD$3:$AR$2002,15,FALSE)*4*COS(RADIANS(90-2*DEGREES(ASIN($D$5/2000))))*COS(RADIANS(90-2*DEGREES(ASIN($D$5/2000))))))))</f>
        <v>5.341704428336846</v>
      </c>
      <c r="AD758" s="33">
        <f t="shared" si="84"/>
        <v>756</v>
      </c>
      <c r="AE758" s="33">
        <f t="shared" si="81"/>
        <v>1851.6111902880691</v>
      </c>
      <c r="AH758" s="33">
        <f t="shared" si="82"/>
        <v>22.209852957467358</v>
      </c>
      <c r="AI758" s="33">
        <f t="shared" si="83"/>
        <v>67.790147042532638</v>
      </c>
      <c r="AK758" s="75">
        <f t="shared" si="85"/>
        <v>45.580294085065283</v>
      </c>
      <c r="AN758" s="64"/>
      <c r="AQ758" s="64"/>
      <c r="AR758" s="75">
        <f>(SQRT((SIN(RADIANS(90-DEGREES(ASIN(AD758/2000))))*SQRT(2*Basic!$C$4*9.81)*Tool!$B$125*SIN(RADIANS(90-DEGREES(ASIN(AD758/2000))))*SQRT(2*Basic!$C$4*9.81)*Tool!$B$125)+(COS(RADIANS(90-DEGREES(ASIN(AD758/2000))))*SQRT(2*Basic!$C$4*9.81)*COS(RADIANS(90-DEGREES(ASIN(AD758/2000))))*SQRT(2*Basic!$C$4*9.81))))*(SQRT((SIN(RADIANS(90-DEGREES(ASIN(AD758/2000))))*SQRT(2*Basic!$C$4*9.81)*Tool!$B$125*SIN(RADIANS(90-DEGREES(ASIN(AD758/2000))))*SQRT(2*Basic!$C$4*9.81)*Tool!$B$125)+(COS(RADIANS(90-DEGREES(ASIN(AD758/2000))))*SQRT(2*Basic!$C$4*9.81)*COS(RADIANS(90-DEGREES(ASIN(AD758/2000))))*SQRT(2*Basic!$C$4*9.81))))/(2*9.81)</f>
        <v>0.98086308624000018</v>
      </c>
      <c r="AS758" s="75">
        <f>(1/9.81)*((SQRT((SIN(RADIANS(90-DEGREES(ASIN(AD758/2000))))*SQRT(2*Basic!$C$4*9.81)*Tool!$B$125*SIN(RADIANS(90-DEGREES(ASIN(AD758/2000))))*SQRT(2*Basic!$C$4*9.81)*Tool!$B$125)+(COS(RADIANS(90-DEGREES(ASIN(AD758/2000))))*SQRT(2*Basic!$C$4*9.81)*COS(RADIANS(90-DEGREES(ASIN(AD758/2000))))*SQRT(2*Basic!$C$4*9.81))))*SIN(RADIANS(AK758))+(SQRT(((SQRT((SIN(RADIANS(90-DEGREES(ASIN(AD758/2000))))*SQRT(2*Basic!$C$4*9.81)*Tool!$B$125*SIN(RADIANS(90-DEGREES(ASIN(AD758/2000))))*SQRT(2*Basic!$C$4*9.81)*Tool!$B$125)+(COS(RADIANS(90-DEGREES(ASIN(AD758/2000))))*SQRT(2*Basic!$C$4*9.81)*COS(RADIANS(90-DEGREES(ASIN(AD758/2000))))*SQRT(2*Basic!$C$4*9.81))))*SIN(RADIANS(AK758))*(SQRT((SIN(RADIANS(90-DEGREES(ASIN(AD758/2000))))*SQRT(2*Basic!$C$4*9.81)*Tool!$B$125*SIN(RADIANS(90-DEGREES(ASIN(AD758/2000))))*SQRT(2*Basic!$C$4*9.81)*Tool!$B$125)+(COS(RADIANS(90-DEGREES(ASIN(AD758/2000))))*SQRT(2*Basic!$C$4*9.81)*COS(RADIANS(90-DEGREES(ASIN(AD758/2000))))*SQRT(2*Basic!$C$4*9.81))))*SIN(RADIANS(AK758)))-19.62*(-Basic!$C$3))))*(SQRT((SIN(RADIANS(90-DEGREES(ASIN(AD758/2000))))*SQRT(2*Basic!$C$4*9.81)*Tool!$B$125*SIN(RADIANS(90-DEGREES(ASIN(AD758/2000))))*SQRT(2*Basic!$C$4*9.81)*Tool!$B$125)+(COS(RADIANS(90-DEGREES(ASIN(AD758/2000))))*SQRT(2*Basic!$C$4*9.81)*COS(RADIANS(90-DEGREES(ASIN(AD758/2000))))*SQRT(2*Basic!$C$4*9.81))))*COS(RADIANS(AK758))</f>
        <v>4.5152975858012159</v>
      </c>
    </row>
    <row r="759" spans="6:45" x14ac:dyDescent="0.3">
      <c r="F759">
        <v>757</v>
      </c>
      <c r="G759" s="31">
        <f t="shared" si="80"/>
        <v>2.2316674633509743</v>
      </c>
      <c r="H759" s="35">
        <f>Tool!$E$10+('Trajectory Map'!G759*SIN(RADIANS(90-2*DEGREES(ASIN($D$5/2000))))/COS(RADIANS(90-2*DEGREES(ASIN($D$5/2000))))-('Trajectory Map'!G759*'Trajectory Map'!G759/((VLOOKUP($D$5,$AD$3:$AR$2002,15,FALSE)*4*COS(RADIANS(90-2*DEGREES(ASIN($D$5/2000))))*COS(RADIANS(90-2*DEGREES(ASIN($D$5/2000))))))))</f>
        <v>5.3395264818535777</v>
      </c>
      <c r="AD759" s="33">
        <f t="shared" si="84"/>
        <v>757</v>
      </c>
      <c r="AE759" s="33">
        <f t="shared" si="81"/>
        <v>1851.2025821071015</v>
      </c>
      <c r="AH759" s="33">
        <f t="shared" si="82"/>
        <v>22.240800113679899</v>
      </c>
      <c r="AI759" s="33">
        <f t="shared" si="83"/>
        <v>67.759199886320104</v>
      </c>
      <c r="AK759" s="75">
        <f t="shared" si="85"/>
        <v>45.518399772640201</v>
      </c>
      <c r="AN759" s="64"/>
      <c r="AQ759" s="64"/>
      <c r="AR759" s="75">
        <f>(SQRT((SIN(RADIANS(90-DEGREES(ASIN(AD759/2000))))*SQRT(2*Basic!$C$4*9.81)*Tool!$B$125*SIN(RADIANS(90-DEGREES(ASIN(AD759/2000))))*SQRT(2*Basic!$C$4*9.81)*Tool!$B$125)+(COS(RADIANS(90-DEGREES(ASIN(AD759/2000))))*SQRT(2*Basic!$C$4*9.81)*COS(RADIANS(90-DEGREES(ASIN(AD759/2000))))*SQRT(2*Basic!$C$4*9.81))))*(SQRT((SIN(RADIANS(90-DEGREES(ASIN(AD759/2000))))*SQRT(2*Basic!$C$4*9.81)*Tool!$B$125*SIN(RADIANS(90-DEGREES(ASIN(AD759/2000))))*SQRT(2*Basic!$C$4*9.81)*Tool!$B$125)+(COS(RADIANS(90-DEGREES(ASIN(AD759/2000))))*SQRT(2*Basic!$C$4*9.81)*COS(RADIANS(90-DEGREES(ASIN(AD759/2000))))*SQRT(2*Basic!$C$4*9.81))))/(2*9.81)</f>
        <v>0.98126870641000019</v>
      </c>
      <c r="AS759" s="75">
        <f>(1/9.81)*((SQRT((SIN(RADIANS(90-DEGREES(ASIN(AD759/2000))))*SQRT(2*Basic!$C$4*9.81)*Tool!$B$125*SIN(RADIANS(90-DEGREES(ASIN(AD759/2000))))*SQRT(2*Basic!$C$4*9.81)*Tool!$B$125)+(COS(RADIANS(90-DEGREES(ASIN(AD759/2000))))*SQRT(2*Basic!$C$4*9.81)*COS(RADIANS(90-DEGREES(ASIN(AD759/2000))))*SQRT(2*Basic!$C$4*9.81))))*SIN(RADIANS(AK759))+(SQRT(((SQRT((SIN(RADIANS(90-DEGREES(ASIN(AD759/2000))))*SQRT(2*Basic!$C$4*9.81)*Tool!$B$125*SIN(RADIANS(90-DEGREES(ASIN(AD759/2000))))*SQRT(2*Basic!$C$4*9.81)*Tool!$B$125)+(COS(RADIANS(90-DEGREES(ASIN(AD759/2000))))*SQRT(2*Basic!$C$4*9.81)*COS(RADIANS(90-DEGREES(ASIN(AD759/2000))))*SQRT(2*Basic!$C$4*9.81))))*SIN(RADIANS(AK759))*(SQRT((SIN(RADIANS(90-DEGREES(ASIN(AD759/2000))))*SQRT(2*Basic!$C$4*9.81)*Tool!$B$125*SIN(RADIANS(90-DEGREES(ASIN(AD759/2000))))*SQRT(2*Basic!$C$4*9.81)*Tool!$B$125)+(COS(RADIANS(90-DEGREES(ASIN(AD759/2000))))*SQRT(2*Basic!$C$4*9.81)*COS(RADIANS(90-DEGREES(ASIN(AD759/2000))))*SQRT(2*Basic!$C$4*9.81))))*SIN(RADIANS(AK759)))-19.62*(-Basic!$C$3))))*(SQRT((SIN(RADIANS(90-DEGREES(ASIN(AD759/2000))))*SQRT(2*Basic!$C$4*9.81)*Tool!$B$125*SIN(RADIANS(90-DEGREES(ASIN(AD759/2000))))*SQRT(2*Basic!$C$4*9.81)*Tool!$B$125)+(COS(RADIANS(90-DEGREES(ASIN(AD759/2000))))*SQRT(2*Basic!$C$4*9.81)*COS(RADIANS(90-DEGREES(ASIN(AD759/2000))))*SQRT(2*Basic!$C$4*9.81))))*COS(RADIANS(AK759))</f>
        <v>4.5201375480496804</v>
      </c>
    </row>
    <row r="760" spans="6:45" x14ac:dyDescent="0.3">
      <c r="F760">
        <v>758</v>
      </c>
      <c r="G760" s="31">
        <f t="shared" si="80"/>
        <v>2.2346155049141854</v>
      </c>
      <c r="H760" s="35">
        <f>Tool!$E$10+('Trajectory Map'!G760*SIN(RADIANS(90-2*DEGREES(ASIN($D$5/2000))))/COS(RADIANS(90-2*DEGREES(ASIN($D$5/2000))))-('Trajectory Map'!G760*'Trajectory Map'!G760/((VLOOKUP($D$5,$AD$3:$AR$2002,15,FALSE)*4*COS(RADIANS(90-2*DEGREES(ASIN($D$5/2000))))*COS(RADIANS(90-2*DEGREES(ASIN($D$5/2000))))))))</f>
        <v>5.3373450817767951</v>
      </c>
      <c r="AD760" s="33">
        <f t="shared" si="84"/>
        <v>758</v>
      </c>
      <c r="AE760" s="33">
        <f t="shared" si="81"/>
        <v>1850.7933434070915</v>
      </c>
      <c r="AH760" s="33">
        <f t="shared" si="82"/>
        <v>22.271754106754081</v>
      </c>
      <c r="AI760" s="33">
        <f t="shared" si="83"/>
        <v>67.728245893245912</v>
      </c>
      <c r="AK760" s="75">
        <f t="shared" si="85"/>
        <v>45.456491786491839</v>
      </c>
      <c r="AN760" s="64"/>
      <c r="AQ760" s="64"/>
      <c r="AR760" s="75">
        <f>(SQRT((SIN(RADIANS(90-DEGREES(ASIN(AD760/2000))))*SQRT(2*Basic!$C$4*9.81)*Tool!$B$125*SIN(RADIANS(90-DEGREES(ASIN(AD760/2000))))*SQRT(2*Basic!$C$4*9.81)*Tool!$B$125)+(COS(RADIANS(90-DEGREES(ASIN(AD760/2000))))*SQRT(2*Basic!$C$4*9.81)*COS(RADIANS(90-DEGREES(ASIN(AD760/2000))))*SQRT(2*Basic!$C$4*9.81))))*(SQRT((SIN(RADIANS(90-DEGREES(ASIN(AD760/2000))))*SQRT(2*Basic!$C$4*9.81)*Tool!$B$125*SIN(RADIANS(90-DEGREES(ASIN(AD760/2000))))*SQRT(2*Basic!$C$4*9.81)*Tool!$B$125)+(COS(RADIANS(90-DEGREES(ASIN(AD760/2000))))*SQRT(2*Basic!$C$4*9.81)*COS(RADIANS(90-DEGREES(ASIN(AD760/2000))))*SQRT(2*Basic!$C$4*9.81))))/(2*9.81)</f>
        <v>0.98167486276000004</v>
      </c>
      <c r="AS760" s="75">
        <f>(1/9.81)*((SQRT((SIN(RADIANS(90-DEGREES(ASIN(AD760/2000))))*SQRT(2*Basic!$C$4*9.81)*Tool!$B$125*SIN(RADIANS(90-DEGREES(ASIN(AD760/2000))))*SQRT(2*Basic!$C$4*9.81)*Tool!$B$125)+(COS(RADIANS(90-DEGREES(ASIN(AD760/2000))))*SQRT(2*Basic!$C$4*9.81)*COS(RADIANS(90-DEGREES(ASIN(AD760/2000))))*SQRT(2*Basic!$C$4*9.81))))*SIN(RADIANS(AK760))+(SQRT(((SQRT((SIN(RADIANS(90-DEGREES(ASIN(AD760/2000))))*SQRT(2*Basic!$C$4*9.81)*Tool!$B$125*SIN(RADIANS(90-DEGREES(ASIN(AD760/2000))))*SQRT(2*Basic!$C$4*9.81)*Tool!$B$125)+(COS(RADIANS(90-DEGREES(ASIN(AD760/2000))))*SQRT(2*Basic!$C$4*9.81)*COS(RADIANS(90-DEGREES(ASIN(AD760/2000))))*SQRT(2*Basic!$C$4*9.81))))*SIN(RADIANS(AK760))*(SQRT((SIN(RADIANS(90-DEGREES(ASIN(AD760/2000))))*SQRT(2*Basic!$C$4*9.81)*Tool!$B$125*SIN(RADIANS(90-DEGREES(ASIN(AD760/2000))))*SQRT(2*Basic!$C$4*9.81)*Tool!$B$125)+(COS(RADIANS(90-DEGREES(ASIN(AD760/2000))))*SQRT(2*Basic!$C$4*9.81)*COS(RADIANS(90-DEGREES(ASIN(AD760/2000))))*SQRT(2*Basic!$C$4*9.81))))*SIN(RADIANS(AK760)))-19.62*(-Basic!$C$3))))*(SQRT((SIN(RADIANS(90-DEGREES(ASIN(AD760/2000))))*SQRT(2*Basic!$C$4*9.81)*Tool!$B$125*SIN(RADIANS(90-DEGREES(ASIN(AD760/2000))))*SQRT(2*Basic!$C$4*9.81)*Tool!$B$125)+(COS(RADIANS(90-DEGREES(ASIN(AD760/2000))))*SQRT(2*Basic!$C$4*9.81)*COS(RADIANS(90-DEGREES(ASIN(AD760/2000))))*SQRT(2*Basic!$C$4*9.81))))*COS(RADIANS(AK760))</f>
        <v>4.5249717990799141</v>
      </c>
    </row>
    <row r="761" spans="6:45" x14ac:dyDescent="0.3">
      <c r="F761">
        <v>759</v>
      </c>
      <c r="G761" s="31">
        <f t="shared" si="80"/>
        <v>2.2375635464773969</v>
      </c>
      <c r="H761" s="35">
        <f>Tool!$E$10+('Trajectory Map'!G761*SIN(RADIANS(90-2*DEGREES(ASIN($D$5/2000))))/COS(RADIANS(90-2*DEGREES(ASIN($D$5/2000))))-('Trajectory Map'!G761*'Trajectory Map'!G761/((VLOOKUP($D$5,$AD$3:$AR$2002,15,FALSE)*4*COS(RADIANS(90-2*DEGREES(ASIN($D$5/2000))))*COS(RADIANS(90-2*DEGREES(ASIN($D$5/2000))))))))</f>
        <v>5.3351602281064991</v>
      </c>
      <c r="AD761" s="33">
        <f t="shared" si="84"/>
        <v>759</v>
      </c>
      <c r="AE761" s="33">
        <f t="shared" si="81"/>
        <v>1850.3834737696941</v>
      </c>
      <c r="AH761" s="33">
        <f t="shared" si="82"/>
        <v>22.302714950263631</v>
      </c>
      <c r="AI761" s="33">
        <f t="shared" si="83"/>
        <v>67.697285049736365</v>
      </c>
      <c r="AK761" s="75">
        <f t="shared" si="85"/>
        <v>45.394570099472737</v>
      </c>
      <c r="AN761" s="64"/>
      <c r="AQ761" s="64"/>
      <c r="AR761" s="75">
        <f>(SQRT((SIN(RADIANS(90-DEGREES(ASIN(AD761/2000))))*SQRT(2*Basic!$C$4*9.81)*Tool!$B$125*SIN(RADIANS(90-DEGREES(ASIN(AD761/2000))))*SQRT(2*Basic!$C$4*9.81)*Tool!$B$125)+(COS(RADIANS(90-DEGREES(ASIN(AD761/2000))))*SQRT(2*Basic!$C$4*9.81)*COS(RADIANS(90-DEGREES(ASIN(AD761/2000))))*SQRT(2*Basic!$C$4*9.81))))*(SQRT((SIN(RADIANS(90-DEGREES(ASIN(AD761/2000))))*SQRT(2*Basic!$C$4*9.81)*Tool!$B$125*SIN(RADIANS(90-DEGREES(ASIN(AD761/2000))))*SQRT(2*Basic!$C$4*9.81)*Tool!$B$125)+(COS(RADIANS(90-DEGREES(ASIN(AD761/2000))))*SQRT(2*Basic!$C$4*9.81)*COS(RADIANS(90-DEGREES(ASIN(AD761/2000))))*SQRT(2*Basic!$C$4*9.81))))/(2*9.81)</f>
        <v>0.98208155528999996</v>
      </c>
      <c r="AS761" s="75">
        <f>(1/9.81)*((SQRT((SIN(RADIANS(90-DEGREES(ASIN(AD761/2000))))*SQRT(2*Basic!$C$4*9.81)*Tool!$B$125*SIN(RADIANS(90-DEGREES(ASIN(AD761/2000))))*SQRT(2*Basic!$C$4*9.81)*Tool!$B$125)+(COS(RADIANS(90-DEGREES(ASIN(AD761/2000))))*SQRT(2*Basic!$C$4*9.81)*COS(RADIANS(90-DEGREES(ASIN(AD761/2000))))*SQRT(2*Basic!$C$4*9.81))))*SIN(RADIANS(AK761))+(SQRT(((SQRT((SIN(RADIANS(90-DEGREES(ASIN(AD761/2000))))*SQRT(2*Basic!$C$4*9.81)*Tool!$B$125*SIN(RADIANS(90-DEGREES(ASIN(AD761/2000))))*SQRT(2*Basic!$C$4*9.81)*Tool!$B$125)+(COS(RADIANS(90-DEGREES(ASIN(AD761/2000))))*SQRT(2*Basic!$C$4*9.81)*COS(RADIANS(90-DEGREES(ASIN(AD761/2000))))*SQRT(2*Basic!$C$4*9.81))))*SIN(RADIANS(AK761))*(SQRT((SIN(RADIANS(90-DEGREES(ASIN(AD761/2000))))*SQRT(2*Basic!$C$4*9.81)*Tool!$B$125*SIN(RADIANS(90-DEGREES(ASIN(AD761/2000))))*SQRT(2*Basic!$C$4*9.81)*Tool!$B$125)+(COS(RADIANS(90-DEGREES(ASIN(AD761/2000))))*SQRT(2*Basic!$C$4*9.81)*COS(RADIANS(90-DEGREES(ASIN(AD761/2000))))*SQRT(2*Basic!$C$4*9.81))))*SIN(RADIANS(AK761)))-19.62*(-Basic!$C$3))))*(SQRT((SIN(RADIANS(90-DEGREES(ASIN(AD761/2000))))*SQRT(2*Basic!$C$4*9.81)*Tool!$B$125*SIN(RADIANS(90-DEGREES(ASIN(AD761/2000))))*SQRT(2*Basic!$C$4*9.81)*Tool!$B$125)+(COS(RADIANS(90-DEGREES(ASIN(AD761/2000))))*SQRT(2*Basic!$C$4*9.81)*COS(RADIANS(90-DEGREES(ASIN(AD761/2000))))*SQRT(2*Basic!$C$4*9.81))))*COS(RADIANS(AK761))</f>
        <v>4.5298003244198615</v>
      </c>
    </row>
    <row r="762" spans="6:45" x14ac:dyDescent="0.3">
      <c r="F762">
        <v>760</v>
      </c>
      <c r="G762" s="31">
        <f t="shared" si="80"/>
        <v>2.2405115880406079</v>
      </c>
      <c r="H762" s="35">
        <f>Tool!$E$10+('Trajectory Map'!G762*SIN(RADIANS(90-2*DEGREES(ASIN($D$5/2000))))/COS(RADIANS(90-2*DEGREES(ASIN($D$5/2000))))-('Trajectory Map'!G762*'Trajectory Map'!G762/((VLOOKUP($D$5,$AD$3:$AR$2002,15,FALSE)*4*COS(RADIANS(90-2*DEGREES(ASIN($D$5/2000))))*COS(RADIANS(90-2*DEGREES(ASIN($D$5/2000))))))))</f>
        <v>5.3329719208426889</v>
      </c>
      <c r="AD762" s="33">
        <f t="shared" si="84"/>
        <v>760</v>
      </c>
      <c r="AE762" s="33">
        <f t="shared" si="81"/>
        <v>1849.9729727755484</v>
      </c>
      <c r="AH762" s="33">
        <f t="shared" si="82"/>
        <v>22.333682657805301</v>
      </c>
      <c r="AI762" s="33">
        <f t="shared" si="83"/>
        <v>67.666317342194702</v>
      </c>
      <c r="AK762" s="75">
        <f t="shared" si="85"/>
        <v>45.332634684389397</v>
      </c>
      <c r="AN762" s="64"/>
      <c r="AQ762" s="64"/>
      <c r="AR762" s="75">
        <f>(SQRT((SIN(RADIANS(90-DEGREES(ASIN(AD762/2000))))*SQRT(2*Basic!$C$4*9.81)*Tool!$B$125*SIN(RADIANS(90-DEGREES(ASIN(AD762/2000))))*SQRT(2*Basic!$C$4*9.81)*Tool!$B$125)+(COS(RADIANS(90-DEGREES(ASIN(AD762/2000))))*SQRT(2*Basic!$C$4*9.81)*COS(RADIANS(90-DEGREES(ASIN(AD762/2000))))*SQRT(2*Basic!$C$4*9.81))))*(SQRT((SIN(RADIANS(90-DEGREES(ASIN(AD762/2000))))*SQRT(2*Basic!$C$4*9.81)*Tool!$B$125*SIN(RADIANS(90-DEGREES(ASIN(AD762/2000))))*SQRT(2*Basic!$C$4*9.81)*Tool!$B$125)+(COS(RADIANS(90-DEGREES(ASIN(AD762/2000))))*SQRT(2*Basic!$C$4*9.81)*COS(RADIANS(90-DEGREES(ASIN(AD762/2000))))*SQRT(2*Basic!$C$4*9.81))))/(2*9.81)</f>
        <v>0.9824887840000005</v>
      </c>
      <c r="AS762" s="75">
        <f>(1/9.81)*((SQRT((SIN(RADIANS(90-DEGREES(ASIN(AD762/2000))))*SQRT(2*Basic!$C$4*9.81)*Tool!$B$125*SIN(RADIANS(90-DEGREES(ASIN(AD762/2000))))*SQRT(2*Basic!$C$4*9.81)*Tool!$B$125)+(COS(RADIANS(90-DEGREES(ASIN(AD762/2000))))*SQRT(2*Basic!$C$4*9.81)*COS(RADIANS(90-DEGREES(ASIN(AD762/2000))))*SQRT(2*Basic!$C$4*9.81))))*SIN(RADIANS(AK762))+(SQRT(((SQRT((SIN(RADIANS(90-DEGREES(ASIN(AD762/2000))))*SQRT(2*Basic!$C$4*9.81)*Tool!$B$125*SIN(RADIANS(90-DEGREES(ASIN(AD762/2000))))*SQRT(2*Basic!$C$4*9.81)*Tool!$B$125)+(COS(RADIANS(90-DEGREES(ASIN(AD762/2000))))*SQRT(2*Basic!$C$4*9.81)*COS(RADIANS(90-DEGREES(ASIN(AD762/2000))))*SQRT(2*Basic!$C$4*9.81))))*SIN(RADIANS(AK762))*(SQRT((SIN(RADIANS(90-DEGREES(ASIN(AD762/2000))))*SQRT(2*Basic!$C$4*9.81)*Tool!$B$125*SIN(RADIANS(90-DEGREES(ASIN(AD762/2000))))*SQRT(2*Basic!$C$4*9.81)*Tool!$B$125)+(COS(RADIANS(90-DEGREES(ASIN(AD762/2000))))*SQRT(2*Basic!$C$4*9.81)*COS(RADIANS(90-DEGREES(ASIN(AD762/2000))))*SQRT(2*Basic!$C$4*9.81))))*SIN(RADIANS(AK762)))-19.62*(-Basic!$C$3))))*(SQRT((SIN(RADIANS(90-DEGREES(ASIN(AD762/2000))))*SQRT(2*Basic!$C$4*9.81)*Tool!$B$125*SIN(RADIANS(90-DEGREES(ASIN(AD762/2000))))*SQRT(2*Basic!$C$4*9.81)*Tool!$B$125)+(COS(RADIANS(90-DEGREES(ASIN(AD762/2000))))*SQRT(2*Basic!$C$4*9.81)*COS(RADIANS(90-DEGREES(ASIN(AD762/2000))))*SQRT(2*Basic!$C$4*9.81))))*COS(RADIANS(AK762))</f>
        <v>4.5346231095804148</v>
      </c>
    </row>
    <row r="763" spans="6:45" x14ac:dyDescent="0.3">
      <c r="F763">
        <v>761</v>
      </c>
      <c r="G763" s="31">
        <f t="shared" si="80"/>
        <v>2.2434596296038194</v>
      </c>
      <c r="H763" s="35">
        <f>Tool!$E$10+('Trajectory Map'!G763*SIN(RADIANS(90-2*DEGREES(ASIN($D$5/2000))))/COS(RADIANS(90-2*DEGREES(ASIN($D$5/2000))))-('Trajectory Map'!G763*'Trajectory Map'!G763/((VLOOKUP($D$5,$AD$3:$AR$2002,15,FALSE)*4*COS(RADIANS(90-2*DEGREES(ASIN($D$5/2000))))*COS(RADIANS(90-2*DEGREES(ASIN($D$5/2000))))))))</f>
        <v>5.3307801599853644</v>
      </c>
      <c r="AD763" s="33">
        <f t="shared" si="84"/>
        <v>761</v>
      </c>
      <c r="AE763" s="33">
        <f t="shared" si="81"/>
        <v>1849.5618400042752</v>
      </c>
      <c r="AH763" s="33">
        <f t="shared" si="82"/>
        <v>22.364657242998952</v>
      </c>
      <c r="AI763" s="33">
        <f t="shared" si="83"/>
        <v>67.635342757001041</v>
      </c>
      <c r="AK763" s="75">
        <f t="shared" si="85"/>
        <v>45.270685514002096</v>
      </c>
      <c r="AN763" s="64"/>
      <c r="AQ763" s="64"/>
      <c r="AR763" s="75">
        <f>(SQRT((SIN(RADIANS(90-DEGREES(ASIN(AD763/2000))))*SQRT(2*Basic!$C$4*9.81)*Tool!$B$125*SIN(RADIANS(90-DEGREES(ASIN(AD763/2000))))*SQRT(2*Basic!$C$4*9.81)*Tool!$B$125)+(COS(RADIANS(90-DEGREES(ASIN(AD763/2000))))*SQRT(2*Basic!$C$4*9.81)*COS(RADIANS(90-DEGREES(ASIN(AD763/2000))))*SQRT(2*Basic!$C$4*9.81))))*(SQRT((SIN(RADIANS(90-DEGREES(ASIN(AD763/2000))))*SQRT(2*Basic!$C$4*9.81)*Tool!$B$125*SIN(RADIANS(90-DEGREES(ASIN(AD763/2000))))*SQRT(2*Basic!$C$4*9.81)*Tool!$B$125)+(COS(RADIANS(90-DEGREES(ASIN(AD763/2000))))*SQRT(2*Basic!$C$4*9.81)*COS(RADIANS(90-DEGREES(ASIN(AD763/2000))))*SQRT(2*Basic!$C$4*9.81))))/(2*9.81)</f>
        <v>0.98289654889000022</v>
      </c>
      <c r="AS763" s="75">
        <f>(1/9.81)*((SQRT((SIN(RADIANS(90-DEGREES(ASIN(AD763/2000))))*SQRT(2*Basic!$C$4*9.81)*Tool!$B$125*SIN(RADIANS(90-DEGREES(ASIN(AD763/2000))))*SQRT(2*Basic!$C$4*9.81)*Tool!$B$125)+(COS(RADIANS(90-DEGREES(ASIN(AD763/2000))))*SQRT(2*Basic!$C$4*9.81)*COS(RADIANS(90-DEGREES(ASIN(AD763/2000))))*SQRT(2*Basic!$C$4*9.81))))*SIN(RADIANS(AK763))+(SQRT(((SQRT((SIN(RADIANS(90-DEGREES(ASIN(AD763/2000))))*SQRT(2*Basic!$C$4*9.81)*Tool!$B$125*SIN(RADIANS(90-DEGREES(ASIN(AD763/2000))))*SQRT(2*Basic!$C$4*9.81)*Tool!$B$125)+(COS(RADIANS(90-DEGREES(ASIN(AD763/2000))))*SQRT(2*Basic!$C$4*9.81)*COS(RADIANS(90-DEGREES(ASIN(AD763/2000))))*SQRT(2*Basic!$C$4*9.81))))*SIN(RADIANS(AK763))*(SQRT((SIN(RADIANS(90-DEGREES(ASIN(AD763/2000))))*SQRT(2*Basic!$C$4*9.81)*Tool!$B$125*SIN(RADIANS(90-DEGREES(ASIN(AD763/2000))))*SQRT(2*Basic!$C$4*9.81)*Tool!$B$125)+(COS(RADIANS(90-DEGREES(ASIN(AD763/2000))))*SQRT(2*Basic!$C$4*9.81)*COS(RADIANS(90-DEGREES(ASIN(AD763/2000))))*SQRT(2*Basic!$C$4*9.81))))*SIN(RADIANS(AK763)))-19.62*(-Basic!$C$3))))*(SQRT((SIN(RADIANS(90-DEGREES(ASIN(AD763/2000))))*SQRT(2*Basic!$C$4*9.81)*Tool!$B$125*SIN(RADIANS(90-DEGREES(ASIN(AD763/2000))))*SQRT(2*Basic!$C$4*9.81)*Tool!$B$125)+(COS(RADIANS(90-DEGREES(ASIN(AD763/2000))))*SQRT(2*Basic!$C$4*9.81)*COS(RADIANS(90-DEGREES(ASIN(AD763/2000))))*SQRT(2*Basic!$C$4*9.81))))*COS(RADIANS(AK763))</f>
        <v>4.5394401400554649</v>
      </c>
    </row>
    <row r="764" spans="6:45" x14ac:dyDescent="0.3">
      <c r="F764">
        <v>762</v>
      </c>
      <c r="G764" s="31">
        <f t="shared" si="80"/>
        <v>2.2464076711670309</v>
      </c>
      <c r="H764" s="35">
        <f>Tool!$E$10+('Trajectory Map'!G764*SIN(RADIANS(90-2*DEGREES(ASIN($D$5/2000))))/COS(RADIANS(90-2*DEGREES(ASIN($D$5/2000))))-('Trajectory Map'!G764*'Trajectory Map'!G764/((VLOOKUP($D$5,$AD$3:$AR$2002,15,FALSE)*4*COS(RADIANS(90-2*DEGREES(ASIN($D$5/2000))))*COS(RADIANS(90-2*DEGREES(ASIN($D$5/2000))))))))</f>
        <v>5.3285849455345247</v>
      </c>
      <c r="AD764" s="33">
        <f t="shared" si="84"/>
        <v>762</v>
      </c>
      <c r="AE764" s="33">
        <f t="shared" si="81"/>
        <v>1849.1500750344737</v>
      </c>
      <c r="AH764" s="33">
        <f t="shared" si="82"/>
        <v>22.3956387194876</v>
      </c>
      <c r="AI764" s="33">
        <f t="shared" si="83"/>
        <v>67.604361280512393</v>
      </c>
      <c r="AK764" s="75">
        <f t="shared" si="85"/>
        <v>45.2087225610248</v>
      </c>
      <c r="AN764" s="64"/>
      <c r="AQ764" s="64"/>
      <c r="AR764" s="75">
        <f>(SQRT((SIN(RADIANS(90-DEGREES(ASIN(AD764/2000))))*SQRT(2*Basic!$C$4*9.81)*Tool!$B$125*SIN(RADIANS(90-DEGREES(ASIN(AD764/2000))))*SQRT(2*Basic!$C$4*9.81)*Tool!$B$125)+(COS(RADIANS(90-DEGREES(ASIN(AD764/2000))))*SQRT(2*Basic!$C$4*9.81)*COS(RADIANS(90-DEGREES(ASIN(AD764/2000))))*SQRT(2*Basic!$C$4*9.81))))*(SQRT((SIN(RADIANS(90-DEGREES(ASIN(AD764/2000))))*SQRT(2*Basic!$C$4*9.81)*Tool!$B$125*SIN(RADIANS(90-DEGREES(ASIN(AD764/2000))))*SQRT(2*Basic!$C$4*9.81)*Tool!$B$125)+(COS(RADIANS(90-DEGREES(ASIN(AD764/2000))))*SQRT(2*Basic!$C$4*9.81)*COS(RADIANS(90-DEGREES(ASIN(AD764/2000))))*SQRT(2*Basic!$C$4*9.81))))/(2*9.81)</f>
        <v>0.98330484996000023</v>
      </c>
      <c r="AS764" s="75">
        <f>(1/9.81)*((SQRT((SIN(RADIANS(90-DEGREES(ASIN(AD764/2000))))*SQRT(2*Basic!$C$4*9.81)*Tool!$B$125*SIN(RADIANS(90-DEGREES(ASIN(AD764/2000))))*SQRT(2*Basic!$C$4*9.81)*Tool!$B$125)+(COS(RADIANS(90-DEGREES(ASIN(AD764/2000))))*SQRT(2*Basic!$C$4*9.81)*COS(RADIANS(90-DEGREES(ASIN(AD764/2000))))*SQRT(2*Basic!$C$4*9.81))))*SIN(RADIANS(AK764))+(SQRT(((SQRT((SIN(RADIANS(90-DEGREES(ASIN(AD764/2000))))*SQRT(2*Basic!$C$4*9.81)*Tool!$B$125*SIN(RADIANS(90-DEGREES(ASIN(AD764/2000))))*SQRT(2*Basic!$C$4*9.81)*Tool!$B$125)+(COS(RADIANS(90-DEGREES(ASIN(AD764/2000))))*SQRT(2*Basic!$C$4*9.81)*COS(RADIANS(90-DEGREES(ASIN(AD764/2000))))*SQRT(2*Basic!$C$4*9.81))))*SIN(RADIANS(AK764))*(SQRT((SIN(RADIANS(90-DEGREES(ASIN(AD764/2000))))*SQRT(2*Basic!$C$4*9.81)*Tool!$B$125*SIN(RADIANS(90-DEGREES(ASIN(AD764/2000))))*SQRT(2*Basic!$C$4*9.81)*Tool!$B$125)+(COS(RADIANS(90-DEGREES(ASIN(AD764/2000))))*SQRT(2*Basic!$C$4*9.81)*COS(RADIANS(90-DEGREES(ASIN(AD764/2000))))*SQRT(2*Basic!$C$4*9.81))))*SIN(RADIANS(AK764)))-19.62*(-Basic!$C$3))))*(SQRT((SIN(RADIANS(90-DEGREES(ASIN(AD764/2000))))*SQRT(2*Basic!$C$4*9.81)*Tool!$B$125*SIN(RADIANS(90-DEGREES(ASIN(AD764/2000))))*SQRT(2*Basic!$C$4*9.81)*Tool!$B$125)+(COS(RADIANS(90-DEGREES(ASIN(AD764/2000))))*SQRT(2*Basic!$C$4*9.81)*COS(RADIANS(90-DEGREES(ASIN(AD764/2000))))*SQRT(2*Basic!$C$4*9.81))))*COS(RADIANS(AK764))</f>
        <v>4.5442514013219482</v>
      </c>
    </row>
    <row r="765" spans="6:45" x14ac:dyDescent="0.3">
      <c r="F765">
        <v>763</v>
      </c>
      <c r="G765" s="31">
        <f t="shared" si="80"/>
        <v>2.2493557127302419</v>
      </c>
      <c r="H765" s="35">
        <f>Tool!$E$10+('Trajectory Map'!G765*SIN(RADIANS(90-2*DEGREES(ASIN($D$5/2000))))/COS(RADIANS(90-2*DEGREES(ASIN($D$5/2000))))-('Trajectory Map'!G765*'Trajectory Map'!G765/((VLOOKUP($D$5,$AD$3:$AR$2002,15,FALSE)*4*COS(RADIANS(90-2*DEGREES(ASIN($D$5/2000))))*COS(RADIANS(90-2*DEGREES(ASIN($D$5/2000))))))))</f>
        <v>5.3263862774901725</v>
      </c>
      <c r="AD765" s="33">
        <f t="shared" si="84"/>
        <v>763</v>
      </c>
      <c r="AE765" s="33">
        <f t="shared" si="81"/>
        <v>1848.73767744372</v>
      </c>
      <c r="AH765" s="33">
        <f t="shared" si="82"/>
        <v>22.42662710093753</v>
      </c>
      <c r="AI765" s="33">
        <f t="shared" si="83"/>
        <v>67.573372899062463</v>
      </c>
      <c r="AK765" s="75">
        <f t="shared" si="85"/>
        <v>45.14674579812494</v>
      </c>
      <c r="AN765" s="64"/>
      <c r="AQ765" s="64"/>
      <c r="AR765" s="75">
        <f>(SQRT((SIN(RADIANS(90-DEGREES(ASIN(AD765/2000))))*SQRT(2*Basic!$C$4*9.81)*Tool!$B$125*SIN(RADIANS(90-DEGREES(ASIN(AD765/2000))))*SQRT(2*Basic!$C$4*9.81)*Tool!$B$125)+(COS(RADIANS(90-DEGREES(ASIN(AD765/2000))))*SQRT(2*Basic!$C$4*9.81)*COS(RADIANS(90-DEGREES(ASIN(AD765/2000))))*SQRT(2*Basic!$C$4*9.81))))*(SQRT((SIN(RADIANS(90-DEGREES(ASIN(AD765/2000))))*SQRT(2*Basic!$C$4*9.81)*Tool!$B$125*SIN(RADIANS(90-DEGREES(ASIN(AD765/2000))))*SQRT(2*Basic!$C$4*9.81)*Tool!$B$125)+(COS(RADIANS(90-DEGREES(ASIN(AD765/2000))))*SQRT(2*Basic!$C$4*9.81)*COS(RADIANS(90-DEGREES(ASIN(AD765/2000))))*SQRT(2*Basic!$C$4*9.81))))/(2*9.81)</f>
        <v>0.9837136872100003</v>
      </c>
      <c r="AS765" s="75">
        <f>(1/9.81)*((SQRT((SIN(RADIANS(90-DEGREES(ASIN(AD765/2000))))*SQRT(2*Basic!$C$4*9.81)*Tool!$B$125*SIN(RADIANS(90-DEGREES(ASIN(AD765/2000))))*SQRT(2*Basic!$C$4*9.81)*Tool!$B$125)+(COS(RADIANS(90-DEGREES(ASIN(AD765/2000))))*SQRT(2*Basic!$C$4*9.81)*COS(RADIANS(90-DEGREES(ASIN(AD765/2000))))*SQRT(2*Basic!$C$4*9.81))))*SIN(RADIANS(AK765))+(SQRT(((SQRT((SIN(RADIANS(90-DEGREES(ASIN(AD765/2000))))*SQRT(2*Basic!$C$4*9.81)*Tool!$B$125*SIN(RADIANS(90-DEGREES(ASIN(AD765/2000))))*SQRT(2*Basic!$C$4*9.81)*Tool!$B$125)+(COS(RADIANS(90-DEGREES(ASIN(AD765/2000))))*SQRT(2*Basic!$C$4*9.81)*COS(RADIANS(90-DEGREES(ASIN(AD765/2000))))*SQRT(2*Basic!$C$4*9.81))))*SIN(RADIANS(AK765))*(SQRT((SIN(RADIANS(90-DEGREES(ASIN(AD765/2000))))*SQRT(2*Basic!$C$4*9.81)*Tool!$B$125*SIN(RADIANS(90-DEGREES(ASIN(AD765/2000))))*SQRT(2*Basic!$C$4*9.81)*Tool!$B$125)+(COS(RADIANS(90-DEGREES(ASIN(AD765/2000))))*SQRT(2*Basic!$C$4*9.81)*COS(RADIANS(90-DEGREES(ASIN(AD765/2000))))*SQRT(2*Basic!$C$4*9.81))))*SIN(RADIANS(AK765)))-19.62*(-Basic!$C$3))))*(SQRT((SIN(RADIANS(90-DEGREES(ASIN(AD765/2000))))*SQRT(2*Basic!$C$4*9.81)*Tool!$B$125*SIN(RADIANS(90-DEGREES(ASIN(AD765/2000))))*SQRT(2*Basic!$C$4*9.81)*Tool!$B$125)+(COS(RADIANS(90-DEGREES(ASIN(AD765/2000))))*SQRT(2*Basic!$C$4*9.81)*COS(RADIANS(90-DEGREES(ASIN(AD765/2000))))*SQRT(2*Basic!$C$4*9.81))))*COS(RADIANS(AK765))</f>
        <v>4.5490568788398908</v>
      </c>
    </row>
    <row r="766" spans="6:45" x14ac:dyDescent="0.3">
      <c r="F766">
        <v>764</v>
      </c>
      <c r="G766" s="31">
        <f t="shared" si="80"/>
        <v>2.2523037542934534</v>
      </c>
      <c r="H766" s="35">
        <f>Tool!$E$10+('Trajectory Map'!G766*SIN(RADIANS(90-2*DEGREES(ASIN($D$5/2000))))/COS(RADIANS(90-2*DEGREES(ASIN($D$5/2000))))-('Trajectory Map'!G766*'Trajectory Map'!G766/((VLOOKUP($D$5,$AD$3:$AR$2002,15,FALSE)*4*COS(RADIANS(90-2*DEGREES(ASIN($D$5/2000))))*COS(RADIANS(90-2*DEGREES(ASIN($D$5/2000))))))))</f>
        <v>5.3241841558523051</v>
      </c>
      <c r="AD766" s="33">
        <f t="shared" si="84"/>
        <v>764</v>
      </c>
      <c r="AE766" s="33">
        <f t="shared" si="81"/>
        <v>1848.3246468085633</v>
      </c>
      <c r="AH766" s="33">
        <f t="shared" si="82"/>
        <v>22.457622401038336</v>
      </c>
      <c r="AI766" s="33">
        <f t="shared" si="83"/>
        <v>67.542377598961664</v>
      </c>
      <c r="AK766" s="75">
        <f t="shared" si="85"/>
        <v>45.084755197923329</v>
      </c>
      <c r="AN766" s="64"/>
      <c r="AQ766" s="64"/>
      <c r="AR766" s="75">
        <f>(SQRT((SIN(RADIANS(90-DEGREES(ASIN(AD766/2000))))*SQRT(2*Basic!$C$4*9.81)*Tool!$B$125*SIN(RADIANS(90-DEGREES(ASIN(AD766/2000))))*SQRT(2*Basic!$C$4*9.81)*Tool!$B$125)+(COS(RADIANS(90-DEGREES(ASIN(AD766/2000))))*SQRT(2*Basic!$C$4*9.81)*COS(RADIANS(90-DEGREES(ASIN(AD766/2000))))*SQRT(2*Basic!$C$4*9.81))))*(SQRT((SIN(RADIANS(90-DEGREES(ASIN(AD766/2000))))*SQRT(2*Basic!$C$4*9.81)*Tool!$B$125*SIN(RADIANS(90-DEGREES(ASIN(AD766/2000))))*SQRT(2*Basic!$C$4*9.81)*Tool!$B$125)+(COS(RADIANS(90-DEGREES(ASIN(AD766/2000))))*SQRT(2*Basic!$C$4*9.81)*COS(RADIANS(90-DEGREES(ASIN(AD766/2000))))*SQRT(2*Basic!$C$4*9.81))))/(2*9.81)</f>
        <v>0.98412306063999977</v>
      </c>
      <c r="AS766" s="75">
        <f>(1/9.81)*((SQRT((SIN(RADIANS(90-DEGREES(ASIN(AD766/2000))))*SQRT(2*Basic!$C$4*9.81)*Tool!$B$125*SIN(RADIANS(90-DEGREES(ASIN(AD766/2000))))*SQRT(2*Basic!$C$4*9.81)*Tool!$B$125)+(COS(RADIANS(90-DEGREES(ASIN(AD766/2000))))*SQRT(2*Basic!$C$4*9.81)*COS(RADIANS(90-DEGREES(ASIN(AD766/2000))))*SQRT(2*Basic!$C$4*9.81))))*SIN(RADIANS(AK766))+(SQRT(((SQRT((SIN(RADIANS(90-DEGREES(ASIN(AD766/2000))))*SQRT(2*Basic!$C$4*9.81)*Tool!$B$125*SIN(RADIANS(90-DEGREES(ASIN(AD766/2000))))*SQRT(2*Basic!$C$4*9.81)*Tool!$B$125)+(COS(RADIANS(90-DEGREES(ASIN(AD766/2000))))*SQRT(2*Basic!$C$4*9.81)*COS(RADIANS(90-DEGREES(ASIN(AD766/2000))))*SQRT(2*Basic!$C$4*9.81))))*SIN(RADIANS(AK766))*(SQRT((SIN(RADIANS(90-DEGREES(ASIN(AD766/2000))))*SQRT(2*Basic!$C$4*9.81)*Tool!$B$125*SIN(RADIANS(90-DEGREES(ASIN(AD766/2000))))*SQRT(2*Basic!$C$4*9.81)*Tool!$B$125)+(COS(RADIANS(90-DEGREES(ASIN(AD766/2000))))*SQRT(2*Basic!$C$4*9.81)*COS(RADIANS(90-DEGREES(ASIN(AD766/2000))))*SQRT(2*Basic!$C$4*9.81))))*SIN(RADIANS(AK766)))-19.62*(-Basic!$C$3))))*(SQRT((SIN(RADIANS(90-DEGREES(ASIN(AD766/2000))))*SQRT(2*Basic!$C$4*9.81)*Tool!$B$125*SIN(RADIANS(90-DEGREES(ASIN(AD766/2000))))*SQRT(2*Basic!$C$4*9.81)*Tool!$B$125)+(COS(RADIANS(90-DEGREES(ASIN(AD766/2000))))*SQRT(2*Basic!$C$4*9.81)*COS(RADIANS(90-DEGREES(ASIN(AD766/2000))))*SQRT(2*Basic!$C$4*9.81))))*COS(RADIANS(AK766))</f>
        <v>4.5538565580524537</v>
      </c>
    </row>
    <row r="767" spans="6:45" x14ac:dyDescent="0.3">
      <c r="F767">
        <v>765</v>
      </c>
      <c r="G767" s="31">
        <f t="shared" si="80"/>
        <v>2.2552517958566645</v>
      </c>
      <c r="H767" s="35">
        <f>Tool!$E$10+('Trajectory Map'!G767*SIN(RADIANS(90-2*DEGREES(ASIN($D$5/2000))))/COS(RADIANS(90-2*DEGREES(ASIN($D$5/2000))))-('Trajectory Map'!G767*'Trajectory Map'!G767/((VLOOKUP($D$5,$AD$3:$AR$2002,15,FALSE)*4*COS(RADIANS(90-2*DEGREES(ASIN($D$5/2000))))*COS(RADIANS(90-2*DEGREES(ASIN($D$5/2000))))))))</f>
        <v>5.3219785806209252</v>
      </c>
      <c r="AD767" s="33">
        <f t="shared" si="84"/>
        <v>765</v>
      </c>
      <c r="AE767" s="33">
        <f t="shared" si="81"/>
        <v>1847.910982704524</v>
      </c>
      <c r="AH767" s="33">
        <f t="shared" si="82"/>
        <v>22.488624633502997</v>
      </c>
      <c r="AI767" s="33">
        <f t="shared" si="83"/>
        <v>67.511375366497006</v>
      </c>
      <c r="AK767" s="75">
        <f t="shared" si="85"/>
        <v>45.022750732994005</v>
      </c>
      <c r="AN767" s="64"/>
      <c r="AQ767" s="64"/>
      <c r="AR767" s="75">
        <f>(SQRT((SIN(RADIANS(90-DEGREES(ASIN(AD767/2000))))*SQRT(2*Basic!$C$4*9.81)*Tool!$B$125*SIN(RADIANS(90-DEGREES(ASIN(AD767/2000))))*SQRT(2*Basic!$C$4*9.81)*Tool!$B$125)+(COS(RADIANS(90-DEGREES(ASIN(AD767/2000))))*SQRT(2*Basic!$C$4*9.81)*COS(RADIANS(90-DEGREES(ASIN(AD767/2000))))*SQRT(2*Basic!$C$4*9.81))))*(SQRT((SIN(RADIANS(90-DEGREES(ASIN(AD767/2000))))*SQRT(2*Basic!$C$4*9.81)*Tool!$B$125*SIN(RADIANS(90-DEGREES(ASIN(AD767/2000))))*SQRT(2*Basic!$C$4*9.81)*Tool!$B$125)+(COS(RADIANS(90-DEGREES(ASIN(AD767/2000))))*SQRT(2*Basic!$C$4*9.81)*COS(RADIANS(90-DEGREES(ASIN(AD767/2000))))*SQRT(2*Basic!$C$4*9.81))))/(2*9.81)</f>
        <v>0.98453297024999997</v>
      </c>
      <c r="AS767" s="75">
        <f>(1/9.81)*((SQRT((SIN(RADIANS(90-DEGREES(ASIN(AD767/2000))))*SQRT(2*Basic!$C$4*9.81)*Tool!$B$125*SIN(RADIANS(90-DEGREES(ASIN(AD767/2000))))*SQRT(2*Basic!$C$4*9.81)*Tool!$B$125)+(COS(RADIANS(90-DEGREES(ASIN(AD767/2000))))*SQRT(2*Basic!$C$4*9.81)*COS(RADIANS(90-DEGREES(ASIN(AD767/2000))))*SQRT(2*Basic!$C$4*9.81))))*SIN(RADIANS(AK767))+(SQRT(((SQRT((SIN(RADIANS(90-DEGREES(ASIN(AD767/2000))))*SQRT(2*Basic!$C$4*9.81)*Tool!$B$125*SIN(RADIANS(90-DEGREES(ASIN(AD767/2000))))*SQRT(2*Basic!$C$4*9.81)*Tool!$B$125)+(COS(RADIANS(90-DEGREES(ASIN(AD767/2000))))*SQRT(2*Basic!$C$4*9.81)*COS(RADIANS(90-DEGREES(ASIN(AD767/2000))))*SQRT(2*Basic!$C$4*9.81))))*SIN(RADIANS(AK767))*(SQRT((SIN(RADIANS(90-DEGREES(ASIN(AD767/2000))))*SQRT(2*Basic!$C$4*9.81)*Tool!$B$125*SIN(RADIANS(90-DEGREES(ASIN(AD767/2000))))*SQRT(2*Basic!$C$4*9.81)*Tool!$B$125)+(COS(RADIANS(90-DEGREES(ASIN(AD767/2000))))*SQRT(2*Basic!$C$4*9.81)*COS(RADIANS(90-DEGREES(ASIN(AD767/2000))))*SQRT(2*Basic!$C$4*9.81))))*SIN(RADIANS(AK767)))-19.62*(-Basic!$C$3))))*(SQRT((SIN(RADIANS(90-DEGREES(ASIN(AD767/2000))))*SQRT(2*Basic!$C$4*9.81)*Tool!$B$125*SIN(RADIANS(90-DEGREES(ASIN(AD767/2000))))*SQRT(2*Basic!$C$4*9.81)*Tool!$B$125)+(COS(RADIANS(90-DEGREES(ASIN(AD767/2000))))*SQRT(2*Basic!$C$4*9.81)*COS(RADIANS(90-DEGREES(ASIN(AD767/2000))))*SQRT(2*Basic!$C$4*9.81))))*COS(RADIANS(AK767))</f>
        <v>4.5586504243859842</v>
      </c>
    </row>
    <row r="768" spans="6:45" x14ac:dyDescent="0.3">
      <c r="F768">
        <v>766</v>
      </c>
      <c r="G768" s="31">
        <f t="shared" si="80"/>
        <v>2.258199837419876</v>
      </c>
      <c r="H768" s="35">
        <f>Tool!$E$10+('Trajectory Map'!G768*SIN(RADIANS(90-2*DEGREES(ASIN($D$5/2000))))/COS(RADIANS(90-2*DEGREES(ASIN($D$5/2000))))-('Trajectory Map'!G768*'Trajectory Map'!G768/((VLOOKUP($D$5,$AD$3:$AR$2002,15,FALSE)*4*COS(RADIANS(90-2*DEGREES(ASIN($D$5/2000))))*COS(RADIANS(90-2*DEGREES(ASIN($D$5/2000))))))))</f>
        <v>5.3197695517960293</v>
      </c>
      <c r="AD768" s="33">
        <f t="shared" si="84"/>
        <v>766</v>
      </c>
      <c r="AE768" s="33">
        <f t="shared" si="81"/>
        <v>1847.4966847060916</v>
      </c>
      <c r="AH768" s="33">
        <f t="shared" si="82"/>
        <v>22.519633812067958</v>
      </c>
      <c r="AI768" s="33">
        <f t="shared" si="83"/>
        <v>67.480366187932049</v>
      </c>
      <c r="AK768" s="75">
        <f t="shared" si="85"/>
        <v>44.960732375864083</v>
      </c>
      <c r="AN768" s="64"/>
      <c r="AQ768" s="64"/>
      <c r="AR768" s="75">
        <f>(SQRT((SIN(RADIANS(90-DEGREES(ASIN(AD768/2000))))*SQRT(2*Basic!$C$4*9.81)*Tool!$B$125*SIN(RADIANS(90-DEGREES(ASIN(AD768/2000))))*SQRT(2*Basic!$C$4*9.81)*Tool!$B$125)+(COS(RADIANS(90-DEGREES(ASIN(AD768/2000))))*SQRT(2*Basic!$C$4*9.81)*COS(RADIANS(90-DEGREES(ASIN(AD768/2000))))*SQRT(2*Basic!$C$4*9.81))))*(SQRT((SIN(RADIANS(90-DEGREES(ASIN(AD768/2000))))*SQRT(2*Basic!$C$4*9.81)*Tool!$B$125*SIN(RADIANS(90-DEGREES(ASIN(AD768/2000))))*SQRT(2*Basic!$C$4*9.81)*Tool!$B$125)+(COS(RADIANS(90-DEGREES(ASIN(AD768/2000))))*SQRT(2*Basic!$C$4*9.81)*COS(RADIANS(90-DEGREES(ASIN(AD768/2000))))*SQRT(2*Basic!$C$4*9.81))))/(2*9.81)</f>
        <v>0.98494341604000002</v>
      </c>
      <c r="AS768" s="75">
        <f>(1/9.81)*((SQRT((SIN(RADIANS(90-DEGREES(ASIN(AD768/2000))))*SQRT(2*Basic!$C$4*9.81)*Tool!$B$125*SIN(RADIANS(90-DEGREES(ASIN(AD768/2000))))*SQRT(2*Basic!$C$4*9.81)*Tool!$B$125)+(COS(RADIANS(90-DEGREES(ASIN(AD768/2000))))*SQRT(2*Basic!$C$4*9.81)*COS(RADIANS(90-DEGREES(ASIN(AD768/2000))))*SQRT(2*Basic!$C$4*9.81))))*SIN(RADIANS(AK768))+(SQRT(((SQRT((SIN(RADIANS(90-DEGREES(ASIN(AD768/2000))))*SQRT(2*Basic!$C$4*9.81)*Tool!$B$125*SIN(RADIANS(90-DEGREES(ASIN(AD768/2000))))*SQRT(2*Basic!$C$4*9.81)*Tool!$B$125)+(COS(RADIANS(90-DEGREES(ASIN(AD768/2000))))*SQRT(2*Basic!$C$4*9.81)*COS(RADIANS(90-DEGREES(ASIN(AD768/2000))))*SQRT(2*Basic!$C$4*9.81))))*SIN(RADIANS(AK768))*(SQRT((SIN(RADIANS(90-DEGREES(ASIN(AD768/2000))))*SQRT(2*Basic!$C$4*9.81)*Tool!$B$125*SIN(RADIANS(90-DEGREES(ASIN(AD768/2000))))*SQRT(2*Basic!$C$4*9.81)*Tool!$B$125)+(COS(RADIANS(90-DEGREES(ASIN(AD768/2000))))*SQRT(2*Basic!$C$4*9.81)*COS(RADIANS(90-DEGREES(ASIN(AD768/2000))))*SQRT(2*Basic!$C$4*9.81))))*SIN(RADIANS(AK768)))-19.62*(-Basic!$C$3))))*(SQRT((SIN(RADIANS(90-DEGREES(ASIN(AD768/2000))))*SQRT(2*Basic!$C$4*9.81)*Tool!$B$125*SIN(RADIANS(90-DEGREES(ASIN(AD768/2000))))*SQRT(2*Basic!$C$4*9.81)*Tool!$B$125)+(COS(RADIANS(90-DEGREES(ASIN(AD768/2000))))*SQRT(2*Basic!$C$4*9.81)*COS(RADIANS(90-DEGREES(ASIN(AD768/2000))))*SQRT(2*Basic!$C$4*9.81))))*COS(RADIANS(AK768))</f>
        <v>4.5634384632500504</v>
      </c>
    </row>
    <row r="769" spans="6:45" x14ac:dyDescent="0.3">
      <c r="F769">
        <v>767</v>
      </c>
      <c r="G769" s="31">
        <f t="shared" si="80"/>
        <v>2.261147878983087</v>
      </c>
      <c r="H769" s="35">
        <f>Tool!$E$10+('Trajectory Map'!G769*SIN(RADIANS(90-2*DEGREES(ASIN($D$5/2000))))/COS(RADIANS(90-2*DEGREES(ASIN($D$5/2000))))-('Trajectory Map'!G769*'Trajectory Map'!G769/((VLOOKUP($D$5,$AD$3:$AR$2002,15,FALSE)*4*COS(RADIANS(90-2*DEGREES(ASIN($D$5/2000))))*COS(RADIANS(90-2*DEGREES(ASIN($D$5/2000))))))))</f>
        <v>5.3175570693776208</v>
      </c>
      <c r="AD769" s="33">
        <f t="shared" si="84"/>
        <v>767</v>
      </c>
      <c r="AE769" s="33">
        <f t="shared" si="81"/>
        <v>1847.0817523867211</v>
      </c>
      <c r="AH769" s="33">
        <f t="shared" si="82"/>
        <v>22.550649950493209</v>
      </c>
      <c r="AI769" s="33">
        <f t="shared" si="83"/>
        <v>67.449350049506791</v>
      </c>
      <c r="AK769" s="75">
        <f t="shared" si="85"/>
        <v>44.898700099013581</v>
      </c>
      <c r="AN769" s="64"/>
      <c r="AQ769" s="64"/>
      <c r="AR769" s="75">
        <f>(SQRT((SIN(RADIANS(90-DEGREES(ASIN(AD769/2000))))*SQRT(2*Basic!$C$4*9.81)*Tool!$B$125*SIN(RADIANS(90-DEGREES(ASIN(AD769/2000))))*SQRT(2*Basic!$C$4*9.81)*Tool!$B$125)+(COS(RADIANS(90-DEGREES(ASIN(AD769/2000))))*SQRT(2*Basic!$C$4*9.81)*COS(RADIANS(90-DEGREES(ASIN(AD769/2000))))*SQRT(2*Basic!$C$4*9.81))))*(SQRT((SIN(RADIANS(90-DEGREES(ASIN(AD769/2000))))*SQRT(2*Basic!$C$4*9.81)*Tool!$B$125*SIN(RADIANS(90-DEGREES(ASIN(AD769/2000))))*SQRT(2*Basic!$C$4*9.81)*Tool!$B$125)+(COS(RADIANS(90-DEGREES(ASIN(AD769/2000))))*SQRT(2*Basic!$C$4*9.81)*COS(RADIANS(90-DEGREES(ASIN(AD769/2000))))*SQRT(2*Basic!$C$4*9.81))))/(2*9.81)</f>
        <v>0.98535439801000002</v>
      </c>
      <c r="AS769" s="75">
        <f>(1/9.81)*((SQRT((SIN(RADIANS(90-DEGREES(ASIN(AD769/2000))))*SQRT(2*Basic!$C$4*9.81)*Tool!$B$125*SIN(RADIANS(90-DEGREES(ASIN(AD769/2000))))*SQRT(2*Basic!$C$4*9.81)*Tool!$B$125)+(COS(RADIANS(90-DEGREES(ASIN(AD769/2000))))*SQRT(2*Basic!$C$4*9.81)*COS(RADIANS(90-DEGREES(ASIN(AD769/2000))))*SQRT(2*Basic!$C$4*9.81))))*SIN(RADIANS(AK769))+(SQRT(((SQRT((SIN(RADIANS(90-DEGREES(ASIN(AD769/2000))))*SQRT(2*Basic!$C$4*9.81)*Tool!$B$125*SIN(RADIANS(90-DEGREES(ASIN(AD769/2000))))*SQRT(2*Basic!$C$4*9.81)*Tool!$B$125)+(COS(RADIANS(90-DEGREES(ASIN(AD769/2000))))*SQRT(2*Basic!$C$4*9.81)*COS(RADIANS(90-DEGREES(ASIN(AD769/2000))))*SQRT(2*Basic!$C$4*9.81))))*SIN(RADIANS(AK769))*(SQRT((SIN(RADIANS(90-DEGREES(ASIN(AD769/2000))))*SQRT(2*Basic!$C$4*9.81)*Tool!$B$125*SIN(RADIANS(90-DEGREES(ASIN(AD769/2000))))*SQRT(2*Basic!$C$4*9.81)*Tool!$B$125)+(COS(RADIANS(90-DEGREES(ASIN(AD769/2000))))*SQRT(2*Basic!$C$4*9.81)*COS(RADIANS(90-DEGREES(ASIN(AD769/2000))))*SQRT(2*Basic!$C$4*9.81))))*SIN(RADIANS(AK769)))-19.62*(-Basic!$C$3))))*(SQRT((SIN(RADIANS(90-DEGREES(ASIN(AD769/2000))))*SQRT(2*Basic!$C$4*9.81)*Tool!$B$125*SIN(RADIANS(90-DEGREES(ASIN(AD769/2000))))*SQRT(2*Basic!$C$4*9.81)*Tool!$B$125)+(COS(RADIANS(90-DEGREES(ASIN(AD769/2000))))*SQRT(2*Basic!$C$4*9.81)*COS(RADIANS(90-DEGREES(ASIN(AD769/2000))))*SQRT(2*Basic!$C$4*9.81))))*COS(RADIANS(AK769))</f>
        <v>4.5682206600375048</v>
      </c>
    </row>
    <row r="770" spans="6:45" x14ac:dyDescent="0.3">
      <c r="F770">
        <v>768</v>
      </c>
      <c r="G770" s="31">
        <f t="shared" si="80"/>
        <v>2.2640959205462985</v>
      </c>
      <c r="H770" s="35">
        <f>Tool!$E$10+('Trajectory Map'!G770*SIN(RADIANS(90-2*DEGREES(ASIN($D$5/2000))))/COS(RADIANS(90-2*DEGREES(ASIN($D$5/2000))))-('Trajectory Map'!G770*'Trajectory Map'!G770/((VLOOKUP($D$5,$AD$3:$AR$2002,15,FALSE)*4*COS(RADIANS(90-2*DEGREES(ASIN($D$5/2000))))*COS(RADIANS(90-2*DEGREES(ASIN($D$5/2000))))))))</f>
        <v>5.3153411333656972</v>
      </c>
      <c r="AD770" s="33">
        <f t="shared" si="84"/>
        <v>768</v>
      </c>
      <c r="AE770" s="33">
        <f t="shared" si="81"/>
        <v>1846.6661853188302</v>
      </c>
      <c r="AH770" s="33">
        <f t="shared" si="82"/>
        <v>22.581673062562345</v>
      </c>
      <c r="AI770" s="33">
        <f t="shared" si="83"/>
        <v>67.418326937437655</v>
      </c>
      <c r="AK770" s="75">
        <f t="shared" si="85"/>
        <v>44.83665387487531</v>
      </c>
      <c r="AN770" s="64"/>
      <c r="AQ770" s="64"/>
      <c r="AR770" s="75">
        <f>(SQRT((SIN(RADIANS(90-DEGREES(ASIN(AD770/2000))))*SQRT(2*Basic!$C$4*9.81)*Tool!$B$125*SIN(RADIANS(90-DEGREES(ASIN(AD770/2000))))*SQRT(2*Basic!$C$4*9.81)*Tool!$B$125)+(COS(RADIANS(90-DEGREES(ASIN(AD770/2000))))*SQRT(2*Basic!$C$4*9.81)*COS(RADIANS(90-DEGREES(ASIN(AD770/2000))))*SQRT(2*Basic!$C$4*9.81))))*(SQRT((SIN(RADIANS(90-DEGREES(ASIN(AD770/2000))))*SQRT(2*Basic!$C$4*9.81)*Tool!$B$125*SIN(RADIANS(90-DEGREES(ASIN(AD770/2000))))*SQRT(2*Basic!$C$4*9.81)*Tool!$B$125)+(COS(RADIANS(90-DEGREES(ASIN(AD770/2000))))*SQRT(2*Basic!$C$4*9.81)*COS(RADIANS(90-DEGREES(ASIN(AD770/2000))))*SQRT(2*Basic!$C$4*9.81))))/(2*9.81)</f>
        <v>0.98576591615999998</v>
      </c>
      <c r="AS770" s="75">
        <f>(1/9.81)*((SQRT((SIN(RADIANS(90-DEGREES(ASIN(AD770/2000))))*SQRT(2*Basic!$C$4*9.81)*Tool!$B$125*SIN(RADIANS(90-DEGREES(ASIN(AD770/2000))))*SQRT(2*Basic!$C$4*9.81)*Tool!$B$125)+(COS(RADIANS(90-DEGREES(ASIN(AD770/2000))))*SQRT(2*Basic!$C$4*9.81)*COS(RADIANS(90-DEGREES(ASIN(AD770/2000))))*SQRT(2*Basic!$C$4*9.81))))*SIN(RADIANS(AK770))+(SQRT(((SQRT((SIN(RADIANS(90-DEGREES(ASIN(AD770/2000))))*SQRT(2*Basic!$C$4*9.81)*Tool!$B$125*SIN(RADIANS(90-DEGREES(ASIN(AD770/2000))))*SQRT(2*Basic!$C$4*9.81)*Tool!$B$125)+(COS(RADIANS(90-DEGREES(ASIN(AD770/2000))))*SQRT(2*Basic!$C$4*9.81)*COS(RADIANS(90-DEGREES(ASIN(AD770/2000))))*SQRT(2*Basic!$C$4*9.81))))*SIN(RADIANS(AK770))*(SQRT((SIN(RADIANS(90-DEGREES(ASIN(AD770/2000))))*SQRT(2*Basic!$C$4*9.81)*Tool!$B$125*SIN(RADIANS(90-DEGREES(ASIN(AD770/2000))))*SQRT(2*Basic!$C$4*9.81)*Tool!$B$125)+(COS(RADIANS(90-DEGREES(ASIN(AD770/2000))))*SQRT(2*Basic!$C$4*9.81)*COS(RADIANS(90-DEGREES(ASIN(AD770/2000))))*SQRT(2*Basic!$C$4*9.81))))*SIN(RADIANS(AK770)))-19.62*(-Basic!$C$3))))*(SQRT((SIN(RADIANS(90-DEGREES(ASIN(AD770/2000))))*SQRT(2*Basic!$C$4*9.81)*Tool!$B$125*SIN(RADIANS(90-DEGREES(ASIN(AD770/2000))))*SQRT(2*Basic!$C$4*9.81)*Tool!$B$125)+(COS(RADIANS(90-DEGREES(ASIN(AD770/2000))))*SQRT(2*Basic!$C$4*9.81)*COS(RADIANS(90-DEGREES(ASIN(AD770/2000))))*SQRT(2*Basic!$C$4*9.81))))*COS(RADIANS(AK770))</f>
        <v>4.5729970001245182</v>
      </c>
    </row>
    <row r="771" spans="6:45" x14ac:dyDescent="0.3">
      <c r="F771">
        <v>769</v>
      </c>
      <c r="G771" s="31">
        <f t="shared" ref="G771:G834" si="86">F771*$AV$2/2000</f>
        <v>2.26704396210951</v>
      </c>
      <c r="H771" s="35">
        <f>Tool!$E$10+('Trajectory Map'!G771*SIN(RADIANS(90-2*DEGREES(ASIN($D$5/2000))))/COS(RADIANS(90-2*DEGREES(ASIN($D$5/2000))))-('Trajectory Map'!G771*'Trajectory Map'!G771/((VLOOKUP($D$5,$AD$3:$AR$2002,15,FALSE)*4*COS(RADIANS(90-2*DEGREES(ASIN($D$5/2000))))*COS(RADIANS(90-2*DEGREES(ASIN($D$5/2000))))))))</f>
        <v>5.3131217437602594</v>
      </c>
      <c r="AD771" s="33">
        <f t="shared" si="84"/>
        <v>769</v>
      </c>
      <c r="AE771" s="33">
        <f t="shared" si="81"/>
        <v>1846.2499830737981</v>
      </c>
      <c r="AH771" s="33">
        <f t="shared" si="82"/>
        <v>22.612703162082628</v>
      </c>
      <c r="AI771" s="33">
        <f t="shared" si="83"/>
        <v>67.387296837917376</v>
      </c>
      <c r="AK771" s="75">
        <f t="shared" si="85"/>
        <v>44.774593675834744</v>
      </c>
      <c r="AN771" s="64"/>
      <c r="AQ771" s="64"/>
      <c r="AR771" s="75">
        <f>(SQRT((SIN(RADIANS(90-DEGREES(ASIN(AD771/2000))))*SQRT(2*Basic!$C$4*9.81)*Tool!$B$125*SIN(RADIANS(90-DEGREES(ASIN(AD771/2000))))*SQRT(2*Basic!$C$4*9.81)*Tool!$B$125)+(COS(RADIANS(90-DEGREES(ASIN(AD771/2000))))*SQRT(2*Basic!$C$4*9.81)*COS(RADIANS(90-DEGREES(ASIN(AD771/2000))))*SQRT(2*Basic!$C$4*9.81))))*(SQRT((SIN(RADIANS(90-DEGREES(ASIN(AD771/2000))))*SQRT(2*Basic!$C$4*9.81)*Tool!$B$125*SIN(RADIANS(90-DEGREES(ASIN(AD771/2000))))*SQRT(2*Basic!$C$4*9.81)*Tool!$B$125)+(COS(RADIANS(90-DEGREES(ASIN(AD771/2000))))*SQRT(2*Basic!$C$4*9.81)*COS(RADIANS(90-DEGREES(ASIN(AD771/2000))))*SQRT(2*Basic!$C$4*9.81))))/(2*9.81)</f>
        <v>0.98617797049000022</v>
      </c>
      <c r="AS771" s="75">
        <f>(1/9.81)*((SQRT((SIN(RADIANS(90-DEGREES(ASIN(AD771/2000))))*SQRT(2*Basic!$C$4*9.81)*Tool!$B$125*SIN(RADIANS(90-DEGREES(ASIN(AD771/2000))))*SQRT(2*Basic!$C$4*9.81)*Tool!$B$125)+(COS(RADIANS(90-DEGREES(ASIN(AD771/2000))))*SQRT(2*Basic!$C$4*9.81)*COS(RADIANS(90-DEGREES(ASIN(AD771/2000))))*SQRT(2*Basic!$C$4*9.81))))*SIN(RADIANS(AK771))+(SQRT(((SQRT((SIN(RADIANS(90-DEGREES(ASIN(AD771/2000))))*SQRT(2*Basic!$C$4*9.81)*Tool!$B$125*SIN(RADIANS(90-DEGREES(ASIN(AD771/2000))))*SQRT(2*Basic!$C$4*9.81)*Tool!$B$125)+(COS(RADIANS(90-DEGREES(ASIN(AD771/2000))))*SQRT(2*Basic!$C$4*9.81)*COS(RADIANS(90-DEGREES(ASIN(AD771/2000))))*SQRT(2*Basic!$C$4*9.81))))*SIN(RADIANS(AK771))*(SQRT((SIN(RADIANS(90-DEGREES(ASIN(AD771/2000))))*SQRT(2*Basic!$C$4*9.81)*Tool!$B$125*SIN(RADIANS(90-DEGREES(ASIN(AD771/2000))))*SQRT(2*Basic!$C$4*9.81)*Tool!$B$125)+(COS(RADIANS(90-DEGREES(ASIN(AD771/2000))))*SQRT(2*Basic!$C$4*9.81)*COS(RADIANS(90-DEGREES(ASIN(AD771/2000))))*SQRT(2*Basic!$C$4*9.81))))*SIN(RADIANS(AK771)))-19.62*(-Basic!$C$3))))*(SQRT((SIN(RADIANS(90-DEGREES(ASIN(AD771/2000))))*SQRT(2*Basic!$C$4*9.81)*Tool!$B$125*SIN(RADIANS(90-DEGREES(ASIN(AD771/2000))))*SQRT(2*Basic!$C$4*9.81)*Tool!$B$125)+(COS(RADIANS(90-DEGREES(ASIN(AD771/2000))))*SQRT(2*Basic!$C$4*9.81)*COS(RADIANS(90-DEGREES(ASIN(AD771/2000))))*SQRT(2*Basic!$C$4*9.81))))*COS(RADIANS(AK771))</f>
        <v>4.5777674688706291</v>
      </c>
    </row>
    <row r="772" spans="6:45" x14ac:dyDescent="0.3">
      <c r="F772">
        <v>770</v>
      </c>
      <c r="G772" s="31">
        <f t="shared" si="86"/>
        <v>2.269992003672721</v>
      </c>
      <c r="H772" s="35">
        <f>Tool!$E$10+('Trajectory Map'!G772*SIN(RADIANS(90-2*DEGREES(ASIN($D$5/2000))))/COS(RADIANS(90-2*DEGREES(ASIN($D$5/2000))))-('Trajectory Map'!G772*'Trajectory Map'!G772/((VLOOKUP($D$5,$AD$3:$AR$2002,15,FALSE)*4*COS(RADIANS(90-2*DEGREES(ASIN($D$5/2000))))*COS(RADIANS(90-2*DEGREES(ASIN($D$5/2000))))))))</f>
        <v>5.3108989005613081</v>
      </c>
      <c r="AD772" s="33">
        <f t="shared" si="84"/>
        <v>770</v>
      </c>
      <c r="AE772" s="33">
        <f t="shared" ref="AE772:AE835" si="87">SQRT($AC$7-(AD772*AD772))</f>
        <v>1845.8331452219618</v>
      </c>
      <c r="AH772" s="33">
        <f t="shared" ref="AH772:AH835" si="88">DEGREES(ASIN(AD772/2000))</f>
        <v>22.643740262885103</v>
      </c>
      <c r="AI772" s="33">
        <f t="shared" ref="AI772:AI835" si="89">90-AH772</f>
        <v>67.356259737114897</v>
      </c>
      <c r="AK772" s="75">
        <f t="shared" si="85"/>
        <v>44.712519474229794</v>
      </c>
      <c r="AN772" s="64"/>
      <c r="AQ772" s="64"/>
      <c r="AR772" s="75">
        <f>(SQRT((SIN(RADIANS(90-DEGREES(ASIN(AD772/2000))))*SQRT(2*Basic!$C$4*9.81)*Tool!$B$125*SIN(RADIANS(90-DEGREES(ASIN(AD772/2000))))*SQRT(2*Basic!$C$4*9.81)*Tool!$B$125)+(COS(RADIANS(90-DEGREES(ASIN(AD772/2000))))*SQRT(2*Basic!$C$4*9.81)*COS(RADIANS(90-DEGREES(ASIN(AD772/2000))))*SQRT(2*Basic!$C$4*9.81))))*(SQRT((SIN(RADIANS(90-DEGREES(ASIN(AD772/2000))))*SQRT(2*Basic!$C$4*9.81)*Tool!$B$125*SIN(RADIANS(90-DEGREES(ASIN(AD772/2000))))*SQRT(2*Basic!$C$4*9.81)*Tool!$B$125)+(COS(RADIANS(90-DEGREES(ASIN(AD772/2000))))*SQRT(2*Basic!$C$4*9.81)*COS(RADIANS(90-DEGREES(ASIN(AD772/2000))))*SQRT(2*Basic!$C$4*9.81))))/(2*9.81)</f>
        <v>0.98659056099999998</v>
      </c>
      <c r="AS772" s="75">
        <f>(1/9.81)*((SQRT((SIN(RADIANS(90-DEGREES(ASIN(AD772/2000))))*SQRT(2*Basic!$C$4*9.81)*Tool!$B$125*SIN(RADIANS(90-DEGREES(ASIN(AD772/2000))))*SQRT(2*Basic!$C$4*9.81)*Tool!$B$125)+(COS(RADIANS(90-DEGREES(ASIN(AD772/2000))))*SQRT(2*Basic!$C$4*9.81)*COS(RADIANS(90-DEGREES(ASIN(AD772/2000))))*SQRT(2*Basic!$C$4*9.81))))*SIN(RADIANS(AK772))+(SQRT(((SQRT((SIN(RADIANS(90-DEGREES(ASIN(AD772/2000))))*SQRT(2*Basic!$C$4*9.81)*Tool!$B$125*SIN(RADIANS(90-DEGREES(ASIN(AD772/2000))))*SQRT(2*Basic!$C$4*9.81)*Tool!$B$125)+(COS(RADIANS(90-DEGREES(ASIN(AD772/2000))))*SQRT(2*Basic!$C$4*9.81)*COS(RADIANS(90-DEGREES(ASIN(AD772/2000))))*SQRT(2*Basic!$C$4*9.81))))*SIN(RADIANS(AK772))*(SQRT((SIN(RADIANS(90-DEGREES(ASIN(AD772/2000))))*SQRT(2*Basic!$C$4*9.81)*Tool!$B$125*SIN(RADIANS(90-DEGREES(ASIN(AD772/2000))))*SQRT(2*Basic!$C$4*9.81)*Tool!$B$125)+(COS(RADIANS(90-DEGREES(ASIN(AD772/2000))))*SQRT(2*Basic!$C$4*9.81)*COS(RADIANS(90-DEGREES(ASIN(AD772/2000))))*SQRT(2*Basic!$C$4*9.81))))*SIN(RADIANS(AK772)))-19.62*(-Basic!$C$3))))*(SQRT((SIN(RADIANS(90-DEGREES(ASIN(AD772/2000))))*SQRT(2*Basic!$C$4*9.81)*Tool!$B$125*SIN(RADIANS(90-DEGREES(ASIN(AD772/2000))))*SQRT(2*Basic!$C$4*9.81)*Tool!$B$125)+(COS(RADIANS(90-DEGREES(ASIN(AD772/2000))))*SQRT(2*Basic!$C$4*9.81)*COS(RADIANS(90-DEGREES(ASIN(AD772/2000))))*SQRT(2*Basic!$C$4*9.81))))*COS(RADIANS(AK772))</f>
        <v>4.5825320516187986</v>
      </c>
    </row>
    <row r="773" spans="6:45" x14ac:dyDescent="0.3">
      <c r="F773">
        <v>771</v>
      </c>
      <c r="G773" s="31">
        <f t="shared" si="86"/>
        <v>2.272940045235933</v>
      </c>
      <c r="H773" s="35">
        <f>Tool!$E$10+('Trajectory Map'!G773*SIN(RADIANS(90-2*DEGREES(ASIN($D$5/2000))))/COS(RADIANS(90-2*DEGREES(ASIN($D$5/2000))))-('Trajectory Map'!G773*'Trajectory Map'!G773/((VLOOKUP($D$5,$AD$3:$AR$2002,15,FALSE)*4*COS(RADIANS(90-2*DEGREES(ASIN($D$5/2000))))*COS(RADIANS(90-2*DEGREES(ASIN($D$5/2000))))))))</f>
        <v>5.3086726037688416</v>
      </c>
      <c r="AD773" s="33">
        <f t="shared" ref="AD773:AD836" si="90">AD772+1</f>
        <v>771</v>
      </c>
      <c r="AE773" s="33">
        <f t="shared" si="87"/>
        <v>1845.4156713326133</v>
      </c>
      <c r="AH773" s="33">
        <f t="shared" si="88"/>
        <v>22.674784378824633</v>
      </c>
      <c r="AI773" s="33">
        <f t="shared" si="89"/>
        <v>67.325215621175374</v>
      </c>
      <c r="AK773" s="75">
        <f t="shared" ref="AK773:AK836" si="91">90-(AH773*2)</f>
        <v>44.650431242350734</v>
      </c>
      <c r="AN773" s="64"/>
      <c r="AQ773" s="64"/>
      <c r="AR773" s="75">
        <f>(SQRT((SIN(RADIANS(90-DEGREES(ASIN(AD773/2000))))*SQRT(2*Basic!$C$4*9.81)*Tool!$B$125*SIN(RADIANS(90-DEGREES(ASIN(AD773/2000))))*SQRT(2*Basic!$C$4*9.81)*Tool!$B$125)+(COS(RADIANS(90-DEGREES(ASIN(AD773/2000))))*SQRT(2*Basic!$C$4*9.81)*COS(RADIANS(90-DEGREES(ASIN(AD773/2000))))*SQRT(2*Basic!$C$4*9.81))))*(SQRT((SIN(RADIANS(90-DEGREES(ASIN(AD773/2000))))*SQRT(2*Basic!$C$4*9.81)*Tool!$B$125*SIN(RADIANS(90-DEGREES(ASIN(AD773/2000))))*SQRT(2*Basic!$C$4*9.81)*Tool!$B$125)+(COS(RADIANS(90-DEGREES(ASIN(AD773/2000))))*SQRT(2*Basic!$C$4*9.81)*COS(RADIANS(90-DEGREES(ASIN(AD773/2000))))*SQRT(2*Basic!$C$4*9.81))))/(2*9.81)</f>
        <v>0.98700368769000024</v>
      </c>
      <c r="AS773" s="75">
        <f>(1/9.81)*((SQRT((SIN(RADIANS(90-DEGREES(ASIN(AD773/2000))))*SQRT(2*Basic!$C$4*9.81)*Tool!$B$125*SIN(RADIANS(90-DEGREES(ASIN(AD773/2000))))*SQRT(2*Basic!$C$4*9.81)*Tool!$B$125)+(COS(RADIANS(90-DEGREES(ASIN(AD773/2000))))*SQRT(2*Basic!$C$4*9.81)*COS(RADIANS(90-DEGREES(ASIN(AD773/2000))))*SQRT(2*Basic!$C$4*9.81))))*SIN(RADIANS(AK773))+(SQRT(((SQRT((SIN(RADIANS(90-DEGREES(ASIN(AD773/2000))))*SQRT(2*Basic!$C$4*9.81)*Tool!$B$125*SIN(RADIANS(90-DEGREES(ASIN(AD773/2000))))*SQRT(2*Basic!$C$4*9.81)*Tool!$B$125)+(COS(RADIANS(90-DEGREES(ASIN(AD773/2000))))*SQRT(2*Basic!$C$4*9.81)*COS(RADIANS(90-DEGREES(ASIN(AD773/2000))))*SQRT(2*Basic!$C$4*9.81))))*SIN(RADIANS(AK773))*(SQRT((SIN(RADIANS(90-DEGREES(ASIN(AD773/2000))))*SQRT(2*Basic!$C$4*9.81)*Tool!$B$125*SIN(RADIANS(90-DEGREES(ASIN(AD773/2000))))*SQRT(2*Basic!$C$4*9.81)*Tool!$B$125)+(COS(RADIANS(90-DEGREES(ASIN(AD773/2000))))*SQRT(2*Basic!$C$4*9.81)*COS(RADIANS(90-DEGREES(ASIN(AD773/2000))))*SQRT(2*Basic!$C$4*9.81))))*SIN(RADIANS(AK773)))-19.62*(-Basic!$C$3))))*(SQRT((SIN(RADIANS(90-DEGREES(ASIN(AD773/2000))))*SQRT(2*Basic!$C$4*9.81)*Tool!$B$125*SIN(RADIANS(90-DEGREES(ASIN(AD773/2000))))*SQRT(2*Basic!$C$4*9.81)*Tool!$B$125)+(COS(RADIANS(90-DEGREES(ASIN(AD773/2000))))*SQRT(2*Basic!$C$4*9.81)*COS(RADIANS(90-DEGREES(ASIN(AD773/2000))))*SQRT(2*Basic!$C$4*9.81))))*COS(RADIANS(AK773))</f>
        <v>4.5872907336954531</v>
      </c>
    </row>
    <row r="774" spans="6:45" x14ac:dyDescent="0.3">
      <c r="F774">
        <v>772</v>
      </c>
      <c r="G774" s="31">
        <f t="shared" si="86"/>
        <v>2.275888086799144</v>
      </c>
      <c r="H774" s="35">
        <f>Tool!$E$10+('Trajectory Map'!G774*SIN(RADIANS(90-2*DEGREES(ASIN($D$5/2000))))/COS(RADIANS(90-2*DEGREES(ASIN($D$5/2000))))-('Trajectory Map'!G774*'Trajectory Map'!G774/((VLOOKUP($D$5,$AD$3:$AR$2002,15,FALSE)*4*COS(RADIANS(90-2*DEGREES(ASIN($D$5/2000))))*COS(RADIANS(90-2*DEGREES(ASIN($D$5/2000))))))))</f>
        <v>5.3064428533828618</v>
      </c>
      <c r="AD774" s="33">
        <f t="shared" si="90"/>
        <v>772</v>
      </c>
      <c r="AE774" s="33">
        <f t="shared" si="87"/>
        <v>1844.9975609739977</v>
      </c>
      <c r="AH774" s="33">
        <f t="shared" si="88"/>
        <v>22.705835523779982</v>
      </c>
      <c r="AI774" s="33">
        <f t="shared" si="89"/>
        <v>67.294164476220018</v>
      </c>
      <c r="AK774" s="75">
        <f t="shared" si="91"/>
        <v>44.588328952440037</v>
      </c>
      <c r="AN774" s="64"/>
      <c r="AQ774" s="64"/>
      <c r="AR774" s="75">
        <f>(SQRT((SIN(RADIANS(90-DEGREES(ASIN(AD774/2000))))*SQRT(2*Basic!$C$4*9.81)*Tool!$B$125*SIN(RADIANS(90-DEGREES(ASIN(AD774/2000))))*SQRT(2*Basic!$C$4*9.81)*Tool!$B$125)+(COS(RADIANS(90-DEGREES(ASIN(AD774/2000))))*SQRT(2*Basic!$C$4*9.81)*COS(RADIANS(90-DEGREES(ASIN(AD774/2000))))*SQRT(2*Basic!$C$4*9.81))))*(SQRT((SIN(RADIANS(90-DEGREES(ASIN(AD774/2000))))*SQRT(2*Basic!$C$4*9.81)*Tool!$B$125*SIN(RADIANS(90-DEGREES(ASIN(AD774/2000))))*SQRT(2*Basic!$C$4*9.81)*Tool!$B$125)+(COS(RADIANS(90-DEGREES(ASIN(AD774/2000))))*SQRT(2*Basic!$C$4*9.81)*COS(RADIANS(90-DEGREES(ASIN(AD774/2000))))*SQRT(2*Basic!$C$4*9.81))))/(2*9.81)</f>
        <v>0.98741735056000035</v>
      </c>
      <c r="AS774" s="75">
        <f>(1/9.81)*((SQRT((SIN(RADIANS(90-DEGREES(ASIN(AD774/2000))))*SQRT(2*Basic!$C$4*9.81)*Tool!$B$125*SIN(RADIANS(90-DEGREES(ASIN(AD774/2000))))*SQRT(2*Basic!$C$4*9.81)*Tool!$B$125)+(COS(RADIANS(90-DEGREES(ASIN(AD774/2000))))*SQRT(2*Basic!$C$4*9.81)*COS(RADIANS(90-DEGREES(ASIN(AD774/2000))))*SQRT(2*Basic!$C$4*9.81))))*SIN(RADIANS(AK774))+(SQRT(((SQRT((SIN(RADIANS(90-DEGREES(ASIN(AD774/2000))))*SQRT(2*Basic!$C$4*9.81)*Tool!$B$125*SIN(RADIANS(90-DEGREES(ASIN(AD774/2000))))*SQRT(2*Basic!$C$4*9.81)*Tool!$B$125)+(COS(RADIANS(90-DEGREES(ASIN(AD774/2000))))*SQRT(2*Basic!$C$4*9.81)*COS(RADIANS(90-DEGREES(ASIN(AD774/2000))))*SQRT(2*Basic!$C$4*9.81))))*SIN(RADIANS(AK774))*(SQRT((SIN(RADIANS(90-DEGREES(ASIN(AD774/2000))))*SQRT(2*Basic!$C$4*9.81)*Tool!$B$125*SIN(RADIANS(90-DEGREES(ASIN(AD774/2000))))*SQRT(2*Basic!$C$4*9.81)*Tool!$B$125)+(COS(RADIANS(90-DEGREES(ASIN(AD774/2000))))*SQRT(2*Basic!$C$4*9.81)*COS(RADIANS(90-DEGREES(ASIN(AD774/2000))))*SQRT(2*Basic!$C$4*9.81))))*SIN(RADIANS(AK774)))-19.62*(-Basic!$C$3))))*(SQRT((SIN(RADIANS(90-DEGREES(ASIN(AD774/2000))))*SQRT(2*Basic!$C$4*9.81)*Tool!$B$125*SIN(RADIANS(90-DEGREES(ASIN(AD774/2000))))*SQRT(2*Basic!$C$4*9.81)*Tool!$B$125)+(COS(RADIANS(90-DEGREES(ASIN(AD774/2000))))*SQRT(2*Basic!$C$4*9.81)*COS(RADIANS(90-DEGREES(ASIN(AD774/2000))))*SQRT(2*Basic!$C$4*9.81))))*COS(RADIANS(AK774))</f>
        <v>4.5920435004105284</v>
      </c>
    </row>
    <row r="775" spans="6:45" x14ac:dyDescent="0.3">
      <c r="F775">
        <v>773</v>
      </c>
      <c r="G775" s="31">
        <f t="shared" si="86"/>
        <v>2.2788361283623555</v>
      </c>
      <c r="H775" s="35">
        <f>Tool!$E$10+('Trajectory Map'!G775*SIN(RADIANS(90-2*DEGREES(ASIN($D$5/2000))))/COS(RADIANS(90-2*DEGREES(ASIN($D$5/2000))))-('Trajectory Map'!G775*'Trajectory Map'!G775/((VLOOKUP($D$5,$AD$3:$AR$2002,15,FALSE)*4*COS(RADIANS(90-2*DEGREES(ASIN($D$5/2000))))*COS(RADIANS(90-2*DEGREES(ASIN($D$5/2000))))))))</f>
        <v>5.3042096494033686</v>
      </c>
      <c r="AD775" s="33">
        <f t="shared" si="90"/>
        <v>773</v>
      </c>
      <c r="AE775" s="33">
        <f t="shared" si="87"/>
        <v>1844.5788137133095</v>
      </c>
      <c r="AH775" s="33">
        <f t="shared" si="88"/>
        <v>22.736893711653909</v>
      </c>
      <c r="AI775" s="33">
        <f t="shared" si="89"/>
        <v>67.263106288346094</v>
      </c>
      <c r="AK775" s="75">
        <f t="shared" si="91"/>
        <v>44.526212576692181</v>
      </c>
      <c r="AN775" s="64"/>
      <c r="AQ775" s="64"/>
      <c r="AR775" s="75">
        <f>(SQRT((SIN(RADIANS(90-DEGREES(ASIN(AD775/2000))))*SQRT(2*Basic!$C$4*9.81)*Tool!$B$125*SIN(RADIANS(90-DEGREES(ASIN(AD775/2000))))*SQRT(2*Basic!$C$4*9.81)*Tool!$B$125)+(COS(RADIANS(90-DEGREES(ASIN(AD775/2000))))*SQRT(2*Basic!$C$4*9.81)*COS(RADIANS(90-DEGREES(ASIN(AD775/2000))))*SQRT(2*Basic!$C$4*9.81))))*(SQRT((SIN(RADIANS(90-DEGREES(ASIN(AD775/2000))))*SQRT(2*Basic!$C$4*9.81)*Tool!$B$125*SIN(RADIANS(90-DEGREES(ASIN(AD775/2000))))*SQRT(2*Basic!$C$4*9.81)*Tool!$B$125)+(COS(RADIANS(90-DEGREES(ASIN(AD775/2000))))*SQRT(2*Basic!$C$4*9.81)*COS(RADIANS(90-DEGREES(ASIN(AD775/2000))))*SQRT(2*Basic!$C$4*9.81))))/(2*9.81)</f>
        <v>0.98783154960999997</v>
      </c>
      <c r="AS775" s="75">
        <f>(1/9.81)*((SQRT((SIN(RADIANS(90-DEGREES(ASIN(AD775/2000))))*SQRT(2*Basic!$C$4*9.81)*Tool!$B$125*SIN(RADIANS(90-DEGREES(ASIN(AD775/2000))))*SQRT(2*Basic!$C$4*9.81)*Tool!$B$125)+(COS(RADIANS(90-DEGREES(ASIN(AD775/2000))))*SQRT(2*Basic!$C$4*9.81)*COS(RADIANS(90-DEGREES(ASIN(AD775/2000))))*SQRT(2*Basic!$C$4*9.81))))*SIN(RADIANS(AK775))+(SQRT(((SQRT((SIN(RADIANS(90-DEGREES(ASIN(AD775/2000))))*SQRT(2*Basic!$C$4*9.81)*Tool!$B$125*SIN(RADIANS(90-DEGREES(ASIN(AD775/2000))))*SQRT(2*Basic!$C$4*9.81)*Tool!$B$125)+(COS(RADIANS(90-DEGREES(ASIN(AD775/2000))))*SQRT(2*Basic!$C$4*9.81)*COS(RADIANS(90-DEGREES(ASIN(AD775/2000))))*SQRT(2*Basic!$C$4*9.81))))*SIN(RADIANS(AK775))*(SQRT((SIN(RADIANS(90-DEGREES(ASIN(AD775/2000))))*SQRT(2*Basic!$C$4*9.81)*Tool!$B$125*SIN(RADIANS(90-DEGREES(ASIN(AD775/2000))))*SQRT(2*Basic!$C$4*9.81)*Tool!$B$125)+(COS(RADIANS(90-DEGREES(ASIN(AD775/2000))))*SQRT(2*Basic!$C$4*9.81)*COS(RADIANS(90-DEGREES(ASIN(AD775/2000))))*SQRT(2*Basic!$C$4*9.81))))*SIN(RADIANS(AK775)))-19.62*(-Basic!$C$3))))*(SQRT((SIN(RADIANS(90-DEGREES(ASIN(AD775/2000))))*SQRT(2*Basic!$C$4*9.81)*Tool!$B$125*SIN(RADIANS(90-DEGREES(ASIN(AD775/2000))))*SQRT(2*Basic!$C$4*9.81)*Tool!$B$125)+(COS(RADIANS(90-DEGREES(ASIN(AD775/2000))))*SQRT(2*Basic!$C$4*9.81)*COS(RADIANS(90-DEGREES(ASIN(AD775/2000))))*SQRT(2*Basic!$C$4*9.81))))*COS(RADIANS(AK775))</f>
        <v>4.5967903370575254</v>
      </c>
    </row>
    <row r="776" spans="6:45" x14ac:dyDescent="0.3">
      <c r="F776">
        <v>774</v>
      </c>
      <c r="G776" s="31">
        <f t="shared" si="86"/>
        <v>2.2817841699255665</v>
      </c>
      <c r="H776" s="35">
        <f>Tool!$E$10+('Trajectory Map'!G776*SIN(RADIANS(90-2*DEGREES(ASIN($D$5/2000))))/COS(RADIANS(90-2*DEGREES(ASIN($D$5/2000))))-('Trajectory Map'!G776*'Trajectory Map'!G776/((VLOOKUP($D$5,$AD$3:$AR$2002,15,FALSE)*4*COS(RADIANS(90-2*DEGREES(ASIN($D$5/2000))))*COS(RADIANS(90-2*DEGREES(ASIN($D$5/2000))))))))</f>
        <v>5.3019729918303602</v>
      </c>
      <c r="AD776" s="33">
        <f t="shared" si="90"/>
        <v>774</v>
      </c>
      <c r="AE776" s="33">
        <f t="shared" si="87"/>
        <v>1844.1594291166912</v>
      </c>
      <c r="AH776" s="33">
        <f t="shared" si="88"/>
        <v>22.767958956373203</v>
      </c>
      <c r="AI776" s="33">
        <f t="shared" si="89"/>
        <v>67.232041043626793</v>
      </c>
      <c r="AK776" s="75">
        <f t="shared" si="91"/>
        <v>44.464082087253594</v>
      </c>
      <c r="AN776" s="64"/>
      <c r="AQ776" s="64"/>
      <c r="AR776" s="75">
        <f>(SQRT((SIN(RADIANS(90-DEGREES(ASIN(AD776/2000))))*SQRT(2*Basic!$C$4*9.81)*Tool!$B$125*SIN(RADIANS(90-DEGREES(ASIN(AD776/2000))))*SQRT(2*Basic!$C$4*9.81)*Tool!$B$125)+(COS(RADIANS(90-DEGREES(ASIN(AD776/2000))))*SQRT(2*Basic!$C$4*9.81)*COS(RADIANS(90-DEGREES(ASIN(AD776/2000))))*SQRT(2*Basic!$C$4*9.81))))*(SQRT((SIN(RADIANS(90-DEGREES(ASIN(AD776/2000))))*SQRT(2*Basic!$C$4*9.81)*Tool!$B$125*SIN(RADIANS(90-DEGREES(ASIN(AD776/2000))))*SQRT(2*Basic!$C$4*9.81)*Tool!$B$125)+(COS(RADIANS(90-DEGREES(ASIN(AD776/2000))))*SQRT(2*Basic!$C$4*9.81)*COS(RADIANS(90-DEGREES(ASIN(AD776/2000))))*SQRT(2*Basic!$C$4*9.81))))/(2*9.81)</f>
        <v>0.98824628484000043</v>
      </c>
      <c r="AS776" s="75">
        <f>(1/9.81)*((SQRT((SIN(RADIANS(90-DEGREES(ASIN(AD776/2000))))*SQRT(2*Basic!$C$4*9.81)*Tool!$B$125*SIN(RADIANS(90-DEGREES(ASIN(AD776/2000))))*SQRT(2*Basic!$C$4*9.81)*Tool!$B$125)+(COS(RADIANS(90-DEGREES(ASIN(AD776/2000))))*SQRT(2*Basic!$C$4*9.81)*COS(RADIANS(90-DEGREES(ASIN(AD776/2000))))*SQRT(2*Basic!$C$4*9.81))))*SIN(RADIANS(AK776))+(SQRT(((SQRT((SIN(RADIANS(90-DEGREES(ASIN(AD776/2000))))*SQRT(2*Basic!$C$4*9.81)*Tool!$B$125*SIN(RADIANS(90-DEGREES(ASIN(AD776/2000))))*SQRT(2*Basic!$C$4*9.81)*Tool!$B$125)+(COS(RADIANS(90-DEGREES(ASIN(AD776/2000))))*SQRT(2*Basic!$C$4*9.81)*COS(RADIANS(90-DEGREES(ASIN(AD776/2000))))*SQRT(2*Basic!$C$4*9.81))))*SIN(RADIANS(AK776))*(SQRT((SIN(RADIANS(90-DEGREES(ASIN(AD776/2000))))*SQRT(2*Basic!$C$4*9.81)*Tool!$B$125*SIN(RADIANS(90-DEGREES(ASIN(AD776/2000))))*SQRT(2*Basic!$C$4*9.81)*Tool!$B$125)+(COS(RADIANS(90-DEGREES(ASIN(AD776/2000))))*SQRT(2*Basic!$C$4*9.81)*COS(RADIANS(90-DEGREES(ASIN(AD776/2000))))*SQRT(2*Basic!$C$4*9.81))))*SIN(RADIANS(AK776)))-19.62*(-Basic!$C$3))))*(SQRT((SIN(RADIANS(90-DEGREES(ASIN(AD776/2000))))*SQRT(2*Basic!$C$4*9.81)*Tool!$B$125*SIN(RADIANS(90-DEGREES(ASIN(AD776/2000))))*SQRT(2*Basic!$C$4*9.81)*Tool!$B$125)+(COS(RADIANS(90-DEGREES(ASIN(AD776/2000))))*SQRT(2*Basic!$C$4*9.81)*COS(RADIANS(90-DEGREES(ASIN(AD776/2000))))*SQRT(2*Basic!$C$4*9.81))))*COS(RADIANS(AK776))</f>
        <v>4.6015312289135544</v>
      </c>
    </row>
    <row r="777" spans="6:45" x14ac:dyDescent="0.3">
      <c r="F777">
        <v>775</v>
      </c>
      <c r="G777" s="31">
        <f t="shared" si="86"/>
        <v>2.284732211488778</v>
      </c>
      <c r="H777" s="35">
        <f>Tool!$E$10+('Trajectory Map'!G777*SIN(RADIANS(90-2*DEGREES(ASIN($D$5/2000))))/COS(RADIANS(90-2*DEGREES(ASIN($D$5/2000))))-('Trajectory Map'!G777*'Trajectory Map'!G777/((VLOOKUP($D$5,$AD$3:$AR$2002,15,FALSE)*4*COS(RADIANS(90-2*DEGREES(ASIN($D$5/2000))))*COS(RADIANS(90-2*DEGREES(ASIN($D$5/2000))))))))</f>
        <v>5.2997328806638384</v>
      </c>
      <c r="AD777" s="33">
        <f t="shared" si="90"/>
        <v>775</v>
      </c>
      <c r="AE777" s="33">
        <f t="shared" si="87"/>
        <v>1843.7394067492294</v>
      </c>
      <c r="AH777" s="33">
        <f t="shared" si="88"/>
        <v>22.799031271888815</v>
      </c>
      <c r="AI777" s="33">
        <f t="shared" si="89"/>
        <v>67.200968728111178</v>
      </c>
      <c r="AK777" s="75">
        <f t="shared" si="91"/>
        <v>44.40193745622237</v>
      </c>
      <c r="AN777" s="64"/>
      <c r="AQ777" s="64"/>
      <c r="AR777" s="75">
        <f>(SQRT((SIN(RADIANS(90-DEGREES(ASIN(AD777/2000))))*SQRT(2*Basic!$C$4*9.81)*Tool!$B$125*SIN(RADIANS(90-DEGREES(ASIN(AD777/2000))))*SQRT(2*Basic!$C$4*9.81)*Tool!$B$125)+(COS(RADIANS(90-DEGREES(ASIN(AD777/2000))))*SQRT(2*Basic!$C$4*9.81)*COS(RADIANS(90-DEGREES(ASIN(AD777/2000))))*SQRT(2*Basic!$C$4*9.81))))*(SQRT((SIN(RADIANS(90-DEGREES(ASIN(AD777/2000))))*SQRT(2*Basic!$C$4*9.81)*Tool!$B$125*SIN(RADIANS(90-DEGREES(ASIN(AD777/2000))))*SQRT(2*Basic!$C$4*9.81)*Tool!$B$125)+(COS(RADIANS(90-DEGREES(ASIN(AD777/2000))))*SQRT(2*Basic!$C$4*9.81)*COS(RADIANS(90-DEGREES(ASIN(AD777/2000))))*SQRT(2*Basic!$C$4*9.81))))/(2*9.81)</f>
        <v>0.98866155624999985</v>
      </c>
      <c r="AS777" s="75">
        <f>(1/9.81)*((SQRT((SIN(RADIANS(90-DEGREES(ASIN(AD777/2000))))*SQRT(2*Basic!$C$4*9.81)*Tool!$B$125*SIN(RADIANS(90-DEGREES(ASIN(AD777/2000))))*SQRT(2*Basic!$C$4*9.81)*Tool!$B$125)+(COS(RADIANS(90-DEGREES(ASIN(AD777/2000))))*SQRT(2*Basic!$C$4*9.81)*COS(RADIANS(90-DEGREES(ASIN(AD777/2000))))*SQRT(2*Basic!$C$4*9.81))))*SIN(RADIANS(AK777))+(SQRT(((SQRT((SIN(RADIANS(90-DEGREES(ASIN(AD777/2000))))*SQRT(2*Basic!$C$4*9.81)*Tool!$B$125*SIN(RADIANS(90-DEGREES(ASIN(AD777/2000))))*SQRT(2*Basic!$C$4*9.81)*Tool!$B$125)+(COS(RADIANS(90-DEGREES(ASIN(AD777/2000))))*SQRT(2*Basic!$C$4*9.81)*COS(RADIANS(90-DEGREES(ASIN(AD777/2000))))*SQRT(2*Basic!$C$4*9.81))))*SIN(RADIANS(AK777))*(SQRT((SIN(RADIANS(90-DEGREES(ASIN(AD777/2000))))*SQRT(2*Basic!$C$4*9.81)*Tool!$B$125*SIN(RADIANS(90-DEGREES(ASIN(AD777/2000))))*SQRT(2*Basic!$C$4*9.81)*Tool!$B$125)+(COS(RADIANS(90-DEGREES(ASIN(AD777/2000))))*SQRT(2*Basic!$C$4*9.81)*COS(RADIANS(90-DEGREES(ASIN(AD777/2000))))*SQRT(2*Basic!$C$4*9.81))))*SIN(RADIANS(AK777)))-19.62*(-Basic!$C$3))))*(SQRT((SIN(RADIANS(90-DEGREES(ASIN(AD777/2000))))*SQRT(2*Basic!$C$4*9.81)*Tool!$B$125*SIN(RADIANS(90-DEGREES(ASIN(AD777/2000))))*SQRT(2*Basic!$C$4*9.81)*Tool!$B$125)+(COS(RADIANS(90-DEGREES(ASIN(AD777/2000))))*SQRT(2*Basic!$C$4*9.81)*COS(RADIANS(90-DEGREES(ASIN(AD777/2000))))*SQRT(2*Basic!$C$4*9.81))))*COS(RADIANS(AK777))</f>
        <v>4.6062661612393869</v>
      </c>
    </row>
    <row r="778" spans="6:45" x14ac:dyDescent="0.3">
      <c r="F778">
        <v>776</v>
      </c>
      <c r="G778" s="31">
        <f t="shared" si="86"/>
        <v>2.2876802530519895</v>
      </c>
      <c r="H778" s="35">
        <f>Tool!$E$10+('Trajectory Map'!G778*SIN(RADIANS(90-2*DEGREES(ASIN($D$5/2000))))/COS(RADIANS(90-2*DEGREES(ASIN($D$5/2000))))-('Trajectory Map'!G778*'Trajectory Map'!G778/((VLOOKUP($D$5,$AD$3:$AR$2002,15,FALSE)*4*COS(RADIANS(90-2*DEGREES(ASIN($D$5/2000))))*COS(RADIANS(90-2*DEGREES(ASIN($D$5/2000))))))))</f>
        <v>5.2974893159038015</v>
      </c>
      <c r="AD778" s="33">
        <f t="shared" si="90"/>
        <v>776</v>
      </c>
      <c r="AE778" s="33">
        <f t="shared" si="87"/>
        <v>1843.3187461749528</v>
      </c>
      <c r="AH778" s="33">
        <f t="shared" si="88"/>
        <v>22.830110672175874</v>
      </c>
      <c r="AI778" s="33">
        <f t="shared" si="89"/>
        <v>67.169889327824123</v>
      </c>
      <c r="AK778" s="75">
        <f t="shared" si="91"/>
        <v>44.339778655648253</v>
      </c>
      <c r="AN778" s="64"/>
      <c r="AQ778" s="64"/>
      <c r="AR778" s="75">
        <f>(SQRT((SIN(RADIANS(90-DEGREES(ASIN(AD778/2000))))*SQRT(2*Basic!$C$4*9.81)*Tool!$B$125*SIN(RADIANS(90-DEGREES(ASIN(AD778/2000))))*SQRT(2*Basic!$C$4*9.81)*Tool!$B$125)+(COS(RADIANS(90-DEGREES(ASIN(AD778/2000))))*SQRT(2*Basic!$C$4*9.81)*COS(RADIANS(90-DEGREES(ASIN(AD778/2000))))*SQRT(2*Basic!$C$4*9.81))))*(SQRT((SIN(RADIANS(90-DEGREES(ASIN(AD778/2000))))*SQRT(2*Basic!$C$4*9.81)*Tool!$B$125*SIN(RADIANS(90-DEGREES(ASIN(AD778/2000))))*SQRT(2*Basic!$C$4*9.81)*Tool!$B$125)+(COS(RADIANS(90-DEGREES(ASIN(AD778/2000))))*SQRT(2*Basic!$C$4*9.81)*COS(RADIANS(90-DEGREES(ASIN(AD778/2000))))*SQRT(2*Basic!$C$4*9.81))))/(2*9.81)</f>
        <v>0.98907736384000011</v>
      </c>
      <c r="AS778" s="75">
        <f>(1/9.81)*((SQRT((SIN(RADIANS(90-DEGREES(ASIN(AD778/2000))))*SQRT(2*Basic!$C$4*9.81)*Tool!$B$125*SIN(RADIANS(90-DEGREES(ASIN(AD778/2000))))*SQRT(2*Basic!$C$4*9.81)*Tool!$B$125)+(COS(RADIANS(90-DEGREES(ASIN(AD778/2000))))*SQRT(2*Basic!$C$4*9.81)*COS(RADIANS(90-DEGREES(ASIN(AD778/2000))))*SQRT(2*Basic!$C$4*9.81))))*SIN(RADIANS(AK778))+(SQRT(((SQRT((SIN(RADIANS(90-DEGREES(ASIN(AD778/2000))))*SQRT(2*Basic!$C$4*9.81)*Tool!$B$125*SIN(RADIANS(90-DEGREES(ASIN(AD778/2000))))*SQRT(2*Basic!$C$4*9.81)*Tool!$B$125)+(COS(RADIANS(90-DEGREES(ASIN(AD778/2000))))*SQRT(2*Basic!$C$4*9.81)*COS(RADIANS(90-DEGREES(ASIN(AD778/2000))))*SQRT(2*Basic!$C$4*9.81))))*SIN(RADIANS(AK778))*(SQRT((SIN(RADIANS(90-DEGREES(ASIN(AD778/2000))))*SQRT(2*Basic!$C$4*9.81)*Tool!$B$125*SIN(RADIANS(90-DEGREES(ASIN(AD778/2000))))*SQRT(2*Basic!$C$4*9.81)*Tool!$B$125)+(COS(RADIANS(90-DEGREES(ASIN(AD778/2000))))*SQRT(2*Basic!$C$4*9.81)*COS(RADIANS(90-DEGREES(ASIN(AD778/2000))))*SQRT(2*Basic!$C$4*9.81))))*SIN(RADIANS(AK778)))-19.62*(-Basic!$C$3))))*(SQRT((SIN(RADIANS(90-DEGREES(ASIN(AD778/2000))))*SQRT(2*Basic!$C$4*9.81)*Tool!$B$125*SIN(RADIANS(90-DEGREES(ASIN(AD778/2000))))*SQRT(2*Basic!$C$4*9.81)*Tool!$B$125)+(COS(RADIANS(90-DEGREES(ASIN(AD778/2000))))*SQRT(2*Basic!$C$4*9.81)*COS(RADIANS(90-DEGREES(ASIN(AD778/2000))))*SQRT(2*Basic!$C$4*9.81))))*COS(RADIANS(AK778))</f>
        <v>4.6109951192795027</v>
      </c>
    </row>
    <row r="779" spans="6:45" x14ac:dyDescent="0.3">
      <c r="F779">
        <v>777</v>
      </c>
      <c r="G779" s="31">
        <f t="shared" si="86"/>
        <v>2.2906282946152006</v>
      </c>
      <c r="H779" s="35">
        <f>Tool!$E$10+('Trajectory Map'!G779*SIN(RADIANS(90-2*DEGREES(ASIN($D$5/2000))))/COS(RADIANS(90-2*DEGREES(ASIN($D$5/2000))))-('Trajectory Map'!G779*'Trajectory Map'!G779/((VLOOKUP($D$5,$AD$3:$AR$2002,15,FALSE)*4*COS(RADIANS(90-2*DEGREES(ASIN($D$5/2000))))*COS(RADIANS(90-2*DEGREES(ASIN($D$5/2000))))))))</f>
        <v>5.295242297550252</v>
      </c>
      <c r="AD779" s="33">
        <f t="shared" si="90"/>
        <v>777</v>
      </c>
      <c r="AE779" s="33">
        <f t="shared" si="87"/>
        <v>1842.8974469568295</v>
      </c>
      <c r="AH779" s="33">
        <f t="shared" si="88"/>
        <v>22.861197171233801</v>
      </c>
      <c r="AI779" s="33">
        <f t="shared" si="89"/>
        <v>67.138802828766202</v>
      </c>
      <c r="AK779" s="75">
        <f t="shared" si="91"/>
        <v>44.277605657532398</v>
      </c>
      <c r="AN779" s="64"/>
      <c r="AQ779" s="64"/>
      <c r="AR779" s="75">
        <f>(SQRT((SIN(RADIANS(90-DEGREES(ASIN(AD779/2000))))*SQRT(2*Basic!$C$4*9.81)*Tool!$B$125*SIN(RADIANS(90-DEGREES(ASIN(AD779/2000))))*SQRT(2*Basic!$C$4*9.81)*Tool!$B$125)+(COS(RADIANS(90-DEGREES(ASIN(AD779/2000))))*SQRT(2*Basic!$C$4*9.81)*COS(RADIANS(90-DEGREES(ASIN(AD779/2000))))*SQRT(2*Basic!$C$4*9.81))))*(SQRT((SIN(RADIANS(90-DEGREES(ASIN(AD779/2000))))*SQRT(2*Basic!$C$4*9.81)*Tool!$B$125*SIN(RADIANS(90-DEGREES(ASIN(AD779/2000))))*SQRT(2*Basic!$C$4*9.81)*Tool!$B$125)+(COS(RADIANS(90-DEGREES(ASIN(AD779/2000))))*SQRT(2*Basic!$C$4*9.81)*COS(RADIANS(90-DEGREES(ASIN(AD779/2000))))*SQRT(2*Basic!$C$4*9.81))))/(2*9.81)</f>
        <v>0.98949370761000011</v>
      </c>
      <c r="AS779" s="75">
        <f>(1/9.81)*((SQRT((SIN(RADIANS(90-DEGREES(ASIN(AD779/2000))))*SQRT(2*Basic!$C$4*9.81)*Tool!$B$125*SIN(RADIANS(90-DEGREES(ASIN(AD779/2000))))*SQRT(2*Basic!$C$4*9.81)*Tool!$B$125)+(COS(RADIANS(90-DEGREES(ASIN(AD779/2000))))*SQRT(2*Basic!$C$4*9.81)*COS(RADIANS(90-DEGREES(ASIN(AD779/2000))))*SQRT(2*Basic!$C$4*9.81))))*SIN(RADIANS(AK779))+(SQRT(((SQRT((SIN(RADIANS(90-DEGREES(ASIN(AD779/2000))))*SQRT(2*Basic!$C$4*9.81)*Tool!$B$125*SIN(RADIANS(90-DEGREES(ASIN(AD779/2000))))*SQRT(2*Basic!$C$4*9.81)*Tool!$B$125)+(COS(RADIANS(90-DEGREES(ASIN(AD779/2000))))*SQRT(2*Basic!$C$4*9.81)*COS(RADIANS(90-DEGREES(ASIN(AD779/2000))))*SQRT(2*Basic!$C$4*9.81))))*SIN(RADIANS(AK779))*(SQRT((SIN(RADIANS(90-DEGREES(ASIN(AD779/2000))))*SQRT(2*Basic!$C$4*9.81)*Tool!$B$125*SIN(RADIANS(90-DEGREES(ASIN(AD779/2000))))*SQRT(2*Basic!$C$4*9.81)*Tool!$B$125)+(COS(RADIANS(90-DEGREES(ASIN(AD779/2000))))*SQRT(2*Basic!$C$4*9.81)*COS(RADIANS(90-DEGREES(ASIN(AD779/2000))))*SQRT(2*Basic!$C$4*9.81))))*SIN(RADIANS(AK779)))-19.62*(-Basic!$C$3))))*(SQRT((SIN(RADIANS(90-DEGREES(ASIN(AD779/2000))))*SQRT(2*Basic!$C$4*9.81)*Tool!$B$125*SIN(RADIANS(90-DEGREES(ASIN(AD779/2000))))*SQRT(2*Basic!$C$4*9.81)*Tool!$B$125)+(COS(RADIANS(90-DEGREES(ASIN(AD779/2000))))*SQRT(2*Basic!$C$4*9.81)*COS(RADIANS(90-DEGREES(ASIN(AD779/2000))))*SQRT(2*Basic!$C$4*9.81))))*COS(RADIANS(AK779))</f>
        <v>4.6157180882621374</v>
      </c>
    </row>
    <row r="780" spans="6:45" x14ac:dyDescent="0.3">
      <c r="F780">
        <v>778</v>
      </c>
      <c r="G780" s="31">
        <f t="shared" si="86"/>
        <v>2.2935763361784121</v>
      </c>
      <c r="H780" s="35">
        <f>Tool!$E$10+('Trajectory Map'!G780*SIN(RADIANS(90-2*DEGREES(ASIN($D$5/2000))))/COS(RADIANS(90-2*DEGREES(ASIN($D$5/2000))))-('Trajectory Map'!G780*'Trajectory Map'!G780/((VLOOKUP($D$5,$AD$3:$AR$2002,15,FALSE)*4*COS(RADIANS(90-2*DEGREES(ASIN($D$5/2000))))*COS(RADIANS(90-2*DEGREES(ASIN($D$5/2000))))))))</f>
        <v>5.2929918256031874</v>
      </c>
      <c r="AD780" s="33">
        <f t="shared" si="90"/>
        <v>778</v>
      </c>
      <c r="AE780" s="33">
        <f t="shared" si="87"/>
        <v>1842.4755086567636</v>
      </c>
      <c r="AH780" s="33">
        <f t="shared" si="88"/>
        <v>22.892290783086374</v>
      </c>
      <c r="AI780" s="33">
        <f t="shared" si="89"/>
        <v>67.107709216913634</v>
      </c>
      <c r="AK780" s="75">
        <f t="shared" si="91"/>
        <v>44.215418433827253</v>
      </c>
      <c r="AN780" s="64"/>
      <c r="AQ780" s="64"/>
      <c r="AR780" s="75">
        <f>(SQRT((SIN(RADIANS(90-DEGREES(ASIN(AD780/2000))))*SQRT(2*Basic!$C$4*9.81)*Tool!$B$125*SIN(RADIANS(90-DEGREES(ASIN(AD780/2000))))*SQRT(2*Basic!$C$4*9.81)*Tool!$B$125)+(COS(RADIANS(90-DEGREES(ASIN(AD780/2000))))*SQRT(2*Basic!$C$4*9.81)*COS(RADIANS(90-DEGREES(ASIN(AD780/2000))))*SQRT(2*Basic!$C$4*9.81))))*(SQRT((SIN(RADIANS(90-DEGREES(ASIN(AD780/2000))))*SQRT(2*Basic!$C$4*9.81)*Tool!$B$125*SIN(RADIANS(90-DEGREES(ASIN(AD780/2000))))*SQRT(2*Basic!$C$4*9.81)*Tool!$B$125)+(COS(RADIANS(90-DEGREES(ASIN(AD780/2000))))*SQRT(2*Basic!$C$4*9.81)*COS(RADIANS(90-DEGREES(ASIN(AD780/2000))))*SQRT(2*Basic!$C$4*9.81))))/(2*9.81)</f>
        <v>0.98991058756000005</v>
      </c>
      <c r="AS780" s="75">
        <f>(1/9.81)*((SQRT((SIN(RADIANS(90-DEGREES(ASIN(AD780/2000))))*SQRT(2*Basic!$C$4*9.81)*Tool!$B$125*SIN(RADIANS(90-DEGREES(ASIN(AD780/2000))))*SQRT(2*Basic!$C$4*9.81)*Tool!$B$125)+(COS(RADIANS(90-DEGREES(ASIN(AD780/2000))))*SQRT(2*Basic!$C$4*9.81)*COS(RADIANS(90-DEGREES(ASIN(AD780/2000))))*SQRT(2*Basic!$C$4*9.81))))*SIN(RADIANS(AK780))+(SQRT(((SQRT((SIN(RADIANS(90-DEGREES(ASIN(AD780/2000))))*SQRT(2*Basic!$C$4*9.81)*Tool!$B$125*SIN(RADIANS(90-DEGREES(ASIN(AD780/2000))))*SQRT(2*Basic!$C$4*9.81)*Tool!$B$125)+(COS(RADIANS(90-DEGREES(ASIN(AD780/2000))))*SQRT(2*Basic!$C$4*9.81)*COS(RADIANS(90-DEGREES(ASIN(AD780/2000))))*SQRT(2*Basic!$C$4*9.81))))*SIN(RADIANS(AK780))*(SQRT((SIN(RADIANS(90-DEGREES(ASIN(AD780/2000))))*SQRT(2*Basic!$C$4*9.81)*Tool!$B$125*SIN(RADIANS(90-DEGREES(ASIN(AD780/2000))))*SQRT(2*Basic!$C$4*9.81)*Tool!$B$125)+(COS(RADIANS(90-DEGREES(ASIN(AD780/2000))))*SQRT(2*Basic!$C$4*9.81)*COS(RADIANS(90-DEGREES(ASIN(AD780/2000))))*SQRT(2*Basic!$C$4*9.81))))*SIN(RADIANS(AK780)))-19.62*(-Basic!$C$3))))*(SQRT((SIN(RADIANS(90-DEGREES(ASIN(AD780/2000))))*SQRT(2*Basic!$C$4*9.81)*Tool!$B$125*SIN(RADIANS(90-DEGREES(ASIN(AD780/2000))))*SQRT(2*Basic!$C$4*9.81)*Tool!$B$125)+(COS(RADIANS(90-DEGREES(ASIN(AD780/2000))))*SQRT(2*Basic!$C$4*9.81)*COS(RADIANS(90-DEGREES(ASIN(AD780/2000))))*SQRT(2*Basic!$C$4*9.81))))*COS(RADIANS(AK780))</f>
        <v>4.6204350533993361</v>
      </c>
    </row>
    <row r="781" spans="6:45" x14ac:dyDescent="0.3">
      <c r="F781">
        <v>779</v>
      </c>
      <c r="G781" s="31">
        <f t="shared" si="86"/>
        <v>2.2965243777416231</v>
      </c>
      <c r="H781" s="35">
        <f>Tool!$E$10+('Trajectory Map'!G781*SIN(RADIANS(90-2*DEGREES(ASIN($D$5/2000))))/COS(RADIANS(90-2*DEGREES(ASIN($D$5/2000))))-('Trajectory Map'!G781*'Trajectory Map'!G781/((VLOOKUP($D$5,$AD$3:$AR$2002,15,FALSE)*4*COS(RADIANS(90-2*DEGREES(ASIN($D$5/2000))))*COS(RADIANS(90-2*DEGREES(ASIN($D$5/2000))))))))</f>
        <v>5.2907379000626094</v>
      </c>
      <c r="AD781" s="33">
        <f t="shared" si="90"/>
        <v>779</v>
      </c>
      <c r="AE781" s="33">
        <f t="shared" si="87"/>
        <v>1842.0529308355935</v>
      </c>
      <c r="AH781" s="33">
        <f t="shared" si="88"/>
        <v>22.923391521781802</v>
      </c>
      <c r="AI781" s="33">
        <f t="shared" si="89"/>
        <v>67.076608478218191</v>
      </c>
      <c r="AK781" s="75">
        <f t="shared" si="91"/>
        <v>44.153216956436395</v>
      </c>
      <c r="AN781" s="64"/>
      <c r="AQ781" s="64"/>
      <c r="AR781" s="75">
        <f>(SQRT((SIN(RADIANS(90-DEGREES(ASIN(AD781/2000))))*SQRT(2*Basic!$C$4*9.81)*Tool!$B$125*SIN(RADIANS(90-DEGREES(ASIN(AD781/2000))))*SQRT(2*Basic!$C$4*9.81)*Tool!$B$125)+(COS(RADIANS(90-DEGREES(ASIN(AD781/2000))))*SQRT(2*Basic!$C$4*9.81)*COS(RADIANS(90-DEGREES(ASIN(AD781/2000))))*SQRT(2*Basic!$C$4*9.81))))*(SQRT((SIN(RADIANS(90-DEGREES(ASIN(AD781/2000))))*SQRT(2*Basic!$C$4*9.81)*Tool!$B$125*SIN(RADIANS(90-DEGREES(ASIN(AD781/2000))))*SQRT(2*Basic!$C$4*9.81)*Tool!$B$125)+(COS(RADIANS(90-DEGREES(ASIN(AD781/2000))))*SQRT(2*Basic!$C$4*9.81)*COS(RADIANS(90-DEGREES(ASIN(AD781/2000))))*SQRT(2*Basic!$C$4*9.81))))/(2*9.81)</f>
        <v>0.9903280036900004</v>
      </c>
      <c r="AS781" s="75">
        <f>(1/9.81)*((SQRT((SIN(RADIANS(90-DEGREES(ASIN(AD781/2000))))*SQRT(2*Basic!$C$4*9.81)*Tool!$B$125*SIN(RADIANS(90-DEGREES(ASIN(AD781/2000))))*SQRT(2*Basic!$C$4*9.81)*Tool!$B$125)+(COS(RADIANS(90-DEGREES(ASIN(AD781/2000))))*SQRT(2*Basic!$C$4*9.81)*COS(RADIANS(90-DEGREES(ASIN(AD781/2000))))*SQRT(2*Basic!$C$4*9.81))))*SIN(RADIANS(AK781))+(SQRT(((SQRT((SIN(RADIANS(90-DEGREES(ASIN(AD781/2000))))*SQRT(2*Basic!$C$4*9.81)*Tool!$B$125*SIN(RADIANS(90-DEGREES(ASIN(AD781/2000))))*SQRT(2*Basic!$C$4*9.81)*Tool!$B$125)+(COS(RADIANS(90-DEGREES(ASIN(AD781/2000))))*SQRT(2*Basic!$C$4*9.81)*COS(RADIANS(90-DEGREES(ASIN(AD781/2000))))*SQRT(2*Basic!$C$4*9.81))))*SIN(RADIANS(AK781))*(SQRT((SIN(RADIANS(90-DEGREES(ASIN(AD781/2000))))*SQRT(2*Basic!$C$4*9.81)*Tool!$B$125*SIN(RADIANS(90-DEGREES(ASIN(AD781/2000))))*SQRT(2*Basic!$C$4*9.81)*Tool!$B$125)+(COS(RADIANS(90-DEGREES(ASIN(AD781/2000))))*SQRT(2*Basic!$C$4*9.81)*COS(RADIANS(90-DEGREES(ASIN(AD781/2000))))*SQRT(2*Basic!$C$4*9.81))))*SIN(RADIANS(AK781)))-19.62*(-Basic!$C$3))))*(SQRT((SIN(RADIANS(90-DEGREES(ASIN(AD781/2000))))*SQRT(2*Basic!$C$4*9.81)*Tool!$B$125*SIN(RADIANS(90-DEGREES(ASIN(AD781/2000))))*SQRT(2*Basic!$C$4*9.81)*Tool!$B$125)+(COS(RADIANS(90-DEGREES(ASIN(AD781/2000))))*SQRT(2*Basic!$C$4*9.81)*COS(RADIANS(90-DEGREES(ASIN(AD781/2000))))*SQRT(2*Basic!$C$4*9.81))))*COS(RADIANS(AK781))</f>
        <v>4.6251459998870024</v>
      </c>
    </row>
    <row r="782" spans="6:45" x14ac:dyDescent="0.3">
      <c r="F782">
        <v>780</v>
      </c>
      <c r="G782" s="31">
        <f t="shared" si="86"/>
        <v>2.2994724193048346</v>
      </c>
      <c r="H782" s="35">
        <f>Tool!$E$10+('Trajectory Map'!G782*SIN(RADIANS(90-2*DEGREES(ASIN($D$5/2000))))/COS(RADIANS(90-2*DEGREES(ASIN($D$5/2000))))-('Trajectory Map'!G782*'Trajectory Map'!G782/((VLOOKUP($D$5,$AD$3:$AR$2002,15,FALSE)*4*COS(RADIANS(90-2*DEGREES(ASIN($D$5/2000))))*COS(RADIANS(90-2*DEGREES(ASIN($D$5/2000))))))))</f>
        <v>5.2884805209285162</v>
      </c>
      <c r="AD782" s="33">
        <f t="shared" si="90"/>
        <v>780</v>
      </c>
      <c r="AE782" s="33">
        <f t="shared" si="87"/>
        <v>1841.6297130530882</v>
      </c>
      <c r="AH782" s="33">
        <f t="shared" si="88"/>
        <v>22.954499401392809</v>
      </c>
      <c r="AI782" s="33">
        <f t="shared" si="89"/>
        <v>67.045500598607191</v>
      </c>
      <c r="AK782" s="75">
        <f t="shared" si="91"/>
        <v>44.091001197214382</v>
      </c>
      <c r="AN782" s="64"/>
      <c r="AQ782" s="64"/>
      <c r="AR782" s="75">
        <f>(SQRT((SIN(RADIANS(90-DEGREES(ASIN(AD782/2000))))*SQRT(2*Basic!$C$4*9.81)*Tool!$B$125*SIN(RADIANS(90-DEGREES(ASIN(AD782/2000))))*SQRT(2*Basic!$C$4*9.81)*Tool!$B$125)+(COS(RADIANS(90-DEGREES(ASIN(AD782/2000))))*SQRT(2*Basic!$C$4*9.81)*COS(RADIANS(90-DEGREES(ASIN(AD782/2000))))*SQRT(2*Basic!$C$4*9.81))))*(SQRT((SIN(RADIANS(90-DEGREES(ASIN(AD782/2000))))*SQRT(2*Basic!$C$4*9.81)*Tool!$B$125*SIN(RADIANS(90-DEGREES(ASIN(AD782/2000))))*SQRT(2*Basic!$C$4*9.81)*Tool!$B$125)+(COS(RADIANS(90-DEGREES(ASIN(AD782/2000))))*SQRT(2*Basic!$C$4*9.81)*COS(RADIANS(90-DEGREES(ASIN(AD782/2000))))*SQRT(2*Basic!$C$4*9.81))))/(2*9.81)</f>
        <v>0.99074595599999993</v>
      </c>
      <c r="AS782" s="75">
        <f>(1/9.81)*((SQRT((SIN(RADIANS(90-DEGREES(ASIN(AD782/2000))))*SQRT(2*Basic!$C$4*9.81)*Tool!$B$125*SIN(RADIANS(90-DEGREES(ASIN(AD782/2000))))*SQRT(2*Basic!$C$4*9.81)*Tool!$B$125)+(COS(RADIANS(90-DEGREES(ASIN(AD782/2000))))*SQRT(2*Basic!$C$4*9.81)*COS(RADIANS(90-DEGREES(ASIN(AD782/2000))))*SQRT(2*Basic!$C$4*9.81))))*SIN(RADIANS(AK782))+(SQRT(((SQRT((SIN(RADIANS(90-DEGREES(ASIN(AD782/2000))))*SQRT(2*Basic!$C$4*9.81)*Tool!$B$125*SIN(RADIANS(90-DEGREES(ASIN(AD782/2000))))*SQRT(2*Basic!$C$4*9.81)*Tool!$B$125)+(COS(RADIANS(90-DEGREES(ASIN(AD782/2000))))*SQRT(2*Basic!$C$4*9.81)*COS(RADIANS(90-DEGREES(ASIN(AD782/2000))))*SQRT(2*Basic!$C$4*9.81))))*SIN(RADIANS(AK782))*(SQRT((SIN(RADIANS(90-DEGREES(ASIN(AD782/2000))))*SQRT(2*Basic!$C$4*9.81)*Tool!$B$125*SIN(RADIANS(90-DEGREES(ASIN(AD782/2000))))*SQRT(2*Basic!$C$4*9.81)*Tool!$B$125)+(COS(RADIANS(90-DEGREES(ASIN(AD782/2000))))*SQRT(2*Basic!$C$4*9.81)*COS(RADIANS(90-DEGREES(ASIN(AD782/2000))))*SQRT(2*Basic!$C$4*9.81))))*SIN(RADIANS(AK782)))-19.62*(-Basic!$C$3))))*(SQRT((SIN(RADIANS(90-DEGREES(ASIN(AD782/2000))))*SQRT(2*Basic!$C$4*9.81)*Tool!$B$125*SIN(RADIANS(90-DEGREES(ASIN(AD782/2000))))*SQRT(2*Basic!$C$4*9.81)*Tool!$B$125)+(COS(RADIANS(90-DEGREES(ASIN(AD782/2000))))*SQRT(2*Basic!$C$4*9.81)*COS(RADIANS(90-DEGREES(ASIN(AD782/2000))))*SQRT(2*Basic!$C$4*9.81))))*COS(RADIANS(AK782))</f>
        <v>4.6298509129049439</v>
      </c>
    </row>
    <row r="783" spans="6:45" x14ac:dyDescent="0.3">
      <c r="F783">
        <v>781</v>
      </c>
      <c r="G783" s="31">
        <f t="shared" si="86"/>
        <v>2.3024204608680461</v>
      </c>
      <c r="H783" s="35">
        <f>Tool!$E$10+('Trajectory Map'!G783*SIN(RADIANS(90-2*DEGREES(ASIN($D$5/2000))))/COS(RADIANS(90-2*DEGREES(ASIN($D$5/2000))))-('Trajectory Map'!G783*'Trajectory Map'!G783/((VLOOKUP($D$5,$AD$3:$AR$2002,15,FALSE)*4*COS(RADIANS(90-2*DEGREES(ASIN($D$5/2000))))*COS(RADIANS(90-2*DEGREES(ASIN($D$5/2000))))))))</f>
        <v>5.2862196882009096</v>
      </c>
      <c r="AD783" s="33">
        <f t="shared" si="90"/>
        <v>781</v>
      </c>
      <c r="AE783" s="33">
        <f t="shared" si="87"/>
        <v>1841.2058548679449</v>
      </c>
      <c r="AH783" s="33">
        <f t="shared" si="88"/>
        <v>22.985614436016693</v>
      </c>
      <c r="AI783" s="33">
        <f t="shared" si="89"/>
        <v>67.014385563983311</v>
      </c>
      <c r="AK783" s="75">
        <f t="shared" si="91"/>
        <v>44.028771127966614</v>
      </c>
      <c r="AN783" s="64"/>
      <c r="AQ783" s="64"/>
      <c r="AR783" s="75">
        <f>(SQRT((SIN(RADIANS(90-DEGREES(ASIN(AD783/2000))))*SQRT(2*Basic!$C$4*9.81)*Tool!$B$125*SIN(RADIANS(90-DEGREES(ASIN(AD783/2000))))*SQRT(2*Basic!$C$4*9.81)*Tool!$B$125)+(COS(RADIANS(90-DEGREES(ASIN(AD783/2000))))*SQRT(2*Basic!$C$4*9.81)*COS(RADIANS(90-DEGREES(ASIN(AD783/2000))))*SQRT(2*Basic!$C$4*9.81))))*(SQRT((SIN(RADIANS(90-DEGREES(ASIN(AD783/2000))))*SQRT(2*Basic!$C$4*9.81)*Tool!$B$125*SIN(RADIANS(90-DEGREES(ASIN(AD783/2000))))*SQRT(2*Basic!$C$4*9.81)*Tool!$B$125)+(COS(RADIANS(90-DEGREES(ASIN(AD783/2000))))*SQRT(2*Basic!$C$4*9.81)*COS(RADIANS(90-DEGREES(ASIN(AD783/2000))))*SQRT(2*Basic!$C$4*9.81))))/(2*9.81)</f>
        <v>0.99116444449000018</v>
      </c>
      <c r="AS783" s="75">
        <f>(1/9.81)*((SQRT((SIN(RADIANS(90-DEGREES(ASIN(AD783/2000))))*SQRT(2*Basic!$C$4*9.81)*Tool!$B$125*SIN(RADIANS(90-DEGREES(ASIN(AD783/2000))))*SQRT(2*Basic!$C$4*9.81)*Tool!$B$125)+(COS(RADIANS(90-DEGREES(ASIN(AD783/2000))))*SQRT(2*Basic!$C$4*9.81)*COS(RADIANS(90-DEGREES(ASIN(AD783/2000))))*SQRT(2*Basic!$C$4*9.81))))*SIN(RADIANS(AK783))+(SQRT(((SQRT((SIN(RADIANS(90-DEGREES(ASIN(AD783/2000))))*SQRT(2*Basic!$C$4*9.81)*Tool!$B$125*SIN(RADIANS(90-DEGREES(ASIN(AD783/2000))))*SQRT(2*Basic!$C$4*9.81)*Tool!$B$125)+(COS(RADIANS(90-DEGREES(ASIN(AD783/2000))))*SQRT(2*Basic!$C$4*9.81)*COS(RADIANS(90-DEGREES(ASIN(AD783/2000))))*SQRT(2*Basic!$C$4*9.81))))*SIN(RADIANS(AK783))*(SQRT((SIN(RADIANS(90-DEGREES(ASIN(AD783/2000))))*SQRT(2*Basic!$C$4*9.81)*Tool!$B$125*SIN(RADIANS(90-DEGREES(ASIN(AD783/2000))))*SQRT(2*Basic!$C$4*9.81)*Tool!$B$125)+(COS(RADIANS(90-DEGREES(ASIN(AD783/2000))))*SQRT(2*Basic!$C$4*9.81)*COS(RADIANS(90-DEGREES(ASIN(AD783/2000))))*SQRT(2*Basic!$C$4*9.81))))*SIN(RADIANS(AK783)))-19.62*(-Basic!$C$3))))*(SQRT((SIN(RADIANS(90-DEGREES(ASIN(AD783/2000))))*SQRT(2*Basic!$C$4*9.81)*Tool!$B$125*SIN(RADIANS(90-DEGREES(ASIN(AD783/2000))))*SQRT(2*Basic!$C$4*9.81)*Tool!$B$125)+(COS(RADIANS(90-DEGREES(ASIN(AD783/2000))))*SQRT(2*Basic!$C$4*9.81)*COS(RADIANS(90-DEGREES(ASIN(AD783/2000))))*SQRT(2*Basic!$C$4*9.81))))*COS(RADIANS(AK783))</f>
        <v>4.6345497776169298</v>
      </c>
    </row>
    <row r="784" spans="6:45" x14ac:dyDescent="0.3">
      <c r="F784">
        <v>782</v>
      </c>
      <c r="G784" s="31">
        <f t="shared" si="86"/>
        <v>2.3053685024312571</v>
      </c>
      <c r="H784" s="35">
        <f>Tool!$E$10+('Trajectory Map'!G784*SIN(RADIANS(90-2*DEGREES(ASIN($D$5/2000))))/COS(RADIANS(90-2*DEGREES(ASIN($D$5/2000))))-('Trajectory Map'!G784*'Trajectory Map'!G784/((VLOOKUP($D$5,$AD$3:$AR$2002,15,FALSE)*4*COS(RADIANS(90-2*DEGREES(ASIN($D$5/2000))))*COS(RADIANS(90-2*DEGREES(ASIN($D$5/2000))))))))</f>
        <v>5.2839554018797887</v>
      </c>
      <c r="AD784" s="33">
        <f t="shared" si="90"/>
        <v>782</v>
      </c>
      <c r="AE784" s="33">
        <f t="shared" si="87"/>
        <v>1840.7813558377866</v>
      </c>
      <c r="AH784" s="33">
        <f t="shared" si="88"/>
        <v>23.016736639775431</v>
      </c>
      <c r="AI784" s="33">
        <f t="shared" si="89"/>
        <v>66.983263360224569</v>
      </c>
      <c r="AK784" s="75">
        <f t="shared" si="91"/>
        <v>43.966526720449139</v>
      </c>
      <c r="AN784" s="64"/>
      <c r="AQ784" s="64"/>
      <c r="AR784" s="75">
        <f>(SQRT((SIN(RADIANS(90-DEGREES(ASIN(AD784/2000))))*SQRT(2*Basic!$C$4*9.81)*Tool!$B$125*SIN(RADIANS(90-DEGREES(ASIN(AD784/2000))))*SQRT(2*Basic!$C$4*9.81)*Tool!$B$125)+(COS(RADIANS(90-DEGREES(ASIN(AD784/2000))))*SQRT(2*Basic!$C$4*9.81)*COS(RADIANS(90-DEGREES(ASIN(AD784/2000))))*SQRT(2*Basic!$C$4*9.81))))*(SQRT((SIN(RADIANS(90-DEGREES(ASIN(AD784/2000))))*SQRT(2*Basic!$C$4*9.81)*Tool!$B$125*SIN(RADIANS(90-DEGREES(ASIN(AD784/2000))))*SQRT(2*Basic!$C$4*9.81)*Tool!$B$125)+(COS(RADIANS(90-DEGREES(ASIN(AD784/2000))))*SQRT(2*Basic!$C$4*9.81)*COS(RADIANS(90-DEGREES(ASIN(AD784/2000))))*SQRT(2*Basic!$C$4*9.81))))/(2*9.81)</f>
        <v>0.99158346916000029</v>
      </c>
      <c r="AS784" s="75">
        <f>(1/9.81)*((SQRT((SIN(RADIANS(90-DEGREES(ASIN(AD784/2000))))*SQRT(2*Basic!$C$4*9.81)*Tool!$B$125*SIN(RADIANS(90-DEGREES(ASIN(AD784/2000))))*SQRT(2*Basic!$C$4*9.81)*Tool!$B$125)+(COS(RADIANS(90-DEGREES(ASIN(AD784/2000))))*SQRT(2*Basic!$C$4*9.81)*COS(RADIANS(90-DEGREES(ASIN(AD784/2000))))*SQRT(2*Basic!$C$4*9.81))))*SIN(RADIANS(AK784))+(SQRT(((SQRT((SIN(RADIANS(90-DEGREES(ASIN(AD784/2000))))*SQRT(2*Basic!$C$4*9.81)*Tool!$B$125*SIN(RADIANS(90-DEGREES(ASIN(AD784/2000))))*SQRT(2*Basic!$C$4*9.81)*Tool!$B$125)+(COS(RADIANS(90-DEGREES(ASIN(AD784/2000))))*SQRT(2*Basic!$C$4*9.81)*COS(RADIANS(90-DEGREES(ASIN(AD784/2000))))*SQRT(2*Basic!$C$4*9.81))))*SIN(RADIANS(AK784))*(SQRT((SIN(RADIANS(90-DEGREES(ASIN(AD784/2000))))*SQRT(2*Basic!$C$4*9.81)*Tool!$B$125*SIN(RADIANS(90-DEGREES(ASIN(AD784/2000))))*SQRT(2*Basic!$C$4*9.81)*Tool!$B$125)+(COS(RADIANS(90-DEGREES(ASIN(AD784/2000))))*SQRT(2*Basic!$C$4*9.81)*COS(RADIANS(90-DEGREES(ASIN(AD784/2000))))*SQRT(2*Basic!$C$4*9.81))))*SIN(RADIANS(AK784)))-19.62*(-Basic!$C$3))))*(SQRT((SIN(RADIANS(90-DEGREES(ASIN(AD784/2000))))*SQRT(2*Basic!$C$4*9.81)*Tool!$B$125*SIN(RADIANS(90-DEGREES(ASIN(AD784/2000))))*SQRT(2*Basic!$C$4*9.81)*Tool!$B$125)+(COS(RADIANS(90-DEGREES(ASIN(AD784/2000))))*SQRT(2*Basic!$C$4*9.81)*COS(RADIANS(90-DEGREES(ASIN(AD784/2000))))*SQRT(2*Basic!$C$4*9.81))))*COS(RADIANS(AK784))</f>
        <v>4.6392425791707392</v>
      </c>
    </row>
    <row r="785" spans="6:45" x14ac:dyDescent="0.3">
      <c r="F785">
        <v>783</v>
      </c>
      <c r="G785" s="31">
        <f t="shared" si="86"/>
        <v>2.3083165439944686</v>
      </c>
      <c r="H785" s="35">
        <f>Tool!$E$10+('Trajectory Map'!G785*SIN(RADIANS(90-2*DEGREES(ASIN($D$5/2000))))/COS(RADIANS(90-2*DEGREES(ASIN($D$5/2000))))-('Trajectory Map'!G785*'Trajectory Map'!G785/((VLOOKUP($D$5,$AD$3:$AR$2002,15,FALSE)*4*COS(RADIANS(90-2*DEGREES(ASIN($D$5/2000))))*COS(RADIANS(90-2*DEGREES(ASIN($D$5/2000))))))))</f>
        <v>5.2816876619651536</v>
      </c>
      <c r="AD785" s="33">
        <f t="shared" si="90"/>
        <v>783</v>
      </c>
      <c r="AE785" s="33">
        <f t="shared" si="87"/>
        <v>1840.3562155191587</v>
      </c>
      <c r="AH785" s="33">
        <f t="shared" si="88"/>
        <v>23.047866026815729</v>
      </c>
      <c r="AI785" s="33">
        <f t="shared" si="89"/>
        <v>66.952133973184274</v>
      </c>
      <c r="AK785" s="75">
        <f t="shared" si="91"/>
        <v>43.904267946368542</v>
      </c>
      <c r="AN785" s="64"/>
      <c r="AQ785" s="64"/>
      <c r="AR785" s="75">
        <f>(SQRT((SIN(RADIANS(90-DEGREES(ASIN(AD785/2000))))*SQRT(2*Basic!$C$4*9.81)*Tool!$B$125*SIN(RADIANS(90-DEGREES(ASIN(AD785/2000))))*SQRT(2*Basic!$C$4*9.81)*Tool!$B$125)+(COS(RADIANS(90-DEGREES(ASIN(AD785/2000))))*SQRT(2*Basic!$C$4*9.81)*COS(RADIANS(90-DEGREES(ASIN(AD785/2000))))*SQRT(2*Basic!$C$4*9.81))))*(SQRT((SIN(RADIANS(90-DEGREES(ASIN(AD785/2000))))*SQRT(2*Basic!$C$4*9.81)*Tool!$B$125*SIN(RADIANS(90-DEGREES(ASIN(AD785/2000))))*SQRT(2*Basic!$C$4*9.81)*Tool!$B$125)+(COS(RADIANS(90-DEGREES(ASIN(AD785/2000))))*SQRT(2*Basic!$C$4*9.81)*COS(RADIANS(90-DEGREES(ASIN(AD785/2000))))*SQRT(2*Basic!$C$4*9.81))))/(2*9.81)</f>
        <v>0.99200303001000034</v>
      </c>
      <c r="AS785" s="75">
        <f>(1/9.81)*((SQRT((SIN(RADIANS(90-DEGREES(ASIN(AD785/2000))))*SQRT(2*Basic!$C$4*9.81)*Tool!$B$125*SIN(RADIANS(90-DEGREES(ASIN(AD785/2000))))*SQRT(2*Basic!$C$4*9.81)*Tool!$B$125)+(COS(RADIANS(90-DEGREES(ASIN(AD785/2000))))*SQRT(2*Basic!$C$4*9.81)*COS(RADIANS(90-DEGREES(ASIN(AD785/2000))))*SQRT(2*Basic!$C$4*9.81))))*SIN(RADIANS(AK785))+(SQRT(((SQRT((SIN(RADIANS(90-DEGREES(ASIN(AD785/2000))))*SQRT(2*Basic!$C$4*9.81)*Tool!$B$125*SIN(RADIANS(90-DEGREES(ASIN(AD785/2000))))*SQRT(2*Basic!$C$4*9.81)*Tool!$B$125)+(COS(RADIANS(90-DEGREES(ASIN(AD785/2000))))*SQRT(2*Basic!$C$4*9.81)*COS(RADIANS(90-DEGREES(ASIN(AD785/2000))))*SQRT(2*Basic!$C$4*9.81))))*SIN(RADIANS(AK785))*(SQRT((SIN(RADIANS(90-DEGREES(ASIN(AD785/2000))))*SQRT(2*Basic!$C$4*9.81)*Tool!$B$125*SIN(RADIANS(90-DEGREES(ASIN(AD785/2000))))*SQRT(2*Basic!$C$4*9.81)*Tool!$B$125)+(COS(RADIANS(90-DEGREES(ASIN(AD785/2000))))*SQRT(2*Basic!$C$4*9.81)*COS(RADIANS(90-DEGREES(ASIN(AD785/2000))))*SQRT(2*Basic!$C$4*9.81))))*SIN(RADIANS(AK785)))-19.62*(-Basic!$C$3))))*(SQRT((SIN(RADIANS(90-DEGREES(ASIN(AD785/2000))))*SQRT(2*Basic!$C$4*9.81)*Tool!$B$125*SIN(RADIANS(90-DEGREES(ASIN(AD785/2000))))*SQRT(2*Basic!$C$4*9.81)*Tool!$B$125)+(COS(RADIANS(90-DEGREES(ASIN(AD785/2000))))*SQRT(2*Basic!$C$4*9.81)*COS(RADIANS(90-DEGREES(ASIN(AD785/2000))))*SQRT(2*Basic!$C$4*9.81))))*COS(RADIANS(AK785))</f>
        <v>4.6439293026982034</v>
      </c>
    </row>
    <row r="786" spans="6:45" x14ac:dyDescent="0.3">
      <c r="F786">
        <v>784</v>
      </c>
      <c r="G786" s="31">
        <f t="shared" si="86"/>
        <v>2.3112645855576797</v>
      </c>
      <c r="H786" s="35">
        <f>Tool!$E$10+('Trajectory Map'!G786*SIN(RADIANS(90-2*DEGREES(ASIN($D$5/2000))))/COS(RADIANS(90-2*DEGREES(ASIN($D$5/2000))))-('Trajectory Map'!G786*'Trajectory Map'!G786/((VLOOKUP($D$5,$AD$3:$AR$2002,15,FALSE)*4*COS(RADIANS(90-2*DEGREES(ASIN($D$5/2000))))*COS(RADIANS(90-2*DEGREES(ASIN($D$5/2000))))))))</f>
        <v>5.2794164684570051</v>
      </c>
      <c r="AD786" s="33">
        <f t="shared" si="90"/>
        <v>784</v>
      </c>
      <c r="AE786" s="33">
        <f t="shared" si="87"/>
        <v>1839.9304334675264</v>
      </c>
      <c r="AH786" s="33">
        <f t="shared" si="88"/>
        <v>23.079002611309111</v>
      </c>
      <c r="AI786" s="33">
        <f t="shared" si="89"/>
        <v>66.920997388690893</v>
      </c>
      <c r="AK786" s="75">
        <f t="shared" si="91"/>
        <v>43.841994777381778</v>
      </c>
      <c r="AN786" s="64"/>
      <c r="AQ786" s="64"/>
      <c r="AR786" s="75">
        <f>(SQRT((SIN(RADIANS(90-DEGREES(ASIN(AD786/2000))))*SQRT(2*Basic!$C$4*9.81)*Tool!$B$125*SIN(RADIANS(90-DEGREES(ASIN(AD786/2000))))*SQRT(2*Basic!$C$4*9.81)*Tool!$B$125)+(COS(RADIANS(90-DEGREES(ASIN(AD786/2000))))*SQRT(2*Basic!$C$4*9.81)*COS(RADIANS(90-DEGREES(ASIN(AD786/2000))))*SQRT(2*Basic!$C$4*9.81))))*(SQRT((SIN(RADIANS(90-DEGREES(ASIN(AD786/2000))))*SQRT(2*Basic!$C$4*9.81)*Tool!$B$125*SIN(RADIANS(90-DEGREES(ASIN(AD786/2000))))*SQRT(2*Basic!$C$4*9.81)*Tool!$B$125)+(COS(RADIANS(90-DEGREES(ASIN(AD786/2000))))*SQRT(2*Basic!$C$4*9.81)*COS(RADIANS(90-DEGREES(ASIN(AD786/2000))))*SQRT(2*Basic!$C$4*9.81))))/(2*9.81)</f>
        <v>0.99242312704000002</v>
      </c>
      <c r="AS786" s="75">
        <f>(1/9.81)*((SQRT((SIN(RADIANS(90-DEGREES(ASIN(AD786/2000))))*SQRT(2*Basic!$C$4*9.81)*Tool!$B$125*SIN(RADIANS(90-DEGREES(ASIN(AD786/2000))))*SQRT(2*Basic!$C$4*9.81)*Tool!$B$125)+(COS(RADIANS(90-DEGREES(ASIN(AD786/2000))))*SQRT(2*Basic!$C$4*9.81)*COS(RADIANS(90-DEGREES(ASIN(AD786/2000))))*SQRT(2*Basic!$C$4*9.81))))*SIN(RADIANS(AK786))+(SQRT(((SQRT((SIN(RADIANS(90-DEGREES(ASIN(AD786/2000))))*SQRT(2*Basic!$C$4*9.81)*Tool!$B$125*SIN(RADIANS(90-DEGREES(ASIN(AD786/2000))))*SQRT(2*Basic!$C$4*9.81)*Tool!$B$125)+(COS(RADIANS(90-DEGREES(ASIN(AD786/2000))))*SQRT(2*Basic!$C$4*9.81)*COS(RADIANS(90-DEGREES(ASIN(AD786/2000))))*SQRT(2*Basic!$C$4*9.81))))*SIN(RADIANS(AK786))*(SQRT((SIN(RADIANS(90-DEGREES(ASIN(AD786/2000))))*SQRT(2*Basic!$C$4*9.81)*Tool!$B$125*SIN(RADIANS(90-DEGREES(ASIN(AD786/2000))))*SQRT(2*Basic!$C$4*9.81)*Tool!$B$125)+(COS(RADIANS(90-DEGREES(ASIN(AD786/2000))))*SQRT(2*Basic!$C$4*9.81)*COS(RADIANS(90-DEGREES(ASIN(AD786/2000))))*SQRT(2*Basic!$C$4*9.81))))*SIN(RADIANS(AK786)))-19.62*(-Basic!$C$3))))*(SQRT((SIN(RADIANS(90-DEGREES(ASIN(AD786/2000))))*SQRT(2*Basic!$C$4*9.81)*Tool!$B$125*SIN(RADIANS(90-DEGREES(ASIN(AD786/2000))))*SQRT(2*Basic!$C$4*9.81)*Tool!$B$125)+(COS(RADIANS(90-DEGREES(ASIN(AD786/2000))))*SQRT(2*Basic!$C$4*9.81)*COS(RADIANS(90-DEGREES(ASIN(AD786/2000))))*SQRT(2*Basic!$C$4*9.81))))*COS(RADIANS(AK786))</f>
        <v>4.6486099333152744</v>
      </c>
    </row>
    <row r="787" spans="6:45" x14ac:dyDescent="0.3">
      <c r="F787">
        <v>785</v>
      </c>
      <c r="G787" s="31">
        <f t="shared" si="86"/>
        <v>2.3142126271208912</v>
      </c>
      <c r="H787" s="35">
        <f>Tool!$E$10+('Trajectory Map'!G787*SIN(RADIANS(90-2*DEGREES(ASIN($D$5/2000))))/COS(RADIANS(90-2*DEGREES(ASIN($D$5/2000))))-('Trajectory Map'!G787*'Trajectory Map'!G787/((VLOOKUP($D$5,$AD$3:$AR$2002,15,FALSE)*4*COS(RADIANS(90-2*DEGREES(ASIN($D$5/2000))))*COS(RADIANS(90-2*DEGREES(ASIN($D$5/2000))))))))</f>
        <v>5.2771418213553414</v>
      </c>
      <c r="AD787" s="33">
        <f t="shared" si="90"/>
        <v>785</v>
      </c>
      <c r="AE787" s="33">
        <f t="shared" si="87"/>
        <v>1839.5040092372726</v>
      </c>
      <c r="AH787" s="33">
        <f t="shared" si="88"/>
        <v>23.110146407452</v>
      </c>
      <c r="AI787" s="33">
        <f t="shared" si="89"/>
        <v>66.889853592548008</v>
      </c>
      <c r="AK787" s="75">
        <f t="shared" si="91"/>
        <v>43.779707185096001</v>
      </c>
      <c r="AN787" s="64"/>
      <c r="AQ787" s="64"/>
      <c r="AR787" s="75">
        <f>(SQRT((SIN(RADIANS(90-DEGREES(ASIN(AD787/2000))))*SQRT(2*Basic!$C$4*9.81)*Tool!$B$125*SIN(RADIANS(90-DEGREES(ASIN(AD787/2000))))*SQRT(2*Basic!$C$4*9.81)*Tool!$B$125)+(COS(RADIANS(90-DEGREES(ASIN(AD787/2000))))*SQRT(2*Basic!$C$4*9.81)*COS(RADIANS(90-DEGREES(ASIN(AD787/2000))))*SQRT(2*Basic!$C$4*9.81))))*(SQRT((SIN(RADIANS(90-DEGREES(ASIN(AD787/2000))))*SQRT(2*Basic!$C$4*9.81)*Tool!$B$125*SIN(RADIANS(90-DEGREES(ASIN(AD787/2000))))*SQRT(2*Basic!$C$4*9.81)*Tool!$B$125)+(COS(RADIANS(90-DEGREES(ASIN(AD787/2000))))*SQRT(2*Basic!$C$4*9.81)*COS(RADIANS(90-DEGREES(ASIN(AD787/2000))))*SQRT(2*Basic!$C$4*9.81))))/(2*9.81)</f>
        <v>0.99284376024999965</v>
      </c>
      <c r="AS787" s="75">
        <f>(1/9.81)*((SQRT((SIN(RADIANS(90-DEGREES(ASIN(AD787/2000))))*SQRT(2*Basic!$C$4*9.81)*Tool!$B$125*SIN(RADIANS(90-DEGREES(ASIN(AD787/2000))))*SQRT(2*Basic!$C$4*9.81)*Tool!$B$125)+(COS(RADIANS(90-DEGREES(ASIN(AD787/2000))))*SQRT(2*Basic!$C$4*9.81)*COS(RADIANS(90-DEGREES(ASIN(AD787/2000))))*SQRT(2*Basic!$C$4*9.81))))*SIN(RADIANS(AK787))+(SQRT(((SQRT((SIN(RADIANS(90-DEGREES(ASIN(AD787/2000))))*SQRT(2*Basic!$C$4*9.81)*Tool!$B$125*SIN(RADIANS(90-DEGREES(ASIN(AD787/2000))))*SQRT(2*Basic!$C$4*9.81)*Tool!$B$125)+(COS(RADIANS(90-DEGREES(ASIN(AD787/2000))))*SQRT(2*Basic!$C$4*9.81)*COS(RADIANS(90-DEGREES(ASIN(AD787/2000))))*SQRT(2*Basic!$C$4*9.81))))*SIN(RADIANS(AK787))*(SQRT((SIN(RADIANS(90-DEGREES(ASIN(AD787/2000))))*SQRT(2*Basic!$C$4*9.81)*Tool!$B$125*SIN(RADIANS(90-DEGREES(ASIN(AD787/2000))))*SQRT(2*Basic!$C$4*9.81)*Tool!$B$125)+(COS(RADIANS(90-DEGREES(ASIN(AD787/2000))))*SQRT(2*Basic!$C$4*9.81)*COS(RADIANS(90-DEGREES(ASIN(AD787/2000))))*SQRT(2*Basic!$C$4*9.81))))*SIN(RADIANS(AK787)))-19.62*(-Basic!$C$3))))*(SQRT((SIN(RADIANS(90-DEGREES(ASIN(AD787/2000))))*SQRT(2*Basic!$C$4*9.81)*Tool!$B$125*SIN(RADIANS(90-DEGREES(ASIN(AD787/2000))))*SQRT(2*Basic!$C$4*9.81)*Tool!$B$125)+(COS(RADIANS(90-DEGREES(ASIN(AD787/2000))))*SQRT(2*Basic!$C$4*9.81)*COS(RADIANS(90-DEGREES(ASIN(AD787/2000))))*SQRT(2*Basic!$C$4*9.81))))*COS(RADIANS(AK787))</f>
        <v>4.6532844561220603</v>
      </c>
    </row>
    <row r="788" spans="6:45" x14ac:dyDescent="0.3">
      <c r="F788">
        <v>786</v>
      </c>
      <c r="G788" s="31">
        <f t="shared" si="86"/>
        <v>2.3171606686841022</v>
      </c>
      <c r="H788" s="35">
        <f>Tool!$E$10+('Trajectory Map'!G788*SIN(RADIANS(90-2*DEGREES(ASIN($D$5/2000))))/COS(RADIANS(90-2*DEGREES(ASIN($D$5/2000))))-('Trajectory Map'!G788*'Trajectory Map'!G788/((VLOOKUP($D$5,$AD$3:$AR$2002,15,FALSE)*4*COS(RADIANS(90-2*DEGREES(ASIN($D$5/2000))))*COS(RADIANS(90-2*DEGREES(ASIN($D$5/2000))))))))</f>
        <v>5.2748637206601643</v>
      </c>
      <c r="AD788" s="33">
        <f t="shared" si="90"/>
        <v>786</v>
      </c>
      <c r="AE788" s="33">
        <f t="shared" si="87"/>
        <v>1839.0769423816939</v>
      </c>
      <c r="AH788" s="33">
        <f t="shared" si="88"/>
        <v>23.141297429465801</v>
      </c>
      <c r="AI788" s="33">
        <f t="shared" si="89"/>
        <v>66.858702570534206</v>
      </c>
      <c r="AK788" s="75">
        <f t="shared" si="91"/>
        <v>43.717405141068397</v>
      </c>
      <c r="AN788" s="64"/>
      <c r="AQ788" s="64"/>
      <c r="AR788" s="75">
        <f>(SQRT((SIN(RADIANS(90-DEGREES(ASIN(AD788/2000))))*SQRT(2*Basic!$C$4*9.81)*Tool!$B$125*SIN(RADIANS(90-DEGREES(ASIN(AD788/2000))))*SQRT(2*Basic!$C$4*9.81)*Tool!$B$125)+(COS(RADIANS(90-DEGREES(ASIN(AD788/2000))))*SQRT(2*Basic!$C$4*9.81)*COS(RADIANS(90-DEGREES(ASIN(AD788/2000))))*SQRT(2*Basic!$C$4*9.81))))*(SQRT((SIN(RADIANS(90-DEGREES(ASIN(AD788/2000))))*SQRT(2*Basic!$C$4*9.81)*Tool!$B$125*SIN(RADIANS(90-DEGREES(ASIN(AD788/2000))))*SQRT(2*Basic!$C$4*9.81)*Tool!$B$125)+(COS(RADIANS(90-DEGREES(ASIN(AD788/2000))))*SQRT(2*Basic!$C$4*9.81)*COS(RADIANS(90-DEGREES(ASIN(AD788/2000))))*SQRT(2*Basic!$C$4*9.81))))/(2*9.81)</f>
        <v>0.99326492963999979</v>
      </c>
      <c r="AS788" s="75">
        <f>(1/9.81)*((SQRT((SIN(RADIANS(90-DEGREES(ASIN(AD788/2000))))*SQRT(2*Basic!$C$4*9.81)*Tool!$B$125*SIN(RADIANS(90-DEGREES(ASIN(AD788/2000))))*SQRT(2*Basic!$C$4*9.81)*Tool!$B$125)+(COS(RADIANS(90-DEGREES(ASIN(AD788/2000))))*SQRT(2*Basic!$C$4*9.81)*COS(RADIANS(90-DEGREES(ASIN(AD788/2000))))*SQRT(2*Basic!$C$4*9.81))))*SIN(RADIANS(AK788))+(SQRT(((SQRT((SIN(RADIANS(90-DEGREES(ASIN(AD788/2000))))*SQRT(2*Basic!$C$4*9.81)*Tool!$B$125*SIN(RADIANS(90-DEGREES(ASIN(AD788/2000))))*SQRT(2*Basic!$C$4*9.81)*Tool!$B$125)+(COS(RADIANS(90-DEGREES(ASIN(AD788/2000))))*SQRT(2*Basic!$C$4*9.81)*COS(RADIANS(90-DEGREES(ASIN(AD788/2000))))*SQRT(2*Basic!$C$4*9.81))))*SIN(RADIANS(AK788))*(SQRT((SIN(RADIANS(90-DEGREES(ASIN(AD788/2000))))*SQRT(2*Basic!$C$4*9.81)*Tool!$B$125*SIN(RADIANS(90-DEGREES(ASIN(AD788/2000))))*SQRT(2*Basic!$C$4*9.81)*Tool!$B$125)+(COS(RADIANS(90-DEGREES(ASIN(AD788/2000))))*SQRT(2*Basic!$C$4*9.81)*COS(RADIANS(90-DEGREES(ASIN(AD788/2000))))*SQRT(2*Basic!$C$4*9.81))))*SIN(RADIANS(AK788)))-19.62*(-Basic!$C$3))))*(SQRT((SIN(RADIANS(90-DEGREES(ASIN(AD788/2000))))*SQRT(2*Basic!$C$4*9.81)*Tool!$B$125*SIN(RADIANS(90-DEGREES(ASIN(AD788/2000))))*SQRT(2*Basic!$C$4*9.81)*Tool!$B$125)+(COS(RADIANS(90-DEGREES(ASIN(AD788/2000))))*SQRT(2*Basic!$C$4*9.81)*COS(RADIANS(90-DEGREES(ASIN(AD788/2000))))*SQRT(2*Basic!$C$4*9.81))))*COS(RADIANS(AK788))</f>
        <v>4.6579528562028871</v>
      </c>
    </row>
    <row r="789" spans="6:45" x14ac:dyDescent="0.3">
      <c r="F789">
        <v>787</v>
      </c>
      <c r="G789" s="31">
        <f t="shared" si="86"/>
        <v>2.3201087102473137</v>
      </c>
      <c r="H789" s="35">
        <f>Tool!$E$10+('Trajectory Map'!G789*SIN(RADIANS(90-2*DEGREES(ASIN($D$5/2000))))/COS(RADIANS(90-2*DEGREES(ASIN($D$5/2000))))-('Trajectory Map'!G789*'Trajectory Map'!G789/((VLOOKUP($D$5,$AD$3:$AR$2002,15,FALSE)*4*COS(RADIANS(90-2*DEGREES(ASIN($D$5/2000))))*COS(RADIANS(90-2*DEGREES(ASIN($D$5/2000))))))))</f>
        <v>5.2725821663714729</v>
      </c>
      <c r="AD789" s="33">
        <f t="shared" si="90"/>
        <v>787</v>
      </c>
      <c r="AE789" s="33">
        <f t="shared" si="87"/>
        <v>1838.6492324529984</v>
      </c>
      <c r="AH789" s="33">
        <f t="shared" si="88"/>
        <v>23.172455691596955</v>
      </c>
      <c r="AI789" s="33">
        <f t="shared" si="89"/>
        <v>66.827544308403048</v>
      </c>
      <c r="AK789" s="75">
        <f t="shared" si="91"/>
        <v>43.65508861680609</v>
      </c>
      <c r="AN789" s="64"/>
      <c r="AQ789" s="64"/>
      <c r="AR789" s="75">
        <f>(SQRT((SIN(RADIANS(90-DEGREES(ASIN(AD789/2000))))*SQRT(2*Basic!$C$4*9.81)*Tool!$B$125*SIN(RADIANS(90-DEGREES(ASIN(AD789/2000))))*SQRT(2*Basic!$C$4*9.81)*Tool!$B$125)+(COS(RADIANS(90-DEGREES(ASIN(AD789/2000))))*SQRT(2*Basic!$C$4*9.81)*COS(RADIANS(90-DEGREES(ASIN(AD789/2000))))*SQRT(2*Basic!$C$4*9.81))))*(SQRT((SIN(RADIANS(90-DEGREES(ASIN(AD789/2000))))*SQRT(2*Basic!$C$4*9.81)*Tool!$B$125*SIN(RADIANS(90-DEGREES(ASIN(AD789/2000))))*SQRT(2*Basic!$C$4*9.81)*Tool!$B$125)+(COS(RADIANS(90-DEGREES(ASIN(AD789/2000))))*SQRT(2*Basic!$C$4*9.81)*COS(RADIANS(90-DEGREES(ASIN(AD789/2000))))*SQRT(2*Basic!$C$4*9.81))))/(2*9.81)</f>
        <v>0.99368663521000011</v>
      </c>
      <c r="AS789" s="75">
        <f>(1/9.81)*((SQRT((SIN(RADIANS(90-DEGREES(ASIN(AD789/2000))))*SQRT(2*Basic!$C$4*9.81)*Tool!$B$125*SIN(RADIANS(90-DEGREES(ASIN(AD789/2000))))*SQRT(2*Basic!$C$4*9.81)*Tool!$B$125)+(COS(RADIANS(90-DEGREES(ASIN(AD789/2000))))*SQRT(2*Basic!$C$4*9.81)*COS(RADIANS(90-DEGREES(ASIN(AD789/2000))))*SQRT(2*Basic!$C$4*9.81))))*SIN(RADIANS(AK789))+(SQRT(((SQRT((SIN(RADIANS(90-DEGREES(ASIN(AD789/2000))))*SQRT(2*Basic!$C$4*9.81)*Tool!$B$125*SIN(RADIANS(90-DEGREES(ASIN(AD789/2000))))*SQRT(2*Basic!$C$4*9.81)*Tool!$B$125)+(COS(RADIANS(90-DEGREES(ASIN(AD789/2000))))*SQRT(2*Basic!$C$4*9.81)*COS(RADIANS(90-DEGREES(ASIN(AD789/2000))))*SQRT(2*Basic!$C$4*9.81))))*SIN(RADIANS(AK789))*(SQRT((SIN(RADIANS(90-DEGREES(ASIN(AD789/2000))))*SQRT(2*Basic!$C$4*9.81)*Tool!$B$125*SIN(RADIANS(90-DEGREES(ASIN(AD789/2000))))*SQRT(2*Basic!$C$4*9.81)*Tool!$B$125)+(COS(RADIANS(90-DEGREES(ASIN(AD789/2000))))*SQRT(2*Basic!$C$4*9.81)*COS(RADIANS(90-DEGREES(ASIN(AD789/2000))))*SQRT(2*Basic!$C$4*9.81))))*SIN(RADIANS(AK789)))-19.62*(-Basic!$C$3))))*(SQRT((SIN(RADIANS(90-DEGREES(ASIN(AD789/2000))))*SQRT(2*Basic!$C$4*9.81)*Tool!$B$125*SIN(RADIANS(90-DEGREES(ASIN(AD789/2000))))*SQRT(2*Basic!$C$4*9.81)*Tool!$B$125)+(COS(RADIANS(90-DEGREES(ASIN(AD789/2000))))*SQRT(2*Basic!$C$4*9.81)*COS(RADIANS(90-DEGREES(ASIN(AD789/2000))))*SQRT(2*Basic!$C$4*9.81))))*COS(RADIANS(AK789))</f>
        <v>4.662615118626344</v>
      </c>
    </row>
    <row r="790" spans="6:45" x14ac:dyDescent="0.3">
      <c r="F790">
        <v>788</v>
      </c>
      <c r="G790" s="31">
        <f t="shared" si="86"/>
        <v>2.3230567518105252</v>
      </c>
      <c r="H790" s="35">
        <f>Tool!$E$10+('Trajectory Map'!G790*SIN(RADIANS(90-2*DEGREES(ASIN($D$5/2000))))/COS(RADIANS(90-2*DEGREES(ASIN($D$5/2000))))-('Trajectory Map'!G790*'Trajectory Map'!G790/((VLOOKUP($D$5,$AD$3:$AR$2002,15,FALSE)*4*COS(RADIANS(90-2*DEGREES(ASIN($D$5/2000))))*COS(RADIANS(90-2*DEGREES(ASIN($D$5/2000))))))))</f>
        <v>5.2702971584892673</v>
      </c>
      <c r="AD790" s="33">
        <f t="shared" si="90"/>
        <v>788</v>
      </c>
      <c r="AE790" s="33">
        <f t="shared" si="87"/>
        <v>1838.220879002303</v>
      </c>
      <c r="AH790" s="33">
        <f t="shared" si="88"/>
        <v>23.203621208117049</v>
      </c>
      <c r="AI790" s="33">
        <f t="shared" si="89"/>
        <v>66.796378791882944</v>
      </c>
      <c r="AK790" s="75">
        <f t="shared" si="91"/>
        <v>43.592757583765902</v>
      </c>
      <c r="AN790" s="64"/>
      <c r="AQ790" s="64"/>
      <c r="AR790" s="75">
        <f>(SQRT((SIN(RADIANS(90-DEGREES(ASIN(AD790/2000))))*SQRT(2*Basic!$C$4*9.81)*Tool!$B$125*SIN(RADIANS(90-DEGREES(ASIN(AD790/2000))))*SQRT(2*Basic!$C$4*9.81)*Tool!$B$125)+(COS(RADIANS(90-DEGREES(ASIN(AD790/2000))))*SQRT(2*Basic!$C$4*9.81)*COS(RADIANS(90-DEGREES(ASIN(AD790/2000))))*SQRT(2*Basic!$C$4*9.81))))*(SQRT((SIN(RADIANS(90-DEGREES(ASIN(AD790/2000))))*SQRT(2*Basic!$C$4*9.81)*Tool!$B$125*SIN(RADIANS(90-DEGREES(ASIN(AD790/2000))))*SQRT(2*Basic!$C$4*9.81)*Tool!$B$125)+(COS(RADIANS(90-DEGREES(ASIN(AD790/2000))))*SQRT(2*Basic!$C$4*9.81)*COS(RADIANS(90-DEGREES(ASIN(AD790/2000))))*SQRT(2*Basic!$C$4*9.81))))/(2*9.81)</f>
        <v>0.99410887695999994</v>
      </c>
      <c r="AS790" s="75">
        <f>(1/9.81)*((SQRT((SIN(RADIANS(90-DEGREES(ASIN(AD790/2000))))*SQRT(2*Basic!$C$4*9.81)*Tool!$B$125*SIN(RADIANS(90-DEGREES(ASIN(AD790/2000))))*SQRT(2*Basic!$C$4*9.81)*Tool!$B$125)+(COS(RADIANS(90-DEGREES(ASIN(AD790/2000))))*SQRT(2*Basic!$C$4*9.81)*COS(RADIANS(90-DEGREES(ASIN(AD790/2000))))*SQRT(2*Basic!$C$4*9.81))))*SIN(RADIANS(AK790))+(SQRT(((SQRT((SIN(RADIANS(90-DEGREES(ASIN(AD790/2000))))*SQRT(2*Basic!$C$4*9.81)*Tool!$B$125*SIN(RADIANS(90-DEGREES(ASIN(AD790/2000))))*SQRT(2*Basic!$C$4*9.81)*Tool!$B$125)+(COS(RADIANS(90-DEGREES(ASIN(AD790/2000))))*SQRT(2*Basic!$C$4*9.81)*COS(RADIANS(90-DEGREES(ASIN(AD790/2000))))*SQRT(2*Basic!$C$4*9.81))))*SIN(RADIANS(AK790))*(SQRT((SIN(RADIANS(90-DEGREES(ASIN(AD790/2000))))*SQRT(2*Basic!$C$4*9.81)*Tool!$B$125*SIN(RADIANS(90-DEGREES(ASIN(AD790/2000))))*SQRT(2*Basic!$C$4*9.81)*Tool!$B$125)+(COS(RADIANS(90-DEGREES(ASIN(AD790/2000))))*SQRT(2*Basic!$C$4*9.81)*COS(RADIANS(90-DEGREES(ASIN(AD790/2000))))*SQRT(2*Basic!$C$4*9.81))))*SIN(RADIANS(AK790)))-19.62*(-Basic!$C$3))))*(SQRT((SIN(RADIANS(90-DEGREES(ASIN(AD790/2000))))*SQRT(2*Basic!$C$4*9.81)*Tool!$B$125*SIN(RADIANS(90-DEGREES(ASIN(AD790/2000))))*SQRT(2*Basic!$C$4*9.81)*Tool!$B$125)+(COS(RADIANS(90-DEGREES(ASIN(AD790/2000))))*SQRT(2*Basic!$C$4*9.81)*COS(RADIANS(90-DEGREES(ASIN(AD790/2000))))*SQRT(2*Basic!$C$4*9.81))))*COS(RADIANS(AK790))</f>
        <v>4.6672712284453368</v>
      </c>
    </row>
    <row r="791" spans="6:45" x14ac:dyDescent="0.3">
      <c r="F791">
        <v>789</v>
      </c>
      <c r="G791" s="31">
        <f t="shared" si="86"/>
        <v>2.3260047933737367</v>
      </c>
      <c r="H791" s="35">
        <f>Tool!$E$10+('Trajectory Map'!G791*SIN(RADIANS(90-2*DEGREES(ASIN($D$5/2000))))/COS(RADIANS(90-2*DEGREES(ASIN($D$5/2000))))-('Trajectory Map'!G791*'Trajectory Map'!G791/((VLOOKUP($D$5,$AD$3:$AR$2002,15,FALSE)*4*COS(RADIANS(90-2*DEGREES(ASIN($D$5/2000))))*COS(RADIANS(90-2*DEGREES(ASIN($D$5/2000))))))))</f>
        <v>5.2680086970135482</v>
      </c>
      <c r="AD791" s="33">
        <f t="shared" si="90"/>
        <v>789</v>
      </c>
      <c r="AE791" s="33">
        <f t="shared" si="87"/>
        <v>1837.7918815796309</v>
      </c>
      <c r="AH791" s="33">
        <f t="shared" si="88"/>
        <v>23.234793993322871</v>
      </c>
      <c r="AI791" s="33">
        <f t="shared" si="89"/>
        <v>66.765206006677133</v>
      </c>
      <c r="AK791" s="75">
        <f t="shared" si="91"/>
        <v>43.530412013354258</v>
      </c>
      <c r="AN791" s="64"/>
      <c r="AQ791" s="64"/>
      <c r="AR791" s="75">
        <f>(SQRT((SIN(RADIANS(90-DEGREES(ASIN(AD791/2000))))*SQRT(2*Basic!$C$4*9.81)*Tool!$B$125*SIN(RADIANS(90-DEGREES(ASIN(AD791/2000))))*SQRT(2*Basic!$C$4*9.81)*Tool!$B$125)+(COS(RADIANS(90-DEGREES(ASIN(AD791/2000))))*SQRT(2*Basic!$C$4*9.81)*COS(RADIANS(90-DEGREES(ASIN(AD791/2000))))*SQRT(2*Basic!$C$4*9.81))))*(SQRT((SIN(RADIANS(90-DEGREES(ASIN(AD791/2000))))*SQRT(2*Basic!$C$4*9.81)*Tool!$B$125*SIN(RADIANS(90-DEGREES(ASIN(AD791/2000))))*SQRT(2*Basic!$C$4*9.81)*Tool!$B$125)+(COS(RADIANS(90-DEGREES(ASIN(AD791/2000))))*SQRT(2*Basic!$C$4*9.81)*COS(RADIANS(90-DEGREES(ASIN(AD791/2000))))*SQRT(2*Basic!$C$4*9.81))))/(2*9.81)</f>
        <v>0.99453165489000039</v>
      </c>
      <c r="AS791" s="75">
        <f>(1/9.81)*((SQRT((SIN(RADIANS(90-DEGREES(ASIN(AD791/2000))))*SQRT(2*Basic!$C$4*9.81)*Tool!$B$125*SIN(RADIANS(90-DEGREES(ASIN(AD791/2000))))*SQRT(2*Basic!$C$4*9.81)*Tool!$B$125)+(COS(RADIANS(90-DEGREES(ASIN(AD791/2000))))*SQRT(2*Basic!$C$4*9.81)*COS(RADIANS(90-DEGREES(ASIN(AD791/2000))))*SQRT(2*Basic!$C$4*9.81))))*SIN(RADIANS(AK791))+(SQRT(((SQRT((SIN(RADIANS(90-DEGREES(ASIN(AD791/2000))))*SQRT(2*Basic!$C$4*9.81)*Tool!$B$125*SIN(RADIANS(90-DEGREES(ASIN(AD791/2000))))*SQRT(2*Basic!$C$4*9.81)*Tool!$B$125)+(COS(RADIANS(90-DEGREES(ASIN(AD791/2000))))*SQRT(2*Basic!$C$4*9.81)*COS(RADIANS(90-DEGREES(ASIN(AD791/2000))))*SQRT(2*Basic!$C$4*9.81))))*SIN(RADIANS(AK791))*(SQRT((SIN(RADIANS(90-DEGREES(ASIN(AD791/2000))))*SQRT(2*Basic!$C$4*9.81)*Tool!$B$125*SIN(RADIANS(90-DEGREES(ASIN(AD791/2000))))*SQRT(2*Basic!$C$4*9.81)*Tool!$B$125)+(COS(RADIANS(90-DEGREES(ASIN(AD791/2000))))*SQRT(2*Basic!$C$4*9.81)*COS(RADIANS(90-DEGREES(ASIN(AD791/2000))))*SQRT(2*Basic!$C$4*9.81))))*SIN(RADIANS(AK791)))-19.62*(-Basic!$C$3))))*(SQRT((SIN(RADIANS(90-DEGREES(ASIN(AD791/2000))))*SQRT(2*Basic!$C$4*9.81)*Tool!$B$125*SIN(RADIANS(90-DEGREES(ASIN(AD791/2000))))*SQRT(2*Basic!$C$4*9.81)*Tool!$B$125)+(COS(RADIANS(90-DEGREES(ASIN(AD791/2000))))*SQRT(2*Basic!$C$4*9.81)*COS(RADIANS(90-DEGREES(ASIN(AD791/2000))))*SQRT(2*Basic!$C$4*9.81))))*COS(RADIANS(AK791))</f>
        <v>4.6719211706971482</v>
      </c>
    </row>
    <row r="792" spans="6:45" x14ac:dyDescent="0.3">
      <c r="F792">
        <v>790</v>
      </c>
      <c r="G792" s="31">
        <f t="shared" si="86"/>
        <v>2.3289528349369482</v>
      </c>
      <c r="H792" s="35">
        <f>Tool!$E$10+('Trajectory Map'!G792*SIN(RADIANS(90-2*DEGREES(ASIN($D$5/2000))))/COS(RADIANS(90-2*DEGREES(ASIN($D$5/2000))))-('Trajectory Map'!G792*'Trajectory Map'!G792/((VLOOKUP($D$5,$AD$3:$AR$2002,15,FALSE)*4*COS(RADIANS(90-2*DEGREES(ASIN($D$5/2000))))*COS(RADIANS(90-2*DEGREES(ASIN($D$5/2000))))))))</f>
        <v>5.265716781944314</v>
      </c>
      <c r="AD792" s="33">
        <f t="shared" si="90"/>
        <v>790</v>
      </c>
      <c r="AE792" s="33">
        <f t="shared" si="87"/>
        <v>1837.3622397339072</v>
      </c>
      <c r="AH792" s="33">
        <f t="shared" si="88"/>
        <v>23.2659740615365</v>
      </c>
      <c r="AI792" s="33">
        <f t="shared" si="89"/>
        <v>66.734025938463503</v>
      </c>
      <c r="AK792" s="75">
        <f t="shared" si="91"/>
        <v>43.468051876926999</v>
      </c>
      <c r="AN792" s="64"/>
      <c r="AQ792" s="64"/>
      <c r="AR792" s="75">
        <f>(SQRT((SIN(RADIANS(90-DEGREES(ASIN(AD792/2000))))*SQRT(2*Basic!$C$4*9.81)*Tool!$B$125*SIN(RADIANS(90-DEGREES(ASIN(AD792/2000))))*SQRT(2*Basic!$C$4*9.81)*Tool!$B$125)+(COS(RADIANS(90-DEGREES(ASIN(AD792/2000))))*SQRT(2*Basic!$C$4*9.81)*COS(RADIANS(90-DEGREES(ASIN(AD792/2000))))*SQRT(2*Basic!$C$4*9.81))))*(SQRT((SIN(RADIANS(90-DEGREES(ASIN(AD792/2000))))*SQRT(2*Basic!$C$4*9.81)*Tool!$B$125*SIN(RADIANS(90-DEGREES(ASIN(AD792/2000))))*SQRT(2*Basic!$C$4*9.81)*Tool!$B$125)+(COS(RADIANS(90-DEGREES(ASIN(AD792/2000))))*SQRT(2*Basic!$C$4*9.81)*COS(RADIANS(90-DEGREES(ASIN(AD792/2000))))*SQRT(2*Basic!$C$4*9.81))))/(2*9.81)</f>
        <v>0.99495496899999991</v>
      </c>
      <c r="AS792" s="75">
        <f>(1/9.81)*((SQRT((SIN(RADIANS(90-DEGREES(ASIN(AD792/2000))))*SQRT(2*Basic!$C$4*9.81)*Tool!$B$125*SIN(RADIANS(90-DEGREES(ASIN(AD792/2000))))*SQRT(2*Basic!$C$4*9.81)*Tool!$B$125)+(COS(RADIANS(90-DEGREES(ASIN(AD792/2000))))*SQRT(2*Basic!$C$4*9.81)*COS(RADIANS(90-DEGREES(ASIN(AD792/2000))))*SQRT(2*Basic!$C$4*9.81))))*SIN(RADIANS(AK792))+(SQRT(((SQRT((SIN(RADIANS(90-DEGREES(ASIN(AD792/2000))))*SQRT(2*Basic!$C$4*9.81)*Tool!$B$125*SIN(RADIANS(90-DEGREES(ASIN(AD792/2000))))*SQRT(2*Basic!$C$4*9.81)*Tool!$B$125)+(COS(RADIANS(90-DEGREES(ASIN(AD792/2000))))*SQRT(2*Basic!$C$4*9.81)*COS(RADIANS(90-DEGREES(ASIN(AD792/2000))))*SQRT(2*Basic!$C$4*9.81))))*SIN(RADIANS(AK792))*(SQRT((SIN(RADIANS(90-DEGREES(ASIN(AD792/2000))))*SQRT(2*Basic!$C$4*9.81)*Tool!$B$125*SIN(RADIANS(90-DEGREES(ASIN(AD792/2000))))*SQRT(2*Basic!$C$4*9.81)*Tool!$B$125)+(COS(RADIANS(90-DEGREES(ASIN(AD792/2000))))*SQRT(2*Basic!$C$4*9.81)*COS(RADIANS(90-DEGREES(ASIN(AD792/2000))))*SQRT(2*Basic!$C$4*9.81))))*SIN(RADIANS(AK792)))-19.62*(-Basic!$C$3))))*(SQRT((SIN(RADIANS(90-DEGREES(ASIN(AD792/2000))))*SQRT(2*Basic!$C$4*9.81)*Tool!$B$125*SIN(RADIANS(90-DEGREES(ASIN(AD792/2000))))*SQRT(2*Basic!$C$4*9.81)*Tool!$B$125)+(COS(RADIANS(90-DEGREES(ASIN(AD792/2000))))*SQRT(2*Basic!$C$4*9.81)*COS(RADIANS(90-DEGREES(ASIN(AD792/2000))))*SQRT(2*Basic!$C$4*9.81))))*COS(RADIANS(AK792))</f>
        <v>4.6765649304034742</v>
      </c>
    </row>
    <row r="793" spans="6:45" x14ac:dyDescent="0.3">
      <c r="F793">
        <v>791</v>
      </c>
      <c r="G793" s="31">
        <f t="shared" si="86"/>
        <v>2.3319008765001592</v>
      </c>
      <c r="H793" s="35">
        <f>Tool!$E$10+('Trajectory Map'!G793*SIN(RADIANS(90-2*DEGREES(ASIN($D$5/2000))))/COS(RADIANS(90-2*DEGREES(ASIN($D$5/2000))))-('Trajectory Map'!G793*'Trajectory Map'!G793/((VLOOKUP($D$5,$AD$3:$AR$2002,15,FALSE)*4*COS(RADIANS(90-2*DEGREES(ASIN($D$5/2000))))*COS(RADIANS(90-2*DEGREES(ASIN($D$5/2000))))))))</f>
        <v>5.2634214132815664</v>
      </c>
      <c r="AD793" s="33">
        <f t="shared" si="90"/>
        <v>791</v>
      </c>
      <c r="AE793" s="33">
        <f t="shared" si="87"/>
        <v>1836.931953012958</v>
      </c>
      <c r="AH793" s="33">
        <f t="shared" si="88"/>
        <v>23.29716142710539</v>
      </c>
      <c r="AI793" s="33">
        <f t="shared" si="89"/>
        <v>66.702838572894606</v>
      </c>
      <c r="AK793" s="75">
        <f t="shared" si="91"/>
        <v>43.40567714578922</v>
      </c>
      <c r="AN793" s="64"/>
      <c r="AQ793" s="64"/>
      <c r="AR793" s="75">
        <f>(SQRT((SIN(RADIANS(90-DEGREES(ASIN(AD793/2000))))*SQRT(2*Basic!$C$4*9.81)*Tool!$B$125*SIN(RADIANS(90-DEGREES(ASIN(AD793/2000))))*SQRT(2*Basic!$C$4*9.81)*Tool!$B$125)+(COS(RADIANS(90-DEGREES(ASIN(AD793/2000))))*SQRT(2*Basic!$C$4*9.81)*COS(RADIANS(90-DEGREES(ASIN(AD793/2000))))*SQRT(2*Basic!$C$4*9.81))))*(SQRT((SIN(RADIANS(90-DEGREES(ASIN(AD793/2000))))*SQRT(2*Basic!$C$4*9.81)*Tool!$B$125*SIN(RADIANS(90-DEGREES(ASIN(AD793/2000))))*SQRT(2*Basic!$C$4*9.81)*Tool!$B$125)+(COS(RADIANS(90-DEGREES(ASIN(AD793/2000))))*SQRT(2*Basic!$C$4*9.81)*COS(RADIANS(90-DEGREES(ASIN(AD793/2000))))*SQRT(2*Basic!$C$4*9.81))))/(2*9.81)</f>
        <v>0.99537881928999994</v>
      </c>
      <c r="AS793" s="75">
        <f>(1/9.81)*((SQRT((SIN(RADIANS(90-DEGREES(ASIN(AD793/2000))))*SQRT(2*Basic!$C$4*9.81)*Tool!$B$125*SIN(RADIANS(90-DEGREES(ASIN(AD793/2000))))*SQRT(2*Basic!$C$4*9.81)*Tool!$B$125)+(COS(RADIANS(90-DEGREES(ASIN(AD793/2000))))*SQRT(2*Basic!$C$4*9.81)*COS(RADIANS(90-DEGREES(ASIN(AD793/2000))))*SQRT(2*Basic!$C$4*9.81))))*SIN(RADIANS(AK793))+(SQRT(((SQRT((SIN(RADIANS(90-DEGREES(ASIN(AD793/2000))))*SQRT(2*Basic!$C$4*9.81)*Tool!$B$125*SIN(RADIANS(90-DEGREES(ASIN(AD793/2000))))*SQRT(2*Basic!$C$4*9.81)*Tool!$B$125)+(COS(RADIANS(90-DEGREES(ASIN(AD793/2000))))*SQRT(2*Basic!$C$4*9.81)*COS(RADIANS(90-DEGREES(ASIN(AD793/2000))))*SQRT(2*Basic!$C$4*9.81))))*SIN(RADIANS(AK793))*(SQRT((SIN(RADIANS(90-DEGREES(ASIN(AD793/2000))))*SQRT(2*Basic!$C$4*9.81)*Tool!$B$125*SIN(RADIANS(90-DEGREES(ASIN(AD793/2000))))*SQRT(2*Basic!$C$4*9.81)*Tool!$B$125)+(COS(RADIANS(90-DEGREES(ASIN(AD793/2000))))*SQRT(2*Basic!$C$4*9.81)*COS(RADIANS(90-DEGREES(ASIN(AD793/2000))))*SQRT(2*Basic!$C$4*9.81))))*SIN(RADIANS(AK793)))-19.62*(-Basic!$C$3))))*(SQRT((SIN(RADIANS(90-DEGREES(ASIN(AD793/2000))))*SQRT(2*Basic!$C$4*9.81)*Tool!$B$125*SIN(RADIANS(90-DEGREES(ASIN(AD793/2000))))*SQRT(2*Basic!$C$4*9.81)*Tool!$B$125)+(COS(RADIANS(90-DEGREES(ASIN(AD793/2000))))*SQRT(2*Basic!$C$4*9.81)*COS(RADIANS(90-DEGREES(ASIN(AD793/2000))))*SQRT(2*Basic!$C$4*9.81))))*COS(RADIANS(AK793))</f>
        <v>4.6812024925705007</v>
      </c>
    </row>
    <row r="794" spans="6:45" x14ac:dyDescent="0.3">
      <c r="F794">
        <v>792</v>
      </c>
      <c r="G794" s="31">
        <f t="shared" si="86"/>
        <v>2.3348489180633707</v>
      </c>
      <c r="H794" s="35">
        <f>Tool!$E$10+('Trajectory Map'!G794*SIN(RADIANS(90-2*DEGREES(ASIN($D$5/2000))))/COS(RADIANS(90-2*DEGREES(ASIN($D$5/2000))))-('Trajectory Map'!G794*'Trajectory Map'!G794/((VLOOKUP($D$5,$AD$3:$AR$2002,15,FALSE)*4*COS(RADIANS(90-2*DEGREES(ASIN($D$5/2000))))*COS(RADIANS(90-2*DEGREES(ASIN($D$5/2000))))))))</f>
        <v>5.2611225910253046</v>
      </c>
      <c r="AD794" s="33">
        <f t="shared" si="90"/>
        <v>792</v>
      </c>
      <c r="AE794" s="33">
        <f t="shared" si="87"/>
        <v>1836.5010209635061</v>
      </c>
      <c r="AH794" s="33">
        <f t="shared" si="88"/>
        <v>23.328356104402431</v>
      </c>
      <c r="AI794" s="33">
        <f t="shared" si="89"/>
        <v>66.671643895597569</v>
      </c>
      <c r="AK794" s="75">
        <f t="shared" si="91"/>
        <v>43.343287791195138</v>
      </c>
      <c r="AN794" s="64"/>
      <c r="AQ794" s="64"/>
      <c r="AR794" s="75">
        <f>(SQRT((SIN(RADIANS(90-DEGREES(ASIN(AD794/2000))))*SQRT(2*Basic!$C$4*9.81)*Tool!$B$125*SIN(RADIANS(90-DEGREES(ASIN(AD794/2000))))*SQRT(2*Basic!$C$4*9.81)*Tool!$B$125)+(COS(RADIANS(90-DEGREES(ASIN(AD794/2000))))*SQRT(2*Basic!$C$4*9.81)*COS(RADIANS(90-DEGREES(ASIN(AD794/2000))))*SQRT(2*Basic!$C$4*9.81))))*(SQRT((SIN(RADIANS(90-DEGREES(ASIN(AD794/2000))))*SQRT(2*Basic!$C$4*9.81)*Tool!$B$125*SIN(RADIANS(90-DEGREES(ASIN(AD794/2000))))*SQRT(2*Basic!$C$4*9.81)*Tool!$B$125)+(COS(RADIANS(90-DEGREES(ASIN(AD794/2000))))*SQRT(2*Basic!$C$4*9.81)*COS(RADIANS(90-DEGREES(ASIN(AD794/2000))))*SQRT(2*Basic!$C$4*9.81))))/(2*9.81)</f>
        <v>0.99580320576000037</v>
      </c>
      <c r="AS794" s="75">
        <f>(1/9.81)*((SQRT((SIN(RADIANS(90-DEGREES(ASIN(AD794/2000))))*SQRT(2*Basic!$C$4*9.81)*Tool!$B$125*SIN(RADIANS(90-DEGREES(ASIN(AD794/2000))))*SQRT(2*Basic!$C$4*9.81)*Tool!$B$125)+(COS(RADIANS(90-DEGREES(ASIN(AD794/2000))))*SQRT(2*Basic!$C$4*9.81)*COS(RADIANS(90-DEGREES(ASIN(AD794/2000))))*SQRT(2*Basic!$C$4*9.81))))*SIN(RADIANS(AK794))+(SQRT(((SQRT((SIN(RADIANS(90-DEGREES(ASIN(AD794/2000))))*SQRT(2*Basic!$C$4*9.81)*Tool!$B$125*SIN(RADIANS(90-DEGREES(ASIN(AD794/2000))))*SQRT(2*Basic!$C$4*9.81)*Tool!$B$125)+(COS(RADIANS(90-DEGREES(ASIN(AD794/2000))))*SQRT(2*Basic!$C$4*9.81)*COS(RADIANS(90-DEGREES(ASIN(AD794/2000))))*SQRT(2*Basic!$C$4*9.81))))*SIN(RADIANS(AK794))*(SQRT((SIN(RADIANS(90-DEGREES(ASIN(AD794/2000))))*SQRT(2*Basic!$C$4*9.81)*Tool!$B$125*SIN(RADIANS(90-DEGREES(ASIN(AD794/2000))))*SQRT(2*Basic!$C$4*9.81)*Tool!$B$125)+(COS(RADIANS(90-DEGREES(ASIN(AD794/2000))))*SQRT(2*Basic!$C$4*9.81)*COS(RADIANS(90-DEGREES(ASIN(AD794/2000))))*SQRT(2*Basic!$C$4*9.81))))*SIN(RADIANS(AK794)))-19.62*(-Basic!$C$3))))*(SQRT((SIN(RADIANS(90-DEGREES(ASIN(AD794/2000))))*SQRT(2*Basic!$C$4*9.81)*Tool!$B$125*SIN(RADIANS(90-DEGREES(ASIN(AD794/2000))))*SQRT(2*Basic!$C$4*9.81)*Tool!$B$125)+(COS(RADIANS(90-DEGREES(ASIN(AD794/2000))))*SQRT(2*Basic!$C$4*9.81)*COS(RADIANS(90-DEGREES(ASIN(AD794/2000))))*SQRT(2*Basic!$C$4*9.81))))*COS(RADIANS(AK794))</f>
        <v>4.6858338421889334</v>
      </c>
    </row>
    <row r="795" spans="6:45" x14ac:dyDescent="0.3">
      <c r="F795">
        <v>793</v>
      </c>
      <c r="G795" s="31">
        <f t="shared" si="86"/>
        <v>2.3377969596265817</v>
      </c>
      <c r="H795" s="35">
        <f>Tool!$E$10+('Trajectory Map'!G795*SIN(RADIANS(90-2*DEGREES(ASIN($D$5/2000))))/COS(RADIANS(90-2*DEGREES(ASIN($D$5/2000))))-('Trajectory Map'!G795*'Trajectory Map'!G795/((VLOOKUP($D$5,$AD$3:$AR$2002,15,FALSE)*4*COS(RADIANS(90-2*DEGREES(ASIN($D$5/2000))))*COS(RADIANS(90-2*DEGREES(ASIN($D$5/2000))))))))</f>
        <v>5.2588203151755284</v>
      </c>
      <c r="AD795" s="33">
        <f t="shared" si="90"/>
        <v>793</v>
      </c>
      <c r="AE795" s="33">
        <f t="shared" si="87"/>
        <v>1836.0694431311688</v>
      </c>
      <c r="AH795" s="33">
        <f t="shared" si="88"/>
        <v>23.359558107826057</v>
      </c>
      <c r="AI795" s="33">
        <f t="shared" si="89"/>
        <v>66.640441892173939</v>
      </c>
      <c r="AK795" s="75">
        <f t="shared" si="91"/>
        <v>43.280883784347886</v>
      </c>
      <c r="AN795" s="64"/>
      <c r="AQ795" s="64"/>
      <c r="AR795" s="75">
        <f>(SQRT((SIN(RADIANS(90-DEGREES(ASIN(AD795/2000))))*SQRT(2*Basic!$C$4*9.81)*Tool!$B$125*SIN(RADIANS(90-DEGREES(ASIN(AD795/2000))))*SQRT(2*Basic!$C$4*9.81)*Tool!$B$125)+(COS(RADIANS(90-DEGREES(ASIN(AD795/2000))))*SQRT(2*Basic!$C$4*9.81)*COS(RADIANS(90-DEGREES(ASIN(AD795/2000))))*SQRT(2*Basic!$C$4*9.81))))*(SQRT((SIN(RADIANS(90-DEGREES(ASIN(AD795/2000))))*SQRT(2*Basic!$C$4*9.81)*Tool!$B$125*SIN(RADIANS(90-DEGREES(ASIN(AD795/2000))))*SQRT(2*Basic!$C$4*9.81)*Tool!$B$125)+(COS(RADIANS(90-DEGREES(ASIN(AD795/2000))))*SQRT(2*Basic!$C$4*9.81)*COS(RADIANS(90-DEGREES(ASIN(AD795/2000))))*SQRT(2*Basic!$C$4*9.81))))/(2*9.81)</f>
        <v>0.99622812841000041</v>
      </c>
      <c r="AS795" s="75">
        <f>(1/9.81)*((SQRT((SIN(RADIANS(90-DEGREES(ASIN(AD795/2000))))*SQRT(2*Basic!$C$4*9.81)*Tool!$B$125*SIN(RADIANS(90-DEGREES(ASIN(AD795/2000))))*SQRT(2*Basic!$C$4*9.81)*Tool!$B$125)+(COS(RADIANS(90-DEGREES(ASIN(AD795/2000))))*SQRT(2*Basic!$C$4*9.81)*COS(RADIANS(90-DEGREES(ASIN(AD795/2000))))*SQRT(2*Basic!$C$4*9.81))))*SIN(RADIANS(AK795))+(SQRT(((SQRT((SIN(RADIANS(90-DEGREES(ASIN(AD795/2000))))*SQRT(2*Basic!$C$4*9.81)*Tool!$B$125*SIN(RADIANS(90-DEGREES(ASIN(AD795/2000))))*SQRT(2*Basic!$C$4*9.81)*Tool!$B$125)+(COS(RADIANS(90-DEGREES(ASIN(AD795/2000))))*SQRT(2*Basic!$C$4*9.81)*COS(RADIANS(90-DEGREES(ASIN(AD795/2000))))*SQRT(2*Basic!$C$4*9.81))))*SIN(RADIANS(AK795))*(SQRT((SIN(RADIANS(90-DEGREES(ASIN(AD795/2000))))*SQRT(2*Basic!$C$4*9.81)*Tool!$B$125*SIN(RADIANS(90-DEGREES(ASIN(AD795/2000))))*SQRT(2*Basic!$C$4*9.81)*Tool!$B$125)+(COS(RADIANS(90-DEGREES(ASIN(AD795/2000))))*SQRT(2*Basic!$C$4*9.81)*COS(RADIANS(90-DEGREES(ASIN(AD795/2000))))*SQRT(2*Basic!$C$4*9.81))))*SIN(RADIANS(AK795)))-19.62*(-Basic!$C$3))))*(SQRT((SIN(RADIANS(90-DEGREES(ASIN(AD795/2000))))*SQRT(2*Basic!$C$4*9.81)*Tool!$B$125*SIN(RADIANS(90-DEGREES(ASIN(AD795/2000))))*SQRT(2*Basic!$C$4*9.81)*Tool!$B$125)+(COS(RADIANS(90-DEGREES(ASIN(AD795/2000))))*SQRT(2*Basic!$C$4*9.81)*COS(RADIANS(90-DEGREES(ASIN(AD795/2000))))*SQRT(2*Basic!$C$4*9.81))))*COS(RADIANS(AK795))</f>
        <v>4.6904589642340628</v>
      </c>
    </row>
    <row r="796" spans="6:45" x14ac:dyDescent="0.3">
      <c r="F796">
        <v>794</v>
      </c>
      <c r="G796" s="31">
        <f t="shared" si="86"/>
        <v>2.3407450011897932</v>
      </c>
      <c r="H796" s="35">
        <f>Tool!$E$10+('Trajectory Map'!G796*SIN(RADIANS(90-2*DEGREES(ASIN($D$5/2000))))/COS(RADIANS(90-2*DEGREES(ASIN($D$5/2000))))-('Trajectory Map'!G796*'Trajectory Map'!G796/((VLOOKUP($D$5,$AD$3:$AR$2002,15,FALSE)*4*COS(RADIANS(90-2*DEGREES(ASIN($D$5/2000))))*COS(RADIANS(90-2*DEGREES(ASIN($D$5/2000))))))))</f>
        <v>5.2565145857322388</v>
      </c>
      <c r="AD796" s="33">
        <f t="shared" si="90"/>
        <v>794</v>
      </c>
      <c r="AE796" s="33">
        <f t="shared" si="87"/>
        <v>1835.6372190604548</v>
      </c>
      <c r="AH796" s="33">
        <f t="shared" si="88"/>
        <v>23.390767451800293</v>
      </c>
      <c r="AI796" s="33">
        <f t="shared" si="89"/>
        <v>66.609232548199714</v>
      </c>
      <c r="AK796" s="75">
        <f t="shared" si="91"/>
        <v>43.218465096399413</v>
      </c>
      <c r="AN796" s="64"/>
      <c r="AQ796" s="64"/>
      <c r="AR796" s="75">
        <f>(SQRT((SIN(RADIANS(90-DEGREES(ASIN(AD796/2000))))*SQRT(2*Basic!$C$4*9.81)*Tool!$B$125*SIN(RADIANS(90-DEGREES(ASIN(AD796/2000))))*SQRT(2*Basic!$C$4*9.81)*Tool!$B$125)+(COS(RADIANS(90-DEGREES(ASIN(AD796/2000))))*SQRT(2*Basic!$C$4*9.81)*COS(RADIANS(90-DEGREES(ASIN(AD796/2000))))*SQRT(2*Basic!$C$4*9.81))))*(SQRT((SIN(RADIANS(90-DEGREES(ASIN(AD796/2000))))*SQRT(2*Basic!$C$4*9.81)*Tool!$B$125*SIN(RADIANS(90-DEGREES(ASIN(AD796/2000))))*SQRT(2*Basic!$C$4*9.81)*Tool!$B$125)+(COS(RADIANS(90-DEGREES(ASIN(AD796/2000))))*SQRT(2*Basic!$C$4*9.81)*COS(RADIANS(90-DEGREES(ASIN(AD796/2000))))*SQRT(2*Basic!$C$4*9.81))))/(2*9.81)</f>
        <v>0.99665358723999986</v>
      </c>
      <c r="AS796" s="75">
        <f>(1/9.81)*((SQRT((SIN(RADIANS(90-DEGREES(ASIN(AD796/2000))))*SQRT(2*Basic!$C$4*9.81)*Tool!$B$125*SIN(RADIANS(90-DEGREES(ASIN(AD796/2000))))*SQRT(2*Basic!$C$4*9.81)*Tool!$B$125)+(COS(RADIANS(90-DEGREES(ASIN(AD796/2000))))*SQRT(2*Basic!$C$4*9.81)*COS(RADIANS(90-DEGREES(ASIN(AD796/2000))))*SQRT(2*Basic!$C$4*9.81))))*SIN(RADIANS(AK796))+(SQRT(((SQRT((SIN(RADIANS(90-DEGREES(ASIN(AD796/2000))))*SQRT(2*Basic!$C$4*9.81)*Tool!$B$125*SIN(RADIANS(90-DEGREES(ASIN(AD796/2000))))*SQRT(2*Basic!$C$4*9.81)*Tool!$B$125)+(COS(RADIANS(90-DEGREES(ASIN(AD796/2000))))*SQRT(2*Basic!$C$4*9.81)*COS(RADIANS(90-DEGREES(ASIN(AD796/2000))))*SQRT(2*Basic!$C$4*9.81))))*SIN(RADIANS(AK796))*(SQRT((SIN(RADIANS(90-DEGREES(ASIN(AD796/2000))))*SQRT(2*Basic!$C$4*9.81)*Tool!$B$125*SIN(RADIANS(90-DEGREES(ASIN(AD796/2000))))*SQRT(2*Basic!$C$4*9.81)*Tool!$B$125)+(COS(RADIANS(90-DEGREES(ASIN(AD796/2000))))*SQRT(2*Basic!$C$4*9.81)*COS(RADIANS(90-DEGREES(ASIN(AD796/2000))))*SQRT(2*Basic!$C$4*9.81))))*SIN(RADIANS(AK796)))-19.62*(-Basic!$C$3))))*(SQRT((SIN(RADIANS(90-DEGREES(ASIN(AD796/2000))))*SQRT(2*Basic!$C$4*9.81)*Tool!$B$125*SIN(RADIANS(90-DEGREES(ASIN(AD796/2000))))*SQRT(2*Basic!$C$4*9.81)*Tool!$B$125)+(COS(RADIANS(90-DEGREES(ASIN(AD796/2000))))*SQRT(2*Basic!$C$4*9.81)*COS(RADIANS(90-DEGREES(ASIN(AD796/2000))))*SQRT(2*Basic!$C$4*9.81))))*COS(RADIANS(AK796))</f>
        <v>4.695077843665814</v>
      </c>
    </row>
    <row r="797" spans="6:45" x14ac:dyDescent="0.3">
      <c r="F797">
        <v>795</v>
      </c>
      <c r="G797" s="31">
        <f t="shared" si="86"/>
        <v>2.3436930427530047</v>
      </c>
      <c r="H797" s="35">
        <f>Tool!$E$10+('Trajectory Map'!G797*SIN(RADIANS(90-2*DEGREES(ASIN($D$5/2000))))/COS(RADIANS(90-2*DEGREES(ASIN($D$5/2000))))-('Trajectory Map'!G797*'Trajectory Map'!G797/((VLOOKUP($D$5,$AD$3:$AR$2002,15,FALSE)*4*COS(RADIANS(90-2*DEGREES(ASIN($D$5/2000))))*COS(RADIANS(90-2*DEGREES(ASIN($D$5/2000))))))))</f>
        <v>5.2542054026954341</v>
      </c>
      <c r="AD797" s="33">
        <f t="shared" si="90"/>
        <v>795</v>
      </c>
      <c r="AE797" s="33">
        <f t="shared" si="87"/>
        <v>1835.2043482947615</v>
      </c>
      <c r="AH797" s="33">
        <f t="shared" si="88"/>
        <v>23.421984150774875</v>
      </c>
      <c r="AI797" s="33">
        <f t="shared" si="89"/>
        <v>66.578015849225125</v>
      </c>
      <c r="AK797" s="75">
        <f t="shared" si="91"/>
        <v>43.156031698450249</v>
      </c>
      <c r="AN797" s="64"/>
      <c r="AQ797" s="64"/>
      <c r="AR797" s="75">
        <f>(SQRT((SIN(RADIANS(90-DEGREES(ASIN(AD797/2000))))*SQRT(2*Basic!$C$4*9.81)*Tool!$B$125*SIN(RADIANS(90-DEGREES(ASIN(AD797/2000))))*SQRT(2*Basic!$C$4*9.81)*Tool!$B$125)+(COS(RADIANS(90-DEGREES(ASIN(AD797/2000))))*SQRT(2*Basic!$C$4*9.81)*COS(RADIANS(90-DEGREES(ASIN(AD797/2000))))*SQRT(2*Basic!$C$4*9.81))))*(SQRT((SIN(RADIANS(90-DEGREES(ASIN(AD797/2000))))*SQRT(2*Basic!$C$4*9.81)*Tool!$B$125*SIN(RADIANS(90-DEGREES(ASIN(AD797/2000))))*SQRT(2*Basic!$C$4*9.81)*Tool!$B$125)+(COS(RADIANS(90-DEGREES(ASIN(AD797/2000))))*SQRT(2*Basic!$C$4*9.81)*COS(RADIANS(90-DEGREES(ASIN(AD797/2000))))*SQRT(2*Basic!$C$4*9.81))))/(2*9.81)</f>
        <v>0.99707958225000026</v>
      </c>
      <c r="AS797" s="75">
        <f>(1/9.81)*((SQRT((SIN(RADIANS(90-DEGREES(ASIN(AD797/2000))))*SQRT(2*Basic!$C$4*9.81)*Tool!$B$125*SIN(RADIANS(90-DEGREES(ASIN(AD797/2000))))*SQRT(2*Basic!$C$4*9.81)*Tool!$B$125)+(COS(RADIANS(90-DEGREES(ASIN(AD797/2000))))*SQRT(2*Basic!$C$4*9.81)*COS(RADIANS(90-DEGREES(ASIN(AD797/2000))))*SQRT(2*Basic!$C$4*9.81))))*SIN(RADIANS(AK797))+(SQRT(((SQRT((SIN(RADIANS(90-DEGREES(ASIN(AD797/2000))))*SQRT(2*Basic!$C$4*9.81)*Tool!$B$125*SIN(RADIANS(90-DEGREES(ASIN(AD797/2000))))*SQRT(2*Basic!$C$4*9.81)*Tool!$B$125)+(COS(RADIANS(90-DEGREES(ASIN(AD797/2000))))*SQRT(2*Basic!$C$4*9.81)*COS(RADIANS(90-DEGREES(ASIN(AD797/2000))))*SQRT(2*Basic!$C$4*9.81))))*SIN(RADIANS(AK797))*(SQRT((SIN(RADIANS(90-DEGREES(ASIN(AD797/2000))))*SQRT(2*Basic!$C$4*9.81)*Tool!$B$125*SIN(RADIANS(90-DEGREES(ASIN(AD797/2000))))*SQRT(2*Basic!$C$4*9.81)*Tool!$B$125)+(COS(RADIANS(90-DEGREES(ASIN(AD797/2000))))*SQRT(2*Basic!$C$4*9.81)*COS(RADIANS(90-DEGREES(ASIN(AD797/2000))))*SQRT(2*Basic!$C$4*9.81))))*SIN(RADIANS(AK797)))-19.62*(-Basic!$C$3))))*(SQRT((SIN(RADIANS(90-DEGREES(ASIN(AD797/2000))))*SQRT(2*Basic!$C$4*9.81)*Tool!$B$125*SIN(RADIANS(90-DEGREES(ASIN(AD797/2000))))*SQRT(2*Basic!$C$4*9.81)*Tool!$B$125)+(COS(RADIANS(90-DEGREES(ASIN(AD797/2000))))*SQRT(2*Basic!$C$4*9.81)*COS(RADIANS(90-DEGREES(ASIN(AD797/2000))))*SQRT(2*Basic!$C$4*9.81))))*COS(RADIANS(AK797))</f>
        <v>4.6996904654288123</v>
      </c>
    </row>
    <row r="798" spans="6:45" x14ac:dyDescent="0.3">
      <c r="F798">
        <v>796</v>
      </c>
      <c r="G798" s="31">
        <f t="shared" si="86"/>
        <v>2.3466410843162158</v>
      </c>
      <c r="H798" s="35">
        <f>Tool!$E$10+('Trajectory Map'!G798*SIN(RADIANS(90-2*DEGREES(ASIN($D$5/2000))))/COS(RADIANS(90-2*DEGREES(ASIN($D$5/2000))))-('Trajectory Map'!G798*'Trajectory Map'!G798/((VLOOKUP($D$5,$AD$3:$AR$2002,15,FALSE)*4*COS(RADIANS(90-2*DEGREES(ASIN($D$5/2000))))*COS(RADIANS(90-2*DEGREES(ASIN($D$5/2000))))))))</f>
        <v>5.251892766065116</v>
      </c>
      <c r="AD798" s="33">
        <f t="shared" si="90"/>
        <v>796</v>
      </c>
      <c r="AE798" s="33">
        <f t="shared" si="87"/>
        <v>1834.7708303763716</v>
      </c>
      <c r="AH798" s="33">
        <f t="shared" si="88"/>
        <v>23.453208219225296</v>
      </c>
      <c r="AI798" s="33">
        <f t="shared" si="89"/>
        <v>66.546791780774697</v>
      </c>
      <c r="AK798" s="75">
        <f t="shared" si="91"/>
        <v>43.093583561549409</v>
      </c>
      <c r="AN798" s="64"/>
      <c r="AQ798" s="64"/>
      <c r="AR798" s="75">
        <f>(SQRT((SIN(RADIANS(90-DEGREES(ASIN(AD798/2000))))*SQRT(2*Basic!$C$4*9.81)*Tool!$B$125*SIN(RADIANS(90-DEGREES(ASIN(AD798/2000))))*SQRT(2*Basic!$C$4*9.81)*Tool!$B$125)+(COS(RADIANS(90-DEGREES(ASIN(AD798/2000))))*SQRT(2*Basic!$C$4*9.81)*COS(RADIANS(90-DEGREES(ASIN(AD798/2000))))*SQRT(2*Basic!$C$4*9.81))))*(SQRT((SIN(RADIANS(90-DEGREES(ASIN(AD798/2000))))*SQRT(2*Basic!$C$4*9.81)*Tool!$B$125*SIN(RADIANS(90-DEGREES(ASIN(AD798/2000))))*SQRT(2*Basic!$C$4*9.81)*Tool!$B$125)+(COS(RADIANS(90-DEGREES(ASIN(AD798/2000))))*SQRT(2*Basic!$C$4*9.81)*COS(RADIANS(90-DEGREES(ASIN(AD798/2000))))*SQRT(2*Basic!$C$4*9.81))))/(2*9.81)</f>
        <v>0.99750611344000006</v>
      </c>
      <c r="AS798" s="75">
        <f>(1/9.81)*((SQRT((SIN(RADIANS(90-DEGREES(ASIN(AD798/2000))))*SQRT(2*Basic!$C$4*9.81)*Tool!$B$125*SIN(RADIANS(90-DEGREES(ASIN(AD798/2000))))*SQRT(2*Basic!$C$4*9.81)*Tool!$B$125)+(COS(RADIANS(90-DEGREES(ASIN(AD798/2000))))*SQRT(2*Basic!$C$4*9.81)*COS(RADIANS(90-DEGREES(ASIN(AD798/2000))))*SQRT(2*Basic!$C$4*9.81))))*SIN(RADIANS(AK798))+(SQRT(((SQRT((SIN(RADIANS(90-DEGREES(ASIN(AD798/2000))))*SQRT(2*Basic!$C$4*9.81)*Tool!$B$125*SIN(RADIANS(90-DEGREES(ASIN(AD798/2000))))*SQRT(2*Basic!$C$4*9.81)*Tool!$B$125)+(COS(RADIANS(90-DEGREES(ASIN(AD798/2000))))*SQRT(2*Basic!$C$4*9.81)*COS(RADIANS(90-DEGREES(ASIN(AD798/2000))))*SQRT(2*Basic!$C$4*9.81))))*SIN(RADIANS(AK798))*(SQRT((SIN(RADIANS(90-DEGREES(ASIN(AD798/2000))))*SQRT(2*Basic!$C$4*9.81)*Tool!$B$125*SIN(RADIANS(90-DEGREES(ASIN(AD798/2000))))*SQRT(2*Basic!$C$4*9.81)*Tool!$B$125)+(COS(RADIANS(90-DEGREES(ASIN(AD798/2000))))*SQRT(2*Basic!$C$4*9.81)*COS(RADIANS(90-DEGREES(ASIN(AD798/2000))))*SQRT(2*Basic!$C$4*9.81))))*SIN(RADIANS(AK798)))-19.62*(-Basic!$C$3))))*(SQRT((SIN(RADIANS(90-DEGREES(ASIN(AD798/2000))))*SQRT(2*Basic!$C$4*9.81)*Tool!$B$125*SIN(RADIANS(90-DEGREES(ASIN(AD798/2000))))*SQRT(2*Basic!$C$4*9.81)*Tool!$B$125)+(COS(RADIANS(90-DEGREES(ASIN(AD798/2000))))*SQRT(2*Basic!$C$4*9.81)*COS(RADIANS(90-DEGREES(ASIN(AD798/2000))))*SQRT(2*Basic!$C$4*9.81))))*COS(RADIANS(AK798))</f>
        <v>4.7042968144524195</v>
      </c>
    </row>
    <row r="799" spans="6:45" x14ac:dyDescent="0.3">
      <c r="F799">
        <v>797</v>
      </c>
      <c r="G799" s="31">
        <f t="shared" si="86"/>
        <v>2.3495891258794273</v>
      </c>
      <c r="H799" s="35">
        <f>Tool!$E$10+('Trajectory Map'!G799*SIN(RADIANS(90-2*DEGREES(ASIN($D$5/2000))))/COS(RADIANS(90-2*DEGREES(ASIN($D$5/2000))))-('Trajectory Map'!G799*'Trajectory Map'!G799/((VLOOKUP($D$5,$AD$3:$AR$2002,15,FALSE)*4*COS(RADIANS(90-2*DEGREES(ASIN($D$5/2000))))*COS(RADIANS(90-2*DEGREES(ASIN($D$5/2000))))))))</f>
        <v>5.2495766758412836</v>
      </c>
      <c r="AD799" s="33">
        <f t="shared" si="90"/>
        <v>797</v>
      </c>
      <c r="AE799" s="33">
        <f t="shared" si="87"/>
        <v>1834.3366648464507</v>
      </c>
      <c r="AH799" s="33">
        <f t="shared" si="88"/>
        <v>23.484439671652904</v>
      </c>
      <c r="AI799" s="33">
        <f t="shared" si="89"/>
        <v>66.515560328347092</v>
      </c>
      <c r="AK799" s="75">
        <f t="shared" si="91"/>
        <v>43.031120656694192</v>
      </c>
      <c r="AN799" s="64"/>
      <c r="AQ799" s="64"/>
      <c r="AR799" s="75">
        <f>(SQRT((SIN(RADIANS(90-DEGREES(ASIN(AD799/2000))))*SQRT(2*Basic!$C$4*9.81)*Tool!$B$125*SIN(RADIANS(90-DEGREES(ASIN(AD799/2000))))*SQRT(2*Basic!$C$4*9.81)*Tool!$B$125)+(COS(RADIANS(90-DEGREES(ASIN(AD799/2000))))*SQRT(2*Basic!$C$4*9.81)*COS(RADIANS(90-DEGREES(ASIN(AD799/2000))))*SQRT(2*Basic!$C$4*9.81))))*(SQRT((SIN(RADIANS(90-DEGREES(ASIN(AD799/2000))))*SQRT(2*Basic!$C$4*9.81)*Tool!$B$125*SIN(RADIANS(90-DEGREES(ASIN(AD799/2000))))*SQRT(2*Basic!$C$4*9.81)*Tool!$B$125)+(COS(RADIANS(90-DEGREES(ASIN(AD799/2000))))*SQRT(2*Basic!$C$4*9.81)*COS(RADIANS(90-DEGREES(ASIN(AD799/2000))))*SQRT(2*Basic!$C$4*9.81))))/(2*9.81)</f>
        <v>0.99793318080999982</v>
      </c>
      <c r="AS799" s="75">
        <f>(1/9.81)*((SQRT((SIN(RADIANS(90-DEGREES(ASIN(AD799/2000))))*SQRT(2*Basic!$C$4*9.81)*Tool!$B$125*SIN(RADIANS(90-DEGREES(ASIN(AD799/2000))))*SQRT(2*Basic!$C$4*9.81)*Tool!$B$125)+(COS(RADIANS(90-DEGREES(ASIN(AD799/2000))))*SQRT(2*Basic!$C$4*9.81)*COS(RADIANS(90-DEGREES(ASIN(AD799/2000))))*SQRT(2*Basic!$C$4*9.81))))*SIN(RADIANS(AK799))+(SQRT(((SQRT((SIN(RADIANS(90-DEGREES(ASIN(AD799/2000))))*SQRT(2*Basic!$C$4*9.81)*Tool!$B$125*SIN(RADIANS(90-DEGREES(ASIN(AD799/2000))))*SQRT(2*Basic!$C$4*9.81)*Tool!$B$125)+(COS(RADIANS(90-DEGREES(ASIN(AD799/2000))))*SQRT(2*Basic!$C$4*9.81)*COS(RADIANS(90-DEGREES(ASIN(AD799/2000))))*SQRT(2*Basic!$C$4*9.81))))*SIN(RADIANS(AK799))*(SQRT((SIN(RADIANS(90-DEGREES(ASIN(AD799/2000))))*SQRT(2*Basic!$C$4*9.81)*Tool!$B$125*SIN(RADIANS(90-DEGREES(ASIN(AD799/2000))))*SQRT(2*Basic!$C$4*9.81)*Tool!$B$125)+(COS(RADIANS(90-DEGREES(ASIN(AD799/2000))))*SQRT(2*Basic!$C$4*9.81)*COS(RADIANS(90-DEGREES(ASIN(AD799/2000))))*SQRT(2*Basic!$C$4*9.81))))*SIN(RADIANS(AK799)))-19.62*(-Basic!$C$3))))*(SQRT((SIN(RADIANS(90-DEGREES(ASIN(AD799/2000))))*SQRT(2*Basic!$C$4*9.81)*Tool!$B$125*SIN(RADIANS(90-DEGREES(ASIN(AD799/2000))))*SQRT(2*Basic!$C$4*9.81)*Tool!$B$125)+(COS(RADIANS(90-DEGREES(ASIN(AD799/2000))))*SQRT(2*Basic!$C$4*9.81)*COS(RADIANS(90-DEGREES(ASIN(AD799/2000))))*SQRT(2*Basic!$C$4*9.81))))*COS(RADIANS(AK799))</f>
        <v>4.7088968756507992</v>
      </c>
    </row>
    <row r="800" spans="6:45" x14ac:dyDescent="0.3">
      <c r="F800">
        <v>798</v>
      </c>
      <c r="G800" s="31">
        <f t="shared" si="86"/>
        <v>2.3525371674426383</v>
      </c>
      <c r="H800" s="35">
        <f>Tool!$E$10+('Trajectory Map'!G800*SIN(RADIANS(90-2*DEGREES(ASIN($D$5/2000))))/COS(RADIANS(90-2*DEGREES(ASIN($D$5/2000))))-('Trajectory Map'!G800*'Trajectory Map'!G800/((VLOOKUP($D$5,$AD$3:$AR$2002,15,FALSE)*4*COS(RADIANS(90-2*DEGREES(ASIN($D$5/2000))))*COS(RADIANS(90-2*DEGREES(ASIN($D$5/2000))))))))</f>
        <v>5.247257132023937</v>
      </c>
      <c r="AD800" s="33">
        <f t="shared" si="90"/>
        <v>798</v>
      </c>
      <c r="AE800" s="33">
        <f t="shared" si="87"/>
        <v>1833.9018512450441</v>
      </c>
      <c r="AH800" s="33">
        <f t="shared" si="88"/>
        <v>23.515678522584981</v>
      </c>
      <c r="AI800" s="33">
        <f t="shared" si="89"/>
        <v>66.484321477415023</v>
      </c>
      <c r="AK800" s="75">
        <f t="shared" si="91"/>
        <v>42.968642954830038</v>
      </c>
      <c r="AN800" s="64"/>
      <c r="AQ800" s="64"/>
      <c r="AR800" s="75">
        <f>(SQRT((SIN(RADIANS(90-DEGREES(ASIN(AD800/2000))))*SQRT(2*Basic!$C$4*9.81)*Tool!$B$125*SIN(RADIANS(90-DEGREES(ASIN(AD800/2000))))*SQRT(2*Basic!$C$4*9.81)*Tool!$B$125)+(COS(RADIANS(90-DEGREES(ASIN(AD800/2000))))*SQRT(2*Basic!$C$4*9.81)*COS(RADIANS(90-DEGREES(ASIN(AD800/2000))))*SQRT(2*Basic!$C$4*9.81))))*(SQRT((SIN(RADIANS(90-DEGREES(ASIN(AD800/2000))))*SQRT(2*Basic!$C$4*9.81)*Tool!$B$125*SIN(RADIANS(90-DEGREES(ASIN(AD800/2000))))*SQRT(2*Basic!$C$4*9.81)*Tool!$B$125)+(COS(RADIANS(90-DEGREES(ASIN(AD800/2000))))*SQRT(2*Basic!$C$4*9.81)*COS(RADIANS(90-DEGREES(ASIN(AD800/2000))))*SQRT(2*Basic!$C$4*9.81))))/(2*9.81)</f>
        <v>0.99836078435999998</v>
      </c>
      <c r="AS800" s="75">
        <f>(1/9.81)*((SQRT((SIN(RADIANS(90-DEGREES(ASIN(AD800/2000))))*SQRT(2*Basic!$C$4*9.81)*Tool!$B$125*SIN(RADIANS(90-DEGREES(ASIN(AD800/2000))))*SQRT(2*Basic!$C$4*9.81)*Tool!$B$125)+(COS(RADIANS(90-DEGREES(ASIN(AD800/2000))))*SQRT(2*Basic!$C$4*9.81)*COS(RADIANS(90-DEGREES(ASIN(AD800/2000))))*SQRT(2*Basic!$C$4*9.81))))*SIN(RADIANS(AK800))+(SQRT(((SQRT((SIN(RADIANS(90-DEGREES(ASIN(AD800/2000))))*SQRT(2*Basic!$C$4*9.81)*Tool!$B$125*SIN(RADIANS(90-DEGREES(ASIN(AD800/2000))))*SQRT(2*Basic!$C$4*9.81)*Tool!$B$125)+(COS(RADIANS(90-DEGREES(ASIN(AD800/2000))))*SQRT(2*Basic!$C$4*9.81)*COS(RADIANS(90-DEGREES(ASIN(AD800/2000))))*SQRT(2*Basic!$C$4*9.81))))*SIN(RADIANS(AK800))*(SQRT((SIN(RADIANS(90-DEGREES(ASIN(AD800/2000))))*SQRT(2*Basic!$C$4*9.81)*Tool!$B$125*SIN(RADIANS(90-DEGREES(ASIN(AD800/2000))))*SQRT(2*Basic!$C$4*9.81)*Tool!$B$125)+(COS(RADIANS(90-DEGREES(ASIN(AD800/2000))))*SQRT(2*Basic!$C$4*9.81)*COS(RADIANS(90-DEGREES(ASIN(AD800/2000))))*SQRT(2*Basic!$C$4*9.81))))*SIN(RADIANS(AK800)))-19.62*(-Basic!$C$3))))*(SQRT((SIN(RADIANS(90-DEGREES(ASIN(AD800/2000))))*SQRT(2*Basic!$C$4*9.81)*Tool!$B$125*SIN(RADIANS(90-DEGREES(ASIN(AD800/2000))))*SQRT(2*Basic!$C$4*9.81)*Tool!$B$125)+(COS(RADIANS(90-DEGREES(ASIN(AD800/2000))))*SQRT(2*Basic!$C$4*9.81)*COS(RADIANS(90-DEGREES(ASIN(AD800/2000))))*SQRT(2*Basic!$C$4*9.81))))*COS(RADIANS(AK800))</f>
        <v>4.7134906339229721</v>
      </c>
    </row>
    <row r="801" spans="6:45" x14ac:dyDescent="0.3">
      <c r="F801">
        <v>799</v>
      </c>
      <c r="G801" s="31">
        <f t="shared" si="86"/>
        <v>2.3554852090058498</v>
      </c>
      <c r="H801" s="35">
        <f>Tool!$E$10+('Trajectory Map'!G801*SIN(RADIANS(90-2*DEGREES(ASIN($D$5/2000))))/COS(RADIANS(90-2*DEGREES(ASIN($D$5/2000))))-('Trajectory Map'!G801*'Trajectory Map'!G801/((VLOOKUP($D$5,$AD$3:$AR$2002,15,FALSE)*4*COS(RADIANS(90-2*DEGREES(ASIN($D$5/2000))))*COS(RADIANS(90-2*DEGREES(ASIN($D$5/2000))))))))</f>
        <v>5.244934134613076</v>
      </c>
      <c r="AD801" s="33">
        <f t="shared" si="90"/>
        <v>799</v>
      </c>
      <c r="AE801" s="33">
        <f t="shared" si="87"/>
        <v>1833.466389111074</v>
      </c>
      <c r="AH801" s="33">
        <f t="shared" si="88"/>
        <v>23.546924786574824</v>
      </c>
      <c r="AI801" s="33">
        <f t="shared" si="89"/>
        <v>66.45307521342518</v>
      </c>
      <c r="AK801" s="75">
        <f t="shared" si="91"/>
        <v>42.906150426850353</v>
      </c>
      <c r="AN801" s="64"/>
      <c r="AQ801" s="64"/>
      <c r="AR801" s="75">
        <f>(SQRT((SIN(RADIANS(90-DEGREES(ASIN(AD801/2000))))*SQRT(2*Basic!$C$4*9.81)*Tool!$B$125*SIN(RADIANS(90-DEGREES(ASIN(AD801/2000))))*SQRT(2*Basic!$C$4*9.81)*Tool!$B$125)+(COS(RADIANS(90-DEGREES(ASIN(AD801/2000))))*SQRT(2*Basic!$C$4*9.81)*COS(RADIANS(90-DEGREES(ASIN(AD801/2000))))*SQRT(2*Basic!$C$4*9.81))))*(SQRT((SIN(RADIANS(90-DEGREES(ASIN(AD801/2000))))*SQRT(2*Basic!$C$4*9.81)*Tool!$B$125*SIN(RADIANS(90-DEGREES(ASIN(AD801/2000))))*SQRT(2*Basic!$C$4*9.81)*Tool!$B$125)+(COS(RADIANS(90-DEGREES(ASIN(AD801/2000))))*SQRT(2*Basic!$C$4*9.81)*COS(RADIANS(90-DEGREES(ASIN(AD801/2000))))*SQRT(2*Basic!$C$4*9.81))))/(2*9.81)</f>
        <v>0.99878892408999997</v>
      </c>
      <c r="AS801" s="75">
        <f>(1/9.81)*((SQRT((SIN(RADIANS(90-DEGREES(ASIN(AD801/2000))))*SQRT(2*Basic!$C$4*9.81)*Tool!$B$125*SIN(RADIANS(90-DEGREES(ASIN(AD801/2000))))*SQRT(2*Basic!$C$4*9.81)*Tool!$B$125)+(COS(RADIANS(90-DEGREES(ASIN(AD801/2000))))*SQRT(2*Basic!$C$4*9.81)*COS(RADIANS(90-DEGREES(ASIN(AD801/2000))))*SQRT(2*Basic!$C$4*9.81))))*SIN(RADIANS(AK801))+(SQRT(((SQRT((SIN(RADIANS(90-DEGREES(ASIN(AD801/2000))))*SQRT(2*Basic!$C$4*9.81)*Tool!$B$125*SIN(RADIANS(90-DEGREES(ASIN(AD801/2000))))*SQRT(2*Basic!$C$4*9.81)*Tool!$B$125)+(COS(RADIANS(90-DEGREES(ASIN(AD801/2000))))*SQRT(2*Basic!$C$4*9.81)*COS(RADIANS(90-DEGREES(ASIN(AD801/2000))))*SQRT(2*Basic!$C$4*9.81))))*SIN(RADIANS(AK801))*(SQRT((SIN(RADIANS(90-DEGREES(ASIN(AD801/2000))))*SQRT(2*Basic!$C$4*9.81)*Tool!$B$125*SIN(RADIANS(90-DEGREES(ASIN(AD801/2000))))*SQRT(2*Basic!$C$4*9.81)*Tool!$B$125)+(COS(RADIANS(90-DEGREES(ASIN(AD801/2000))))*SQRT(2*Basic!$C$4*9.81)*COS(RADIANS(90-DEGREES(ASIN(AD801/2000))))*SQRT(2*Basic!$C$4*9.81))))*SIN(RADIANS(AK801)))-19.62*(-Basic!$C$3))))*(SQRT((SIN(RADIANS(90-DEGREES(ASIN(AD801/2000))))*SQRT(2*Basic!$C$4*9.81)*Tool!$B$125*SIN(RADIANS(90-DEGREES(ASIN(AD801/2000))))*SQRT(2*Basic!$C$4*9.81)*Tool!$B$125)+(COS(RADIANS(90-DEGREES(ASIN(AD801/2000))))*SQRT(2*Basic!$C$4*9.81)*COS(RADIANS(90-DEGREES(ASIN(AD801/2000))))*SQRT(2*Basic!$C$4*9.81))))*COS(RADIANS(AK801))</f>
        <v>4.7180780741528654</v>
      </c>
    </row>
    <row r="802" spans="6:45" x14ac:dyDescent="0.3">
      <c r="F802">
        <v>800</v>
      </c>
      <c r="G802" s="31">
        <f t="shared" si="86"/>
        <v>2.3584332505690608</v>
      </c>
      <c r="H802" s="35">
        <f>Tool!$E$10+('Trajectory Map'!G802*SIN(RADIANS(90-2*DEGREES(ASIN($D$5/2000))))/COS(RADIANS(90-2*DEGREES(ASIN($D$5/2000))))-('Trajectory Map'!G802*'Trajectory Map'!G802/((VLOOKUP($D$5,$AD$3:$AR$2002,15,FALSE)*4*COS(RADIANS(90-2*DEGREES(ASIN($D$5/2000))))*COS(RADIANS(90-2*DEGREES(ASIN($D$5/2000))))))))</f>
        <v>5.2426076836087017</v>
      </c>
      <c r="AD802" s="33">
        <f t="shared" si="90"/>
        <v>800</v>
      </c>
      <c r="AE802" s="33">
        <f t="shared" si="87"/>
        <v>1833.030277982336</v>
      </c>
      <c r="AH802" s="33">
        <f t="shared" si="88"/>
        <v>23.578178478201831</v>
      </c>
      <c r="AI802" s="33">
        <f t="shared" si="89"/>
        <v>66.421821521798165</v>
      </c>
      <c r="AK802" s="75">
        <f t="shared" si="91"/>
        <v>42.843643043596337</v>
      </c>
      <c r="AN802" s="64"/>
      <c r="AQ802" s="64"/>
      <c r="AR802" s="75">
        <f>(SQRT((SIN(RADIANS(90-DEGREES(ASIN(AD802/2000))))*SQRT(2*Basic!$C$4*9.81)*Tool!$B$125*SIN(RADIANS(90-DEGREES(ASIN(AD802/2000))))*SQRT(2*Basic!$C$4*9.81)*Tool!$B$125)+(COS(RADIANS(90-DEGREES(ASIN(AD802/2000))))*SQRT(2*Basic!$C$4*9.81)*COS(RADIANS(90-DEGREES(ASIN(AD802/2000))))*SQRT(2*Basic!$C$4*9.81))))*(SQRT((SIN(RADIANS(90-DEGREES(ASIN(AD802/2000))))*SQRT(2*Basic!$C$4*9.81)*Tool!$B$125*SIN(RADIANS(90-DEGREES(ASIN(AD802/2000))))*SQRT(2*Basic!$C$4*9.81)*Tool!$B$125)+(COS(RADIANS(90-DEGREES(ASIN(AD802/2000))))*SQRT(2*Basic!$C$4*9.81)*COS(RADIANS(90-DEGREES(ASIN(AD802/2000))))*SQRT(2*Basic!$C$4*9.81))))/(2*9.81)</f>
        <v>0.99921759999999993</v>
      </c>
      <c r="AS802" s="75">
        <f>(1/9.81)*((SQRT((SIN(RADIANS(90-DEGREES(ASIN(AD802/2000))))*SQRT(2*Basic!$C$4*9.81)*Tool!$B$125*SIN(RADIANS(90-DEGREES(ASIN(AD802/2000))))*SQRT(2*Basic!$C$4*9.81)*Tool!$B$125)+(COS(RADIANS(90-DEGREES(ASIN(AD802/2000))))*SQRT(2*Basic!$C$4*9.81)*COS(RADIANS(90-DEGREES(ASIN(AD802/2000))))*SQRT(2*Basic!$C$4*9.81))))*SIN(RADIANS(AK802))+(SQRT(((SQRT((SIN(RADIANS(90-DEGREES(ASIN(AD802/2000))))*SQRT(2*Basic!$C$4*9.81)*Tool!$B$125*SIN(RADIANS(90-DEGREES(ASIN(AD802/2000))))*SQRT(2*Basic!$C$4*9.81)*Tool!$B$125)+(COS(RADIANS(90-DEGREES(ASIN(AD802/2000))))*SQRT(2*Basic!$C$4*9.81)*COS(RADIANS(90-DEGREES(ASIN(AD802/2000))))*SQRT(2*Basic!$C$4*9.81))))*SIN(RADIANS(AK802))*(SQRT((SIN(RADIANS(90-DEGREES(ASIN(AD802/2000))))*SQRT(2*Basic!$C$4*9.81)*Tool!$B$125*SIN(RADIANS(90-DEGREES(ASIN(AD802/2000))))*SQRT(2*Basic!$C$4*9.81)*Tool!$B$125)+(COS(RADIANS(90-DEGREES(ASIN(AD802/2000))))*SQRT(2*Basic!$C$4*9.81)*COS(RADIANS(90-DEGREES(ASIN(AD802/2000))))*SQRT(2*Basic!$C$4*9.81))))*SIN(RADIANS(AK802)))-19.62*(-Basic!$C$3))))*(SQRT((SIN(RADIANS(90-DEGREES(ASIN(AD802/2000))))*SQRT(2*Basic!$C$4*9.81)*Tool!$B$125*SIN(RADIANS(90-DEGREES(ASIN(AD802/2000))))*SQRT(2*Basic!$C$4*9.81)*Tool!$B$125)+(COS(RADIANS(90-DEGREES(ASIN(AD802/2000))))*SQRT(2*Basic!$C$4*9.81)*COS(RADIANS(90-DEGREES(ASIN(AD802/2000))))*SQRT(2*Basic!$C$4*9.81))))*COS(RADIANS(AK802))</f>
        <v>4.7226591812093695</v>
      </c>
    </row>
    <row r="803" spans="6:45" x14ac:dyDescent="0.3">
      <c r="F803">
        <v>801</v>
      </c>
      <c r="G803" s="31">
        <f t="shared" si="86"/>
        <v>2.3613812921322723</v>
      </c>
      <c r="H803" s="35">
        <f>Tool!$E$10+('Trajectory Map'!G803*SIN(RADIANS(90-2*DEGREES(ASIN($D$5/2000))))/COS(RADIANS(90-2*DEGREES(ASIN($D$5/2000))))-('Trajectory Map'!G803*'Trajectory Map'!G803/((VLOOKUP($D$5,$AD$3:$AR$2002,15,FALSE)*4*COS(RADIANS(90-2*DEGREES(ASIN($D$5/2000))))*COS(RADIANS(90-2*DEGREES(ASIN($D$5/2000))))))))</f>
        <v>5.240277779010813</v>
      </c>
      <c r="AD803" s="33">
        <f t="shared" si="90"/>
        <v>801</v>
      </c>
      <c r="AE803" s="33">
        <f t="shared" si="87"/>
        <v>1832.593517395497</v>
      </c>
      <c r="AH803" s="33">
        <f t="shared" si="88"/>
        <v>23.609439612071579</v>
      </c>
      <c r="AI803" s="33">
        <f t="shared" si="89"/>
        <v>66.390560387928417</v>
      </c>
      <c r="AK803" s="75">
        <f t="shared" si="91"/>
        <v>42.781120775856841</v>
      </c>
      <c r="AN803" s="64"/>
      <c r="AQ803" s="64"/>
      <c r="AR803" s="75">
        <f>(SQRT((SIN(RADIANS(90-DEGREES(ASIN(AD803/2000))))*SQRT(2*Basic!$C$4*9.81)*Tool!$B$125*SIN(RADIANS(90-DEGREES(ASIN(AD803/2000))))*SQRT(2*Basic!$C$4*9.81)*Tool!$B$125)+(COS(RADIANS(90-DEGREES(ASIN(AD803/2000))))*SQRT(2*Basic!$C$4*9.81)*COS(RADIANS(90-DEGREES(ASIN(AD803/2000))))*SQRT(2*Basic!$C$4*9.81))))*(SQRT((SIN(RADIANS(90-DEGREES(ASIN(AD803/2000))))*SQRT(2*Basic!$C$4*9.81)*Tool!$B$125*SIN(RADIANS(90-DEGREES(ASIN(AD803/2000))))*SQRT(2*Basic!$C$4*9.81)*Tool!$B$125)+(COS(RADIANS(90-DEGREES(ASIN(AD803/2000))))*SQRT(2*Basic!$C$4*9.81)*COS(RADIANS(90-DEGREES(ASIN(AD803/2000))))*SQRT(2*Basic!$C$4*9.81))))/(2*9.81)</f>
        <v>0.99964681209000017</v>
      </c>
      <c r="AS803" s="75">
        <f>(1/9.81)*((SQRT((SIN(RADIANS(90-DEGREES(ASIN(AD803/2000))))*SQRT(2*Basic!$C$4*9.81)*Tool!$B$125*SIN(RADIANS(90-DEGREES(ASIN(AD803/2000))))*SQRT(2*Basic!$C$4*9.81)*Tool!$B$125)+(COS(RADIANS(90-DEGREES(ASIN(AD803/2000))))*SQRT(2*Basic!$C$4*9.81)*COS(RADIANS(90-DEGREES(ASIN(AD803/2000))))*SQRT(2*Basic!$C$4*9.81))))*SIN(RADIANS(AK803))+(SQRT(((SQRT((SIN(RADIANS(90-DEGREES(ASIN(AD803/2000))))*SQRT(2*Basic!$C$4*9.81)*Tool!$B$125*SIN(RADIANS(90-DEGREES(ASIN(AD803/2000))))*SQRT(2*Basic!$C$4*9.81)*Tool!$B$125)+(COS(RADIANS(90-DEGREES(ASIN(AD803/2000))))*SQRT(2*Basic!$C$4*9.81)*COS(RADIANS(90-DEGREES(ASIN(AD803/2000))))*SQRT(2*Basic!$C$4*9.81))))*SIN(RADIANS(AK803))*(SQRT((SIN(RADIANS(90-DEGREES(ASIN(AD803/2000))))*SQRT(2*Basic!$C$4*9.81)*Tool!$B$125*SIN(RADIANS(90-DEGREES(ASIN(AD803/2000))))*SQRT(2*Basic!$C$4*9.81)*Tool!$B$125)+(COS(RADIANS(90-DEGREES(ASIN(AD803/2000))))*SQRT(2*Basic!$C$4*9.81)*COS(RADIANS(90-DEGREES(ASIN(AD803/2000))))*SQRT(2*Basic!$C$4*9.81))))*SIN(RADIANS(AK803)))-19.62*(-Basic!$C$3))))*(SQRT((SIN(RADIANS(90-DEGREES(ASIN(AD803/2000))))*SQRT(2*Basic!$C$4*9.81)*Tool!$B$125*SIN(RADIANS(90-DEGREES(ASIN(AD803/2000))))*SQRT(2*Basic!$C$4*9.81)*Tool!$B$125)+(COS(RADIANS(90-DEGREES(ASIN(AD803/2000))))*SQRT(2*Basic!$C$4*9.81)*COS(RADIANS(90-DEGREES(ASIN(AD803/2000))))*SQRT(2*Basic!$C$4*9.81))))*COS(RADIANS(AK803))</f>
        <v>4.7272339399464043</v>
      </c>
    </row>
    <row r="804" spans="6:45" x14ac:dyDescent="0.3">
      <c r="F804">
        <v>802</v>
      </c>
      <c r="G804" s="31">
        <f t="shared" si="86"/>
        <v>2.3643293336954838</v>
      </c>
      <c r="H804" s="35">
        <f>Tool!$E$10+('Trajectory Map'!G804*SIN(RADIANS(90-2*DEGREES(ASIN($D$5/2000))))/COS(RADIANS(90-2*DEGREES(ASIN($D$5/2000))))-('Trajectory Map'!G804*'Trajectory Map'!G804/((VLOOKUP($D$5,$AD$3:$AR$2002,15,FALSE)*4*COS(RADIANS(90-2*DEGREES(ASIN($D$5/2000))))*COS(RADIANS(90-2*DEGREES(ASIN($D$5/2000))))))))</f>
        <v>5.2379444208194093</v>
      </c>
      <c r="AD804" s="33">
        <f t="shared" si="90"/>
        <v>802</v>
      </c>
      <c r="AE804" s="33">
        <f t="shared" si="87"/>
        <v>1832.1561068860917</v>
      </c>
      <c r="AH804" s="33">
        <f t="shared" si="88"/>
        <v>23.640708202815901</v>
      </c>
      <c r="AI804" s="33">
        <f t="shared" si="89"/>
        <v>66.359291797184099</v>
      </c>
      <c r="AK804" s="75">
        <f t="shared" si="91"/>
        <v>42.718583594368198</v>
      </c>
      <c r="AN804" s="64"/>
      <c r="AQ804" s="64"/>
      <c r="AR804" s="75">
        <f>(SQRT((SIN(RADIANS(90-DEGREES(ASIN(AD804/2000))))*SQRT(2*Basic!$C$4*9.81)*Tool!$B$125*SIN(RADIANS(90-DEGREES(ASIN(AD804/2000))))*SQRT(2*Basic!$C$4*9.81)*Tool!$B$125)+(COS(RADIANS(90-DEGREES(ASIN(AD804/2000))))*SQRT(2*Basic!$C$4*9.81)*COS(RADIANS(90-DEGREES(ASIN(AD804/2000))))*SQRT(2*Basic!$C$4*9.81))))*(SQRT((SIN(RADIANS(90-DEGREES(ASIN(AD804/2000))))*SQRT(2*Basic!$C$4*9.81)*Tool!$B$125*SIN(RADIANS(90-DEGREES(ASIN(AD804/2000))))*SQRT(2*Basic!$C$4*9.81)*Tool!$B$125)+(COS(RADIANS(90-DEGREES(ASIN(AD804/2000))))*SQRT(2*Basic!$C$4*9.81)*COS(RADIANS(90-DEGREES(ASIN(AD804/2000))))*SQRT(2*Basic!$C$4*9.81))))/(2*9.81)</f>
        <v>1.0000765603599999</v>
      </c>
      <c r="AS804" s="75">
        <f>(1/9.81)*((SQRT((SIN(RADIANS(90-DEGREES(ASIN(AD804/2000))))*SQRT(2*Basic!$C$4*9.81)*Tool!$B$125*SIN(RADIANS(90-DEGREES(ASIN(AD804/2000))))*SQRT(2*Basic!$C$4*9.81)*Tool!$B$125)+(COS(RADIANS(90-DEGREES(ASIN(AD804/2000))))*SQRT(2*Basic!$C$4*9.81)*COS(RADIANS(90-DEGREES(ASIN(AD804/2000))))*SQRT(2*Basic!$C$4*9.81))))*SIN(RADIANS(AK804))+(SQRT(((SQRT((SIN(RADIANS(90-DEGREES(ASIN(AD804/2000))))*SQRT(2*Basic!$C$4*9.81)*Tool!$B$125*SIN(RADIANS(90-DEGREES(ASIN(AD804/2000))))*SQRT(2*Basic!$C$4*9.81)*Tool!$B$125)+(COS(RADIANS(90-DEGREES(ASIN(AD804/2000))))*SQRT(2*Basic!$C$4*9.81)*COS(RADIANS(90-DEGREES(ASIN(AD804/2000))))*SQRT(2*Basic!$C$4*9.81))))*SIN(RADIANS(AK804))*(SQRT((SIN(RADIANS(90-DEGREES(ASIN(AD804/2000))))*SQRT(2*Basic!$C$4*9.81)*Tool!$B$125*SIN(RADIANS(90-DEGREES(ASIN(AD804/2000))))*SQRT(2*Basic!$C$4*9.81)*Tool!$B$125)+(COS(RADIANS(90-DEGREES(ASIN(AD804/2000))))*SQRT(2*Basic!$C$4*9.81)*COS(RADIANS(90-DEGREES(ASIN(AD804/2000))))*SQRT(2*Basic!$C$4*9.81))))*SIN(RADIANS(AK804)))-19.62*(-Basic!$C$3))))*(SQRT((SIN(RADIANS(90-DEGREES(ASIN(AD804/2000))))*SQRT(2*Basic!$C$4*9.81)*Tool!$B$125*SIN(RADIANS(90-DEGREES(ASIN(AD804/2000))))*SQRT(2*Basic!$C$4*9.81)*Tool!$B$125)+(COS(RADIANS(90-DEGREES(ASIN(AD804/2000))))*SQRT(2*Basic!$C$4*9.81)*COS(RADIANS(90-DEGREES(ASIN(AD804/2000))))*SQRT(2*Basic!$C$4*9.81))))*COS(RADIANS(AK804))</f>
        <v>4.7318023352029526</v>
      </c>
    </row>
    <row r="805" spans="6:45" x14ac:dyDescent="0.3">
      <c r="F805">
        <v>803</v>
      </c>
      <c r="G805" s="31">
        <f t="shared" si="86"/>
        <v>2.3672773752586949</v>
      </c>
      <c r="H805" s="35">
        <f>Tool!$E$10+('Trajectory Map'!G805*SIN(RADIANS(90-2*DEGREES(ASIN($D$5/2000))))/COS(RADIANS(90-2*DEGREES(ASIN($D$5/2000))))-('Trajectory Map'!G805*'Trajectory Map'!G805/((VLOOKUP($D$5,$AD$3:$AR$2002,15,FALSE)*4*COS(RADIANS(90-2*DEGREES(ASIN($D$5/2000))))*COS(RADIANS(90-2*DEGREES(ASIN($D$5/2000))))))))</f>
        <v>5.235607609034493</v>
      </c>
      <c r="AD805" s="33">
        <f t="shared" si="90"/>
        <v>803</v>
      </c>
      <c r="AE805" s="33">
        <f t="shared" si="87"/>
        <v>1831.7180459885194</v>
      </c>
      <c r="AH805" s="33">
        <f t="shared" si="88"/>
        <v>23.671984265092991</v>
      </c>
      <c r="AI805" s="33">
        <f t="shared" si="89"/>
        <v>66.328015734907012</v>
      </c>
      <c r="AK805" s="75">
        <f t="shared" si="91"/>
        <v>42.656031469814017</v>
      </c>
      <c r="AN805" s="64"/>
      <c r="AQ805" s="64"/>
      <c r="AR805" s="75">
        <f>(SQRT((SIN(RADIANS(90-DEGREES(ASIN(AD805/2000))))*SQRT(2*Basic!$C$4*9.81)*Tool!$B$125*SIN(RADIANS(90-DEGREES(ASIN(AD805/2000))))*SQRT(2*Basic!$C$4*9.81)*Tool!$B$125)+(COS(RADIANS(90-DEGREES(ASIN(AD805/2000))))*SQRT(2*Basic!$C$4*9.81)*COS(RADIANS(90-DEGREES(ASIN(AD805/2000))))*SQRT(2*Basic!$C$4*9.81))))*(SQRT((SIN(RADIANS(90-DEGREES(ASIN(AD805/2000))))*SQRT(2*Basic!$C$4*9.81)*Tool!$B$125*SIN(RADIANS(90-DEGREES(ASIN(AD805/2000))))*SQRT(2*Basic!$C$4*9.81)*Tool!$B$125)+(COS(RADIANS(90-DEGREES(ASIN(AD805/2000))))*SQRT(2*Basic!$C$4*9.81)*COS(RADIANS(90-DEGREES(ASIN(AD805/2000))))*SQRT(2*Basic!$C$4*9.81))))/(2*9.81)</f>
        <v>1.0005068448099999</v>
      </c>
      <c r="AS805" s="75">
        <f>(1/9.81)*((SQRT((SIN(RADIANS(90-DEGREES(ASIN(AD805/2000))))*SQRT(2*Basic!$C$4*9.81)*Tool!$B$125*SIN(RADIANS(90-DEGREES(ASIN(AD805/2000))))*SQRT(2*Basic!$C$4*9.81)*Tool!$B$125)+(COS(RADIANS(90-DEGREES(ASIN(AD805/2000))))*SQRT(2*Basic!$C$4*9.81)*COS(RADIANS(90-DEGREES(ASIN(AD805/2000))))*SQRT(2*Basic!$C$4*9.81))))*SIN(RADIANS(AK805))+(SQRT(((SQRT((SIN(RADIANS(90-DEGREES(ASIN(AD805/2000))))*SQRT(2*Basic!$C$4*9.81)*Tool!$B$125*SIN(RADIANS(90-DEGREES(ASIN(AD805/2000))))*SQRT(2*Basic!$C$4*9.81)*Tool!$B$125)+(COS(RADIANS(90-DEGREES(ASIN(AD805/2000))))*SQRT(2*Basic!$C$4*9.81)*COS(RADIANS(90-DEGREES(ASIN(AD805/2000))))*SQRT(2*Basic!$C$4*9.81))))*SIN(RADIANS(AK805))*(SQRT((SIN(RADIANS(90-DEGREES(ASIN(AD805/2000))))*SQRT(2*Basic!$C$4*9.81)*Tool!$B$125*SIN(RADIANS(90-DEGREES(ASIN(AD805/2000))))*SQRT(2*Basic!$C$4*9.81)*Tool!$B$125)+(COS(RADIANS(90-DEGREES(ASIN(AD805/2000))))*SQRT(2*Basic!$C$4*9.81)*COS(RADIANS(90-DEGREES(ASIN(AD805/2000))))*SQRT(2*Basic!$C$4*9.81))))*SIN(RADIANS(AK805)))-19.62*(-Basic!$C$3))))*(SQRT((SIN(RADIANS(90-DEGREES(ASIN(AD805/2000))))*SQRT(2*Basic!$C$4*9.81)*Tool!$B$125*SIN(RADIANS(90-DEGREES(ASIN(AD805/2000))))*SQRT(2*Basic!$C$4*9.81)*Tool!$B$125)+(COS(RADIANS(90-DEGREES(ASIN(AD805/2000))))*SQRT(2*Basic!$C$4*9.81)*COS(RADIANS(90-DEGREES(ASIN(AD805/2000))))*SQRT(2*Basic!$C$4*9.81))))*COS(RADIANS(AK805))</f>
        <v>4.7363643518031413</v>
      </c>
    </row>
    <row r="806" spans="6:45" x14ac:dyDescent="0.3">
      <c r="F806">
        <v>804</v>
      </c>
      <c r="G806" s="31">
        <f t="shared" si="86"/>
        <v>2.3702254168219064</v>
      </c>
      <c r="H806" s="35">
        <f>Tool!$E$10+('Trajectory Map'!G806*SIN(RADIANS(90-2*DEGREES(ASIN($D$5/2000))))/COS(RADIANS(90-2*DEGREES(ASIN($D$5/2000))))-('Trajectory Map'!G806*'Trajectory Map'!G806/((VLOOKUP($D$5,$AD$3:$AR$2002,15,FALSE)*4*COS(RADIANS(90-2*DEGREES(ASIN($D$5/2000))))*COS(RADIANS(90-2*DEGREES(ASIN($D$5/2000))))))))</f>
        <v>5.2332673436560615</v>
      </c>
      <c r="AD806" s="33">
        <f t="shared" si="90"/>
        <v>804</v>
      </c>
      <c r="AE806" s="33">
        <f t="shared" si="87"/>
        <v>1831.2793342360417</v>
      </c>
      <c r="AH806" s="33">
        <f t="shared" si="88"/>
        <v>23.703267813587459</v>
      </c>
      <c r="AI806" s="33">
        <f t="shared" si="89"/>
        <v>66.296732186412541</v>
      </c>
      <c r="AK806" s="75">
        <f t="shared" si="91"/>
        <v>42.593464372825082</v>
      </c>
      <c r="AN806" s="64"/>
      <c r="AQ806" s="64"/>
      <c r="AR806" s="75">
        <f>(SQRT((SIN(RADIANS(90-DEGREES(ASIN(AD806/2000))))*SQRT(2*Basic!$C$4*9.81)*Tool!$B$125*SIN(RADIANS(90-DEGREES(ASIN(AD806/2000))))*SQRT(2*Basic!$C$4*9.81)*Tool!$B$125)+(COS(RADIANS(90-DEGREES(ASIN(AD806/2000))))*SQRT(2*Basic!$C$4*9.81)*COS(RADIANS(90-DEGREES(ASIN(AD806/2000))))*SQRT(2*Basic!$C$4*9.81))))*(SQRT((SIN(RADIANS(90-DEGREES(ASIN(AD806/2000))))*SQRT(2*Basic!$C$4*9.81)*Tool!$B$125*SIN(RADIANS(90-DEGREES(ASIN(AD806/2000))))*SQRT(2*Basic!$C$4*9.81)*Tool!$B$125)+(COS(RADIANS(90-DEGREES(ASIN(AD806/2000))))*SQRT(2*Basic!$C$4*9.81)*COS(RADIANS(90-DEGREES(ASIN(AD806/2000))))*SQRT(2*Basic!$C$4*9.81))))/(2*9.81)</f>
        <v>1.0009376654400002</v>
      </c>
      <c r="AS806" s="75">
        <f>(1/9.81)*((SQRT((SIN(RADIANS(90-DEGREES(ASIN(AD806/2000))))*SQRT(2*Basic!$C$4*9.81)*Tool!$B$125*SIN(RADIANS(90-DEGREES(ASIN(AD806/2000))))*SQRT(2*Basic!$C$4*9.81)*Tool!$B$125)+(COS(RADIANS(90-DEGREES(ASIN(AD806/2000))))*SQRT(2*Basic!$C$4*9.81)*COS(RADIANS(90-DEGREES(ASIN(AD806/2000))))*SQRT(2*Basic!$C$4*9.81))))*SIN(RADIANS(AK806))+(SQRT(((SQRT((SIN(RADIANS(90-DEGREES(ASIN(AD806/2000))))*SQRT(2*Basic!$C$4*9.81)*Tool!$B$125*SIN(RADIANS(90-DEGREES(ASIN(AD806/2000))))*SQRT(2*Basic!$C$4*9.81)*Tool!$B$125)+(COS(RADIANS(90-DEGREES(ASIN(AD806/2000))))*SQRT(2*Basic!$C$4*9.81)*COS(RADIANS(90-DEGREES(ASIN(AD806/2000))))*SQRT(2*Basic!$C$4*9.81))))*SIN(RADIANS(AK806))*(SQRT((SIN(RADIANS(90-DEGREES(ASIN(AD806/2000))))*SQRT(2*Basic!$C$4*9.81)*Tool!$B$125*SIN(RADIANS(90-DEGREES(ASIN(AD806/2000))))*SQRT(2*Basic!$C$4*9.81)*Tool!$B$125)+(COS(RADIANS(90-DEGREES(ASIN(AD806/2000))))*SQRT(2*Basic!$C$4*9.81)*COS(RADIANS(90-DEGREES(ASIN(AD806/2000))))*SQRT(2*Basic!$C$4*9.81))))*SIN(RADIANS(AK806)))-19.62*(-Basic!$C$3))))*(SQRT((SIN(RADIANS(90-DEGREES(ASIN(AD806/2000))))*SQRT(2*Basic!$C$4*9.81)*Tool!$B$125*SIN(RADIANS(90-DEGREES(ASIN(AD806/2000))))*SQRT(2*Basic!$C$4*9.81)*Tool!$B$125)+(COS(RADIANS(90-DEGREES(ASIN(AD806/2000))))*SQRT(2*Basic!$C$4*9.81)*COS(RADIANS(90-DEGREES(ASIN(AD806/2000))))*SQRT(2*Basic!$C$4*9.81))))*COS(RADIANS(AK806))</f>
        <v>4.7409199745562809</v>
      </c>
    </row>
    <row r="807" spans="6:45" x14ac:dyDescent="0.3">
      <c r="F807">
        <v>805</v>
      </c>
      <c r="G807" s="31">
        <f t="shared" si="86"/>
        <v>2.3731734583851174</v>
      </c>
      <c r="H807" s="35">
        <f>Tool!$E$10+('Trajectory Map'!G807*SIN(RADIANS(90-2*DEGREES(ASIN($D$5/2000))))/COS(RADIANS(90-2*DEGREES(ASIN($D$5/2000))))-('Trajectory Map'!G807*'Trajectory Map'!G807/((VLOOKUP($D$5,$AD$3:$AR$2002,15,FALSE)*4*COS(RADIANS(90-2*DEGREES(ASIN($D$5/2000))))*COS(RADIANS(90-2*DEGREES(ASIN($D$5/2000))))))))</f>
        <v>5.2309236246841166</v>
      </c>
      <c r="AD807" s="33">
        <f t="shared" si="90"/>
        <v>805</v>
      </c>
      <c r="AE807" s="33">
        <f t="shared" si="87"/>
        <v>1830.8399711607785</v>
      </c>
      <c r="AH807" s="33">
        <f t="shared" si="88"/>
        <v>23.734558863010434</v>
      </c>
      <c r="AI807" s="33">
        <f t="shared" si="89"/>
        <v>66.265441136989566</v>
      </c>
      <c r="AK807" s="75">
        <f t="shared" si="91"/>
        <v>42.530882273979131</v>
      </c>
      <c r="AN807" s="64"/>
      <c r="AQ807" s="64"/>
      <c r="AR807" s="75">
        <f>(SQRT((SIN(RADIANS(90-DEGREES(ASIN(AD807/2000))))*SQRT(2*Basic!$C$4*9.81)*Tool!$B$125*SIN(RADIANS(90-DEGREES(ASIN(AD807/2000))))*SQRT(2*Basic!$C$4*9.81)*Tool!$B$125)+(COS(RADIANS(90-DEGREES(ASIN(AD807/2000))))*SQRT(2*Basic!$C$4*9.81)*COS(RADIANS(90-DEGREES(ASIN(AD807/2000))))*SQRT(2*Basic!$C$4*9.81))))*(SQRT((SIN(RADIANS(90-DEGREES(ASIN(AD807/2000))))*SQRT(2*Basic!$C$4*9.81)*Tool!$B$125*SIN(RADIANS(90-DEGREES(ASIN(AD807/2000))))*SQRT(2*Basic!$C$4*9.81)*Tool!$B$125)+(COS(RADIANS(90-DEGREES(ASIN(AD807/2000))))*SQRT(2*Basic!$C$4*9.81)*COS(RADIANS(90-DEGREES(ASIN(AD807/2000))))*SQRT(2*Basic!$C$4*9.81))))/(2*9.81)</f>
        <v>1.0013690222500002</v>
      </c>
      <c r="AS807" s="75">
        <f>(1/9.81)*((SQRT((SIN(RADIANS(90-DEGREES(ASIN(AD807/2000))))*SQRT(2*Basic!$C$4*9.81)*Tool!$B$125*SIN(RADIANS(90-DEGREES(ASIN(AD807/2000))))*SQRT(2*Basic!$C$4*9.81)*Tool!$B$125)+(COS(RADIANS(90-DEGREES(ASIN(AD807/2000))))*SQRT(2*Basic!$C$4*9.81)*COS(RADIANS(90-DEGREES(ASIN(AD807/2000))))*SQRT(2*Basic!$C$4*9.81))))*SIN(RADIANS(AK807))+(SQRT(((SQRT((SIN(RADIANS(90-DEGREES(ASIN(AD807/2000))))*SQRT(2*Basic!$C$4*9.81)*Tool!$B$125*SIN(RADIANS(90-DEGREES(ASIN(AD807/2000))))*SQRT(2*Basic!$C$4*9.81)*Tool!$B$125)+(COS(RADIANS(90-DEGREES(ASIN(AD807/2000))))*SQRT(2*Basic!$C$4*9.81)*COS(RADIANS(90-DEGREES(ASIN(AD807/2000))))*SQRT(2*Basic!$C$4*9.81))))*SIN(RADIANS(AK807))*(SQRT((SIN(RADIANS(90-DEGREES(ASIN(AD807/2000))))*SQRT(2*Basic!$C$4*9.81)*Tool!$B$125*SIN(RADIANS(90-DEGREES(ASIN(AD807/2000))))*SQRT(2*Basic!$C$4*9.81)*Tool!$B$125)+(COS(RADIANS(90-DEGREES(ASIN(AD807/2000))))*SQRT(2*Basic!$C$4*9.81)*COS(RADIANS(90-DEGREES(ASIN(AD807/2000))))*SQRT(2*Basic!$C$4*9.81))))*SIN(RADIANS(AK807)))-19.62*(-Basic!$C$3))))*(SQRT((SIN(RADIANS(90-DEGREES(ASIN(AD807/2000))))*SQRT(2*Basic!$C$4*9.81)*Tool!$B$125*SIN(RADIANS(90-DEGREES(ASIN(AD807/2000))))*SQRT(2*Basic!$C$4*9.81)*Tool!$B$125)+(COS(RADIANS(90-DEGREES(ASIN(AD807/2000))))*SQRT(2*Basic!$C$4*9.81)*COS(RADIANS(90-DEGREES(ASIN(AD807/2000))))*SQRT(2*Basic!$C$4*9.81))))*COS(RADIANS(AK807))</f>
        <v>4.7454691882569264</v>
      </c>
    </row>
    <row r="808" spans="6:45" x14ac:dyDescent="0.3">
      <c r="F808">
        <v>806</v>
      </c>
      <c r="G808" s="31">
        <f t="shared" si="86"/>
        <v>2.3761214999483289</v>
      </c>
      <c r="H808" s="35">
        <f>Tool!$E$10+('Trajectory Map'!G808*SIN(RADIANS(90-2*DEGREES(ASIN($D$5/2000))))/COS(RADIANS(90-2*DEGREES(ASIN($D$5/2000))))-('Trajectory Map'!G808*'Trajectory Map'!G808/((VLOOKUP($D$5,$AD$3:$AR$2002,15,FALSE)*4*COS(RADIANS(90-2*DEGREES(ASIN($D$5/2000))))*COS(RADIANS(90-2*DEGREES(ASIN($D$5/2000))))))))</f>
        <v>5.2285764521186566</v>
      </c>
      <c r="AD808" s="33">
        <f t="shared" si="90"/>
        <v>806</v>
      </c>
      <c r="AE808" s="33">
        <f t="shared" si="87"/>
        <v>1830.3999562937058</v>
      </c>
      <c r="AH808" s="33">
        <f t="shared" si="88"/>
        <v>23.765857428099633</v>
      </c>
      <c r="AI808" s="33">
        <f t="shared" si="89"/>
        <v>66.234142571900364</v>
      </c>
      <c r="AK808" s="75">
        <f t="shared" si="91"/>
        <v>42.468285143800735</v>
      </c>
      <c r="AN808" s="64"/>
      <c r="AQ808" s="64"/>
      <c r="AR808" s="75">
        <f>(SQRT((SIN(RADIANS(90-DEGREES(ASIN(AD808/2000))))*SQRT(2*Basic!$C$4*9.81)*Tool!$B$125*SIN(RADIANS(90-DEGREES(ASIN(AD808/2000))))*SQRT(2*Basic!$C$4*9.81)*Tool!$B$125)+(COS(RADIANS(90-DEGREES(ASIN(AD808/2000))))*SQRT(2*Basic!$C$4*9.81)*COS(RADIANS(90-DEGREES(ASIN(AD808/2000))))*SQRT(2*Basic!$C$4*9.81))))*(SQRT((SIN(RADIANS(90-DEGREES(ASIN(AD808/2000))))*SQRT(2*Basic!$C$4*9.81)*Tool!$B$125*SIN(RADIANS(90-DEGREES(ASIN(AD808/2000))))*SQRT(2*Basic!$C$4*9.81)*Tool!$B$125)+(COS(RADIANS(90-DEGREES(ASIN(AD808/2000))))*SQRT(2*Basic!$C$4*9.81)*COS(RADIANS(90-DEGREES(ASIN(AD808/2000))))*SQRT(2*Basic!$C$4*9.81))))/(2*9.81)</f>
        <v>1.00180091524</v>
      </c>
      <c r="AS808" s="75">
        <f>(1/9.81)*((SQRT((SIN(RADIANS(90-DEGREES(ASIN(AD808/2000))))*SQRT(2*Basic!$C$4*9.81)*Tool!$B$125*SIN(RADIANS(90-DEGREES(ASIN(AD808/2000))))*SQRT(2*Basic!$C$4*9.81)*Tool!$B$125)+(COS(RADIANS(90-DEGREES(ASIN(AD808/2000))))*SQRT(2*Basic!$C$4*9.81)*COS(RADIANS(90-DEGREES(ASIN(AD808/2000))))*SQRT(2*Basic!$C$4*9.81))))*SIN(RADIANS(AK808))+(SQRT(((SQRT((SIN(RADIANS(90-DEGREES(ASIN(AD808/2000))))*SQRT(2*Basic!$C$4*9.81)*Tool!$B$125*SIN(RADIANS(90-DEGREES(ASIN(AD808/2000))))*SQRT(2*Basic!$C$4*9.81)*Tool!$B$125)+(COS(RADIANS(90-DEGREES(ASIN(AD808/2000))))*SQRT(2*Basic!$C$4*9.81)*COS(RADIANS(90-DEGREES(ASIN(AD808/2000))))*SQRT(2*Basic!$C$4*9.81))))*SIN(RADIANS(AK808))*(SQRT((SIN(RADIANS(90-DEGREES(ASIN(AD808/2000))))*SQRT(2*Basic!$C$4*9.81)*Tool!$B$125*SIN(RADIANS(90-DEGREES(ASIN(AD808/2000))))*SQRT(2*Basic!$C$4*9.81)*Tool!$B$125)+(COS(RADIANS(90-DEGREES(ASIN(AD808/2000))))*SQRT(2*Basic!$C$4*9.81)*COS(RADIANS(90-DEGREES(ASIN(AD808/2000))))*SQRT(2*Basic!$C$4*9.81))))*SIN(RADIANS(AK808)))-19.62*(-Basic!$C$3))))*(SQRT((SIN(RADIANS(90-DEGREES(ASIN(AD808/2000))))*SQRT(2*Basic!$C$4*9.81)*Tool!$B$125*SIN(RADIANS(90-DEGREES(ASIN(AD808/2000))))*SQRT(2*Basic!$C$4*9.81)*Tool!$B$125)+(COS(RADIANS(90-DEGREES(ASIN(AD808/2000))))*SQRT(2*Basic!$C$4*9.81)*COS(RADIANS(90-DEGREES(ASIN(AD808/2000))))*SQRT(2*Basic!$C$4*9.81))))*COS(RADIANS(AK808))</f>
        <v>4.7500119776849328</v>
      </c>
    </row>
    <row r="809" spans="6:45" x14ac:dyDescent="0.3">
      <c r="F809">
        <v>807</v>
      </c>
      <c r="G809" s="31">
        <f t="shared" si="86"/>
        <v>2.3790695415115404</v>
      </c>
      <c r="H809" s="35">
        <f>Tool!$E$10+('Trajectory Map'!G809*SIN(RADIANS(90-2*DEGREES(ASIN($D$5/2000))))/COS(RADIANS(90-2*DEGREES(ASIN($D$5/2000))))-('Trajectory Map'!G809*'Trajectory Map'!G809/((VLOOKUP($D$5,$AD$3:$AR$2002,15,FALSE)*4*COS(RADIANS(90-2*DEGREES(ASIN($D$5/2000))))*COS(RADIANS(90-2*DEGREES(ASIN($D$5/2000))))))))</f>
        <v>5.2262258259596832</v>
      </c>
      <c r="AD809" s="33">
        <f t="shared" si="90"/>
        <v>807</v>
      </c>
      <c r="AE809" s="33">
        <f t="shared" si="87"/>
        <v>1829.9592891646523</v>
      </c>
      <c r="AH809" s="33">
        <f t="shared" si="88"/>
        <v>23.797163523619474</v>
      </c>
      <c r="AI809" s="33">
        <f t="shared" si="89"/>
        <v>66.202836476380526</v>
      </c>
      <c r="AK809" s="75">
        <f t="shared" si="91"/>
        <v>42.405672952761051</v>
      </c>
      <c r="AN809" s="64"/>
      <c r="AQ809" s="64"/>
      <c r="AR809" s="75">
        <f>(SQRT((SIN(RADIANS(90-DEGREES(ASIN(AD809/2000))))*SQRT(2*Basic!$C$4*9.81)*Tool!$B$125*SIN(RADIANS(90-DEGREES(ASIN(AD809/2000))))*SQRT(2*Basic!$C$4*9.81)*Tool!$B$125)+(COS(RADIANS(90-DEGREES(ASIN(AD809/2000))))*SQRT(2*Basic!$C$4*9.81)*COS(RADIANS(90-DEGREES(ASIN(AD809/2000))))*SQRT(2*Basic!$C$4*9.81))))*(SQRT((SIN(RADIANS(90-DEGREES(ASIN(AD809/2000))))*SQRT(2*Basic!$C$4*9.81)*Tool!$B$125*SIN(RADIANS(90-DEGREES(ASIN(AD809/2000))))*SQRT(2*Basic!$C$4*9.81)*Tool!$B$125)+(COS(RADIANS(90-DEGREES(ASIN(AD809/2000))))*SQRT(2*Basic!$C$4*9.81)*COS(RADIANS(90-DEGREES(ASIN(AD809/2000))))*SQRT(2*Basic!$C$4*9.81))))/(2*9.81)</f>
        <v>1.00223334441</v>
      </c>
      <c r="AS809" s="75">
        <f>(1/9.81)*((SQRT((SIN(RADIANS(90-DEGREES(ASIN(AD809/2000))))*SQRT(2*Basic!$C$4*9.81)*Tool!$B$125*SIN(RADIANS(90-DEGREES(ASIN(AD809/2000))))*SQRT(2*Basic!$C$4*9.81)*Tool!$B$125)+(COS(RADIANS(90-DEGREES(ASIN(AD809/2000))))*SQRT(2*Basic!$C$4*9.81)*COS(RADIANS(90-DEGREES(ASIN(AD809/2000))))*SQRT(2*Basic!$C$4*9.81))))*SIN(RADIANS(AK809))+(SQRT(((SQRT((SIN(RADIANS(90-DEGREES(ASIN(AD809/2000))))*SQRT(2*Basic!$C$4*9.81)*Tool!$B$125*SIN(RADIANS(90-DEGREES(ASIN(AD809/2000))))*SQRT(2*Basic!$C$4*9.81)*Tool!$B$125)+(COS(RADIANS(90-DEGREES(ASIN(AD809/2000))))*SQRT(2*Basic!$C$4*9.81)*COS(RADIANS(90-DEGREES(ASIN(AD809/2000))))*SQRT(2*Basic!$C$4*9.81))))*SIN(RADIANS(AK809))*(SQRT((SIN(RADIANS(90-DEGREES(ASIN(AD809/2000))))*SQRT(2*Basic!$C$4*9.81)*Tool!$B$125*SIN(RADIANS(90-DEGREES(ASIN(AD809/2000))))*SQRT(2*Basic!$C$4*9.81)*Tool!$B$125)+(COS(RADIANS(90-DEGREES(ASIN(AD809/2000))))*SQRT(2*Basic!$C$4*9.81)*COS(RADIANS(90-DEGREES(ASIN(AD809/2000))))*SQRT(2*Basic!$C$4*9.81))))*SIN(RADIANS(AK809)))-19.62*(-Basic!$C$3))))*(SQRT((SIN(RADIANS(90-DEGREES(ASIN(AD809/2000))))*SQRT(2*Basic!$C$4*9.81)*Tool!$B$125*SIN(RADIANS(90-DEGREES(ASIN(AD809/2000))))*SQRT(2*Basic!$C$4*9.81)*Tool!$B$125)+(COS(RADIANS(90-DEGREES(ASIN(AD809/2000))))*SQRT(2*Basic!$C$4*9.81)*COS(RADIANS(90-DEGREES(ASIN(AD809/2000))))*SQRT(2*Basic!$C$4*9.81))))*COS(RADIANS(AK809))</f>
        <v>4.7545483276055265</v>
      </c>
    </row>
    <row r="810" spans="6:45" x14ac:dyDescent="0.3">
      <c r="F810">
        <v>808</v>
      </c>
      <c r="G810" s="31">
        <f t="shared" si="86"/>
        <v>2.3820175830747519</v>
      </c>
      <c r="H810" s="35">
        <f>Tool!$E$10+('Trajectory Map'!G810*SIN(RADIANS(90-2*DEGREES(ASIN($D$5/2000))))/COS(RADIANS(90-2*DEGREES(ASIN($D$5/2000))))-('Trajectory Map'!G810*'Trajectory Map'!G810/((VLOOKUP($D$5,$AD$3:$AR$2002,15,FALSE)*4*COS(RADIANS(90-2*DEGREES(ASIN($D$5/2000))))*COS(RADIANS(90-2*DEGREES(ASIN($D$5/2000))))))))</f>
        <v>5.2238717462071955</v>
      </c>
      <c r="AD810" s="33">
        <f t="shared" si="90"/>
        <v>808</v>
      </c>
      <c r="AE810" s="33">
        <f t="shared" si="87"/>
        <v>1829.5179693022969</v>
      </c>
      <c r="AH810" s="33">
        <f t="shared" si="88"/>
        <v>23.828477164361129</v>
      </c>
      <c r="AI810" s="33">
        <f t="shared" si="89"/>
        <v>66.171522835638868</v>
      </c>
      <c r="AK810" s="75">
        <f t="shared" si="91"/>
        <v>42.343045671277743</v>
      </c>
      <c r="AN810" s="64"/>
      <c r="AQ810" s="64"/>
      <c r="AR810" s="75">
        <f>(SQRT((SIN(RADIANS(90-DEGREES(ASIN(AD810/2000))))*SQRT(2*Basic!$C$4*9.81)*Tool!$B$125*SIN(RADIANS(90-DEGREES(ASIN(AD810/2000))))*SQRT(2*Basic!$C$4*9.81)*Tool!$B$125)+(COS(RADIANS(90-DEGREES(ASIN(AD810/2000))))*SQRT(2*Basic!$C$4*9.81)*COS(RADIANS(90-DEGREES(ASIN(AD810/2000))))*SQRT(2*Basic!$C$4*9.81))))*(SQRT((SIN(RADIANS(90-DEGREES(ASIN(AD810/2000))))*SQRT(2*Basic!$C$4*9.81)*Tool!$B$125*SIN(RADIANS(90-DEGREES(ASIN(AD810/2000))))*SQRT(2*Basic!$C$4*9.81)*Tool!$B$125)+(COS(RADIANS(90-DEGREES(ASIN(AD810/2000))))*SQRT(2*Basic!$C$4*9.81)*COS(RADIANS(90-DEGREES(ASIN(AD810/2000))))*SQRT(2*Basic!$C$4*9.81))))/(2*9.81)</f>
        <v>1.0026663097599999</v>
      </c>
      <c r="AS810" s="75">
        <f>(1/9.81)*((SQRT((SIN(RADIANS(90-DEGREES(ASIN(AD810/2000))))*SQRT(2*Basic!$C$4*9.81)*Tool!$B$125*SIN(RADIANS(90-DEGREES(ASIN(AD810/2000))))*SQRT(2*Basic!$C$4*9.81)*Tool!$B$125)+(COS(RADIANS(90-DEGREES(ASIN(AD810/2000))))*SQRT(2*Basic!$C$4*9.81)*COS(RADIANS(90-DEGREES(ASIN(AD810/2000))))*SQRT(2*Basic!$C$4*9.81))))*SIN(RADIANS(AK810))+(SQRT(((SQRT((SIN(RADIANS(90-DEGREES(ASIN(AD810/2000))))*SQRT(2*Basic!$C$4*9.81)*Tool!$B$125*SIN(RADIANS(90-DEGREES(ASIN(AD810/2000))))*SQRT(2*Basic!$C$4*9.81)*Tool!$B$125)+(COS(RADIANS(90-DEGREES(ASIN(AD810/2000))))*SQRT(2*Basic!$C$4*9.81)*COS(RADIANS(90-DEGREES(ASIN(AD810/2000))))*SQRT(2*Basic!$C$4*9.81))))*SIN(RADIANS(AK810))*(SQRT((SIN(RADIANS(90-DEGREES(ASIN(AD810/2000))))*SQRT(2*Basic!$C$4*9.81)*Tool!$B$125*SIN(RADIANS(90-DEGREES(ASIN(AD810/2000))))*SQRT(2*Basic!$C$4*9.81)*Tool!$B$125)+(COS(RADIANS(90-DEGREES(ASIN(AD810/2000))))*SQRT(2*Basic!$C$4*9.81)*COS(RADIANS(90-DEGREES(ASIN(AD810/2000))))*SQRT(2*Basic!$C$4*9.81))))*SIN(RADIANS(AK810)))-19.62*(-Basic!$C$3))))*(SQRT((SIN(RADIANS(90-DEGREES(ASIN(AD810/2000))))*SQRT(2*Basic!$C$4*9.81)*Tool!$B$125*SIN(RADIANS(90-DEGREES(ASIN(AD810/2000))))*SQRT(2*Basic!$C$4*9.81)*Tool!$B$125)+(COS(RADIANS(90-DEGREES(ASIN(AD810/2000))))*SQRT(2*Basic!$C$4*9.81)*COS(RADIANS(90-DEGREES(ASIN(AD810/2000))))*SQRT(2*Basic!$C$4*9.81))))*COS(RADIANS(AK810))</f>
        <v>4.7590782227693333</v>
      </c>
    </row>
    <row r="811" spans="6:45" x14ac:dyDescent="0.3">
      <c r="F811">
        <v>809</v>
      </c>
      <c r="G811" s="31">
        <f t="shared" si="86"/>
        <v>2.3849656246379634</v>
      </c>
      <c r="H811" s="35">
        <f>Tool!$E$10+('Trajectory Map'!G811*SIN(RADIANS(90-2*DEGREES(ASIN($D$5/2000))))/COS(RADIANS(90-2*DEGREES(ASIN($D$5/2000))))-('Trajectory Map'!G811*'Trajectory Map'!G811/((VLOOKUP($D$5,$AD$3:$AR$2002,15,FALSE)*4*COS(RADIANS(90-2*DEGREES(ASIN($D$5/2000))))*COS(RADIANS(90-2*DEGREES(ASIN($D$5/2000))))))))</f>
        <v>5.2215142128611935</v>
      </c>
      <c r="AD811" s="33">
        <f t="shared" si="90"/>
        <v>809</v>
      </c>
      <c r="AE811" s="33">
        <f t="shared" si="87"/>
        <v>1829.0759962341642</v>
      </c>
      <c r="AH811" s="33">
        <f t="shared" si="88"/>
        <v>23.859798365142613</v>
      </c>
      <c r="AI811" s="33">
        <f t="shared" si="89"/>
        <v>66.140201634857391</v>
      </c>
      <c r="AK811" s="75">
        <f t="shared" si="91"/>
        <v>42.280403269714775</v>
      </c>
      <c r="AN811" s="64"/>
      <c r="AQ811" s="64"/>
      <c r="AR811" s="75">
        <f>(SQRT((SIN(RADIANS(90-DEGREES(ASIN(AD811/2000))))*SQRT(2*Basic!$C$4*9.81)*Tool!$B$125*SIN(RADIANS(90-DEGREES(ASIN(AD811/2000))))*SQRT(2*Basic!$C$4*9.81)*Tool!$B$125)+(COS(RADIANS(90-DEGREES(ASIN(AD811/2000))))*SQRT(2*Basic!$C$4*9.81)*COS(RADIANS(90-DEGREES(ASIN(AD811/2000))))*SQRT(2*Basic!$C$4*9.81))))*(SQRT((SIN(RADIANS(90-DEGREES(ASIN(AD811/2000))))*SQRT(2*Basic!$C$4*9.81)*Tool!$B$125*SIN(RADIANS(90-DEGREES(ASIN(AD811/2000))))*SQRT(2*Basic!$C$4*9.81)*Tool!$B$125)+(COS(RADIANS(90-DEGREES(ASIN(AD811/2000))))*SQRT(2*Basic!$C$4*9.81)*COS(RADIANS(90-DEGREES(ASIN(AD811/2000))))*SQRT(2*Basic!$C$4*9.81))))/(2*9.81)</f>
        <v>1.0030998112900003</v>
      </c>
      <c r="AS811" s="75">
        <f>(1/9.81)*((SQRT((SIN(RADIANS(90-DEGREES(ASIN(AD811/2000))))*SQRT(2*Basic!$C$4*9.81)*Tool!$B$125*SIN(RADIANS(90-DEGREES(ASIN(AD811/2000))))*SQRT(2*Basic!$C$4*9.81)*Tool!$B$125)+(COS(RADIANS(90-DEGREES(ASIN(AD811/2000))))*SQRT(2*Basic!$C$4*9.81)*COS(RADIANS(90-DEGREES(ASIN(AD811/2000))))*SQRT(2*Basic!$C$4*9.81))))*SIN(RADIANS(AK811))+(SQRT(((SQRT((SIN(RADIANS(90-DEGREES(ASIN(AD811/2000))))*SQRT(2*Basic!$C$4*9.81)*Tool!$B$125*SIN(RADIANS(90-DEGREES(ASIN(AD811/2000))))*SQRT(2*Basic!$C$4*9.81)*Tool!$B$125)+(COS(RADIANS(90-DEGREES(ASIN(AD811/2000))))*SQRT(2*Basic!$C$4*9.81)*COS(RADIANS(90-DEGREES(ASIN(AD811/2000))))*SQRT(2*Basic!$C$4*9.81))))*SIN(RADIANS(AK811))*(SQRT((SIN(RADIANS(90-DEGREES(ASIN(AD811/2000))))*SQRT(2*Basic!$C$4*9.81)*Tool!$B$125*SIN(RADIANS(90-DEGREES(ASIN(AD811/2000))))*SQRT(2*Basic!$C$4*9.81)*Tool!$B$125)+(COS(RADIANS(90-DEGREES(ASIN(AD811/2000))))*SQRT(2*Basic!$C$4*9.81)*COS(RADIANS(90-DEGREES(ASIN(AD811/2000))))*SQRT(2*Basic!$C$4*9.81))))*SIN(RADIANS(AK811)))-19.62*(-Basic!$C$3))))*(SQRT((SIN(RADIANS(90-DEGREES(ASIN(AD811/2000))))*SQRT(2*Basic!$C$4*9.81)*Tool!$B$125*SIN(RADIANS(90-DEGREES(ASIN(AD811/2000))))*SQRT(2*Basic!$C$4*9.81)*Tool!$B$125)+(COS(RADIANS(90-DEGREES(ASIN(AD811/2000))))*SQRT(2*Basic!$C$4*9.81)*COS(RADIANS(90-DEGREES(ASIN(AD811/2000))))*SQRT(2*Basic!$C$4*9.81))))*COS(RADIANS(AK811))</f>
        <v>4.7636016479124645</v>
      </c>
    </row>
    <row r="812" spans="6:45" x14ac:dyDescent="0.3">
      <c r="F812">
        <v>810</v>
      </c>
      <c r="G812" s="31">
        <f t="shared" si="86"/>
        <v>2.3879136662011744</v>
      </c>
      <c r="H812" s="35">
        <f>Tool!$E$10+('Trajectory Map'!G812*SIN(RADIANS(90-2*DEGREES(ASIN($D$5/2000))))/COS(RADIANS(90-2*DEGREES(ASIN($D$5/2000))))-('Trajectory Map'!G812*'Trajectory Map'!G812/((VLOOKUP($D$5,$AD$3:$AR$2002,15,FALSE)*4*COS(RADIANS(90-2*DEGREES(ASIN($D$5/2000))))*COS(RADIANS(90-2*DEGREES(ASIN($D$5/2000))))))))</f>
        <v>5.2191532259216782</v>
      </c>
      <c r="AD812" s="33">
        <f t="shared" si="90"/>
        <v>810</v>
      </c>
      <c r="AE812" s="33">
        <f t="shared" si="87"/>
        <v>1828.633369486623</v>
      </c>
      <c r="AH812" s="33">
        <f t="shared" si="88"/>
        <v>23.891127140808894</v>
      </c>
      <c r="AI812" s="33">
        <f t="shared" si="89"/>
        <v>66.108872859191109</v>
      </c>
      <c r="AK812" s="75">
        <f t="shared" si="91"/>
        <v>42.217745718382211</v>
      </c>
      <c r="AN812" s="64"/>
      <c r="AQ812" s="64"/>
      <c r="AR812" s="75">
        <f>(SQRT((SIN(RADIANS(90-DEGREES(ASIN(AD812/2000))))*SQRT(2*Basic!$C$4*9.81)*Tool!$B$125*SIN(RADIANS(90-DEGREES(ASIN(AD812/2000))))*SQRT(2*Basic!$C$4*9.81)*Tool!$B$125)+(COS(RADIANS(90-DEGREES(ASIN(AD812/2000))))*SQRT(2*Basic!$C$4*9.81)*COS(RADIANS(90-DEGREES(ASIN(AD812/2000))))*SQRT(2*Basic!$C$4*9.81))))*(SQRT((SIN(RADIANS(90-DEGREES(ASIN(AD812/2000))))*SQRT(2*Basic!$C$4*9.81)*Tool!$B$125*SIN(RADIANS(90-DEGREES(ASIN(AD812/2000))))*SQRT(2*Basic!$C$4*9.81)*Tool!$B$125)+(COS(RADIANS(90-DEGREES(ASIN(AD812/2000))))*SQRT(2*Basic!$C$4*9.81)*COS(RADIANS(90-DEGREES(ASIN(AD812/2000))))*SQRT(2*Basic!$C$4*9.81))))/(2*9.81)</f>
        <v>1.0035338490000003</v>
      </c>
      <c r="AS812" s="75">
        <f>(1/9.81)*((SQRT((SIN(RADIANS(90-DEGREES(ASIN(AD812/2000))))*SQRT(2*Basic!$C$4*9.81)*Tool!$B$125*SIN(RADIANS(90-DEGREES(ASIN(AD812/2000))))*SQRT(2*Basic!$C$4*9.81)*Tool!$B$125)+(COS(RADIANS(90-DEGREES(ASIN(AD812/2000))))*SQRT(2*Basic!$C$4*9.81)*COS(RADIANS(90-DEGREES(ASIN(AD812/2000))))*SQRT(2*Basic!$C$4*9.81))))*SIN(RADIANS(AK812))+(SQRT(((SQRT((SIN(RADIANS(90-DEGREES(ASIN(AD812/2000))))*SQRT(2*Basic!$C$4*9.81)*Tool!$B$125*SIN(RADIANS(90-DEGREES(ASIN(AD812/2000))))*SQRT(2*Basic!$C$4*9.81)*Tool!$B$125)+(COS(RADIANS(90-DEGREES(ASIN(AD812/2000))))*SQRT(2*Basic!$C$4*9.81)*COS(RADIANS(90-DEGREES(ASIN(AD812/2000))))*SQRT(2*Basic!$C$4*9.81))))*SIN(RADIANS(AK812))*(SQRT((SIN(RADIANS(90-DEGREES(ASIN(AD812/2000))))*SQRT(2*Basic!$C$4*9.81)*Tool!$B$125*SIN(RADIANS(90-DEGREES(ASIN(AD812/2000))))*SQRT(2*Basic!$C$4*9.81)*Tool!$B$125)+(COS(RADIANS(90-DEGREES(ASIN(AD812/2000))))*SQRT(2*Basic!$C$4*9.81)*COS(RADIANS(90-DEGREES(ASIN(AD812/2000))))*SQRT(2*Basic!$C$4*9.81))))*SIN(RADIANS(AK812)))-19.62*(-Basic!$C$3))))*(SQRT((SIN(RADIANS(90-DEGREES(ASIN(AD812/2000))))*SQRT(2*Basic!$C$4*9.81)*Tool!$B$125*SIN(RADIANS(90-DEGREES(ASIN(AD812/2000))))*SQRT(2*Basic!$C$4*9.81)*Tool!$B$125)+(COS(RADIANS(90-DEGREES(ASIN(AD812/2000))))*SQRT(2*Basic!$C$4*9.81)*COS(RADIANS(90-DEGREES(ASIN(AD812/2000))))*SQRT(2*Basic!$C$4*9.81))))*COS(RADIANS(AK812))</f>
        <v>4.7681185877565637</v>
      </c>
    </row>
    <row r="813" spans="6:45" x14ac:dyDescent="0.3">
      <c r="F813">
        <v>811</v>
      </c>
      <c r="G813" s="31">
        <f t="shared" si="86"/>
        <v>2.3908617077643859</v>
      </c>
      <c r="H813" s="35">
        <f>Tool!$E$10+('Trajectory Map'!G813*SIN(RADIANS(90-2*DEGREES(ASIN($D$5/2000))))/COS(RADIANS(90-2*DEGREES(ASIN($D$5/2000))))-('Trajectory Map'!G813*'Trajectory Map'!G813/((VLOOKUP($D$5,$AD$3:$AR$2002,15,FALSE)*4*COS(RADIANS(90-2*DEGREES(ASIN($D$5/2000))))*COS(RADIANS(90-2*DEGREES(ASIN($D$5/2000))))))))</f>
        <v>5.2167887853886477</v>
      </c>
      <c r="AD813" s="33">
        <f t="shared" si="90"/>
        <v>811</v>
      </c>
      <c r="AE813" s="33">
        <f t="shared" si="87"/>
        <v>1828.1900885848825</v>
      </c>
      <c r="AH813" s="33">
        <f t="shared" si="88"/>
        <v>23.922463506231949</v>
      </c>
      <c r="AI813" s="33">
        <f t="shared" si="89"/>
        <v>66.077536493768051</v>
      </c>
      <c r="AK813" s="75">
        <f t="shared" si="91"/>
        <v>42.155072987536101</v>
      </c>
      <c r="AN813" s="64"/>
      <c r="AQ813" s="64"/>
      <c r="AR813" s="75">
        <f>(SQRT((SIN(RADIANS(90-DEGREES(ASIN(AD813/2000))))*SQRT(2*Basic!$C$4*9.81)*Tool!$B$125*SIN(RADIANS(90-DEGREES(ASIN(AD813/2000))))*SQRT(2*Basic!$C$4*9.81)*Tool!$B$125)+(COS(RADIANS(90-DEGREES(ASIN(AD813/2000))))*SQRT(2*Basic!$C$4*9.81)*COS(RADIANS(90-DEGREES(ASIN(AD813/2000))))*SQRT(2*Basic!$C$4*9.81))))*(SQRT((SIN(RADIANS(90-DEGREES(ASIN(AD813/2000))))*SQRT(2*Basic!$C$4*9.81)*Tool!$B$125*SIN(RADIANS(90-DEGREES(ASIN(AD813/2000))))*SQRT(2*Basic!$C$4*9.81)*Tool!$B$125)+(COS(RADIANS(90-DEGREES(ASIN(AD813/2000))))*SQRT(2*Basic!$C$4*9.81)*COS(RADIANS(90-DEGREES(ASIN(AD813/2000))))*SQRT(2*Basic!$C$4*9.81))))/(2*9.81)</f>
        <v>1.0039684228900003</v>
      </c>
      <c r="AS813" s="75">
        <f>(1/9.81)*((SQRT((SIN(RADIANS(90-DEGREES(ASIN(AD813/2000))))*SQRT(2*Basic!$C$4*9.81)*Tool!$B$125*SIN(RADIANS(90-DEGREES(ASIN(AD813/2000))))*SQRT(2*Basic!$C$4*9.81)*Tool!$B$125)+(COS(RADIANS(90-DEGREES(ASIN(AD813/2000))))*SQRT(2*Basic!$C$4*9.81)*COS(RADIANS(90-DEGREES(ASIN(AD813/2000))))*SQRT(2*Basic!$C$4*9.81))))*SIN(RADIANS(AK813))+(SQRT(((SQRT((SIN(RADIANS(90-DEGREES(ASIN(AD813/2000))))*SQRT(2*Basic!$C$4*9.81)*Tool!$B$125*SIN(RADIANS(90-DEGREES(ASIN(AD813/2000))))*SQRT(2*Basic!$C$4*9.81)*Tool!$B$125)+(COS(RADIANS(90-DEGREES(ASIN(AD813/2000))))*SQRT(2*Basic!$C$4*9.81)*COS(RADIANS(90-DEGREES(ASIN(AD813/2000))))*SQRT(2*Basic!$C$4*9.81))))*SIN(RADIANS(AK813))*(SQRT((SIN(RADIANS(90-DEGREES(ASIN(AD813/2000))))*SQRT(2*Basic!$C$4*9.81)*Tool!$B$125*SIN(RADIANS(90-DEGREES(ASIN(AD813/2000))))*SQRT(2*Basic!$C$4*9.81)*Tool!$B$125)+(COS(RADIANS(90-DEGREES(ASIN(AD813/2000))))*SQRT(2*Basic!$C$4*9.81)*COS(RADIANS(90-DEGREES(ASIN(AD813/2000))))*SQRT(2*Basic!$C$4*9.81))))*SIN(RADIANS(AK813)))-19.62*(-Basic!$C$3))))*(SQRT((SIN(RADIANS(90-DEGREES(ASIN(AD813/2000))))*SQRT(2*Basic!$C$4*9.81)*Tool!$B$125*SIN(RADIANS(90-DEGREES(ASIN(AD813/2000))))*SQRT(2*Basic!$C$4*9.81)*Tool!$B$125)+(COS(RADIANS(90-DEGREES(ASIN(AD813/2000))))*SQRT(2*Basic!$C$4*9.81)*COS(RADIANS(90-DEGREES(ASIN(AD813/2000))))*SQRT(2*Basic!$C$4*9.81))))*COS(RADIANS(AK813))</f>
        <v>4.7726290270088567</v>
      </c>
    </row>
    <row r="814" spans="6:45" x14ac:dyDescent="0.3">
      <c r="F814">
        <v>812</v>
      </c>
      <c r="G814" s="31">
        <f t="shared" si="86"/>
        <v>2.3938097493275969</v>
      </c>
      <c r="H814" s="35">
        <f>Tool!$E$10+('Trajectory Map'!G814*SIN(RADIANS(90-2*DEGREES(ASIN($D$5/2000))))/COS(RADIANS(90-2*DEGREES(ASIN($D$5/2000))))-('Trajectory Map'!G814*'Trajectory Map'!G814/((VLOOKUP($D$5,$AD$3:$AR$2002,15,FALSE)*4*COS(RADIANS(90-2*DEGREES(ASIN($D$5/2000))))*COS(RADIANS(90-2*DEGREES(ASIN($D$5/2000))))))))</f>
        <v>5.2144208912621037</v>
      </c>
      <c r="AD814" s="33">
        <f t="shared" si="90"/>
        <v>812</v>
      </c>
      <c r="AE814" s="33">
        <f t="shared" si="87"/>
        <v>1827.746153052989</v>
      </c>
      <c r="AH814" s="33">
        <f t="shared" si="88"/>
        <v>23.953807476310871</v>
      </c>
      <c r="AI814" s="33">
        <f t="shared" si="89"/>
        <v>66.046192523689129</v>
      </c>
      <c r="AK814" s="75">
        <f t="shared" si="91"/>
        <v>42.092385047378258</v>
      </c>
      <c r="AN814" s="64"/>
      <c r="AQ814" s="64"/>
      <c r="AR814" s="75">
        <f>(SQRT((SIN(RADIANS(90-DEGREES(ASIN(AD814/2000))))*SQRT(2*Basic!$C$4*9.81)*Tool!$B$125*SIN(RADIANS(90-DEGREES(ASIN(AD814/2000))))*SQRT(2*Basic!$C$4*9.81)*Tool!$B$125)+(COS(RADIANS(90-DEGREES(ASIN(AD814/2000))))*SQRT(2*Basic!$C$4*9.81)*COS(RADIANS(90-DEGREES(ASIN(AD814/2000))))*SQRT(2*Basic!$C$4*9.81))))*(SQRT((SIN(RADIANS(90-DEGREES(ASIN(AD814/2000))))*SQRT(2*Basic!$C$4*9.81)*Tool!$B$125*SIN(RADIANS(90-DEGREES(ASIN(AD814/2000))))*SQRT(2*Basic!$C$4*9.81)*Tool!$B$125)+(COS(RADIANS(90-DEGREES(ASIN(AD814/2000))))*SQRT(2*Basic!$C$4*9.81)*COS(RADIANS(90-DEGREES(ASIN(AD814/2000))))*SQRT(2*Basic!$C$4*9.81))))/(2*9.81)</f>
        <v>1.0044035329600001</v>
      </c>
      <c r="AS814" s="75">
        <f>(1/9.81)*((SQRT((SIN(RADIANS(90-DEGREES(ASIN(AD814/2000))))*SQRT(2*Basic!$C$4*9.81)*Tool!$B$125*SIN(RADIANS(90-DEGREES(ASIN(AD814/2000))))*SQRT(2*Basic!$C$4*9.81)*Tool!$B$125)+(COS(RADIANS(90-DEGREES(ASIN(AD814/2000))))*SQRT(2*Basic!$C$4*9.81)*COS(RADIANS(90-DEGREES(ASIN(AD814/2000))))*SQRT(2*Basic!$C$4*9.81))))*SIN(RADIANS(AK814))+(SQRT(((SQRT((SIN(RADIANS(90-DEGREES(ASIN(AD814/2000))))*SQRT(2*Basic!$C$4*9.81)*Tool!$B$125*SIN(RADIANS(90-DEGREES(ASIN(AD814/2000))))*SQRT(2*Basic!$C$4*9.81)*Tool!$B$125)+(COS(RADIANS(90-DEGREES(ASIN(AD814/2000))))*SQRT(2*Basic!$C$4*9.81)*COS(RADIANS(90-DEGREES(ASIN(AD814/2000))))*SQRT(2*Basic!$C$4*9.81))))*SIN(RADIANS(AK814))*(SQRT((SIN(RADIANS(90-DEGREES(ASIN(AD814/2000))))*SQRT(2*Basic!$C$4*9.81)*Tool!$B$125*SIN(RADIANS(90-DEGREES(ASIN(AD814/2000))))*SQRT(2*Basic!$C$4*9.81)*Tool!$B$125)+(COS(RADIANS(90-DEGREES(ASIN(AD814/2000))))*SQRT(2*Basic!$C$4*9.81)*COS(RADIANS(90-DEGREES(ASIN(AD814/2000))))*SQRT(2*Basic!$C$4*9.81))))*SIN(RADIANS(AK814)))-19.62*(-Basic!$C$3))))*(SQRT((SIN(RADIANS(90-DEGREES(ASIN(AD814/2000))))*SQRT(2*Basic!$C$4*9.81)*Tool!$B$125*SIN(RADIANS(90-DEGREES(ASIN(AD814/2000))))*SQRT(2*Basic!$C$4*9.81)*Tool!$B$125)+(COS(RADIANS(90-DEGREES(ASIN(AD814/2000))))*SQRT(2*Basic!$C$4*9.81)*COS(RADIANS(90-DEGREES(ASIN(AD814/2000))))*SQRT(2*Basic!$C$4*9.81))))*COS(RADIANS(AK814))</f>
        <v>4.7771329503622262</v>
      </c>
    </row>
    <row r="815" spans="6:45" x14ac:dyDescent="0.3">
      <c r="F815">
        <v>813</v>
      </c>
      <c r="G815" s="31">
        <f t="shared" si="86"/>
        <v>2.3967577908908084</v>
      </c>
      <c r="H815" s="35">
        <f>Tool!$E$10+('Trajectory Map'!G815*SIN(RADIANS(90-2*DEGREES(ASIN($D$5/2000))))/COS(RADIANS(90-2*DEGREES(ASIN($D$5/2000))))-('Trajectory Map'!G815*'Trajectory Map'!G815/((VLOOKUP($D$5,$AD$3:$AR$2002,15,FALSE)*4*COS(RADIANS(90-2*DEGREES(ASIN($D$5/2000))))*COS(RADIANS(90-2*DEGREES(ASIN($D$5/2000))))))))</f>
        <v>5.2120495435420455</v>
      </c>
      <c r="AD815" s="33">
        <f t="shared" si="90"/>
        <v>813</v>
      </c>
      <c r="AE815" s="33">
        <f t="shared" si="87"/>
        <v>1827.3015624138234</v>
      </c>
      <c r="AH815" s="33">
        <f t="shared" si="88"/>
        <v>23.985159065971946</v>
      </c>
      <c r="AI815" s="33">
        <f t="shared" si="89"/>
        <v>66.014840934028058</v>
      </c>
      <c r="AK815" s="75">
        <f t="shared" si="91"/>
        <v>42.029681868056109</v>
      </c>
      <c r="AN815" s="64"/>
      <c r="AQ815" s="64"/>
      <c r="AR815" s="75">
        <f>(SQRT((SIN(RADIANS(90-DEGREES(ASIN(AD815/2000))))*SQRT(2*Basic!$C$4*9.81)*Tool!$B$125*SIN(RADIANS(90-DEGREES(ASIN(AD815/2000))))*SQRT(2*Basic!$C$4*9.81)*Tool!$B$125)+(COS(RADIANS(90-DEGREES(ASIN(AD815/2000))))*SQRT(2*Basic!$C$4*9.81)*COS(RADIANS(90-DEGREES(ASIN(AD815/2000))))*SQRT(2*Basic!$C$4*9.81))))*(SQRT((SIN(RADIANS(90-DEGREES(ASIN(AD815/2000))))*SQRT(2*Basic!$C$4*9.81)*Tool!$B$125*SIN(RADIANS(90-DEGREES(ASIN(AD815/2000))))*SQRT(2*Basic!$C$4*9.81)*Tool!$B$125)+(COS(RADIANS(90-DEGREES(ASIN(AD815/2000))))*SQRT(2*Basic!$C$4*9.81)*COS(RADIANS(90-DEGREES(ASIN(AD815/2000))))*SQRT(2*Basic!$C$4*9.81))))/(2*9.81)</f>
        <v>1.0048391792100002</v>
      </c>
      <c r="AS815" s="75">
        <f>(1/9.81)*((SQRT((SIN(RADIANS(90-DEGREES(ASIN(AD815/2000))))*SQRT(2*Basic!$C$4*9.81)*Tool!$B$125*SIN(RADIANS(90-DEGREES(ASIN(AD815/2000))))*SQRT(2*Basic!$C$4*9.81)*Tool!$B$125)+(COS(RADIANS(90-DEGREES(ASIN(AD815/2000))))*SQRT(2*Basic!$C$4*9.81)*COS(RADIANS(90-DEGREES(ASIN(AD815/2000))))*SQRT(2*Basic!$C$4*9.81))))*SIN(RADIANS(AK815))+(SQRT(((SQRT((SIN(RADIANS(90-DEGREES(ASIN(AD815/2000))))*SQRT(2*Basic!$C$4*9.81)*Tool!$B$125*SIN(RADIANS(90-DEGREES(ASIN(AD815/2000))))*SQRT(2*Basic!$C$4*9.81)*Tool!$B$125)+(COS(RADIANS(90-DEGREES(ASIN(AD815/2000))))*SQRT(2*Basic!$C$4*9.81)*COS(RADIANS(90-DEGREES(ASIN(AD815/2000))))*SQRT(2*Basic!$C$4*9.81))))*SIN(RADIANS(AK815))*(SQRT((SIN(RADIANS(90-DEGREES(ASIN(AD815/2000))))*SQRT(2*Basic!$C$4*9.81)*Tool!$B$125*SIN(RADIANS(90-DEGREES(ASIN(AD815/2000))))*SQRT(2*Basic!$C$4*9.81)*Tool!$B$125)+(COS(RADIANS(90-DEGREES(ASIN(AD815/2000))))*SQRT(2*Basic!$C$4*9.81)*COS(RADIANS(90-DEGREES(ASIN(AD815/2000))))*SQRT(2*Basic!$C$4*9.81))))*SIN(RADIANS(AK815)))-19.62*(-Basic!$C$3))))*(SQRT((SIN(RADIANS(90-DEGREES(ASIN(AD815/2000))))*SQRT(2*Basic!$C$4*9.81)*Tool!$B$125*SIN(RADIANS(90-DEGREES(ASIN(AD815/2000))))*SQRT(2*Basic!$C$4*9.81)*Tool!$B$125)+(COS(RADIANS(90-DEGREES(ASIN(AD815/2000))))*SQRT(2*Basic!$C$4*9.81)*COS(RADIANS(90-DEGREES(ASIN(AD815/2000))))*SQRT(2*Basic!$C$4*9.81))))*COS(RADIANS(AK815))</f>
        <v>4.7816303424952604</v>
      </c>
    </row>
    <row r="816" spans="6:45" x14ac:dyDescent="0.3">
      <c r="F816">
        <v>814</v>
      </c>
      <c r="G816" s="31">
        <f t="shared" si="86"/>
        <v>2.3997058324540199</v>
      </c>
      <c r="H816" s="35">
        <f>Tool!$E$10+('Trajectory Map'!G816*SIN(RADIANS(90-2*DEGREES(ASIN($D$5/2000))))/COS(RADIANS(90-2*DEGREES(ASIN($D$5/2000))))-('Trajectory Map'!G816*'Trajectory Map'!G816/((VLOOKUP($D$5,$AD$3:$AR$2002,15,FALSE)*4*COS(RADIANS(90-2*DEGREES(ASIN($D$5/2000))))*COS(RADIANS(90-2*DEGREES(ASIN($D$5/2000))))))))</f>
        <v>5.209674742228473</v>
      </c>
      <c r="AD816" s="33">
        <f t="shared" si="90"/>
        <v>814</v>
      </c>
      <c r="AE816" s="33">
        <f t="shared" si="87"/>
        <v>1826.8563161890975</v>
      </c>
      <c r="AH816" s="33">
        <f t="shared" si="88"/>
        <v>24.016518290168733</v>
      </c>
      <c r="AI816" s="33">
        <f t="shared" si="89"/>
        <v>65.983481709831267</v>
      </c>
      <c r="AK816" s="75">
        <f t="shared" si="91"/>
        <v>41.966963419662534</v>
      </c>
      <c r="AN816" s="64"/>
      <c r="AQ816" s="64"/>
      <c r="AR816" s="75">
        <f>(SQRT((SIN(RADIANS(90-DEGREES(ASIN(AD816/2000))))*SQRT(2*Basic!$C$4*9.81)*Tool!$B$125*SIN(RADIANS(90-DEGREES(ASIN(AD816/2000))))*SQRT(2*Basic!$C$4*9.81)*Tool!$B$125)+(COS(RADIANS(90-DEGREES(ASIN(AD816/2000))))*SQRT(2*Basic!$C$4*9.81)*COS(RADIANS(90-DEGREES(ASIN(AD816/2000))))*SQRT(2*Basic!$C$4*9.81))))*(SQRT((SIN(RADIANS(90-DEGREES(ASIN(AD816/2000))))*SQRT(2*Basic!$C$4*9.81)*Tool!$B$125*SIN(RADIANS(90-DEGREES(ASIN(AD816/2000))))*SQRT(2*Basic!$C$4*9.81)*Tool!$B$125)+(COS(RADIANS(90-DEGREES(ASIN(AD816/2000))))*SQRT(2*Basic!$C$4*9.81)*COS(RADIANS(90-DEGREES(ASIN(AD816/2000))))*SQRT(2*Basic!$C$4*9.81))))/(2*9.81)</f>
        <v>1.0052753616399999</v>
      </c>
      <c r="AS816" s="75">
        <f>(1/9.81)*((SQRT((SIN(RADIANS(90-DEGREES(ASIN(AD816/2000))))*SQRT(2*Basic!$C$4*9.81)*Tool!$B$125*SIN(RADIANS(90-DEGREES(ASIN(AD816/2000))))*SQRT(2*Basic!$C$4*9.81)*Tool!$B$125)+(COS(RADIANS(90-DEGREES(ASIN(AD816/2000))))*SQRT(2*Basic!$C$4*9.81)*COS(RADIANS(90-DEGREES(ASIN(AD816/2000))))*SQRT(2*Basic!$C$4*9.81))))*SIN(RADIANS(AK816))+(SQRT(((SQRT((SIN(RADIANS(90-DEGREES(ASIN(AD816/2000))))*SQRT(2*Basic!$C$4*9.81)*Tool!$B$125*SIN(RADIANS(90-DEGREES(ASIN(AD816/2000))))*SQRT(2*Basic!$C$4*9.81)*Tool!$B$125)+(COS(RADIANS(90-DEGREES(ASIN(AD816/2000))))*SQRT(2*Basic!$C$4*9.81)*COS(RADIANS(90-DEGREES(ASIN(AD816/2000))))*SQRT(2*Basic!$C$4*9.81))))*SIN(RADIANS(AK816))*(SQRT((SIN(RADIANS(90-DEGREES(ASIN(AD816/2000))))*SQRT(2*Basic!$C$4*9.81)*Tool!$B$125*SIN(RADIANS(90-DEGREES(ASIN(AD816/2000))))*SQRT(2*Basic!$C$4*9.81)*Tool!$B$125)+(COS(RADIANS(90-DEGREES(ASIN(AD816/2000))))*SQRT(2*Basic!$C$4*9.81)*COS(RADIANS(90-DEGREES(ASIN(AD816/2000))))*SQRT(2*Basic!$C$4*9.81))))*SIN(RADIANS(AK816)))-19.62*(-Basic!$C$3))))*(SQRT((SIN(RADIANS(90-DEGREES(ASIN(AD816/2000))))*SQRT(2*Basic!$C$4*9.81)*Tool!$B$125*SIN(RADIANS(90-DEGREES(ASIN(AD816/2000))))*SQRT(2*Basic!$C$4*9.81)*Tool!$B$125)+(COS(RADIANS(90-DEGREES(ASIN(AD816/2000))))*SQRT(2*Basic!$C$4*9.81)*COS(RADIANS(90-DEGREES(ASIN(AD816/2000))))*SQRT(2*Basic!$C$4*9.81))))*COS(RADIANS(AK816))</f>
        <v>4.7861211880723102</v>
      </c>
    </row>
    <row r="817" spans="6:45" x14ac:dyDescent="0.3">
      <c r="F817">
        <v>815</v>
      </c>
      <c r="G817" s="31">
        <f t="shared" si="86"/>
        <v>2.402653874017231</v>
      </c>
      <c r="H817" s="35">
        <f>Tool!$E$10+('Trajectory Map'!G817*SIN(RADIANS(90-2*DEGREES(ASIN($D$5/2000))))/COS(RADIANS(90-2*DEGREES(ASIN($D$5/2000))))-('Trajectory Map'!G817*'Trajectory Map'!G817/((VLOOKUP($D$5,$AD$3:$AR$2002,15,FALSE)*4*COS(RADIANS(90-2*DEGREES(ASIN($D$5/2000))))*COS(RADIANS(90-2*DEGREES(ASIN($D$5/2000))))))))</f>
        <v>5.2072964873213872</v>
      </c>
      <c r="AD817" s="33">
        <f t="shared" si="90"/>
        <v>815</v>
      </c>
      <c r="AE817" s="33">
        <f t="shared" si="87"/>
        <v>1826.4104138993514</v>
      </c>
      <c r="AH817" s="33">
        <f t="shared" si="88"/>
        <v>24.047885163882164</v>
      </c>
      <c r="AI817" s="33">
        <f t="shared" si="89"/>
        <v>65.952114836117829</v>
      </c>
      <c r="AK817" s="75">
        <f t="shared" si="91"/>
        <v>41.904229672235672</v>
      </c>
      <c r="AN817" s="64"/>
      <c r="AQ817" s="64"/>
      <c r="AR817" s="75">
        <f>(SQRT((SIN(RADIANS(90-DEGREES(ASIN(AD817/2000))))*SQRT(2*Basic!$C$4*9.81)*Tool!$B$125*SIN(RADIANS(90-DEGREES(ASIN(AD817/2000))))*SQRT(2*Basic!$C$4*9.81)*Tool!$B$125)+(COS(RADIANS(90-DEGREES(ASIN(AD817/2000))))*SQRT(2*Basic!$C$4*9.81)*COS(RADIANS(90-DEGREES(ASIN(AD817/2000))))*SQRT(2*Basic!$C$4*9.81))))*(SQRT((SIN(RADIANS(90-DEGREES(ASIN(AD817/2000))))*SQRT(2*Basic!$C$4*9.81)*Tool!$B$125*SIN(RADIANS(90-DEGREES(ASIN(AD817/2000))))*SQRT(2*Basic!$C$4*9.81)*Tool!$B$125)+(COS(RADIANS(90-DEGREES(ASIN(AD817/2000))))*SQRT(2*Basic!$C$4*9.81)*COS(RADIANS(90-DEGREES(ASIN(AD817/2000))))*SQRT(2*Basic!$C$4*9.81))))/(2*9.81)</f>
        <v>1.0057120802499999</v>
      </c>
      <c r="AS817" s="75">
        <f>(1/9.81)*((SQRT((SIN(RADIANS(90-DEGREES(ASIN(AD817/2000))))*SQRT(2*Basic!$C$4*9.81)*Tool!$B$125*SIN(RADIANS(90-DEGREES(ASIN(AD817/2000))))*SQRT(2*Basic!$C$4*9.81)*Tool!$B$125)+(COS(RADIANS(90-DEGREES(ASIN(AD817/2000))))*SQRT(2*Basic!$C$4*9.81)*COS(RADIANS(90-DEGREES(ASIN(AD817/2000))))*SQRT(2*Basic!$C$4*9.81))))*SIN(RADIANS(AK817))+(SQRT(((SQRT((SIN(RADIANS(90-DEGREES(ASIN(AD817/2000))))*SQRT(2*Basic!$C$4*9.81)*Tool!$B$125*SIN(RADIANS(90-DEGREES(ASIN(AD817/2000))))*SQRT(2*Basic!$C$4*9.81)*Tool!$B$125)+(COS(RADIANS(90-DEGREES(ASIN(AD817/2000))))*SQRT(2*Basic!$C$4*9.81)*COS(RADIANS(90-DEGREES(ASIN(AD817/2000))))*SQRT(2*Basic!$C$4*9.81))))*SIN(RADIANS(AK817))*(SQRT((SIN(RADIANS(90-DEGREES(ASIN(AD817/2000))))*SQRT(2*Basic!$C$4*9.81)*Tool!$B$125*SIN(RADIANS(90-DEGREES(ASIN(AD817/2000))))*SQRT(2*Basic!$C$4*9.81)*Tool!$B$125)+(COS(RADIANS(90-DEGREES(ASIN(AD817/2000))))*SQRT(2*Basic!$C$4*9.81)*COS(RADIANS(90-DEGREES(ASIN(AD817/2000))))*SQRT(2*Basic!$C$4*9.81))))*SIN(RADIANS(AK817)))-19.62*(-Basic!$C$3))))*(SQRT((SIN(RADIANS(90-DEGREES(ASIN(AD817/2000))))*SQRT(2*Basic!$C$4*9.81)*Tool!$B$125*SIN(RADIANS(90-DEGREES(ASIN(AD817/2000))))*SQRT(2*Basic!$C$4*9.81)*Tool!$B$125)+(COS(RADIANS(90-DEGREES(ASIN(AD817/2000))))*SQRT(2*Basic!$C$4*9.81)*COS(RADIANS(90-DEGREES(ASIN(AD817/2000))))*SQRT(2*Basic!$C$4*9.81))))*COS(RADIANS(AK817))</f>
        <v>4.7906054717435556</v>
      </c>
    </row>
    <row r="818" spans="6:45" x14ac:dyDescent="0.3">
      <c r="F818">
        <v>816</v>
      </c>
      <c r="G818" s="31">
        <f t="shared" si="86"/>
        <v>2.4056019155804425</v>
      </c>
      <c r="H818" s="35">
        <f>Tool!$E$10+('Trajectory Map'!G818*SIN(RADIANS(90-2*DEGREES(ASIN($D$5/2000))))/COS(RADIANS(90-2*DEGREES(ASIN($D$5/2000))))-('Trajectory Map'!G818*'Trajectory Map'!G818/((VLOOKUP($D$5,$AD$3:$AR$2002,15,FALSE)*4*COS(RADIANS(90-2*DEGREES(ASIN($D$5/2000))))*COS(RADIANS(90-2*DEGREES(ASIN($D$5/2000))))))))</f>
        <v>5.2049147788207861</v>
      </c>
      <c r="AD818" s="33">
        <f t="shared" si="90"/>
        <v>816</v>
      </c>
      <c r="AE818" s="33">
        <f t="shared" si="87"/>
        <v>1825.9638550639495</v>
      </c>
      <c r="AH818" s="33">
        <f t="shared" si="88"/>
        <v>24.079259702120627</v>
      </c>
      <c r="AI818" s="33">
        <f t="shared" si="89"/>
        <v>65.920740297879377</v>
      </c>
      <c r="AK818" s="75">
        <f t="shared" si="91"/>
        <v>41.841480595758746</v>
      </c>
      <c r="AN818" s="64"/>
      <c r="AQ818" s="64"/>
      <c r="AR818" s="75">
        <f>(SQRT((SIN(RADIANS(90-DEGREES(ASIN(AD818/2000))))*SQRT(2*Basic!$C$4*9.81)*Tool!$B$125*SIN(RADIANS(90-DEGREES(ASIN(AD818/2000))))*SQRT(2*Basic!$C$4*9.81)*Tool!$B$125)+(COS(RADIANS(90-DEGREES(ASIN(AD818/2000))))*SQRT(2*Basic!$C$4*9.81)*COS(RADIANS(90-DEGREES(ASIN(AD818/2000))))*SQRT(2*Basic!$C$4*9.81))))*(SQRT((SIN(RADIANS(90-DEGREES(ASIN(AD818/2000))))*SQRT(2*Basic!$C$4*9.81)*Tool!$B$125*SIN(RADIANS(90-DEGREES(ASIN(AD818/2000))))*SQRT(2*Basic!$C$4*9.81)*Tool!$B$125)+(COS(RADIANS(90-DEGREES(ASIN(AD818/2000))))*SQRT(2*Basic!$C$4*9.81)*COS(RADIANS(90-DEGREES(ASIN(AD818/2000))))*SQRT(2*Basic!$C$4*9.81))))/(2*9.81)</f>
        <v>1.0061493350399997</v>
      </c>
      <c r="AS818" s="75">
        <f>(1/9.81)*((SQRT((SIN(RADIANS(90-DEGREES(ASIN(AD818/2000))))*SQRT(2*Basic!$C$4*9.81)*Tool!$B$125*SIN(RADIANS(90-DEGREES(ASIN(AD818/2000))))*SQRT(2*Basic!$C$4*9.81)*Tool!$B$125)+(COS(RADIANS(90-DEGREES(ASIN(AD818/2000))))*SQRT(2*Basic!$C$4*9.81)*COS(RADIANS(90-DEGREES(ASIN(AD818/2000))))*SQRT(2*Basic!$C$4*9.81))))*SIN(RADIANS(AK818))+(SQRT(((SQRT((SIN(RADIANS(90-DEGREES(ASIN(AD818/2000))))*SQRT(2*Basic!$C$4*9.81)*Tool!$B$125*SIN(RADIANS(90-DEGREES(ASIN(AD818/2000))))*SQRT(2*Basic!$C$4*9.81)*Tool!$B$125)+(COS(RADIANS(90-DEGREES(ASIN(AD818/2000))))*SQRT(2*Basic!$C$4*9.81)*COS(RADIANS(90-DEGREES(ASIN(AD818/2000))))*SQRT(2*Basic!$C$4*9.81))))*SIN(RADIANS(AK818))*(SQRT((SIN(RADIANS(90-DEGREES(ASIN(AD818/2000))))*SQRT(2*Basic!$C$4*9.81)*Tool!$B$125*SIN(RADIANS(90-DEGREES(ASIN(AD818/2000))))*SQRT(2*Basic!$C$4*9.81)*Tool!$B$125)+(COS(RADIANS(90-DEGREES(ASIN(AD818/2000))))*SQRT(2*Basic!$C$4*9.81)*COS(RADIANS(90-DEGREES(ASIN(AD818/2000))))*SQRT(2*Basic!$C$4*9.81))))*SIN(RADIANS(AK818)))-19.62*(-Basic!$C$3))))*(SQRT((SIN(RADIANS(90-DEGREES(ASIN(AD818/2000))))*SQRT(2*Basic!$C$4*9.81)*Tool!$B$125*SIN(RADIANS(90-DEGREES(ASIN(AD818/2000))))*SQRT(2*Basic!$C$4*9.81)*Tool!$B$125)+(COS(RADIANS(90-DEGREES(ASIN(AD818/2000))))*SQRT(2*Basic!$C$4*9.81)*COS(RADIANS(90-DEGREES(ASIN(AD818/2000))))*SQRT(2*Basic!$C$4*9.81))))*COS(RADIANS(AK818))</f>
        <v>4.7950831781450596</v>
      </c>
    </row>
    <row r="819" spans="6:45" x14ac:dyDescent="0.3">
      <c r="F819">
        <v>817</v>
      </c>
      <c r="G819" s="31">
        <f t="shared" si="86"/>
        <v>2.4085499571436535</v>
      </c>
      <c r="H819" s="35">
        <f>Tool!$E$10+('Trajectory Map'!G819*SIN(RADIANS(90-2*DEGREES(ASIN($D$5/2000))))/COS(RADIANS(90-2*DEGREES(ASIN($D$5/2000))))-('Trajectory Map'!G819*'Trajectory Map'!G819/((VLOOKUP($D$5,$AD$3:$AR$2002,15,FALSE)*4*COS(RADIANS(90-2*DEGREES(ASIN($D$5/2000))))*COS(RADIANS(90-2*DEGREES(ASIN($D$5/2000))))))))</f>
        <v>5.2025296167266726</v>
      </c>
      <c r="AD819" s="33">
        <f t="shared" si="90"/>
        <v>817</v>
      </c>
      <c r="AE819" s="33">
        <f t="shared" si="87"/>
        <v>1825.5166392010783</v>
      </c>
      <c r="AH819" s="33">
        <f t="shared" si="88"/>
        <v>24.110641919920049</v>
      </c>
      <c r="AI819" s="33">
        <f t="shared" si="89"/>
        <v>65.889358080079944</v>
      </c>
      <c r="AK819" s="75">
        <f t="shared" si="91"/>
        <v>41.778716160159902</v>
      </c>
      <c r="AN819" s="64"/>
      <c r="AQ819" s="64"/>
      <c r="AR819" s="75">
        <f>(SQRT((SIN(RADIANS(90-DEGREES(ASIN(AD819/2000))))*SQRT(2*Basic!$C$4*9.81)*Tool!$B$125*SIN(RADIANS(90-DEGREES(ASIN(AD819/2000))))*SQRT(2*Basic!$C$4*9.81)*Tool!$B$125)+(COS(RADIANS(90-DEGREES(ASIN(AD819/2000))))*SQRT(2*Basic!$C$4*9.81)*COS(RADIANS(90-DEGREES(ASIN(AD819/2000))))*SQRT(2*Basic!$C$4*9.81))))*(SQRT((SIN(RADIANS(90-DEGREES(ASIN(AD819/2000))))*SQRT(2*Basic!$C$4*9.81)*Tool!$B$125*SIN(RADIANS(90-DEGREES(ASIN(AD819/2000))))*SQRT(2*Basic!$C$4*9.81)*Tool!$B$125)+(COS(RADIANS(90-DEGREES(ASIN(AD819/2000))))*SQRT(2*Basic!$C$4*9.81)*COS(RADIANS(90-DEGREES(ASIN(AD819/2000))))*SQRT(2*Basic!$C$4*9.81))))/(2*9.81)</f>
        <v>1.0065871260100001</v>
      </c>
      <c r="AS819" s="75">
        <f>(1/9.81)*((SQRT((SIN(RADIANS(90-DEGREES(ASIN(AD819/2000))))*SQRT(2*Basic!$C$4*9.81)*Tool!$B$125*SIN(RADIANS(90-DEGREES(ASIN(AD819/2000))))*SQRT(2*Basic!$C$4*9.81)*Tool!$B$125)+(COS(RADIANS(90-DEGREES(ASIN(AD819/2000))))*SQRT(2*Basic!$C$4*9.81)*COS(RADIANS(90-DEGREES(ASIN(AD819/2000))))*SQRT(2*Basic!$C$4*9.81))))*SIN(RADIANS(AK819))+(SQRT(((SQRT((SIN(RADIANS(90-DEGREES(ASIN(AD819/2000))))*SQRT(2*Basic!$C$4*9.81)*Tool!$B$125*SIN(RADIANS(90-DEGREES(ASIN(AD819/2000))))*SQRT(2*Basic!$C$4*9.81)*Tool!$B$125)+(COS(RADIANS(90-DEGREES(ASIN(AD819/2000))))*SQRT(2*Basic!$C$4*9.81)*COS(RADIANS(90-DEGREES(ASIN(AD819/2000))))*SQRT(2*Basic!$C$4*9.81))))*SIN(RADIANS(AK819))*(SQRT((SIN(RADIANS(90-DEGREES(ASIN(AD819/2000))))*SQRT(2*Basic!$C$4*9.81)*Tool!$B$125*SIN(RADIANS(90-DEGREES(ASIN(AD819/2000))))*SQRT(2*Basic!$C$4*9.81)*Tool!$B$125)+(COS(RADIANS(90-DEGREES(ASIN(AD819/2000))))*SQRT(2*Basic!$C$4*9.81)*COS(RADIANS(90-DEGREES(ASIN(AD819/2000))))*SQRT(2*Basic!$C$4*9.81))))*SIN(RADIANS(AK819)))-19.62*(-Basic!$C$3))))*(SQRT((SIN(RADIANS(90-DEGREES(ASIN(AD819/2000))))*SQRT(2*Basic!$C$4*9.81)*Tool!$B$125*SIN(RADIANS(90-DEGREES(ASIN(AD819/2000))))*SQRT(2*Basic!$C$4*9.81)*Tool!$B$125)+(COS(RADIANS(90-DEGREES(ASIN(AD819/2000))))*SQRT(2*Basic!$C$4*9.81)*COS(RADIANS(90-DEGREES(ASIN(AD819/2000))))*SQRT(2*Basic!$C$4*9.81))))*COS(RADIANS(AK819))</f>
        <v>4.7995542918988345</v>
      </c>
    </row>
    <row r="820" spans="6:45" x14ac:dyDescent="0.3">
      <c r="F820">
        <v>818</v>
      </c>
      <c r="G820" s="31">
        <f t="shared" si="86"/>
        <v>2.411497998706865</v>
      </c>
      <c r="H820" s="35">
        <f>Tool!$E$10+('Trajectory Map'!G820*SIN(RADIANS(90-2*DEGREES(ASIN($D$5/2000))))/COS(RADIANS(90-2*DEGREES(ASIN($D$5/2000))))-('Trajectory Map'!G820*'Trajectory Map'!G820/((VLOOKUP($D$5,$AD$3:$AR$2002,15,FALSE)*4*COS(RADIANS(90-2*DEGREES(ASIN($D$5/2000))))*COS(RADIANS(90-2*DEGREES(ASIN($D$5/2000))))))))</f>
        <v>5.200141001039043</v>
      </c>
      <c r="AD820" s="33">
        <f t="shared" si="90"/>
        <v>818</v>
      </c>
      <c r="AE820" s="33">
        <f t="shared" si="87"/>
        <v>1825.0687658277427</v>
      </c>
      <c r="AH820" s="33">
        <f t="shared" si="88"/>
        <v>24.142031832343992</v>
      </c>
      <c r="AI820" s="33">
        <f t="shared" si="89"/>
        <v>65.857968167656011</v>
      </c>
      <c r="AK820" s="75">
        <f t="shared" si="91"/>
        <v>41.715936335312016</v>
      </c>
      <c r="AN820" s="64"/>
      <c r="AQ820" s="64"/>
      <c r="AR820" s="75">
        <f>(SQRT((SIN(RADIANS(90-DEGREES(ASIN(AD820/2000))))*SQRT(2*Basic!$C$4*9.81)*Tool!$B$125*SIN(RADIANS(90-DEGREES(ASIN(AD820/2000))))*SQRT(2*Basic!$C$4*9.81)*Tool!$B$125)+(COS(RADIANS(90-DEGREES(ASIN(AD820/2000))))*SQRT(2*Basic!$C$4*9.81)*COS(RADIANS(90-DEGREES(ASIN(AD820/2000))))*SQRT(2*Basic!$C$4*9.81))))*(SQRT((SIN(RADIANS(90-DEGREES(ASIN(AD820/2000))))*SQRT(2*Basic!$C$4*9.81)*Tool!$B$125*SIN(RADIANS(90-DEGREES(ASIN(AD820/2000))))*SQRT(2*Basic!$C$4*9.81)*Tool!$B$125)+(COS(RADIANS(90-DEGREES(ASIN(AD820/2000))))*SQRT(2*Basic!$C$4*9.81)*COS(RADIANS(90-DEGREES(ASIN(AD820/2000))))*SQRT(2*Basic!$C$4*9.81))))/(2*9.81)</f>
        <v>1.00702545316</v>
      </c>
      <c r="AS820" s="75">
        <f>(1/9.81)*((SQRT((SIN(RADIANS(90-DEGREES(ASIN(AD820/2000))))*SQRT(2*Basic!$C$4*9.81)*Tool!$B$125*SIN(RADIANS(90-DEGREES(ASIN(AD820/2000))))*SQRT(2*Basic!$C$4*9.81)*Tool!$B$125)+(COS(RADIANS(90-DEGREES(ASIN(AD820/2000))))*SQRT(2*Basic!$C$4*9.81)*COS(RADIANS(90-DEGREES(ASIN(AD820/2000))))*SQRT(2*Basic!$C$4*9.81))))*SIN(RADIANS(AK820))+(SQRT(((SQRT((SIN(RADIANS(90-DEGREES(ASIN(AD820/2000))))*SQRT(2*Basic!$C$4*9.81)*Tool!$B$125*SIN(RADIANS(90-DEGREES(ASIN(AD820/2000))))*SQRT(2*Basic!$C$4*9.81)*Tool!$B$125)+(COS(RADIANS(90-DEGREES(ASIN(AD820/2000))))*SQRT(2*Basic!$C$4*9.81)*COS(RADIANS(90-DEGREES(ASIN(AD820/2000))))*SQRT(2*Basic!$C$4*9.81))))*SIN(RADIANS(AK820))*(SQRT((SIN(RADIANS(90-DEGREES(ASIN(AD820/2000))))*SQRT(2*Basic!$C$4*9.81)*Tool!$B$125*SIN(RADIANS(90-DEGREES(ASIN(AD820/2000))))*SQRT(2*Basic!$C$4*9.81)*Tool!$B$125)+(COS(RADIANS(90-DEGREES(ASIN(AD820/2000))))*SQRT(2*Basic!$C$4*9.81)*COS(RADIANS(90-DEGREES(ASIN(AD820/2000))))*SQRT(2*Basic!$C$4*9.81))))*SIN(RADIANS(AK820)))-19.62*(-Basic!$C$3))))*(SQRT((SIN(RADIANS(90-DEGREES(ASIN(AD820/2000))))*SQRT(2*Basic!$C$4*9.81)*Tool!$B$125*SIN(RADIANS(90-DEGREES(ASIN(AD820/2000))))*SQRT(2*Basic!$C$4*9.81)*Tool!$B$125)+(COS(RADIANS(90-DEGREES(ASIN(AD820/2000))))*SQRT(2*Basic!$C$4*9.81)*COS(RADIANS(90-DEGREES(ASIN(AD820/2000))))*SQRT(2*Basic!$C$4*9.81))))*COS(RADIANS(AK820))</f>
        <v>4.8040187976128896</v>
      </c>
    </row>
    <row r="821" spans="6:45" x14ac:dyDescent="0.3">
      <c r="F821">
        <v>819</v>
      </c>
      <c r="G821" s="31">
        <f t="shared" si="86"/>
        <v>2.414446040270076</v>
      </c>
      <c r="H821" s="35">
        <f>Tool!$E$10+('Trajectory Map'!G821*SIN(RADIANS(90-2*DEGREES(ASIN($D$5/2000))))/COS(RADIANS(90-2*DEGREES(ASIN($D$5/2000))))-('Trajectory Map'!G821*'Trajectory Map'!G821/((VLOOKUP($D$5,$AD$3:$AR$2002,15,FALSE)*4*COS(RADIANS(90-2*DEGREES(ASIN($D$5/2000))))*COS(RADIANS(90-2*DEGREES(ASIN($D$5/2000))))))))</f>
        <v>5.1977489317579009</v>
      </c>
      <c r="AD821" s="33">
        <f t="shared" si="90"/>
        <v>819</v>
      </c>
      <c r="AE821" s="33">
        <f t="shared" si="87"/>
        <v>1824.620234459763</v>
      </c>
      <c r="AH821" s="33">
        <f t="shared" si="88"/>
        <v>24.173429454483724</v>
      </c>
      <c r="AI821" s="33">
        <f t="shared" si="89"/>
        <v>65.826570545516276</v>
      </c>
      <c r="AK821" s="75">
        <f t="shared" si="91"/>
        <v>41.653141091032552</v>
      </c>
      <c r="AN821" s="64"/>
      <c r="AQ821" s="64"/>
      <c r="AR821" s="75">
        <f>(SQRT((SIN(RADIANS(90-DEGREES(ASIN(AD821/2000))))*SQRT(2*Basic!$C$4*9.81)*Tool!$B$125*SIN(RADIANS(90-DEGREES(ASIN(AD821/2000))))*SQRT(2*Basic!$C$4*9.81)*Tool!$B$125)+(COS(RADIANS(90-DEGREES(ASIN(AD821/2000))))*SQRT(2*Basic!$C$4*9.81)*COS(RADIANS(90-DEGREES(ASIN(AD821/2000))))*SQRT(2*Basic!$C$4*9.81))))*(SQRT((SIN(RADIANS(90-DEGREES(ASIN(AD821/2000))))*SQRT(2*Basic!$C$4*9.81)*Tool!$B$125*SIN(RADIANS(90-DEGREES(ASIN(AD821/2000))))*SQRT(2*Basic!$C$4*9.81)*Tool!$B$125)+(COS(RADIANS(90-DEGREES(ASIN(AD821/2000))))*SQRT(2*Basic!$C$4*9.81)*COS(RADIANS(90-DEGREES(ASIN(AD821/2000))))*SQRT(2*Basic!$C$4*9.81))))/(2*9.81)</f>
        <v>1.0074643164900001</v>
      </c>
      <c r="AS821" s="75">
        <f>(1/9.81)*((SQRT((SIN(RADIANS(90-DEGREES(ASIN(AD821/2000))))*SQRT(2*Basic!$C$4*9.81)*Tool!$B$125*SIN(RADIANS(90-DEGREES(ASIN(AD821/2000))))*SQRT(2*Basic!$C$4*9.81)*Tool!$B$125)+(COS(RADIANS(90-DEGREES(ASIN(AD821/2000))))*SQRT(2*Basic!$C$4*9.81)*COS(RADIANS(90-DEGREES(ASIN(AD821/2000))))*SQRT(2*Basic!$C$4*9.81))))*SIN(RADIANS(AK821))+(SQRT(((SQRT((SIN(RADIANS(90-DEGREES(ASIN(AD821/2000))))*SQRT(2*Basic!$C$4*9.81)*Tool!$B$125*SIN(RADIANS(90-DEGREES(ASIN(AD821/2000))))*SQRT(2*Basic!$C$4*9.81)*Tool!$B$125)+(COS(RADIANS(90-DEGREES(ASIN(AD821/2000))))*SQRT(2*Basic!$C$4*9.81)*COS(RADIANS(90-DEGREES(ASIN(AD821/2000))))*SQRT(2*Basic!$C$4*9.81))))*SIN(RADIANS(AK821))*(SQRT((SIN(RADIANS(90-DEGREES(ASIN(AD821/2000))))*SQRT(2*Basic!$C$4*9.81)*Tool!$B$125*SIN(RADIANS(90-DEGREES(ASIN(AD821/2000))))*SQRT(2*Basic!$C$4*9.81)*Tool!$B$125)+(COS(RADIANS(90-DEGREES(ASIN(AD821/2000))))*SQRT(2*Basic!$C$4*9.81)*COS(RADIANS(90-DEGREES(ASIN(AD821/2000))))*SQRT(2*Basic!$C$4*9.81))))*SIN(RADIANS(AK821)))-19.62*(-Basic!$C$3))))*(SQRT((SIN(RADIANS(90-DEGREES(ASIN(AD821/2000))))*SQRT(2*Basic!$C$4*9.81)*Tool!$B$125*SIN(RADIANS(90-DEGREES(ASIN(AD821/2000))))*SQRT(2*Basic!$C$4*9.81)*Tool!$B$125)+(COS(RADIANS(90-DEGREES(ASIN(AD821/2000))))*SQRT(2*Basic!$C$4*9.81)*COS(RADIANS(90-DEGREES(ASIN(AD821/2000))))*SQRT(2*Basic!$C$4*9.81))))*COS(RADIANS(AK821))</f>
        <v>4.8084766798813057</v>
      </c>
    </row>
    <row r="822" spans="6:45" x14ac:dyDescent="0.3">
      <c r="F822">
        <v>820</v>
      </c>
      <c r="G822" s="31">
        <f t="shared" si="86"/>
        <v>2.4173940818332875</v>
      </c>
      <c r="H822" s="35">
        <f>Tool!$E$10+('Trajectory Map'!G822*SIN(RADIANS(90-2*DEGREES(ASIN($D$5/2000))))/COS(RADIANS(90-2*DEGREES(ASIN($D$5/2000))))-('Trajectory Map'!G822*'Trajectory Map'!G822/((VLOOKUP($D$5,$AD$3:$AR$2002,15,FALSE)*4*COS(RADIANS(90-2*DEGREES(ASIN($D$5/2000))))*COS(RADIANS(90-2*DEGREES(ASIN($D$5/2000))))))))</f>
        <v>5.1953534088832436</v>
      </c>
      <c r="AD822" s="33">
        <f t="shared" si="90"/>
        <v>820</v>
      </c>
      <c r="AE822" s="33">
        <f t="shared" si="87"/>
        <v>1824.1710446117711</v>
      </c>
      <c r="AH822" s="33">
        <f t="shared" si="88"/>
        <v>24.204834801458325</v>
      </c>
      <c r="AI822" s="33">
        <f t="shared" si="89"/>
        <v>65.795165198541667</v>
      </c>
      <c r="AK822" s="75">
        <f t="shared" si="91"/>
        <v>41.590330397083349</v>
      </c>
      <c r="AN822" s="64"/>
      <c r="AQ822" s="64"/>
      <c r="AR822" s="75">
        <f>(SQRT((SIN(RADIANS(90-DEGREES(ASIN(AD822/2000))))*SQRT(2*Basic!$C$4*9.81)*Tool!$B$125*SIN(RADIANS(90-DEGREES(ASIN(AD822/2000))))*SQRT(2*Basic!$C$4*9.81)*Tool!$B$125)+(COS(RADIANS(90-DEGREES(ASIN(AD822/2000))))*SQRT(2*Basic!$C$4*9.81)*COS(RADIANS(90-DEGREES(ASIN(AD822/2000))))*SQRT(2*Basic!$C$4*9.81))))*(SQRT((SIN(RADIANS(90-DEGREES(ASIN(AD822/2000))))*SQRT(2*Basic!$C$4*9.81)*Tool!$B$125*SIN(RADIANS(90-DEGREES(ASIN(AD822/2000))))*SQRT(2*Basic!$C$4*9.81)*Tool!$B$125)+(COS(RADIANS(90-DEGREES(ASIN(AD822/2000))))*SQRT(2*Basic!$C$4*9.81)*COS(RADIANS(90-DEGREES(ASIN(AD822/2000))))*SQRT(2*Basic!$C$4*9.81))))/(2*9.81)</f>
        <v>1.0079037160000002</v>
      </c>
      <c r="AS822" s="75">
        <f>(1/9.81)*((SQRT((SIN(RADIANS(90-DEGREES(ASIN(AD822/2000))))*SQRT(2*Basic!$C$4*9.81)*Tool!$B$125*SIN(RADIANS(90-DEGREES(ASIN(AD822/2000))))*SQRT(2*Basic!$C$4*9.81)*Tool!$B$125)+(COS(RADIANS(90-DEGREES(ASIN(AD822/2000))))*SQRT(2*Basic!$C$4*9.81)*COS(RADIANS(90-DEGREES(ASIN(AD822/2000))))*SQRT(2*Basic!$C$4*9.81))))*SIN(RADIANS(AK822))+(SQRT(((SQRT((SIN(RADIANS(90-DEGREES(ASIN(AD822/2000))))*SQRT(2*Basic!$C$4*9.81)*Tool!$B$125*SIN(RADIANS(90-DEGREES(ASIN(AD822/2000))))*SQRT(2*Basic!$C$4*9.81)*Tool!$B$125)+(COS(RADIANS(90-DEGREES(ASIN(AD822/2000))))*SQRT(2*Basic!$C$4*9.81)*COS(RADIANS(90-DEGREES(ASIN(AD822/2000))))*SQRT(2*Basic!$C$4*9.81))))*SIN(RADIANS(AK822))*(SQRT((SIN(RADIANS(90-DEGREES(ASIN(AD822/2000))))*SQRT(2*Basic!$C$4*9.81)*Tool!$B$125*SIN(RADIANS(90-DEGREES(ASIN(AD822/2000))))*SQRT(2*Basic!$C$4*9.81)*Tool!$B$125)+(COS(RADIANS(90-DEGREES(ASIN(AD822/2000))))*SQRT(2*Basic!$C$4*9.81)*COS(RADIANS(90-DEGREES(ASIN(AD822/2000))))*SQRT(2*Basic!$C$4*9.81))))*SIN(RADIANS(AK822)))-19.62*(-Basic!$C$3))))*(SQRT((SIN(RADIANS(90-DEGREES(ASIN(AD822/2000))))*SQRT(2*Basic!$C$4*9.81)*Tool!$B$125*SIN(RADIANS(90-DEGREES(ASIN(AD822/2000))))*SQRT(2*Basic!$C$4*9.81)*Tool!$B$125)+(COS(RADIANS(90-DEGREES(ASIN(AD822/2000))))*SQRT(2*Basic!$C$4*9.81)*COS(RADIANS(90-DEGREES(ASIN(AD822/2000))))*SQRT(2*Basic!$C$4*9.81))))*COS(RADIANS(AK822))</f>
        <v>4.8129279232842812</v>
      </c>
    </row>
    <row r="823" spans="6:45" x14ac:dyDescent="0.3">
      <c r="F823">
        <v>821</v>
      </c>
      <c r="G823" s="31">
        <f t="shared" si="86"/>
        <v>2.420342123396499</v>
      </c>
      <c r="H823" s="35">
        <f>Tool!$E$10+('Trajectory Map'!G823*SIN(RADIANS(90-2*DEGREES(ASIN($D$5/2000))))/COS(RADIANS(90-2*DEGREES(ASIN($D$5/2000))))-('Trajectory Map'!G823*'Trajectory Map'!G823/((VLOOKUP($D$5,$AD$3:$AR$2002,15,FALSE)*4*COS(RADIANS(90-2*DEGREES(ASIN($D$5/2000))))*COS(RADIANS(90-2*DEGREES(ASIN($D$5/2000))))))))</f>
        <v>5.1929544324150729</v>
      </c>
      <c r="AD823" s="33">
        <f t="shared" si="90"/>
        <v>821</v>
      </c>
      <c r="AE823" s="33">
        <f t="shared" si="87"/>
        <v>1823.7211957972086</v>
      </c>
      <c r="AH823" s="33">
        <f t="shared" si="88"/>
        <v>24.236247888414777</v>
      </c>
      <c r="AI823" s="33">
        <f t="shared" si="89"/>
        <v>65.763752111585219</v>
      </c>
      <c r="AK823" s="75">
        <f t="shared" si="91"/>
        <v>41.527504223170446</v>
      </c>
      <c r="AN823" s="64"/>
      <c r="AQ823" s="64"/>
      <c r="AR823" s="75">
        <f>(SQRT((SIN(RADIANS(90-DEGREES(ASIN(AD823/2000))))*SQRT(2*Basic!$C$4*9.81)*Tool!$B$125*SIN(RADIANS(90-DEGREES(ASIN(AD823/2000))))*SQRT(2*Basic!$C$4*9.81)*Tool!$B$125)+(COS(RADIANS(90-DEGREES(ASIN(AD823/2000))))*SQRT(2*Basic!$C$4*9.81)*COS(RADIANS(90-DEGREES(ASIN(AD823/2000))))*SQRT(2*Basic!$C$4*9.81))))*(SQRT((SIN(RADIANS(90-DEGREES(ASIN(AD823/2000))))*SQRT(2*Basic!$C$4*9.81)*Tool!$B$125*SIN(RADIANS(90-DEGREES(ASIN(AD823/2000))))*SQRT(2*Basic!$C$4*9.81)*Tool!$B$125)+(COS(RADIANS(90-DEGREES(ASIN(AD823/2000))))*SQRT(2*Basic!$C$4*9.81)*COS(RADIANS(90-DEGREES(ASIN(AD823/2000))))*SQRT(2*Basic!$C$4*9.81))))/(2*9.81)</f>
        <v>1.0083436516900004</v>
      </c>
      <c r="AS823" s="75">
        <f>(1/9.81)*((SQRT((SIN(RADIANS(90-DEGREES(ASIN(AD823/2000))))*SQRT(2*Basic!$C$4*9.81)*Tool!$B$125*SIN(RADIANS(90-DEGREES(ASIN(AD823/2000))))*SQRT(2*Basic!$C$4*9.81)*Tool!$B$125)+(COS(RADIANS(90-DEGREES(ASIN(AD823/2000))))*SQRT(2*Basic!$C$4*9.81)*COS(RADIANS(90-DEGREES(ASIN(AD823/2000))))*SQRT(2*Basic!$C$4*9.81))))*SIN(RADIANS(AK823))+(SQRT(((SQRT((SIN(RADIANS(90-DEGREES(ASIN(AD823/2000))))*SQRT(2*Basic!$C$4*9.81)*Tool!$B$125*SIN(RADIANS(90-DEGREES(ASIN(AD823/2000))))*SQRT(2*Basic!$C$4*9.81)*Tool!$B$125)+(COS(RADIANS(90-DEGREES(ASIN(AD823/2000))))*SQRT(2*Basic!$C$4*9.81)*COS(RADIANS(90-DEGREES(ASIN(AD823/2000))))*SQRT(2*Basic!$C$4*9.81))))*SIN(RADIANS(AK823))*(SQRT((SIN(RADIANS(90-DEGREES(ASIN(AD823/2000))))*SQRT(2*Basic!$C$4*9.81)*Tool!$B$125*SIN(RADIANS(90-DEGREES(ASIN(AD823/2000))))*SQRT(2*Basic!$C$4*9.81)*Tool!$B$125)+(COS(RADIANS(90-DEGREES(ASIN(AD823/2000))))*SQRT(2*Basic!$C$4*9.81)*COS(RADIANS(90-DEGREES(ASIN(AD823/2000))))*SQRT(2*Basic!$C$4*9.81))))*SIN(RADIANS(AK823)))-19.62*(-Basic!$C$3))))*(SQRT((SIN(RADIANS(90-DEGREES(ASIN(AD823/2000))))*SQRT(2*Basic!$C$4*9.81)*Tool!$B$125*SIN(RADIANS(90-DEGREES(ASIN(AD823/2000))))*SQRT(2*Basic!$C$4*9.81)*Tool!$B$125)+(COS(RADIANS(90-DEGREES(ASIN(AD823/2000))))*SQRT(2*Basic!$C$4*9.81)*COS(RADIANS(90-DEGREES(ASIN(AD823/2000))))*SQRT(2*Basic!$C$4*9.81))))*COS(RADIANS(AK823))</f>
        <v>4.8173725123882116</v>
      </c>
    </row>
    <row r="824" spans="6:45" x14ac:dyDescent="0.3">
      <c r="F824">
        <v>822</v>
      </c>
      <c r="G824" s="31">
        <f t="shared" si="86"/>
        <v>2.4232901649597101</v>
      </c>
      <c r="H824" s="35">
        <f>Tool!$E$10+('Trajectory Map'!G824*SIN(RADIANS(90-2*DEGREES(ASIN($D$5/2000))))/COS(RADIANS(90-2*DEGREES(ASIN($D$5/2000))))-('Trajectory Map'!G824*'Trajectory Map'!G824/((VLOOKUP($D$5,$AD$3:$AR$2002,15,FALSE)*4*COS(RADIANS(90-2*DEGREES(ASIN($D$5/2000))))*COS(RADIANS(90-2*DEGREES(ASIN($D$5/2000))))))))</f>
        <v>5.190552002353388</v>
      </c>
      <c r="AD824" s="33">
        <f t="shared" si="90"/>
        <v>822</v>
      </c>
      <c r="AE824" s="33">
        <f t="shared" si="87"/>
        <v>1823.270687528322</v>
      </c>
      <c r="AH824" s="33">
        <f t="shared" si="88"/>
        <v>24.267668730528037</v>
      </c>
      <c r="AI824" s="33">
        <f t="shared" si="89"/>
        <v>65.732331269471956</v>
      </c>
      <c r="AK824" s="75">
        <f t="shared" si="91"/>
        <v>41.464662538943927</v>
      </c>
      <c r="AN824" s="64"/>
      <c r="AQ824" s="64"/>
      <c r="AR824" s="75">
        <f>(SQRT((SIN(RADIANS(90-DEGREES(ASIN(AD824/2000))))*SQRT(2*Basic!$C$4*9.81)*Tool!$B$125*SIN(RADIANS(90-DEGREES(ASIN(AD824/2000))))*SQRT(2*Basic!$C$4*9.81)*Tool!$B$125)+(COS(RADIANS(90-DEGREES(ASIN(AD824/2000))))*SQRT(2*Basic!$C$4*9.81)*COS(RADIANS(90-DEGREES(ASIN(AD824/2000))))*SQRT(2*Basic!$C$4*9.81))))*(SQRT((SIN(RADIANS(90-DEGREES(ASIN(AD824/2000))))*SQRT(2*Basic!$C$4*9.81)*Tool!$B$125*SIN(RADIANS(90-DEGREES(ASIN(AD824/2000))))*SQRT(2*Basic!$C$4*9.81)*Tool!$B$125)+(COS(RADIANS(90-DEGREES(ASIN(AD824/2000))))*SQRT(2*Basic!$C$4*9.81)*COS(RADIANS(90-DEGREES(ASIN(AD824/2000))))*SQRT(2*Basic!$C$4*9.81))))/(2*9.81)</f>
        <v>1.0087841235600001</v>
      </c>
      <c r="AS824" s="75">
        <f>(1/9.81)*((SQRT((SIN(RADIANS(90-DEGREES(ASIN(AD824/2000))))*SQRT(2*Basic!$C$4*9.81)*Tool!$B$125*SIN(RADIANS(90-DEGREES(ASIN(AD824/2000))))*SQRT(2*Basic!$C$4*9.81)*Tool!$B$125)+(COS(RADIANS(90-DEGREES(ASIN(AD824/2000))))*SQRT(2*Basic!$C$4*9.81)*COS(RADIANS(90-DEGREES(ASIN(AD824/2000))))*SQRT(2*Basic!$C$4*9.81))))*SIN(RADIANS(AK824))+(SQRT(((SQRT((SIN(RADIANS(90-DEGREES(ASIN(AD824/2000))))*SQRT(2*Basic!$C$4*9.81)*Tool!$B$125*SIN(RADIANS(90-DEGREES(ASIN(AD824/2000))))*SQRT(2*Basic!$C$4*9.81)*Tool!$B$125)+(COS(RADIANS(90-DEGREES(ASIN(AD824/2000))))*SQRT(2*Basic!$C$4*9.81)*COS(RADIANS(90-DEGREES(ASIN(AD824/2000))))*SQRT(2*Basic!$C$4*9.81))))*SIN(RADIANS(AK824))*(SQRT((SIN(RADIANS(90-DEGREES(ASIN(AD824/2000))))*SQRT(2*Basic!$C$4*9.81)*Tool!$B$125*SIN(RADIANS(90-DEGREES(ASIN(AD824/2000))))*SQRT(2*Basic!$C$4*9.81)*Tool!$B$125)+(COS(RADIANS(90-DEGREES(ASIN(AD824/2000))))*SQRT(2*Basic!$C$4*9.81)*COS(RADIANS(90-DEGREES(ASIN(AD824/2000))))*SQRT(2*Basic!$C$4*9.81))))*SIN(RADIANS(AK824)))-19.62*(-Basic!$C$3))))*(SQRT((SIN(RADIANS(90-DEGREES(ASIN(AD824/2000))))*SQRT(2*Basic!$C$4*9.81)*Tool!$B$125*SIN(RADIANS(90-DEGREES(ASIN(AD824/2000))))*SQRT(2*Basic!$C$4*9.81)*Tool!$B$125)+(COS(RADIANS(90-DEGREES(ASIN(AD824/2000))))*SQRT(2*Basic!$C$4*9.81)*COS(RADIANS(90-DEGREES(ASIN(AD824/2000))))*SQRT(2*Basic!$C$4*9.81))))*COS(RADIANS(AK824))</f>
        <v>4.8218104317457282</v>
      </c>
    </row>
    <row r="825" spans="6:45" x14ac:dyDescent="0.3">
      <c r="F825">
        <v>823</v>
      </c>
      <c r="G825" s="31">
        <f t="shared" si="86"/>
        <v>2.4262382065229215</v>
      </c>
      <c r="H825" s="35">
        <f>Tool!$E$10+('Trajectory Map'!G825*SIN(RADIANS(90-2*DEGREES(ASIN($D$5/2000))))/COS(RADIANS(90-2*DEGREES(ASIN($D$5/2000))))-('Trajectory Map'!G825*'Trajectory Map'!G825/((VLOOKUP($D$5,$AD$3:$AR$2002,15,FALSE)*4*COS(RADIANS(90-2*DEGREES(ASIN($D$5/2000))))*COS(RADIANS(90-2*DEGREES(ASIN($D$5/2000))))))))</f>
        <v>5.1881461186981888</v>
      </c>
      <c r="AD825" s="33">
        <f t="shared" si="90"/>
        <v>823</v>
      </c>
      <c r="AE825" s="33">
        <f t="shared" si="87"/>
        <v>1822.8195193161609</v>
      </c>
      <c r="AH825" s="33">
        <f t="shared" si="88"/>
        <v>24.29909734300114</v>
      </c>
      <c r="AI825" s="33">
        <f t="shared" si="89"/>
        <v>65.700902656998863</v>
      </c>
      <c r="AK825" s="75">
        <f t="shared" si="91"/>
        <v>41.40180531399772</v>
      </c>
      <c r="AN825" s="64"/>
      <c r="AQ825" s="64"/>
      <c r="AR825" s="75">
        <f>(SQRT((SIN(RADIANS(90-DEGREES(ASIN(AD825/2000))))*SQRT(2*Basic!$C$4*9.81)*Tool!$B$125*SIN(RADIANS(90-DEGREES(ASIN(AD825/2000))))*SQRT(2*Basic!$C$4*9.81)*Tool!$B$125)+(COS(RADIANS(90-DEGREES(ASIN(AD825/2000))))*SQRT(2*Basic!$C$4*9.81)*COS(RADIANS(90-DEGREES(ASIN(AD825/2000))))*SQRT(2*Basic!$C$4*9.81))))*(SQRT((SIN(RADIANS(90-DEGREES(ASIN(AD825/2000))))*SQRT(2*Basic!$C$4*9.81)*Tool!$B$125*SIN(RADIANS(90-DEGREES(ASIN(AD825/2000))))*SQRT(2*Basic!$C$4*9.81)*Tool!$B$125)+(COS(RADIANS(90-DEGREES(ASIN(AD825/2000))))*SQRT(2*Basic!$C$4*9.81)*COS(RADIANS(90-DEGREES(ASIN(AD825/2000))))*SQRT(2*Basic!$C$4*9.81))))/(2*9.81)</f>
        <v>1.00922513161</v>
      </c>
      <c r="AS825" s="75">
        <f>(1/9.81)*((SQRT((SIN(RADIANS(90-DEGREES(ASIN(AD825/2000))))*SQRT(2*Basic!$C$4*9.81)*Tool!$B$125*SIN(RADIANS(90-DEGREES(ASIN(AD825/2000))))*SQRT(2*Basic!$C$4*9.81)*Tool!$B$125)+(COS(RADIANS(90-DEGREES(ASIN(AD825/2000))))*SQRT(2*Basic!$C$4*9.81)*COS(RADIANS(90-DEGREES(ASIN(AD825/2000))))*SQRT(2*Basic!$C$4*9.81))))*SIN(RADIANS(AK825))+(SQRT(((SQRT((SIN(RADIANS(90-DEGREES(ASIN(AD825/2000))))*SQRT(2*Basic!$C$4*9.81)*Tool!$B$125*SIN(RADIANS(90-DEGREES(ASIN(AD825/2000))))*SQRT(2*Basic!$C$4*9.81)*Tool!$B$125)+(COS(RADIANS(90-DEGREES(ASIN(AD825/2000))))*SQRT(2*Basic!$C$4*9.81)*COS(RADIANS(90-DEGREES(ASIN(AD825/2000))))*SQRT(2*Basic!$C$4*9.81))))*SIN(RADIANS(AK825))*(SQRT((SIN(RADIANS(90-DEGREES(ASIN(AD825/2000))))*SQRT(2*Basic!$C$4*9.81)*Tool!$B$125*SIN(RADIANS(90-DEGREES(ASIN(AD825/2000))))*SQRT(2*Basic!$C$4*9.81)*Tool!$B$125)+(COS(RADIANS(90-DEGREES(ASIN(AD825/2000))))*SQRT(2*Basic!$C$4*9.81)*COS(RADIANS(90-DEGREES(ASIN(AD825/2000))))*SQRT(2*Basic!$C$4*9.81))))*SIN(RADIANS(AK825)))-19.62*(-Basic!$C$3))))*(SQRT((SIN(RADIANS(90-DEGREES(ASIN(AD825/2000))))*SQRT(2*Basic!$C$4*9.81)*Tool!$B$125*SIN(RADIANS(90-DEGREES(ASIN(AD825/2000))))*SQRT(2*Basic!$C$4*9.81)*Tool!$B$125)+(COS(RADIANS(90-DEGREES(ASIN(AD825/2000))))*SQRT(2*Basic!$C$4*9.81)*COS(RADIANS(90-DEGREES(ASIN(AD825/2000))))*SQRT(2*Basic!$C$4*9.81))))*COS(RADIANS(AK825))</f>
        <v>4.826241665895779</v>
      </c>
    </row>
    <row r="826" spans="6:45" x14ac:dyDescent="0.3">
      <c r="F826">
        <v>824</v>
      </c>
      <c r="G826" s="31">
        <f t="shared" si="86"/>
        <v>2.4291862480861326</v>
      </c>
      <c r="H826" s="35">
        <f>Tool!$E$10+('Trajectory Map'!G826*SIN(RADIANS(90-2*DEGREES(ASIN($D$5/2000))))/COS(RADIANS(90-2*DEGREES(ASIN($D$5/2000))))-('Trajectory Map'!G826*'Trajectory Map'!G826/((VLOOKUP($D$5,$AD$3:$AR$2002,15,FALSE)*4*COS(RADIANS(90-2*DEGREES(ASIN($D$5/2000))))*COS(RADIANS(90-2*DEGREES(ASIN($D$5/2000))))))))</f>
        <v>5.1857367814494753</v>
      </c>
      <c r="AD826" s="33">
        <f t="shared" si="90"/>
        <v>824</v>
      </c>
      <c r="AE826" s="33">
        <f t="shared" si="87"/>
        <v>1822.3676906705737</v>
      </c>
      <c r="AH826" s="33">
        <f t="shared" si="88"/>
        <v>24.330533741065285</v>
      </c>
      <c r="AI826" s="33">
        <f t="shared" si="89"/>
        <v>65.669466258934719</v>
      </c>
      <c r="AK826" s="75">
        <f t="shared" si="91"/>
        <v>41.338932517869431</v>
      </c>
      <c r="AN826" s="64"/>
      <c r="AQ826" s="64"/>
      <c r="AR826" s="75">
        <f>(SQRT((SIN(RADIANS(90-DEGREES(ASIN(AD826/2000))))*SQRT(2*Basic!$C$4*9.81)*Tool!$B$125*SIN(RADIANS(90-DEGREES(ASIN(AD826/2000))))*SQRT(2*Basic!$C$4*9.81)*Tool!$B$125)+(COS(RADIANS(90-DEGREES(ASIN(AD826/2000))))*SQRT(2*Basic!$C$4*9.81)*COS(RADIANS(90-DEGREES(ASIN(AD826/2000))))*SQRT(2*Basic!$C$4*9.81))))*(SQRT((SIN(RADIANS(90-DEGREES(ASIN(AD826/2000))))*SQRT(2*Basic!$C$4*9.81)*Tool!$B$125*SIN(RADIANS(90-DEGREES(ASIN(AD826/2000))))*SQRT(2*Basic!$C$4*9.81)*Tool!$B$125)+(COS(RADIANS(90-DEGREES(ASIN(AD826/2000))))*SQRT(2*Basic!$C$4*9.81)*COS(RADIANS(90-DEGREES(ASIN(AD826/2000))))*SQRT(2*Basic!$C$4*9.81))))/(2*9.81)</f>
        <v>1.0096666758400001</v>
      </c>
      <c r="AS826" s="75">
        <f>(1/9.81)*((SQRT((SIN(RADIANS(90-DEGREES(ASIN(AD826/2000))))*SQRT(2*Basic!$C$4*9.81)*Tool!$B$125*SIN(RADIANS(90-DEGREES(ASIN(AD826/2000))))*SQRT(2*Basic!$C$4*9.81)*Tool!$B$125)+(COS(RADIANS(90-DEGREES(ASIN(AD826/2000))))*SQRT(2*Basic!$C$4*9.81)*COS(RADIANS(90-DEGREES(ASIN(AD826/2000))))*SQRT(2*Basic!$C$4*9.81))))*SIN(RADIANS(AK826))+(SQRT(((SQRT((SIN(RADIANS(90-DEGREES(ASIN(AD826/2000))))*SQRT(2*Basic!$C$4*9.81)*Tool!$B$125*SIN(RADIANS(90-DEGREES(ASIN(AD826/2000))))*SQRT(2*Basic!$C$4*9.81)*Tool!$B$125)+(COS(RADIANS(90-DEGREES(ASIN(AD826/2000))))*SQRT(2*Basic!$C$4*9.81)*COS(RADIANS(90-DEGREES(ASIN(AD826/2000))))*SQRT(2*Basic!$C$4*9.81))))*SIN(RADIANS(AK826))*(SQRT((SIN(RADIANS(90-DEGREES(ASIN(AD826/2000))))*SQRT(2*Basic!$C$4*9.81)*Tool!$B$125*SIN(RADIANS(90-DEGREES(ASIN(AD826/2000))))*SQRT(2*Basic!$C$4*9.81)*Tool!$B$125)+(COS(RADIANS(90-DEGREES(ASIN(AD826/2000))))*SQRT(2*Basic!$C$4*9.81)*COS(RADIANS(90-DEGREES(ASIN(AD826/2000))))*SQRT(2*Basic!$C$4*9.81))))*SIN(RADIANS(AK826)))-19.62*(-Basic!$C$3))))*(SQRT((SIN(RADIANS(90-DEGREES(ASIN(AD826/2000))))*SQRT(2*Basic!$C$4*9.81)*Tool!$B$125*SIN(RADIANS(90-DEGREES(ASIN(AD826/2000))))*SQRT(2*Basic!$C$4*9.81)*Tool!$B$125)+(COS(RADIANS(90-DEGREES(ASIN(AD826/2000))))*SQRT(2*Basic!$C$4*9.81)*COS(RADIANS(90-DEGREES(ASIN(AD826/2000))))*SQRT(2*Basic!$C$4*9.81))))*COS(RADIANS(AK826))</f>
        <v>4.8306661993636766</v>
      </c>
    </row>
    <row r="827" spans="6:45" x14ac:dyDescent="0.3">
      <c r="F827">
        <v>825</v>
      </c>
      <c r="G827" s="31">
        <f t="shared" si="86"/>
        <v>2.4321342896493441</v>
      </c>
      <c r="H827" s="35">
        <f>Tool!$E$10+('Trajectory Map'!G827*SIN(RADIANS(90-2*DEGREES(ASIN($D$5/2000))))/COS(RADIANS(90-2*DEGREES(ASIN($D$5/2000))))-('Trajectory Map'!G827*'Trajectory Map'!G827/((VLOOKUP($D$5,$AD$3:$AR$2002,15,FALSE)*4*COS(RADIANS(90-2*DEGREES(ASIN($D$5/2000))))*COS(RADIANS(90-2*DEGREES(ASIN($D$5/2000))))))))</f>
        <v>5.1833239906072475</v>
      </c>
      <c r="AD827" s="33">
        <f t="shared" si="90"/>
        <v>825</v>
      </c>
      <c r="AE827" s="33">
        <f t="shared" si="87"/>
        <v>1821.915201100205</v>
      </c>
      <c r="AH827" s="33">
        <f t="shared" si="88"/>
        <v>24.361977939979916</v>
      </c>
      <c r="AI827" s="33">
        <f t="shared" si="89"/>
        <v>65.638022060020091</v>
      </c>
      <c r="AK827" s="75">
        <f t="shared" si="91"/>
        <v>41.276044120040169</v>
      </c>
      <c r="AN827" s="64"/>
      <c r="AQ827" s="64"/>
      <c r="AR827" s="75">
        <f>(SQRT((SIN(RADIANS(90-DEGREES(ASIN(AD827/2000))))*SQRT(2*Basic!$C$4*9.81)*Tool!$B$125*SIN(RADIANS(90-DEGREES(ASIN(AD827/2000))))*SQRT(2*Basic!$C$4*9.81)*Tool!$B$125)+(COS(RADIANS(90-DEGREES(ASIN(AD827/2000))))*SQRT(2*Basic!$C$4*9.81)*COS(RADIANS(90-DEGREES(ASIN(AD827/2000))))*SQRT(2*Basic!$C$4*9.81))))*(SQRT((SIN(RADIANS(90-DEGREES(ASIN(AD827/2000))))*SQRT(2*Basic!$C$4*9.81)*Tool!$B$125*SIN(RADIANS(90-DEGREES(ASIN(AD827/2000))))*SQRT(2*Basic!$C$4*9.81)*Tool!$B$125)+(COS(RADIANS(90-DEGREES(ASIN(AD827/2000))))*SQRT(2*Basic!$C$4*9.81)*COS(RADIANS(90-DEGREES(ASIN(AD827/2000))))*SQRT(2*Basic!$C$4*9.81))))/(2*9.81)</f>
        <v>1.01010875625</v>
      </c>
      <c r="AS827" s="75">
        <f>(1/9.81)*((SQRT((SIN(RADIANS(90-DEGREES(ASIN(AD827/2000))))*SQRT(2*Basic!$C$4*9.81)*Tool!$B$125*SIN(RADIANS(90-DEGREES(ASIN(AD827/2000))))*SQRT(2*Basic!$C$4*9.81)*Tool!$B$125)+(COS(RADIANS(90-DEGREES(ASIN(AD827/2000))))*SQRT(2*Basic!$C$4*9.81)*COS(RADIANS(90-DEGREES(ASIN(AD827/2000))))*SQRT(2*Basic!$C$4*9.81))))*SIN(RADIANS(AK827))+(SQRT(((SQRT((SIN(RADIANS(90-DEGREES(ASIN(AD827/2000))))*SQRT(2*Basic!$C$4*9.81)*Tool!$B$125*SIN(RADIANS(90-DEGREES(ASIN(AD827/2000))))*SQRT(2*Basic!$C$4*9.81)*Tool!$B$125)+(COS(RADIANS(90-DEGREES(ASIN(AD827/2000))))*SQRT(2*Basic!$C$4*9.81)*COS(RADIANS(90-DEGREES(ASIN(AD827/2000))))*SQRT(2*Basic!$C$4*9.81))))*SIN(RADIANS(AK827))*(SQRT((SIN(RADIANS(90-DEGREES(ASIN(AD827/2000))))*SQRT(2*Basic!$C$4*9.81)*Tool!$B$125*SIN(RADIANS(90-DEGREES(ASIN(AD827/2000))))*SQRT(2*Basic!$C$4*9.81)*Tool!$B$125)+(COS(RADIANS(90-DEGREES(ASIN(AD827/2000))))*SQRT(2*Basic!$C$4*9.81)*COS(RADIANS(90-DEGREES(ASIN(AD827/2000))))*SQRT(2*Basic!$C$4*9.81))))*SIN(RADIANS(AK827)))-19.62*(-Basic!$C$3))))*(SQRT((SIN(RADIANS(90-DEGREES(ASIN(AD827/2000))))*SQRT(2*Basic!$C$4*9.81)*Tool!$B$125*SIN(RADIANS(90-DEGREES(ASIN(AD827/2000))))*SQRT(2*Basic!$C$4*9.81)*Tool!$B$125)+(COS(RADIANS(90-DEGREES(ASIN(AD827/2000))))*SQRT(2*Basic!$C$4*9.81)*COS(RADIANS(90-DEGREES(ASIN(AD827/2000))))*SQRT(2*Basic!$C$4*9.81))))*COS(RADIANS(AK827))</f>
        <v>4.8350840166611695</v>
      </c>
    </row>
    <row r="828" spans="6:45" x14ac:dyDescent="0.3">
      <c r="F828">
        <v>826</v>
      </c>
      <c r="G828" s="31">
        <f t="shared" si="86"/>
        <v>2.435082331212556</v>
      </c>
      <c r="H828" s="35">
        <f>Tool!$E$10+('Trajectory Map'!G828*SIN(RADIANS(90-2*DEGREES(ASIN($D$5/2000))))/COS(RADIANS(90-2*DEGREES(ASIN($D$5/2000))))-('Trajectory Map'!G828*'Trajectory Map'!G828/((VLOOKUP($D$5,$AD$3:$AR$2002,15,FALSE)*4*COS(RADIANS(90-2*DEGREES(ASIN($D$5/2000))))*COS(RADIANS(90-2*DEGREES(ASIN($D$5/2000))))))))</f>
        <v>5.1809077461715063</v>
      </c>
      <c r="AD828" s="33">
        <f t="shared" si="90"/>
        <v>826</v>
      </c>
      <c r="AE828" s="33">
        <f t="shared" si="87"/>
        <v>1821.4620501124914</v>
      </c>
      <c r="AH828" s="33">
        <f t="shared" si="88"/>
        <v>24.393429955032843</v>
      </c>
      <c r="AI828" s="33">
        <f t="shared" si="89"/>
        <v>65.606570044967157</v>
      </c>
      <c r="AK828" s="75">
        <f t="shared" si="91"/>
        <v>41.213140089934313</v>
      </c>
      <c r="AN828" s="64"/>
      <c r="AQ828" s="64"/>
      <c r="AR828" s="75">
        <f>(SQRT((SIN(RADIANS(90-DEGREES(ASIN(AD828/2000))))*SQRT(2*Basic!$C$4*9.81)*Tool!$B$125*SIN(RADIANS(90-DEGREES(ASIN(AD828/2000))))*SQRT(2*Basic!$C$4*9.81)*Tool!$B$125)+(COS(RADIANS(90-DEGREES(ASIN(AD828/2000))))*SQRT(2*Basic!$C$4*9.81)*COS(RADIANS(90-DEGREES(ASIN(AD828/2000))))*SQRT(2*Basic!$C$4*9.81))))*(SQRT((SIN(RADIANS(90-DEGREES(ASIN(AD828/2000))))*SQRT(2*Basic!$C$4*9.81)*Tool!$B$125*SIN(RADIANS(90-DEGREES(ASIN(AD828/2000))))*SQRT(2*Basic!$C$4*9.81)*Tool!$B$125)+(COS(RADIANS(90-DEGREES(ASIN(AD828/2000))))*SQRT(2*Basic!$C$4*9.81)*COS(RADIANS(90-DEGREES(ASIN(AD828/2000))))*SQRT(2*Basic!$C$4*9.81))))/(2*9.81)</f>
        <v>1.0105513728400002</v>
      </c>
      <c r="AS828" s="75">
        <f>(1/9.81)*((SQRT((SIN(RADIANS(90-DEGREES(ASIN(AD828/2000))))*SQRT(2*Basic!$C$4*9.81)*Tool!$B$125*SIN(RADIANS(90-DEGREES(ASIN(AD828/2000))))*SQRT(2*Basic!$C$4*9.81)*Tool!$B$125)+(COS(RADIANS(90-DEGREES(ASIN(AD828/2000))))*SQRT(2*Basic!$C$4*9.81)*COS(RADIANS(90-DEGREES(ASIN(AD828/2000))))*SQRT(2*Basic!$C$4*9.81))))*SIN(RADIANS(AK828))+(SQRT(((SQRT((SIN(RADIANS(90-DEGREES(ASIN(AD828/2000))))*SQRT(2*Basic!$C$4*9.81)*Tool!$B$125*SIN(RADIANS(90-DEGREES(ASIN(AD828/2000))))*SQRT(2*Basic!$C$4*9.81)*Tool!$B$125)+(COS(RADIANS(90-DEGREES(ASIN(AD828/2000))))*SQRT(2*Basic!$C$4*9.81)*COS(RADIANS(90-DEGREES(ASIN(AD828/2000))))*SQRT(2*Basic!$C$4*9.81))))*SIN(RADIANS(AK828))*(SQRT((SIN(RADIANS(90-DEGREES(ASIN(AD828/2000))))*SQRT(2*Basic!$C$4*9.81)*Tool!$B$125*SIN(RADIANS(90-DEGREES(ASIN(AD828/2000))))*SQRT(2*Basic!$C$4*9.81)*Tool!$B$125)+(COS(RADIANS(90-DEGREES(ASIN(AD828/2000))))*SQRT(2*Basic!$C$4*9.81)*COS(RADIANS(90-DEGREES(ASIN(AD828/2000))))*SQRT(2*Basic!$C$4*9.81))))*SIN(RADIANS(AK828)))-19.62*(-Basic!$C$3))))*(SQRT((SIN(RADIANS(90-DEGREES(ASIN(AD828/2000))))*SQRT(2*Basic!$C$4*9.81)*Tool!$B$125*SIN(RADIANS(90-DEGREES(ASIN(AD828/2000))))*SQRT(2*Basic!$C$4*9.81)*Tool!$B$125)+(COS(RADIANS(90-DEGREES(ASIN(AD828/2000))))*SQRT(2*Basic!$C$4*9.81)*COS(RADIANS(90-DEGREES(ASIN(AD828/2000))))*SQRT(2*Basic!$C$4*9.81))))*COS(RADIANS(AK828))</f>
        <v>4.8394951022864969</v>
      </c>
    </row>
    <row r="829" spans="6:45" x14ac:dyDescent="0.3">
      <c r="F829">
        <v>827</v>
      </c>
      <c r="G829" s="31">
        <f t="shared" si="86"/>
        <v>2.4380303727757671</v>
      </c>
      <c r="H829" s="35">
        <f>Tool!$E$10+('Trajectory Map'!G829*SIN(RADIANS(90-2*DEGREES(ASIN($D$5/2000))))/COS(RADIANS(90-2*DEGREES(ASIN($D$5/2000))))-('Trajectory Map'!G829*'Trajectory Map'!G829/((VLOOKUP($D$5,$AD$3:$AR$2002,15,FALSE)*4*COS(RADIANS(90-2*DEGREES(ASIN($D$5/2000))))*COS(RADIANS(90-2*DEGREES(ASIN($D$5/2000))))))))</f>
        <v>5.1784880481422508</v>
      </c>
      <c r="AD829" s="33">
        <f t="shared" si="90"/>
        <v>827</v>
      </c>
      <c r="AE829" s="33">
        <f t="shared" si="87"/>
        <v>1821.0082372136596</v>
      </c>
      <c r="AH829" s="33">
        <f t="shared" si="88"/>
        <v>24.424889801540282</v>
      </c>
      <c r="AI829" s="33">
        <f t="shared" si="89"/>
        <v>65.575110198459726</v>
      </c>
      <c r="AK829" s="75">
        <f t="shared" si="91"/>
        <v>41.150220396919437</v>
      </c>
      <c r="AN829" s="64"/>
      <c r="AQ829" s="64"/>
      <c r="AR829" s="75">
        <f>(SQRT((SIN(RADIANS(90-DEGREES(ASIN(AD829/2000))))*SQRT(2*Basic!$C$4*9.81)*Tool!$B$125*SIN(RADIANS(90-DEGREES(ASIN(AD829/2000))))*SQRT(2*Basic!$C$4*9.81)*Tool!$B$125)+(COS(RADIANS(90-DEGREES(ASIN(AD829/2000))))*SQRT(2*Basic!$C$4*9.81)*COS(RADIANS(90-DEGREES(ASIN(AD829/2000))))*SQRT(2*Basic!$C$4*9.81))))*(SQRT((SIN(RADIANS(90-DEGREES(ASIN(AD829/2000))))*SQRT(2*Basic!$C$4*9.81)*Tool!$B$125*SIN(RADIANS(90-DEGREES(ASIN(AD829/2000))))*SQRT(2*Basic!$C$4*9.81)*Tool!$B$125)+(COS(RADIANS(90-DEGREES(ASIN(AD829/2000))))*SQRT(2*Basic!$C$4*9.81)*COS(RADIANS(90-DEGREES(ASIN(AD829/2000))))*SQRT(2*Basic!$C$4*9.81))))/(2*9.81)</f>
        <v>1.0109945256099999</v>
      </c>
      <c r="AS829" s="75">
        <f>(1/9.81)*((SQRT((SIN(RADIANS(90-DEGREES(ASIN(AD829/2000))))*SQRT(2*Basic!$C$4*9.81)*Tool!$B$125*SIN(RADIANS(90-DEGREES(ASIN(AD829/2000))))*SQRT(2*Basic!$C$4*9.81)*Tool!$B$125)+(COS(RADIANS(90-DEGREES(ASIN(AD829/2000))))*SQRT(2*Basic!$C$4*9.81)*COS(RADIANS(90-DEGREES(ASIN(AD829/2000))))*SQRT(2*Basic!$C$4*9.81))))*SIN(RADIANS(AK829))+(SQRT(((SQRT((SIN(RADIANS(90-DEGREES(ASIN(AD829/2000))))*SQRT(2*Basic!$C$4*9.81)*Tool!$B$125*SIN(RADIANS(90-DEGREES(ASIN(AD829/2000))))*SQRT(2*Basic!$C$4*9.81)*Tool!$B$125)+(COS(RADIANS(90-DEGREES(ASIN(AD829/2000))))*SQRT(2*Basic!$C$4*9.81)*COS(RADIANS(90-DEGREES(ASIN(AD829/2000))))*SQRT(2*Basic!$C$4*9.81))))*SIN(RADIANS(AK829))*(SQRT((SIN(RADIANS(90-DEGREES(ASIN(AD829/2000))))*SQRT(2*Basic!$C$4*9.81)*Tool!$B$125*SIN(RADIANS(90-DEGREES(ASIN(AD829/2000))))*SQRT(2*Basic!$C$4*9.81)*Tool!$B$125)+(COS(RADIANS(90-DEGREES(ASIN(AD829/2000))))*SQRT(2*Basic!$C$4*9.81)*COS(RADIANS(90-DEGREES(ASIN(AD829/2000))))*SQRT(2*Basic!$C$4*9.81))))*SIN(RADIANS(AK829)))-19.62*(-Basic!$C$3))))*(SQRT((SIN(RADIANS(90-DEGREES(ASIN(AD829/2000))))*SQRT(2*Basic!$C$4*9.81)*Tool!$B$125*SIN(RADIANS(90-DEGREES(ASIN(AD829/2000))))*SQRT(2*Basic!$C$4*9.81)*Tool!$B$125)+(COS(RADIANS(90-DEGREES(ASIN(AD829/2000))))*SQRT(2*Basic!$C$4*9.81)*COS(RADIANS(90-DEGREES(ASIN(AD829/2000))))*SQRT(2*Basic!$C$4*9.81))))*COS(RADIANS(AK829))</f>
        <v>4.8438994407244511</v>
      </c>
    </row>
    <row r="830" spans="6:45" x14ac:dyDescent="0.3">
      <c r="F830">
        <v>828</v>
      </c>
      <c r="G830" s="31">
        <f t="shared" si="86"/>
        <v>2.4409784143389786</v>
      </c>
      <c r="H830" s="35">
        <f>Tool!$E$10+('Trajectory Map'!G830*SIN(RADIANS(90-2*DEGREES(ASIN($D$5/2000))))/COS(RADIANS(90-2*DEGREES(ASIN($D$5/2000))))-('Trajectory Map'!G830*'Trajectory Map'!G830/((VLOOKUP($D$5,$AD$3:$AR$2002,15,FALSE)*4*COS(RADIANS(90-2*DEGREES(ASIN($D$5/2000))))*COS(RADIANS(90-2*DEGREES(ASIN($D$5/2000))))))))</f>
        <v>5.1760648965194811</v>
      </c>
      <c r="AD830" s="33">
        <f t="shared" si="90"/>
        <v>828</v>
      </c>
      <c r="AE830" s="33">
        <f t="shared" si="87"/>
        <v>1820.5537619087222</v>
      </c>
      <c r="AH830" s="33">
        <f t="shared" si="88"/>
        <v>24.456357494846984</v>
      </c>
      <c r="AI830" s="33">
        <f t="shared" si="89"/>
        <v>65.543642505153016</v>
      </c>
      <c r="AK830" s="75">
        <f t="shared" si="91"/>
        <v>41.087285010306033</v>
      </c>
      <c r="AN830" s="64"/>
      <c r="AQ830" s="64"/>
      <c r="AR830" s="75">
        <f>(SQRT((SIN(RADIANS(90-DEGREES(ASIN(AD830/2000))))*SQRT(2*Basic!$C$4*9.81)*Tool!$B$125*SIN(RADIANS(90-DEGREES(ASIN(AD830/2000))))*SQRT(2*Basic!$C$4*9.81)*Tool!$B$125)+(COS(RADIANS(90-DEGREES(ASIN(AD830/2000))))*SQRT(2*Basic!$C$4*9.81)*COS(RADIANS(90-DEGREES(ASIN(AD830/2000))))*SQRT(2*Basic!$C$4*9.81))))*(SQRT((SIN(RADIANS(90-DEGREES(ASIN(AD830/2000))))*SQRT(2*Basic!$C$4*9.81)*Tool!$B$125*SIN(RADIANS(90-DEGREES(ASIN(AD830/2000))))*SQRT(2*Basic!$C$4*9.81)*Tool!$B$125)+(COS(RADIANS(90-DEGREES(ASIN(AD830/2000))))*SQRT(2*Basic!$C$4*9.81)*COS(RADIANS(90-DEGREES(ASIN(AD830/2000))))*SQRT(2*Basic!$C$4*9.81))))/(2*9.81)</f>
        <v>1.0114382145599998</v>
      </c>
      <c r="AS830" s="75">
        <f>(1/9.81)*((SQRT((SIN(RADIANS(90-DEGREES(ASIN(AD830/2000))))*SQRT(2*Basic!$C$4*9.81)*Tool!$B$125*SIN(RADIANS(90-DEGREES(ASIN(AD830/2000))))*SQRT(2*Basic!$C$4*9.81)*Tool!$B$125)+(COS(RADIANS(90-DEGREES(ASIN(AD830/2000))))*SQRT(2*Basic!$C$4*9.81)*COS(RADIANS(90-DEGREES(ASIN(AD830/2000))))*SQRT(2*Basic!$C$4*9.81))))*SIN(RADIANS(AK830))+(SQRT(((SQRT((SIN(RADIANS(90-DEGREES(ASIN(AD830/2000))))*SQRT(2*Basic!$C$4*9.81)*Tool!$B$125*SIN(RADIANS(90-DEGREES(ASIN(AD830/2000))))*SQRT(2*Basic!$C$4*9.81)*Tool!$B$125)+(COS(RADIANS(90-DEGREES(ASIN(AD830/2000))))*SQRT(2*Basic!$C$4*9.81)*COS(RADIANS(90-DEGREES(ASIN(AD830/2000))))*SQRT(2*Basic!$C$4*9.81))))*SIN(RADIANS(AK830))*(SQRT((SIN(RADIANS(90-DEGREES(ASIN(AD830/2000))))*SQRT(2*Basic!$C$4*9.81)*Tool!$B$125*SIN(RADIANS(90-DEGREES(ASIN(AD830/2000))))*SQRT(2*Basic!$C$4*9.81)*Tool!$B$125)+(COS(RADIANS(90-DEGREES(ASIN(AD830/2000))))*SQRT(2*Basic!$C$4*9.81)*COS(RADIANS(90-DEGREES(ASIN(AD830/2000))))*SQRT(2*Basic!$C$4*9.81))))*SIN(RADIANS(AK830)))-19.62*(-Basic!$C$3))))*(SQRT((SIN(RADIANS(90-DEGREES(ASIN(AD830/2000))))*SQRT(2*Basic!$C$4*9.81)*Tool!$B$125*SIN(RADIANS(90-DEGREES(ASIN(AD830/2000))))*SQRT(2*Basic!$C$4*9.81)*Tool!$B$125)+(COS(RADIANS(90-DEGREES(ASIN(AD830/2000))))*SQRT(2*Basic!$C$4*9.81)*COS(RADIANS(90-DEGREES(ASIN(AD830/2000))))*SQRT(2*Basic!$C$4*9.81))))*COS(RADIANS(AK830))</f>
        <v>4.8482970164464492</v>
      </c>
    </row>
    <row r="831" spans="6:45" x14ac:dyDescent="0.3">
      <c r="F831">
        <v>829</v>
      </c>
      <c r="G831" s="31">
        <f t="shared" si="86"/>
        <v>2.4439264559021896</v>
      </c>
      <c r="H831" s="35">
        <f>Tool!$E$10+('Trajectory Map'!G831*SIN(RADIANS(90-2*DEGREES(ASIN($D$5/2000))))/COS(RADIANS(90-2*DEGREES(ASIN($D$5/2000))))-('Trajectory Map'!G831*'Trajectory Map'!G831/((VLOOKUP($D$5,$AD$3:$AR$2002,15,FALSE)*4*COS(RADIANS(90-2*DEGREES(ASIN($D$5/2000))))*COS(RADIANS(90-2*DEGREES(ASIN($D$5/2000))))))))</f>
        <v>5.1736382913031971</v>
      </c>
      <c r="AD831" s="33">
        <f t="shared" si="90"/>
        <v>829</v>
      </c>
      <c r="AE831" s="33">
        <f t="shared" si="87"/>
        <v>1820.098623701474</v>
      </c>
      <c r="AH831" s="33">
        <f t="shared" si="88"/>
        <v>24.487833050326337</v>
      </c>
      <c r="AI831" s="33">
        <f t="shared" si="89"/>
        <v>65.512166949673656</v>
      </c>
      <c r="AK831" s="75">
        <f t="shared" si="91"/>
        <v>41.024333899347326</v>
      </c>
      <c r="AN831" s="64"/>
      <c r="AQ831" s="64"/>
      <c r="AR831" s="75">
        <f>(SQRT((SIN(RADIANS(90-DEGREES(ASIN(AD831/2000))))*SQRT(2*Basic!$C$4*9.81)*Tool!$B$125*SIN(RADIANS(90-DEGREES(ASIN(AD831/2000))))*SQRT(2*Basic!$C$4*9.81)*Tool!$B$125)+(COS(RADIANS(90-DEGREES(ASIN(AD831/2000))))*SQRT(2*Basic!$C$4*9.81)*COS(RADIANS(90-DEGREES(ASIN(AD831/2000))))*SQRT(2*Basic!$C$4*9.81))))*(SQRT((SIN(RADIANS(90-DEGREES(ASIN(AD831/2000))))*SQRT(2*Basic!$C$4*9.81)*Tool!$B$125*SIN(RADIANS(90-DEGREES(ASIN(AD831/2000))))*SQRT(2*Basic!$C$4*9.81)*Tool!$B$125)+(COS(RADIANS(90-DEGREES(ASIN(AD831/2000))))*SQRT(2*Basic!$C$4*9.81)*COS(RADIANS(90-DEGREES(ASIN(AD831/2000))))*SQRT(2*Basic!$C$4*9.81))))/(2*9.81)</f>
        <v>1.0118824396900004</v>
      </c>
      <c r="AS831" s="75">
        <f>(1/9.81)*((SQRT((SIN(RADIANS(90-DEGREES(ASIN(AD831/2000))))*SQRT(2*Basic!$C$4*9.81)*Tool!$B$125*SIN(RADIANS(90-DEGREES(ASIN(AD831/2000))))*SQRT(2*Basic!$C$4*9.81)*Tool!$B$125)+(COS(RADIANS(90-DEGREES(ASIN(AD831/2000))))*SQRT(2*Basic!$C$4*9.81)*COS(RADIANS(90-DEGREES(ASIN(AD831/2000))))*SQRT(2*Basic!$C$4*9.81))))*SIN(RADIANS(AK831))+(SQRT(((SQRT((SIN(RADIANS(90-DEGREES(ASIN(AD831/2000))))*SQRT(2*Basic!$C$4*9.81)*Tool!$B$125*SIN(RADIANS(90-DEGREES(ASIN(AD831/2000))))*SQRT(2*Basic!$C$4*9.81)*Tool!$B$125)+(COS(RADIANS(90-DEGREES(ASIN(AD831/2000))))*SQRT(2*Basic!$C$4*9.81)*COS(RADIANS(90-DEGREES(ASIN(AD831/2000))))*SQRT(2*Basic!$C$4*9.81))))*SIN(RADIANS(AK831))*(SQRT((SIN(RADIANS(90-DEGREES(ASIN(AD831/2000))))*SQRT(2*Basic!$C$4*9.81)*Tool!$B$125*SIN(RADIANS(90-DEGREES(ASIN(AD831/2000))))*SQRT(2*Basic!$C$4*9.81)*Tool!$B$125)+(COS(RADIANS(90-DEGREES(ASIN(AD831/2000))))*SQRT(2*Basic!$C$4*9.81)*COS(RADIANS(90-DEGREES(ASIN(AD831/2000))))*SQRT(2*Basic!$C$4*9.81))))*SIN(RADIANS(AK831)))-19.62*(-Basic!$C$3))))*(SQRT((SIN(RADIANS(90-DEGREES(ASIN(AD831/2000))))*SQRT(2*Basic!$C$4*9.81)*Tool!$B$125*SIN(RADIANS(90-DEGREES(ASIN(AD831/2000))))*SQRT(2*Basic!$C$4*9.81)*Tool!$B$125)+(COS(RADIANS(90-DEGREES(ASIN(AD831/2000))))*SQRT(2*Basic!$C$4*9.81)*COS(RADIANS(90-DEGREES(ASIN(AD831/2000))))*SQRT(2*Basic!$C$4*9.81))))*COS(RADIANS(AK831))</f>
        <v>4.85268781391059</v>
      </c>
    </row>
    <row r="832" spans="6:45" x14ac:dyDescent="0.3">
      <c r="F832">
        <v>830</v>
      </c>
      <c r="G832" s="31">
        <f t="shared" si="86"/>
        <v>2.4468744974654011</v>
      </c>
      <c r="H832" s="35">
        <f>Tool!$E$10+('Trajectory Map'!G832*SIN(RADIANS(90-2*DEGREES(ASIN($D$5/2000))))/COS(RADIANS(90-2*DEGREES(ASIN($D$5/2000))))-('Trajectory Map'!G832*'Trajectory Map'!G832/((VLOOKUP($D$5,$AD$3:$AR$2002,15,FALSE)*4*COS(RADIANS(90-2*DEGREES(ASIN($D$5/2000))))*COS(RADIANS(90-2*DEGREES(ASIN($D$5/2000))))))))</f>
        <v>5.1712082324933988</v>
      </c>
      <c r="AD832" s="33">
        <f t="shared" si="90"/>
        <v>830</v>
      </c>
      <c r="AE832" s="33">
        <f t="shared" si="87"/>
        <v>1819.6428220944902</v>
      </c>
      <c r="AH832" s="33">
        <f t="shared" si="88"/>
        <v>24.519316483380415</v>
      </c>
      <c r="AI832" s="33">
        <f t="shared" si="89"/>
        <v>65.480683516619592</v>
      </c>
      <c r="AK832" s="75">
        <f t="shared" si="91"/>
        <v>40.961367033239171</v>
      </c>
      <c r="AN832" s="64"/>
      <c r="AQ832" s="64"/>
      <c r="AR832" s="75">
        <f>(SQRT((SIN(RADIANS(90-DEGREES(ASIN(AD832/2000))))*SQRT(2*Basic!$C$4*9.81)*Tool!$B$125*SIN(RADIANS(90-DEGREES(ASIN(AD832/2000))))*SQRT(2*Basic!$C$4*9.81)*Tool!$B$125)+(COS(RADIANS(90-DEGREES(ASIN(AD832/2000))))*SQRT(2*Basic!$C$4*9.81)*COS(RADIANS(90-DEGREES(ASIN(AD832/2000))))*SQRT(2*Basic!$C$4*9.81))))*(SQRT((SIN(RADIANS(90-DEGREES(ASIN(AD832/2000))))*SQRT(2*Basic!$C$4*9.81)*Tool!$B$125*SIN(RADIANS(90-DEGREES(ASIN(AD832/2000))))*SQRT(2*Basic!$C$4*9.81)*Tool!$B$125)+(COS(RADIANS(90-DEGREES(ASIN(AD832/2000))))*SQRT(2*Basic!$C$4*9.81)*COS(RADIANS(90-DEGREES(ASIN(AD832/2000))))*SQRT(2*Basic!$C$4*9.81))))/(2*9.81)</f>
        <v>1.0123272009999997</v>
      </c>
      <c r="AS832" s="75">
        <f>(1/9.81)*((SQRT((SIN(RADIANS(90-DEGREES(ASIN(AD832/2000))))*SQRT(2*Basic!$C$4*9.81)*Tool!$B$125*SIN(RADIANS(90-DEGREES(ASIN(AD832/2000))))*SQRT(2*Basic!$C$4*9.81)*Tool!$B$125)+(COS(RADIANS(90-DEGREES(ASIN(AD832/2000))))*SQRT(2*Basic!$C$4*9.81)*COS(RADIANS(90-DEGREES(ASIN(AD832/2000))))*SQRT(2*Basic!$C$4*9.81))))*SIN(RADIANS(AK832))+(SQRT(((SQRT((SIN(RADIANS(90-DEGREES(ASIN(AD832/2000))))*SQRT(2*Basic!$C$4*9.81)*Tool!$B$125*SIN(RADIANS(90-DEGREES(ASIN(AD832/2000))))*SQRT(2*Basic!$C$4*9.81)*Tool!$B$125)+(COS(RADIANS(90-DEGREES(ASIN(AD832/2000))))*SQRT(2*Basic!$C$4*9.81)*COS(RADIANS(90-DEGREES(ASIN(AD832/2000))))*SQRT(2*Basic!$C$4*9.81))))*SIN(RADIANS(AK832))*(SQRT((SIN(RADIANS(90-DEGREES(ASIN(AD832/2000))))*SQRT(2*Basic!$C$4*9.81)*Tool!$B$125*SIN(RADIANS(90-DEGREES(ASIN(AD832/2000))))*SQRT(2*Basic!$C$4*9.81)*Tool!$B$125)+(COS(RADIANS(90-DEGREES(ASIN(AD832/2000))))*SQRT(2*Basic!$C$4*9.81)*COS(RADIANS(90-DEGREES(ASIN(AD832/2000))))*SQRT(2*Basic!$C$4*9.81))))*SIN(RADIANS(AK832)))-19.62*(-Basic!$C$3))))*(SQRT((SIN(RADIANS(90-DEGREES(ASIN(AD832/2000))))*SQRT(2*Basic!$C$4*9.81)*Tool!$B$125*SIN(RADIANS(90-DEGREES(ASIN(AD832/2000))))*SQRT(2*Basic!$C$4*9.81)*Tool!$B$125)+(COS(RADIANS(90-DEGREES(ASIN(AD832/2000))))*SQRT(2*Basic!$C$4*9.81)*COS(RADIANS(90-DEGREES(ASIN(AD832/2000))))*SQRT(2*Basic!$C$4*9.81))))*COS(RADIANS(AK832))</f>
        <v>4.857071817561704</v>
      </c>
    </row>
    <row r="833" spans="6:45" x14ac:dyDescent="0.3">
      <c r="F833">
        <v>831</v>
      </c>
      <c r="G833" s="31">
        <f t="shared" si="86"/>
        <v>2.4498225390286121</v>
      </c>
      <c r="H833" s="35">
        <f>Tool!$E$10+('Trajectory Map'!G833*SIN(RADIANS(90-2*DEGREES(ASIN($D$5/2000))))/COS(RADIANS(90-2*DEGREES(ASIN($D$5/2000))))-('Trajectory Map'!G833*'Trajectory Map'!G833/((VLOOKUP($D$5,$AD$3:$AR$2002,15,FALSE)*4*COS(RADIANS(90-2*DEGREES(ASIN($D$5/2000))))*COS(RADIANS(90-2*DEGREES(ASIN($D$5/2000))))))))</f>
        <v>5.1687747200900871</v>
      </c>
      <c r="AD833" s="33">
        <f t="shared" si="90"/>
        <v>831</v>
      </c>
      <c r="AE833" s="33">
        <f t="shared" si="87"/>
        <v>1819.1863565891208</v>
      </c>
      <c r="AH833" s="33">
        <f t="shared" si="88"/>
        <v>24.550807809440094</v>
      </c>
      <c r="AI833" s="33">
        <f t="shared" si="89"/>
        <v>65.449192190559899</v>
      </c>
      <c r="AK833" s="75">
        <f t="shared" si="91"/>
        <v>40.898384381119811</v>
      </c>
      <c r="AN833" s="64"/>
      <c r="AQ833" s="64"/>
      <c r="AR833" s="75">
        <f>(SQRT((SIN(RADIANS(90-DEGREES(ASIN(AD833/2000))))*SQRT(2*Basic!$C$4*9.81)*Tool!$B$125*SIN(RADIANS(90-DEGREES(ASIN(AD833/2000))))*SQRT(2*Basic!$C$4*9.81)*Tool!$B$125)+(COS(RADIANS(90-DEGREES(ASIN(AD833/2000))))*SQRT(2*Basic!$C$4*9.81)*COS(RADIANS(90-DEGREES(ASIN(AD833/2000))))*SQRT(2*Basic!$C$4*9.81))))*(SQRT((SIN(RADIANS(90-DEGREES(ASIN(AD833/2000))))*SQRT(2*Basic!$C$4*9.81)*Tool!$B$125*SIN(RADIANS(90-DEGREES(ASIN(AD833/2000))))*SQRT(2*Basic!$C$4*9.81)*Tool!$B$125)+(COS(RADIANS(90-DEGREES(ASIN(AD833/2000))))*SQRT(2*Basic!$C$4*9.81)*COS(RADIANS(90-DEGREES(ASIN(AD833/2000))))*SQRT(2*Basic!$C$4*9.81))))/(2*9.81)</f>
        <v>1.0127724984900004</v>
      </c>
      <c r="AS833" s="75">
        <f>(1/9.81)*((SQRT((SIN(RADIANS(90-DEGREES(ASIN(AD833/2000))))*SQRT(2*Basic!$C$4*9.81)*Tool!$B$125*SIN(RADIANS(90-DEGREES(ASIN(AD833/2000))))*SQRT(2*Basic!$C$4*9.81)*Tool!$B$125)+(COS(RADIANS(90-DEGREES(ASIN(AD833/2000))))*SQRT(2*Basic!$C$4*9.81)*COS(RADIANS(90-DEGREES(ASIN(AD833/2000))))*SQRT(2*Basic!$C$4*9.81))))*SIN(RADIANS(AK833))+(SQRT(((SQRT((SIN(RADIANS(90-DEGREES(ASIN(AD833/2000))))*SQRT(2*Basic!$C$4*9.81)*Tool!$B$125*SIN(RADIANS(90-DEGREES(ASIN(AD833/2000))))*SQRT(2*Basic!$C$4*9.81)*Tool!$B$125)+(COS(RADIANS(90-DEGREES(ASIN(AD833/2000))))*SQRT(2*Basic!$C$4*9.81)*COS(RADIANS(90-DEGREES(ASIN(AD833/2000))))*SQRT(2*Basic!$C$4*9.81))))*SIN(RADIANS(AK833))*(SQRT((SIN(RADIANS(90-DEGREES(ASIN(AD833/2000))))*SQRT(2*Basic!$C$4*9.81)*Tool!$B$125*SIN(RADIANS(90-DEGREES(ASIN(AD833/2000))))*SQRT(2*Basic!$C$4*9.81)*Tool!$B$125)+(COS(RADIANS(90-DEGREES(ASIN(AD833/2000))))*SQRT(2*Basic!$C$4*9.81)*COS(RADIANS(90-DEGREES(ASIN(AD833/2000))))*SQRT(2*Basic!$C$4*9.81))))*SIN(RADIANS(AK833)))-19.62*(-Basic!$C$3))))*(SQRT((SIN(RADIANS(90-DEGREES(ASIN(AD833/2000))))*SQRT(2*Basic!$C$4*9.81)*Tool!$B$125*SIN(RADIANS(90-DEGREES(ASIN(AD833/2000))))*SQRT(2*Basic!$C$4*9.81)*Tool!$B$125)+(COS(RADIANS(90-DEGREES(ASIN(AD833/2000))))*SQRT(2*Basic!$C$4*9.81)*COS(RADIANS(90-DEGREES(ASIN(AD833/2000))))*SQRT(2*Basic!$C$4*9.81))))*COS(RADIANS(AK833))</f>
        <v>4.8614490118314482</v>
      </c>
    </row>
    <row r="834" spans="6:45" x14ac:dyDescent="0.3">
      <c r="F834">
        <v>832</v>
      </c>
      <c r="G834" s="31">
        <f t="shared" si="86"/>
        <v>2.4527705805918236</v>
      </c>
      <c r="H834" s="35">
        <f>Tool!$E$10+('Trajectory Map'!G834*SIN(RADIANS(90-2*DEGREES(ASIN($D$5/2000))))/COS(RADIANS(90-2*DEGREES(ASIN($D$5/2000))))-('Trajectory Map'!G834*'Trajectory Map'!G834/((VLOOKUP($D$5,$AD$3:$AR$2002,15,FALSE)*4*COS(RADIANS(90-2*DEGREES(ASIN($D$5/2000))))*COS(RADIANS(90-2*DEGREES(ASIN($D$5/2000))))))))</f>
        <v>5.1663377540932611</v>
      </c>
      <c r="AD834" s="33">
        <f t="shared" si="90"/>
        <v>832</v>
      </c>
      <c r="AE834" s="33">
        <f t="shared" si="87"/>
        <v>1818.7292266854899</v>
      </c>
      <c r="AH834" s="33">
        <f t="shared" si="88"/>
        <v>24.582307043965166</v>
      </c>
      <c r="AI834" s="33">
        <f t="shared" si="89"/>
        <v>65.417692956034841</v>
      </c>
      <c r="AK834" s="75">
        <f t="shared" si="91"/>
        <v>40.835385912069668</v>
      </c>
      <c r="AN834" s="64"/>
      <c r="AQ834" s="64"/>
      <c r="AR834" s="75">
        <f>(SQRT((SIN(RADIANS(90-DEGREES(ASIN(AD834/2000))))*SQRT(2*Basic!$C$4*9.81)*Tool!$B$125*SIN(RADIANS(90-DEGREES(ASIN(AD834/2000))))*SQRT(2*Basic!$C$4*9.81)*Tool!$B$125)+(COS(RADIANS(90-DEGREES(ASIN(AD834/2000))))*SQRT(2*Basic!$C$4*9.81)*COS(RADIANS(90-DEGREES(ASIN(AD834/2000))))*SQRT(2*Basic!$C$4*9.81))))*(SQRT((SIN(RADIANS(90-DEGREES(ASIN(AD834/2000))))*SQRT(2*Basic!$C$4*9.81)*Tool!$B$125*SIN(RADIANS(90-DEGREES(ASIN(AD834/2000))))*SQRT(2*Basic!$C$4*9.81)*Tool!$B$125)+(COS(RADIANS(90-DEGREES(ASIN(AD834/2000))))*SQRT(2*Basic!$C$4*9.81)*COS(RADIANS(90-DEGREES(ASIN(AD834/2000))))*SQRT(2*Basic!$C$4*9.81))))/(2*9.81)</f>
        <v>1.0132183321600001</v>
      </c>
      <c r="AS834" s="75">
        <f>(1/9.81)*((SQRT((SIN(RADIANS(90-DEGREES(ASIN(AD834/2000))))*SQRT(2*Basic!$C$4*9.81)*Tool!$B$125*SIN(RADIANS(90-DEGREES(ASIN(AD834/2000))))*SQRT(2*Basic!$C$4*9.81)*Tool!$B$125)+(COS(RADIANS(90-DEGREES(ASIN(AD834/2000))))*SQRT(2*Basic!$C$4*9.81)*COS(RADIANS(90-DEGREES(ASIN(AD834/2000))))*SQRT(2*Basic!$C$4*9.81))))*SIN(RADIANS(AK834))+(SQRT(((SQRT((SIN(RADIANS(90-DEGREES(ASIN(AD834/2000))))*SQRT(2*Basic!$C$4*9.81)*Tool!$B$125*SIN(RADIANS(90-DEGREES(ASIN(AD834/2000))))*SQRT(2*Basic!$C$4*9.81)*Tool!$B$125)+(COS(RADIANS(90-DEGREES(ASIN(AD834/2000))))*SQRT(2*Basic!$C$4*9.81)*COS(RADIANS(90-DEGREES(ASIN(AD834/2000))))*SQRT(2*Basic!$C$4*9.81))))*SIN(RADIANS(AK834))*(SQRT((SIN(RADIANS(90-DEGREES(ASIN(AD834/2000))))*SQRT(2*Basic!$C$4*9.81)*Tool!$B$125*SIN(RADIANS(90-DEGREES(ASIN(AD834/2000))))*SQRT(2*Basic!$C$4*9.81)*Tool!$B$125)+(COS(RADIANS(90-DEGREES(ASIN(AD834/2000))))*SQRT(2*Basic!$C$4*9.81)*COS(RADIANS(90-DEGREES(ASIN(AD834/2000))))*SQRT(2*Basic!$C$4*9.81))))*SIN(RADIANS(AK834)))-19.62*(-Basic!$C$3))))*(SQRT((SIN(RADIANS(90-DEGREES(ASIN(AD834/2000))))*SQRT(2*Basic!$C$4*9.81)*Tool!$B$125*SIN(RADIANS(90-DEGREES(ASIN(AD834/2000))))*SQRT(2*Basic!$C$4*9.81)*Tool!$B$125)+(COS(RADIANS(90-DEGREES(ASIN(AD834/2000))))*SQRT(2*Basic!$C$4*9.81)*COS(RADIANS(90-DEGREES(ASIN(AD834/2000))))*SQRT(2*Basic!$C$4*9.81))))*COS(RADIANS(AK834))</f>
        <v>4.8658193811383352</v>
      </c>
    </row>
    <row r="835" spans="6:45" x14ac:dyDescent="0.3">
      <c r="F835">
        <v>833</v>
      </c>
      <c r="G835" s="31">
        <f t="shared" ref="G835:G898" si="92">F835*$AV$2/2000</f>
        <v>2.4557186221550351</v>
      </c>
      <c r="H835" s="35">
        <f>Tool!$E$10+('Trajectory Map'!G835*SIN(RADIANS(90-2*DEGREES(ASIN($D$5/2000))))/COS(RADIANS(90-2*DEGREES(ASIN($D$5/2000))))-('Trajectory Map'!G835*'Trajectory Map'!G835/((VLOOKUP($D$5,$AD$3:$AR$2002,15,FALSE)*4*COS(RADIANS(90-2*DEGREES(ASIN($D$5/2000))))*COS(RADIANS(90-2*DEGREES(ASIN($D$5/2000))))))))</f>
        <v>5.16389733450292</v>
      </c>
      <c r="AD835" s="33">
        <f t="shared" si="90"/>
        <v>833</v>
      </c>
      <c r="AE835" s="33">
        <f t="shared" si="87"/>
        <v>1818.2714318824899</v>
      </c>
      <c r="AH835" s="33">
        <f t="shared" si="88"/>
        <v>24.613814202444381</v>
      </c>
      <c r="AI835" s="33">
        <f t="shared" si="89"/>
        <v>65.386185797555612</v>
      </c>
      <c r="AK835" s="75">
        <f t="shared" si="91"/>
        <v>40.772371595111238</v>
      </c>
      <c r="AN835" s="64"/>
      <c r="AQ835" s="64"/>
      <c r="AR835" s="75">
        <f>(SQRT((SIN(RADIANS(90-DEGREES(ASIN(AD835/2000))))*SQRT(2*Basic!$C$4*9.81)*Tool!$B$125*SIN(RADIANS(90-DEGREES(ASIN(AD835/2000))))*SQRT(2*Basic!$C$4*9.81)*Tool!$B$125)+(COS(RADIANS(90-DEGREES(ASIN(AD835/2000))))*SQRT(2*Basic!$C$4*9.81)*COS(RADIANS(90-DEGREES(ASIN(AD835/2000))))*SQRT(2*Basic!$C$4*9.81))))*(SQRT((SIN(RADIANS(90-DEGREES(ASIN(AD835/2000))))*SQRT(2*Basic!$C$4*9.81)*Tool!$B$125*SIN(RADIANS(90-DEGREES(ASIN(AD835/2000))))*SQRT(2*Basic!$C$4*9.81)*Tool!$B$125)+(COS(RADIANS(90-DEGREES(ASIN(AD835/2000))))*SQRT(2*Basic!$C$4*9.81)*COS(RADIANS(90-DEGREES(ASIN(AD835/2000))))*SQRT(2*Basic!$C$4*9.81))))/(2*9.81)</f>
        <v>1.01366470201</v>
      </c>
      <c r="AS835" s="75">
        <f>(1/9.81)*((SQRT((SIN(RADIANS(90-DEGREES(ASIN(AD835/2000))))*SQRT(2*Basic!$C$4*9.81)*Tool!$B$125*SIN(RADIANS(90-DEGREES(ASIN(AD835/2000))))*SQRT(2*Basic!$C$4*9.81)*Tool!$B$125)+(COS(RADIANS(90-DEGREES(ASIN(AD835/2000))))*SQRT(2*Basic!$C$4*9.81)*COS(RADIANS(90-DEGREES(ASIN(AD835/2000))))*SQRT(2*Basic!$C$4*9.81))))*SIN(RADIANS(AK835))+(SQRT(((SQRT((SIN(RADIANS(90-DEGREES(ASIN(AD835/2000))))*SQRT(2*Basic!$C$4*9.81)*Tool!$B$125*SIN(RADIANS(90-DEGREES(ASIN(AD835/2000))))*SQRT(2*Basic!$C$4*9.81)*Tool!$B$125)+(COS(RADIANS(90-DEGREES(ASIN(AD835/2000))))*SQRT(2*Basic!$C$4*9.81)*COS(RADIANS(90-DEGREES(ASIN(AD835/2000))))*SQRT(2*Basic!$C$4*9.81))))*SIN(RADIANS(AK835))*(SQRT((SIN(RADIANS(90-DEGREES(ASIN(AD835/2000))))*SQRT(2*Basic!$C$4*9.81)*Tool!$B$125*SIN(RADIANS(90-DEGREES(ASIN(AD835/2000))))*SQRT(2*Basic!$C$4*9.81)*Tool!$B$125)+(COS(RADIANS(90-DEGREES(ASIN(AD835/2000))))*SQRT(2*Basic!$C$4*9.81)*COS(RADIANS(90-DEGREES(ASIN(AD835/2000))))*SQRT(2*Basic!$C$4*9.81))))*SIN(RADIANS(AK835)))-19.62*(-Basic!$C$3))))*(SQRT((SIN(RADIANS(90-DEGREES(ASIN(AD835/2000))))*SQRT(2*Basic!$C$4*9.81)*Tool!$B$125*SIN(RADIANS(90-DEGREES(ASIN(AD835/2000))))*SQRT(2*Basic!$C$4*9.81)*Tool!$B$125)+(COS(RADIANS(90-DEGREES(ASIN(AD835/2000))))*SQRT(2*Basic!$C$4*9.81)*COS(RADIANS(90-DEGREES(ASIN(AD835/2000))))*SQRT(2*Basic!$C$4*9.81))))*COS(RADIANS(AK835))</f>
        <v>4.8701829098878218</v>
      </c>
    </row>
    <row r="836" spans="6:45" x14ac:dyDescent="0.3">
      <c r="F836">
        <v>834</v>
      </c>
      <c r="G836" s="31">
        <f t="shared" si="92"/>
        <v>2.4586666637182462</v>
      </c>
      <c r="H836" s="35">
        <f>Tool!$E$10+('Trajectory Map'!G836*SIN(RADIANS(90-2*DEGREES(ASIN($D$5/2000))))/COS(RADIANS(90-2*DEGREES(ASIN($D$5/2000))))-('Trajectory Map'!G836*'Trajectory Map'!G836/((VLOOKUP($D$5,$AD$3:$AR$2002,15,FALSE)*4*COS(RADIANS(90-2*DEGREES(ASIN($D$5/2000))))*COS(RADIANS(90-2*DEGREES(ASIN($D$5/2000))))))))</f>
        <v>5.1614534613190663</v>
      </c>
      <c r="AD836" s="33">
        <f t="shared" si="90"/>
        <v>834</v>
      </c>
      <c r="AE836" s="33">
        <f t="shared" ref="AE836:AE899" si="93">SQRT($AC$7-(AD836*AD836))</f>
        <v>1817.8129716777796</v>
      </c>
      <c r="AH836" s="33">
        <f t="shared" ref="AH836:AH899" si="94">DEGREES(ASIN(AD836/2000))</f>
        <v>24.645329300395588</v>
      </c>
      <c r="AI836" s="33">
        <f t="shared" ref="AI836:AI899" si="95">90-AH836</f>
        <v>65.354670699604412</v>
      </c>
      <c r="AK836" s="75">
        <f t="shared" si="91"/>
        <v>40.709341399208824</v>
      </c>
      <c r="AN836" s="64"/>
      <c r="AQ836" s="64"/>
      <c r="AR836" s="75">
        <f>(SQRT((SIN(RADIANS(90-DEGREES(ASIN(AD836/2000))))*SQRT(2*Basic!$C$4*9.81)*Tool!$B$125*SIN(RADIANS(90-DEGREES(ASIN(AD836/2000))))*SQRT(2*Basic!$C$4*9.81)*Tool!$B$125)+(COS(RADIANS(90-DEGREES(ASIN(AD836/2000))))*SQRT(2*Basic!$C$4*9.81)*COS(RADIANS(90-DEGREES(ASIN(AD836/2000))))*SQRT(2*Basic!$C$4*9.81))))*(SQRT((SIN(RADIANS(90-DEGREES(ASIN(AD836/2000))))*SQRT(2*Basic!$C$4*9.81)*Tool!$B$125*SIN(RADIANS(90-DEGREES(ASIN(AD836/2000))))*SQRT(2*Basic!$C$4*9.81)*Tool!$B$125)+(COS(RADIANS(90-DEGREES(ASIN(AD836/2000))))*SQRT(2*Basic!$C$4*9.81)*COS(RADIANS(90-DEGREES(ASIN(AD836/2000))))*SQRT(2*Basic!$C$4*9.81))))/(2*9.81)</f>
        <v>1.0141116080400001</v>
      </c>
      <c r="AS836" s="75">
        <f>(1/9.81)*((SQRT((SIN(RADIANS(90-DEGREES(ASIN(AD836/2000))))*SQRT(2*Basic!$C$4*9.81)*Tool!$B$125*SIN(RADIANS(90-DEGREES(ASIN(AD836/2000))))*SQRT(2*Basic!$C$4*9.81)*Tool!$B$125)+(COS(RADIANS(90-DEGREES(ASIN(AD836/2000))))*SQRT(2*Basic!$C$4*9.81)*COS(RADIANS(90-DEGREES(ASIN(AD836/2000))))*SQRT(2*Basic!$C$4*9.81))))*SIN(RADIANS(AK836))+(SQRT(((SQRT((SIN(RADIANS(90-DEGREES(ASIN(AD836/2000))))*SQRT(2*Basic!$C$4*9.81)*Tool!$B$125*SIN(RADIANS(90-DEGREES(ASIN(AD836/2000))))*SQRT(2*Basic!$C$4*9.81)*Tool!$B$125)+(COS(RADIANS(90-DEGREES(ASIN(AD836/2000))))*SQRT(2*Basic!$C$4*9.81)*COS(RADIANS(90-DEGREES(ASIN(AD836/2000))))*SQRT(2*Basic!$C$4*9.81))))*SIN(RADIANS(AK836))*(SQRT((SIN(RADIANS(90-DEGREES(ASIN(AD836/2000))))*SQRT(2*Basic!$C$4*9.81)*Tool!$B$125*SIN(RADIANS(90-DEGREES(ASIN(AD836/2000))))*SQRT(2*Basic!$C$4*9.81)*Tool!$B$125)+(COS(RADIANS(90-DEGREES(ASIN(AD836/2000))))*SQRT(2*Basic!$C$4*9.81)*COS(RADIANS(90-DEGREES(ASIN(AD836/2000))))*SQRT(2*Basic!$C$4*9.81))))*SIN(RADIANS(AK836)))-19.62*(-Basic!$C$3))))*(SQRT((SIN(RADIANS(90-DEGREES(ASIN(AD836/2000))))*SQRT(2*Basic!$C$4*9.81)*Tool!$B$125*SIN(RADIANS(90-DEGREES(ASIN(AD836/2000))))*SQRT(2*Basic!$C$4*9.81)*Tool!$B$125)+(COS(RADIANS(90-DEGREES(ASIN(AD836/2000))))*SQRT(2*Basic!$C$4*9.81)*COS(RADIANS(90-DEGREES(ASIN(AD836/2000))))*SQRT(2*Basic!$C$4*9.81))))*COS(RADIANS(AK836))</f>
        <v>4.8745395824723579</v>
      </c>
    </row>
    <row r="837" spans="6:45" x14ac:dyDescent="0.3">
      <c r="F837">
        <v>835</v>
      </c>
      <c r="G837" s="31">
        <f t="shared" si="92"/>
        <v>2.4616147052814576</v>
      </c>
      <c r="H837" s="35">
        <f>Tool!$E$10+('Trajectory Map'!G837*SIN(RADIANS(90-2*DEGREES(ASIN($D$5/2000))))/COS(RADIANS(90-2*DEGREES(ASIN($D$5/2000))))-('Trajectory Map'!G837*'Trajectory Map'!G837/((VLOOKUP($D$5,$AD$3:$AR$2002,15,FALSE)*4*COS(RADIANS(90-2*DEGREES(ASIN($D$5/2000))))*COS(RADIANS(90-2*DEGREES(ASIN($D$5/2000))))))))</f>
        <v>5.1590061345416975</v>
      </c>
      <c r="AD837" s="33">
        <f t="shared" ref="AD837:AD900" si="96">AD836+1</f>
        <v>835</v>
      </c>
      <c r="AE837" s="33">
        <f t="shared" si="93"/>
        <v>1817.3538455677804</v>
      </c>
      <c r="AH837" s="33">
        <f t="shared" si="94"/>
        <v>24.676852353365803</v>
      </c>
      <c r="AI837" s="33">
        <f t="shared" si="95"/>
        <v>65.323147646634197</v>
      </c>
      <c r="AK837" s="75">
        <f t="shared" ref="AK837:AK900" si="97">90-(AH837*2)</f>
        <v>40.646295293268395</v>
      </c>
      <c r="AN837" s="64"/>
      <c r="AQ837" s="64"/>
      <c r="AR837" s="75">
        <f>(SQRT((SIN(RADIANS(90-DEGREES(ASIN(AD837/2000))))*SQRT(2*Basic!$C$4*9.81)*Tool!$B$125*SIN(RADIANS(90-DEGREES(ASIN(AD837/2000))))*SQRT(2*Basic!$C$4*9.81)*Tool!$B$125)+(COS(RADIANS(90-DEGREES(ASIN(AD837/2000))))*SQRT(2*Basic!$C$4*9.81)*COS(RADIANS(90-DEGREES(ASIN(AD837/2000))))*SQRT(2*Basic!$C$4*9.81))))*(SQRT((SIN(RADIANS(90-DEGREES(ASIN(AD837/2000))))*SQRT(2*Basic!$C$4*9.81)*Tool!$B$125*SIN(RADIANS(90-DEGREES(ASIN(AD837/2000))))*SQRT(2*Basic!$C$4*9.81)*Tool!$B$125)+(COS(RADIANS(90-DEGREES(ASIN(AD837/2000))))*SQRT(2*Basic!$C$4*9.81)*COS(RADIANS(90-DEGREES(ASIN(AD837/2000))))*SQRT(2*Basic!$C$4*9.81))))/(2*9.81)</f>
        <v>1.0145590502500001</v>
      </c>
      <c r="AS837" s="75">
        <f>(1/9.81)*((SQRT((SIN(RADIANS(90-DEGREES(ASIN(AD837/2000))))*SQRT(2*Basic!$C$4*9.81)*Tool!$B$125*SIN(RADIANS(90-DEGREES(ASIN(AD837/2000))))*SQRT(2*Basic!$C$4*9.81)*Tool!$B$125)+(COS(RADIANS(90-DEGREES(ASIN(AD837/2000))))*SQRT(2*Basic!$C$4*9.81)*COS(RADIANS(90-DEGREES(ASIN(AD837/2000))))*SQRT(2*Basic!$C$4*9.81))))*SIN(RADIANS(AK837))+(SQRT(((SQRT((SIN(RADIANS(90-DEGREES(ASIN(AD837/2000))))*SQRT(2*Basic!$C$4*9.81)*Tool!$B$125*SIN(RADIANS(90-DEGREES(ASIN(AD837/2000))))*SQRT(2*Basic!$C$4*9.81)*Tool!$B$125)+(COS(RADIANS(90-DEGREES(ASIN(AD837/2000))))*SQRT(2*Basic!$C$4*9.81)*COS(RADIANS(90-DEGREES(ASIN(AD837/2000))))*SQRT(2*Basic!$C$4*9.81))))*SIN(RADIANS(AK837))*(SQRT((SIN(RADIANS(90-DEGREES(ASIN(AD837/2000))))*SQRT(2*Basic!$C$4*9.81)*Tool!$B$125*SIN(RADIANS(90-DEGREES(ASIN(AD837/2000))))*SQRT(2*Basic!$C$4*9.81)*Tool!$B$125)+(COS(RADIANS(90-DEGREES(ASIN(AD837/2000))))*SQRT(2*Basic!$C$4*9.81)*COS(RADIANS(90-DEGREES(ASIN(AD837/2000))))*SQRT(2*Basic!$C$4*9.81))))*SIN(RADIANS(AK837)))-19.62*(-Basic!$C$3))))*(SQRT((SIN(RADIANS(90-DEGREES(ASIN(AD837/2000))))*SQRT(2*Basic!$C$4*9.81)*Tool!$B$125*SIN(RADIANS(90-DEGREES(ASIN(AD837/2000))))*SQRT(2*Basic!$C$4*9.81)*Tool!$B$125)+(COS(RADIANS(90-DEGREES(ASIN(AD837/2000))))*SQRT(2*Basic!$C$4*9.81)*COS(RADIANS(90-DEGREES(ASIN(AD837/2000))))*SQRT(2*Basic!$C$4*9.81))))*COS(RADIANS(AK837))</f>
        <v>4.8788893832714626</v>
      </c>
    </row>
    <row r="838" spans="6:45" x14ac:dyDescent="0.3">
      <c r="F838">
        <v>836</v>
      </c>
      <c r="G838" s="31">
        <f t="shared" si="92"/>
        <v>2.4645627468446687</v>
      </c>
      <c r="H838" s="35">
        <f>Tool!$E$10+('Trajectory Map'!G838*SIN(RADIANS(90-2*DEGREES(ASIN($D$5/2000))))/COS(RADIANS(90-2*DEGREES(ASIN($D$5/2000))))-('Trajectory Map'!G838*'Trajectory Map'!G838/((VLOOKUP($D$5,$AD$3:$AR$2002,15,FALSE)*4*COS(RADIANS(90-2*DEGREES(ASIN($D$5/2000))))*COS(RADIANS(90-2*DEGREES(ASIN($D$5/2000))))))))</f>
        <v>5.1565553541708145</v>
      </c>
      <c r="AD838" s="33">
        <f t="shared" si="96"/>
        <v>836</v>
      </c>
      <c r="AE838" s="33">
        <f t="shared" si="93"/>
        <v>1816.894053047673</v>
      </c>
      <c r="AH838" s="33">
        <f t="shared" si="94"/>
        <v>24.708383376931309</v>
      </c>
      <c r="AI838" s="33">
        <f t="shared" si="95"/>
        <v>65.291616623068691</v>
      </c>
      <c r="AK838" s="75">
        <f t="shared" si="97"/>
        <v>40.583233246137382</v>
      </c>
      <c r="AN838" s="64"/>
      <c r="AQ838" s="64"/>
      <c r="AR838" s="75">
        <f>(SQRT((SIN(RADIANS(90-DEGREES(ASIN(AD838/2000))))*SQRT(2*Basic!$C$4*9.81)*Tool!$B$125*SIN(RADIANS(90-DEGREES(ASIN(AD838/2000))))*SQRT(2*Basic!$C$4*9.81)*Tool!$B$125)+(COS(RADIANS(90-DEGREES(ASIN(AD838/2000))))*SQRT(2*Basic!$C$4*9.81)*COS(RADIANS(90-DEGREES(ASIN(AD838/2000))))*SQRT(2*Basic!$C$4*9.81))))*(SQRT((SIN(RADIANS(90-DEGREES(ASIN(AD838/2000))))*SQRT(2*Basic!$C$4*9.81)*Tool!$B$125*SIN(RADIANS(90-DEGREES(ASIN(AD838/2000))))*SQRT(2*Basic!$C$4*9.81)*Tool!$B$125)+(COS(RADIANS(90-DEGREES(ASIN(AD838/2000))))*SQRT(2*Basic!$C$4*9.81)*COS(RADIANS(90-DEGREES(ASIN(AD838/2000))))*SQRT(2*Basic!$C$4*9.81))))/(2*9.81)</f>
        <v>1.0150070286400001</v>
      </c>
      <c r="AS838" s="75">
        <f>(1/9.81)*((SQRT((SIN(RADIANS(90-DEGREES(ASIN(AD838/2000))))*SQRT(2*Basic!$C$4*9.81)*Tool!$B$125*SIN(RADIANS(90-DEGREES(ASIN(AD838/2000))))*SQRT(2*Basic!$C$4*9.81)*Tool!$B$125)+(COS(RADIANS(90-DEGREES(ASIN(AD838/2000))))*SQRT(2*Basic!$C$4*9.81)*COS(RADIANS(90-DEGREES(ASIN(AD838/2000))))*SQRT(2*Basic!$C$4*9.81))))*SIN(RADIANS(AK838))+(SQRT(((SQRT((SIN(RADIANS(90-DEGREES(ASIN(AD838/2000))))*SQRT(2*Basic!$C$4*9.81)*Tool!$B$125*SIN(RADIANS(90-DEGREES(ASIN(AD838/2000))))*SQRT(2*Basic!$C$4*9.81)*Tool!$B$125)+(COS(RADIANS(90-DEGREES(ASIN(AD838/2000))))*SQRT(2*Basic!$C$4*9.81)*COS(RADIANS(90-DEGREES(ASIN(AD838/2000))))*SQRT(2*Basic!$C$4*9.81))))*SIN(RADIANS(AK838))*(SQRT((SIN(RADIANS(90-DEGREES(ASIN(AD838/2000))))*SQRT(2*Basic!$C$4*9.81)*Tool!$B$125*SIN(RADIANS(90-DEGREES(ASIN(AD838/2000))))*SQRT(2*Basic!$C$4*9.81)*Tool!$B$125)+(COS(RADIANS(90-DEGREES(ASIN(AD838/2000))))*SQRT(2*Basic!$C$4*9.81)*COS(RADIANS(90-DEGREES(ASIN(AD838/2000))))*SQRT(2*Basic!$C$4*9.81))))*SIN(RADIANS(AK838)))-19.62*(-Basic!$C$3))))*(SQRT((SIN(RADIANS(90-DEGREES(ASIN(AD838/2000))))*SQRT(2*Basic!$C$4*9.81)*Tool!$B$125*SIN(RADIANS(90-DEGREES(ASIN(AD838/2000))))*SQRT(2*Basic!$C$4*9.81)*Tool!$B$125)+(COS(RADIANS(90-DEGREES(ASIN(AD838/2000))))*SQRT(2*Basic!$C$4*9.81)*COS(RADIANS(90-DEGREES(ASIN(AD838/2000))))*SQRT(2*Basic!$C$4*9.81))))*COS(RADIANS(AK838))</f>
        <v>4.88323229665178</v>
      </c>
    </row>
    <row r="839" spans="6:45" x14ac:dyDescent="0.3">
      <c r="F839">
        <v>837</v>
      </c>
      <c r="G839" s="31">
        <f t="shared" si="92"/>
        <v>2.4675107884078802</v>
      </c>
      <c r="H839" s="35">
        <f>Tool!$E$10+('Trajectory Map'!G839*SIN(RADIANS(90-2*DEGREES(ASIN($D$5/2000))))/COS(RADIANS(90-2*DEGREES(ASIN($D$5/2000))))-('Trajectory Map'!G839*'Trajectory Map'!G839/((VLOOKUP($D$5,$AD$3:$AR$2002,15,FALSE)*4*COS(RADIANS(90-2*DEGREES(ASIN($D$5/2000))))*COS(RADIANS(90-2*DEGREES(ASIN($D$5/2000))))))))</f>
        <v>5.154101120206418</v>
      </c>
      <c r="AD839" s="33">
        <f t="shared" si="96"/>
        <v>837</v>
      </c>
      <c r="AE839" s="33">
        <f t="shared" si="93"/>
        <v>1816.4335936113932</v>
      </c>
      <c r="AH839" s="33">
        <f t="shared" si="94"/>
        <v>24.739922386697753</v>
      </c>
      <c r="AI839" s="33">
        <f t="shared" si="95"/>
        <v>65.260077613302244</v>
      </c>
      <c r="AK839" s="75">
        <f t="shared" si="97"/>
        <v>40.520155226604494</v>
      </c>
      <c r="AN839" s="64"/>
      <c r="AQ839" s="64"/>
      <c r="AR839" s="75">
        <f>(SQRT((SIN(RADIANS(90-DEGREES(ASIN(AD839/2000))))*SQRT(2*Basic!$C$4*9.81)*Tool!$B$125*SIN(RADIANS(90-DEGREES(ASIN(AD839/2000))))*SQRT(2*Basic!$C$4*9.81)*Tool!$B$125)+(COS(RADIANS(90-DEGREES(ASIN(AD839/2000))))*SQRT(2*Basic!$C$4*9.81)*COS(RADIANS(90-DEGREES(ASIN(AD839/2000))))*SQRT(2*Basic!$C$4*9.81))))*(SQRT((SIN(RADIANS(90-DEGREES(ASIN(AD839/2000))))*SQRT(2*Basic!$C$4*9.81)*Tool!$B$125*SIN(RADIANS(90-DEGREES(ASIN(AD839/2000))))*SQRT(2*Basic!$C$4*9.81)*Tool!$B$125)+(COS(RADIANS(90-DEGREES(ASIN(AD839/2000))))*SQRT(2*Basic!$C$4*9.81)*COS(RADIANS(90-DEGREES(ASIN(AD839/2000))))*SQRT(2*Basic!$C$4*9.81))))/(2*9.81)</f>
        <v>1.0154555432099999</v>
      </c>
      <c r="AS839" s="75">
        <f>(1/9.81)*((SQRT((SIN(RADIANS(90-DEGREES(ASIN(AD839/2000))))*SQRT(2*Basic!$C$4*9.81)*Tool!$B$125*SIN(RADIANS(90-DEGREES(ASIN(AD839/2000))))*SQRT(2*Basic!$C$4*9.81)*Tool!$B$125)+(COS(RADIANS(90-DEGREES(ASIN(AD839/2000))))*SQRT(2*Basic!$C$4*9.81)*COS(RADIANS(90-DEGREES(ASIN(AD839/2000))))*SQRT(2*Basic!$C$4*9.81))))*SIN(RADIANS(AK839))+(SQRT(((SQRT((SIN(RADIANS(90-DEGREES(ASIN(AD839/2000))))*SQRT(2*Basic!$C$4*9.81)*Tool!$B$125*SIN(RADIANS(90-DEGREES(ASIN(AD839/2000))))*SQRT(2*Basic!$C$4*9.81)*Tool!$B$125)+(COS(RADIANS(90-DEGREES(ASIN(AD839/2000))))*SQRT(2*Basic!$C$4*9.81)*COS(RADIANS(90-DEGREES(ASIN(AD839/2000))))*SQRT(2*Basic!$C$4*9.81))))*SIN(RADIANS(AK839))*(SQRT((SIN(RADIANS(90-DEGREES(ASIN(AD839/2000))))*SQRT(2*Basic!$C$4*9.81)*Tool!$B$125*SIN(RADIANS(90-DEGREES(ASIN(AD839/2000))))*SQRT(2*Basic!$C$4*9.81)*Tool!$B$125)+(COS(RADIANS(90-DEGREES(ASIN(AD839/2000))))*SQRT(2*Basic!$C$4*9.81)*COS(RADIANS(90-DEGREES(ASIN(AD839/2000))))*SQRT(2*Basic!$C$4*9.81))))*SIN(RADIANS(AK839)))-19.62*(-Basic!$C$3))))*(SQRT((SIN(RADIANS(90-DEGREES(ASIN(AD839/2000))))*SQRT(2*Basic!$C$4*9.81)*Tool!$B$125*SIN(RADIANS(90-DEGREES(ASIN(AD839/2000))))*SQRT(2*Basic!$C$4*9.81)*Tool!$B$125)+(COS(RADIANS(90-DEGREES(ASIN(AD839/2000))))*SQRT(2*Basic!$C$4*9.81)*COS(RADIANS(90-DEGREES(ASIN(AD839/2000))))*SQRT(2*Basic!$C$4*9.81))))*COS(RADIANS(AK839))</f>
        <v>4.8875683069671458</v>
      </c>
    </row>
    <row r="840" spans="6:45" x14ac:dyDescent="0.3">
      <c r="F840">
        <v>838</v>
      </c>
      <c r="G840" s="31">
        <f t="shared" si="92"/>
        <v>2.4704588299710912</v>
      </c>
      <c r="H840" s="35">
        <f>Tool!$E$10+('Trajectory Map'!G840*SIN(RADIANS(90-2*DEGREES(ASIN($D$5/2000))))/COS(RADIANS(90-2*DEGREES(ASIN($D$5/2000))))-('Trajectory Map'!G840*'Trajectory Map'!G840/((VLOOKUP($D$5,$AD$3:$AR$2002,15,FALSE)*4*COS(RADIANS(90-2*DEGREES(ASIN($D$5/2000))))*COS(RADIANS(90-2*DEGREES(ASIN($D$5/2000))))))))</f>
        <v>5.1516434326485081</v>
      </c>
      <c r="AD840" s="33">
        <f t="shared" si="96"/>
        <v>838</v>
      </c>
      <c r="AE840" s="33">
        <f t="shared" si="93"/>
        <v>1815.97246675163</v>
      </c>
      <c r="AH840" s="33">
        <f t="shared" si="94"/>
        <v>24.771469398300241</v>
      </c>
      <c r="AI840" s="33">
        <f t="shared" si="95"/>
        <v>65.228530601699759</v>
      </c>
      <c r="AK840" s="75">
        <f t="shared" si="97"/>
        <v>40.457061203399519</v>
      </c>
      <c r="AN840" s="64"/>
      <c r="AQ840" s="64"/>
      <c r="AR840" s="75">
        <f>(SQRT((SIN(RADIANS(90-DEGREES(ASIN(AD840/2000))))*SQRT(2*Basic!$C$4*9.81)*Tool!$B$125*SIN(RADIANS(90-DEGREES(ASIN(AD840/2000))))*SQRT(2*Basic!$C$4*9.81)*Tool!$B$125)+(COS(RADIANS(90-DEGREES(ASIN(AD840/2000))))*SQRT(2*Basic!$C$4*9.81)*COS(RADIANS(90-DEGREES(ASIN(AD840/2000))))*SQRT(2*Basic!$C$4*9.81))))*(SQRT((SIN(RADIANS(90-DEGREES(ASIN(AD840/2000))))*SQRT(2*Basic!$C$4*9.81)*Tool!$B$125*SIN(RADIANS(90-DEGREES(ASIN(AD840/2000))))*SQRT(2*Basic!$C$4*9.81)*Tool!$B$125)+(COS(RADIANS(90-DEGREES(ASIN(AD840/2000))))*SQRT(2*Basic!$C$4*9.81)*COS(RADIANS(90-DEGREES(ASIN(AD840/2000))))*SQRT(2*Basic!$C$4*9.81))))/(2*9.81)</f>
        <v>1.0159045939600004</v>
      </c>
      <c r="AS840" s="75">
        <f>(1/9.81)*((SQRT((SIN(RADIANS(90-DEGREES(ASIN(AD840/2000))))*SQRT(2*Basic!$C$4*9.81)*Tool!$B$125*SIN(RADIANS(90-DEGREES(ASIN(AD840/2000))))*SQRT(2*Basic!$C$4*9.81)*Tool!$B$125)+(COS(RADIANS(90-DEGREES(ASIN(AD840/2000))))*SQRT(2*Basic!$C$4*9.81)*COS(RADIANS(90-DEGREES(ASIN(AD840/2000))))*SQRT(2*Basic!$C$4*9.81))))*SIN(RADIANS(AK840))+(SQRT(((SQRT((SIN(RADIANS(90-DEGREES(ASIN(AD840/2000))))*SQRT(2*Basic!$C$4*9.81)*Tool!$B$125*SIN(RADIANS(90-DEGREES(ASIN(AD840/2000))))*SQRT(2*Basic!$C$4*9.81)*Tool!$B$125)+(COS(RADIANS(90-DEGREES(ASIN(AD840/2000))))*SQRT(2*Basic!$C$4*9.81)*COS(RADIANS(90-DEGREES(ASIN(AD840/2000))))*SQRT(2*Basic!$C$4*9.81))))*SIN(RADIANS(AK840))*(SQRT((SIN(RADIANS(90-DEGREES(ASIN(AD840/2000))))*SQRT(2*Basic!$C$4*9.81)*Tool!$B$125*SIN(RADIANS(90-DEGREES(ASIN(AD840/2000))))*SQRT(2*Basic!$C$4*9.81)*Tool!$B$125)+(COS(RADIANS(90-DEGREES(ASIN(AD840/2000))))*SQRT(2*Basic!$C$4*9.81)*COS(RADIANS(90-DEGREES(ASIN(AD840/2000))))*SQRT(2*Basic!$C$4*9.81))))*SIN(RADIANS(AK840)))-19.62*(-Basic!$C$3))))*(SQRT((SIN(RADIANS(90-DEGREES(ASIN(AD840/2000))))*SQRT(2*Basic!$C$4*9.81)*Tool!$B$125*SIN(RADIANS(90-DEGREES(ASIN(AD840/2000))))*SQRT(2*Basic!$C$4*9.81)*Tool!$B$125)+(COS(RADIANS(90-DEGREES(ASIN(AD840/2000))))*SQRT(2*Basic!$C$4*9.81)*COS(RADIANS(90-DEGREES(ASIN(AD840/2000))))*SQRT(2*Basic!$C$4*9.81))))*COS(RADIANS(AK840))</f>
        <v>4.8918973985586609</v>
      </c>
    </row>
    <row r="841" spans="6:45" x14ac:dyDescent="0.3">
      <c r="F841">
        <v>839</v>
      </c>
      <c r="G841" s="31">
        <f t="shared" si="92"/>
        <v>2.4734068715343027</v>
      </c>
      <c r="H841" s="35">
        <f>Tool!$E$10+('Trajectory Map'!G841*SIN(RADIANS(90-2*DEGREES(ASIN($D$5/2000))))/COS(RADIANS(90-2*DEGREES(ASIN($D$5/2000))))-('Trajectory Map'!G841*'Trajectory Map'!G841/((VLOOKUP($D$5,$AD$3:$AR$2002,15,FALSE)*4*COS(RADIANS(90-2*DEGREES(ASIN($D$5/2000))))*COS(RADIANS(90-2*DEGREES(ASIN($D$5/2000))))))))</f>
        <v>5.1491822914970822</v>
      </c>
      <c r="AD841" s="33">
        <f t="shared" si="96"/>
        <v>839</v>
      </c>
      <c r="AE841" s="33">
        <f t="shared" si="93"/>
        <v>1815.5106719598207</v>
      </c>
      <c r="AH841" s="33">
        <f t="shared" si="94"/>
        <v>24.803024427403415</v>
      </c>
      <c r="AI841" s="33">
        <f t="shared" si="95"/>
        <v>65.196975572596585</v>
      </c>
      <c r="AK841" s="75">
        <f t="shared" si="97"/>
        <v>40.393951145193171</v>
      </c>
      <c r="AN841" s="64"/>
      <c r="AQ841" s="64"/>
      <c r="AR841" s="75">
        <f>(SQRT((SIN(RADIANS(90-DEGREES(ASIN(AD841/2000))))*SQRT(2*Basic!$C$4*9.81)*Tool!$B$125*SIN(RADIANS(90-DEGREES(ASIN(AD841/2000))))*SQRT(2*Basic!$C$4*9.81)*Tool!$B$125)+(COS(RADIANS(90-DEGREES(ASIN(AD841/2000))))*SQRT(2*Basic!$C$4*9.81)*COS(RADIANS(90-DEGREES(ASIN(AD841/2000))))*SQRT(2*Basic!$C$4*9.81))))*(SQRT((SIN(RADIANS(90-DEGREES(ASIN(AD841/2000))))*SQRT(2*Basic!$C$4*9.81)*Tool!$B$125*SIN(RADIANS(90-DEGREES(ASIN(AD841/2000))))*SQRT(2*Basic!$C$4*9.81)*Tool!$B$125)+(COS(RADIANS(90-DEGREES(ASIN(AD841/2000))))*SQRT(2*Basic!$C$4*9.81)*COS(RADIANS(90-DEGREES(ASIN(AD841/2000))))*SQRT(2*Basic!$C$4*9.81))))/(2*9.81)</f>
        <v>1.0163541808900003</v>
      </c>
      <c r="AS841" s="75">
        <f>(1/9.81)*((SQRT((SIN(RADIANS(90-DEGREES(ASIN(AD841/2000))))*SQRT(2*Basic!$C$4*9.81)*Tool!$B$125*SIN(RADIANS(90-DEGREES(ASIN(AD841/2000))))*SQRT(2*Basic!$C$4*9.81)*Tool!$B$125)+(COS(RADIANS(90-DEGREES(ASIN(AD841/2000))))*SQRT(2*Basic!$C$4*9.81)*COS(RADIANS(90-DEGREES(ASIN(AD841/2000))))*SQRT(2*Basic!$C$4*9.81))))*SIN(RADIANS(AK841))+(SQRT(((SQRT((SIN(RADIANS(90-DEGREES(ASIN(AD841/2000))))*SQRT(2*Basic!$C$4*9.81)*Tool!$B$125*SIN(RADIANS(90-DEGREES(ASIN(AD841/2000))))*SQRT(2*Basic!$C$4*9.81)*Tool!$B$125)+(COS(RADIANS(90-DEGREES(ASIN(AD841/2000))))*SQRT(2*Basic!$C$4*9.81)*COS(RADIANS(90-DEGREES(ASIN(AD841/2000))))*SQRT(2*Basic!$C$4*9.81))))*SIN(RADIANS(AK841))*(SQRT((SIN(RADIANS(90-DEGREES(ASIN(AD841/2000))))*SQRT(2*Basic!$C$4*9.81)*Tool!$B$125*SIN(RADIANS(90-DEGREES(ASIN(AD841/2000))))*SQRT(2*Basic!$C$4*9.81)*Tool!$B$125)+(COS(RADIANS(90-DEGREES(ASIN(AD841/2000))))*SQRT(2*Basic!$C$4*9.81)*COS(RADIANS(90-DEGREES(ASIN(AD841/2000))))*SQRT(2*Basic!$C$4*9.81))))*SIN(RADIANS(AK841)))-19.62*(-Basic!$C$3))))*(SQRT((SIN(RADIANS(90-DEGREES(ASIN(AD841/2000))))*SQRT(2*Basic!$C$4*9.81)*Tool!$B$125*SIN(RADIANS(90-DEGREES(ASIN(AD841/2000))))*SQRT(2*Basic!$C$4*9.81)*Tool!$B$125)+(COS(RADIANS(90-DEGREES(ASIN(AD841/2000))))*SQRT(2*Basic!$C$4*9.81)*COS(RADIANS(90-DEGREES(ASIN(AD841/2000))))*SQRT(2*Basic!$C$4*9.81))))*COS(RADIANS(AK841))</f>
        <v>4.8962195557547359</v>
      </c>
    </row>
    <row r="842" spans="6:45" x14ac:dyDescent="0.3">
      <c r="F842">
        <v>840</v>
      </c>
      <c r="G842" s="31">
        <f t="shared" si="92"/>
        <v>2.4763549130975142</v>
      </c>
      <c r="H842" s="35">
        <f>Tool!$E$10+('Trajectory Map'!G842*SIN(RADIANS(90-2*DEGREES(ASIN($D$5/2000))))/COS(RADIANS(90-2*DEGREES(ASIN($D$5/2000))))-('Trajectory Map'!G842*'Trajectory Map'!G842/((VLOOKUP($D$5,$AD$3:$AR$2002,15,FALSE)*4*COS(RADIANS(90-2*DEGREES(ASIN($D$5/2000))))*COS(RADIANS(90-2*DEGREES(ASIN($D$5/2000))))))))</f>
        <v>5.1467176967521429</v>
      </c>
      <c r="AD842" s="33">
        <f t="shared" si="96"/>
        <v>840</v>
      </c>
      <c r="AE842" s="33">
        <f t="shared" si="93"/>
        <v>1815.0482087261485</v>
      </c>
      <c r="AH842" s="33">
        <f t="shared" si="94"/>
        <v>24.83458748970158</v>
      </c>
      <c r="AI842" s="33">
        <f t="shared" si="95"/>
        <v>65.165412510298424</v>
      </c>
      <c r="AK842" s="75">
        <f t="shared" si="97"/>
        <v>40.330825020596841</v>
      </c>
      <c r="AN842" s="64"/>
      <c r="AQ842" s="64"/>
      <c r="AR842" s="75">
        <f>(SQRT((SIN(RADIANS(90-DEGREES(ASIN(AD842/2000))))*SQRT(2*Basic!$C$4*9.81)*Tool!$B$125*SIN(RADIANS(90-DEGREES(ASIN(AD842/2000))))*SQRT(2*Basic!$C$4*9.81)*Tool!$B$125)+(COS(RADIANS(90-DEGREES(ASIN(AD842/2000))))*SQRT(2*Basic!$C$4*9.81)*COS(RADIANS(90-DEGREES(ASIN(AD842/2000))))*SQRT(2*Basic!$C$4*9.81))))*(SQRT((SIN(RADIANS(90-DEGREES(ASIN(AD842/2000))))*SQRT(2*Basic!$C$4*9.81)*Tool!$B$125*SIN(RADIANS(90-DEGREES(ASIN(AD842/2000))))*SQRT(2*Basic!$C$4*9.81)*Tool!$B$125)+(COS(RADIANS(90-DEGREES(ASIN(AD842/2000))))*SQRT(2*Basic!$C$4*9.81)*COS(RADIANS(90-DEGREES(ASIN(AD842/2000))))*SQRT(2*Basic!$C$4*9.81))))/(2*9.81)</f>
        <v>1.0168043040000001</v>
      </c>
      <c r="AS842" s="75">
        <f>(1/9.81)*((SQRT((SIN(RADIANS(90-DEGREES(ASIN(AD842/2000))))*SQRT(2*Basic!$C$4*9.81)*Tool!$B$125*SIN(RADIANS(90-DEGREES(ASIN(AD842/2000))))*SQRT(2*Basic!$C$4*9.81)*Tool!$B$125)+(COS(RADIANS(90-DEGREES(ASIN(AD842/2000))))*SQRT(2*Basic!$C$4*9.81)*COS(RADIANS(90-DEGREES(ASIN(AD842/2000))))*SQRT(2*Basic!$C$4*9.81))))*SIN(RADIANS(AK842))+(SQRT(((SQRT((SIN(RADIANS(90-DEGREES(ASIN(AD842/2000))))*SQRT(2*Basic!$C$4*9.81)*Tool!$B$125*SIN(RADIANS(90-DEGREES(ASIN(AD842/2000))))*SQRT(2*Basic!$C$4*9.81)*Tool!$B$125)+(COS(RADIANS(90-DEGREES(ASIN(AD842/2000))))*SQRT(2*Basic!$C$4*9.81)*COS(RADIANS(90-DEGREES(ASIN(AD842/2000))))*SQRT(2*Basic!$C$4*9.81))))*SIN(RADIANS(AK842))*(SQRT((SIN(RADIANS(90-DEGREES(ASIN(AD842/2000))))*SQRT(2*Basic!$C$4*9.81)*Tool!$B$125*SIN(RADIANS(90-DEGREES(ASIN(AD842/2000))))*SQRT(2*Basic!$C$4*9.81)*Tool!$B$125)+(COS(RADIANS(90-DEGREES(ASIN(AD842/2000))))*SQRT(2*Basic!$C$4*9.81)*COS(RADIANS(90-DEGREES(ASIN(AD842/2000))))*SQRT(2*Basic!$C$4*9.81))))*SIN(RADIANS(AK842)))-19.62*(-Basic!$C$3))))*(SQRT((SIN(RADIANS(90-DEGREES(ASIN(AD842/2000))))*SQRT(2*Basic!$C$4*9.81)*Tool!$B$125*SIN(RADIANS(90-DEGREES(ASIN(AD842/2000))))*SQRT(2*Basic!$C$4*9.81)*Tool!$B$125)+(COS(RADIANS(90-DEGREES(ASIN(AD842/2000))))*SQRT(2*Basic!$C$4*9.81)*COS(RADIANS(90-DEGREES(ASIN(AD842/2000))))*SQRT(2*Basic!$C$4*9.81))))*COS(RADIANS(AK842))</f>
        <v>4.9005347628711871</v>
      </c>
    </row>
    <row r="843" spans="6:45" x14ac:dyDescent="0.3">
      <c r="F843">
        <v>841</v>
      </c>
      <c r="G843" s="31">
        <f t="shared" si="92"/>
        <v>2.4793029546607253</v>
      </c>
      <c r="H843" s="35">
        <f>Tool!$E$10+('Trajectory Map'!G843*SIN(RADIANS(90-2*DEGREES(ASIN($D$5/2000))))/COS(RADIANS(90-2*DEGREES(ASIN($D$5/2000))))-('Trajectory Map'!G843*'Trajectory Map'!G843/((VLOOKUP($D$5,$AD$3:$AR$2002,15,FALSE)*4*COS(RADIANS(90-2*DEGREES(ASIN($D$5/2000))))*COS(RADIANS(90-2*DEGREES(ASIN($D$5/2000))))))))</f>
        <v>5.144249648413691</v>
      </c>
      <c r="AD843" s="33">
        <f t="shared" si="96"/>
        <v>841</v>
      </c>
      <c r="AE843" s="33">
        <f t="shared" si="93"/>
        <v>1814.5850765395378</v>
      </c>
      <c r="AH843" s="33">
        <f t="shared" si="94"/>
        <v>24.86615860091878</v>
      </c>
      <c r="AI843" s="33">
        <f t="shared" si="95"/>
        <v>65.13384139908122</v>
      </c>
      <c r="AK843" s="75">
        <f t="shared" si="97"/>
        <v>40.26768279816244</v>
      </c>
      <c r="AN843" s="64"/>
      <c r="AQ843" s="64"/>
      <c r="AR843" s="75">
        <f>(SQRT((SIN(RADIANS(90-DEGREES(ASIN(AD843/2000))))*SQRT(2*Basic!$C$4*9.81)*Tool!$B$125*SIN(RADIANS(90-DEGREES(ASIN(AD843/2000))))*SQRT(2*Basic!$C$4*9.81)*Tool!$B$125)+(COS(RADIANS(90-DEGREES(ASIN(AD843/2000))))*SQRT(2*Basic!$C$4*9.81)*COS(RADIANS(90-DEGREES(ASIN(AD843/2000))))*SQRT(2*Basic!$C$4*9.81))))*(SQRT((SIN(RADIANS(90-DEGREES(ASIN(AD843/2000))))*SQRT(2*Basic!$C$4*9.81)*Tool!$B$125*SIN(RADIANS(90-DEGREES(ASIN(AD843/2000))))*SQRT(2*Basic!$C$4*9.81)*Tool!$B$125)+(COS(RADIANS(90-DEGREES(ASIN(AD843/2000))))*SQRT(2*Basic!$C$4*9.81)*COS(RADIANS(90-DEGREES(ASIN(AD843/2000))))*SQRT(2*Basic!$C$4*9.81))))/(2*9.81)</f>
        <v>1.0172549632900001</v>
      </c>
      <c r="AS843" s="75">
        <f>(1/9.81)*((SQRT((SIN(RADIANS(90-DEGREES(ASIN(AD843/2000))))*SQRT(2*Basic!$C$4*9.81)*Tool!$B$125*SIN(RADIANS(90-DEGREES(ASIN(AD843/2000))))*SQRT(2*Basic!$C$4*9.81)*Tool!$B$125)+(COS(RADIANS(90-DEGREES(ASIN(AD843/2000))))*SQRT(2*Basic!$C$4*9.81)*COS(RADIANS(90-DEGREES(ASIN(AD843/2000))))*SQRT(2*Basic!$C$4*9.81))))*SIN(RADIANS(AK843))+(SQRT(((SQRT((SIN(RADIANS(90-DEGREES(ASIN(AD843/2000))))*SQRT(2*Basic!$C$4*9.81)*Tool!$B$125*SIN(RADIANS(90-DEGREES(ASIN(AD843/2000))))*SQRT(2*Basic!$C$4*9.81)*Tool!$B$125)+(COS(RADIANS(90-DEGREES(ASIN(AD843/2000))))*SQRT(2*Basic!$C$4*9.81)*COS(RADIANS(90-DEGREES(ASIN(AD843/2000))))*SQRT(2*Basic!$C$4*9.81))))*SIN(RADIANS(AK843))*(SQRT((SIN(RADIANS(90-DEGREES(ASIN(AD843/2000))))*SQRT(2*Basic!$C$4*9.81)*Tool!$B$125*SIN(RADIANS(90-DEGREES(ASIN(AD843/2000))))*SQRT(2*Basic!$C$4*9.81)*Tool!$B$125)+(COS(RADIANS(90-DEGREES(ASIN(AD843/2000))))*SQRT(2*Basic!$C$4*9.81)*COS(RADIANS(90-DEGREES(ASIN(AD843/2000))))*SQRT(2*Basic!$C$4*9.81))))*SIN(RADIANS(AK843)))-19.62*(-Basic!$C$3))))*(SQRT((SIN(RADIANS(90-DEGREES(ASIN(AD843/2000))))*SQRT(2*Basic!$C$4*9.81)*Tool!$B$125*SIN(RADIANS(90-DEGREES(ASIN(AD843/2000))))*SQRT(2*Basic!$C$4*9.81)*Tool!$B$125)+(COS(RADIANS(90-DEGREES(ASIN(AD843/2000))))*SQRT(2*Basic!$C$4*9.81)*COS(RADIANS(90-DEGREES(ASIN(AD843/2000))))*SQRT(2*Basic!$C$4*9.81))))*COS(RADIANS(AK843))</f>
        <v>4.9048430042112736</v>
      </c>
    </row>
    <row r="844" spans="6:45" x14ac:dyDescent="0.3">
      <c r="F844">
        <v>842</v>
      </c>
      <c r="G844" s="31">
        <f t="shared" si="92"/>
        <v>2.4822509962239367</v>
      </c>
      <c r="H844" s="35">
        <f>Tool!$E$10+('Trajectory Map'!G844*SIN(RADIANS(90-2*DEGREES(ASIN($D$5/2000))))/COS(RADIANS(90-2*DEGREES(ASIN($D$5/2000))))-('Trajectory Map'!G844*'Trajectory Map'!G844/((VLOOKUP($D$5,$AD$3:$AR$2002,15,FALSE)*4*COS(RADIANS(90-2*DEGREES(ASIN($D$5/2000))))*COS(RADIANS(90-2*DEGREES(ASIN($D$5/2000))))))))</f>
        <v>5.1417781464817232</v>
      </c>
      <c r="AD844" s="33">
        <f t="shared" si="96"/>
        <v>842</v>
      </c>
      <c r="AE844" s="33">
        <f t="shared" si="93"/>
        <v>1814.1212748876521</v>
      </c>
      <c r="AH844" s="33">
        <f t="shared" si="94"/>
        <v>24.897737776808899</v>
      </c>
      <c r="AI844" s="33">
        <f t="shared" si="95"/>
        <v>65.102262223191104</v>
      </c>
      <c r="AK844" s="75">
        <f t="shared" si="97"/>
        <v>40.204524446382202</v>
      </c>
      <c r="AN844" s="64"/>
      <c r="AQ844" s="64"/>
      <c r="AR844" s="75">
        <f>(SQRT((SIN(RADIANS(90-DEGREES(ASIN(AD844/2000))))*SQRT(2*Basic!$C$4*9.81)*Tool!$B$125*SIN(RADIANS(90-DEGREES(ASIN(AD844/2000))))*SQRT(2*Basic!$C$4*9.81)*Tool!$B$125)+(COS(RADIANS(90-DEGREES(ASIN(AD844/2000))))*SQRT(2*Basic!$C$4*9.81)*COS(RADIANS(90-DEGREES(ASIN(AD844/2000))))*SQRT(2*Basic!$C$4*9.81))))*(SQRT((SIN(RADIANS(90-DEGREES(ASIN(AD844/2000))))*SQRT(2*Basic!$C$4*9.81)*Tool!$B$125*SIN(RADIANS(90-DEGREES(ASIN(AD844/2000))))*SQRT(2*Basic!$C$4*9.81)*Tool!$B$125)+(COS(RADIANS(90-DEGREES(ASIN(AD844/2000))))*SQRT(2*Basic!$C$4*9.81)*COS(RADIANS(90-DEGREES(ASIN(AD844/2000))))*SQRT(2*Basic!$C$4*9.81))))/(2*9.81)</f>
        <v>1.01770615876</v>
      </c>
      <c r="AS844" s="75">
        <f>(1/9.81)*((SQRT((SIN(RADIANS(90-DEGREES(ASIN(AD844/2000))))*SQRT(2*Basic!$C$4*9.81)*Tool!$B$125*SIN(RADIANS(90-DEGREES(ASIN(AD844/2000))))*SQRT(2*Basic!$C$4*9.81)*Tool!$B$125)+(COS(RADIANS(90-DEGREES(ASIN(AD844/2000))))*SQRT(2*Basic!$C$4*9.81)*COS(RADIANS(90-DEGREES(ASIN(AD844/2000))))*SQRT(2*Basic!$C$4*9.81))))*SIN(RADIANS(AK844))+(SQRT(((SQRT((SIN(RADIANS(90-DEGREES(ASIN(AD844/2000))))*SQRT(2*Basic!$C$4*9.81)*Tool!$B$125*SIN(RADIANS(90-DEGREES(ASIN(AD844/2000))))*SQRT(2*Basic!$C$4*9.81)*Tool!$B$125)+(COS(RADIANS(90-DEGREES(ASIN(AD844/2000))))*SQRT(2*Basic!$C$4*9.81)*COS(RADIANS(90-DEGREES(ASIN(AD844/2000))))*SQRT(2*Basic!$C$4*9.81))))*SIN(RADIANS(AK844))*(SQRT((SIN(RADIANS(90-DEGREES(ASIN(AD844/2000))))*SQRT(2*Basic!$C$4*9.81)*Tool!$B$125*SIN(RADIANS(90-DEGREES(ASIN(AD844/2000))))*SQRT(2*Basic!$C$4*9.81)*Tool!$B$125)+(COS(RADIANS(90-DEGREES(ASIN(AD844/2000))))*SQRT(2*Basic!$C$4*9.81)*COS(RADIANS(90-DEGREES(ASIN(AD844/2000))))*SQRT(2*Basic!$C$4*9.81))))*SIN(RADIANS(AK844)))-19.62*(-Basic!$C$3))))*(SQRT((SIN(RADIANS(90-DEGREES(ASIN(AD844/2000))))*SQRT(2*Basic!$C$4*9.81)*Tool!$B$125*SIN(RADIANS(90-DEGREES(ASIN(AD844/2000))))*SQRT(2*Basic!$C$4*9.81)*Tool!$B$125)+(COS(RADIANS(90-DEGREES(ASIN(AD844/2000))))*SQRT(2*Basic!$C$4*9.81)*COS(RADIANS(90-DEGREES(ASIN(AD844/2000))))*SQRT(2*Basic!$C$4*9.81))))*COS(RADIANS(AK844))</f>
        <v>4.909144264065783</v>
      </c>
    </row>
    <row r="845" spans="6:45" x14ac:dyDescent="0.3">
      <c r="F845">
        <v>843</v>
      </c>
      <c r="G845" s="31">
        <f t="shared" si="92"/>
        <v>2.4851990377871478</v>
      </c>
      <c r="H845" s="35">
        <f>Tool!$E$10+('Trajectory Map'!G845*SIN(RADIANS(90-2*DEGREES(ASIN($D$5/2000))))/COS(RADIANS(90-2*DEGREES(ASIN($D$5/2000))))-('Trajectory Map'!G845*'Trajectory Map'!G845/((VLOOKUP($D$5,$AD$3:$AR$2002,15,FALSE)*4*COS(RADIANS(90-2*DEGREES(ASIN($D$5/2000))))*COS(RADIANS(90-2*DEGREES(ASIN($D$5/2000))))))))</f>
        <v>5.1393031909562419</v>
      </c>
      <c r="AD845" s="33">
        <f t="shared" si="96"/>
        <v>843</v>
      </c>
      <c r="AE845" s="33">
        <f t="shared" si="93"/>
        <v>1813.6568032568896</v>
      </c>
      <c r="AH845" s="33">
        <f t="shared" si="94"/>
        <v>24.929325033155745</v>
      </c>
      <c r="AI845" s="33">
        <f t="shared" si="95"/>
        <v>65.070674966844251</v>
      </c>
      <c r="AK845" s="75">
        <f t="shared" si="97"/>
        <v>40.14134993368851</v>
      </c>
      <c r="AN845" s="64"/>
      <c r="AQ845" s="64"/>
      <c r="AR845" s="75">
        <f>(SQRT((SIN(RADIANS(90-DEGREES(ASIN(AD845/2000))))*SQRT(2*Basic!$C$4*9.81)*Tool!$B$125*SIN(RADIANS(90-DEGREES(ASIN(AD845/2000))))*SQRT(2*Basic!$C$4*9.81)*Tool!$B$125)+(COS(RADIANS(90-DEGREES(ASIN(AD845/2000))))*SQRT(2*Basic!$C$4*9.81)*COS(RADIANS(90-DEGREES(ASIN(AD845/2000))))*SQRT(2*Basic!$C$4*9.81))))*(SQRT((SIN(RADIANS(90-DEGREES(ASIN(AD845/2000))))*SQRT(2*Basic!$C$4*9.81)*Tool!$B$125*SIN(RADIANS(90-DEGREES(ASIN(AD845/2000))))*SQRT(2*Basic!$C$4*9.81)*Tool!$B$125)+(COS(RADIANS(90-DEGREES(ASIN(AD845/2000))))*SQRT(2*Basic!$C$4*9.81)*COS(RADIANS(90-DEGREES(ASIN(AD845/2000))))*SQRT(2*Basic!$C$4*9.81))))/(2*9.81)</f>
        <v>1.0181578904100002</v>
      </c>
      <c r="AS845" s="75">
        <f>(1/9.81)*((SQRT((SIN(RADIANS(90-DEGREES(ASIN(AD845/2000))))*SQRT(2*Basic!$C$4*9.81)*Tool!$B$125*SIN(RADIANS(90-DEGREES(ASIN(AD845/2000))))*SQRT(2*Basic!$C$4*9.81)*Tool!$B$125)+(COS(RADIANS(90-DEGREES(ASIN(AD845/2000))))*SQRT(2*Basic!$C$4*9.81)*COS(RADIANS(90-DEGREES(ASIN(AD845/2000))))*SQRT(2*Basic!$C$4*9.81))))*SIN(RADIANS(AK845))+(SQRT(((SQRT((SIN(RADIANS(90-DEGREES(ASIN(AD845/2000))))*SQRT(2*Basic!$C$4*9.81)*Tool!$B$125*SIN(RADIANS(90-DEGREES(ASIN(AD845/2000))))*SQRT(2*Basic!$C$4*9.81)*Tool!$B$125)+(COS(RADIANS(90-DEGREES(ASIN(AD845/2000))))*SQRT(2*Basic!$C$4*9.81)*COS(RADIANS(90-DEGREES(ASIN(AD845/2000))))*SQRT(2*Basic!$C$4*9.81))))*SIN(RADIANS(AK845))*(SQRT((SIN(RADIANS(90-DEGREES(ASIN(AD845/2000))))*SQRT(2*Basic!$C$4*9.81)*Tool!$B$125*SIN(RADIANS(90-DEGREES(ASIN(AD845/2000))))*SQRT(2*Basic!$C$4*9.81)*Tool!$B$125)+(COS(RADIANS(90-DEGREES(ASIN(AD845/2000))))*SQRT(2*Basic!$C$4*9.81)*COS(RADIANS(90-DEGREES(ASIN(AD845/2000))))*SQRT(2*Basic!$C$4*9.81))))*SIN(RADIANS(AK845)))-19.62*(-Basic!$C$3))))*(SQRT((SIN(RADIANS(90-DEGREES(ASIN(AD845/2000))))*SQRT(2*Basic!$C$4*9.81)*Tool!$B$125*SIN(RADIANS(90-DEGREES(ASIN(AD845/2000))))*SQRT(2*Basic!$C$4*9.81)*Tool!$B$125)+(COS(RADIANS(90-DEGREES(ASIN(AD845/2000))))*SQRT(2*Basic!$C$4*9.81)*COS(RADIANS(90-DEGREES(ASIN(AD845/2000))))*SQRT(2*Basic!$C$4*9.81))))*COS(RADIANS(AK845))</f>
        <v>4.9134385267130867</v>
      </c>
    </row>
    <row r="846" spans="6:45" x14ac:dyDescent="0.3">
      <c r="F846">
        <v>844</v>
      </c>
      <c r="G846" s="31">
        <f t="shared" si="92"/>
        <v>2.4881470793503593</v>
      </c>
      <c r="H846" s="35">
        <f>Tool!$E$10+('Trajectory Map'!G846*SIN(RADIANS(90-2*DEGREES(ASIN($D$5/2000))))/COS(RADIANS(90-2*DEGREES(ASIN($D$5/2000))))-('Trajectory Map'!G846*'Trajectory Map'!G846/((VLOOKUP($D$5,$AD$3:$AR$2002,15,FALSE)*4*COS(RADIANS(90-2*DEGREES(ASIN($D$5/2000))))*COS(RADIANS(90-2*DEGREES(ASIN($D$5/2000))))))))</f>
        <v>5.1368247818372463</v>
      </c>
      <c r="AD846" s="33">
        <f t="shared" si="96"/>
        <v>844</v>
      </c>
      <c r="AE846" s="33">
        <f t="shared" si="93"/>
        <v>1813.1916611323802</v>
      </c>
      <c r="AH846" s="33">
        <f t="shared" si="94"/>
        <v>24.960920385773161</v>
      </c>
      <c r="AI846" s="33">
        <f t="shared" si="95"/>
        <v>65.039079614226836</v>
      </c>
      <c r="AK846" s="75">
        <f t="shared" si="97"/>
        <v>40.078159228453679</v>
      </c>
      <c r="AN846" s="64"/>
      <c r="AQ846" s="64"/>
      <c r="AR846" s="75">
        <f>(SQRT((SIN(RADIANS(90-DEGREES(ASIN(AD846/2000))))*SQRT(2*Basic!$C$4*9.81)*Tool!$B$125*SIN(RADIANS(90-DEGREES(ASIN(AD846/2000))))*SQRT(2*Basic!$C$4*9.81)*Tool!$B$125)+(COS(RADIANS(90-DEGREES(ASIN(AD846/2000))))*SQRT(2*Basic!$C$4*9.81)*COS(RADIANS(90-DEGREES(ASIN(AD846/2000))))*SQRT(2*Basic!$C$4*9.81))))*(SQRT((SIN(RADIANS(90-DEGREES(ASIN(AD846/2000))))*SQRT(2*Basic!$C$4*9.81)*Tool!$B$125*SIN(RADIANS(90-DEGREES(ASIN(AD846/2000))))*SQRT(2*Basic!$C$4*9.81)*Tool!$B$125)+(COS(RADIANS(90-DEGREES(ASIN(AD846/2000))))*SQRT(2*Basic!$C$4*9.81)*COS(RADIANS(90-DEGREES(ASIN(AD846/2000))))*SQRT(2*Basic!$C$4*9.81))))/(2*9.81)</f>
        <v>1.01861015824</v>
      </c>
      <c r="AS846" s="75">
        <f>(1/9.81)*((SQRT((SIN(RADIANS(90-DEGREES(ASIN(AD846/2000))))*SQRT(2*Basic!$C$4*9.81)*Tool!$B$125*SIN(RADIANS(90-DEGREES(ASIN(AD846/2000))))*SQRT(2*Basic!$C$4*9.81)*Tool!$B$125)+(COS(RADIANS(90-DEGREES(ASIN(AD846/2000))))*SQRT(2*Basic!$C$4*9.81)*COS(RADIANS(90-DEGREES(ASIN(AD846/2000))))*SQRT(2*Basic!$C$4*9.81))))*SIN(RADIANS(AK846))+(SQRT(((SQRT((SIN(RADIANS(90-DEGREES(ASIN(AD846/2000))))*SQRT(2*Basic!$C$4*9.81)*Tool!$B$125*SIN(RADIANS(90-DEGREES(ASIN(AD846/2000))))*SQRT(2*Basic!$C$4*9.81)*Tool!$B$125)+(COS(RADIANS(90-DEGREES(ASIN(AD846/2000))))*SQRT(2*Basic!$C$4*9.81)*COS(RADIANS(90-DEGREES(ASIN(AD846/2000))))*SQRT(2*Basic!$C$4*9.81))))*SIN(RADIANS(AK846))*(SQRT((SIN(RADIANS(90-DEGREES(ASIN(AD846/2000))))*SQRT(2*Basic!$C$4*9.81)*Tool!$B$125*SIN(RADIANS(90-DEGREES(ASIN(AD846/2000))))*SQRT(2*Basic!$C$4*9.81)*Tool!$B$125)+(COS(RADIANS(90-DEGREES(ASIN(AD846/2000))))*SQRT(2*Basic!$C$4*9.81)*COS(RADIANS(90-DEGREES(ASIN(AD846/2000))))*SQRT(2*Basic!$C$4*9.81))))*SIN(RADIANS(AK846)))-19.62*(-Basic!$C$3))))*(SQRT((SIN(RADIANS(90-DEGREES(ASIN(AD846/2000))))*SQRT(2*Basic!$C$4*9.81)*Tool!$B$125*SIN(RADIANS(90-DEGREES(ASIN(AD846/2000))))*SQRT(2*Basic!$C$4*9.81)*Tool!$B$125)+(COS(RADIANS(90-DEGREES(ASIN(AD846/2000))))*SQRT(2*Basic!$C$4*9.81)*COS(RADIANS(90-DEGREES(ASIN(AD846/2000))))*SQRT(2*Basic!$C$4*9.81))))*COS(RADIANS(AK846))</f>
        <v>4.9177257764192088</v>
      </c>
    </row>
    <row r="847" spans="6:45" x14ac:dyDescent="0.3">
      <c r="F847">
        <v>845</v>
      </c>
      <c r="G847" s="31">
        <f t="shared" si="92"/>
        <v>2.4910951209135712</v>
      </c>
      <c r="H847" s="35">
        <f>Tool!$E$10+('Trajectory Map'!G847*SIN(RADIANS(90-2*DEGREES(ASIN($D$5/2000))))/COS(RADIANS(90-2*DEGREES(ASIN($D$5/2000))))-('Trajectory Map'!G847*'Trajectory Map'!G847/((VLOOKUP($D$5,$AD$3:$AR$2002,15,FALSE)*4*COS(RADIANS(90-2*DEGREES(ASIN($D$5/2000))))*COS(RADIANS(90-2*DEGREES(ASIN($D$5/2000))))))))</f>
        <v>5.1343429191247365</v>
      </c>
      <c r="AD847" s="33">
        <f t="shared" si="96"/>
        <v>845</v>
      </c>
      <c r="AE847" s="33">
        <f t="shared" si="93"/>
        <v>1812.7258479979812</v>
      </c>
      <c r="AH847" s="33">
        <f t="shared" si="94"/>
        <v>24.992523850505133</v>
      </c>
      <c r="AI847" s="33">
        <f t="shared" si="95"/>
        <v>65.007476149494863</v>
      </c>
      <c r="AK847" s="75">
        <f t="shared" si="97"/>
        <v>40.014952298989733</v>
      </c>
      <c r="AN847" s="64"/>
      <c r="AQ847" s="64"/>
      <c r="AR847" s="75">
        <f>(SQRT((SIN(RADIANS(90-DEGREES(ASIN(AD847/2000))))*SQRT(2*Basic!$C$4*9.81)*Tool!$B$125*SIN(RADIANS(90-DEGREES(ASIN(AD847/2000))))*SQRT(2*Basic!$C$4*9.81)*Tool!$B$125)+(COS(RADIANS(90-DEGREES(ASIN(AD847/2000))))*SQRT(2*Basic!$C$4*9.81)*COS(RADIANS(90-DEGREES(ASIN(AD847/2000))))*SQRT(2*Basic!$C$4*9.81))))*(SQRT((SIN(RADIANS(90-DEGREES(ASIN(AD847/2000))))*SQRT(2*Basic!$C$4*9.81)*Tool!$B$125*SIN(RADIANS(90-DEGREES(ASIN(AD847/2000))))*SQRT(2*Basic!$C$4*9.81)*Tool!$B$125)+(COS(RADIANS(90-DEGREES(ASIN(AD847/2000))))*SQRT(2*Basic!$C$4*9.81)*COS(RADIANS(90-DEGREES(ASIN(AD847/2000))))*SQRT(2*Basic!$C$4*9.81))))/(2*9.81)</f>
        <v>1.0190629622500003</v>
      </c>
      <c r="AS847" s="75">
        <f>(1/9.81)*((SQRT((SIN(RADIANS(90-DEGREES(ASIN(AD847/2000))))*SQRT(2*Basic!$C$4*9.81)*Tool!$B$125*SIN(RADIANS(90-DEGREES(ASIN(AD847/2000))))*SQRT(2*Basic!$C$4*9.81)*Tool!$B$125)+(COS(RADIANS(90-DEGREES(ASIN(AD847/2000))))*SQRT(2*Basic!$C$4*9.81)*COS(RADIANS(90-DEGREES(ASIN(AD847/2000))))*SQRT(2*Basic!$C$4*9.81))))*SIN(RADIANS(AK847))+(SQRT(((SQRT((SIN(RADIANS(90-DEGREES(ASIN(AD847/2000))))*SQRT(2*Basic!$C$4*9.81)*Tool!$B$125*SIN(RADIANS(90-DEGREES(ASIN(AD847/2000))))*SQRT(2*Basic!$C$4*9.81)*Tool!$B$125)+(COS(RADIANS(90-DEGREES(ASIN(AD847/2000))))*SQRT(2*Basic!$C$4*9.81)*COS(RADIANS(90-DEGREES(ASIN(AD847/2000))))*SQRT(2*Basic!$C$4*9.81))))*SIN(RADIANS(AK847))*(SQRT((SIN(RADIANS(90-DEGREES(ASIN(AD847/2000))))*SQRT(2*Basic!$C$4*9.81)*Tool!$B$125*SIN(RADIANS(90-DEGREES(ASIN(AD847/2000))))*SQRT(2*Basic!$C$4*9.81)*Tool!$B$125)+(COS(RADIANS(90-DEGREES(ASIN(AD847/2000))))*SQRT(2*Basic!$C$4*9.81)*COS(RADIANS(90-DEGREES(ASIN(AD847/2000))))*SQRT(2*Basic!$C$4*9.81))))*SIN(RADIANS(AK847)))-19.62*(-Basic!$C$3))))*(SQRT((SIN(RADIANS(90-DEGREES(ASIN(AD847/2000))))*SQRT(2*Basic!$C$4*9.81)*Tool!$B$125*SIN(RADIANS(90-DEGREES(ASIN(AD847/2000))))*SQRT(2*Basic!$C$4*9.81)*Tool!$B$125)+(COS(RADIANS(90-DEGREES(ASIN(AD847/2000))))*SQRT(2*Basic!$C$4*9.81)*COS(RADIANS(90-DEGREES(ASIN(AD847/2000))))*SQRT(2*Basic!$C$4*9.81))))*COS(RADIANS(AK847))</f>
        <v>4.9220059974379025</v>
      </c>
    </row>
    <row r="848" spans="6:45" x14ac:dyDescent="0.3">
      <c r="F848">
        <v>846</v>
      </c>
      <c r="G848" s="31">
        <f t="shared" si="92"/>
        <v>2.4940431624767823</v>
      </c>
      <c r="H848" s="35">
        <f>Tool!$E$10+('Trajectory Map'!G848*SIN(RADIANS(90-2*DEGREES(ASIN($D$5/2000))))/COS(RADIANS(90-2*DEGREES(ASIN($D$5/2000))))-('Trajectory Map'!G848*'Trajectory Map'!G848/((VLOOKUP($D$5,$AD$3:$AR$2002,15,FALSE)*4*COS(RADIANS(90-2*DEGREES(ASIN($D$5/2000))))*COS(RADIANS(90-2*DEGREES(ASIN($D$5/2000))))))))</f>
        <v>5.1318576028187124</v>
      </c>
      <c r="AD848" s="33">
        <f t="shared" si="96"/>
        <v>846</v>
      </c>
      <c r="AE848" s="33">
        <f t="shared" si="93"/>
        <v>1812.2593633362749</v>
      </c>
      <c r="AH848" s="33">
        <f t="shared" si="94"/>
        <v>25.024135443225859</v>
      </c>
      <c r="AI848" s="33">
        <f t="shared" si="95"/>
        <v>64.975864556774141</v>
      </c>
      <c r="AK848" s="75">
        <f t="shared" si="97"/>
        <v>39.951729113548282</v>
      </c>
      <c r="AN848" s="64"/>
      <c r="AQ848" s="64"/>
      <c r="AR848" s="75">
        <f>(SQRT((SIN(RADIANS(90-DEGREES(ASIN(AD848/2000))))*SQRT(2*Basic!$C$4*9.81)*Tool!$B$125*SIN(RADIANS(90-DEGREES(ASIN(AD848/2000))))*SQRT(2*Basic!$C$4*9.81)*Tool!$B$125)+(COS(RADIANS(90-DEGREES(ASIN(AD848/2000))))*SQRT(2*Basic!$C$4*9.81)*COS(RADIANS(90-DEGREES(ASIN(AD848/2000))))*SQRT(2*Basic!$C$4*9.81))))*(SQRT((SIN(RADIANS(90-DEGREES(ASIN(AD848/2000))))*SQRT(2*Basic!$C$4*9.81)*Tool!$B$125*SIN(RADIANS(90-DEGREES(ASIN(AD848/2000))))*SQRT(2*Basic!$C$4*9.81)*Tool!$B$125)+(COS(RADIANS(90-DEGREES(ASIN(AD848/2000))))*SQRT(2*Basic!$C$4*9.81)*COS(RADIANS(90-DEGREES(ASIN(AD848/2000))))*SQRT(2*Basic!$C$4*9.81))))/(2*9.81)</f>
        <v>1.01951630244</v>
      </c>
      <c r="AS848" s="75">
        <f>(1/9.81)*((SQRT((SIN(RADIANS(90-DEGREES(ASIN(AD848/2000))))*SQRT(2*Basic!$C$4*9.81)*Tool!$B$125*SIN(RADIANS(90-DEGREES(ASIN(AD848/2000))))*SQRT(2*Basic!$C$4*9.81)*Tool!$B$125)+(COS(RADIANS(90-DEGREES(ASIN(AD848/2000))))*SQRT(2*Basic!$C$4*9.81)*COS(RADIANS(90-DEGREES(ASIN(AD848/2000))))*SQRT(2*Basic!$C$4*9.81))))*SIN(RADIANS(AK848))+(SQRT(((SQRT((SIN(RADIANS(90-DEGREES(ASIN(AD848/2000))))*SQRT(2*Basic!$C$4*9.81)*Tool!$B$125*SIN(RADIANS(90-DEGREES(ASIN(AD848/2000))))*SQRT(2*Basic!$C$4*9.81)*Tool!$B$125)+(COS(RADIANS(90-DEGREES(ASIN(AD848/2000))))*SQRT(2*Basic!$C$4*9.81)*COS(RADIANS(90-DEGREES(ASIN(AD848/2000))))*SQRT(2*Basic!$C$4*9.81))))*SIN(RADIANS(AK848))*(SQRT((SIN(RADIANS(90-DEGREES(ASIN(AD848/2000))))*SQRT(2*Basic!$C$4*9.81)*Tool!$B$125*SIN(RADIANS(90-DEGREES(ASIN(AD848/2000))))*SQRT(2*Basic!$C$4*9.81)*Tool!$B$125)+(COS(RADIANS(90-DEGREES(ASIN(AD848/2000))))*SQRT(2*Basic!$C$4*9.81)*COS(RADIANS(90-DEGREES(ASIN(AD848/2000))))*SQRT(2*Basic!$C$4*9.81))))*SIN(RADIANS(AK848)))-19.62*(-Basic!$C$3))))*(SQRT((SIN(RADIANS(90-DEGREES(ASIN(AD848/2000))))*SQRT(2*Basic!$C$4*9.81)*Tool!$B$125*SIN(RADIANS(90-DEGREES(ASIN(AD848/2000))))*SQRT(2*Basic!$C$4*9.81)*Tool!$B$125)+(COS(RADIANS(90-DEGREES(ASIN(AD848/2000))))*SQRT(2*Basic!$C$4*9.81)*COS(RADIANS(90-DEGREES(ASIN(AD848/2000))))*SQRT(2*Basic!$C$4*9.81))))*COS(RADIANS(AK848))</f>
        <v>4.9262791740107001</v>
      </c>
    </row>
    <row r="849" spans="6:45" x14ac:dyDescent="0.3">
      <c r="F849">
        <v>847</v>
      </c>
      <c r="G849" s="31">
        <f t="shared" si="92"/>
        <v>2.4969912040399938</v>
      </c>
      <c r="H849" s="35">
        <f>Tool!$E$10+('Trajectory Map'!G849*SIN(RADIANS(90-2*DEGREES(ASIN($D$5/2000))))/COS(RADIANS(90-2*DEGREES(ASIN($D$5/2000))))-('Trajectory Map'!G849*'Trajectory Map'!G849/((VLOOKUP($D$5,$AD$3:$AR$2002,15,FALSE)*4*COS(RADIANS(90-2*DEGREES(ASIN($D$5/2000))))*COS(RADIANS(90-2*DEGREES(ASIN($D$5/2000))))))))</f>
        <v>5.1293688329191749</v>
      </c>
      <c r="AD849" s="33">
        <f t="shared" si="96"/>
        <v>847</v>
      </c>
      <c r="AE849" s="33">
        <f t="shared" si="93"/>
        <v>1811.7922066285637</v>
      </c>
      <c r="AH849" s="33">
        <f t="shared" si="94"/>
        <v>25.055755179839856</v>
      </c>
      <c r="AI849" s="33">
        <f t="shared" si="95"/>
        <v>64.944244820160151</v>
      </c>
      <c r="AK849" s="75">
        <f t="shared" si="97"/>
        <v>39.888489640320287</v>
      </c>
      <c r="AN849" s="64"/>
      <c r="AQ849" s="64"/>
      <c r="AR849" s="75">
        <f>(SQRT((SIN(RADIANS(90-DEGREES(ASIN(AD849/2000))))*SQRT(2*Basic!$C$4*9.81)*Tool!$B$125*SIN(RADIANS(90-DEGREES(ASIN(AD849/2000))))*SQRT(2*Basic!$C$4*9.81)*Tool!$B$125)+(COS(RADIANS(90-DEGREES(ASIN(AD849/2000))))*SQRT(2*Basic!$C$4*9.81)*COS(RADIANS(90-DEGREES(ASIN(AD849/2000))))*SQRT(2*Basic!$C$4*9.81))))*(SQRT((SIN(RADIANS(90-DEGREES(ASIN(AD849/2000))))*SQRT(2*Basic!$C$4*9.81)*Tool!$B$125*SIN(RADIANS(90-DEGREES(ASIN(AD849/2000))))*SQRT(2*Basic!$C$4*9.81)*Tool!$B$125)+(COS(RADIANS(90-DEGREES(ASIN(AD849/2000))))*SQRT(2*Basic!$C$4*9.81)*COS(RADIANS(90-DEGREES(ASIN(AD849/2000))))*SQRT(2*Basic!$C$4*9.81))))/(2*9.81)</f>
        <v>1.0199701788099997</v>
      </c>
      <c r="AS849" s="75">
        <f>(1/9.81)*((SQRT((SIN(RADIANS(90-DEGREES(ASIN(AD849/2000))))*SQRT(2*Basic!$C$4*9.81)*Tool!$B$125*SIN(RADIANS(90-DEGREES(ASIN(AD849/2000))))*SQRT(2*Basic!$C$4*9.81)*Tool!$B$125)+(COS(RADIANS(90-DEGREES(ASIN(AD849/2000))))*SQRT(2*Basic!$C$4*9.81)*COS(RADIANS(90-DEGREES(ASIN(AD849/2000))))*SQRT(2*Basic!$C$4*9.81))))*SIN(RADIANS(AK849))+(SQRT(((SQRT((SIN(RADIANS(90-DEGREES(ASIN(AD849/2000))))*SQRT(2*Basic!$C$4*9.81)*Tool!$B$125*SIN(RADIANS(90-DEGREES(ASIN(AD849/2000))))*SQRT(2*Basic!$C$4*9.81)*Tool!$B$125)+(COS(RADIANS(90-DEGREES(ASIN(AD849/2000))))*SQRT(2*Basic!$C$4*9.81)*COS(RADIANS(90-DEGREES(ASIN(AD849/2000))))*SQRT(2*Basic!$C$4*9.81))))*SIN(RADIANS(AK849))*(SQRT((SIN(RADIANS(90-DEGREES(ASIN(AD849/2000))))*SQRT(2*Basic!$C$4*9.81)*Tool!$B$125*SIN(RADIANS(90-DEGREES(ASIN(AD849/2000))))*SQRT(2*Basic!$C$4*9.81)*Tool!$B$125)+(COS(RADIANS(90-DEGREES(ASIN(AD849/2000))))*SQRT(2*Basic!$C$4*9.81)*COS(RADIANS(90-DEGREES(ASIN(AD849/2000))))*SQRT(2*Basic!$C$4*9.81))))*SIN(RADIANS(AK849)))-19.62*(-Basic!$C$3))))*(SQRT((SIN(RADIANS(90-DEGREES(ASIN(AD849/2000))))*SQRT(2*Basic!$C$4*9.81)*Tool!$B$125*SIN(RADIANS(90-DEGREES(ASIN(AD849/2000))))*SQRT(2*Basic!$C$4*9.81)*Tool!$B$125)+(COS(RADIANS(90-DEGREES(ASIN(AD849/2000))))*SQRT(2*Basic!$C$4*9.81)*COS(RADIANS(90-DEGREES(ASIN(AD849/2000))))*SQRT(2*Basic!$C$4*9.81))))*COS(RADIANS(AK849))</f>
        <v>4.9305452903669948</v>
      </c>
    </row>
    <row r="850" spans="6:45" x14ac:dyDescent="0.3">
      <c r="F850">
        <v>848</v>
      </c>
      <c r="G850" s="31">
        <f t="shared" si="92"/>
        <v>2.4999392456032048</v>
      </c>
      <c r="H850" s="35">
        <f>Tool!$E$10+('Trajectory Map'!G850*SIN(RADIANS(90-2*DEGREES(ASIN($D$5/2000))))/COS(RADIANS(90-2*DEGREES(ASIN($D$5/2000))))-('Trajectory Map'!G850*'Trajectory Map'!G850/((VLOOKUP($D$5,$AD$3:$AR$2002,15,FALSE)*4*COS(RADIANS(90-2*DEGREES(ASIN($D$5/2000))))*COS(RADIANS(90-2*DEGREES(ASIN($D$5/2000))))))))</f>
        <v>5.1268766094261231</v>
      </c>
      <c r="AD850" s="33">
        <f t="shared" si="96"/>
        <v>848</v>
      </c>
      <c r="AE850" s="33">
        <f t="shared" si="93"/>
        <v>1811.3243773548679</v>
      </c>
      <c r="AH850" s="33">
        <f t="shared" si="94"/>
        <v>25.08738307628208</v>
      </c>
      <c r="AI850" s="33">
        <f t="shared" si="95"/>
        <v>64.91261692371792</v>
      </c>
      <c r="AK850" s="75">
        <f t="shared" si="97"/>
        <v>39.82523384743584</v>
      </c>
      <c r="AN850" s="64"/>
      <c r="AQ850" s="64"/>
      <c r="AR850" s="75">
        <f>(SQRT((SIN(RADIANS(90-DEGREES(ASIN(AD850/2000))))*SQRT(2*Basic!$C$4*9.81)*Tool!$B$125*SIN(RADIANS(90-DEGREES(ASIN(AD850/2000))))*SQRT(2*Basic!$C$4*9.81)*Tool!$B$125)+(COS(RADIANS(90-DEGREES(ASIN(AD850/2000))))*SQRT(2*Basic!$C$4*9.81)*COS(RADIANS(90-DEGREES(ASIN(AD850/2000))))*SQRT(2*Basic!$C$4*9.81))))*(SQRT((SIN(RADIANS(90-DEGREES(ASIN(AD850/2000))))*SQRT(2*Basic!$C$4*9.81)*Tool!$B$125*SIN(RADIANS(90-DEGREES(ASIN(AD850/2000))))*SQRT(2*Basic!$C$4*9.81)*Tool!$B$125)+(COS(RADIANS(90-DEGREES(ASIN(AD850/2000))))*SQRT(2*Basic!$C$4*9.81)*COS(RADIANS(90-DEGREES(ASIN(AD850/2000))))*SQRT(2*Basic!$C$4*9.81))))/(2*9.81)</f>
        <v>1.0204245913600001</v>
      </c>
      <c r="AS850" s="75">
        <f>(1/9.81)*((SQRT((SIN(RADIANS(90-DEGREES(ASIN(AD850/2000))))*SQRT(2*Basic!$C$4*9.81)*Tool!$B$125*SIN(RADIANS(90-DEGREES(ASIN(AD850/2000))))*SQRT(2*Basic!$C$4*9.81)*Tool!$B$125)+(COS(RADIANS(90-DEGREES(ASIN(AD850/2000))))*SQRT(2*Basic!$C$4*9.81)*COS(RADIANS(90-DEGREES(ASIN(AD850/2000))))*SQRT(2*Basic!$C$4*9.81))))*SIN(RADIANS(AK850))+(SQRT(((SQRT((SIN(RADIANS(90-DEGREES(ASIN(AD850/2000))))*SQRT(2*Basic!$C$4*9.81)*Tool!$B$125*SIN(RADIANS(90-DEGREES(ASIN(AD850/2000))))*SQRT(2*Basic!$C$4*9.81)*Tool!$B$125)+(COS(RADIANS(90-DEGREES(ASIN(AD850/2000))))*SQRT(2*Basic!$C$4*9.81)*COS(RADIANS(90-DEGREES(ASIN(AD850/2000))))*SQRT(2*Basic!$C$4*9.81))))*SIN(RADIANS(AK850))*(SQRT((SIN(RADIANS(90-DEGREES(ASIN(AD850/2000))))*SQRT(2*Basic!$C$4*9.81)*Tool!$B$125*SIN(RADIANS(90-DEGREES(ASIN(AD850/2000))))*SQRT(2*Basic!$C$4*9.81)*Tool!$B$125)+(COS(RADIANS(90-DEGREES(ASIN(AD850/2000))))*SQRT(2*Basic!$C$4*9.81)*COS(RADIANS(90-DEGREES(ASIN(AD850/2000))))*SQRT(2*Basic!$C$4*9.81))))*SIN(RADIANS(AK850)))-19.62*(-Basic!$C$3))))*(SQRT((SIN(RADIANS(90-DEGREES(ASIN(AD850/2000))))*SQRT(2*Basic!$C$4*9.81)*Tool!$B$125*SIN(RADIANS(90-DEGREES(ASIN(AD850/2000))))*SQRT(2*Basic!$C$4*9.81)*Tool!$B$125)+(COS(RADIANS(90-DEGREES(ASIN(AD850/2000))))*SQRT(2*Basic!$C$4*9.81)*COS(RADIANS(90-DEGREES(ASIN(AD850/2000))))*SQRT(2*Basic!$C$4*9.81))))*COS(RADIANS(AK850))</f>
        <v>4.9348043307241056</v>
      </c>
    </row>
    <row r="851" spans="6:45" x14ac:dyDescent="0.3">
      <c r="F851">
        <v>849</v>
      </c>
      <c r="G851" s="31">
        <f t="shared" si="92"/>
        <v>2.5028872871664163</v>
      </c>
      <c r="H851" s="35">
        <f>Tool!$E$10+('Trajectory Map'!G851*SIN(RADIANS(90-2*DEGREES(ASIN($D$5/2000))))/COS(RADIANS(90-2*DEGREES(ASIN($D$5/2000))))-('Trajectory Map'!G851*'Trajectory Map'!G851/((VLOOKUP($D$5,$AD$3:$AR$2002,15,FALSE)*4*COS(RADIANS(90-2*DEGREES(ASIN($D$5/2000))))*COS(RADIANS(90-2*DEGREES(ASIN($D$5/2000))))))))</f>
        <v>5.124380932339557</v>
      </c>
      <c r="AD851" s="33">
        <f t="shared" si="96"/>
        <v>849</v>
      </c>
      <c r="AE851" s="33">
        <f t="shared" si="93"/>
        <v>1810.8558749939211</v>
      </c>
      <c r="AH851" s="33">
        <f t="shared" si="94"/>
        <v>25.119019148518007</v>
      </c>
      <c r="AI851" s="33">
        <f t="shared" si="95"/>
        <v>64.880980851481993</v>
      </c>
      <c r="AK851" s="75">
        <f t="shared" si="97"/>
        <v>39.761961702963987</v>
      </c>
      <c r="AN851" s="64"/>
      <c r="AQ851" s="64"/>
      <c r="AR851" s="75">
        <f>(SQRT((SIN(RADIANS(90-DEGREES(ASIN(AD851/2000))))*SQRT(2*Basic!$C$4*9.81)*Tool!$B$125*SIN(RADIANS(90-DEGREES(ASIN(AD851/2000))))*SQRT(2*Basic!$C$4*9.81)*Tool!$B$125)+(COS(RADIANS(90-DEGREES(ASIN(AD851/2000))))*SQRT(2*Basic!$C$4*9.81)*COS(RADIANS(90-DEGREES(ASIN(AD851/2000))))*SQRT(2*Basic!$C$4*9.81))))*(SQRT((SIN(RADIANS(90-DEGREES(ASIN(AD851/2000))))*SQRT(2*Basic!$C$4*9.81)*Tool!$B$125*SIN(RADIANS(90-DEGREES(ASIN(AD851/2000))))*SQRT(2*Basic!$C$4*9.81)*Tool!$B$125)+(COS(RADIANS(90-DEGREES(ASIN(AD851/2000))))*SQRT(2*Basic!$C$4*9.81)*COS(RADIANS(90-DEGREES(ASIN(AD851/2000))))*SQRT(2*Basic!$C$4*9.81))))/(2*9.81)</f>
        <v>1.0208795400899999</v>
      </c>
      <c r="AS851" s="75">
        <f>(1/9.81)*((SQRT((SIN(RADIANS(90-DEGREES(ASIN(AD851/2000))))*SQRT(2*Basic!$C$4*9.81)*Tool!$B$125*SIN(RADIANS(90-DEGREES(ASIN(AD851/2000))))*SQRT(2*Basic!$C$4*9.81)*Tool!$B$125)+(COS(RADIANS(90-DEGREES(ASIN(AD851/2000))))*SQRT(2*Basic!$C$4*9.81)*COS(RADIANS(90-DEGREES(ASIN(AD851/2000))))*SQRT(2*Basic!$C$4*9.81))))*SIN(RADIANS(AK851))+(SQRT(((SQRT((SIN(RADIANS(90-DEGREES(ASIN(AD851/2000))))*SQRT(2*Basic!$C$4*9.81)*Tool!$B$125*SIN(RADIANS(90-DEGREES(ASIN(AD851/2000))))*SQRT(2*Basic!$C$4*9.81)*Tool!$B$125)+(COS(RADIANS(90-DEGREES(ASIN(AD851/2000))))*SQRT(2*Basic!$C$4*9.81)*COS(RADIANS(90-DEGREES(ASIN(AD851/2000))))*SQRT(2*Basic!$C$4*9.81))))*SIN(RADIANS(AK851))*(SQRT((SIN(RADIANS(90-DEGREES(ASIN(AD851/2000))))*SQRT(2*Basic!$C$4*9.81)*Tool!$B$125*SIN(RADIANS(90-DEGREES(ASIN(AD851/2000))))*SQRT(2*Basic!$C$4*9.81)*Tool!$B$125)+(COS(RADIANS(90-DEGREES(ASIN(AD851/2000))))*SQRT(2*Basic!$C$4*9.81)*COS(RADIANS(90-DEGREES(ASIN(AD851/2000))))*SQRT(2*Basic!$C$4*9.81))))*SIN(RADIANS(AK851)))-19.62*(-Basic!$C$3))))*(SQRT((SIN(RADIANS(90-DEGREES(ASIN(AD851/2000))))*SQRT(2*Basic!$C$4*9.81)*Tool!$B$125*SIN(RADIANS(90-DEGREES(ASIN(AD851/2000))))*SQRT(2*Basic!$C$4*9.81)*Tool!$B$125)+(COS(RADIANS(90-DEGREES(ASIN(AD851/2000))))*SQRT(2*Basic!$C$4*9.81)*COS(RADIANS(90-DEGREES(ASIN(AD851/2000))))*SQRT(2*Basic!$C$4*9.81))))*COS(RADIANS(AK851))</f>
        <v>4.939056279287338</v>
      </c>
    </row>
    <row r="852" spans="6:45" x14ac:dyDescent="0.3">
      <c r="F852">
        <v>850</v>
      </c>
      <c r="G852" s="31">
        <f t="shared" si="92"/>
        <v>2.5058353287296273</v>
      </c>
      <c r="H852" s="35">
        <f>Tool!$E$10+('Trajectory Map'!G852*SIN(RADIANS(90-2*DEGREES(ASIN($D$5/2000))))/COS(RADIANS(90-2*DEGREES(ASIN($D$5/2000))))-('Trajectory Map'!G852*'Trajectory Map'!G852/((VLOOKUP($D$5,$AD$3:$AR$2002,15,FALSE)*4*COS(RADIANS(90-2*DEGREES(ASIN($D$5/2000))))*COS(RADIANS(90-2*DEGREES(ASIN($D$5/2000))))))))</f>
        <v>5.1218818016594776</v>
      </c>
      <c r="AD852" s="33">
        <f t="shared" si="96"/>
        <v>850</v>
      </c>
      <c r="AE852" s="33">
        <f t="shared" si="93"/>
        <v>1810.3866990231672</v>
      </c>
      <c r="AH852" s="33">
        <f t="shared" si="94"/>
        <v>25.150663412543711</v>
      </c>
      <c r="AI852" s="33">
        <f t="shared" si="95"/>
        <v>64.849336587456293</v>
      </c>
      <c r="AK852" s="75">
        <f t="shared" si="97"/>
        <v>39.698673174912578</v>
      </c>
      <c r="AN852" s="64"/>
      <c r="AQ852" s="64"/>
      <c r="AR852" s="75">
        <f>(SQRT((SIN(RADIANS(90-DEGREES(ASIN(AD852/2000))))*SQRT(2*Basic!$C$4*9.81)*Tool!$B$125*SIN(RADIANS(90-DEGREES(ASIN(AD852/2000))))*SQRT(2*Basic!$C$4*9.81)*Tool!$B$125)+(COS(RADIANS(90-DEGREES(ASIN(AD852/2000))))*SQRT(2*Basic!$C$4*9.81)*COS(RADIANS(90-DEGREES(ASIN(AD852/2000))))*SQRT(2*Basic!$C$4*9.81))))*(SQRT((SIN(RADIANS(90-DEGREES(ASIN(AD852/2000))))*SQRT(2*Basic!$C$4*9.81)*Tool!$B$125*SIN(RADIANS(90-DEGREES(ASIN(AD852/2000))))*SQRT(2*Basic!$C$4*9.81)*Tool!$B$125)+(COS(RADIANS(90-DEGREES(ASIN(AD852/2000))))*SQRT(2*Basic!$C$4*9.81)*COS(RADIANS(90-DEGREES(ASIN(AD852/2000))))*SQRT(2*Basic!$C$4*9.81))))/(2*9.81)</f>
        <v>1.021335025</v>
      </c>
      <c r="AS852" s="75">
        <f>(1/9.81)*((SQRT((SIN(RADIANS(90-DEGREES(ASIN(AD852/2000))))*SQRT(2*Basic!$C$4*9.81)*Tool!$B$125*SIN(RADIANS(90-DEGREES(ASIN(AD852/2000))))*SQRT(2*Basic!$C$4*9.81)*Tool!$B$125)+(COS(RADIANS(90-DEGREES(ASIN(AD852/2000))))*SQRT(2*Basic!$C$4*9.81)*COS(RADIANS(90-DEGREES(ASIN(AD852/2000))))*SQRT(2*Basic!$C$4*9.81))))*SIN(RADIANS(AK852))+(SQRT(((SQRT((SIN(RADIANS(90-DEGREES(ASIN(AD852/2000))))*SQRT(2*Basic!$C$4*9.81)*Tool!$B$125*SIN(RADIANS(90-DEGREES(ASIN(AD852/2000))))*SQRT(2*Basic!$C$4*9.81)*Tool!$B$125)+(COS(RADIANS(90-DEGREES(ASIN(AD852/2000))))*SQRT(2*Basic!$C$4*9.81)*COS(RADIANS(90-DEGREES(ASIN(AD852/2000))))*SQRT(2*Basic!$C$4*9.81))))*SIN(RADIANS(AK852))*(SQRT((SIN(RADIANS(90-DEGREES(ASIN(AD852/2000))))*SQRT(2*Basic!$C$4*9.81)*Tool!$B$125*SIN(RADIANS(90-DEGREES(ASIN(AD852/2000))))*SQRT(2*Basic!$C$4*9.81)*Tool!$B$125)+(COS(RADIANS(90-DEGREES(ASIN(AD852/2000))))*SQRT(2*Basic!$C$4*9.81)*COS(RADIANS(90-DEGREES(ASIN(AD852/2000))))*SQRT(2*Basic!$C$4*9.81))))*SIN(RADIANS(AK852)))-19.62*(-Basic!$C$3))))*(SQRT((SIN(RADIANS(90-DEGREES(ASIN(AD852/2000))))*SQRT(2*Basic!$C$4*9.81)*Tool!$B$125*SIN(RADIANS(90-DEGREES(ASIN(AD852/2000))))*SQRT(2*Basic!$C$4*9.81)*Tool!$B$125)+(COS(RADIANS(90-DEGREES(ASIN(AD852/2000))))*SQRT(2*Basic!$C$4*9.81)*COS(RADIANS(90-DEGREES(ASIN(AD852/2000))))*SQRT(2*Basic!$C$4*9.81))))*COS(RADIANS(AK852))</f>
        <v>4.9433011202500596</v>
      </c>
    </row>
    <row r="853" spans="6:45" x14ac:dyDescent="0.3">
      <c r="F853">
        <v>851</v>
      </c>
      <c r="G853" s="31">
        <f t="shared" si="92"/>
        <v>2.5087833702928388</v>
      </c>
      <c r="H853" s="35">
        <f>Tool!$E$10+('Trajectory Map'!G853*SIN(RADIANS(90-2*DEGREES(ASIN($D$5/2000))))/COS(RADIANS(90-2*DEGREES(ASIN($D$5/2000))))-('Trajectory Map'!G853*'Trajectory Map'!G853/((VLOOKUP($D$5,$AD$3:$AR$2002,15,FALSE)*4*COS(RADIANS(90-2*DEGREES(ASIN($D$5/2000))))*COS(RADIANS(90-2*DEGREES(ASIN($D$5/2000))))))))</f>
        <v>5.119379217385883</v>
      </c>
      <c r="AD853" s="33">
        <f t="shared" si="96"/>
        <v>851</v>
      </c>
      <c r="AE853" s="33">
        <f t="shared" si="93"/>
        <v>1809.9168489187562</v>
      </c>
      <c r="AH853" s="33">
        <f t="shared" si="94"/>
        <v>25.182315884386014</v>
      </c>
      <c r="AI853" s="33">
        <f t="shared" si="95"/>
        <v>64.817684115613986</v>
      </c>
      <c r="AK853" s="75">
        <f t="shared" si="97"/>
        <v>39.635368231227972</v>
      </c>
      <c r="AN853" s="64"/>
      <c r="AQ853" s="64"/>
      <c r="AR853" s="75">
        <f>(SQRT((SIN(RADIANS(90-DEGREES(ASIN(AD853/2000))))*SQRT(2*Basic!$C$4*9.81)*Tool!$B$125*SIN(RADIANS(90-DEGREES(ASIN(AD853/2000))))*SQRT(2*Basic!$C$4*9.81)*Tool!$B$125)+(COS(RADIANS(90-DEGREES(ASIN(AD853/2000))))*SQRT(2*Basic!$C$4*9.81)*COS(RADIANS(90-DEGREES(ASIN(AD853/2000))))*SQRT(2*Basic!$C$4*9.81))))*(SQRT((SIN(RADIANS(90-DEGREES(ASIN(AD853/2000))))*SQRT(2*Basic!$C$4*9.81)*Tool!$B$125*SIN(RADIANS(90-DEGREES(ASIN(AD853/2000))))*SQRT(2*Basic!$C$4*9.81)*Tool!$B$125)+(COS(RADIANS(90-DEGREES(ASIN(AD853/2000))))*SQRT(2*Basic!$C$4*9.81)*COS(RADIANS(90-DEGREES(ASIN(AD853/2000))))*SQRT(2*Basic!$C$4*9.81))))/(2*9.81)</f>
        <v>1.0217910460899999</v>
      </c>
      <c r="AS853" s="75">
        <f>(1/9.81)*((SQRT((SIN(RADIANS(90-DEGREES(ASIN(AD853/2000))))*SQRT(2*Basic!$C$4*9.81)*Tool!$B$125*SIN(RADIANS(90-DEGREES(ASIN(AD853/2000))))*SQRT(2*Basic!$C$4*9.81)*Tool!$B$125)+(COS(RADIANS(90-DEGREES(ASIN(AD853/2000))))*SQRT(2*Basic!$C$4*9.81)*COS(RADIANS(90-DEGREES(ASIN(AD853/2000))))*SQRT(2*Basic!$C$4*9.81))))*SIN(RADIANS(AK853))+(SQRT(((SQRT((SIN(RADIANS(90-DEGREES(ASIN(AD853/2000))))*SQRT(2*Basic!$C$4*9.81)*Tool!$B$125*SIN(RADIANS(90-DEGREES(ASIN(AD853/2000))))*SQRT(2*Basic!$C$4*9.81)*Tool!$B$125)+(COS(RADIANS(90-DEGREES(ASIN(AD853/2000))))*SQRT(2*Basic!$C$4*9.81)*COS(RADIANS(90-DEGREES(ASIN(AD853/2000))))*SQRT(2*Basic!$C$4*9.81))))*SIN(RADIANS(AK853))*(SQRT((SIN(RADIANS(90-DEGREES(ASIN(AD853/2000))))*SQRT(2*Basic!$C$4*9.81)*Tool!$B$125*SIN(RADIANS(90-DEGREES(ASIN(AD853/2000))))*SQRT(2*Basic!$C$4*9.81)*Tool!$B$125)+(COS(RADIANS(90-DEGREES(ASIN(AD853/2000))))*SQRT(2*Basic!$C$4*9.81)*COS(RADIANS(90-DEGREES(ASIN(AD853/2000))))*SQRT(2*Basic!$C$4*9.81))))*SIN(RADIANS(AK853)))-19.62*(-Basic!$C$3))))*(SQRT((SIN(RADIANS(90-DEGREES(ASIN(AD853/2000))))*SQRT(2*Basic!$C$4*9.81)*Tool!$B$125*SIN(RADIANS(90-DEGREES(ASIN(AD853/2000))))*SQRT(2*Basic!$C$4*9.81)*Tool!$B$125)+(COS(RADIANS(90-DEGREES(ASIN(AD853/2000))))*SQRT(2*Basic!$C$4*9.81)*COS(RADIANS(90-DEGREES(ASIN(AD853/2000))))*SQRT(2*Basic!$C$4*9.81))))*COS(RADIANS(AK853))</f>
        <v>4.9475388377937666</v>
      </c>
    </row>
    <row r="854" spans="6:45" x14ac:dyDescent="0.3">
      <c r="F854">
        <v>852</v>
      </c>
      <c r="G854" s="31">
        <f t="shared" si="92"/>
        <v>2.5117314118560503</v>
      </c>
      <c r="H854" s="35">
        <f>Tool!$E$10+('Trajectory Map'!G854*SIN(RADIANS(90-2*DEGREES(ASIN($D$5/2000))))/COS(RADIANS(90-2*DEGREES(ASIN($D$5/2000))))-('Trajectory Map'!G854*'Trajectory Map'!G854/((VLOOKUP($D$5,$AD$3:$AR$2002,15,FALSE)*4*COS(RADIANS(90-2*DEGREES(ASIN($D$5/2000))))*COS(RADIANS(90-2*DEGREES(ASIN($D$5/2000))))))))</f>
        <v>5.116873179518775</v>
      </c>
      <c r="AD854" s="33">
        <f t="shared" si="96"/>
        <v>852</v>
      </c>
      <c r="AE854" s="33">
        <f t="shared" si="93"/>
        <v>1809.4463241555413</v>
      </c>
      <c r="AH854" s="33">
        <f t="shared" si="94"/>
        <v>25.213976580102539</v>
      </c>
      <c r="AI854" s="33">
        <f t="shared" si="95"/>
        <v>64.786023419897461</v>
      </c>
      <c r="AK854" s="75">
        <f t="shared" si="97"/>
        <v>39.572046839794922</v>
      </c>
      <c r="AN854" s="64"/>
      <c r="AQ854" s="64"/>
      <c r="AR854" s="75">
        <f>(SQRT((SIN(RADIANS(90-DEGREES(ASIN(AD854/2000))))*SQRT(2*Basic!$C$4*9.81)*Tool!$B$125*SIN(RADIANS(90-DEGREES(ASIN(AD854/2000))))*SQRT(2*Basic!$C$4*9.81)*Tool!$B$125)+(COS(RADIANS(90-DEGREES(ASIN(AD854/2000))))*SQRT(2*Basic!$C$4*9.81)*COS(RADIANS(90-DEGREES(ASIN(AD854/2000))))*SQRT(2*Basic!$C$4*9.81))))*(SQRT((SIN(RADIANS(90-DEGREES(ASIN(AD854/2000))))*SQRT(2*Basic!$C$4*9.81)*Tool!$B$125*SIN(RADIANS(90-DEGREES(ASIN(AD854/2000))))*SQRT(2*Basic!$C$4*9.81)*Tool!$B$125)+(COS(RADIANS(90-DEGREES(ASIN(AD854/2000))))*SQRT(2*Basic!$C$4*9.81)*COS(RADIANS(90-DEGREES(ASIN(AD854/2000))))*SQRT(2*Basic!$C$4*9.81))))/(2*9.81)</f>
        <v>1.0222476033599999</v>
      </c>
      <c r="AS854" s="75">
        <f>(1/9.81)*((SQRT((SIN(RADIANS(90-DEGREES(ASIN(AD854/2000))))*SQRT(2*Basic!$C$4*9.81)*Tool!$B$125*SIN(RADIANS(90-DEGREES(ASIN(AD854/2000))))*SQRT(2*Basic!$C$4*9.81)*Tool!$B$125)+(COS(RADIANS(90-DEGREES(ASIN(AD854/2000))))*SQRT(2*Basic!$C$4*9.81)*COS(RADIANS(90-DEGREES(ASIN(AD854/2000))))*SQRT(2*Basic!$C$4*9.81))))*SIN(RADIANS(AK854))+(SQRT(((SQRT((SIN(RADIANS(90-DEGREES(ASIN(AD854/2000))))*SQRT(2*Basic!$C$4*9.81)*Tool!$B$125*SIN(RADIANS(90-DEGREES(ASIN(AD854/2000))))*SQRT(2*Basic!$C$4*9.81)*Tool!$B$125)+(COS(RADIANS(90-DEGREES(ASIN(AD854/2000))))*SQRT(2*Basic!$C$4*9.81)*COS(RADIANS(90-DEGREES(ASIN(AD854/2000))))*SQRT(2*Basic!$C$4*9.81))))*SIN(RADIANS(AK854))*(SQRT((SIN(RADIANS(90-DEGREES(ASIN(AD854/2000))))*SQRT(2*Basic!$C$4*9.81)*Tool!$B$125*SIN(RADIANS(90-DEGREES(ASIN(AD854/2000))))*SQRT(2*Basic!$C$4*9.81)*Tool!$B$125)+(COS(RADIANS(90-DEGREES(ASIN(AD854/2000))))*SQRT(2*Basic!$C$4*9.81)*COS(RADIANS(90-DEGREES(ASIN(AD854/2000))))*SQRT(2*Basic!$C$4*9.81))))*SIN(RADIANS(AK854)))-19.62*(-Basic!$C$3))))*(SQRT((SIN(RADIANS(90-DEGREES(ASIN(AD854/2000))))*SQRT(2*Basic!$C$4*9.81)*Tool!$B$125*SIN(RADIANS(90-DEGREES(ASIN(AD854/2000))))*SQRT(2*Basic!$C$4*9.81)*Tool!$B$125)+(COS(RADIANS(90-DEGREES(ASIN(AD854/2000))))*SQRT(2*Basic!$C$4*9.81)*COS(RADIANS(90-DEGREES(ASIN(AD854/2000))))*SQRT(2*Basic!$C$4*9.81))))*COS(RADIANS(AK854))</f>
        <v>4.9517694160881511</v>
      </c>
    </row>
    <row r="855" spans="6:45" x14ac:dyDescent="0.3">
      <c r="F855">
        <v>853</v>
      </c>
      <c r="G855" s="31">
        <f t="shared" si="92"/>
        <v>2.5146794534192614</v>
      </c>
      <c r="H855" s="35">
        <f>Tool!$E$10+('Trajectory Map'!G855*SIN(RADIANS(90-2*DEGREES(ASIN($D$5/2000))))/COS(RADIANS(90-2*DEGREES(ASIN($D$5/2000))))-('Trajectory Map'!G855*'Trajectory Map'!G855/((VLOOKUP($D$5,$AD$3:$AR$2002,15,FALSE)*4*COS(RADIANS(90-2*DEGREES(ASIN($D$5/2000))))*COS(RADIANS(90-2*DEGREES(ASIN($D$5/2000))))))))</f>
        <v>5.1143636880581527</v>
      </c>
      <c r="AD855" s="33">
        <f t="shared" si="96"/>
        <v>853</v>
      </c>
      <c r="AE855" s="33">
        <f t="shared" si="93"/>
        <v>1808.9751242070743</v>
      </c>
      <c r="AH855" s="33">
        <f t="shared" si="94"/>
        <v>25.245645515781835</v>
      </c>
      <c r="AI855" s="33">
        <f t="shared" si="95"/>
        <v>64.754354484218169</v>
      </c>
      <c r="AK855" s="75">
        <f t="shared" si="97"/>
        <v>39.508708968436331</v>
      </c>
      <c r="AN855" s="64"/>
      <c r="AQ855" s="64"/>
      <c r="AR855" s="75">
        <f>(SQRT((SIN(RADIANS(90-DEGREES(ASIN(AD855/2000))))*SQRT(2*Basic!$C$4*9.81)*Tool!$B$125*SIN(RADIANS(90-DEGREES(ASIN(AD855/2000))))*SQRT(2*Basic!$C$4*9.81)*Tool!$B$125)+(COS(RADIANS(90-DEGREES(ASIN(AD855/2000))))*SQRT(2*Basic!$C$4*9.81)*COS(RADIANS(90-DEGREES(ASIN(AD855/2000))))*SQRT(2*Basic!$C$4*9.81))))*(SQRT((SIN(RADIANS(90-DEGREES(ASIN(AD855/2000))))*SQRT(2*Basic!$C$4*9.81)*Tool!$B$125*SIN(RADIANS(90-DEGREES(ASIN(AD855/2000))))*SQRT(2*Basic!$C$4*9.81)*Tool!$B$125)+(COS(RADIANS(90-DEGREES(ASIN(AD855/2000))))*SQRT(2*Basic!$C$4*9.81)*COS(RADIANS(90-DEGREES(ASIN(AD855/2000))))*SQRT(2*Basic!$C$4*9.81))))/(2*9.81)</f>
        <v>1.02270469681</v>
      </c>
      <c r="AS855" s="75">
        <f>(1/9.81)*((SQRT((SIN(RADIANS(90-DEGREES(ASIN(AD855/2000))))*SQRT(2*Basic!$C$4*9.81)*Tool!$B$125*SIN(RADIANS(90-DEGREES(ASIN(AD855/2000))))*SQRT(2*Basic!$C$4*9.81)*Tool!$B$125)+(COS(RADIANS(90-DEGREES(ASIN(AD855/2000))))*SQRT(2*Basic!$C$4*9.81)*COS(RADIANS(90-DEGREES(ASIN(AD855/2000))))*SQRT(2*Basic!$C$4*9.81))))*SIN(RADIANS(AK855))+(SQRT(((SQRT((SIN(RADIANS(90-DEGREES(ASIN(AD855/2000))))*SQRT(2*Basic!$C$4*9.81)*Tool!$B$125*SIN(RADIANS(90-DEGREES(ASIN(AD855/2000))))*SQRT(2*Basic!$C$4*9.81)*Tool!$B$125)+(COS(RADIANS(90-DEGREES(ASIN(AD855/2000))))*SQRT(2*Basic!$C$4*9.81)*COS(RADIANS(90-DEGREES(ASIN(AD855/2000))))*SQRT(2*Basic!$C$4*9.81))))*SIN(RADIANS(AK855))*(SQRT((SIN(RADIANS(90-DEGREES(ASIN(AD855/2000))))*SQRT(2*Basic!$C$4*9.81)*Tool!$B$125*SIN(RADIANS(90-DEGREES(ASIN(AD855/2000))))*SQRT(2*Basic!$C$4*9.81)*Tool!$B$125)+(COS(RADIANS(90-DEGREES(ASIN(AD855/2000))))*SQRT(2*Basic!$C$4*9.81)*COS(RADIANS(90-DEGREES(ASIN(AD855/2000))))*SQRT(2*Basic!$C$4*9.81))))*SIN(RADIANS(AK855)))-19.62*(-Basic!$C$3))))*(SQRT((SIN(RADIANS(90-DEGREES(ASIN(AD855/2000))))*SQRT(2*Basic!$C$4*9.81)*Tool!$B$125*SIN(RADIANS(90-DEGREES(ASIN(AD855/2000))))*SQRT(2*Basic!$C$4*9.81)*Tool!$B$125)+(COS(RADIANS(90-DEGREES(ASIN(AD855/2000))))*SQRT(2*Basic!$C$4*9.81)*COS(RADIANS(90-DEGREES(ASIN(AD855/2000))))*SQRT(2*Basic!$C$4*9.81))))*COS(RADIANS(AK855))</f>
        <v>4.9559928392911727</v>
      </c>
    </row>
    <row r="856" spans="6:45" x14ac:dyDescent="0.3">
      <c r="F856">
        <v>854</v>
      </c>
      <c r="G856" s="31">
        <f t="shared" si="92"/>
        <v>2.5176274949824728</v>
      </c>
      <c r="H856" s="35">
        <f>Tool!$E$10+('Trajectory Map'!G856*SIN(RADIANS(90-2*DEGREES(ASIN($D$5/2000))))/COS(RADIANS(90-2*DEGREES(ASIN($D$5/2000))))-('Trajectory Map'!G856*'Trajectory Map'!G856/((VLOOKUP($D$5,$AD$3:$AR$2002,15,FALSE)*4*COS(RADIANS(90-2*DEGREES(ASIN($D$5/2000))))*COS(RADIANS(90-2*DEGREES(ASIN($D$5/2000))))))))</f>
        <v>5.1118507430040152</v>
      </c>
      <c r="AD856" s="33">
        <f t="shared" si="96"/>
        <v>854</v>
      </c>
      <c r="AE856" s="33">
        <f t="shared" si="93"/>
        <v>1808.5032485456034</v>
      </c>
      <c r="AH856" s="33">
        <f t="shared" si="94"/>
        <v>25.277322707543473</v>
      </c>
      <c r="AI856" s="33">
        <f t="shared" si="95"/>
        <v>64.722677292456524</v>
      </c>
      <c r="AK856" s="75">
        <f t="shared" si="97"/>
        <v>39.445354584913055</v>
      </c>
      <c r="AN856" s="64"/>
      <c r="AQ856" s="64"/>
      <c r="AR856" s="75">
        <f>(SQRT((SIN(RADIANS(90-DEGREES(ASIN(AD856/2000))))*SQRT(2*Basic!$C$4*9.81)*Tool!$B$125*SIN(RADIANS(90-DEGREES(ASIN(AD856/2000))))*SQRT(2*Basic!$C$4*9.81)*Tool!$B$125)+(COS(RADIANS(90-DEGREES(ASIN(AD856/2000))))*SQRT(2*Basic!$C$4*9.81)*COS(RADIANS(90-DEGREES(ASIN(AD856/2000))))*SQRT(2*Basic!$C$4*9.81))))*(SQRT((SIN(RADIANS(90-DEGREES(ASIN(AD856/2000))))*SQRT(2*Basic!$C$4*9.81)*Tool!$B$125*SIN(RADIANS(90-DEGREES(ASIN(AD856/2000))))*SQRT(2*Basic!$C$4*9.81)*Tool!$B$125)+(COS(RADIANS(90-DEGREES(ASIN(AD856/2000))))*SQRT(2*Basic!$C$4*9.81)*COS(RADIANS(90-DEGREES(ASIN(AD856/2000))))*SQRT(2*Basic!$C$4*9.81))))/(2*9.81)</f>
        <v>1.0231623264400003</v>
      </c>
      <c r="AS856" s="75">
        <f>(1/9.81)*((SQRT((SIN(RADIANS(90-DEGREES(ASIN(AD856/2000))))*SQRT(2*Basic!$C$4*9.81)*Tool!$B$125*SIN(RADIANS(90-DEGREES(ASIN(AD856/2000))))*SQRT(2*Basic!$C$4*9.81)*Tool!$B$125)+(COS(RADIANS(90-DEGREES(ASIN(AD856/2000))))*SQRT(2*Basic!$C$4*9.81)*COS(RADIANS(90-DEGREES(ASIN(AD856/2000))))*SQRT(2*Basic!$C$4*9.81))))*SIN(RADIANS(AK856))+(SQRT(((SQRT((SIN(RADIANS(90-DEGREES(ASIN(AD856/2000))))*SQRT(2*Basic!$C$4*9.81)*Tool!$B$125*SIN(RADIANS(90-DEGREES(ASIN(AD856/2000))))*SQRT(2*Basic!$C$4*9.81)*Tool!$B$125)+(COS(RADIANS(90-DEGREES(ASIN(AD856/2000))))*SQRT(2*Basic!$C$4*9.81)*COS(RADIANS(90-DEGREES(ASIN(AD856/2000))))*SQRT(2*Basic!$C$4*9.81))))*SIN(RADIANS(AK856))*(SQRT((SIN(RADIANS(90-DEGREES(ASIN(AD856/2000))))*SQRT(2*Basic!$C$4*9.81)*Tool!$B$125*SIN(RADIANS(90-DEGREES(ASIN(AD856/2000))))*SQRT(2*Basic!$C$4*9.81)*Tool!$B$125)+(COS(RADIANS(90-DEGREES(ASIN(AD856/2000))))*SQRT(2*Basic!$C$4*9.81)*COS(RADIANS(90-DEGREES(ASIN(AD856/2000))))*SQRT(2*Basic!$C$4*9.81))))*SIN(RADIANS(AK856)))-19.62*(-Basic!$C$3))))*(SQRT((SIN(RADIANS(90-DEGREES(ASIN(AD856/2000))))*SQRT(2*Basic!$C$4*9.81)*Tool!$B$125*SIN(RADIANS(90-DEGREES(ASIN(AD856/2000))))*SQRT(2*Basic!$C$4*9.81)*Tool!$B$125)+(COS(RADIANS(90-DEGREES(ASIN(AD856/2000))))*SQRT(2*Basic!$C$4*9.81)*COS(RADIANS(90-DEGREES(ASIN(AD856/2000))))*SQRT(2*Basic!$C$4*9.81))))*COS(RADIANS(AK856))</f>
        <v>4.9602090915491273</v>
      </c>
    </row>
    <row r="857" spans="6:45" x14ac:dyDescent="0.3">
      <c r="F857">
        <v>855</v>
      </c>
      <c r="G857" s="31">
        <f t="shared" si="92"/>
        <v>2.5205755365456839</v>
      </c>
      <c r="H857" s="35">
        <f>Tool!$E$10+('Trajectory Map'!G857*SIN(RADIANS(90-2*DEGREES(ASIN($D$5/2000))))/COS(RADIANS(90-2*DEGREES(ASIN($D$5/2000))))-('Trajectory Map'!G857*'Trajectory Map'!G857/((VLOOKUP($D$5,$AD$3:$AR$2002,15,FALSE)*4*COS(RADIANS(90-2*DEGREES(ASIN($D$5/2000))))*COS(RADIANS(90-2*DEGREES(ASIN($D$5/2000))))))))</f>
        <v>5.1093343443563652</v>
      </c>
      <c r="AD857" s="33">
        <f t="shared" si="96"/>
        <v>855</v>
      </c>
      <c r="AE857" s="33">
        <f t="shared" si="93"/>
        <v>1808.0306966420676</v>
      </c>
      <c r="AH857" s="33">
        <f t="shared" si="94"/>
        <v>25.309008171538139</v>
      </c>
      <c r="AI857" s="33">
        <f t="shared" si="95"/>
        <v>64.690991828461861</v>
      </c>
      <c r="AK857" s="75">
        <f t="shared" si="97"/>
        <v>39.381983656923722</v>
      </c>
      <c r="AN857" s="64"/>
      <c r="AQ857" s="64"/>
      <c r="AR857" s="75">
        <f>(SQRT((SIN(RADIANS(90-DEGREES(ASIN(AD857/2000))))*SQRT(2*Basic!$C$4*9.81)*Tool!$B$125*SIN(RADIANS(90-DEGREES(ASIN(AD857/2000))))*SQRT(2*Basic!$C$4*9.81)*Tool!$B$125)+(COS(RADIANS(90-DEGREES(ASIN(AD857/2000))))*SQRT(2*Basic!$C$4*9.81)*COS(RADIANS(90-DEGREES(ASIN(AD857/2000))))*SQRT(2*Basic!$C$4*9.81))))*(SQRT((SIN(RADIANS(90-DEGREES(ASIN(AD857/2000))))*SQRT(2*Basic!$C$4*9.81)*Tool!$B$125*SIN(RADIANS(90-DEGREES(ASIN(AD857/2000))))*SQRT(2*Basic!$C$4*9.81)*Tool!$B$125)+(COS(RADIANS(90-DEGREES(ASIN(AD857/2000))))*SQRT(2*Basic!$C$4*9.81)*COS(RADIANS(90-DEGREES(ASIN(AD857/2000))))*SQRT(2*Basic!$C$4*9.81))))/(2*9.81)</f>
        <v>1.0236204922499998</v>
      </c>
      <c r="AS857" s="75">
        <f>(1/9.81)*((SQRT((SIN(RADIANS(90-DEGREES(ASIN(AD857/2000))))*SQRT(2*Basic!$C$4*9.81)*Tool!$B$125*SIN(RADIANS(90-DEGREES(ASIN(AD857/2000))))*SQRT(2*Basic!$C$4*9.81)*Tool!$B$125)+(COS(RADIANS(90-DEGREES(ASIN(AD857/2000))))*SQRT(2*Basic!$C$4*9.81)*COS(RADIANS(90-DEGREES(ASIN(AD857/2000))))*SQRT(2*Basic!$C$4*9.81))))*SIN(RADIANS(AK857))+(SQRT(((SQRT((SIN(RADIANS(90-DEGREES(ASIN(AD857/2000))))*SQRT(2*Basic!$C$4*9.81)*Tool!$B$125*SIN(RADIANS(90-DEGREES(ASIN(AD857/2000))))*SQRT(2*Basic!$C$4*9.81)*Tool!$B$125)+(COS(RADIANS(90-DEGREES(ASIN(AD857/2000))))*SQRT(2*Basic!$C$4*9.81)*COS(RADIANS(90-DEGREES(ASIN(AD857/2000))))*SQRT(2*Basic!$C$4*9.81))))*SIN(RADIANS(AK857))*(SQRT((SIN(RADIANS(90-DEGREES(ASIN(AD857/2000))))*SQRT(2*Basic!$C$4*9.81)*Tool!$B$125*SIN(RADIANS(90-DEGREES(ASIN(AD857/2000))))*SQRT(2*Basic!$C$4*9.81)*Tool!$B$125)+(COS(RADIANS(90-DEGREES(ASIN(AD857/2000))))*SQRT(2*Basic!$C$4*9.81)*COS(RADIANS(90-DEGREES(ASIN(AD857/2000))))*SQRT(2*Basic!$C$4*9.81))))*SIN(RADIANS(AK857)))-19.62*(-Basic!$C$3))))*(SQRT((SIN(RADIANS(90-DEGREES(ASIN(AD857/2000))))*SQRT(2*Basic!$C$4*9.81)*Tool!$B$125*SIN(RADIANS(90-DEGREES(ASIN(AD857/2000))))*SQRT(2*Basic!$C$4*9.81)*Tool!$B$125)+(COS(RADIANS(90-DEGREES(ASIN(AD857/2000))))*SQRT(2*Basic!$C$4*9.81)*COS(RADIANS(90-DEGREES(ASIN(AD857/2000))))*SQRT(2*Basic!$C$4*9.81))))*COS(RADIANS(AK857))</f>
        <v>4.9644181569967074</v>
      </c>
    </row>
    <row r="858" spans="6:45" x14ac:dyDescent="0.3">
      <c r="F858">
        <v>856</v>
      </c>
      <c r="G858" s="31">
        <f t="shared" si="92"/>
        <v>2.5235235781088954</v>
      </c>
      <c r="H858" s="35">
        <f>Tool!$E$10+('Trajectory Map'!G858*SIN(RADIANS(90-2*DEGREES(ASIN($D$5/2000))))/COS(RADIANS(90-2*DEGREES(ASIN($D$5/2000))))-('Trajectory Map'!G858*'Trajectory Map'!G858/((VLOOKUP($D$5,$AD$3:$AR$2002,15,FALSE)*4*COS(RADIANS(90-2*DEGREES(ASIN($D$5/2000))))*COS(RADIANS(90-2*DEGREES(ASIN($D$5/2000))))))))</f>
        <v>5.1068144921152001</v>
      </c>
      <c r="AD858" s="33">
        <f t="shared" si="96"/>
        <v>856</v>
      </c>
      <c r="AE858" s="33">
        <f t="shared" si="93"/>
        <v>1807.5574679660949</v>
      </c>
      <c r="AH858" s="33">
        <f t="shared" si="94"/>
        <v>25.340701923947751</v>
      </c>
      <c r="AI858" s="33">
        <f t="shared" si="95"/>
        <v>64.659298076052252</v>
      </c>
      <c r="AK858" s="75">
        <f t="shared" si="97"/>
        <v>39.318596152104497</v>
      </c>
      <c r="AN858" s="64"/>
      <c r="AQ858" s="64"/>
      <c r="AR858" s="75">
        <f>(SQRT((SIN(RADIANS(90-DEGREES(ASIN(AD858/2000))))*SQRT(2*Basic!$C$4*9.81)*Tool!$B$125*SIN(RADIANS(90-DEGREES(ASIN(AD858/2000))))*SQRT(2*Basic!$C$4*9.81)*Tool!$B$125)+(COS(RADIANS(90-DEGREES(ASIN(AD858/2000))))*SQRT(2*Basic!$C$4*9.81)*COS(RADIANS(90-DEGREES(ASIN(AD858/2000))))*SQRT(2*Basic!$C$4*9.81))))*(SQRT((SIN(RADIANS(90-DEGREES(ASIN(AD858/2000))))*SQRT(2*Basic!$C$4*9.81)*Tool!$B$125*SIN(RADIANS(90-DEGREES(ASIN(AD858/2000))))*SQRT(2*Basic!$C$4*9.81)*Tool!$B$125)+(COS(RADIANS(90-DEGREES(ASIN(AD858/2000))))*SQRT(2*Basic!$C$4*9.81)*COS(RADIANS(90-DEGREES(ASIN(AD858/2000))))*SQRT(2*Basic!$C$4*9.81))))/(2*9.81)</f>
        <v>1.0240791942400003</v>
      </c>
      <c r="AS858" s="75">
        <f>(1/9.81)*((SQRT((SIN(RADIANS(90-DEGREES(ASIN(AD858/2000))))*SQRT(2*Basic!$C$4*9.81)*Tool!$B$125*SIN(RADIANS(90-DEGREES(ASIN(AD858/2000))))*SQRT(2*Basic!$C$4*9.81)*Tool!$B$125)+(COS(RADIANS(90-DEGREES(ASIN(AD858/2000))))*SQRT(2*Basic!$C$4*9.81)*COS(RADIANS(90-DEGREES(ASIN(AD858/2000))))*SQRT(2*Basic!$C$4*9.81))))*SIN(RADIANS(AK858))+(SQRT(((SQRT((SIN(RADIANS(90-DEGREES(ASIN(AD858/2000))))*SQRT(2*Basic!$C$4*9.81)*Tool!$B$125*SIN(RADIANS(90-DEGREES(ASIN(AD858/2000))))*SQRT(2*Basic!$C$4*9.81)*Tool!$B$125)+(COS(RADIANS(90-DEGREES(ASIN(AD858/2000))))*SQRT(2*Basic!$C$4*9.81)*COS(RADIANS(90-DEGREES(ASIN(AD858/2000))))*SQRT(2*Basic!$C$4*9.81))))*SIN(RADIANS(AK858))*(SQRT((SIN(RADIANS(90-DEGREES(ASIN(AD858/2000))))*SQRT(2*Basic!$C$4*9.81)*Tool!$B$125*SIN(RADIANS(90-DEGREES(ASIN(AD858/2000))))*SQRT(2*Basic!$C$4*9.81)*Tool!$B$125)+(COS(RADIANS(90-DEGREES(ASIN(AD858/2000))))*SQRT(2*Basic!$C$4*9.81)*COS(RADIANS(90-DEGREES(ASIN(AD858/2000))))*SQRT(2*Basic!$C$4*9.81))))*SIN(RADIANS(AK858)))-19.62*(-Basic!$C$3))))*(SQRT((SIN(RADIANS(90-DEGREES(ASIN(AD858/2000))))*SQRT(2*Basic!$C$4*9.81)*Tool!$B$125*SIN(RADIANS(90-DEGREES(ASIN(AD858/2000))))*SQRT(2*Basic!$C$4*9.81)*Tool!$B$125)+(COS(RADIANS(90-DEGREES(ASIN(AD858/2000))))*SQRT(2*Basic!$C$4*9.81)*COS(RADIANS(90-DEGREES(ASIN(AD858/2000))))*SQRT(2*Basic!$C$4*9.81))))*COS(RADIANS(AK858))</f>
        <v>4.9686200197570951</v>
      </c>
    </row>
    <row r="859" spans="6:45" x14ac:dyDescent="0.3">
      <c r="F859">
        <v>857</v>
      </c>
      <c r="G859" s="31">
        <f t="shared" si="92"/>
        <v>2.5264716196721064</v>
      </c>
      <c r="H859" s="35">
        <f>Tool!$E$10+('Trajectory Map'!G859*SIN(RADIANS(90-2*DEGREES(ASIN($D$5/2000))))/COS(RADIANS(90-2*DEGREES(ASIN($D$5/2000))))-('Trajectory Map'!G859*'Trajectory Map'!G859/((VLOOKUP($D$5,$AD$3:$AR$2002,15,FALSE)*4*COS(RADIANS(90-2*DEGREES(ASIN($D$5/2000))))*COS(RADIANS(90-2*DEGREES(ASIN($D$5/2000))))))))</f>
        <v>5.1042911862805216</v>
      </c>
      <c r="AD859" s="33">
        <f t="shared" si="96"/>
        <v>857</v>
      </c>
      <c r="AE859" s="33">
        <f t="shared" si="93"/>
        <v>1807.0835619859974</v>
      </c>
      <c r="AH859" s="33">
        <f t="shared" si="94"/>
        <v>25.372403980985538</v>
      </c>
      <c r="AI859" s="33">
        <f t="shared" si="95"/>
        <v>64.627596019014462</v>
      </c>
      <c r="AK859" s="75">
        <f t="shared" si="97"/>
        <v>39.255192038028923</v>
      </c>
      <c r="AN859" s="64"/>
      <c r="AQ859" s="64"/>
      <c r="AR859" s="75">
        <f>(SQRT((SIN(RADIANS(90-DEGREES(ASIN(AD859/2000))))*SQRT(2*Basic!$C$4*9.81)*Tool!$B$125*SIN(RADIANS(90-DEGREES(ASIN(AD859/2000))))*SQRT(2*Basic!$C$4*9.81)*Tool!$B$125)+(COS(RADIANS(90-DEGREES(ASIN(AD859/2000))))*SQRT(2*Basic!$C$4*9.81)*COS(RADIANS(90-DEGREES(ASIN(AD859/2000))))*SQRT(2*Basic!$C$4*9.81))))*(SQRT((SIN(RADIANS(90-DEGREES(ASIN(AD859/2000))))*SQRT(2*Basic!$C$4*9.81)*Tool!$B$125*SIN(RADIANS(90-DEGREES(ASIN(AD859/2000))))*SQRT(2*Basic!$C$4*9.81)*Tool!$B$125)+(COS(RADIANS(90-DEGREES(ASIN(AD859/2000))))*SQRT(2*Basic!$C$4*9.81)*COS(RADIANS(90-DEGREES(ASIN(AD859/2000))))*SQRT(2*Basic!$C$4*9.81))))/(2*9.81)</f>
        <v>1.02453843241</v>
      </c>
      <c r="AS859" s="75">
        <f>(1/9.81)*((SQRT((SIN(RADIANS(90-DEGREES(ASIN(AD859/2000))))*SQRT(2*Basic!$C$4*9.81)*Tool!$B$125*SIN(RADIANS(90-DEGREES(ASIN(AD859/2000))))*SQRT(2*Basic!$C$4*9.81)*Tool!$B$125)+(COS(RADIANS(90-DEGREES(ASIN(AD859/2000))))*SQRT(2*Basic!$C$4*9.81)*COS(RADIANS(90-DEGREES(ASIN(AD859/2000))))*SQRT(2*Basic!$C$4*9.81))))*SIN(RADIANS(AK859))+(SQRT(((SQRT((SIN(RADIANS(90-DEGREES(ASIN(AD859/2000))))*SQRT(2*Basic!$C$4*9.81)*Tool!$B$125*SIN(RADIANS(90-DEGREES(ASIN(AD859/2000))))*SQRT(2*Basic!$C$4*9.81)*Tool!$B$125)+(COS(RADIANS(90-DEGREES(ASIN(AD859/2000))))*SQRT(2*Basic!$C$4*9.81)*COS(RADIANS(90-DEGREES(ASIN(AD859/2000))))*SQRT(2*Basic!$C$4*9.81))))*SIN(RADIANS(AK859))*(SQRT((SIN(RADIANS(90-DEGREES(ASIN(AD859/2000))))*SQRT(2*Basic!$C$4*9.81)*Tool!$B$125*SIN(RADIANS(90-DEGREES(ASIN(AD859/2000))))*SQRT(2*Basic!$C$4*9.81)*Tool!$B$125)+(COS(RADIANS(90-DEGREES(ASIN(AD859/2000))))*SQRT(2*Basic!$C$4*9.81)*COS(RADIANS(90-DEGREES(ASIN(AD859/2000))))*SQRT(2*Basic!$C$4*9.81))))*SIN(RADIANS(AK859)))-19.62*(-Basic!$C$3))))*(SQRT((SIN(RADIANS(90-DEGREES(ASIN(AD859/2000))))*SQRT(2*Basic!$C$4*9.81)*Tool!$B$125*SIN(RADIANS(90-DEGREES(ASIN(AD859/2000))))*SQRT(2*Basic!$C$4*9.81)*Tool!$B$125)+(COS(RADIANS(90-DEGREES(ASIN(AD859/2000))))*SQRT(2*Basic!$C$4*9.81)*COS(RADIANS(90-DEGREES(ASIN(AD859/2000))))*SQRT(2*Basic!$C$4*9.81))))*COS(RADIANS(AK859))</f>
        <v>4.9728146639420006</v>
      </c>
    </row>
    <row r="860" spans="6:45" x14ac:dyDescent="0.3">
      <c r="F860">
        <v>858</v>
      </c>
      <c r="G860" s="31">
        <f t="shared" si="92"/>
        <v>2.5294196612353179</v>
      </c>
      <c r="H860" s="35">
        <f>Tool!$E$10+('Trajectory Map'!G860*SIN(RADIANS(90-2*DEGREES(ASIN($D$5/2000))))/COS(RADIANS(90-2*DEGREES(ASIN($D$5/2000))))-('Trajectory Map'!G860*'Trajectory Map'!G860/((VLOOKUP($D$5,$AD$3:$AR$2002,15,FALSE)*4*COS(RADIANS(90-2*DEGREES(ASIN($D$5/2000))))*COS(RADIANS(90-2*DEGREES(ASIN($D$5/2000))))))))</f>
        <v>5.1017644268523288</v>
      </c>
      <c r="AD860" s="33">
        <f t="shared" si="96"/>
        <v>858</v>
      </c>
      <c r="AE860" s="33">
        <f t="shared" si="93"/>
        <v>1806.6089781687681</v>
      </c>
      <c r="AH860" s="33">
        <f t="shared" si="94"/>
        <v>25.404114358896173</v>
      </c>
      <c r="AI860" s="33">
        <f t="shared" si="95"/>
        <v>64.59588564110382</v>
      </c>
      <c r="AK860" s="75">
        <f t="shared" si="97"/>
        <v>39.191771282207654</v>
      </c>
      <c r="AN860" s="64"/>
      <c r="AQ860" s="64"/>
      <c r="AR860" s="75">
        <f>(SQRT((SIN(RADIANS(90-DEGREES(ASIN(AD860/2000))))*SQRT(2*Basic!$C$4*9.81)*Tool!$B$125*SIN(RADIANS(90-DEGREES(ASIN(AD860/2000))))*SQRT(2*Basic!$C$4*9.81)*Tool!$B$125)+(COS(RADIANS(90-DEGREES(ASIN(AD860/2000))))*SQRT(2*Basic!$C$4*9.81)*COS(RADIANS(90-DEGREES(ASIN(AD860/2000))))*SQRT(2*Basic!$C$4*9.81))))*(SQRT((SIN(RADIANS(90-DEGREES(ASIN(AD860/2000))))*SQRT(2*Basic!$C$4*9.81)*Tool!$B$125*SIN(RADIANS(90-DEGREES(ASIN(AD860/2000))))*SQRT(2*Basic!$C$4*9.81)*Tool!$B$125)+(COS(RADIANS(90-DEGREES(ASIN(AD860/2000))))*SQRT(2*Basic!$C$4*9.81)*COS(RADIANS(90-DEGREES(ASIN(AD860/2000))))*SQRT(2*Basic!$C$4*9.81))))/(2*9.81)</f>
        <v>1.0249982067600001</v>
      </c>
      <c r="AS860" s="75">
        <f>(1/9.81)*((SQRT((SIN(RADIANS(90-DEGREES(ASIN(AD860/2000))))*SQRT(2*Basic!$C$4*9.81)*Tool!$B$125*SIN(RADIANS(90-DEGREES(ASIN(AD860/2000))))*SQRT(2*Basic!$C$4*9.81)*Tool!$B$125)+(COS(RADIANS(90-DEGREES(ASIN(AD860/2000))))*SQRT(2*Basic!$C$4*9.81)*COS(RADIANS(90-DEGREES(ASIN(AD860/2000))))*SQRT(2*Basic!$C$4*9.81))))*SIN(RADIANS(AK860))+(SQRT(((SQRT((SIN(RADIANS(90-DEGREES(ASIN(AD860/2000))))*SQRT(2*Basic!$C$4*9.81)*Tool!$B$125*SIN(RADIANS(90-DEGREES(ASIN(AD860/2000))))*SQRT(2*Basic!$C$4*9.81)*Tool!$B$125)+(COS(RADIANS(90-DEGREES(ASIN(AD860/2000))))*SQRT(2*Basic!$C$4*9.81)*COS(RADIANS(90-DEGREES(ASIN(AD860/2000))))*SQRT(2*Basic!$C$4*9.81))))*SIN(RADIANS(AK860))*(SQRT((SIN(RADIANS(90-DEGREES(ASIN(AD860/2000))))*SQRT(2*Basic!$C$4*9.81)*Tool!$B$125*SIN(RADIANS(90-DEGREES(ASIN(AD860/2000))))*SQRT(2*Basic!$C$4*9.81)*Tool!$B$125)+(COS(RADIANS(90-DEGREES(ASIN(AD860/2000))))*SQRT(2*Basic!$C$4*9.81)*COS(RADIANS(90-DEGREES(ASIN(AD860/2000))))*SQRT(2*Basic!$C$4*9.81))))*SIN(RADIANS(AK860)))-19.62*(-Basic!$C$3))))*(SQRT((SIN(RADIANS(90-DEGREES(ASIN(AD860/2000))))*SQRT(2*Basic!$C$4*9.81)*Tool!$B$125*SIN(RADIANS(90-DEGREES(ASIN(AD860/2000))))*SQRT(2*Basic!$C$4*9.81)*Tool!$B$125)+(COS(RADIANS(90-DEGREES(ASIN(AD860/2000))))*SQRT(2*Basic!$C$4*9.81)*COS(RADIANS(90-DEGREES(ASIN(AD860/2000))))*SQRT(2*Basic!$C$4*9.81))))*COS(RADIANS(AK860))</f>
        <v>4.9770020736517635</v>
      </c>
    </row>
    <row r="861" spans="6:45" x14ac:dyDescent="0.3">
      <c r="F861">
        <v>859</v>
      </c>
      <c r="G861" s="31">
        <f t="shared" si="92"/>
        <v>2.5323677027985294</v>
      </c>
      <c r="H861" s="35">
        <f>Tool!$E$10+('Trajectory Map'!G861*SIN(RADIANS(90-2*DEGREES(ASIN($D$5/2000))))/COS(RADIANS(90-2*DEGREES(ASIN($D$5/2000))))-('Trajectory Map'!G861*'Trajectory Map'!G861/((VLOOKUP($D$5,$AD$3:$AR$2002,15,FALSE)*4*COS(RADIANS(90-2*DEGREES(ASIN($D$5/2000))))*COS(RADIANS(90-2*DEGREES(ASIN($D$5/2000))))))))</f>
        <v>5.0992342138306217</v>
      </c>
      <c r="AD861" s="33">
        <f t="shared" si="96"/>
        <v>859</v>
      </c>
      <c r="AE861" s="33">
        <f t="shared" si="93"/>
        <v>1806.1337159800767</v>
      </c>
      <c r="AH861" s="33">
        <f t="shared" si="94"/>
        <v>25.435833073955845</v>
      </c>
      <c r="AI861" s="33">
        <f t="shared" si="95"/>
        <v>64.564166926044152</v>
      </c>
      <c r="AK861" s="75">
        <f t="shared" si="97"/>
        <v>39.128333852088311</v>
      </c>
      <c r="AN861" s="64"/>
      <c r="AQ861" s="64"/>
      <c r="AR861" s="75">
        <f>(SQRT((SIN(RADIANS(90-DEGREES(ASIN(AD861/2000))))*SQRT(2*Basic!$C$4*9.81)*Tool!$B$125*SIN(RADIANS(90-DEGREES(ASIN(AD861/2000))))*SQRT(2*Basic!$C$4*9.81)*Tool!$B$125)+(COS(RADIANS(90-DEGREES(ASIN(AD861/2000))))*SQRT(2*Basic!$C$4*9.81)*COS(RADIANS(90-DEGREES(ASIN(AD861/2000))))*SQRT(2*Basic!$C$4*9.81))))*(SQRT((SIN(RADIANS(90-DEGREES(ASIN(AD861/2000))))*SQRT(2*Basic!$C$4*9.81)*Tool!$B$125*SIN(RADIANS(90-DEGREES(ASIN(AD861/2000))))*SQRT(2*Basic!$C$4*9.81)*Tool!$B$125)+(COS(RADIANS(90-DEGREES(ASIN(AD861/2000))))*SQRT(2*Basic!$C$4*9.81)*COS(RADIANS(90-DEGREES(ASIN(AD861/2000))))*SQRT(2*Basic!$C$4*9.81))))/(2*9.81)</f>
        <v>1.0254585172899997</v>
      </c>
      <c r="AS861" s="75">
        <f>(1/9.81)*((SQRT((SIN(RADIANS(90-DEGREES(ASIN(AD861/2000))))*SQRT(2*Basic!$C$4*9.81)*Tool!$B$125*SIN(RADIANS(90-DEGREES(ASIN(AD861/2000))))*SQRT(2*Basic!$C$4*9.81)*Tool!$B$125)+(COS(RADIANS(90-DEGREES(ASIN(AD861/2000))))*SQRT(2*Basic!$C$4*9.81)*COS(RADIANS(90-DEGREES(ASIN(AD861/2000))))*SQRT(2*Basic!$C$4*9.81))))*SIN(RADIANS(AK861))+(SQRT(((SQRT((SIN(RADIANS(90-DEGREES(ASIN(AD861/2000))))*SQRT(2*Basic!$C$4*9.81)*Tool!$B$125*SIN(RADIANS(90-DEGREES(ASIN(AD861/2000))))*SQRT(2*Basic!$C$4*9.81)*Tool!$B$125)+(COS(RADIANS(90-DEGREES(ASIN(AD861/2000))))*SQRT(2*Basic!$C$4*9.81)*COS(RADIANS(90-DEGREES(ASIN(AD861/2000))))*SQRT(2*Basic!$C$4*9.81))))*SIN(RADIANS(AK861))*(SQRT((SIN(RADIANS(90-DEGREES(ASIN(AD861/2000))))*SQRT(2*Basic!$C$4*9.81)*Tool!$B$125*SIN(RADIANS(90-DEGREES(ASIN(AD861/2000))))*SQRT(2*Basic!$C$4*9.81)*Tool!$B$125)+(COS(RADIANS(90-DEGREES(ASIN(AD861/2000))))*SQRT(2*Basic!$C$4*9.81)*COS(RADIANS(90-DEGREES(ASIN(AD861/2000))))*SQRT(2*Basic!$C$4*9.81))))*SIN(RADIANS(AK861)))-19.62*(-Basic!$C$3))))*(SQRT((SIN(RADIANS(90-DEGREES(ASIN(AD861/2000))))*SQRT(2*Basic!$C$4*9.81)*Tool!$B$125*SIN(RADIANS(90-DEGREES(ASIN(AD861/2000))))*SQRT(2*Basic!$C$4*9.81)*Tool!$B$125)+(COS(RADIANS(90-DEGREES(ASIN(AD861/2000))))*SQRT(2*Basic!$C$4*9.81)*COS(RADIANS(90-DEGREES(ASIN(AD861/2000))))*SQRT(2*Basic!$C$4*9.81))))*COS(RADIANS(AK861))</f>
        <v>4.9811822329753959</v>
      </c>
    </row>
    <row r="862" spans="6:45" x14ac:dyDescent="0.3">
      <c r="F862">
        <v>860</v>
      </c>
      <c r="G862" s="31">
        <f t="shared" si="92"/>
        <v>2.5353157443617405</v>
      </c>
      <c r="H862" s="35">
        <f>Tool!$E$10+('Trajectory Map'!G862*SIN(RADIANS(90-2*DEGREES(ASIN($D$5/2000))))/COS(RADIANS(90-2*DEGREES(ASIN($D$5/2000))))-('Trajectory Map'!G862*'Trajectory Map'!G862/((VLOOKUP($D$5,$AD$3:$AR$2002,15,FALSE)*4*COS(RADIANS(90-2*DEGREES(ASIN($D$5/2000))))*COS(RADIANS(90-2*DEGREES(ASIN($D$5/2000))))))))</f>
        <v>5.0967005472154003</v>
      </c>
      <c r="AD862" s="33">
        <f t="shared" si="96"/>
        <v>860</v>
      </c>
      <c r="AE862" s="33">
        <f t="shared" si="93"/>
        <v>1805.6577748842665</v>
      </c>
      <c r="AH862" s="33">
        <f t="shared" si="94"/>
        <v>25.467560142472369</v>
      </c>
      <c r="AI862" s="33">
        <f t="shared" si="95"/>
        <v>64.532439857527635</v>
      </c>
      <c r="AK862" s="75">
        <f t="shared" si="97"/>
        <v>39.064879715055262</v>
      </c>
      <c r="AN862" s="64"/>
      <c r="AQ862" s="64"/>
      <c r="AR862" s="75">
        <f>(SQRT((SIN(RADIANS(90-DEGREES(ASIN(AD862/2000))))*SQRT(2*Basic!$C$4*9.81)*Tool!$B$125*SIN(RADIANS(90-DEGREES(ASIN(AD862/2000))))*SQRT(2*Basic!$C$4*9.81)*Tool!$B$125)+(COS(RADIANS(90-DEGREES(ASIN(AD862/2000))))*SQRT(2*Basic!$C$4*9.81)*COS(RADIANS(90-DEGREES(ASIN(AD862/2000))))*SQRT(2*Basic!$C$4*9.81))))*(SQRT((SIN(RADIANS(90-DEGREES(ASIN(AD862/2000))))*SQRT(2*Basic!$C$4*9.81)*Tool!$B$125*SIN(RADIANS(90-DEGREES(ASIN(AD862/2000))))*SQRT(2*Basic!$C$4*9.81)*Tool!$B$125)+(COS(RADIANS(90-DEGREES(ASIN(AD862/2000))))*SQRT(2*Basic!$C$4*9.81)*COS(RADIANS(90-DEGREES(ASIN(AD862/2000))))*SQRT(2*Basic!$C$4*9.81))))/(2*9.81)</f>
        <v>1.0259193639999999</v>
      </c>
      <c r="AS862" s="75">
        <f>(1/9.81)*((SQRT((SIN(RADIANS(90-DEGREES(ASIN(AD862/2000))))*SQRT(2*Basic!$C$4*9.81)*Tool!$B$125*SIN(RADIANS(90-DEGREES(ASIN(AD862/2000))))*SQRT(2*Basic!$C$4*9.81)*Tool!$B$125)+(COS(RADIANS(90-DEGREES(ASIN(AD862/2000))))*SQRT(2*Basic!$C$4*9.81)*COS(RADIANS(90-DEGREES(ASIN(AD862/2000))))*SQRT(2*Basic!$C$4*9.81))))*SIN(RADIANS(AK862))+(SQRT(((SQRT((SIN(RADIANS(90-DEGREES(ASIN(AD862/2000))))*SQRT(2*Basic!$C$4*9.81)*Tool!$B$125*SIN(RADIANS(90-DEGREES(ASIN(AD862/2000))))*SQRT(2*Basic!$C$4*9.81)*Tool!$B$125)+(COS(RADIANS(90-DEGREES(ASIN(AD862/2000))))*SQRT(2*Basic!$C$4*9.81)*COS(RADIANS(90-DEGREES(ASIN(AD862/2000))))*SQRT(2*Basic!$C$4*9.81))))*SIN(RADIANS(AK862))*(SQRT((SIN(RADIANS(90-DEGREES(ASIN(AD862/2000))))*SQRT(2*Basic!$C$4*9.81)*Tool!$B$125*SIN(RADIANS(90-DEGREES(ASIN(AD862/2000))))*SQRT(2*Basic!$C$4*9.81)*Tool!$B$125)+(COS(RADIANS(90-DEGREES(ASIN(AD862/2000))))*SQRT(2*Basic!$C$4*9.81)*COS(RADIANS(90-DEGREES(ASIN(AD862/2000))))*SQRT(2*Basic!$C$4*9.81))))*SIN(RADIANS(AK862)))-19.62*(-Basic!$C$3))))*(SQRT((SIN(RADIANS(90-DEGREES(ASIN(AD862/2000))))*SQRT(2*Basic!$C$4*9.81)*Tool!$B$125*SIN(RADIANS(90-DEGREES(ASIN(AD862/2000))))*SQRT(2*Basic!$C$4*9.81)*Tool!$B$125)+(COS(RADIANS(90-DEGREES(ASIN(AD862/2000))))*SQRT(2*Basic!$C$4*9.81)*COS(RADIANS(90-DEGREES(ASIN(AD862/2000))))*SQRT(2*Basic!$C$4*9.81))))*COS(RADIANS(AK862))</f>
        <v>4.9853551259906759</v>
      </c>
    </row>
    <row r="863" spans="6:45" x14ac:dyDescent="0.3">
      <c r="F863">
        <v>861</v>
      </c>
      <c r="G863" s="31">
        <f t="shared" si="92"/>
        <v>2.5382637859249519</v>
      </c>
      <c r="H863" s="35">
        <f>Tool!$E$10+('Trajectory Map'!G863*SIN(RADIANS(90-2*DEGREES(ASIN($D$5/2000))))/COS(RADIANS(90-2*DEGREES(ASIN($D$5/2000))))-('Trajectory Map'!G863*'Trajectory Map'!G863/((VLOOKUP($D$5,$AD$3:$AR$2002,15,FALSE)*4*COS(RADIANS(90-2*DEGREES(ASIN($D$5/2000))))*COS(RADIANS(90-2*DEGREES(ASIN($D$5/2000))))))))</f>
        <v>5.0941634270066647</v>
      </c>
      <c r="AD863" s="33">
        <f t="shared" si="96"/>
        <v>861</v>
      </c>
      <c r="AE863" s="33">
        <f t="shared" si="93"/>
        <v>1805.18115434435</v>
      </c>
      <c r="AH863" s="33">
        <f t="shared" si="94"/>
        <v>25.499295580785319</v>
      </c>
      <c r="AI863" s="33">
        <f t="shared" si="95"/>
        <v>64.500704419214685</v>
      </c>
      <c r="AK863" s="75">
        <f t="shared" si="97"/>
        <v>39.001408838429363</v>
      </c>
      <c r="AN863" s="64"/>
      <c r="AQ863" s="64"/>
      <c r="AR863" s="75">
        <f>(SQRT((SIN(RADIANS(90-DEGREES(ASIN(AD863/2000))))*SQRT(2*Basic!$C$4*9.81)*Tool!$B$125*SIN(RADIANS(90-DEGREES(ASIN(AD863/2000))))*SQRT(2*Basic!$C$4*9.81)*Tool!$B$125)+(COS(RADIANS(90-DEGREES(ASIN(AD863/2000))))*SQRT(2*Basic!$C$4*9.81)*COS(RADIANS(90-DEGREES(ASIN(AD863/2000))))*SQRT(2*Basic!$C$4*9.81))))*(SQRT((SIN(RADIANS(90-DEGREES(ASIN(AD863/2000))))*SQRT(2*Basic!$C$4*9.81)*Tool!$B$125*SIN(RADIANS(90-DEGREES(ASIN(AD863/2000))))*SQRT(2*Basic!$C$4*9.81)*Tool!$B$125)+(COS(RADIANS(90-DEGREES(ASIN(AD863/2000))))*SQRT(2*Basic!$C$4*9.81)*COS(RADIANS(90-DEGREES(ASIN(AD863/2000))))*SQRT(2*Basic!$C$4*9.81))))/(2*9.81)</f>
        <v>1.0263807468899999</v>
      </c>
      <c r="AS863" s="75">
        <f>(1/9.81)*((SQRT((SIN(RADIANS(90-DEGREES(ASIN(AD863/2000))))*SQRT(2*Basic!$C$4*9.81)*Tool!$B$125*SIN(RADIANS(90-DEGREES(ASIN(AD863/2000))))*SQRT(2*Basic!$C$4*9.81)*Tool!$B$125)+(COS(RADIANS(90-DEGREES(ASIN(AD863/2000))))*SQRT(2*Basic!$C$4*9.81)*COS(RADIANS(90-DEGREES(ASIN(AD863/2000))))*SQRT(2*Basic!$C$4*9.81))))*SIN(RADIANS(AK863))+(SQRT(((SQRT((SIN(RADIANS(90-DEGREES(ASIN(AD863/2000))))*SQRT(2*Basic!$C$4*9.81)*Tool!$B$125*SIN(RADIANS(90-DEGREES(ASIN(AD863/2000))))*SQRT(2*Basic!$C$4*9.81)*Tool!$B$125)+(COS(RADIANS(90-DEGREES(ASIN(AD863/2000))))*SQRT(2*Basic!$C$4*9.81)*COS(RADIANS(90-DEGREES(ASIN(AD863/2000))))*SQRT(2*Basic!$C$4*9.81))))*SIN(RADIANS(AK863))*(SQRT((SIN(RADIANS(90-DEGREES(ASIN(AD863/2000))))*SQRT(2*Basic!$C$4*9.81)*Tool!$B$125*SIN(RADIANS(90-DEGREES(ASIN(AD863/2000))))*SQRT(2*Basic!$C$4*9.81)*Tool!$B$125)+(COS(RADIANS(90-DEGREES(ASIN(AD863/2000))))*SQRT(2*Basic!$C$4*9.81)*COS(RADIANS(90-DEGREES(ASIN(AD863/2000))))*SQRT(2*Basic!$C$4*9.81))))*SIN(RADIANS(AK863)))-19.62*(-Basic!$C$3))))*(SQRT((SIN(RADIANS(90-DEGREES(ASIN(AD863/2000))))*SQRT(2*Basic!$C$4*9.81)*Tool!$B$125*SIN(RADIANS(90-DEGREES(ASIN(AD863/2000))))*SQRT(2*Basic!$C$4*9.81)*Tool!$B$125)+(COS(RADIANS(90-DEGREES(ASIN(AD863/2000))))*SQRT(2*Basic!$C$4*9.81)*COS(RADIANS(90-DEGREES(ASIN(AD863/2000))))*SQRT(2*Basic!$C$4*9.81))))*COS(RADIANS(AK863))</f>
        <v>4.989520736764204</v>
      </c>
    </row>
    <row r="864" spans="6:45" x14ac:dyDescent="0.3">
      <c r="F864">
        <v>862</v>
      </c>
      <c r="G864" s="31">
        <f t="shared" si="92"/>
        <v>2.541211827488163</v>
      </c>
      <c r="H864" s="35">
        <f>Tool!$E$10+('Trajectory Map'!G864*SIN(RADIANS(90-2*DEGREES(ASIN($D$5/2000))))/COS(RADIANS(90-2*DEGREES(ASIN($D$5/2000))))-('Trajectory Map'!G864*'Trajectory Map'!G864/((VLOOKUP($D$5,$AD$3:$AR$2002,15,FALSE)*4*COS(RADIANS(90-2*DEGREES(ASIN($D$5/2000))))*COS(RADIANS(90-2*DEGREES(ASIN($D$5/2000))))))))</f>
        <v>5.0916228532044165</v>
      </c>
      <c r="AD864" s="33">
        <f t="shared" si="96"/>
        <v>862</v>
      </c>
      <c r="AE864" s="33">
        <f t="shared" si="93"/>
        <v>1804.7038538220058</v>
      </c>
      <c r="AH864" s="33">
        <f t="shared" si="94"/>
        <v>25.531039405266082</v>
      </c>
      <c r="AI864" s="33">
        <f t="shared" si="95"/>
        <v>64.468960594733915</v>
      </c>
      <c r="AK864" s="75">
        <f t="shared" si="97"/>
        <v>38.937921189467836</v>
      </c>
      <c r="AN864" s="64"/>
      <c r="AQ864" s="64"/>
      <c r="AR864" s="75">
        <f>(SQRT((SIN(RADIANS(90-DEGREES(ASIN(AD864/2000))))*SQRT(2*Basic!$C$4*9.81)*Tool!$B$125*SIN(RADIANS(90-DEGREES(ASIN(AD864/2000))))*SQRT(2*Basic!$C$4*9.81)*Tool!$B$125)+(COS(RADIANS(90-DEGREES(ASIN(AD864/2000))))*SQRT(2*Basic!$C$4*9.81)*COS(RADIANS(90-DEGREES(ASIN(AD864/2000))))*SQRT(2*Basic!$C$4*9.81))))*(SQRT((SIN(RADIANS(90-DEGREES(ASIN(AD864/2000))))*SQRT(2*Basic!$C$4*9.81)*Tool!$B$125*SIN(RADIANS(90-DEGREES(ASIN(AD864/2000))))*SQRT(2*Basic!$C$4*9.81)*Tool!$B$125)+(COS(RADIANS(90-DEGREES(ASIN(AD864/2000))))*SQRT(2*Basic!$C$4*9.81)*COS(RADIANS(90-DEGREES(ASIN(AD864/2000))))*SQRT(2*Basic!$C$4*9.81))))/(2*9.81)</f>
        <v>1.0268426659600001</v>
      </c>
      <c r="AS864" s="75">
        <f>(1/9.81)*((SQRT((SIN(RADIANS(90-DEGREES(ASIN(AD864/2000))))*SQRT(2*Basic!$C$4*9.81)*Tool!$B$125*SIN(RADIANS(90-DEGREES(ASIN(AD864/2000))))*SQRT(2*Basic!$C$4*9.81)*Tool!$B$125)+(COS(RADIANS(90-DEGREES(ASIN(AD864/2000))))*SQRT(2*Basic!$C$4*9.81)*COS(RADIANS(90-DEGREES(ASIN(AD864/2000))))*SQRT(2*Basic!$C$4*9.81))))*SIN(RADIANS(AK864))+(SQRT(((SQRT((SIN(RADIANS(90-DEGREES(ASIN(AD864/2000))))*SQRT(2*Basic!$C$4*9.81)*Tool!$B$125*SIN(RADIANS(90-DEGREES(ASIN(AD864/2000))))*SQRT(2*Basic!$C$4*9.81)*Tool!$B$125)+(COS(RADIANS(90-DEGREES(ASIN(AD864/2000))))*SQRT(2*Basic!$C$4*9.81)*COS(RADIANS(90-DEGREES(ASIN(AD864/2000))))*SQRT(2*Basic!$C$4*9.81))))*SIN(RADIANS(AK864))*(SQRT((SIN(RADIANS(90-DEGREES(ASIN(AD864/2000))))*SQRT(2*Basic!$C$4*9.81)*Tool!$B$125*SIN(RADIANS(90-DEGREES(ASIN(AD864/2000))))*SQRT(2*Basic!$C$4*9.81)*Tool!$B$125)+(COS(RADIANS(90-DEGREES(ASIN(AD864/2000))))*SQRT(2*Basic!$C$4*9.81)*COS(RADIANS(90-DEGREES(ASIN(AD864/2000))))*SQRT(2*Basic!$C$4*9.81))))*SIN(RADIANS(AK864)))-19.62*(-Basic!$C$3))))*(SQRT((SIN(RADIANS(90-DEGREES(ASIN(AD864/2000))))*SQRT(2*Basic!$C$4*9.81)*Tool!$B$125*SIN(RADIANS(90-DEGREES(ASIN(AD864/2000))))*SQRT(2*Basic!$C$4*9.81)*Tool!$B$125)+(COS(RADIANS(90-DEGREES(ASIN(AD864/2000))))*SQRT(2*Basic!$C$4*9.81)*COS(RADIANS(90-DEGREES(ASIN(AD864/2000))))*SQRT(2*Basic!$C$4*9.81))))*COS(RADIANS(AK864))</f>
        <v>4.9936790493514813</v>
      </c>
    </row>
    <row r="865" spans="6:45" x14ac:dyDescent="0.3">
      <c r="F865">
        <v>863</v>
      </c>
      <c r="G865" s="31">
        <f t="shared" si="92"/>
        <v>2.5441598690513745</v>
      </c>
      <c r="H865" s="35">
        <f>Tool!$E$10+('Trajectory Map'!G865*SIN(RADIANS(90-2*DEGREES(ASIN($D$5/2000))))/COS(RADIANS(90-2*DEGREES(ASIN($D$5/2000))))-('Trajectory Map'!G865*'Trajectory Map'!G865/((VLOOKUP($D$5,$AD$3:$AR$2002,15,FALSE)*4*COS(RADIANS(90-2*DEGREES(ASIN($D$5/2000))))*COS(RADIANS(90-2*DEGREES(ASIN($D$5/2000))))))))</f>
        <v>5.0890788258086523</v>
      </c>
      <c r="AD865" s="33">
        <f t="shared" si="96"/>
        <v>863</v>
      </c>
      <c r="AE865" s="33">
        <f t="shared" si="93"/>
        <v>1804.2258727775743</v>
      </c>
      <c r="AH865" s="33">
        <f t="shared" si="94"/>
        <v>25.562791632318</v>
      </c>
      <c r="AI865" s="33">
        <f t="shared" si="95"/>
        <v>64.437208367682004</v>
      </c>
      <c r="AK865" s="75">
        <f t="shared" si="97"/>
        <v>38.874416735364001</v>
      </c>
      <c r="AN865" s="64"/>
      <c r="AQ865" s="64"/>
      <c r="AR865" s="75">
        <f>(SQRT((SIN(RADIANS(90-DEGREES(ASIN(AD865/2000))))*SQRT(2*Basic!$C$4*9.81)*Tool!$B$125*SIN(RADIANS(90-DEGREES(ASIN(AD865/2000))))*SQRT(2*Basic!$C$4*9.81)*Tool!$B$125)+(COS(RADIANS(90-DEGREES(ASIN(AD865/2000))))*SQRT(2*Basic!$C$4*9.81)*COS(RADIANS(90-DEGREES(ASIN(AD865/2000))))*SQRT(2*Basic!$C$4*9.81))))*(SQRT((SIN(RADIANS(90-DEGREES(ASIN(AD865/2000))))*SQRT(2*Basic!$C$4*9.81)*Tool!$B$125*SIN(RADIANS(90-DEGREES(ASIN(AD865/2000))))*SQRT(2*Basic!$C$4*9.81)*Tool!$B$125)+(COS(RADIANS(90-DEGREES(ASIN(AD865/2000))))*SQRT(2*Basic!$C$4*9.81)*COS(RADIANS(90-DEGREES(ASIN(AD865/2000))))*SQRT(2*Basic!$C$4*9.81))))/(2*9.81)</f>
        <v>1.0273051212100002</v>
      </c>
      <c r="AS865" s="75">
        <f>(1/9.81)*((SQRT((SIN(RADIANS(90-DEGREES(ASIN(AD865/2000))))*SQRT(2*Basic!$C$4*9.81)*Tool!$B$125*SIN(RADIANS(90-DEGREES(ASIN(AD865/2000))))*SQRT(2*Basic!$C$4*9.81)*Tool!$B$125)+(COS(RADIANS(90-DEGREES(ASIN(AD865/2000))))*SQRT(2*Basic!$C$4*9.81)*COS(RADIANS(90-DEGREES(ASIN(AD865/2000))))*SQRT(2*Basic!$C$4*9.81))))*SIN(RADIANS(AK865))+(SQRT(((SQRT((SIN(RADIANS(90-DEGREES(ASIN(AD865/2000))))*SQRT(2*Basic!$C$4*9.81)*Tool!$B$125*SIN(RADIANS(90-DEGREES(ASIN(AD865/2000))))*SQRT(2*Basic!$C$4*9.81)*Tool!$B$125)+(COS(RADIANS(90-DEGREES(ASIN(AD865/2000))))*SQRT(2*Basic!$C$4*9.81)*COS(RADIANS(90-DEGREES(ASIN(AD865/2000))))*SQRT(2*Basic!$C$4*9.81))))*SIN(RADIANS(AK865))*(SQRT((SIN(RADIANS(90-DEGREES(ASIN(AD865/2000))))*SQRT(2*Basic!$C$4*9.81)*Tool!$B$125*SIN(RADIANS(90-DEGREES(ASIN(AD865/2000))))*SQRT(2*Basic!$C$4*9.81)*Tool!$B$125)+(COS(RADIANS(90-DEGREES(ASIN(AD865/2000))))*SQRT(2*Basic!$C$4*9.81)*COS(RADIANS(90-DEGREES(ASIN(AD865/2000))))*SQRT(2*Basic!$C$4*9.81))))*SIN(RADIANS(AK865)))-19.62*(-Basic!$C$3))))*(SQRT((SIN(RADIANS(90-DEGREES(ASIN(AD865/2000))))*SQRT(2*Basic!$C$4*9.81)*Tool!$B$125*SIN(RADIANS(90-DEGREES(ASIN(AD865/2000))))*SQRT(2*Basic!$C$4*9.81)*Tool!$B$125)+(COS(RADIANS(90-DEGREES(ASIN(AD865/2000))))*SQRT(2*Basic!$C$4*9.81)*COS(RADIANS(90-DEGREES(ASIN(AD865/2000))))*SQRT(2*Basic!$C$4*9.81))))*COS(RADIANS(AK865))</f>
        <v>4.9978300477969739</v>
      </c>
    </row>
    <row r="866" spans="6:45" x14ac:dyDescent="0.3">
      <c r="F866">
        <v>864</v>
      </c>
      <c r="G866" s="31">
        <f t="shared" si="92"/>
        <v>2.5471079106145864</v>
      </c>
      <c r="H866" s="35">
        <f>Tool!$E$10+('Trajectory Map'!G866*SIN(RADIANS(90-2*DEGREES(ASIN($D$5/2000))))/COS(RADIANS(90-2*DEGREES(ASIN($D$5/2000))))-('Trajectory Map'!G866*'Trajectory Map'!G866/((VLOOKUP($D$5,$AD$3:$AR$2002,15,FALSE)*4*COS(RADIANS(90-2*DEGREES(ASIN($D$5/2000))))*COS(RADIANS(90-2*DEGREES(ASIN($D$5/2000))))))))</f>
        <v>5.0865313448193739</v>
      </c>
      <c r="AD866" s="33">
        <f t="shared" si="96"/>
        <v>864</v>
      </c>
      <c r="AE866" s="33">
        <f t="shared" si="93"/>
        <v>1803.7472106700538</v>
      </c>
      <c r="AH866" s="33">
        <f t="shared" si="94"/>
        <v>25.594552278376469</v>
      </c>
      <c r="AI866" s="33">
        <f t="shared" si="95"/>
        <v>64.405447721623531</v>
      </c>
      <c r="AK866" s="75">
        <f t="shared" si="97"/>
        <v>38.810895443247063</v>
      </c>
      <c r="AN866" s="64"/>
      <c r="AQ866" s="64"/>
      <c r="AR866" s="75">
        <f>(SQRT((SIN(RADIANS(90-DEGREES(ASIN(AD866/2000))))*SQRT(2*Basic!$C$4*9.81)*Tool!$B$125*SIN(RADIANS(90-DEGREES(ASIN(AD866/2000))))*SQRT(2*Basic!$C$4*9.81)*Tool!$B$125)+(COS(RADIANS(90-DEGREES(ASIN(AD866/2000))))*SQRT(2*Basic!$C$4*9.81)*COS(RADIANS(90-DEGREES(ASIN(AD866/2000))))*SQRT(2*Basic!$C$4*9.81))))*(SQRT((SIN(RADIANS(90-DEGREES(ASIN(AD866/2000))))*SQRT(2*Basic!$C$4*9.81)*Tool!$B$125*SIN(RADIANS(90-DEGREES(ASIN(AD866/2000))))*SQRT(2*Basic!$C$4*9.81)*Tool!$B$125)+(COS(RADIANS(90-DEGREES(ASIN(AD866/2000))))*SQRT(2*Basic!$C$4*9.81)*COS(RADIANS(90-DEGREES(ASIN(AD866/2000))))*SQRT(2*Basic!$C$4*9.81))))/(2*9.81)</f>
        <v>1.02776811264</v>
      </c>
      <c r="AS866" s="75">
        <f>(1/9.81)*((SQRT((SIN(RADIANS(90-DEGREES(ASIN(AD866/2000))))*SQRT(2*Basic!$C$4*9.81)*Tool!$B$125*SIN(RADIANS(90-DEGREES(ASIN(AD866/2000))))*SQRT(2*Basic!$C$4*9.81)*Tool!$B$125)+(COS(RADIANS(90-DEGREES(ASIN(AD866/2000))))*SQRT(2*Basic!$C$4*9.81)*COS(RADIANS(90-DEGREES(ASIN(AD866/2000))))*SQRT(2*Basic!$C$4*9.81))))*SIN(RADIANS(AK866))+(SQRT(((SQRT((SIN(RADIANS(90-DEGREES(ASIN(AD866/2000))))*SQRT(2*Basic!$C$4*9.81)*Tool!$B$125*SIN(RADIANS(90-DEGREES(ASIN(AD866/2000))))*SQRT(2*Basic!$C$4*9.81)*Tool!$B$125)+(COS(RADIANS(90-DEGREES(ASIN(AD866/2000))))*SQRT(2*Basic!$C$4*9.81)*COS(RADIANS(90-DEGREES(ASIN(AD866/2000))))*SQRT(2*Basic!$C$4*9.81))))*SIN(RADIANS(AK866))*(SQRT((SIN(RADIANS(90-DEGREES(ASIN(AD866/2000))))*SQRT(2*Basic!$C$4*9.81)*Tool!$B$125*SIN(RADIANS(90-DEGREES(ASIN(AD866/2000))))*SQRT(2*Basic!$C$4*9.81)*Tool!$B$125)+(COS(RADIANS(90-DEGREES(ASIN(AD866/2000))))*SQRT(2*Basic!$C$4*9.81)*COS(RADIANS(90-DEGREES(ASIN(AD866/2000))))*SQRT(2*Basic!$C$4*9.81))))*SIN(RADIANS(AK866)))-19.62*(-Basic!$C$3))))*(SQRT((SIN(RADIANS(90-DEGREES(ASIN(AD866/2000))))*SQRT(2*Basic!$C$4*9.81)*Tool!$B$125*SIN(RADIANS(90-DEGREES(ASIN(AD866/2000))))*SQRT(2*Basic!$C$4*9.81)*Tool!$B$125)+(COS(RADIANS(90-DEGREES(ASIN(AD866/2000))))*SQRT(2*Basic!$C$4*9.81)*COS(RADIANS(90-DEGREES(ASIN(AD866/2000))))*SQRT(2*Basic!$C$4*9.81))))*COS(RADIANS(AK866))</f>
        <v>5.0019737161341977</v>
      </c>
    </row>
    <row r="867" spans="6:45" x14ac:dyDescent="0.3">
      <c r="F867">
        <v>865</v>
      </c>
      <c r="G867" s="31">
        <f t="shared" si="92"/>
        <v>2.5500559521777975</v>
      </c>
      <c r="H867" s="35">
        <f>Tool!$E$10+('Trajectory Map'!G867*SIN(RADIANS(90-2*DEGREES(ASIN($D$5/2000))))/COS(RADIANS(90-2*DEGREES(ASIN($D$5/2000))))-('Trajectory Map'!G867*'Trajectory Map'!G867/((VLOOKUP($D$5,$AD$3:$AR$2002,15,FALSE)*4*COS(RADIANS(90-2*DEGREES(ASIN($D$5/2000))))*COS(RADIANS(90-2*DEGREES(ASIN($D$5/2000))))))))</f>
        <v>5.0839804102365829</v>
      </c>
      <c r="AD867" s="33">
        <f t="shared" si="96"/>
        <v>865</v>
      </c>
      <c r="AE867" s="33">
        <f t="shared" si="93"/>
        <v>1803.2678669570973</v>
      </c>
      <c r="AH867" s="33">
        <f t="shared" si="94"/>
        <v>25.626321359909031</v>
      </c>
      <c r="AI867" s="33">
        <f t="shared" si="95"/>
        <v>64.373678640090972</v>
      </c>
      <c r="AK867" s="75">
        <f t="shared" si="97"/>
        <v>38.747357280181937</v>
      </c>
      <c r="AN867" s="64"/>
      <c r="AQ867" s="64"/>
      <c r="AR867" s="75">
        <f>(SQRT((SIN(RADIANS(90-DEGREES(ASIN(AD867/2000))))*SQRT(2*Basic!$C$4*9.81)*Tool!$B$125*SIN(RADIANS(90-DEGREES(ASIN(AD867/2000))))*SQRT(2*Basic!$C$4*9.81)*Tool!$B$125)+(COS(RADIANS(90-DEGREES(ASIN(AD867/2000))))*SQRT(2*Basic!$C$4*9.81)*COS(RADIANS(90-DEGREES(ASIN(AD867/2000))))*SQRT(2*Basic!$C$4*9.81))))*(SQRT((SIN(RADIANS(90-DEGREES(ASIN(AD867/2000))))*SQRT(2*Basic!$C$4*9.81)*Tool!$B$125*SIN(RADIANS(90-DEGREES(ASIN(AD867/2000))))*SQRT(2*Basic!$C$4*9.81)*Tool!$B$125)+(COS(RADIANS(90-DEGREES(ASIN(AD867/2000))))*SQRT(2*Basic!$C$4*9.81)*COS(RADIANS(90-DEGREES(ASIN(AD867/2000))))*SQRT(2*Basic!$C$4*9.81))))/(2*9.81)</f>
        <v>1.02823164025</v>
      </c>
      <c r="AS867" s="75">
        <f>(1/9.81)*((SQRT((SIN(RADIANS(90-DEGREES(ASIN(AD867/2000))))*SQRT(2*Basic!$C$4*9.81)*Tool!$B$125*SIN(RADIANS(90-DEGREES(ASIN(AD867/2000))))*SQRT(2*Basic!$C$4*9.81)*Tool!$B$125)+(COS(RADIANS(90-DEGREES(ASIN(AD867/2000))))*SQRT(2*Basic!$C$4*9.81)*COS(RADIANS(90-DEGREES(ASIN(AD867/2000))))*SQRT(2*Basic!$C$4*9.81))))*SIN(RADIANS(AK867))+(SQRT(((SQRT((SIN(RADIANS(90-DEGREES(ASIN(AD867/2000))))*SQRT(2*Basic!$C$4*9.81)*Tool!$B$125*SIN(RADIANS(90-DEGREES(ASIN(AD867/2000))))*SQRT(2*Basic!$C$4*9.81)*Tool!$B$125)+(COS(RADIANS(90-DEGREES(ASIN(AD867/2000))))*SQRT(2*Basic!$C$4*9.81)*COS(RADIANS(90-DEGREES(ASIN(AD867/2000))))*SQRT(2*Basic!$C$4*9.81))))*SIN(RADIANS(AK867))*(SQRT((SIN(RADIANS(90-DEGREES(ASIN(AD867/2000))))*SQRT(2*Basic!$C$4*9.81)*Tool!$B$125*SIN(RADIANS(90-DEGREES(ASIN(AD867/2000))))*SQRT(2*Basic!$C$4*9.81)*Tool!$B$125)+(COS(RADIANS(90-DEGREES(ASIN(AD867/2000))))*SQRT(2*Basic!$C$4*9.81)*COS(RADIANS(90-DEGREES(ASIN(AD867/2000))))*SQRT(2*Basic!$C$4*9.81))))*SIN(RADIANS(AK867)))-19.62*(-Basic!$C$3))))*(SQRT((SIN(RADIANS(90-DEGREES(ASIN(AD867/2000))))*SQRT(2*Basic!$C$4*9.81)*Tool!$B$125*SIN(RADIANS(90-DEGREES(ASIN(AD867/2000))))*SQRT(2*Basic!$C$4*9.81)*Tool!$B$125)+(COS(RADIANS(90-DEGREES(ASIN(AD867/2000))))*SQRT(2*Basic!$C$4*9.81)*COS(RADIANS(90-DEGREES(ASIN(AD867/2000))))*SQRT(2*Basic!$C$4*9.81))))*COS(RADIANS(AK867))</f>
        <v>5.006110038385776</v>
      </c>
    </row>
    <row r="868" spans="6:45" x14ac:dyDescent="0.3">
      <c r="F868">
        <v>866</v>
      </c>
      <c r="G868" s="31">
        <f t="shared" si="92"/>
        <v>2.5530039937410089</v>
      </c>
      <c r="H868" s="35">
        <f>Tool!$E$10+('Trajectory Map'!G868*SIN(RADIANS(90-2*DEGREES(ASIN($D$5/2000))))/COS(RADIANS(90-2*DEGREES(ASIN($D$5/2000))))-('Trajectory Map'!G868*'Trajectory Map'!G868/((VLOOKUP($D$5,$AD$3:$AR$2002,15,FALSE)*4*COS(RADIANS(90-2*DEGREES(ASIN($D$5/2000))))*COS(RADIANS(90-2*DEGREES(ASIN($D$5/2000))))))))</f>
        <v>5.0814260220602767</v>
      </c>
      <c r="AD868" s="33">
        <f t="shared" si="96"/>
        <v>866</v>
      </c>
      <c r="AE868" s="33">
        <f t="shared" si="93"/>
        <v>1802.7878410950082</v>
      </c>
      <c r="AH868" s="33">
        <f t="shared" si="94"/>
        <v>25.658098893415477</v>
      </c>
      <c r="AI868" s="33">
        <f t="shared" si="95"/>
        <v>64.341901106584515</v>
      </c>
      <c r="AK868" s="75">
        <f t="shared" si="97"/>
        <v>38.683802213169045</v>
      </c>
      <c r="AN868" s="64"/>
      <c r="AQ868" s="64"/>
      <c r="AR868" s="75">
        <f>(SQRT((SIN(RADIANS(90-DEGREES(ASIN(AD868/2000))))*SQRT(2*Basic!$C$4*9.81)*Tool!$B$125*SIN(RADIANS(90-DEGREES(ASIN(AD868/2000))))*SQRT(2*Basic!$C$4*9.81)*Tool!$B$125)+(COS(RADIANS(90-DEGREES(ASIN(AD868/2000))))*SQRT(2*Basic!$C$4*9.81)*COS(RADIANS(90-DEGREES(ASIN(AD868/2000))))*SQRT(2*Basic!$C$4*9.81))))*(SQRT((SIN(RADIANS(90-DEGREES(ASIN(AD868/2000))))*SQRT(2*Basic!$C$4*9.81)*Tool!$B$125*SIN(RADIANS(90-DEGREES(ASIN(AD868/2000))))*SQRT(2*Basic!$C$4*9.81)*Tool!$B$125)+(COS(RADIANS(90-DEGREES(ASIN(AD868/2000))))*SQRT(2*Basic!$C$4*9.81)*COS(RADIANS(90-DEGREES(ASIN(AD868/2000))))*SQRT(2*Basic!$C$4*9.81))))/(2*9.81)</f>
        <v>1.0286957040400002</v>
      </c>
      <c r="AS868" s="75">
        <f>(1/9.81)*((SQRT((SIN(RADIANS(90-DEGREES(ASIN(AD868/2000))))*SQRT(2*Basic!$C$4*9.81)*Tool!$B$125*SIN(RADIANS(90-DEGREES(ASIN(AD868/2000))))*SQRT(2*Basic!$C$4*9.81)*Tool!$B$125)+(COS(RADIANS(90-DEGREES(ASIN(AD868/2000))))*SQRT(2*Basic!$C$4*9.81)*COS(RADIANS(90-DEGREES(ASIN(AD868/2000))))*SQRT(2*Basic!$C$4*9.81))))*SIN(RADIANS(AK868))+(SQRT(((SQRT((SIN(RADIANS(90-DEGREES(ASIN(AD868/2000))))*SQRT(2*Basic!$C$4*9.81)*Tool!$B$125*SIN(RADIANS(90-DEGREES(ASIN(AD868/2000))))*SQRT(2*Basic!$C$4*9.81)*Tool!$B$125)+(COS(RADIANS(90-DEGREES(ASIN(AD868/2000))))*SQRT(2*Basic!$C$4*9.81)*COS(RADIANS(90-DEGREES(ASIN(AD868/2000))))*SQRT(2*Basic!$C$4*9.81))))*SIN(RADIANS(AK868))*(SQRT((SIN(RADIANS(90-DEGREES(ASIN(AD868/2000))))*SQRT(2*Basic!$C$4*9.81)*Tool!$B$125*SIN(RADIANS(90-DEGREES(ASIN(AD868/2000))))*SQRT(2*Basic!$C$4*9.81)*Tool!$B$125)+(COS(RADIANS(90-DEGREES(ASIN(AD868/2000))))*SQRT(2*Basic!$C$4*9.81)*COS(RADIANS(90-DEGREES(ASIN(AD868/2000))))*SQRT(2*Basic!$C$4*9.81))))*SIN(RADIANS(AK868)))-19.62*(-Basic!$C$3))))*(SQRT((SIN(RADIANS(90-DEGREES(ASIN(AD868/2000))))*SQRT(2*Basic!$C$4*9.81)*Tool!$B$125*SIN(RADIANS(90-DEGREES(ASIN(AD868/2000))))*SQRT(2*Basic!$C$4*9.81)*Tool!$B$125)+(COS(RADIANS(90-DEGREES(ASIN(AD868/2000))))*SQRT(2*Basic!$C$4*9.81)*COS(RADIANS(90-DEGREES(ASIN(AD868/2000))))*SQRT(2*Basic!$C$4*9.81))))*COS(RADIANS(AK868))</f>
        <v>5.0102389985635218</v>
      </c>
    </row>
    <row r="869" spans="6:45" x14ac:dyDescent="0.3">
      <c r="F869">
        <v>867</v>
      </c>
      <c r="G869" s="31">
        <f t="shared" si="92"/>
        <v>2.55595203530422</v>
      </c>
      <c r="H869" s="35">
        <f>Tool!$E$10+('Trajectory Map'!G869*SIN(RADIANS(90-2*DEGREES(ASIN($D$5/2000))))/COS(RADIANS(90-2*DEGREES(ASIN($D$5/2000))))-('Trajectory Map'!G869*'Trajectory Map'!G869/((VLOOKUP($D$5,$AD$3:$AR$2002,15,FALSE)*4*COS(RADIANS(90-2*DEGREES(ASIN($D$5/2000))))*COS(RADIANS(90-2*DEGREES(ASIN($D$5/2000))))))))</f>
        <v>5.0788681802904572</v>
      </c>
      <c r="AD869" s="33">
        <f t="shared" si="96"/>
        <v>867</v>
      </c>
      <c r="AE869" s="33">
        <f t="shared" si="93"/>
        <v>1802.3071325387357</v>
      </c>
      <c r="AH869" s="33">
        <f t="shared" si="94"/>
        <v>25.689884895427973</v>
      </c>
      <c r="AI869" s="33">
        <f t="shared" si="95"/>
        <v>64.31011510457202</v>
      </c>
      <c r="AK869" s="75">
        <f t="shared" si="97"/>
        <v>38.620230209144054</v>
      </c>
      <c r="AN869" s="64"/>
      <c r="AQ869" s="64"/>
      <c r="AR869" s="75">
        <f>(SQRT((SIN(RADIANS(90-DEGREES(ASIN(AD869/2000))))*SQRT(2*Basic!$C$4*9.81)*Tool!$B$125*SIN(RADIANS(90-DEGREES(ASIN(AD869/2000))))*SQRT(2*Basic!$C$4*9.81)*Tool!$B$125)+(COS(RADIANS(90-DEGREES(ASIN(AD869/2000))))*SQRT(2*Basic!$C$4*9.81)*COS(RADIANS(90-DEGREES(ASIN(AD869/2000))))*SQRT(2*Basic!$C$4*9.81))))*(SQRT((SIN(RADIANS(90-DEGREES(ASIN(AD869/2000))))*SQRT(2*Basic!$C$4*9.81)*Tool!$B$125*SIN(RADIANS(90-DEGREES(ASIN(AD869/2000))))*SQRT(2*Basic!$C$4*9.81)*Tool!$B$125)+(COS(RADIANS(90-DEGREES(ASIN(AD869/2000))))*SQRT(2*Basic!$C$4*9.81)*COS(RADIANS(90-DEGREES(ASIN(AD869/2000))))*SQRT(2*Basic!$C$4*9.81))))/(2*9.81)</f>
        <v>1.0291603040099997</v>
      </c>
      <c r="AS869" s="75">
        <f>(1/9.81)*((SQRT((SIN(RADIANS(90-DEGREES(ASIN(AD869/2000))))*SQRT(2*Basic!$C$4*9.81)*Tool!$B$125*SIN(RADIANS(90-DEGREES(ASIN(AD869/2000))))*SQRT(2*Basic!$C$4*9.81)*Tool!$B$125)+(COS(RADIANS(90-DEGREES(ASIN(AD869/2000))))*SQRT(2*Basic!$C$4*9.81)*COS(RADIANS(90-DEGREES(ASIN(AD869/2000))))*SQRT(2*Basic!$C$4*9.81))))*SIN(RADIANS(AK869))+(SQRT(((SQRT((SIN(RADIANS(90-DEGREES(ASIN(AD869/2000))))*SQRT(2*Basic!$C$4*9.81)*Tool!$B$125*SIN(RADIANS(90-DEGREES(ASIN(AD869/2000))))*SQRT(2*Basic!$C$4*9.81)*Tool!$B$125)+(COS(RADIANS(90-DEGREES(ASIN(AD869/2000))))*SQRT(2*Basic!$C$4*9.81)*COS(RADIANS(90-DEGREES(ASIN(AD869/2000))))*SQRT(2*Basic!$C$4*9.81))))*SIN(RADIANS(AK869))*(SQRT((SIN(RADIANS(90-DEGREES(ASIN(AD869/2000))))*SQRT(2*Basic!$C$4*9.81)*Tool!$B$125*SIN(RADIANS(90-DEGREES(ASIN(AD869/2000))))*SQRT(2*Basic!$C$4*9.81)*Tool!$B$125)+(COS(RADIANS(90-DEGREES(ASIN(AD869/2000))))*SQRT(2*Basic!$C$4*9.81)*COS(RADIANS(90-DEGREES(ASIN(AD869/2000))))*SQRT(2*Basic!$C$4*9.81))))*SIN(RADIANS(AK869)))-19.62*(-Basic!$C$3))))*(SQRT((SIN(RADIANS(90-DEGREES(ASIN(AD869/2000))))*SQRT(2*Basic!$C$4*9.81)*Tool!$B$125*SIN(RADIANS(90-DEGREES(ASIN(AD869/2000))))*SQRT(2*Basic!$C$4*9.81)*Tool!$B$125)+(COS(RADIANS(90-DEGREES(ASIN(AD869/2000))))*SQRT(2*Basic!$C$4*9.81)*COS(RADIANS(90-DEGREES(ASIN(AD869/2000))))*SQRT(2*Basic!$C$4*9.81))))*COS(RADIANS(AK869))</f>
        <v>5.0143605806685034</v>
      </c>
    </row>
    <row r="870" spans="6:45" x14ac:dyDescent="0.3">
      <c r="F870">
        <v>868</v>
      </c>
      <c r="G870" s="31">
        <f t="shared" si="92"/>
        <v>2.5589000768674315</v>
      </c>
      <c r="H870" s="35">
        <f>Tool!$E$10+('Trajectory Map'!G870*SIN(RADIANS(90-2*DEGREES(ASIN($D$5/2000))))/COS(RADIANS(90-2*DEGREES(ASIN($D$5/2000))))-('Trajectory Map'!G870*'Trajectory Map'!G870/((VLOOKUP($D$5,$AD$3:$AR$2002,15,FALSE)*4*COS(RADIANS(90-2*DEGREES(ASIN($D$5/2000))))*COS(RADIANS(90-2*DEGREES(ASIN($D$5/2000))))))))</f>
        <v>5.0763068849271225</v>
      </c>
      <c r="AD870" s="33">
        <f t="shared" si="96"/>
        <v>868</v>
      </c>
      <c r="AE870" s="33">
        <f t="shared" si="93"/>
        <v>1801.8257407418732</v>
      </c>
      <c r="AH870" s="33">
        <f t="shared" si="94"/>
        <v>25.721679382511162</v>
      </c>
      <c r="AI870" s="33">
        <f t="shared" si="95"/>
        <v>64.278320617488845</v>
      </c>
      <c r="AK870" s="75">
        <f t="shared" si="97"/>
        <v>38.556641234977675</v>
      </c>
      <c r="AN870" s="64"/>
      <c r="AQ870" s="64"/>
      <c r="AR870" s="75">
        <f>(SQRT((SIN(RADIANS(90-DEGREES(ASIN(AD870/2000))))*SQRT(2*Basic!$C$4*9.81)*Tool!$B$125*SIN(RADIANS(90-DEGREES(ASIN(AD870/2000))))*SQRT(2*Basic!$C$4*9.81)*Tool!$B$125)+(COS(RADIANS(90-DEGREES(ASIN(AD870/2000))))*SQRT(2*Basic!$C$4*9.81)*COS(RADIANS(90-DEGREES(ASIN(AD870/2000))))*SQRT(2*Basic!$C$4*9.81))))*(SQRT((SIN(RADIANS(90-DEGREES(ASIN(AD870/2000))))*SQRT(2*Basic!$C$4*9.81)*Tool!$B$125*SIN(RADIANS(90-DEGREES(ASIN(AD870/2000))))*SQRT(2*Basic!$C$4*9.81)*Tool!$B$125)+(COS(RADIANS(90-DEGREES(ASIN(AD870/2000))))*SQRT(2*Basic!$C$4*9.81)*COS(RADIANS(90-DEGREES(ASIN(AD870/2000))))*SQRT(2*Basic!$C$4*9.81))))/(2*9.81)</f>
        <v>1.02962544016</v>
      </c>
      <c r="AS870" s="75">
        <f>(1/9.81)*((SQRT((SIN(RADIANS(90-DEGREES(ASIN(AD870/2000))))*SQRT(2*Basic!$C$4*9.81)*Tool!$B$125*SIN(RADIANS(90-DEGREES(ASIN(AD870/2000))))*SQRT(2*Basic!$C$4*9.81)*Tool!$B$125)+(COS(RADIANS(90-DEGREES(ASIN(AD870/2000))))*SQRT(2*Basic!$C$4*9.81)*COS(RADIANS(90-DEGREES(ASIN(AD870/2000))))*SQRT(2*Basic!$C$4*9.81))))*SIN(RADIANS(AK870))+(SQRT(((SQRT((SIN(RADIANS(90-DEGREES(ASIN(AD870/2000))))*SQRT(2*Basic!$C$4*9.81)*Tool!$B$125*SIN(RADIANS(90-DEGREES(ASIN(AD870/2000))))*SQRT(2*Basic!$C$4*9.81)*Tool!$B$125)+(COS(RADIANS(90-DEGREES(ASIN(AD870/2000))))*SQRT(2*Basic!$C$4*9.81)*COS(RADIANS(90-DEGREES(ASIN(AD870/2000))))*SQRT(2*Basic!$C$4*9.81))))*SIN(RADIANS(AK870))*(SQRT((SIN(RADIANS(90-DEGREES(ASIN(AD870/2000))))*SQRT(2*Basic!$C$4*9.81)*Tool!$B$125*SIN(RADIANS(90-DEGREES(ASIN(AD870/2000))))*SQRT(2*Basic!$C$4*9.81)*Tool!$B$125)+(COS(RADIANS(90-DEGREES(ASIN(AD870/2000))))*SQRT(2*Basic!$C$4*9.81)*COS(RADIANS(90-DEGREES(ASIN(AD870/2000))))*SQRT(2*Basic!$C$4*9.81))))*SIN(RADIANS(AK870)))-19.62*(-Basic!$C$3))))*(SQRT((SIN(RADIANS(90-DEGREES(ASIN(AD870/2000))))*SQRT(2*Basic!$C$4*9.81)*Tool!$B$125*SIN(RADIANS(90-DEGREES(ASIN(AD870/2000))))*SQRT(2*Basic!$C$4*9.81)*Tool!$B$125)+(COS(RADIANS(90-DEGREES(ASIN(AD870/2000))))*SQRT(2*Basic!$C$4*9.81)*COS(RADIANS(90-DEGREES(ASIN(AD870/2000))))*SQRT(2*Basic!$C$4*9.81))))*COS(RADIANS(AK870))</f>
        <v>5.0184747686911253</v>
      </c>
    </row>
    <row r="871" spans="6:45" x14ac:dyDescent="0.3">
      <c r="F871">
        <v>869</v>
      </c>
      <c r="G871" s="31">
        <f t="shared" si="92"/>
        <v>2.5618481184306425</v>
      </c>
      <c r="H871" s="35">
        <f>Tool!$E$10+('Trajectory Map'!G871*SIN(RADIANS(90-2*DEGREES(ASIN($D$5/2000))))/COS(RADIANS(90-2*DEGREES(ASIN($D$5/2000))))-('Trajectory Map'!G871*'Trajectory Map'!G871/((VLOOKUP($D$5,$AD$3:$AR$2002,15,FALSE)*4*COS(RADIANS(90-2*DEGREES(ASIN($D$5/2000))))*COS(RADIANS(90-2*DEGREES(ASIN($D$5/2000))))))))</f>
        <v>5.0737421359702752</v>
      </c>
      <c r="AD871" s="33">
        <f t="shared" si="96"/>
        <v>869</v>
      </c>
      <c r="AE871" s="33">
        <f t="shared" si="93"/>
        <v>1801.3436651566519</v>
      </c>
      <c r="AH871" s="33">
        <f t="shared" si="94"/>
        <v>25.753482371262244</v>
      </c>
      <c r="AI871" s="33">
        <f t="shared" si="95"/>
        <v>64.246517628737763</v>
      </c>
      <c r="AK871" s="75">
        <f t="shared" si="97"/>
        <v>38.493035257475512</v>
      </c>
      <c r="AN871" s="64"/>
      <c r="AQ871" s="64"/>
      <c r="AR871" s="75">
        <f>(SQRT((SIN(RADIANS(90-DEGREES(ASIN(AD871/2000))))*SQRT(2*Basic!$C$4*9.81)*Tool!$B$125*SIN(RADIANS(90-DEGREES(ASIN(AD871/2000))))*SQRT(2*Basic!$C$4*9.81)*Tool!$B$125)+(COS(RADIANS(90-DEGREES(ASIN(AD871/2000))))*SQRT(2*Basic!$C$4*9.81)*COS(RADIANS(90-DEGREES(ASIN(AD871/2000))))*SQRT(2*Basic!$C$4*9.81))))*(SQRT((SIN(RADIANS(90-DEGREES(ASIN(AD871/2000))))*SQRT(2*Basic!$C$4*9.81)*Tool!$B$125*SIN(RADIANS(90-DEGREES(ASIN(AD871/2000))))*SQRT(2*Basic!$C$4*9.81)*Tool!$B$125)+(COS(RADIANS(90-DEGREES(ASIN(AD871/2000))))*SQRT(2*Basic!$C$4*9.81)*COS(RADIANS(90-DEGREES(ASIN(AD871/2000))))*SQRT(2*Basic!$C$4*9.81))))/(2*9.81)</f>
        <v>1.0300911124900001</v>
      </c>
      <c r="AS871" s="75">
        <f>(1/9.81)*((SQRT((SIN(RADIANS(90-DEGREES(ASIN(AD871/2000))))*SQRT(2*Basic!$C$4*9.81)*Tool!$B$125*SIN(RADIANS(90-DEGREES(ASIN(AD871/2000))))*SQRT(2*Basic!$C$4*9.81)*Tool!$B$125)+(COS(RADIANS(90-DEGREES(ASIN(AD871/2000))))*SQRT(2*Basic!$C$4*9.81)*COS(RADIANS(90-DEGREES(ASIN(AD871/2000))))*SQRT(2*Basic!$C$4*9.81))))*SIN(RADIANS(AK871))+(SQRT(((SQRT((SIN(RADIANS(90-DEGREES(ASIN(AD871/2000))))*SQRT(2*Basic!$C$4*9.81)*Tool!$B$125*SIN(RADIANS(90-DEGREES(ASIN(AD871/2000))))*SQRT(2*Basic!$C$4*9.81)*Tool!$B$125)+(COS(RADIANS(90-DEGREES(ASIN(AD871/2000))))*SQRT(2*Basic!$C$4*9.81)*COS(RADIANS(90-DEGREES(ASIN(AD871/2000))))*SQRT(2*Basic!$C$4*9.81))))*SIN(RADIANS(AK871))*(SQRT((SIN(RADIANS(90-DEGREES(ASIN(AD871/2000))))*SQRT(2*Basic!$C$4*9.81)*Tool!$B$125*SIN(RADIANS(90-DEGREES(ASIN(AD871/2000))))*SQRT(2*Basic!$C$4*9.81)*Tool!$B$125)+(COS(RADIANS(90-DEGREES(ASIN(AD871/2000))))*SQRT(2*Basic!$C$4*9.81)*COS(RADIANS(90-DEGREES(ASIN(AD871/2000))))*SQRT(2*Basic!$C$4*9.81))))*SIN(RADIANS(AK871)))-19.62*(-Basic!$C$3))))*(SQRT((SIN(RADIANS(90-DEGREES(ASIN(AD871/2000))))*SQRT(2*Basic!$C$4*9.81)*Tool!$B$125*SIN(RADIANS(90-DEGREES(ASIN(AD871/2000))))*SQRT(2*Basic!$C$4*9.81)*Tool!$B$125)+(COS(RADIANS(90-DEGREES(ASIN(AD871/2000))))*SQRT(2*Basic!$C$4*9.81)*COS(RADIANS(90-DEGREES(ASIN(AD871/2000))))*SQRT(2*Basic!$C$4*9.81))))*COS(RADIANS(AK871))</f>
        <v>5.0225815466111943</v>
      </c>
    </row>
    <row r="872" spans="6:45" x14ac:dyDescent="0.3">
      <c r="F872">
        <v>870</v>
      </c>
      <c r="G872" s="31">
        <f t="shared" si="92"/>
        <v>2.564796159993854</v>
      </c>
      <c r="H872" s="35">
        <f>Tool!$E$10+('Trajectory Map'!G872*SIN(RADIANS(90-2*DEGREES(ASIN($D$5/2000))))/COS(RADIANS(90-2*DEGREES(ASIN($D$5/2000))))-('Trajectory Map'!G872*'Trajectory Map'!G872/((VLOOKUP($D$5,$AD$3:$AR$2002,15,FALSE)*4*COS(RADIANS(90-2*DEGREES(ASIN($D$5/2000))))*COS(RADIANS(90-2*DEGREES(ASIN($D$5/2000))))))))</f>
        <v>5.0711739334199128</v>
      </c>
      <c r="AD872" s="33">
        <f t="shared" si="96"/>
        <v>870</v>
      </c>
      <c r="AE872" s="33">
        <f t="shared" si="93"/>
        <v>1800.8609052339384</v>
      </c>
      <c r="AH872" s="33">
        <f t="shared" si="94"/>
        <v>25.785293878311112</v>
      </c>
      <c r="AI872" s="33">
        <f t="shared" si="95"/>
        <v>64.214706121688891</v>
      </c>
      <c r="AK872" s="75">
        <f t="shared" si="97"/>
        <v>38.429412243377776</v>
      </c>
      <c r="AN872" s="64"/>
      <c r="AQ872" s="64"/>
      <c r="AR872" s="75">
        <f>(SQRT((SIN(RADIANS(90-DEGREES(ASIN(AD872/2000))))*SQRT(2*Basic!$C$4*9.81)*Tool!$B$125*SIN(RADIANS(90-DEGREES(ASIN(AD872/2000))))*SQRT(2*Basic!$C$4*9.81)*Tool!$B$125)+(COS(RADIANS(90-DEGREES(ASIN(AD872/2000))))*SQRT(2*Basic!$C$4*9.81)*COS(RADIANS(90-DEGREES(ASIN(AD872/2000))))*SQRT(2*Basic!$C$4*9.81))))*(SQRT((SIN(RADIANS(90-DEGREES(ASIN(AD872/2000))))*SQRT(2*Basic!$C$4*9.81)*Tool!$B$125*SIN(RADIANS(90-DEGREES(ASIN(AD872/2000))))*SQRT(2*Basic!$C$4*9.81)*Tool!$B$125)+(COS(RADIANS(90-DEGREES(ASIN(AD872/2000))))*SQRT(2*Basic!$C$4*9.81)*COS(RADIANS(90-DEGREES(ASIN(AD872/2000))))*SQRT(2*Basic!$C$4*9.81))))/(2*9.81)</f>
        <v>1.0305573209999999</v>
      </c>
      <c r="AS872" s="75">
        <f>(1/9.81)*((SQRT((SIN(RADIANS(90-DEGREES(ASIN(AD872/2000))))*SQRT(2*Basic!$C$4*9.81)*Tool!$B$125*SIN(RADIANS(90-DEGREES(ASIN(AD872/2000))))*SQRT(2*Basic!$C$4*9.81)*Tool!$B$125)+(COS(RADIANS(90-DEGREES(ASIN(AD872/2000))))*SQRT(2*Basic!$C$4*9.81)*COS(RADIANS(90-DEGREES(ASIN(AD872/2000))))*SQRT(2*Basic!$C$4*9.81))))*SIN(RADIANS(AK872))+(SQRT(((SQRT((SIN(RADIANS(90-DEGREES(ASIN(AD872/2000))))*SQRT(2*Basic!$C$4*9.81)*Tool!$B$125*SIN(RADIANS(90-DEGREES(ASIN(AD872/2000))))*SQRT(2*Basic!$C$4*9.81)*Tool!$B$125)+(COS(RADIANS(90-DEGREES(ASIN(AD872/2000))))*SQRT(2*Basic!$C$4*9.81)*COS(RADIANS(90-DEGREES(ASIN(AD872/2000))))*SQRT(2*Basic!$C$4*9.81))))*SIN(RADIANS(AK872))*(SQRT((SIN(RADIANS(90-DEGREES(ASIN(AD872/2000))))*SQRT(2*Basic!$C$4*9.81)*Tool!$B$125*SIN(RADIANS(90-DEGREES(ASIN(AD872/2000))))*SQRT(2*Basic!$C$4*9.81)*Tool!$B$125)+(COS(RADIANS(90-DEGREES(ASIN(AD872/2000))))*SQRT(2*Basic!$C$4*9.81)*COS(RADIANS(90-DEGREES(ASIN(AD872/2000))))*SQRT(2*Basic!$C$4*9.81))))*SIN(RADIANS(AK872)))-19.62*(-Basic!$C$3))))*(SQRT((SIN(RADIANS(90-DEGREES(ASIN(AD872/2000))))*SQRT(2*Basic!$C$4*9.81)*Tool!$B$125*SIN(RADIANS(90-DEGREES(ASIN(AD872/2000))))*SQRT(2*Basic!$C$4*9.81)*Tool!$B$125)+(COS(RADIANS(90-DEGREES(ASIN(AD872/2000))))*SQRT(2*Basic!$C$4*9.81)*COS(RADIANS(90-DEGREES(ASIN(AD872/2000))))*SQRT(2*Basic!$C$4*9.81))))*COS(RADIANS(AK872))</f>
        <v>5.0266808983979914</v>
      </c>
    </row>
    <row r="873" spans="6:45" x14ac:dyDescent="0.3">
      <c r="F873">
        <v>871</v>
      </c>
      <c r="G873" s="31">
        <f t="shared" si="92"/>
        <v>2.5677442015570655</v>
      </c>
      <c r="H873" s="35">
        <f>Tool!$E$10+('Trajectory Map'!G873*SIN(RADIANS(90-2*DEGREES(ASIN($D$5/2000))))/COS(RADIANS(90-2*DEGREES(ASIN($D$5/2000))))-('Trajectory Map'!G873*'Trajectory Map'!G873/((VLOOKUP($D$5,$AD$3:$AR$2002,15,FALSE)*4*COS(RADIANS(90-2*DEGREES(ASIN($D$5/2000))))*COS(RADIANS(90-2*DEGREES(ASIN($D$5/2000))))))))</f>
        <v>5.0686022772760362</v>
      </c>
      <c r="AD873" s="33">
        <f t="shared" si="96"/>
        <v>871</v>
      </c>
      <c r="AE873" s="33">
        <f t="shared" si="93"/>
        <v>1800.3774604232303</v>
      </c>
      <c r="AH873" s="33">
        <f t="shared" si="94"/>
        <v>25.817113920320459</v>
      </c>
      <c r="AI873" s="33">
        <f t="shared" si="95"/>
        <v>64.182886079679548</v>
      </c>
      <c r="AK873" s="75">
        <f t="shared" si="97"/>
        <v>38.365772159359082</v>
      </c>
      <c r="AN873" s="64"/>
      <c r="AQ873" s="64"/>
      <c r="AR873" s="75">
        <f>(SQRT((SIN(RADIANS(90-DEGREES(ASIN(AD873/2000))))*SQRT(2*Basic!$C$4*9.81)*Tool!$B$125*SIN(RADIANS(90-DEGREES(ASIN(AD873/2000))))*SQRT(2*Basic!$C$4*9.81)*Tool!$B$125)+(COS(RADIANS(90-DEGREES(ASIN(AD873/2000))))*SQRT(2*Basic!$C$4*9.81)*COS(RADIANS(90-DEGREES(ASIN(AD873/2000))))*SQRT(2*Basic!$C$4*9.81))))*(SQRT((SIN(RADIANS(90-DEGREES(ASIN(AD873/2000))))*SQRT(2*Basic!$C$4*9.81)*Tool!$B$125*SIN(RADIANS(90-DEGREES(ASIN(AD873/2000))))*SQRT(2*Basic!$C$4*9.81)*Tool!$B$125)+(COS(RADIANS(90-DEGREES(ASIN(AD873/2000))))*SQRT(2*Basic!$C$4*9.81)*COS(RADIANS(90-DEGREES(ASIN(AD873/2000))))*SQRT(2*Basic!$C$4*9.81))))/(2*9.81)</f>
        <v>1.0310240656900003</v>
      </c>
      <c r="AS873" s="75">
        <f>(1/9.81)*((SQRT((SIN(RADIANS(90-DEGREES(ASIN(AD873/2000))))*SQRT(2*Basic!$C$4*9.81)*Tool!$B$125*SIN(RADIANS(90-DEGREES(ASIN(AD873/2000))))*SQRT(2*Basic!$C$4*9.81)*Tool!$B$125)+(COS(RADIANS(90-DEGREES(ASIN(AD873/2000))))*SQRT(2*Basic!$C$4*9.81)*COS(RADIANS(90-DEGREES(ASIN(AD873/2000))))*SQRT(2*Basic!$C$4*9.81))))*SIN(RADIANS(AK873))+(SQRT(((SQRT((SIN(RADIANS(90-DEGREES(ASIN(AD873/2000))))*SQRT(2*Basic!$C$4*9.81)*Tool!$B$125*SIN(RADIANS(90-DEGREES(ASIN(AD873/2000))))*SQRT(2*Basic!$C$4*9.81)*Tool!$B$125)+(COS(RADIANS(90-DEGREES(ASIN(AD873/2000))))*SQRT(2*Basic!$C$4*9.81)*COS(RADIANS(90-DEGREES(ASIN(AD873/2000))))*SQRT(2*Basic!$C$4*9.81))))*SIN(RADIANS(AK873))*(SQRT((SIN(RADIANS(90-DEGREES(ASIN(AD873/2000))))*SQRT(2*Basic!$C$4*9.81)*Tool!$B$125*SIN(RADIANS(90-DEGREES(ASIN(AD873/2000))))*SQRT(2*Basic!$C$4*9.81)*Tool!$B$125)+(COS(RADIANS(90-DEGREES(ASIN(AD873/2000))))*SQRT(2*Basic!$C$4*9.81)*COS(RADIANS(90-DEGREES(ASIN(AD873/2000))))*SQRT(2*Basic!$C$4*9.81))))*SIN(RADIANS(AK873)))-19.62*(-Basic!$C$3))))*(SQRT((SIN(RADIANS(90-DEGREES(ASIN(AD873/2000))))*SQRT(2*Basic!$C$4*9.81)*Tool!$B$125*SIN(RADIANS(90-DEGREES(ASIN(AD873/2000))))*SQRT(2*Basic!$C$4*9.81)*Tool!$B$125)+(COS(RADIANS(90-DEGREES(ASIN(AD873/2000))))*SQRT(2*Basic!$C$4*9.81)*COS(RADIANS(90-DEGREES(ASIN(AD873/2000))))*SQRT(2*Basic!$C$4*9.81))))*COS(RADIANS(AK873))</f>
        <v>5.0307728080103589</v>
      </c>
    </row>
    <row r="874" spans="6:45" x14ac:dyDescent="0.3">
      <c r="F874">
        <v>872</v>
      </c>
      <c r="G874" s="31">
        <f t="shared" si="92"/>
        <v>2.5706922431202766</v>
      </c>
      <c r="H874" s="35">
        <f>Tool!$E$10+('Trajectory Map'!G874*SIN(RADIANS(90-2*DEGREES(ASIN($D$5/2000))))/COS(RADIANS(90-2*DEGREES(ASIN($D$5/2000))))-('Trajectory Map'!G874*'Trajectory Map'!G874/((VLOOKUP($D$5,$AD$3:$AR$2002,15,FALSE)*4*COS(RADIANS(90-2*DEGREES(ASIN($D$5/2000))))*COS(RADIANS(90-2*DEGREES(ASIN($D$5/2000))))))))</f>
        <v>5.0660271675386461</v>
      </c>
      <c r="AD874" s="33">
        <f t="shared" si="96"/>
        <v>872</v>
      </c>
      <c r="AE874" s="33">
        <f t="shared" si="93"/>
        <v>1799.8933301726522</v>
      </c>
      <c r="AH874" s="33">
        <f t="shared" si="94"/>
        <v>25.848942513985861</v>
      </c>
      <c r="AI874" s="33">
        <f t="shared" si="95"/>
        <v>64.151057486014139</v>
      </c>
      <c r="AK874" s="75">
        <f t="shared" si="97"/>
        <v>38.302114972028278</v>
      </c>
      <c r="AN874" s="64"/>
      <c r="AQ874" s="64"/>
      <c r="AR874" s="75">
        <f>(SQRT((SIN(RADIANS(90-DEGREES(ASIN(AD874/2000))))*SQRT(2*Basic!$C$4*9.81)*Tool!$B$125*SIN(RADIANS(90-DEGREES(ASIN(AD874/2000))))*SQRT(2*Basic!$C$4*9.81)*Tool!$B$125)+(COS(RADIANS(90-DEGREES(ASIN(AD874/2000))))*SQRT(2*Basic!$C$4*9.81)*COS(RADIANS(90-DEGREES(ASIN(AD874/2000))))*SQRT(2*Basic!$C$4*9.81))))*(SQRT((SIN(RADIANS(90-DEGREES(ASIN(AD874/2000))))*SQRT(2*Basic!$C$4*9.81)*Tool!$B$125*SIN(RADIANS(90-DEGREES(ASIN(AD874/2000))))*SQRT(2*Basic!$C$4*9.81)*Tool!$B$125)+(COS(RADIANS(90-DEGREES(ASIN(AD874/2000))))*SQRT(2*Basic!$C$4*9.81)*COS(RADIANS(90-DEGREES(ASIN(AD874/2000))))*SQRT(2*Basic!$C$4*9.81))))/(2*9.81)</f>
        <v>1.0314913465600002</v>
      </c>
      <c r="AS874" s="75">
        <f>(1/9.81)*((SQRT((SIN(RADIANS(90-DEGREES(ASIN(AD874/2000))))*SQRT(2*Basic!$C$4*9.81)*Tool!$B$125*SIN(RADIANS(90-DEGREES(ASIN(AD874/2000))))*SQRT(2*Basic!$C$4*9.81)*Tool!$B$125)+(COS(RADIANS(90-DEGREES(ASIN(AD874/2000))))*SQRT(2*Basic!$C$4*9.81)*COS(RADIANS(90-DEGREES(ASIN(AD874/2000))))*SQRT(2*Basic!$C$4*9.81))))*SIN(RADIANS(AK874))+(SQRT(((SQRT((SIN(RADIANS(90-DEGREES(ASIN(AD874/2000))))*SQRT(2*Basic!$C$4*9.81)*Tool!$B$125*SIN(RADIANS(90-DEGREES(ASIN(AD874/2000))))*SQRT(2*Basic!$C$4*9.81)*Tool!$B$125)+(COS(RADIANS(90-DEGREES(ASIN(AD874/2000))))*SQRT(2*Basic!$C$4*9.81)*COS(RADIANS(90-DEGREES(ASIN(AD874/2000))))*SQRT(2*Basic!$C$4*9.81))))*SIN(RADIANS(AK874))*(SQRT((SIN(RADIANS(90-DEGREES(ASIN(AD874/2000))))*SQRT(2*Basic!$C$4*9.81)*Tool!$B$125*SIN(RADIANS(90-DEGREES(ASIN(AD874/2000))))*SQRT(2*Basic!$C$4*9.81)*Tool!$B$125)+(COS(RADIANS(90-DEGREES(ASIN(AD874/2000))))*SQRT(2*Basic!$C$4*9.81)*COS(RADIANS(90-DEGREES(ASIN(AD874/2000))))*SQRT(2*Basic!$C$4*9.81))))*SIN(RADIANS(AK874)))-19.62*(-Basic!$C$3))))*(SQRT((SIN(RADIANS(90-DEGREES(ASIN(AD874/2000))))*SQRT(2*Basic!$C$4*9.81)*Tool!$B$125*SIN(RADIANS(90-DEGREES(ASIN(AD874/2000))))*SQRT(2*Basic!$C$4*9.81)*Tool!$B$125)+(COS(RADIANS(90-DEGREES(ASIN(AD874/2000))))*SQRT(2*Basic!$C$4*9.81)*COS(RADIANS(90-DEGREES(ASIN(AD874/2000))))*SQRT(2*Basic!$C$4*9.81))))*COS(RADIANS(AK874))</f>
        <v>5.0348572593967535</v>
      </c>
    </row>
    <row r="875" spans="6:45" x14ac:dyDescent="0.3">
      <c r="F875">
        <v>873</v>
      </c>
      <c r="G875" s="31">
        <f t="shared" si="92"/>
        <v>2.573640284683488</v>
      </c>
      <c r="H875" s="35">
        <f>Tool!$E$10+('Trajectory Map'!G875*SIN(RADIANS(90-2*DEGREES(ASIN($D$5/2000))))/COS(RADIANS(90-2*DEGREES(ASIN($D$5/2000))))-('Trajectory Map'!G875*'Trajectory Map'!G875/((VLOOKUP($D$5,$AD$3:$AR$2002,15,FALSE)*4*COS(RADIANS(90-2*DEGREES(ASIN($D$5/2000))))*COS(RADIANS(90-2*DEGREES(ASIN($D$5/2000))))))))</f>
        <v>5.0634486042077418</v>
      </c>
      <c r="AD875" s="33">
        <f t="shared" si="96"/>
        <v>873</v>
      </c>
      <c r="AE875" s="33">
        <f t="shared" si="93"/>
        <v>1799.4085139289521</v>
      </c>
      <c r="AH875" s="33">
        <f t="shared" si="94"/>
        <v>25.880779676035914</v>
      </c>
      <c r="AI875" s="33">
        <f t="shared" si="95"/>
        <v>64.119220323964086</v>
      </c>
      <c r="AK875" s="75">
        <f t="shared" si="97"/>
        <v>38.238440647928172</v>
      </c>
      <c r="AN875" s="64"/>
      <c r="AQ875" s="64"/>
      <c r="AR875" s="75">
        <f>(SQRT((SIN(RADIANS(90-DEGREES(ASIN(AD875/2000))))*SQRT(2*Basic!$C$4*9.81)*Tool!$B$125*SIN(RADIANS(90-DEGREES(ASIN(AD875/2000))))*SQRT(2*Basic!$C$4*9.81)*Tool!$B$125)+(COS(RADIANS(90-DEGREES(ASIN(AD875/2000))))*SQRT(2*Basic!$C$4*9.81)*COS(RADIANS(90-DEGREES(ASIN(AD875/2000))))*SQRT(2*Basic!$C$4*9.81))))*(SQRT((SIN(RADIANS(90-DEGREES(ASIN(AD875/2000))))*SQRT(2*Basic!$C$4*9.81)*Tool!$B$125*SIN(RADIANS(90-DEGREES(ASIN(AD875/2000))))*SQRT(2*Basic!$C$4*9.81)*Tool!$B$125)+(COS(RADIANS(90-DEGREES(ASIN(AD875/2000))))*SQRT(2*Basic!$C$4*9.81)*COS(RADIANS(90-DEGREES(ASIN(AD875/2000))))*SQRT(2*Basic!$C$4*9.81))))/(2*9.81)</f>
        <v>1.0319591636099998</v>
      </c>
      <c r="AS875" s="75">
        <f>(1/9.81)*((SQRT((SIN(RADIANS(90-DEGREES(ASIN(AD875/2000))))*SQRT(2*Basic!$C$4*9.81)*Tool!$B$125*SIN(RADIANS(90-DEGREES(ASIN(AD875/2000))))*SQRT(2*Basic!$C$4*9.81)*Tool!$B$125)+(COS(RADIANS(90-DEGREES(ASIN(AD875/2000))))*SQRT(2*Basic!$C$4*9.81)*COS(RADIANS(90-DEGREES(ASIN(AD875/2000))))*SQRT(2*Basic!$C$4*9.81))))*SIN(RADIANS(AK875))+(SQRT(((SQRT((SIN(RADIANS(90-DEGREES(ASIN(AD875/2000))))*SQRT(2*Basic!$C$4*9.81)*Tool!$B$125*SIN(RADIANS(90-DEGREES(ASIN(AD875/2000))))*SQRT(2*Basic!$C$4*9.81)*Tool!$B$125)+(COS(RADIANS(90-DEGREES(ASIN(AD875/2000))))*SQRT(2*Basic!$C$4*9.81)*COS(RADIANS(90-DEGREES(ASIN(AD875/2000))))*SQRT(2*Basic!$C$4*9.81))))*SIN(RADIANS(AK875))*(SQRT((SIN(RADIANS(90-DEGREES(ASIN(AD875/2000))))*SQRT(2*Basic!$C$4*9.81)*Tool!$B$125*SIN(RADIANS(90-DEGREES(ASIN(AD875/2000))))*SQRT(2*Basic!$C$4*9.81)*Tool!$B$125)+(COS(RADIANS(90-DEGREES(ASIN(AD875/2000))))*SQRT(2*Basic!$C$4*9.81)*COS(RADIANS(90-DEGREES(ASIN(AD875/2000))))*SQRT(2*Basic!$C$4*9.81))))*SIN(RADIANS(AK875)))-19.62*(-Basic!$C$3))))*(SQRT((SIN(RADIANS(90-DEGREES(ASIN(AD875/2000))))*SQRT(2*Basic!$C$4*9.81)*Tool!$B$125*SIN(RADIANS(90-DEGREES(ASIN(AD875/2000))))*SQRT(2*Basic!$C$4*9.81)*Tool!$B$125)+(COS(RADIANS(90-DEGREES(ASIN(AD875/2000))))*SQRT(2*Basic!$C$4*9.81)*COS(RADIANS(90-DEGREES(ASIN(AD875/2000))))*SQRT(2*Basic!$C$4*9.81))))*COS(RADIANS(AK875))</f>
        <v>5.0389342364953382</v>
      </c>
    </row>
    <row r="876" spans="6:45" x14ac:dyDescent="0.3">
      <c r="F876">
        <v>874</v>
      </c>
      <c r="G876" s="31">
        <f t="shared" si="92"/>
        <v>2.5765883262466991</v>
      </c>
      <c r="H876" s="35">
        <f>Tool!$E$10+('Trajectory Map'!G876*SIN(RADIANS(90-2*DEGREES(ASIN($D$5/2000))))/COS(RADIANS(90-2*DEGREES(ASIN($D$5/2000))))-('Trajectory Map'!G876*'Trajectory Map'!G876/((VLOOKUP($D$5,$AD$3:$AR$2002,15,FALSE)*4*COS(RADIANS(90-2*DEGREES(ASIN($D$5/2000))))*COS(RADIANS(90-2*DEGREES(ASIN($D$5/2000))))))))</f>
        <v>5.0608665872833232</v>
      </c>
      <c r="AD876" s="33">
        <f t="shared" si="96"/>
        <v>874</v>
      </c>
      <c r="AE876" s="33">
        <f t="shared" si="93"/>
        <v>1798.9230111374973</v>
      </c>
      <c r="AH876" s="33">
        <f t="shared" si="94"/>
        <v>25.912625423232321</v>
      </c>
      <c r="AI876" s="33">
        <f t="shared" si="95"/>
        <v>64.087374576767672</v>
      </c>
      <c r="AK876" s="75">
        <f t="shared" si="97"/>
        <v>38.174749153535359</v>
      </c>
      <c r="AN876" s="64"/>
      <c r="AQ876" s="64"/>
      <c r="AR876" s="75">
        <f>(SQRT((SIN(RADIANS(90-DEGREES(ASIN(AD876/2000))))*SQRT(2*Basic!$C$4*9.81)*Tool!$B$125*SIN(RADIANS(90-DEGREES(ASIN(AD876/2000))))*SQRT(2*Basic!$C$4*9.81)*Tool!$B$125)+(COS(RADIANS(90-DEGREES(ASIN(AD876/2000))))*SQRT(2*Basic!$C$4*9.81)*COS(RADIANS(90-DEGREES(ASIN(AD876/2000))))*SQRT(2*Basic!$C$4*9.81))))*(SQRT((SIN(RADIANS(90-DEGREES(ASIN(AD876/2000))))*SQRT(2*Basic!$C$4*9.81)*Tool!$B$125*SIN(RADIANS(90-DEGREES(ASIN(AD876/2000))))*SQRT(2*Basic!$C$4*9.81)*Tool!$B$125)+(COS(RADIANS(90-DEGREES(ASIN(AD876/2000))))*SQRT(2*Basic!$C$4*9.81)*COS(RADIANS(90-DEGREES(ASIN(AD876/2000))))*SQRT(2*Basic!$C$4*9.81))))/(2*9.81)</f>
        <v>1.0324275168400001</v>
      </c>
      <c r="AS876" s="75">
        <f>(1/9.81)*((SQRT((SIN(RADIANS(90-DEGREES(ASIN(AD876/2000))))*SQRT(2*Basic!$C$4*9.81)*Tool!$B$125*SIN(RADIANS(90-DEGREES(ASIN(AD876/2000))))*SQRT(2*Basic!$C$4*9.81)*Tool!$B$125)+(COS(RADIANS(90-DEGREES(ASIN(AD876/2000))))*SQRT(2*Basic!$C$4*9.81)*COS(RADIANS(90-DEGREES(ASIN(AD876/2000))))*SQRT(2*Basic!$C$4*9.81))))*SIN(RADIANS(AK876))+(SQRT(((SQRT((SIN(RADIANS(90-DEGREES(ASIN(AD876/2000))))*SQRT(2*Basic!$C$4*9.81)*Tool!$B$125*SIN(RADIANS(90-DEGREES(ASIN(AD876/2000))))*SQRT(2*Basic!$C$4*9.81)*Tool!$B$125)+(COS(RADIANS(90-DEGREES(ASIN(AD876/2000))))*SQRT(2*Basic!$C$4*9.81)*COS(RADIANS(90-DEGREES(ASIN(AD876/2000))))*SQRT(2*Basic!$C$4*9.81))))*SIN(RADIANS(AK876))*(SQRT((SIN(RADIANS(90-DEGREES(ASIN(AD876/2000))))*SQRT(2*Basic!$C$4*9.81)*Tool!$B$125*SIN(RADIANS(90-DEGREES(ASIN(AD876/2000))))*SQRT(2*Basic!$C$4*9.81)*Tool!$B$125)+(COS(RADIANS(90-DEGREES(ASIN(AD876/2000))))*SQRT(2*Basic!$C$4*9.81)*COS(RADIANS(90-DEGREES(ASIN(AD876/2000))))*SQRT(2*Basic!$C$4*9.81))))*SIN(RADIANS(AK876)))-19.62*(-Basic!$C$3))))*(SQRT((SIN(RADIANS(90-DEGREES(ASIN(AD876/2000))))*SQRT(2*Basic!$C$4*9.81)*Tool!$B$125*SIN(RADIANS(90-DEGREES(ASIN(AD876/2000))))*SQRT(2*Basic!$C$4*9.81)*Tool!$B$125)+(COS(RADIANS(90-DEGREES(ASIN(AD876/2000))))*SQRT(2*Basic!$C$4*9.81)*COS(RADIANS(90-DEGREES(ASIN(AD876/2000))))*SQRT(2*Basic!$C$4*9.81))))*COS(RADIANS(AK876))</f>
        <v>5.0430037232340492</v>
      </c>
    </row>
    <row r="877" spans="6:45" x14ac:dyDescent="0.3">
      <c r="F877">
        <v>875</v>
      </c>
      <c r="G877" s="31">
        <f t="shared" si="92"/>
        <v>2.5795363678099106</v>
      </c>
      <c r="H877" s="35">
        <f>Tool!$E$10+('Trajectory Map'!G877*SIN(RADIANS(90-2*DEGREES(ASIN($D$5/2000))))/COS(RADIANS(90-2*DEGREES(ASIN($D$5/2000))))-('Trajectory Map'!G877*'Trajectory Map'!G877/((VLOOKUP($D$5,$AD$3:$AR$2002,15,FALSE)*4*COS(RADIANS(90-2*DEGREES(ASIN($D$5/2000))))*COS(RADIANS(90-2*DEGREES(ASIN($D$5/2000))))))))</f>
        <v>5.0582811167653903</v>
      </c>
      <c r="AD877" s="33">
        <f t="shared" si="96"/>
        <v>875</v>
      </c>
      <c r="AE877" s="33">
        <f t="shared" si="93"/>
        <v>1798.4368212422698</v>
      </c>
      <c r="AH877" s="33">
        <f t="shared" si="94"/>
        <v>25.944479772370006</v>
      </c>
      <c r="AI877" s="33">
        <f t="shared" si="95"/>
        <v>64.055520227629998</v>
      </c>
      <c r="AK877" s="75">
        <f t="shared" si="97"/>
        <v>38.111040455259989</v>
      </c>
      <c r="AN877" s="64"/>
      <c r="AQ877" s="64"/>
      <c r="AR877" s="75">
        <f>(SQRT((SIN(RADIANS(90-DEGREES(ASIN(AD877/2000))))*SQRT(2*Basic!$C$4*9.81)*Tool!$B$125*SIN(RADIANS(90-DEGREES(ASIN(AD877/2000))))*SQRT(2*Basic!$C$4*9.81)*Tool!$B$125)+(COS(RADIANS(90-DEGREES(ASIN(AD877/2000))))*SQRT(2*Basic!$C$4*9.81)*COS(RADIANS(90-DEGREES(ASIN(AD877/2000))))*SQRT(2*Basic!$C$4*9.81))))*(SQRT((SIN(RADIANS(90-DEGREES(ASIN(AD877/2000))))*SQRT(2*Basic!$C$4*9.81)*Tool!$B$125*SIN(RADIANS(90-DEGREES(ASIN(AD877/2000))))*SQRT(2*Basic!$C$4*9.81)*Tool!$B$125)+(COS(RADIANS(90-DEGREES(ASIN(AD877/2000))))*SQRT(2*Basic!$C$4*9.81)*COS(RADIANS(90-DEGREES(ASIN(AD877/2000))))*SQRT(2*Basic!$C$4*9.81))))/(2*9.81)</f>
        <v>1.0328964062499999</v>
      </c>
      <c r="AS877" s="75">
        <f>(1/9.81)*((SQRT((SIN(RADIANS(90-DEGREES(ASIN(AD877/2000))))*SQRT(2*Basic!$C$4*9.81)*Tool!$B$125*SIN(RADIANS(90-DEGREES(ASIN(AD877/2000))))*SQRT(2*Basic!$C$4*9.81)*Tool!$B$125)+(COS(RADIANS(90-DEGREES(ASIN(AD877/2000))))*SQRT(2*Basic!$C$4*9.81)*COS(RADIANS(90-DEGREES(ASIN(AD877/2000))))*SQRT(2*Basic!$C$4*9.81))))*SIN(RADIANS(AK877))+(SQRT(((SQRT((SIN(RADIANS(90-DEGREES(ASIN(AD877/2000))))*SQRT(2*Basic!$C$4*9.81)*Tool!$B$125*SIN(RADIANS(90-DEGREES(ASIN(AD877/2000))))*SQRT(2*Basic!$C$4*9.81)*Tool!$B$125)+(COS(RADIANS(90-DEGREES(ASIN(AD877/2000))))*SQRT(2*Basic!$C$4*9.81)*COS(RADIANS(90-DEGREES(ASIN(AD877/2000))))*SQRT(2*Basic!$C$4*9.81))))*SIN(RADIANS(AK877))*(SQRT((SIN(RADIANS(90-DEGREES(ASIN(AD877/2000))))*SQRT(2*Basic!$C$4*9.81)*Tool!$B$125*SIN(RADIANS(90-DEGREES(ASIN(AD877/2000))))*SQRT(2*Basic!$C$4*9.81)*Tool!$B$125)+(COS(RADIANS(90-DEGREES(ASIN(AD877/2000))))*SQRT(2*Basic!$C$4*9.81)*COS(RADIANS(90-DEGREES(ASIN(AD877/2000))))*SQRT(2*Basic!$C$4*9.81))))*SIN(RADIANS(AK877)))-19.62*(-Basic!$C$3))))*(SQRT((SIN(RADIANS(90-DEGREES(ASIN(AD877/2000))))*SQRT(2*Basic!$C$4*9.81)*Tool!$B$125*SIN(RADIANS(90-DEGREES(ASIN(AD877/2000))))*SQRT(2*Basic!$C$4*9.81)*Tool!$B$125)+(COS(RADIANS(90-DEGREES(ASIN(AD877/2000))))*SQRT(2*Basic!$C$4*9.81)*COS(RADIANS(90-DEGREES(ASIN(AD877/2000))))*SQRT(2*Basic!$C$4*9.81))))*COS(RADIANS(AK877))</f>
        <v>5.0470657035306656</v>
      </c>
    </row>
    <row r="878" spans="6:45" x14ac:dyDescent="0.3">
      <c r="F878">
        <v>876</v>
      </c>
      <c r="G878" s="31">
        <f t="shared" si="92"/>
        <v>2.5824844093731216</v>
      </c>
      <c r="H878" s="35">
        <f>Tool!$E$10+('Trajectory Map'!G878*SIN(RADIANS(90-2*DEGREES(ASIN($D$5/2000))))/COS(RADIANS(90-2*DEGREES(ASIN($D$5/2000))))-('Trajectory Map'!G878*'Trajectory Map'!G878/((VLOOKUP($D$5,$AD$3:$AR$2002,15,FALSE)*4*COS(RADIANS(90-2*DEGREES(ASIN($D$5/2000))))*COS(RADIANS(90-2*DEGREES(ASIN($D$5/2000))))))))</f>
        <v>5.0556921926539431</v>
      </c>
      <c r="AD878" s="33">
        <f t="shared" si="96"/>
        <v>876</v>
      </c>
      <c r="AE878" s="33">
        <f t="shared" si="93"/>
        <v>1797.9499436858637</v>
      </c>
      <c r="AH878" s="33">
        <f t="shared" si="94"/>
        <v>25.976342740277246</v>
      </c>
      <c r="AI878" s="33">
        <f t="shared" si="95"/>
        <v>64.023657259722754</v>
      </c>
      <c r="AK878" s="75">
        <f t="shared" si="97"/>
        <v>38.047314519445507</v>
      </c>
      <c r="AN878" s="64"/>
      <c r="AQ878" s="64"/>
      <c r="AR878" s="75">
        <f>(SQRT((SIN(RADIANS(90-DEGREES(ASIN(AD878/2000))))*SQRT(2*Basic!$C$4*9.81)*Tool!$B$125*SIN(RADIANS(90-DEGREES(ASIN(AD878/2000))))*SQRT(2*Basic!$C$4*9.81)*Tool!$B$125)+(COS(RADIANS(90-DEGREES(ASIN(AD878/2000))))*SQRT(2*Basic!$C$4*9.81)*COS(RADIANS(90-DEGREES(ASIN(AD878/2000))))*SQRT(2*Basic!$C$4*9.81))))*(SQRT((SIN(RADIANS(90-DEGREES(ASIN(AD878/2000))))*SQRT(2*Basic!$C$4*9.81)*Tool!$B$125*SIN(RADIANS(90-DEGREES(ASIN(AD878/2000))))*SQRT(2*Basic!$C$4*9.81)*Tool!$B$125)+(COS(RADIANS(90-DEGREES(ASIN(AD878/2000))))*SQRT(2*Basic!$C$4*9.81)*COS(RADIANS(90-DEGREES(ASIN(AD878/2000))))*SQRT(2*Basic!$C$4*9.81))))/(2*9.81)</f>
        <v>1.0333658318400001</v>
      </c>
      <c r="AS878" s="75">
        <f>(1/9.81)*((SQRT((SIN(RADIANS(90-DEGREES(ASIN(AD878/2000))))*SQRT(2*Basic!$C$4*9.81)*Tool!$B$125*SIN(RADIANS(90-DEGREES(ASIN(AD878/2000))))*SQRT(2*Basic!$C$4*9.81)*Tool!$B$125)+(COS(RADIANS(90-DEGREES(ASIN(AD878/2000))))*SQRT(2*Basic!$C$4*9.81)*COS(RADIANS(90-DEGREES(ASIN(AD878/2000))))*SQRT(2*Basic!$C$4*9.81))))*SIN(RADIANS(AK878))+(SQRT(((SQRT((SIN(RADIANS(90-DEGREES(ASIN(AD878/2000))))*SQRT(2*Basic!$C$4*9.81)*Tool!$B$125*SIN(RADIANS(90-DEGREES(ASIN(AD878/2000))))*SQRT(2*Basic!$C$4*9.81)*Tool!$B$125)+(COS(RADIANS(90-DEGREES(ASIN(AD878/2000))))*SQRT(2*Basic!$C$4*9.81)*COS(RADIANS(90-DEGREES(ASIN(AD878/2000))))*SQRT(2*Basic!$C$4*9.81))))*SIN(RADIANS(AK878))*(SQRT((SIN(RADIANS(90-DEGREES(ASIN(AD878/2000))))*SQRT(2*Basic!$C$4*9.81)*Tool!$B$125*SIN(RADIANS(90-DEGREES(ASIN(AD878/2000))))*SQRT(2*Basic!$C$4*9.81)*Tool!$B$125)+(COS(RADIANS(90-DEGREES(ASIN(AD878/2000))))*SQRT(2*Basic!$C$4*9.81)*COS(RADIANS(90-DEGREES(ASIN(AD878/2000))))*SQRT(2*Basic!$C$4*9.81))))*SIN(RADIANS(AK878)))-19.62*(-Basic!$C$3))))*(SQRT((SIN(RADIANS(90-DEGREES(ASIN(AD878/2000))))*SQRT(2*Basic!$C$4*9.81)*Tool!$B$125*SIN(RADIANS(90-DEGREES(ASIN(AD878/2000))))*SQRT(2*Basic!$C$4*9.81)*Tool!$B$125)+(COS(RADIANS(90-DEGREES(ASIN(AD878/2000))))*SQRT(2*Basic!$C$4*9.81)*COS(RADIANS(90-DEGREES(ASIN(AD878/2000))))*SQRT(2*Basic!$C$4*9.81))))*COS(RADIANS(AK878))</f>
        <v>5.0511201612929018</v>
      </c>
    </row>
    <row r="879" spans="6:45" x14ac:dyDescent="0.3">
      <c r="F879">
        <v>877</v>
      </c>
      <c r="G879" s="31">
        <f t="shared" si="92"/>
        <v>2.5854324509363331</v>
      </c>
      <c r="H879" s="35">
        <f>Tool!$E$10+('Trajectory Map'!G879*SIN(RADIANS(90-2*DEGREES(ASIN($D$5/2000))))/COS(RADIANS(90-2*DEGREES(ASIN($D$5/2000))))-('Trajectory Map'!G879*'Trajectory Map'!G879/((VLOOKUP($D$5,$AD$3:$AR$2002,15,FALSE)*4*COS(RADIANS(90-2*DEGREES(ASIN($D$5/2000))))*COS(RADIANS(90-2*DEGREES(ASIN($D$5/2000))))))))</f>
        <v>5.0530998149489825</v>
      </c>
      <c r="AD879" s="33">
        <f t="shared" si="96"/>
        <v>877</v>
      </c>
      <c r="AE879" s="33">
        <f t="shared" si="93"/>
        <v>1797.4623779094793</v>
      </c>
      <c r="AH879" s="33">
        <f t="shared" si="94"/>
        <v>26.008214343815748</v>
      </c>
      <c r="AI879" s="33">
        <f t="shared" si="95"/>
        <v>63.991785656184248</v>
      </c>
      <c r="AK879" s="75">
        <f t="shared" si="97"/>
        <v>37.983571312368504</v>
      </c>
      <c r="AN879" s="64"/>
      <c r="AQ879" s="64"/>
      <c r="AR879" s="75">
        <f>(SQRT((SIN(RADIANS(90-DEGREES(ASIN(AD879/2000))))*SQRT(2*Basic!$C$4*9.81)*Tool!$B$125*SIN(RADIANS(90-DEGREES(ASIN(AD879/2000))))*SQRT(2*Basic!$C$4*9.81)*Tool!$B$125)+(COS(RADIANS(90-DEGREES(ASIN(AD879/2000))))*SQRT(2*Basic!$C$4*9.81)*COS(RADIANS(90-DEGREES(ASIN(AD879/2000))))*SQRT(2*Basic!$C$4*9.81))))*(SQRT((SIN(RADIANS(90-DEGREES(ASIN(AD879/2000))))*SQRT(2*Basic!$C$4*9.81)*Tool!$B$125*SIN(RADIANS(90-DEGREES(ASIN(AD879/2000))))*SQRT(2*Basic!$C$4*9.81)*Tool!$B$125)+(COS(RADIANS(90-DEGREES(ASIN(AD879/2000))))*SQRT(2*Basic!$C$4*9.81)*COS(RADIANS(90-DEGREES(ASIN(AD879/2000))))*SQRT(2*Basic!$C$4*9.81))))/(2*9.81)</f>
        <v>1.0338357936100002</v>
      </c>
      <c r="AS879" s="75">
        <f>(1/9.81)*((SQRT((SIN(RADIANS(90-DEGREES(ASIN(AD879/2000))))*SQRT(2*Basic!$C$4*9.81)*Tool!$B$125*SIN(RADIANS(90-DEGREES(ASIN(AD879/2000))))*SQRT(2*Basic!$C$4*9.81)*Tool!$B$125)+(COS(RADIANS(90-DEGREES(ASIN(AD879/2000))))*SQRT(2*Basic!$C$4*9.81)*COS(RADIANS(90-DEGREES(ASIN(AD879/2000))))*SQRT(2*Basic!$C$4*9.81))))*SIN(RADIANS(AK879))+(SQRT(((SQRT((SIN(RADIANS(90-DEGREES(ASIN(AD879/2000))))*SQRT(2*Basic!$C$4*9.81)*Tool!$B$125*SIN(RADIANS(90-DEGREES(ASIN(AD879/2000))))*SQRT(2*Basic!$C$4*9.81)*Tool!$B$125)+(COS(RADIANS(90-DEGREES(ASIN(AD879/2000))))*SQRT(2*Basic!$C$4*9.81)*COS(RADIANS(90-DEGREES(ASIN(AD879/2000))))*SQRT(2*Basic!$C$4*9.81))))*SIN(RADIANS(AK879))*(SQRT((SIN(RADIANS(90-DEGREES(ASIN(AD879/2000))))*SQRT(2*Basic!$C$4*9.81)*Tool!$B$125*SIN(RADIANS(90-DEGREES(ASIN(AD879/2000))))*SQRT(2*Basic!$C$4*9.81)*Tool!$B$125)+(COS(RADIANS(90-DEGREES(ASIN(AD879/2000))))*SQRT(2*Basic!$C$4*9.81)*COS(RADIANS(90-DEGREES(ASIN(AD879/2000))))*SQRT(2*Basic!$C$4*9.81))))*SIN(RADIANS(AK879)))-19.62*(-Basic!$C$3))))*(SQRT((SIN(RADIANS(90-DEGREES(ASIN(AD879/2000))))*SQRT(2*Basic!$C$4*9.81)*Tool!$B$125*SIN(RADIANS(90-DEGREES(ASIN(AD879/2000))))*SQRT(2*Basic!$C$4*9.81)*Tool!$B$125)+(COS(RADIANS(90-DEGREES(ASIN(AD879/2000))))*SQRT(2*Basic!$C$4*9.81)*COS(RADIANS(90-DEGREES(ASIN(AD879/2000))))*SQRT(2*Basic!$C$4*9.81))))*COS(RADIANS(AK879))</f>
        <v>5.0551670804184559</v>
      </c>
    </row>
    <row r="880" spans="6:45" x14ac:dyDescent="0.3">
      <c r="F880">
        <v>878</v>
      </c>
      <c r="G880" s="31">
        <f t="shared" si="92"/>
        <v>2.5883804924995446</v>
      </c>
      <c r="H880" s="35">
        <f>Tool!$E$10+('Trajectory Map'!G880*SIN(RADIANS(90-2*DEGREES(ASIN($D$5/2000))))/COS(RADIANS(90-2*DEGREES(ASIN($D$5/2000))))-('Trajectory Map'!G880*'Trajectory Map'!G880/((VLOOKUP($D$5,$AD$3:$AR$2002,15,FALSE)*4*COS(RADIANS(90-2*DEGREES(ASIN($D$5/2000))))*COS(RADIANS(90-2*DEGREES(ASIN($D$5/2000))))))))</f>
        <v>5.0505039836505077</v>
      </c>
      <c r="AD880" s="33">
        <f t="shared" si="96"/>
        <v>878</v>
      </c>
      <c r="AE880" s="33">
        <f t="shared" si="93"/>
        <v>1796.9741233529212</v>
      </c>
      <c r="AH880" s="33">
        <f t="shared" si="94"/>
        <v>26.040094599880771</v>
      </c>
      <c r="AI880" s="33">
        <f t="shared" si="95"/>
        <v>63.959905400119226</v>
      </c>
      <c r="AK880" s="75">
        <f t="shared" si="97"/>
        <v>37.919810800238459</v>
      </c>
      <c r="AN880" s="64"/>
      <c r="AQ880" s="64"/>
      <c r="AR880" s="75">
        <f>(SQRT((SIN(RADIANS(90-DEGREES(ASIN(AD880/2000))))*SQRT(2*Basic!$C$4*9.81)*Tool!$B$125*SIN(RADIANS(90-DEGREES(ASIN(AD880/2000))))*SQRT(2*Basic!$C$4*9.81)*Tool!$B$125)+(COS(RADIANS(90-DEGREES(ASIN(AD880/2000))))*SQRT(2*Basic!$C$4*9.81)*COS(RADIANS(90-DEGREES(ASIN(AD880/2000))))*SQRT(2*Basic!$C$4*9.81))))*(SQRT((SIN(RADIANS(90-DEGREES(ASIN(AD880/2000))))*SQRT(2*Basic!$C$4*9.81)*Tool!$B$125*SIN(RADIANS(90-DEGREES(ASIN(AD880/2000))))*SQRT(2*Basic!$C$4*9.81)*Tool!$B$125)+(COS(RADIANS(90-DEGREES(ASIN(AD880/2000))))*SQRT(2*Basic!$C$4*9.81)*COS(RADIANS(90-DEGREES(ASIN(AD880/2000))))*SQRT(2*Basic!$C$4*9.81))))/(2*9.81)</f>
        <v>1.0343062915600001</v>
      </c>
      <c r="AS880" s="75">
        <f>(1/9.81)*((SQRT((SIN(RADIANS(90-DEGREES(ASIN(AD880/2000))))*SQRT(2*Basic!$C$4*9.81)*Tool!$B$125*SIN(RADIANS(90-DEGREES(ASIN(AD880/2000))))*SQRT(2*Basic!$C$4*9.81)*Tool!$B$125)+(COS(RADIANS(90-DEGREES(ASIN(AD880/2000))))*SQRT(2*Basic!$C$4*9.81)*COS(RADIANS(90-DEGREES(ASIN(AD880/2000))))*SQRT(2*Basic!$C$4*9.81))))*SIN(RADIANS(AK880))+(SQRT(((SQRT((SIN(RADIANS(90-DEGREES(ASIN(AD880/2000))))*SQRT(2*Basic!$C$4*9.81)*Tool!$B$125*SIN(RADIANS(90-DEGREES(ASIN(AD880/2000))))*SQRT(2*Basic!$C$4*9.81)*Tool!$B$125)+(COS(RADIANS(90-DEGREES(ASIN(AD880/2000))))*SQRT(2*Basic!$C$4*9.81)*COS(RADIANS(90-DEGREES(ASIN(AD880/2000))))*SQRT(2*Basic!$C$4*9.81))))*SIN(RADIANS(AK880))*(SQRT((SIN(RADIANS(90-DEGREES(ASIN(AD880/2000))))*SQRT(2*Basic!$C$4*9.81)*Tool!$B$125*SIN(RADIANS(90-DEGREES(ASIN(AD880/2000))))*SQRT(2*Basic!$C$4*9.81)*Tool!$B$125)+(COS(RADIANS(90-DEGREES(ASIN(AD880/2000))))*SQRT(2*Basic!$C$4*9.81)*COS(RADIANS(90-DEGREES(ASIN(AD880/2000))))*SQRT(2*Basic!$C$4*9.81))))*SIN(RADIANS(AK880)))-19.62*(-Basic!$C$3))))*(SQRT((SIN(RADIANS(90-DEGREES(ASIN(AD880/2000))))*SQRT(2*Basic!$C$4*9.81)*Tool!$B$125*SIN(RADIANS(90-DEGREES(ASIN(AD880/2000))))*SQRT(2*Basic!$C$4*9.81)*Tool!$B$125)+(COS(RADIANS(90-DEGREES(ASIN(AD880/2000))))*SQRT(2*Basic!$C$4*9.81)*COS(RADIANS(90-DEGREES(ASIN(AD880/2000))))*SQRT(2*Basic!$C$4*9.81))))*COS(RADIANS(AK880))</f>
        <v>5.0592064447951088</v>
      </c>
    </row>
    <row r="881" spans="6:45" x14ac:dyDescent="0.3">
      <c r="F881">
        <v>879</v>
      </c>
      <c r="G881" s="31">
        <f t="shared" si="92"/>
        <v>2.5913285340627557</v>
      </c>
      <c r="H881" s="35">
        <f>Tool!$E$10+('Trajectory Map'!G881*SIN(RADIANS(90-2*DEGREES(ASIN($D$5/2000))))/COS(RADIANS(90-2*DEGREES(ASIN($D$5/2000))))-('Trajectory Map'!G881*'Trajectory Map'!G881/((VLOOKUP($D$5,$AD$3:$AR$2002,15,FALSE)*4*COS(RADIANS(90-2*DEGREES(ASIN($D$5/2000))))*COS(RADIANS(90-2*DEGREES(ASIN($D$5/2000))))))))</f>
        <v>5.0479046987585185</v>
      </c>
      <c r="AD881" s="33">
        <f t="shared" si="96"/>
        <v>879</v>
      </c>
      <c r="AE881" s="33">
        <f t="shared" si="93"/>
        <v>1796.4851794545928</v>
      </c>
      <c r="AH881" s="33">
        <f t="shared" si="94"/>
        <v>26.071983525401254</v>
      </c>
      <c r="AI881" s="33">
        <f t="shared" si="95"/>
        <v>63.928016474598749</v>
      </c>
      <c r="AK881" s="75">
        <f t="shared" si="97"/>
        <v>37.856032949197491</v>
      </c>
      <c r="AN881" s="64"/>
      <c r="AQ881" s="64"/>
      <c r="AR881" s="75">
        <f>(SQRT((SIN(RADIANS(90-DEGREES(ASIN(AD881/2000))))*SQRT(2*Basic!$C$4*9.81)*Tool!$B$125*SIN(RADIANS(90-DEGREES(ASIN(AD881/2000))))*SQRT(2*Basic!$C$4*9.81)*Tool!$B$125)+(COS(RADIANS(90-DEGREES(ASIN(AD881/2000))))*SQRT(2*Basic!$C$4*9.81)*COS(RADIANS(90-DEGREES(ASIN(AD881/2000))))*SQRT(2*Basic!$C$4*9.81))))*(SQRT((SIN(RADIANS(90-DEGREES(ASIN(AD881/2000))))*SQRT(2*Basic!$C$4*9.81)*Tool!$B$125*SIN(RADIANS(90-DEGREES(ASIN(AD881/2000))))*SQRT(2*Basic!$C$4*9.81)*Tool!$B$125)+(COS(RADIANS(90-DEGREES(ASIN(AD881/2000))))*SQRT(2*Basic!$C$4*9.81)*COS(RADIANS(90-DEGREES(ASIN(AD881/2000))))*SQRT(2*Basic!$C$4*9.81))))/(2*9.81)</f>
        <v>1.0347773256900001</v>
      </c>
      <c r="AS881" s="75">
        <f>(1/9.81)*((SQRT((SIN(RADIANS(90-DEGREES(ASIN(AD881/2000))))*SQRT(2*Basic!$C$4*9.81)*Tool!$B$125*SIN(RADIANS(90-DEGREES(ASIN(AD881/2000))))*SQRT(2*Basic!$C$4*9.81)*Tool!$B$125)+(COS(RADIANS(90-DEGREES(ASIN(AD881/2000))))*SQRT(2*Basic!$C$4*9.81)*COS(RADIANS(90-DEGREES(ASIN(AD881/2000))))*SQRT(2*Basic!$C$4*9.81))))*SIN(RADIANS(AK881))+(SQRT(((SQRT((SIN(RADIANS(90-DEGREES(ASIN(AD881/2000))))*SQRT(2*Basic!$C$4*9.81)*Tool!$B$125*SIN(RADIANS(90-DEGREES(ASIN(AD881/2000))))*SQRT(2*Basic!$C$4*9.81)*Tool!$B$125)+(COS(RADIANS(90-DEGREES(ASIN(AD881/2000))))*SQRT(2*Basic!$C$4*9.81)*COS(RADIANS(90-DEGREES(ASIN(AD881/2000))))*SQRT(2*Basic!$C$4*9.81))))*SIN(RADIANS(AK881))*(SQRT((SIN(RADIANS(90-DEGREES(ASIN(AD881/2000))))*SQRT(2*Basic!$C$4*9.81)*Tool!$B$125*SIN(RADIANS(90-DEGREES(ASIN(AD881/2000))))*SQRT(2*Basic!$C$4*9.81)*Tool!$B$125)+(COS(RADIANS(90-DEGREES(ASIN(AD881/2000))))*SQRT(2*Basic!$C$4*9.81)*COS(RADIANS(90-DEGREES(ASIN(AD881/2000))))*SQRT(2*Basic!$C$4*9.81))))*SIN(RADIANS(AK881)))-19.62*(-Basic!$C$3))))*(SQRT((SIN(RADIANS(90-DEGREES(ASIN(AD881/2000))))*SQRT(2*Basic!$C$4*9.81)*Tool!$B$125*SIN(RADIANS(90-DEGREES(ASIN(AD881/2000))))*SQRT(2*Basic!$C$4*9.81)*Tool!$B$125)+(COS(RADIANS(90-DEGREES(ASIN(AD881/2000))))*SQRT(2*Basic!$C$4*9.81)*COS(RADIANS(90-DEGREES(ASIN(AD881/2000))))*SQRT(2*Basic!$C$4*9.81))))*COS(RADIANS(AK881))</f>
        <v>5.0632382383007899</v>
      </c>
    </row>
    <row r="882" spans="6:45" x14ac:dyDescent="0.3">
      <c r="F882">
        <v>880</v>
      </c>
      <c r="G882" s="31">
        <f t="shared" si="92"/>
        <v>2.5942765756259671</v>
      </c>
      <c r="H882" s="35">
        <f>Tool!$E$10+('Trajectory Map'!G882*SIN(RADIANS(90-2*DEGREES(ASIN($D$5/2000))))/COS(RADIANS(90-2*DEGREES(ASIN($D$5/2000))))-('Trajectory Map'!G882*'Trajectory Map'!G882/((VLOOKUP($D$5,$AD$3:$AR$2002,15,FALSE)*4*COS(RADIANS(90-2*DEGREES(ASIN($D$5/2000))))*COS(RADIANS(90-2*DEGREES(ASIN($D$5/2000))))))))</f>
        <v>5.0453019602730151</v>
      </c>
      <c r="AD882" s="33">
        <f t="shared" si="96"/>
        <v>880</v>
      </c>
      <c r="AE882" s="33">
        <f t="shared" si="93"/>
        <v>1795.995545651492</v>
      </c>
      <c r="AH882" s="33">
        <f t="shared" si="94"/>
        <v>26.103881137339901</v>
      </c>
      <c r="AI882" s="33">
        <f t="shared" si="95"/>
        <v>63.896118862660103</v>
      </c>
      <c r="AK882" s="75">
        <f t="shared" si="97"/>
        <v>37.792237725320199</v>
      </c>
      <c r="AN882" s="64"/>
      <c r="AQ882" s="64"/>
      <c r="AR882" s="75">
        <f>(SQRT((SIN(RADIANS(90-DEGREES(ASIN(AD882/2000))))*SQRT(2*Basic!$C$4*9.81)*Tool!$B$125*SIN(RADIANS(90-DEGREES(ASIN(AD882/2000))))*SQRT(2*Basic!$C$4*9.81)*Tool!$B$125)+(COS(RADIANS(90-DEGREES(ASIN(AD882/2000))))*SQRT(2*Basic!$C$4*9.81)*COS(RADIANS(90-DEGREES(ASIN(AD882/2000))))*SQRT(2*Basic!$C$4*9.81))))*(SQRT((SIN(RADIANS(90-DEGREES(ASIN(AD882/2000))))*SQRT(2*Basic!$C$4*9.81)*Tool!$B$125*SIN(RADIANS(90-DEGREES(ASIN(AD882/2000))))*SQRT(2*Basic!$C$4*9.81)*Tool!$B$125)+(COS(RADIANS(90-DEGREES(ASIN(AD882/2000))))*SQRT(2*Basic!$C$4*9.81)*COS(RADIANS(90-DEGREES(ASIN(AD882/2000))))*SQRT(2*Basic!$C$4*9.81))))/(2*9.81)</f>
        <v>1.0352488960000001</v>
      </c>
      <c r="AS882" s="75">
        <f>(1/9.81)*((SQRT((SIN(RADIANS(90-DEGREES(ASIN(AD882/2000))))*SQRT(2*Basic!$C$4*9.81)*Tool!$B$125*SIN(RADIANS(90-DEGREES(ASIN(AD882/2000))))*SQRT(2*Basic!$C$4*9.81)*Tool!$B$125)+(COS(RADIANS(90-DEGREES(ASIN(AD882/2000))))*SQRT(2*Basic!$C$4*9.81)*COS(RADIANS(90-DEGREES(ASIN(AD882/2000))))*SQRT(2*Basic!$C$4*9.81))))*SIN(RADIANS(AK882))+(SQRT(((SQRT((SIN(RADIANS(90-DEGREES(ASIN(AD882/2000))))*SQRT(2*Basic!$C$4*9.81)*Tool!$B$125*SIN(RADIANS(90-DEGREES(ASIN(AD882/2000))))*SQRT(2*Basic!$C$4*9.81)*Tool!$B$125)+(COS(RADIANS(90-DEGREES(ASIN(AD882/2000))))*SQRT(2*Basic!$C$4*9.81)*COS(RADIANS(90-DEGREES(ASIN(AD882/2000))))*SQRT(2*Basic!$C$4*9.81))))*SIN(RADIANS(AK882))*(SQRT((SIN(RADIANS(90-DEGREES(ASIN(AD882/2000))))*SQRT(2*Basic!$C$4*9.81)*Tool!$B$125*SIN(RADIANS(90-DEGREES(ASIN(AD882/2000))))*SQRT(2*Basic!$C$4*9.81)*Tool!$B$125)+(COS(RADIANS(90-DEGREES(ASIN(AD882/2000))))*SQRT(2*Basic!$C$4*9.81)*COS(RADIANS(90-DEGREES(ASIN(AD882/2000))))*SQRT(2*Basic!$C$4*9.81))))*SIN(RADIANS(AK882)))-19.62*(-Basic!$C$3))))*(SQRT((SIN(RADIANS(90-DEGREES(ASIN(AD882/2000))))*SQRT(2*Basic!$C$4*9.81)*Tool!$B$125*SIN(RADIANS(90-DEGREES(ASIN(AD882/2000))))*SQRT(2*Basic!$C$4*9.81)*Tool!$B$125)+(COS(RADIANS(90-DEGREES(ASIN(AD882/2000))))*SQRT(2*Basic!$C$4*9.81)*COS(RADIANS(90-DEGREES(ASIN(AD882/2000))))*SQRT(2*Basic!$C$4*9.81))))*COS(RADIANS(AK882))</f>
        <v>5.0672624448036521</v>
      </c>
    </row>
    <row r="883" spans="6:45" x14ac:dyDescent="0.3">
      <c r="F883">
        <v>881</v>
      </c>
      <c r="G883" s="31">
        <f t="shared" si="92"/>
        <v>2.5972246171891782</v>
      </c>
      <c r="H883" s="35">
        <f>Tool!$E$10+('Trajectory Map'!G883*SIN(RADIANS(90-2*DEGREES(ASIN($D$5/2000))))/COS(RADIANS(90-2*DEGREES(ASIN($D$5/2000))))-('Trajectory Map'!G883*'Trajectory Map'!G883/((VLOOKUP($D$5,$AD$3:$AR$2002,15,FALSE)*4*COS(RADIANS(90-2*DEGREES(ASIN($D$5/2000))))*COS(RADIANS(90-2*DEGREES(ASIN($D$5/2000))))))))</f>
        <v>5.0426957681939975</v>
      </c>
      <c r="AD883" s="33">
        <f t="shared" si="96"/>
        <v>881</v>
      </c>
      <c r="AE883" s="33">
        <f t="shared" si="93"/>
        <v>1795.5052213792083</v>
      </c>
      <c r="AH883" s="33">
        <f t="shared" si="94"/>
        <v>26.135787452693307</v>
      </c>
      <c r="AI883" s="33">
        <f t="shared" si="95"/>
        <v>63.864212547306693</v>
      </c>
      <c r="AK883" s="75">
        <f t="shared" si="97"/>
        <v>37.728425094613385</v>
      </c>
      <c r="AN883" s="64"/>
      <c r="AQ883" s="64"/>
      <c r="AR883" s="75">
        <f>(SQRT((SIN(RADIANS(90-DEGREES(ASIN(AD883/2000))))*SQRT(2*Basic!$C$4*9.81)*Tool!$B$125*SIN(RADIANS(90-DEGREES(ASIN(AD883/2000))))*SQRT(2*Basic!$C$4*9.81)*Tool!$B$125)+(COS(RADIANS(90-DEGREES(ASIN(AD883/2000))))*SQRT(2*Basic!$C$4*9.81)*COS(RADIANS(90-DEGREES(ASIN(AD883/2000))))*SQRT(2*Basic!$C$4*9.81))))*(SQRT((SIN(RADIANS(90-DEGREES(ASIN(AD883/2000))))*SQRT(2*Basic!$C$4*9.81)*Tool!$B$125*SIN(RADIANS(90-DEGREES(ASIN(AD883/2000))))*SQRT(2*Basic!$C$4*9.81)*Tool!$B$125)+(COS(RADIANS(90-DEGREES(ASIN(AD883/2000))))*SQRT(2*Basic!$C$4*9.81)*COS(RADIANS(90-DEGREES(ASIN(AD883/2000))))*SQRT(2*Basic!$C$4*9.81))))/(2*9.81)</f>
        <v>1.0357210024899999</v>
      </c>
      <c r="AS883" s="75">
        <f>(1/9.81)*((SQRT((SIN(RADIANS(90-DEGREES(ASIN(AD883/2000))))*SQRT(2*Basic!$C$4*9.81)*Tool!$B$125*SIN(RADIANS(90-DEGREES(ASIN(AD883/2000))))*SQRT(2*Basic!$C$4*9.81)*Tool!$B$125)+(COS(RADIANS(90-DEGREES(ASIN(AD883/2000))))*SQRT(2*Basic!$C$4*9.81)*COS(RADIANS(90-DEGREES(ASIN(AD883/2000))))*SQRT(2*Basic!$C$4*9.81))))*SIN(RADIANS(AK883))+(SQRT(((SQRT((SIN(RADIANS(90-DEGREES(ASIN(AD883/2000))))*SQRT(2*Basic!$C$4*9.81)*Tool!$B$125*SIN(RADIANS(90-DEGREES(ASIN(AD883/2000))))*SQRT(2*Basic!$C$4*9.81)*Tool!$B$125)+(COS(RADIANS(90-DEGREES(ASIN(AD883/2000))))*SQRT(2*Basic!$C$4*9.81)*COS(RADIANS(90-DEGREES(ASIN(AD883/2000))))*SQRT(2*Basic!$C$4*9.81))))*SIN(RADIANS(AK883))*(SQRT((SIN(RADIANS(90-DEGREES(ASIN(AD883/2000))))*SQRT(2*Basic!$C$4*9.81)*Tool!$B$125*SIN(RADIANS(90-DEGREES(ASIN(AD883/2000))))*SQRT(2*Basic!$C$4*9.81)*Tool!$B$125)+(COS(RADIANS(90-DEGREES(ASIN(AD883/2000))))*SQRT(2*Basic!$C$4*9.81)*COS(RADIANS(90-DEGREES(ASIN(AD883/2000))))*SQRT(2*Basic!$C$4*9.81))))*SIN(RADIANS(AK883)))-19.62*(-Basic!$C$3))))*(SQRT((SIN(RADIANS(90-DEGREES(ASIN(AD883/2000))))*SQRT(2*Basic!$C$4*9.81)*Tool!$B$125*SIN(RADIANS(90-DEGREES(ASIN(AD883/2000))))*SQRT(2*Basic!$C$4*9.81)*Tool!$B$125)+(COS(RADIANS(90-DEGREES(ASIN(AD883/2000))))*SQRT(2*Basic!$C$4*9.81)*COS(RADIANS(90-DEGREES(ASIN(AD883/2000))))*SQRT(2*Basic!$C$4*9.81))))*COS(RADIANS(AK883))</f>
        <v>5.0712790481621486</v>
      </c>
    </row>
    <row r="884" spans="6:45" x14ac:dyDescent="0.3">
      <c r="F884">
        <v>882</v>
      </c>
      <c r="G884" s="31">
        <f t="shared" si="92"/>
        <v>2.6001726587523901</v>
      </c>
      <c r="H884" s="35">
        <f>Tool!$E$10+('Trajectory Map'!G884*SIN(RADIANS(90-2*DEGREES(ASIN($D$5/2000))))/COS(RADIANS(90-2*DEGREES(ASIN($D$5/2000))))-('Trajectory Map'!G884*'Trajectory Map'!G884/((VLOOKUP($D$5,$AD$3:$AR$2002,15,FALSE)*4*COS(RADIANS(90-2*DEGREES(ASIN($D$5/2000))))*COS(RADIANS(90-2*DEGREES(ASIN($D$5/2000))))))))</f>
        <v>5.0400861225214655</v>
      </c>
      <c r="AD884" s="33">
        <f t="shared" si="96"/>
        <v>882</v>
      </c>
      <c r="AE884" s="33">
        <f t="shared" si="93"/>
        <v>1795.0142060719186</v>
      </c>
      <c r="AH884" s="33">
        <f t="shared" si="94"/>
        <v>26.167702488492075</v>
      </c>
      <c r="AI884" s="33">
        <f t="shared" si="95"/>
        <v>63.832297511507925</v>
      </c>
      <c r="AK884" s="75">
        <f t="shared" si="97"/>
        <v>37.664595023015849</v>
      </c>
      <c r="AN884" s="64"/>
      <c r="AQ884" s="64"/>
      <c r="AR884" s="75">
        <f>(SQRT((SIN(RADIANS(90-DEGREES(ASIN(AD884/2000))))*SQRT(2*Basic!$C$4*9.81)*Tool!$B$125*SIN(RADIANS(90-DEGREES(ASIN(AD884/2000))))*SQRT(2*Basic!$C$4*9.81)*Tool!$B$125)+(COS(RADIANS(90-DEGREES(ASIN(AD884/2000))))*SQRT(2*Basic!$C$4*9.81)*COS(RADIANS(90-DEGREES(ASIN(AD884/2000))))*SQRT(2*Basic!$C$4*9.81))))*(SQRT((SIN(RADIANS(90-DEGREES(ASIN(AD884/2000))))*SQRT(2*Basic!$C$4*9.81)*Tool!$B$125*SIN(RADIANS(90-DEGREES(ASIN(AD884/2000))))*SQRT(2*Basic!$C$4*9.81)*Tool!$B$125)+(COS(RADIANS(90-DEGREES(ASIN(AD884/2000))))*SQRT(2*Basic!$C$4*9.81)*COS(RADIANS(90-DEGREES(ASIN(AD884/2000))))*SQRT(2*Basic!$C$4*9.81))))/(2*9.81)</f>
        <v>1.03619364516</v>
      </c>
      <c r="AS884" s="75">
        <f>(1/9.81)*((SQRT((SIN(RADIANS(90-DEGREES(ASIN(AD884/2000))))*SQRT(2*Basic!$C$4*9.81)*Tool!$B$125*SIN(RADIANS(90-DEGREES(ASIN(AD884/2000))))*SQRT(2*Basic!$C$4*9.81)*Tool!$B$125)+(COS(RADIANS(90-DEGREES(ASIN(AD884/2000))))*SQRT(2*Basic!$C$4*9.81)*COS(RADIANS(90-DEGREES(ASIN(AD884/2000))))*SQRT(2*Basic!$C$4*9.81))))*SIN(RADIANS(AK884))+(SQRT(((SQRT((SIN(RADIANS(90-DEGREES(ASIN(AD884/2000))))*SQRT(2*Basic!$C$4*9.81)*Tool!$B$125*SIN(RADIANS(90-DEGREES(ASIN(AD884/2000))))*SQRT(2*Basic!$C$4*9.81)*Tool!$B$125)+(COS(RADIANS(90-DEGREES(ASIN(AD884/2000))))*SQRT(2*Basic!$C$4*9.81)*COS(RADIANS(90-DEGREES(ASIN(AD884/2000))))*SQRT(2*Basic!$C$4*9.81))))*SIN(RADIANS(AK884))*(SQRT((SIN(RADIANS(90-DEGREES(ASIN(AD884/2000))))*SQRT(2*Basic!$C$4*9.81)*Tool!$B$125*SIN(RADIANS(90-DEGREES(ASIN(AD884/2000))))*SQRT(2*Basic!$C$4*9.81)*Tool!$B$125)+(COS(RADIANS(90-DEGREES(ASIN(AD884/2000))))*SQRT(2*Basic!$C$4*9.81)*COS(RADIANS(90-DEGREES(ASIN(AD884/2000))))*SQRT(2*Basic!$C$4*9.81))))*SIN(RADIANS(AK884)))-19.62*(-Basic!$C$3))))*(SQRT((SIN(RADIANS(90-DEGREES(ASIN(AD884/2000))))*SQRT(2*Basic!$C$4*9.81)*Tool!$B$125*SIN(RADIANS(90-DEGREES(ASIN(AD884/2000))))*SQRT(2*Basic!$C$4*9.81)*Tool!$B$125)+(COS(RADIANS(90-DEGREES(ASIN(AD884/2000))))*SQRT(2*Basic!$C$4*9.81)*COS(RADIANS(90-DEGREES(ASIN(AD884/2000))))*SQRT(2*Basic!$C$4*9.81))))*COS(RADIANS(AK884))</f>
        <v>5.0752880322251146</v>
      </c>
    </row>
    <row r="885" spans="6:45" x14ac:dyDescent="0.3">
      <c r="F885">
        <v>883</v>
      </c>
      <c r="G885" s="31">
        <f t="shared" si="92"/>
        <v>2.6031207003156012</v>
      </c>
      <c r="H885" s="35">
        <f>Tool!$E$10+('Trajectory Map'!G885*SIN(RADIANS(90-2*DEGREES(ASIN($D$5/2000))))/COS(RADIANS(90-2*DEGREES(ASIN($D$5/2000))))-('Trajectory Map'!G885*'Trajectory Map'!G885/((VLOOKUP($D$5,$AD$3:$AR$2002,15,FALSE)*4*COS(RADIANS(90-2*DEGREES(ASIN($D$5/2000))))*COS(RADIANS(90-2*DEGREES(ASIN($D$5/2000))))))))</f>
        <v>5.0374730232554201</v>
      </c>
      <c r="AD885" s="33">
        <f t="shared" si="96"/>
        <v>883</v>
      </c>
      <c r="AE885" s="33">
        <f t="shared" si="93"/>
        <v>1794.5224991623816</v>
      </c>
      <c r="AH885" s="33">
        <f t="shared" si="94"/>
        <v>26.199626261800912</v>
      </c>
      <c r="AI885" s="33">
        <f t="shared" si="95"/>
        <v>63.800373738199085</v>
      </c>
      <c r="AK885" s="75">
        <f t="shared" si="97"/>
        <v>37.600747476398176</v>
      </c>
      <c r="AN885" s="64"/>
      <c r="AQ885" s="64"/>
      <c r="AR885" s="75">
        <f>(SQRT((SIN(RADIANS(90-DEGREES(ASIN(AD885/2000))))*SQRT(2*Basic!$C$4*9.81)*Tool!$B$125*SIN(RADIANS(90-DEGREES(ASIN(AD885/2000))))*SQRT(2*Basic!$C$4*9.81)*Tool!$B$125)+(COS(RADIANS(90-DEGREES(ASIN(AD885/2000))))*SQRT(2*Basic!$C$4*9.81)*COS(RADIANS(90-DEGREES(ASIN(AD885/2000))))*SQRT(2*Basic!$C$4*9.81))))*(SQRT((SIN(RADIANS(90-DEGREES(ASIN(AD885/2000))))*SQRT(2*Basic!$C$4*9.81)*Tool!$B$125*SIN(RADIANS(90-DEGREES(ASIN(AD885/2000))))*SQRT(2*Basic!$C$4*9.81)*Tool!$B$125)+(COS(RADIANS(90-DEGREES(ASIN(AD885/2000))))*SQRT(2*Basic!$C$4*9.81)*COS(RADIANS(90-DEGREES(ASIN(AD885/2000))))*SQRT(2*Basic!$C$4*9.81))))/(2*9.81)</f>
        <v>1.0366668240099999</v>
      </c>
      <c r="AS885" s="75">
        <f>(1/9.81)*((SQRT((SIN(RADIANS(90-DEGREES(ASIN(AD885/2000))))*SQRT(2*Basic!$C$4*9.81)*Tool!$B$125*SIN(RADIANS(90-DEGREES(ASIN(AD885/2000))))*SQRT(2*Basic!$C$4*9.81)*Tool!$B$125)+(COS(RADIANS(90-DEGREES(ASIN(AD885/2000))))*SQRT(2*Basic!$C$4*9.81)*COS(RADIANS(90-DEGREES(ASIN(AD885/2000))))*SQRT(2*Basic!$C$4*9.81))))*SIN(RADIANS(AK885))+(SQRT(((SQRT((SIN(RADIANS(90-DEGREES(ASIN(AD885/2000))))*SQRT(2*Basic!$C$4*9.81)*Tool!$B$125*SIN(RADIANS(90-DEGREES(ASIN(AD885/2000))))*SQRT(2*Basic!$C$4*9.81)*Tool!$B$125)+(COS(RADIANS(90-DEGREES(ASIN(AD885/2000))))*SQRT(2*Basic!$C$4*9.81)*COS(RADIANS(90-DEGREES(ASIN(AD885/2000))))*SQRT(2*Basic!$C$4*9.81))))*SIN(RADIANS(AK885))*(SQRT((SIN(RADIANS(90-DEGREES(ASIN(AD885/2000))))*SQRT(2*Basic!$C$4*9.81)*Tool!$B$125*SIN(RADIANS(90-DEGREES(ASIN(AD885/2000))))*SQRT(2*Basic!$C$4*9.81)*Tool!$B$125)+(COS(RADIANS(90-DEGREES(ASIN(AD885/2000))))*SQRT(2*Basic!$C$4*9.81)*COS(RADIANS(90-DEGREES(ASIN(AD885/2000))))*SQRT(2*Basic!$C$4*9.81))))*SIN(RADIANS(AK885)))-19.62*(-Basic!$C$3))))*(SQRT((SIN(RADIANS(90-DEGREES(ASIN(AD885/2000))))*SQRT(2*Basic!$C$4*9.81)*Tool!$B$125*SIN(RADIANS(90-DEGREES(ASIN(AD885/2000))))*SQRT(2*Basic!$C$4*9.81)*Tool!$B$125)+(COS(RADIANS(90-DEGREES(ASIN(AD885/2000))))*SQRT(2*Basic!$C$4*9.81)*COS(RADIANS(90-DEGREES(ASIN(AD885/2000))))*SQRT(2*Basic!$C$4*9.81))))*COS(RADIANS(AK885))</f>
        <v>5.0792893808318347</v>
      </c>
    </row>
    <row r="886" spans="6:45" x14ac:dyDescent="0.3">
      <c r="F886">
        <v>884</v>
      </c>
      <c r="G886" s="31">
        <f t="shared" si="92"/>
        <v>2.6060687418788127</v>
      </c>
      <c r="H886" s="35">
        <f>Tool!$E$10+('Trajectory Map'!G886*SIN(RADIANS(90-2*DEGREES(ASIN($D$5/2000))))/COS(RADIANS(90-2*DEGREES(ASIN($D$5/2000))))-('Trajectory Map'!G886*'Trajectory Map'!G886/((VLOOKUP($D$5,$AD$3:$AR$2002,15,FALSE)*4*COS(RADIANS(90-2*DEGREES(ASIN($D$5/2000))))*COS(RADIANS(90-2*DEGREES(ASIN($D$5/2000))))))))</f>
        <v>5.0348564703958605</v>
      </c>
      <c r="AD886" s="33">
        <f t="shared" si="96"/>
        <v>884</v>
      </c>
      <c r="AE886" s="33">
        <f t="shared" si="93"/>
        <v>1794.0301000819356</v>
      </c>
      <c r="AH886" s="33">
        <f t="shared" si="94"/>
        <v>26.231558789718754</v>
      </c>
      <c r="AI886" s="33">
        <f t="shared" si="95"/>
        <v>63.768441210281246</v>
      </c>
      <c r="AK886" s="75">
        <f t="shared" si="97"/>
        <v>37.536882420562492</v>
      </c>
      <c r="AN886" s="64"/>
      <c r="AQ886" s="64"/>
      <c r="AR886" s="75">
        <f>(SQRT((SIN(RADIANS(90-DEGREES(ASIN(AD886/2000))))*SQRT(2*Basic!$C$4*9.81)*Tool!$B$125*SIN(RADIANS(90-DEGREES(ASIN(AD886/2000))))*SQRT(2*Basic!$C$4*9.81)*Tool!$B$125)+(COS(RADIANS(90-DEGREES(ASIN(AD886/2000))))*SQRT(2*Basic!$C$4*9.81)*COS(RADIANS(90-DEGREES(ASIN(AD886/2000))))*SQRT(2*Basic!$C$4*9.81))))*(SQRT((SIN(RADIANS(90-DEGREES(ASIN(AD886/2000))))*SQRT(2*Basic!$C$4*9.81)*Tool!$B$125*SIN(RADIANS(90-DEGREES(ASIN(AD886/2000))))*SQRT(2*Basic!$C$4*9.81)*Tool!$B$125)+(COS(RADIANS(90-DEGREES(ASIN(AD886/2000))))*SQRT(2*Basic!$C$4*9.81)*COS(RADIANS(90-DEGREES(ASIN(AD886/2000))))*SQRT(2*Basic!$C$4*9.81))))/(2*9.81)</f>
        <v>1.0371405390399999</v>
      </c>
      <c r="AS886" s="75">
        <f>(1/9.81)*((SQRT((SIN(RADIANS(90-DEGREES(ASIN(AD886/2000))))*SQRT(2*Basic!$C$4*9.81)*Tool!$B$125*SIN(RADIANS(90-DEGREES(ASIN(AD886/2000))))*SQRT(2*Basic!$C$4*9.81)*Tool!$B$125)+(COS(RADIANS(90-DEGREES(ASIN(AD886/2000))))*SQRT(2*Basic!$C$4*9.81)*COS(RADIANS(90-DEGREES(ASIN(AD886/2000))))*SQRT(2*Basic!$C$4*9.81))))*SIN(RADIANS(AK886))+(SQRT(((SQRT((SIN(RADIANS(90-DEGREES(ASIN(AD886/2000))))*SQRT(2*Basic!$C$4*9.81)*Tool!$B$125*SIN(RADIANS(90-DEGREES(ASIN(AD886/2000))))*SQRT(2*Basic!$C$4*9.81)*Tool!$B$125)+(COS(RADIANS(90-DEGREES(ASIN(AD886/2000))))*SQRT(2*Basic!$C$4*9.81)*COS(RADIANS(90-DEGREES(ASIN(AD886/2000))))*SQRT(2*Basic!$C$4*9.81))))*SIN(RADIANS(AK886))*(SQRT((SIN(RADIANS(90-DEGREES(ASIN(AD886/2000))))*SQRT(2*Basic!$C$4*9.81)*Tool!$B$125*SIN(RADIANS(90-DEGREES(ASIN(AD886/2000))))*SQRT(2*Basic!$C$4*9.81)*Tool!$B$125)+(COS(RADIANS(90-DEGREES(ASIN(AD886/2000))))*SQRT(2*Basic!$C$4*9.81)*COS(RADIANS(90-DEGREES(ASIN(AD886/2000))))*SQRT(2*Basic!$C$4*9.81))))*SIN(RADIANS(AK886)))-19.62*(-Basic!$C$3))))*(SQRT((SIN(RADIANS(90-DEGREES(ASIN(AD886/2000))))*SQRT(2*Basic!$C$4*9.81)*Tool!$B$125*SIN(RADIANS(90-DEGREES(ASIN(AD886/2000))))*SQRT(2*Basic!$C$4*9.81)*Tool!$B$125)+(COS(RADIANS(90-DEGREES(ASIN(AD886/2000))))*SQRT(2*Basic!$C$4*9.81)*COS(RADIANS(90-DEGREES(ASIN(AD886/2000))))*SQRT(2*Basic!$C$4*9.81))))*COS(RADIANS(AK886))</f>
        <v>5.0832830778121263</v>
      </c>
    </row>
    <row r="887" spans="6:45" x14ac:dyDescent="0.3">
      <c r="F887">
        <v>885</v>
      </c>
      <c r="G887" s="31">
        <f t="shared" si="92"/>
        <v>2.6090167834420241</v>
      </c>
      <c r="H887" s="35">
        <f>Tool!$E$10+('Trajectory Map'!G887*SIN(RADIANS(90-2*DEGREES(ASIN($D$5/2000))))/COS(RADIANS(90-2*DEGREES(ASIN($D$5/2000))))-('Trajectory Map'!G887*'Trajectory Map'!G887/((VLOOKUP($D$5,$AD$3:$AR$2002,15,FALSE)*4*COS(RADIANS(90-2*DEGREES(ASIN($D$5/2000))))*COS(RADIANS(90-2*DEGREES(ASIN($D$5/2000))))))))</f>
        <v>5.0322364639427866</v>
      </c>
      <c r="AD887" s="33">
        <f t="shared" si="96"/>
        <v>885</v>
      </c>
      <c r="AE887" s="33">
        <f t="shared" si="93"/>
        <v>1793.5370082604932</v>
      </c>
      <c r="AH887" s="33">
        <f t="shared" si="94"/>
        <v>26.263500089378883</v>
      </c>
      <c r="AI887" s="33">
        <f t="shared" si="95"/>
        <v>63.73649991062112</v>
      </c>
      <c r="AK887" s="75">
        <f t="shared" si="97"/>
        <v>37.472999821242233</v>
      </c>
      <c r="AN887" s="64"/>
      <c r="AQ887" s="64"/>
      <c r="AR887" s="75">
        <f>(SQRT((SIN(RADIANS(90-DEGREES(ASIN(AD887/2000))))*SQRT(2*Basic!$C$4*9.81)*Tool!$B$125*SIN(RADIANS(90-DEGREES(ASIN(AD887/2000))))*SQRT(2*Basic!$C$4*9.81)*Tool!$B$125)+(COS(RADIANS(90-DEGREES(ASIN(AD887/2000))))*SQRT(2*Basic!$C$4*9.81)*COS(RADIANS(90-DEGREES(ASIN(AD887/2000))))*SQRT(2*Basic!$C$4*9.81))))*(SQRT((SIN(RADIANS(90-DEGREES(ASIN(AD887/2000))))*SQRT(2*Basic!$C$4*9.81)*Tool!$B$125*SIN(RADIANS(90-DEGREES(ASIN(AD887/2000))))*SQRT(2*Basic!$C$4*9.81)*Tool!$B$125)+(COS(RADIANS(90-DEGREES(ASIN(AD887/2000))))*SQRT(2*Basic!$C$4*9.81)*COS(RADIANS(90-DEGREES(ASIN(AD887/2000))))*SQRT(2*Basic!$C$4*9.81))))/(2*9.81)</f>
        <v>1.0376147902499999</v>
      </c>
      <c r="AS887" s="75">
        <f>(1/9.81)*((SQRT((SIN(RADIANS(90-DEGREES(ASIN(AD887/2000))))*SQRT(2*Basic!$C$4*9.81)*Tool!$B$125*SIN(RADIANS(90-DEGREES(ASIN(AD887/2000))))*SQRT(2*Basic!$C$4*9.81)*Tool!$B$125)+(COS(RADIANS(90-DEGREES(ASIN(AD887/2000))))*SQRT(2*Basic!$C$4*9.81)*COS(RADIANS(90-DEGREES(ASIN(AD887/2000))))*SQRT(2*Basic!$C$4*9.81))))*SIN(RADIANS(AK887))+(SQRT(((SQRT((SIN(RADIANS(90-DEGREES(ASIN(AD887/2000))))*SQRT(2*Basic!$C$4*9.81)*Tool!$B$125*SIN(RADIANS(90-DEGREES(ASIN(AD887/2000))))*SQRT(2*Basic!$C$4*9.81)*Tool!$B$125)+(COS(RADIANS(90-DEGREES(ASIN(AD887/2000))))*SQRT(2*Basic!$C$4*9.81)*COS(RADIANS(90-DEGREES(ASIN(AD887/2000))))*SQRT(2*Basic!$C$4*9.81))))*SIN(RADIANS(AK887))*(SQRT((SIN(RADIANS(90-DEGREES(ASIN(AD887/2000))))*SQRT(2*Basic!$C$4*9.81)*Tool!$B$125*SIN(RADIANS(90-DEGREES(ASIN(AD887/2000))))*SQRT(2*Basic!$C$4*9.81)*Tool!$B$125)+(COS(RADIANS(90-DEGREES(ASIN(AD887/2000))))*SQRT(2*Basic!$C$4*9.81)*COS(RADIANS(90-DEGREES(ASIN(AD887/2000))))*SQRT(2*Basic!$C$4*9.81))))*SIN(RADIANS(AK887)))-19.62*(-Basic!$C$3))))*(SQRT((SIN(RADIANS(90-DEGREES(ASIN(AD887/2000))))*SQRT(2*Basic!$C$4*9.81)*Tool!$B$125*SIN(RADIANS(90-DEGREES(ASIN(AD887/2000))))*SQRT(2*Basic!$C$4*9.81)*Tool!$B$125)+(COS(RADIANS(90-DEGREES(ASIN(AD887/2000))))*SQRT(2*Basic!$C$4*9.81)*COS(RADIANS(90-DEGREES(ASIN(AD887/2000))))*SQRT(2*Basic!$C$4*9.81))))*COS(RADIANS(AK887))</f>
        <v>5.087269106986418</v>
      </c>
    </row>
    <row r="888" spans="6:45" x14ac:dyDescent="0.3">
      <c r="F888">
        <v>886</v>
      </c>
      <c r="G888" s="31">
        <f t="shared" si="92"/>
        <v>2.6119648250052352</v>
      </c>
      <c r="H888" s="35">
        <f>Tool!$E$10+('Trajectory Map'!G888*SIN(RADIANS(90-2*DEGREES(ASIN($D$5/2000))))/COS(RADIANS(90-2*DEGREES(ASIN($D$5/2000))))-('Trajectory Map'!G888*'Trajectory Map'!G888/((VLOOKUP($D$5,$AD$3:$AR$2002,15,FALSE)*4*COS(RADIANS(90-2*DEGREES(ASIN($D$5/2000))))*COS(RADIANS(90-2*DEGREES(ASIN($D$5/2000))))))))</f>
        <v>5.0296130038961984</v>
      </c>
      <c r="AD888" s="33">
        <f t="shared" si="96"/>
        <v>886</v>
      </c>
      <c r="AE888" s="33">
        <f t="shared" si="93"/>
        <v>1793.043223126537</v>
      </c>
      <c r="AH888" s="33">
        <f t="shared" si="94"/>
        <v>26.295450177949025</v>
      </c>
      <c r="AI888" s="33">
        <f t="shared" si="95"/>
        <v>63.704549822050978</v>
      </c>
      <c r="AK888" s="75">
        <f t="shared" si="97"/>
        <v>37.40909964410195</v>
      </c>
      <c r="AN888" s="64"/>
      <c r="AQ888" s="64"/>
      <c r="AR888" s="75">
        <f>(SQRT((SIN(RADIANS(90-DEGREES(ASIN(AD888/2000))))*SQRT(2*Basic!$C$4*9.81)*Tool!$B$125*SIN(RADIANS(90-DEGREES(ASIN(AD888/2000))))*SQRT(2*Basic!$C$4*9.81)*Tool!$B$125)+(COS(RADIANS(90-DEGREES(ASIN(AD888/2000))))*SQRT(2*Basic!$C$4*9.81)*COS(RADIANS(90-DEGREES(ASIN(AD888/2000))))*SQRT(2*Basic!$C$4*9.81))))*(SQRT((SIN(RADIANS(90-DEGREES(ASIN(AD888/2000))))*SQRT(2*Basic!$C$4*9.81)*Tool!$B$125*SIN(RADIANS(90-DEGREES(ASIN(AD888/2000))))*SQRT(2*Basic!$C$4*9.81)*Tool!$B$125)+(COS(RADIANS(90-DEGREES(ASIN(AD888/2000))))*SQRT(2*Basic!$C$4*9.81)*COS(RADIANS(90-DEGREES(ASIN(AD888/2000))))*SQRT(2*Basic!$C$4*9.81))))/(2*9.81)</f>
        <v>1.0380895776400001</v>
      </c>
      <c r="AS888" s="75">
        <f>(1/9.81)*((SQRT((SIN(RADIANS(90-DEGREES(ASIN(AD888/2000))))*SQRT(2*Basic!$C$4*9.81)*Tool!$B$125*SIN(RADIANS(90-DEGREES(ASIN(AD888/2000))))*SQRT(2*Basic!$C$4*9.81)*Tool!$B$125)+(COS(RADIANS(90-DEGREES(ASIN(AD888/2000))))*SQRT(2*Basic!$C$4*9.81)*COS(RADIANS(90-DEGREES(ASIN(AD888/2000))))*SQRT(2*Basic!$C$4*9.81))))*SIN(RADIANS(AK888))+(SQRT(((SQRT((SIN(RADIANS(90-DEGREES(ASIN(AD888/2000))))*SQRT(2*Basic!$C$4*9.81)*Tool!$B$125*SIN(RADIANS(90-DEGREES(ASIN(AD888/2000))))*SQRT(2*Basic!$C$4*9.81)*Tool!$B$125)+(COS(RADIANS(90-DEGREES(ASIN(AD888/2000))))*SQRT(2*Basic!$C$4*9.81)*COS(RADIANS(90-DEGREES(ASIN(AD888/2000))))*SQRT(2*Basic!$C$4*9.81))))*SIN(RADIANS(AK888))*(SQRT((SIN(RADIANS(90-DEGREES(ASIN(AD888/2000))))*SQRT(2*Basic!$C$4*9.81)*Tool!$B$125*SIN(RADIANS(90-DEGREES(ASIN(AD888/2000))))*SQRT(2*Basic!$C$4*9.81)*Tool!$B$125)+(COS(RADIANS(90-DEGREES(ASIN(AD888/2000))))*SQRT(2*Basic!$C$4*9.81)*COS(RADIANS(90-DEGREES(ASIN(AD888/2000))))*SQRT(2*Basic!$C$4*9.81))))*SIN(RADIANS(AK888)))-19.62*(-Basic!$C$3))))*(SQRT((SIN(RADIANS(90-DEGREES(ASIN(AD888/2000))))*SQRT(2*Basic!$C$4*9.81)*Tool!$B$125*SIN(RADIANS(90-DEGREES(ASIN(AD888/2000))))*SQRT(2*Basic!$C$4*9.81)*Tool!$B$125)+(COS(RADIANS(90-DEGREES(ASIN(AD888/2000))))*SQRT(2*Basic!$C$4*9.81)*COS(RADIANS(90-DEGREES(ASIN(AD888/2000))))*SQRT(2*Basic!$C$4*9.81))))*COS(RADIANS(AK888))</f>
        <v>5.0912474521658195</v>
      </c>
    </row>
    <row r="889" spans="6:45" x14ac:dyDescent="0.3">
      <c r="F889">
        <v>887</v>
      </c>
      <c r="G889" s="31">
        <f t="shared" si="92"/>
        <v>2.6149128665684467</v>
      </c>
      <c r="H889" s="35">
        <f>Tool!$E$10+('Trajectory Map'!G889*SIN(RADIANS(90-2*DEGREES(ASIN($D$5/2000))))/COS(RADIANS(90-2*DEGREES(ASIN($D$5/2000))))-('Trajectory Map'!G889*'Trajectory Map'!G889/((VLOOKUP($D$5,$AD$3:$AR$2002,15,FALSE)*4*COS(RADIANS(90-2*DEGREES(ASIN($D$5/2000))))*COS(RADIANS(90-2*DEGREES(ASIN($D$5/2000))))))))</f>
        <v>5.0269860902560968</v>
      </c>
      <c r="AD889" s="33">
        <f t="shared" si="96"/>
        <v>887</v>
      </c>
      <c r="AE889" s="33">
        <f t="shared" si="93"/>
        <v>1792.5487441071164</v>
      </c>
      <c r="AH889" s="33">
        <f t="shared" si="94"/>
        <v>26.327409072631493</v>
      </c>
      <c r="AI889" s="33">
        <f t="shared" si="95"/>
        <v>63.672590927368503</v>
      </c>
      <c r="AK889" s="75">
        <f t="shared" si="97"/>
        <v>37.345181854737014</v>
      </c>
      <c r="AN889" s="64"/>
      <c r="AQ889" s="64"/>
      <c r="AR889" s="75">
        <f>(SQRT((SIN(RADIANS(90-DEGREES(ASIN(AD889/2000))))*SQRT(2*Basic!$C$4*9.81)*Tool!$B$125*SIN(RADIANS(90-DEGREES(ASIN(AD889/2000))))*SQRT(2*Basic!$C$4*9.81)*Tool!$B$125)+(COS(RADIANS(90-DEGREES(ASIN(AD889/2000))))*SQRT(2*Basic!$C$4*9.81)*COS(RADIANS(90-DEGREES(ASIN(AD889/2000))))*SQRT(2*Basic!$C$4*9.81))))*(SQRT((SIN(RADIANS(90-DEGREES(ASIN(AD889/2000))))*SQRT(2*Basic!$C$4*9.81)*Tool!$B$125*SIN(RADIANS(90-DEGREES(ASIN(AD889/2000))))*SQRT(2*Basic!$C$4*9.81)*Tool!$B$125)+(COS(RADIANS(90-DEGREES(ASIN(AD889/2000))))*SQRT(2*Basic!$C$4*9.81)*COS(RADIANS(90-DEGREES(ASIN(AD889/2000))))*SQRT(2*Basic!$C$4*9.81))))/(2*9.81)</f>
        <v>1.0385649012100002</v>
      </c>
      <c r="AS889" s="75">
        <f>(1/9.81)*((SQRT((SIN(RADIANS(90-DEGREES(ASIN(AD889/2000))))*SQRT(2*Basic!$C$4*9.81)*Tool!$B$125*SIN(RADIANS(90-DEGREES(ASIN(AD889/2000))))*SQRT(2*Basic!$C$4*9.81)*Tool!$B$125)+(COS(RADIANS(90-DEGREES(ASIN(AD889/2000))))*SQRT(2*Basic!$C$4*9.81)*COS(RADIANS(90-DEGREES(ASIN(AD889/2000))))*SQRT(2*Basic!$C$4*9.81))))*SIN(RADIANS(AK889))+(SQRT(((SQRT((SIN(RADIANS(90-DEGREES(ASIN(AD889/2000))))*SQRT(2*Basic!$C$4*9.81)*Tool!$B$125*SIN(RADIANS(90-DEGREES(ASIN(AD889/2000))))*SQRT(2*Basic!$C$4*9.81)*Tool!$B$125)+(COS(RADIANS(90-DEGREES(ASIN(AD889/2000))))*SQRT(2*Basic!$C$4*9.81)*COS(RADIANS(90-DEGREES(ASIN(AD889/2000))))*SQRT(2*Basic!$C$4*9.81))))*SIN(RADIANS(AK889))*(SQRT((SIN(RADIANS(90-DEGREES(ASIN(AD889/2000))))*SQRT(2*Basic!$C$4*9.81)*Tool!$B$125*SIN(RADIANS(90-DEGREES(ASIN(AD889/2000))))*SQRT(2*Basic!$C$4*9.81)*Tool!$B$125)+(COS(RADIANS(90-DEGREES(ASIN(AD889/2000))))*SQRT(2*Basic!$C$4*9.81)*COS(RADIANS(90-DEGREES(ASIN(AD889/2000))))*SQRT(2*Basic!$C$4*9.81))))*SIN(RADIANS(AK889)))-19.62*(-Basic!$C$3))))*(SQRT((SIN(RADIANS(90-DEGREES(ASIN(AD889/2000))))*SQRT(2*Basic!$C$4*9.81)*Tool!$B$125*SIN(RADIANS(90-DEGREES(ASIN(AD889/2000))))*SQRT(2*Basic!$C$4*9.81)*Tool!$B$125)+(COS(RADIANS(90-DEGREES(ASIN(AD889/2000))))*SQRT(2*Basic!$C$4*9.81)*COS(RADIANS(90-DEGREES(ASIN(AD889/2000))))*SQRT(2*Basic!$C$4*9.81))))*COS(RADIANS(AK889))</f>
        <v>5.0952180971522072</v>
      </c>
    </row>
    <row r="890" spans="6:45" x14ac:dyDescent="0.3">
      <c r="F890">
        <v>888</v>
      </c>
      <c r="G890" s="31">
        <f t="shared" si="92"/>
        <v>2.6178609081316577</v>
      </c>
      <c r="H890" s="35">
        <f>Tool!$E$10+('Trajectory Map'!G890*SIN(RADIANS(90-2*DEGREES(ASIN($D$5/2000))))/COS(RADIANS(90-2*DEGREES(ASIN($D$5/2000))))-('Trajectory Map'!G890*'Trajectory Map'!G890/((VLOOKUP($D$5,$AD$3:$AR$2002,15,FALSE)*4*COS(RADIANS(90-2*DEGREES(ASIN($D$5/2000))))*COS(RADIANS(90-2*DEGREES(ASIN($D$5/2000))))))))</f>
        <v>5.0243557230224809</v>
      </c>
      <c r="AD890" s="33">
        <f t="shared" si="96"/>
        <v>888</v>
      </c>
      <c r="AE890" s="33">
        <f t="shared" si="93"/>
        <v>1792.0535706278426</v>
      </c>
      <c r="AH890" s="33">
        <f t="shared" si="94"/>
        <v>26.359376790663262</v>
      </c>
      <c r="AI890" s="33">
        <f t="shared" si="95"/>
        <v>63.640623209336738</v>
      </c>
      <c r="AK890" s="75">
        <f t="shared" si="97"/>
        <v>37.281246418673476</v>
      </c>
      <c r="AN890" s="64"/>
      <c r="AQ890" s="64"/>
      <c r="AR890" s="75">
        <f>(SQRT((SIN(RADIANS(90-DEGREES(ASIN(AD890/2000))))*SQRT(2*Basic!$C$4*9.81)*Tool!$B$125*SIN(RADIANS(90-DEGREES(ASIN(AD890/2000))))*SQRT(2*Basic!$C$4*9.81)*Tool!$B$125)+(COS(RADIANS(90-DEGREES(ASIN(AD890/2000))))*SQRT(2*Basic!$C$4*9.81)*COS(RADIANS(90-DEGREES(ASIN(AD890/2000))))*SQRT(2*Basic!$C$4*9.81))))*(SQRT((SIN(RADIANS(90-DEGREES(ASIN(AD890/2000))))*SQRT(2*Basic!$C$4*9.81)*Tool!$B$125*SIN(RADIANS(90-DEGREES(ASIN(AD890/2000))))*SQRT(2*Basic!$C$4*9.81)*Tool!$B$125)+(COS(RADIANS(90-DEGREES(ASIN(AD890/2000))))*SQRT(2*Basic!$C$4*9.81)*COS(RADIANS(90-DEGREES(ASIN(AD890/2000))))*SQRT(2*Basic!$C$4*9.81))))/(2*9.81)</f>
        <v>1.0390407609599996</v>
      </c>
      <c r="AS890" s="75">
        <f>(1/9.81)*((SQRT((SIN(RADIANS(90-DEGREES(ASIN(AD890/2000))))*SQRT(2*Basic!$C$4*9.81)*Tool!$B$125*SIN(RADIANS(90-DEGREES(ASIN(AD890/2000))))*SQRT(2*Basic!$C$4*9.81)*Tool!$B$125)+(COS(RADIANS(90-DEGREES(ASIN(AD890/2000))))*SQRT(2*Basic!$C$4*9.81)*COS(RADIANS(90-DEGREES(ASIN(AD890/2000))))*SQRT(2*Basic!$C$4*9.81))))*SIN(RADIANS(AK890))+(SQRT(((SQRT((SIN(RADIANS(90-DEGREES(ASIN(AD890/2000))))*SQRT(2*Basic!$C$4*9.81)*Tool!$B$125*SIN(RADIANS(90-DEGREES(ASIN(AD890/2000))))*SQRT(2*Basic!$C$4*9.81)*Tool!$B$125)+(COS(RADIANS(90-DEGREES(ASIN(AD890/2000))))*SQRT(2*Basic!$C$4*9.81)*COS(RADIANS(90-DEGREES(ASIN(AD890/2000))))*SQRT(2*Basic!$C$4*9.81))))*SIN(RADIANS(AK890))*(SQRT((SIN(RADIANS(90-DEGREES(ASIN(AD890/2000))))*SQRT(2*Basic!$C$4*9.81)*Tool!$B$125*SIN(RADIANS(90-DEGREES(ASIN(AD890/2000))))*SQRT(2*Basic!$C$4*9.81)*Tool!$B$125)+(COS(RADIANS(90-DEGREES(ASIN(AD890/2000))))*SQRT(2*Basic!$C$4*9.81)*COS(RADIANS(90-DEGREES(ASIN(AD890/2000))))*SQRT(2*Basic!$C$4*9.81))))*SIN(RADIANS(AK890)))-19.62*(-Basic!$C$3))))*(SQRT((SIN(RADIANS(90-DEGREES(ASIN(AD890/2000))))*SQRT(2*Basic!$C$4*9.81)*Tool!$B$125*SIN(RADIANS(90-DEGREES(ASIN(AD890/2000))))*SQRT(2*Basic!$C$4*9.81)*Tool!$B$125)+(COS(RADIANS(90-DEGREES(ASIN(AD890/2000))))*SQRT(2*Basic!$C$4*9.81)*COS(RADIANS(90-DEGREES(ASIN(AD890/2000))))*SQRT(2*Basic!$C$4*9.81))))*COS(RADIANS(AK890))</f>
        <v>5.099181025738293</v>
      </c>
    </row>
    <row r="891" spans="6:45" x14ac:dyDescent="0.3">
      <c r="F891">
        <v>889</v>
      </c>
      <c r="G891" s="31">
        <f t="shared" si="92"/>
        <v>2.6208089496948692</v>
      </c>
      <c r="H891" s="35">
        <f>Tool!$E$10+('Trajectory Map'!G891*SIN(RADIANS(90-2*DEGREES(ASIN($D$5/2000))))/COS(RADIANS(90-2*DEGREES(ASIN($D$5/2000))))-('Trajectory Map'!G891*'Trajectory Map'!G891/((VLOOKUP($D$5,$AD$3:$AR$2002,15,FALSE)*4*COS(RADIANS(90-2*DEGREES(ASIN($D$5/2000))))*COS(RADIANS(90-2*DEGREES(ASIN($D$5/2000))))))))</f>
        <v>5.0217219021953499</v>
      </c>
      <c r="AD891" s="33">
        <f t="shared" si="96"/>
        <v>889</v>
      </c>
      <c r="AE891" s="33">
        <f t="shared" si="93"/>
        <v>1791.5577021128847</v>
      </c>
      <c r="AH891" s="33">
        <f t="shared" si="94"/>
        <v>26.391353349316123</v>
      </c>
      <c r="AI891" s="33">
        <f t="shared" si="95"/>
        <v>63.60864665068388</v>
      </c>
      <c r="AK891" s="75">
        <f t="shared" si="97"/>
        <v>37.217293301367754</v>
      </c>
      <c r="AN891" s="64"/>
      <c r="AQ891" s="64"/>
      <c r="AR891" s="75">
        <f>(SQRT((SIN(RADIANS(90-DEGREES(ASIN(AD891/2000))))*SQRT(2*Basic!$C$4*9.81)*Tool!$B$125*SIN(RADIANS(90-DEGREES(ASIN(AD891/2000))))*SQRT(2*Basic!$C$4*9.81)*Tool!$B$125)+(COS(RADIANS(90-DEGREES(ASIN(AD891/2000))))*SQRT(2*Basic!$C$4*9.81)*COS(RADIANS(90-DEGREES(ASIN(AD891/2000))))*SQRT(2*Basic!$C$4*9.81))))*(SQRT((SIN(RADIANS(90-DEGREES(ASIN(AD891/2000))))*SQRT(2*Basic!$C$4*9.81)*Tool!$B$125*SIN(RADIANS(90-DEGREES(ASIN(AD891/2000))))*SQRT(2*Basic!$C$4*9.81)*Tool!$B$125)+(COS(RADIANS(90-DEGREES(ASIN(AD891/2000))))*SQRT(2*Basic!$C$4*9.81)*COS(RADIANS(90-DEGREES(ASIN(AD891/2000))))*SQRT(2*Basic!$C$4*9.81))))/(2*9.81)</f>
        <v>1.0395171568900001</v>
      </c>
      <c r="AS891" s="75">
        <f>(1/9.81)*((SQRT((SIN(RADIANS(90-DEGREES(ASIN(AD891/2000))))*SQRT(2*Basic!$C$4*9.81)*Tool!$B$125*SIN(RADIANS(90-DEGREES(ASIN(AD891/2000))))*SQRT(2*Basic!$C$4*9.81)*Tool!$B$125)+(COS(RADIANS(90-DEGREES(ASIN(AD891/2000))))*SQRT(2*Basic!$C$4*9.81)*COS(RADIANS(90-DEGREES(ASIN(AD891/2000))))*SQRT(2*Basic!$C$4*9.81))))*SIN(RADIANS(AK891))+(SQRT(((SQRT((SIN(RADIANS(90-DEGREES(ASIN(AD891/2000))))*SQRT(2*Basic!$C$4*9.81)*Tool!$B$125*SIN(RADIANS(90-DEGREES(ASIN(AD891/2000))))*SQRT(2*Basic!$C$4*9.81)*Tool!$B$125)+(COS(RADIANS(90-DEGREES(ASIN(AD891/2000))))*SQRT(2*Basic!$C$4*9.81)*COS(RADIANS(90-DEGREES(ASIN(AD891/2000))))*SQRT(2*Basic!$C$4*9.81))))*SIN(RADIANS(AK891))*(SQRT((SIN(RADIANS(90-DEGREES(ASIN(AD891/2000))))*SQRT(2*Basic!$C$4*9.81)*Tool!$B$125*SIN(RADIANS(90-DEGREES(ASIN(AD891/2000))))*SQRT(2*Basic!$C$4*9.81)*Tool!$B$125)+(COS(RADIANS(90-DEGREES(ASIN(AD891/2000))))*SQRT(2*Basic!$C$4*9.81)*COS(RADIANS(90-DEGREES(ASIN(AD891/2000))))*SQRT(2*Basic!$C$4*9.81))))*SIN(RADIANS(AK891)))-19.62*(-Basic!$C$3))))*(SQRT((SIN(RADIANS(90-DEGREES(ASIN(AD891/2000))))*SQRT(2*Basic!$C$4*9.81)*Tool!$B$125*SIN(RADIANS(90-DEGREES(ASIN(AD891/2000))))*SQRT(2*Basic!$C$4*9.81)*Tool!$B$125)+(COS(RADIANS(90-DEGREES(ASIN(AD891/2000))))*SQRT(2*Basic!$C$4*9.81)*COS(RADIANS(90-DEGREES(ASIN(AD891/2000))))*SQRT(2*Basic!$C$4*9.81))))*COS(RADIANS(AK891))</f>
        <v>5.103136221707719</v>
      </c>
    </row>
    <row r="892" spans="6:45" x14ac:dyDescent="0.3">
      <c r="F892">
        <v>890</v>
      </c>
      <c r="G892" s="31">
        <f t="shared" si="92"/>
        <v>2.6237569912580807</v>
      </c>
      <c r="H892" s="35">
        <f>Tool!$E$10+('Trajectory Map'!G892*SIN(RADIANS(90-2*DEGREES(ASIN($D$5/2000))))/COS(RADIANS(90-2*DEGREES(ASIN($D$5/2000))))-('Trajectory Map'!G892*'Trajectory Map'!G892/((VLOOKUP($D$5,$AD$3:$AR$2002,15,FALSE)*4*COS(RADIANS(90-2*DEGREES(ASIN($D$5/2000))))*COS(RADIANS(90-2*DEGREES(ASIN($D$5/2000))))))))</f>
        <v>5.0190846277747054</v>
      </c>
      <c r="AD892" s="33">
        <f t="shared" si="96"/>
        <v>890</v>
      </c>
      <c r="AE892" s="33">
        <f t="shared" si="93"/>
        <v>1791.0611379849656</v>
      </c>
      <c r="AH892" s="33">
        <f t="shared" si="94"/>
        <v>26.423338765896759</v>
      </c>
      <c r="AI892" s="33">
        <f t="shared" si="95"/>
        <v>63.576661234103241</v>
      </c>
      <c r="AK892" s="75">
        <f t="shared" si="97"/>
        <v>37.153322468206483</v>
      </c>
      <c r="AN892" s="64"/>
      <c r="AQ892" s="64"/>
      <c r="AR892" s="75">
        <f>(SQRT((SIN(RADIANS(90-DEGREES(ASIN(AD892/2000))))*SQRT(2*Basic!$C$4*9.81)*Tool!$B$125*SIN(RADIANS(90-DEGREES(ASIN(AD892/2000))))*SQRT(2*Basic!$C$4*9.81)*Tool!$B$125)+(COS(RADIANS(90-DEGREES(ASIN(AD892/2000))))*SQRT(2*Basic!$C$4*9.81)*COS(RADIANS(90-DEGREES(ASIN(AD892/2000))))*SQRT(2*Basic!$C$4*9.81))))*(SQRT((SIN(RADIANS(90-DEGREES(ASIN(AD892/2000))))*SQRT(2*Basic!$C$4*9.81)*Tool!$B$125*SIN(RADIANS(90-DEGREES(ASIN(AD892/2000))))*SQRT(2*Basic!$C$4*9.81)*Tool!$B$125)+(COS(RADIANS(90-DEGREES(ASIN(AD892/2000))))*SQRT(2*Basic!$C$4*9.81)*COS(RADIANS(90-DEGREES(ASIN(AD892/2000))))*SQRT(2*Basic!$C$4*9.81))))/(2*9.81)</f>
        <v>1.0399940890000001</v>
      </c>
      <c r="AS892" s="75">
        <f>(1/9.81)*((SQRT((SIN(RADIANS(90-DEGREES(ASIN(AD892/2000))))*SQRT(2*Basic!$C$4*9.81)*Tool!$B$125*SIN(RADIANS(90-DEGREES(ASIN(AD892/2000))))*SQRT(2*Basic!$C$4*9.81)*Tool!$B$125)+(COS(RADIANS(90-DEGREES(ASIN(AD892/2000))))*SQRT(2*Basic!$C$4*9.81)*COS(RADIANS(90-DEGREES(ASIN(AD892/2000))))*SQRT(2*Basic!$C$4*9.81))))*SIN(RADIANS(AK892))+(SQRT(((SQRT((SIN(RADIANS(90-DEGREES(ASIN(AD892/2000))))*SQRT(2*Basic!$C$4*9.81)*Tool!$B$125*SIN(RADIANS(90-DEGREES(ASIN(AD892/2000))))*SQRT(2*Basic!$C$4*9.81)*Tool!$B$125)+(COS(RADIANS(90-DEGREES(ASIN(AD892/2000))))*SQRT(2*Basic!$C$4*9.81)*COS(RADIANS(90-DEGREES(ASIN(AD892/2000))))*SQRT(2*Basic!$C$4*9.81))))*SIN(RADIANS(AK892))*(SQRT((SIN(RADIANS(90-DEGREES(ASIN(AD892/2000))))*SQRT(2*Basic!$C$4*9.81)*Tool!$B$125*SIN(RADIANS(90-DEGREES(ASIN(AD892/2000))))*SQRT(2*Basic!$C$4*9.81)*Tool!$B$125)+(COS(RADIANS(90-DEGREES(ASIN(AD892/2000))))*SQRT(2*Basic!$C$4*9.81)*COS(RADIANS(90-DEGREES(ASIN(AD892/2000))))*SQRT(2*Basic!$C$4*9.81))))*SIN(RADIANS(AK892)))-19.62*(-Basic!$C$3))))*(SQRT((SIN(RADIANS(90-DEGREES(ASIN(AD892/2000))))*SQRT(2*Basic!$C$4*9.81)*Tool!$B$125*SIN(RADIANS(90-DEGREES(ASIN(AD892/2000))))*SQRT(2*Basic!$C$4*9.81)*Tool!$B$125)+(COS(RADIANS(90-DEGREES(ASIN(AD892/2000))))*SQRT(2*Basic!$C$4*9.81)*COS(RADIANS(90-DEGREES(ASIN(AD892/2000))))*SQRT(2*Basic!$C$4*9.81))))*COS(RADIANS(AK892))</f>
        <v>5.1070836688351129</v>
      </c>
    </row>
    <row r="893" spans="6:45" x14ac:dyDescent="0.3">
      <c r="F893">
        <v>891</v>
      </c>
      <c r="G893" s="31">
        <f t="shared" si="92"/>
        <v>2.6267050328212918</v>
      </c>
      <c r="H893" s="35">
        <f>Tool!$E$10+('Trajectory Map'!G893*SIN(RADIANS(90-2*DEGREES(ASIN($D$5/2000))))/COS(RADIANS(90-2*DEGREES(ASIN($D$5/2000))))-('Trajectory Map'!G893*'Trajectory Map'!G893/((VLOOKUP($D$5,$AD$3:$AR$2002,15,FALSE)*4*COS(RADIANS(90-2*DEGREES(ASIN($D$5/2000))))*COS(RADIANS(90-2*DEGREES(ASIN($D$5/2000))))))))</f>
        <v>5.0164438997605476</v>
      </c>
      <c r="AD893" s="33">
        <f t="shared" si="96"/>
        <v>891</v>
      </c>
      <c r="AE893" s="33">
        <f t="shared" si="93"/>
        <v>1790.563877665357</v>
      </c>
      <c r="AH893" s="33">
        <f t="shared" si="94"/>
        <v>26.455333057746916</v>
      </c>
      <c r="AI893" s="33">
        <f t="shared" si="95"/>
        <v>63.544666942253087</v>
      </c>
      <c r="AK893" s="75">
        <f t="shared" si="97"/>
        <v>37.089333884506168</v>
      </c>
      <c r="AN893" s="64"/>
      <c r="AQ893" s="64"/>
      <c r="AR893" s="75">
        <f>(SQRT((SIN(RADIANS(90-DEGREES(ASIN(AD893/2000))))*SQRT(2*Basic!$C$4*9.81)*Tool!$B$125*SIN(RADIANS(90-DEGREES(ASIN(AD893/2000))))*SQRT(2*Basic!$C$4*9.81)*Tool!$B$125)+(COS(RADIANS(90-DEGREES(ASIN(AD893/2000))))*SQRT(2*Basic!$C$4*9.81)*COS(RADIANS(90-DEGREES(ASIN(AD893/2000))))*SQRT(2*Basic!$C$4*9.81))))*(SQRT((SIN(RADIANS(90-DEGREES(ASIN(AD893/2000))))*SQRT(2*Basic!$C$4*9.81)*Tool!$B$125*SIN(RADIANS(90-DEGREES(ASIN(AD893/2000))))*SQRT(2*Basic!$C$4*9.81)*Tool!$B$125)+(COS(RADIANS(90-DEGREES(ASIN(AD893/2000))))*SQRT(2*Basic!$C$4*9.81)*COS(RADIANS(90-DEGREES(ASIN(AD893/2000))))*SQRT(2*Basic!$C$4*9.81))))/(2*9.81)</f>
        <v>1.0404715572899998</v>
      </c>
      <c r="AS893" s="75">
        <f>(1/9.81)*((SQRT((SIN(RADIANS(90-DEGREES(ASIN(AD893/2000))))*SQRT(2*Basic!$C$4*9.81)*Tool!$B$125*SIN(RADIANS(90-DEGREES(ASIN(AD893/2000))))*SQRT(2*Basic!$C$4*9.81)*Tool!$B$125)+(COS(RADIANS(90-DEGREES(ASIN(AD893/2000))))*SQRT(2*Basic!$C$4*9.81)*COS(RADIANS(90-DEGREES(ASIN(AD893/2000))))*SQRT(2*Basic!$C$4*9.81))))*SIN(RADIANS(AK893))+(SQRT(((SQRT((SIN(RADIANS(90-DEGREES(ASIN(AD893/2000))))*SQRT(2*Basic!$C$4*9.81)*Tool!$B$125*SIN(RADIANS(90-DEGREES(ASIN(AD893/2000))))*SQRT(2*Basic!$C$4*9.81)*Tool!$B$125)+(COS(RADIANS(90-DEGREES(ASIN(AD893/2000))))*SQRT(2*Basic!$C$4*9.81)*COS(RADIANS(90-DEGREES(ASIN(AD893/2000))))*SQRT(2*Basic!$C$4*9.81))))*SIN(RADIANS(AK893))*(SQRT((SIN(RADIANS(90-DEGREES(ASIN(AD893/2000))))*SQRT(2*Basic!$C$4*9.81)*Tool!$B$125*SIN(RADIANS(90-DEGREES(ASIN(AD893/2000))))*SQRT(2*Basic!$C$4*9.81)*Tool!$B$125)+(COS(RADIANS(90-DEGREES(ASIN(AD893/2000))))*SQRT(2*Basic!$C$4*9.81)*COS(RADIANS(90-DEGREES(ASIN(AD893/2000))))*SQRT(2*Basic!$C$4*9.81))))*SIN(RADIANS(AK893)))-19.62*(-Basic!$C$3))))*(SQRT((SIN(RADIANS(90-DEGREES(ASIN(AD893/2000))))*SQRT(2*Basic!$C$4*9.81)*Tool!$B$125*SIN(RADIANS(90-DEGREES(ASIN(AD893/2000))))*SQRT(2*Basic!$C$4*9.81)*Tool!$B$125)+(COS(RADIANS(90-DEGREES(ASIN(AD893/2000))))*SQRT(2*Basic!$C$4*9.81)*COS(RADIANS(90-DEGREES(ASIN(AD893/2000))))*SQRT(2*Basic!$C$4*9.81))))*COS(RADIANS(AK893))</f>
        <v>5.1110233508861826</v>
      </c>
    </row>
    <row r="894" spans="6:45" x14ac:dyDescent="0.3">
      <c r="F894">
        <v>892</v>
      </c>
      <c r="G894" s="31">
        <f t="shared" si="92"/>
        <v>2.6296530743845032</v>
      </c>
      <c r="H894" s="35">
        <f>Tool!$E$10+('Trajectory Map'!G894*SIN(RADIANS(90-2*DEGREES(ASIN($D$5/2000))))/COS(RADIANS(90-2*DEGREES(ASIN($D$5/2000))))-('Trajectory Map'!G894*'Trajectory Map'!G894/((VLOOKUP($D$5,$AD$3:$AR$2002,15,FALSE)*4*COS(RADIANS(90-2*DEGREES(ASIN($D$5/2000))))*COS(RADIANS(90-2*DEGREES(ASIN($D$5/2000))))))))</f>
        <v>5.0137997181528746</v>
      </c>
      <c r="AD894" s="33">
        <f t="shared" si="96"/>
        <v>892</v>
      </c>
      <c r="AE894" s="33">
        <f t="shared" si="93"/>
        <v>1790.0659205738766</v>
      </c>
      <c r="AH894" s="33">
        <f t="shared" si="94"/>
        <v>26.487336242243462</v>
      </c>
      <c r="AI894" s="33">
        <f t="shared" si="95"/>
        <v>63.512663757756542</v>
      </c>
      <c r="AK894" s="75">
        <f t="shared" si="97"/>
        <v>37.025327515513077</v>
      </c>
      <c r="AN894" s="64"/>
      <c r="AQ894" s="64"/>
      <c r="AR894" s="75">
        <f>(SQRT((SIN(RADIANS(90-DEGREES(ASIN(AD894/2000))))*SQRT(2*Basic!$C$4*9.81)*Tool!$B$125*SIN(RADIANS(90-DEGREES(ASIN(AD894/2000))))*SQRT(2*Basic!$C$4*9.81)*Tool!$B$125)+(COS(RADIANS(90-DEGREES(ASIN(AD894/2000))))*SQRT(2*Basic!$C$4*9.81)*COS(RADIANS(90-DEGREES(ASIN(AD894/2000))))*SQRT(2*Basic!$C$4*9.81))))*(SQRT((SIN(RADIANS(90-DEGREES(ASIN(AD894/2000))))*SQRT(2*Basic!$C$4*9.81)*Tool!$B$125*SIN(RADIANS(90-DEGREES(ASIN(AD894/2000))))*SQRT(2*Basic!$C$4*9.81)*Tool!$B$125)+(COS(RADIANS(90-DEGREES(ASIN(AD894/2000))))*SQRT(2*Basic!$C$4*9.81)*COS(RADIANS(90-DEGREES(ASIN(AD894/2000))))*SQRT(2*Basic!$C$4*9.81))))/(2*9.81)</f>
        <v>1.04094956176</v>
      </c>
      <c r="AS894" s="75">
        <f>(1/9.81)*((SQRT((SIN(RADIANS(90-DEGREES(ASIN(AD894/2000))))*SQRT(2*Basic!$C$4*9.81)*Tool!$B$125*SIN(RADIANS(90-DEGREES(ASIN(AD894/2000))))*SQRT(2*Basic!$C$4*9.81)*Tool!$B$125)+(COS(RADIANS(90-DEGREES(ASIN(AD894/2000))))*SQRT(2*Basic!$C$4*9.81)*COS(RADIANS(90-DEGREES(ASIN(AD894/2000))))*SQRT(2*Basic!$C$4*9.81))))*SIN(RADIANS(AK894))+(SQRT(((SQRT((SIN(RADIANS(90-DEGREES(ASIN(AD894/2000))))*SQRT(2*Basic!$C$4*9.81)*Tool!$B$125*SIN(RADIANS(90-DEGREES(ASIN(AD894/2000))))*SQRT(2*Basic!$C$4*9.81)*Tool!$B$125)+(COS(RADIANS(90-DEGREES(ASIN(AD894/2000))))*SQRT(2*Basic!$C$4*9.81)*COS(RADIANS(90-DEGREES(ASIN(AD894/2000))))*SQRT(2*Basic!$C$4*9.81))))*SIN(RADIANS(AK894))*(SQRT((SIN(RADIANS(90-DEGREES(ASIN(AD894/2000))))*SQRT(2*Basic!$C$4*9.81)*Tool!$B$125*SIN(RADIANS(90-DEGREES(ASIN(AD894/2000))))*SQRT(2*Basic!$C$4*9.81)*Tool!$B$125)+(COS(RADIANS(90-DEGREES(ASIN(AD894/2000))))*SQRT(2*Basic!$C$4*9.81)*COS(RADIANS(90-DEGREES(ASIN(AD894/2000))))*SQRT(2*Basic!$C$4*9.81))))*SIN(RADIANS(AK894)))-19.62*(-Basic!$C$3))))*(SQRT((SIN(RADIANS(90-DEGREES(ASIN(AD894/2000))))*SQRT(2*Basic!$C$4*9.81)*Tool!$B$125*SIN(RADIANS(90-DEGREES(ASIN(AD894/2000))))*SQRT(2*Basic!$C$4*9.81)*Tool!$B$125)+(COS(RADIANS(90-DEGREES(ASIN(AD894/2000))))*SQRT(2*Basic!$C$4*9.81)*COS(RADIANS(90-DEGREES(ASIN(AD894/2000))))*SQRT(2*Basic!$C$4*9.81))))*COS(RADIANS(AK894))</f>
        <v>5.1149552516177978</v>
      </c>
    </row>
    <row r="895" spans="6:45" x14ac:dyDescent="0.3">
      <c r="F895">
        <v>893</v>
      </c>
      <c r="G895" s="31">
        <f t="shared" si="92"/>
        <v>2.6326011159477143</v>
      </c>
      <c r="H895" s="35">
        <f>Tool!$E$10+('Trajectory Map'!G895*SIN(RADIANS(90-2*DEGREES(ASIN($D$5/2000))))/COS(RADIANS(90-2*DEGREES(ASIN($D$5/2000))))-('Trajectory Map'!G895*'Trajectory Map'!G895/((VLOOKUP($D$5,$AD$3:$AR$2002,15,FALSE)*4*COS(RADIANS(90-2*DEGREES(ASIN($D$5/2000))))*COS(RADIANS(90-2*DEGREES(ASIN($D$5/2000))))))))</f>
        <v>5.0111520829516882</v>
      </c>
      <c r="AD895" s="33">
        <f t="shared" si="96"/>
        <v>893</v>
      </c>
      <c r="AE895" s="33">
        <f t="shared" si="93"/>
        <v>1789.5672661288818</v>
      </c>
      <c r="AH895" s="33">
        <f t="shared" si="94"/>
        <v>26.51934833679854</v>
      </c>
      <c r="AI895" s="33">
        <f t="shared" si="95"/>
        <v>63.480651663201456</v>
      </c>
      <c r="AK895" s="75">
        <f t="shared" si="97"/>
        <v>36.96130332640292</v>
      </c>
      <c r="AN895" s="64"/>
      <c r="AQ895" s="64"/>
      <c r="AR895" s="75">
        <f>(SQRT((SIN(RADIANS(90-DEGREES(ASIN(AD895/2000))))*SQRT(2*Basic!$C$4*9.81)*Tool!$B$125*SIN(RADIANS(90-DEGREES(ASIN(AD895/2000))))*SQRT(2*Basic!$C$4*9.81)*Tool!$B$125)+(COS(RADIANS(90-DEGREES(ASIN(AD895/2000))))*SQRT(2*Basic!$C$4*9.81)*COS(RADIANS(90-DEGREES(ASIN(AD895/2000))))*SQRT(2*Basic!$C$4*9.81))))*(SQRT((SIN(RADIANS(90-DEGREES(ASIN(AD895/2000))))*SQRT(2*Basic!$C$4*9.81)*Tool!$B$125*SIN(RADIANS(90-DEGREES(ASIN(AD895/2000))))*SQRT(2*Basic!$C$4*9.81)*Tool!$B$125)+(COS(RADIANS(90-DEGREES(ASIN(AD895/2000))))*SQRT(2*Basic!$C$4*9.81)*COS(RADIANS(90-DEGREES(ASIN(AD895/2000))))*SQRT(2*Basic!$C$4*9.81))))/(2*9.81)</f>
        <v>1.0414281024100001</v>
      </c>
      <c r="AS895" s="75">
        <f>(1/9.81)*((SQRT((SIN(RADIANS(90-DEGREES(ASIN(AD895/2000))))*SQRT(2*Basic!$C$4*9.81)*Tool!$B$125*SIN(RADIANS(90-DEGREES(ASIN(AD895/2000))))*SQRT(2*Basic!$C$4*9.81)*Tool!$B$125)+(COS(RADIANS(90-DEGREES(ASIN(AD895/2000))))*SQRT(2*Basic!$C$4*9.81)*COS(RADIANS(90-DEGREES(ASIN(AD895/2000))))*SQRT(2*Basic!$C$4*9.81))))*SIN(RADIANS(AK895))+(SQRT(((SQRT((SIN(RADIANS(90-DEGREES(ASIN(AD895/2000))))*SQRT(2*Basic!$C$4*9.81)*Tool!$B$125*SIN(RADIANS(90-DEGREES(ASIN(AD895/2000))))*SQRT(2*Basic!$C$4*9.81)*Tool!$B$125)+(COS(RADIANS(90-DEGREES(ASIN(AD895/2000))))*SQRT(2*Basic!$C$4*9.81)*COS(RADIANS(90-DEGREES(ASIN(AD895/2000))))*SQRT(2*Basic!$C$4*9.81))))*SIN(RADIANS(AK895))*(SQRT((SIN(RADIANS(90-DEGREES(ASIN(AD895/2000))))*SQRT(2*Basic!$C$4*9.81)*Tool!$B$125*SIN(RADIANS(90-DEGREES(ASIN(AD895/2000))))*SQRT(2*Basic!$C$4*9.81)*Tool!$B$125)+(COS(RADIANS(90-DEGREES(ASIN(AD895/2000))))*SQRT(2*Basic!$C$4*9.81)*COS(RADIANS(90-DEGREES(ASIN(AD895/2000))))*SQRT(2*Basic!$C$4*9.81))))*SIN(RADIANS(AK895)))-19.62*(-Basic!$C$3))))*(SQRT((SIN(RADIANS(90-DEGREES(ASIN(AD895/2000))))*SQRT(2*Basic!$C$4*9.81)*Tool!$B$125*SIN(RADIANS(90-DEGREES(ASIN(AD895/2000))))*SQRT(2*Basic!$C$4*9.81)*Tool!$B$125)+(COS(RADIANS(90-DEGREES(ASIN(AD895/2000))))*SQRT(2*Basic!$C$4*9.81)*COS(RADIANS(90-DEGREES(ASIN(AD895/2000))))*SQRT(2*Basic!$C$4*9.81))))*COS(RADIANS(AK895))</f>
        <v>5.118879354778052</v>
      </c>
    </row>
    <row r="896" spans="6:45" x14ac:dyDescent="0.3">
      <c r="F896">
        <v>894</v>
      </c>
      <c r="G896" s="31">
        <f t="shared" si="92"/>
        <v>2.6355491575109258</v>
      </c>
      <c r="H896" s="35">
        <f>Tool!$E$10+('Trajectory Map'!G896*SIN(RADIANS(90-2*DEGREES(ASIN($D$5/2000))))/COS(RADIANS(90-2*DEGREES(ASIN($D$5/2000))))-('Trajectory Map'!G896*'Trajectory Map'!G896/((VLOOKUP($D$5,$AD$3:$AR$2002,15,FALSE)*4*COS(RADIANS(90-2*DEGREES(ASIN($D$5/2000))))*COS(RADIANS(90-2*DEGREES(ASIN($D$5/2000))))))))</f>
        <v>5.0085009941569876</v>
      </c>
      <c r="AD896" s="33">
        <f t="shared" si="96"/>
        <v>894</v>
      </c>
      <c r="AE896" s="33">
        <f t="shared" si="93"/>
        <v>1789.0679137472675</v>
      </c>
      <c r="AH896" s="33">
        <f t="shared" si="94"/>
        <v>26.55136935885967</v>
      </c>
      <c r="AI896" s="33">
        <f t="shared" si="95"/>
        <v>63.448630641140326</v>
      </c>
      <c r="AK896" s="75">
        <f t="shared" si="97"/>
        <v>36.89726128228066</v>
      </c>
      <c r="AN896" s="64"/>
      <c r="AQ896" s="64"/>
      <c r="AR896" s="75">
        <f>(SQRT((SIN(RADIANS(90-DEGREES(ASIN(AD896/2000))))*SQRT(2*Basic!$C$4*9.81)*Tool!$B$125*SIN(RADIANS(90-DEGREES(ASIN(AD896/2000))))*SQRT(2*Basic!$C$4*9.81)*Tool!$B$125)+(COS(RADIANS(90-DEGREES(ASIN(AD896/2000))))*SQRT(2*Basic!$C$4*9.81)*COS(RADIANS(90-DEGREES(ASIN(AD896/2000))))*SQRT(2*Basic!$C$4*9.81))))*(SQRT((SIN(RADIANS(90-DEGREES(ASIN(AD896/2000))))*SQRT(2*Basic!$C$4*9.81)*Tool!$B$125*SIN(RADIANS(90-DEGREES(ASIN(AD896/2000))))*SQRT(2*Basic!$C$4*9.81)*Tool!$B$125)+(COS(RADIANS(90-DEGREES(ASIN(AD896/2000))))*SQRT(2*Basic!$C$4*9.81)*COS(RADIANS(90-DEGREES(ASIN(AD896/2000))))*SQRT(2*Basic!$C$4*9.81))))/(2*9.81)</f>
        <v>1.0419071792400003</v>
      </c>
      <c r="AS896" s="75">
        <f>(1/9.81)*((SQRT((SIN(RADIANS(90-DEGREES(ASIN(AD896/2000))))*SQRT(2*Basic!$C$4*9.81)*Tool!$B$125*SIN(RADIANS(90-DEGREES(ASIN(AD896/2000))))*SQRT(2*Basic!$C$4*9.81)*Tool!$B$125)+(COS(RADIANS(90-DEGREES(ASIN(AD896/2000))))*SQRT(2*Basic!$C$4*9.81)*COS(RADIANS(90-DEGREES(ASIN(AD896/2000))))*SQRT(2*Basic!$C$4*9.81))))*SIN(RADIANS(AK896))+(SQRT(((SQRT((SIN(RADIANS(90-DEGREES(ASIN(AD896/2000))))*SQRT(2*Basic!$C$4*9.81)*Tool!$B$125*SIN(RADIANS(90-DEGREES(ASIN(AD896/2000))))*SQRT(2*Basic!$C$4*9.81)*Tool!$B$125)+(COS(RADIANS(90-DEGREES(ASIN(AD896/2000))))*SQRT(2*Basic!$C$4*9.81)*COS(RADIANS(90-DEGREES(ASIN(AD896/2000))))*SQRT(2*Basic!$C$4*9.81))))*SIN(RADIANS(AK896))*(SQRT((SIN(RADIANS(90-DEGREES(ASIN(AD896/2000))))*SQRT(2*Basic!$C$4*9.81)*Tool!$B$125*SIN(RADIANS(90-DEGREES(ASIN(AD896/2000))))*SQRT(2*Basic!$C$4*9.81)*Tool!$B$125)+(COS(RADIANS(90-DEGREES(ASIN(AD896/2000))))*SQRT(2*Basic!$C$4*9.81)*COS(RADIANS(90-DEGREES(ASIN(AD896/2000))))*SQRT(2*Basic!$C$4*9.81))))*SIN(RADIANS(AK896)))-19.62*(-Basic!$C$3))))*(SQRT((SIN(RADIANS(90-DEGREES(ASIN(AD896/2000))))*SQRT(2*Basic!$C$4*9.81)*Tool!$B$125*SIN(RADIANS(90-DEGREES(ASIN(AD896/2000))))*SQRT(2*Basic!$C$4*9.81)*Tool!$B$125)+(COS(RADIANS(90-DEGREES(ASIN(AD896/2000))))*SQRT(2*Basic!$C$4*9.81)*COS(RADIANS(90-DEGREES(ASIN(AD896/2000))))*SQRT(2*Basic!$C$4*9.81))))*COS(RADIANS(AK896))</f>
        <v>5.1227956441063593</v>
      </c>
    </row>
    <row r="897" spans="6:45" x14ac:dyDescent="0.3">
      <c r="F897">
        <v>895</v>
      </c>
      <c r="G897" s="31">
        <f t="shared" si="92"/>
        <v>2.6384971990741368</v>
      </c>
      <c r="H897" s="35">
        <f>Tool!$E$10+('Trajectory Map'!G897*SIN(RADIANS(90-2*DEGREES(ASIN($D$5/2000))))/COS(RADIANS(90-2*DEGREES(ASIN($D$5/2000))))-('Trajectory Map'!G897*'Trajectory Map'!G897/((VLOOKUP($D$5,$AD$3:$AR$2002,15,FALSE)*4*COS(RADIANS(90-2*DEGREES(ASIN($D$5/2000))))*COS(RADIANS(90-2*DEGREES(ASIN($D$5/2000))))))))</f>
        <v>5.0058464517687726</v>
      </c>
      <c r="AD897" s="33">
        <f t="shared" si="96"/>
        <v>895</v>
      </c>
      <c r="AE897" s="33">
        <f t="shared" si="93"/>
        <v>1788.5678628444603</v>
      </c>
      <c r="AH897" s="33">
        <f t="shared" si="94"/>
        <v>26.58339932590988</v>
      </c>
      <c r="AI897" s="33">
        <f t="shared" si="95"/>
        <v>63.41660067409012</v>
      </c>
      <c r="AK897" s="75">
        <f t="shared" si="97"/>
        <v>36.833201348180239</v>
      </c>
      <c r="AN897" s="64"/>
      <c r="AQ897" s="64"/>
      <c r="AR897" s="75">
        <f>(SQRT((SIN(RADIANS(90-DEGREES(ASIN(AD897/2000))))*SQRT(2*Basic!$C$4*9.81)*Tool!$B$125*SIN(RADIANS(90-DEGREES(ASIN(AD897/2000))))*SQRT(2*Basic!$C$4*9.81)*Tool!$B$125)+(COS(RADIANS(90-DEGREES(ASIN(AD897/2000))))*SQRT(2*Basic!$C$4*9.81)*COS(RADIANS(90-DEGREES(ASIN(AD897/2000))))*SQRT(2*Basic!$C$4*9.81))))*(SQRT((SIN(RADIANS(90-DEGREES(ASIN(AD897/2000))))*SQRT(2*Basic!$C$4*9.81)*Tool!$B$125*SIN(RADIANS(90-DEGREES(ASIN(AD897/2000))))*SQRT(2*Basic!$C$4*9.81)*Tool!$B$125)+(COS(RADIANS(90-DEGREES(ASIN(AD897/2000))))*SQRT(2*Basic!$C$4*9.81)*COS(RADIANS(90-DEGREES(ASIN(AD897/2000))))*SQRT(2*Basic!$C$4*9.81))))/(2*9.81)</f>
        <v>1.0423867922500001</v>
      </c>
      <c r="AS897" s="75">
        <f>(1/9.81)*((SQRT((SIN(RADIANS(90-DEGREES(ASIN(AD897/2000))))*SQRT(2*Basic!$C$4*9.81)*Tool!$B$125*SIN(RADIANS(90-DEGREES(ASIN(AD897/2000))))*SQRT(2*Basic!$C$4*9.81)*Tool!$B$125)+(COS(RADIANS(90-DEGREES(ASIN(AD897/2000))))*SQRT(2*Basic!$C$4*9.81)*COS(RADIANS(90-DEGREES(ASIN(AD897/2000))))*SQRT(2*Basic!$C$4*9.81))))*SIN(RADIANS(AK897))+(SQRT(((SQRT((SIN(RADIANS(90-DEGREES(ASIN(AD897/2000))))*SQRT(2*Basic!$C$4*9.81)*Tool!$B$125*SIN(RADIANS(90-DEGREES(ASIN(AD897/2000))))*SQRT(2*Basic!$C$4*9.81)*Tool!$B$125)+(COS(RADIANS(90-DEGREES(ASIN(AD897/2000))))*SQRT(2*Basic!$C$4*9.81)*COS(RADIANS(90-DEGREES(ASIN(AD897/2000))))*SQRT(2*Basic!$C$4*9.81))))*SIN(RADIANS(AK897))*(SQRT((SIN(RADIANS(90-DEGREES(ASIN(AD897/2000))))*SQRT(2*Basic!$C$4*9.81)*Tool!$B$125*SIN(RADIANS(90-DEGREES(ASIN(AD897/2000))))*SQRT(2*Basic!$C$4*9.81)*Tool!$B$125)+(COS(RADIANS(90-DEGREES(ASIN(AD897/2000))))*SQRT(2*Basic!$C$4*9.81)*COS(RADIANS(90-DEGREES(ASIN(AD897/2000))))*SQRT(2*Basic!$C$4*9.81))))*SIN(RADIANS(AK897)))-19.62*(-Basic!$C$3))))*(SQRT((SIN(RADIANS(90-DEGREES(ASIN(AD897/2000))))*SQRT(2*Basic!$C$4*9.81)*Tool!$B$125*SIN(RADIANS(90-DEGREES(ASIN(AD897/2000))))*SQRT(2*Basic!$C$4*9.81)*Tool!$B$125)+(COS(RADIANS(90-DEGREES(ASIN(AD897/2000))))*SQRT(2*Basic!$C$4*9.81)*COS(RADIANS(90-DEGREES(ASIN(AD897/2000))))*SQRT(2*Basic!$C$4*9.81))))*COS(RADIANS(AK897))</f>
        <v>5.1267041033335214</v>
      </c>
    </row>
    <row r="898" spans="6:45" x14ac:dyDescent="0.3">
      <c r="F898">
        <v>896</v>
      </c>
      <c r="G898" s="31">
        <f t="shared" si="92"/>
        <v>2.6414452406373483</v>
      </c>
      <c r="H898" s="35">
        <f>Tool!$E$10+('Trajectory Map'!G898*SIN(RADIANS(90-2*DEGREES(ASIN($D$5/2000))))/COS(RADIANS(90-2*DEGREES(ASIN($D$5/2000))))-('Trajectory Map'!G898*'Trajectory Map'!G898/((VLOOKUP($D$5,$AD$3:$AR$2002,15,FALSE)*4*COS(RADIANS(90-2*DEGREES(ASIN($D$5/2000))))*COS(RADIANS(90-2*DEGREES(ASIN($D$5/2000))))))))</f>
        <v>5.0031884557870434</v>
      </c>
      <c r="AD898" s="33">
        <f t="shared" si="96"/>
        <v>896</v>
      </c>
      <c r="AE898" s="33">
        <f t="shared" si="93"/>
        <v>1788.0671128344147</v>
      </c>
      <c r="AH898" s="33">
        <f t="shared" si="94"/>
        <v>26.615438255467815</v>
      </c>
      <c r="AI898" s="33">
        <f t="shared" si="95"/>
        <v>63.384561744532185</v>
      </c>
      <c r="AK898" s="75">
        <f t="shared" si="97"/>
        <v>36.76912348906437</v>
      </c>
      <c r="AN898" s="64"/>
      <c r="AQ898" s="64"/>
      <c r="AR898" s="75">
        <f>(SQRT((SIN(RADIANS(90-DEGREES(ASIN(AD898/2000))))*SQRT(2*Basic!$C$4*9.81)*Tool!$B$125*SIN(RADIANS(90-DEGREES(ASIN(AD898/2000))))*SQRT(2*Basic!$C$4*9.81)*Tool!$B$125)+(COS(RADIANS(90-DEGREES(ASIN(AD898/2000))))*SQRT(2*Basic!$C$4*9.81)*COS(RADIANS(90-DEGREES(ASIN(AD898/2000))))*SQRT(2*Basic!$C$4*9.81))))*(SQRT((SIN(RADIANS(90-DEGREES(ASIN(AD898/2000))))*SQRT(2*Basic!$C$4*9.81)*Tool!$B$125*SIN(RADIANS(90-DEGREES(ASIN(AD898/2000))))*SQRT(2*Basic!$C$4*9.81)*Tool!$B$125)+(COS(RADIANS(90-DEGREES(ASIN(AD898/2000))))*SQRT(2*Basic!$C$4*9.81)*COS(RADIANS(90-DEGREES(ASIN(AD898/2000))))*SQRT(2*Basic!$C$4*9.81))))/(2*9.81)</f>
        <v>1.0428669414400003</v>
      </c>
      <c r="AS898" s="75">
        <f>(1/9.81)*((SQRT((SIN(RADIANS(90-DEGREES(ASIN(AD898/2000))))*SQRT(2*Basic!$C$4*9.81)*Tool!$B$125*SIN(RADIANS(90-DEGREES(ASIN(AD898/2000))))*SQRT(2*Basic!$C$4*9.81)*Tool!$B$125)+(COS(RADIANS(90-DEGREES(ASIN(AD898/2000))))*SQRT(2*Basic!$C$4*9.81)*COS(RADIANS(90-DEGREES(ASIN(AD898/2000))))*SQRT(2*Basic!$C$4*9.81))))*SIN(RADIANS(AK898))+(SQRT(((SQRT((SIN(RADIANS(90-DEGREES(ASIN(AD898/2000))))*SQRT(2*Basic!$C$4*9.81)*Tool!$B$125*SIN(RADIANS(90-DEGREES(ASIN(AD898/2000))))*SQRT(2*Basic!$C$4*9.81)*Tool!$B$125)+(COS(RADIANS(90-DEGREES(ASIN(AD898/2000))))*SQRT(2*Basic!$C$4*9.81)*COS(RADIANS(90-DEGREES(ASIN(AD898/2000))))*SQRT(2*Basic!$C$4*9.81))))*SIN(RADIANS(AK898))*(SQRT((SIN(RADIANS(90-DEGREES(ASIN(AD898/2000))))*SQRT(2*Basic!$C$4*9.81)*Tool!$B$125*SIN(RADIANS(90-DEGREES(ASIN(AD898/2000))))*SQRT(2*Basic!$C$4*9.81)*Tool!$B$125)+(COS(RADIANS(90-DEGREES(ASIN(AD898/2000))))*SQRT(2*Basic!$C$4*9.81)*COS(RADIANS(90-DEGREES(ASIN(AD898/2000))))*SQRT(2*Basic!$C$4*9.81))))*SIN(RADIANS(AK898)))-19.62*(-Basic!$C$3))))*(SQRT((SIN(RADIANS(90-DEGREES(ASIN(AD898/2000))))*SQRT(2*Basic!$C$4*9.81)*Tool!$B$125*SIN(RADIANS(90-DEGREES(ASIN(AD898/2000))))*SQRT(2*Basic!$C$4*9.81)*Tool!$B$125)+(COS(RADIANS(90-DEGREES(ASIN(AD898/2000))))*SQRT(2*Basic!$C$4*9.81)*COS(RADIANS(90-DEGREES(ASIN(AD898/2000))))*SQRT(2*Basic!$C$4*9.81))))*COS(RADIANS(AK898))</f>
        <v>5.1306047161818169</v>
      </c>
    </row>
    <row r="899" spans="6:45" x14ac:dyDescent="0.3">
      <c r="F899">
        <v>897</v>
      </c>
      <c r="G899" s="31">
        <f t="shared" ref="G899:G962" si="98">F899*$AV$2/2000</f>
        <v>2.6443932822005598</v>
      </c>
      <c r="H899" s="35">
        <f>Tool!$E$10+('Trajectory Map'!G899*SIN(RADIANS(90-2*DEGREES(ASIN($D$5/2000))))/COS(RADIANS(90-2*DEGREES(ASIN($D$5/2000))))-('Trajectory Map'!G899*'Trajectory Map'!G899/((VLOOKUP($D$5,$AD$3:$AR$2002,15,FALSE)*4*COS(RADIANS(90-2*DEGREES(ASIN($D$5/2000))))*COS(RADIANS(90-2*DEGREES(ASIN($D$5/2000))))))))</f>
        <v>5.0005270062118008</v>
      </c>
      <c r="AD899" s="33">
        <f t="shared" si="96"/>
        <v>897</v>
      </c>
      <c r="AE899" s="33">
        <f t="shared" si="93"/>
        <v>1787.5656631296094</v>
      </c>
      <c r="AH899" s="33">
        <f t="shared" si="94"/>
        <v>26.647486165087852</v>
      </c>
      <c r="AI899" s="33">
        <f t="shared" si="95"/>
        <v>63.352513834912145</v>
      </c>
      <c r="AK899" s="75">
        <f t="shared" si="97"/>
        <v>36.705027669824297</v>
      </c>
      <c r="AN899" s="64"/>
      <c r="AQ899" s="64"/>
      <c r="AR899" s="75">
        <f>(SQRT((SIN(RADIANS(90-DEGREES(ASIN(AD899/2000))))*SQRT(2*Basic!$C$4*9.81)*Tool!$B$125*SIN(RADIANS(90-DEGREES(ASIN(AD899/2000))))*SQRT(2*Basic!$C$4*9.81)*Tool!$B$125)+(COS(RADIANS(90-DEGREES(ASIN(AD899/2000))))*SQRT(2*Basic!$C$4*9.81)*COS(RADIANS(90-DEGREES(ASIN(AD899/2000))))*SQRT(2*Basic!$C$4*9.81))))*(SQRT((SIN(RADIANS(90-DEGREES(ASIN(AD899/2000))))*SQRT(2*Basic!$C$4*9.81)*Tool!$B$125*SIN(RADIANS(90-DEGREES(ASIN(AD899/2000))))*SQRT(2*Basic!$C$4*9.81)*Tool!$B$125)+(COS(RADIANS(90-DEGREES(ASIN(AD899/2000))))*SQRT(2*Basic!$C$4*9.81)*COS(RADIANS(90-DEGREES(ASIN(AD899/2000))))*SQRT(2*Basic!$C$4*9.81))))/(2*9.81)</f>
        <v>1.0433476268100004</v>
      </c>
      <c r="AS899" s="75">
        <f>(1/9.81)*((SQRT((SIN(RADIANS(90-DEGREES(ASIN(AD899/2000))))*SQRT(2*Basic!$C$4*9.81)*Tool!$B$125*SIN(RADIANS(90-DEGREES(ASIN(AD899/2000))))*SQRT(2*Basic!$C$4*9.81)*Tool!$B$125)+(COS(RADIANS(90-DEGREES(ASIN(AD899/2000))))*SQRT(2*Basic!$C$4*9.81)*COS(RADIANS(90-DEGREES(ASIN(AD899/2000))))*SQRT(2*Basic!$C$4*9.81))))*SIN(RADIANS(AK899))+(SQRT(((SQRT((SIN(RADIANS(90-DEGREES(ASIN(AD899/2000))))*SQRT(2*Basic!$C$4*9.81)*Tool!$B$125*SIN(RADIANS(90-DEGREES(ASIN(AD899/2000))))*SQRT(2*Basic!$C$4*9.81)*Tool!$B$125)+(COS(RADIANS(90-DEGREES(ASIN(AD899/2000))))*SQRT(2*Basic!$C$4*9.81)*COS(RADIANS(90-DEGREES(ASIN(AD899/2000))))*SQRT(2*Basic!$C$4*9.81))))*SIN(RADIANS(AK899))*(SQRT((SIN(RADIANS(90-DEGREES(ASIN(AD899/2000))))*SQRT(2*Basic!$C$4*9.81)*Tool!$B$125*SIN(RADIANS(90-DEGREES(ASIN(AD899/2000))))*SQRT(2*Basic!$C$4*9.81)*Tool!$B$125)+(COS(RADIANS(90-DEGREES(ASIN(AD899/2000))))*SQRT(2*Basic!$C$4*9.81)*COS(RADIANS(90-DEGREES(ASIN(AD899/2000))))*SQRT(2*Basic!$C$4*9.81))))*SIN(RADIANS(AK899)))-19.62*(-Basic!$C$3))))*(SQRT((SIN(RADIANS(90-DEGREES(ASIN(AD899/2000))))*SQRT(2*Basic!$C$4*9.81)*Tool!$B$125*SIN(RADIANS(90-DEGREES(ASIN(AD899/2000))))*SQRT(2*Basic!$C$4*9.81)*Tool!$B$125)+(COS(RADIANS(90-DEGREES(ASIN(AD899/2000))))*SQRT(2*Basic!$C$4*9.81)*COS(RADIANS(90-DEGREES(ASIN(AD899/2000))))*SQRT(2*Basic!$C$4*9.81))))*COS(RADIANS(AK899))</f>
        <v>5.1344974663650786</v>
      </c>
    </row>
    <row r="900" spans="6:45" x14ac:dyDescent="0.3">
      <c r="F900">
        <v>898</v>
      </c>
      <c r="G900" s="31">
        <f t="shared" si="98"/>
        <v>2.6473413237637708</v>
      </c>
      <c r="H900" s="35">
        <f>Tool!$E$10+('Trajectory Map'!G900*SIN(RADIANS(90-2*DEGREES(ASIN($D$5/2000))))/COS(RADIANS(90-2*DEGREES(ASIN($D$5/2000))))-('Trajectory Map'!G900*'Trajectory Map'!G900/((VLOOKUP($D$5,$AD$3:$AR$2002,15,FALSE)*4*COS(RADIANS(90-2*DEGREES(ASIN($D$5/2000))))*COS(RADIANS(90-2*DEGREES(ASIN($D$5/2000))))))))</f>
        <v>4.997862103043043</v>
      </c>
      <c r="AD900" s="33">
        <f t="shared" si="96"/>
        <v>898</v>
      </c>
      <c r="AE900" s="33">
        <f t="shared" ref="AE900:AE963" si="99">SQRT($AC$7-(AD900*AD900))</f>
        <v>1787.0635131410411</v>
      </c>
      <c r="AH900" s="33">
        <f t="shared" ref="AH900:AH963" si="100">DEGREES(ASIN(AD900/2000))</f>
        <v>26.679543072360232</v>
      </c>
      <c r="AI900" s="33">
        <f t="shared" ref="AI900:AI963" si="101">90-AH900</f>
        <v>63.320456927639768</v>
      </c>
      <c r="AK900" s="75">
        <f t="shared" si="97"/>
        <v>36.640913855279535</v>
      </c>
      <c r="AN900" s="64"/>
      <c r="AQ900" s="64"/>
      <c r="AR900" s="75">
        <f>(SQRT((SIN(RADIANS(90-DEGREES(ASIN(AD900/2000))))*SQRT(2*Basic!$C$4*9.81)*Tool!$B$125*SIN(RADIANS(90-DEGREES(ASIN(AD900/2000))))*SQRT(2*Basic!$C$4*9.81)*Tool!$B$125)+(COS(RADIANS(90-DEGREES(ASIN(AD900/2000))))*SQRT(2*Basic!$C$4*9.81)*COS(RADIANS(90-DEGREES(ASIN(AD900/2000))))*SQRT(2*Basic!$C$4*9.81))))*(SQRT((SIN(RADIANS(90-DEGREES(ASIN(AD900/2000))))*SQRT(2*Basic!$C$4*9.81)*Tool!$B$125*SIN(RADIANS(90-DEGREES(ASIN(AD900/2000))))*SQRT(2*Basic!$C$4*9.81)*Tool!$B$125)+(COS(RADIANS(90-DEGREES(ASIN(AD900/2000))))*SQRT(2*Basic!$C$4*9.81)*COS(RADIANS(90-DEGREES(ASIN(AD900/2000))))*SQRT(2*Basic!$C$4*9.81))))/(2*9.81)</f>
        <v>1.04382884836</v>
      </c>
      <c r="AS900" s="75">
        <f>(1/9.81)*((SQRT((SIN(RADIANS(90-DEGREES(ASIN(AD900/2000))))*SQRT(2*Basic!$C$4*9.81)*Tool!$B$125*SIN(RADIANS(90-DEGREES(ASIN(AD900/2000))))*SQRT(2*Basic!$C$4*9.81)*Tool!$B$125)+(COS(RADIANS(90-DEGREES(ASIN(AD900/2000))))*SQRT(2*Basic!$C$4*9.81)*COS(RADIANS(90-DEGREES(ASIN(AD900/2000))))*SQRT(2*Basic!$C$4*9.81))))*SIN(RADIANS(AK900))+(SQRT(((SQRT((SIN(RADIANS(90-DEGREES(ASIN(AD900/2000))))*SQRT(2*Basic!$C$4*9.81)*Tool!$B$125*SIN(RADIANS(90-DEGREES(ASIN(AD900/2000))))*SQRT(2*Basic!$C$4*9.81)*Tool!$B$125)+(COS(RADIANS(90-DEGREES(ASIN(AD900/2000))))*SQRT(2*Basic!$C$4*9.81)*COS(RADIANS(90-DEGREES(ASIN(AD900/2000))))*SQRT(2*Basic!$C$4*9.81))))*SIN(RADIANS(AK900))*(SQRT((SIN(RADIANS(90-DEGREES(ASIN(AD900/2000))))*SQRT(2*Basic!$C$4*9.81)*Tool!$B$125*SIN(RADIANS(90-DEGREES(ASIN(AD900/2000))))*SQRT(2*Basic!$C$4*9.81)*Tool!$B$125)+(COS(RADIANS(90-DEGREES(ASIN(AD900/2000))))*SQRT(2*Basic!$C$4*9.81)*COS(RADIANS(90-DEGREES(ASIN(AD900/2000))))*SQRT(2*Basic!$C$4*9.81))))*SIN(RADIANS(AK900)))-19.62*(-Basic!$C$3))))*(SQRT((SIN(RADIANS(90-DEGREES(ASIN(AD900/2000))))*SQRT(2*Basic!$C$4*9.81)*Tool!$B$125*SIN(RADIANS(90-DEGREES(ASIN(AD900/2000))))*SQRT(2*Basic!$C$4*9.81)*Tool!$B$125)+(COS(RADIANS(90-DEGREES(ASIN(AD900/2000))))*SQRT(2*Basic!$C$4*9.81)*COS(RADIANS(90-DEGREES(ASIN(AD900/2000))))*SQRT(2*Basic!$C$4*9.81))))*COS(RADIANS(AK900))</f>
        <v>5.1383823375887685</v>
      </c>
    </row>
    <row r="901" spans="6:45" x14ac:dyDescent="0.3">
      <c r="F901">
        <v>899</v>
      </c>
      <c r="G901" s="31">
        <f t="shared" si="98"/>
        <v>2.6502893653269823</v>
      </c>
      <c r="H901" s="35">
        <f>Tool!$E$10+('Trajectory Map'!G901*SIN(RADIANS(90-2*DEGREES(ASIN($D$5/2000))))/COS(RADIANS(90-2*DEGREES(ASIN($D$5/2000))))-('Trajectory Map'!G901*'Trajectory Map'!G901/((VLOOKUP($D$5,$AD$3:$AR$2002,15,FALSE)*4*COS(RADIANS(90-2*DEGREES(ASIN($D$5/2000))))*COS(RADIANS(90-2*DEGREES(ASIN($D$5/2000))))))))</f>
        <v>4.9951937462807718</v>
      </c>
      <c r="AD901" s="33">
        <f t="shared" ref="AD901:AD964" si="102">AD900+1</f>
        <v>899</v>
      </c>
      <c r="AE901" s="33">
        <f t="shared" si="99"/>
        <v>1786.5606622782223</v>
      </c>
      <c r="AH901" s="33">
        <f t="shared" si="100"/>
        <v>26.711608994911181</v>
      </c>
      <c r="AI901" s="33">
        <f t="shared" si="101"/>
        <v>63.288391005088819</v>
      </c>
      <c r="AK901" s="75">
        <f t="shared" ref="AK901:AK964" si="103">90-(AH901*2)</f>
        <v>36.576782010177638</v>
      </c>
      <c r="AN901" s="64"/>
      <c r="AQ901" s="64"/>
      <c r="AR901" s="75">
        <f>(SQRT((SIN(RADIANS(90-DEGREES(ASIN(AD901/2000))))*SQRT(2*Basic!$C$4*9.81)*Tool!$B$125*SIN(RADIANS(90-DEGREES(ASIN(AD901/2000))))*SQRT(2*Basic!$C$4*9.81)*Tool!$B$125)+(COS(RADIANS(90-DEGREES(ASIN(AD901/2000))))*SQRT(2*Basic!$C$4*9.81)*COS(RADIANS(90-DEGREES(ASIN(AD901/2000))))*SQRT(2*Basic!$C$4*9.81))))*(SQRT((SIN(RADIANS(90-DEGREES(ASIN(AD901/2000))))*SQRT(2*Basic!$C$4*9.81)*Tool!$B$125*SIN(RADIANS(90-DEGREES(ASIN(AD901/2000))))*SQRT(2*Basic!$C$4*9.81)*Tool!$B$125)+(COS(RADIANS(90-DEGREES(ASIN(AD901/2000))))*SQRT(2*Basic!$C$4*9.81)*COS(RADIANS(90-DEGREES(ASIN(AD901/2000))))*SQRT(2*Basic!$C$4*9.81))))/(2*9.81)</f>
        <v>1.04431060609</v>
      </c>
      <c r="AS901" s="75">
        <f>(1/9.81)*((SQRT((SIN(RADIANS(90-DEGREES(ASIN(AD901/2000))))*SQRT(2*Basic!$C$4*9.81)*Tool!$B$125*SIN(RADIANS(90-DEGREES(ASIN(AD901/2000))))*SQRT(2*Basic!$C$4*9.81)*Tool!$B$125)+(COS(RADIANS(90-DEGREES(ASIN(AD901/2000))))*SQRT(2*Basic!$C$4*9.81)*COS(RADIANS(90-DEGREES(ASIN(AD901/2000))))*SQRT(2*Basic!$C$4*9.81))))*SIN(RADIANS(AK901))+(SQRT(((SQRT((SIN(RADIANS(90-DEGREES(ASIN(AD901/2000))))*SQRT(2*Basic!$C$4*9.81)*Tool!$B$125*SIN(RADIANS(90-DEGREES(ASIN(AD901/2000))))*SQRT(2*Basic!$C$4*9.81)*Tool!$B$125)+(COS(RADIANS(90-DEGREES(ASIN(AD901/2000))))*SQRT(2*Basic!$C$4*9.81)*COS(RADIANS(90-DEGREES(ASIN(AD901/2000))))*SQRT(2*Basic!$C$4*9.81))))*SIN(RADIANS(AK901))*(SQRT((SIN(RADIANS(90-DEGREES(ASIN(AD901/2000))))*SQRT(2*Basic!$C$4*9.81)*Tool!$B$125*SIN(RADIANS(90-DEGREES(ASIN(AD901/2000))))*SQRT(2*Basic!$C$4*9.81)*Tool!$B$125)+(COS(RADIANS(90-DEGREES(ASIN(AD901/2000))))*SQRT(2*Basic!$C$4*9.81)*COS(RADIANS(90-DEGREES(ASIN(AD901/2000))))*SQRT(2*Basic!$C$4*9.81))))*SIN(RADIANS(AK901)))-19.62*(-Basic!$C$3))))*(SQRT((SIN(RADIANS(90-DEGREES(ASIN(AD901/2000))))*SQRT(2*Basic!$C$4*9.81)*Tool!$B$125*SIN(RADIANS(90-DEGREES(ASIN(AD901/2000))))*SQRT(2*Basic!$C$4*9.81)*Tool!$B$125)+(COS(RADIANS(90-DEGREES(ASIN(AD901/2000))))*SQRT(2*Basic!$C$4*9.81)*COS(RADIANS(90-DEGREES(ASIN(AD901/2000))))*SQRT(2*Basic!$C$4*9.81))))*COS(RADIANS(AK901))</f>
        <v>5.1422593135500643</v>
      </c>
    </row>
    <row r="902" spans="6:45" x14ac:dyDescent="0.3">
      <c r="F902">
        <v>900</v>
      </c>
      <c r="G902" s="31">
        <f t="shared" si="98"/>
        <v>2.6532374068901934</v>
      </c>
      <c r="H902" s="35">
        <f>Tool!$E$10+('Trajectory Map'!G902*SIN(RADIANS(90-2*DEGREES(ASIN($D$5/2000))))/COS(RADIANS(90-2*DEGREES(ASIN($D$5/2000))))-('Trajectory Map'!G902*'Trajectory Map'!G902/((VLOOKUP($D$5,$AD$3:$AR$2002,15,FALSE)*4*COS(RADIANS(90-2*DEGREES(ASIN($D$5/2000))))*COS(RADIANS(90-2*DEGREES(ASIN($D$5/2000))))))))</f>
        <v>4.9925219359249873</v>
      </c>
      <c r="AD902" s="33">
        <f t="shared" si="102"/>
        <v>900</v>
      </c>
      <c r="AE902" s="33">
        <f t="shared" si="99"/>
        <v>1786.0571099491751</v>
      </c>
      <c r="AH902" s="33">
        <f t="shared" si="100"/>
        <v>26.743683950403007</v>
      </c>
      <c r="AI902" s="33">
        <f t="shared" si="101"/>
        <v>63.25631604959699</v>
      </c>
      <c r="AK902" s="75">
        <f t="shared" si="103"/>
        <v>36.512632099193986</v>
      </c>
      <c r="AN902" s="64"/>
      <c r="AQ902" s="64"/>
      <c r="AR902" s="75">
        <f>(SQRT((SIN(RADIANS(90-DEGREES(ASIN(AD902/2000))))*SQRT(2*Basic!$C$4*9.81)*Tool!$B$125*SIN(RADIANS(90-DEGREES(ASIN(AD902/2000))))*SQRT(2*Basic!$C$4*9.81)*Tool!$B$125)+(COS(RADIANS(90-DEGREES(ASIN(AD902/2000))))*SQRT(2*Basic!$C$4*9.81)*COS(RADIANS(90-DEGREES(ASIN(AD902/2000))))*SQRT(2*Basic!$C$4*9.81))))*(SQRT((SIN(RADIANS(90-DEGREES(ASIN(AD902/2000))))*SQRT(2*Basic!$C$4*9.81)*Tool!$B$125*SIN(RADIANS(90-DEGREES(ASIN(AD902/2000))))*SQRT(2*Basic!$C$4*9.81)*Tool!$B$125)+(COS(RADIANS(90-DEGREES(ASIN(AD902/2000))))*SQRT(2*Basic!$C$4*9.81)*COS(RADIANS(90-DEGREES(ASIN(AD902/2000))))*SQRT(2*Basic!$C$4*9.81))))/(2*9.81)</f>
        <v>1.0447928999999998</v>
      </c>
      <c r="AS902" s="75">
        <f>(1/9.81)*((SQRT((SIN(RADIANS(90-DEGREES(ASIN(AD902/2000))))*SQRT(2*Basic!$C$4*9.81)*Tool!$B$125*SIN(RADIANS(90-DEGREES(ASIN(AD902/2000))))*SQRT(2*Basic!$C$4*9.81)*Tool!$B$125)+(COS(RADIANS(90-DEGREES(ASIN(AD902/2000))))*SQRT(2*Basic!$C$4*9.81)*COS(RADIANS(90-DEGREES(ASIN(AD902/2000))))*SQRT(2*Basic!$C$4*9.81))))*SIN(RADIANS(AK902))+(SQRT(((SQRT((SIN(RADIANS(90-DEGREES(ASIN(AD902/2000))))*SQRT(2*Basic!$C$4*9.81)*Tool!$B$125*SIN(RADIANS(90-DEGREES(ASIN(AD902/2000))))*SQRT(2*Basic!$C$4*9.81)*Tool!$B$125)+(COS(RADIANS(90-DEGREES(ASIN(AD902/2000))))*SQRT(2*Basic!$C$4*9.81)*COS(RADIANS(90-DEGREES(ASIN(AD902/2000))))*SQRT(2*Basic!$C$4*9.81))))*SIN(RADIANS(AK902))*(SQRT((SIN(RADIANS(90-DEGREES(ASIN(AD902/2000))))*SQRT(2*Basic!$C$4*9.81)*Tool!$B$125*SIN(RADIANS(90-DEGREES(ASIN(AD902/2000))))*SQRT(2*Basic!$C$4*9.81)*Tool!$B$125)+(COS(RADIANS(90-DEGREES(ASIN(AD902/2000))))*SQRT(2*Basic!$C$4*9.81)*COS(RADIANS(90-DEGREES(ASIN(AD902/2000))))*SQRT(2*Basic!$C$4*9.81))))*SIN(RADIANS(AK902)))-19.62*(-Basic!$C$3))))*(SQRT((SIN(RADIANS(90-DEGREES(ASIN(AD902/2000))))*SQRT(2*Basic!$C$4*9.81)*Tool!$B$125*SIN(RADIANS(90-DEGREES(ASIN(AD902/2000))))*SQRT(2*Basic!$C$4*9.81)*Tool!$B$125)+(COS(RADIANS(90-DEGREES(ASIN(AD902/2000))))*SQRT(2*Basic!$C$4*9.81)*COS(RADIANS(90-DEGREES(ASIN(AD902/2000))))*SQRT(2*Basic!$C$4*9.81))))*COS(RADIANS(AK902))</f>
        <v>5.1461283779379423</v>
      </c>
    </row>
    <row r="903" spans="6:45" x14ac:dyDescent="0.3">
      <c r="F903">
        <v>901</v>
      </c>
      <c r="G903" s="31">
        <f t="shared" si="98"/>
        <v>2.6561854484534053</v>
      </c>
      <c r="H903" s="35">
        <f>Tool!$E$10+('Trajectory Map'!G903*SIN(RADIANS(90-2*DEGREES(ASIN($D$5/2000))))/COS(RADIANS(90-2*DEGREES(ASIN($D$5/2000))))-('Trajectory Map'!G903*'Trajectory Map'!G903/((VLOOKUP($D$5,$AD$3:$AR$2002,15,FALSE)*4*COS(RADIANS(90-2*DEGREES(ASIN($D$5/2000))))*COS(RADIANS(90-2*DEGREES(ASIN($D$5/2000))))))))</f>
        <v>4.9898466719756867</v>
      </c>
      <c r="AD903" s="33">
        <f t="shared" si="102"/>
        <v>901</v>
      </c>
      <c r="AE903" s="33">
        <f t="shared" si="99"/>
        <v>1785.5528555604283</v>
      </c>
      <c r="AH903" s="33">
        <f t="shared" si="100"/>
        <v>26.775767956534249</v>
      </c>
      <c r="AI903" s="33">
        <f t="shared" si="101"/>
        <v>63.224232043465747</v>
      </c>
      <c r="AK903" s="75">
        <f t="shared" si="103"/>
        <v>36.448464086931502</v>
      </c>
      <c r="AN903" s="64"/>
      <c r="AQ903" s="64"/>
      <c r="AR903" s="75">
        <f>(SQRT((SIN(RADIANS(90-DEGREES(ASIN(AD903/2000))))*SQRT(2*Basic!$C$4*9.81)*Tool!$B$125*SIN(RADIANS(90-DEGREES(ASIN(AD903/2000))))*SQRT(2*Basic!$C$4*9.81)*Tool!$B$125)+(COS(RADIANS(90-DEGREES(ASIN(AD903/2000))))*SQRT(2*Basic!$C$4*9.81)*COS(RADIANS(90-DEGREES(ASIN(AD903/2000))))*SQRT(2*Basic!$C$4*9.81))))*(SQRT((SIN(RADIANS(90-DEGREES(ASIN(AD903/2000))))*SQRT(2*Basic!$C$4*9.81)*Tool!$B$125*SIN(RADIANS(90-DEGREES(ASIN(AD903/2000))))*SQRT(2*Basic!$C$4*9.81)*Tool!$B$125)+(COS(RADIANS(90-DEGREES(ASIN(AD903/2000))))*SQRT(2*Basic!$C$4*9.81)*COS(RADIANS(90-DEGREES(ASIN(AD903/2000))))*SQRT(2*Basic!$C$4*9.81))))/(2*9.81)</f>
        <v>1.0452757300900002</v>
      </c>
      <c r="AS903" s="75">
        <f>(1/9.81)*((SQRT((SIN(RADIANS(90-DEGREES(ASIN(AD903/2000))))*SQRT(2*Basic!$C$4*9.81)*Tool!$B$125*SIN(RADIANS(90-DEGREES(ASIN(AD903/2000))))*SQRT(2*Basic!$C$4*9.81)*Tool!$B$125)+(COS(RADIANS(90-DEGREES(ASIN(AD903/2000))))*SQRT(2*Basic!$C$4*9.81)*COS(RADIANS(90-DEGREES(ASIN(AD903/2000))))*SQRT(2*Basic!$C$4*9.81))))*SIN(RADIANS(AK903))+(SQRT(((SQRT((SIN(RADIANS(90-DEGREES(ASIN(AD903/2000))))*SQRT(2*Basic!$C$4*9.81)*Tool!$B$125*SIN(RADIANS(90-DEGREES(ASIN(AD903/2000))))*SQRT(2*Basic!$C$4*9.81)*Tool!$B$125)+(COS(RADIANS(90-DEGREES(ASIN(AD903/2000))))*SQRT(2*Basic!$C$4*9.81)*COS(RADIANS(90-DEGREES(ASIN(AD903/2000))))*SQRT(2*Basic!$C$4*9.81))))*SIN(RADIANS(AK903))*(SQRT((SIN(RADIANS(90-DEGREES(ASIN(AD903/2000))))*SQRT(2*Basic!$C$4*9.81)*Tool!$B$125*SIN(RADIANS(90-DEGREES(ASIN(AD903/2000))))*SQRT(2*Basic!$C$4*9.81)*Tool!$B$125)+(COS(RADIANS(90-DEGREES(ASIN(AD903/2000))))*SQRT(2*Basic!$C$4*9.81)*COS(RADIANS(90-DEGREES(ASIN(AD903/2000))))*SQRT(2*Basic!$C$4*9.81))))*SIN(RADIANS(AK903)))-19.62*(-Basic!$C$3))))*(SQRT((SIN(RADIANS(90-DEGREES(ASIN(AD903/2000))))*SQRT(2*Basic!$C$4*9.81)*Tool!$B$125*SIN(RADIANS(90-DEGREES(ASIN(AD903/2000))))*SQRT(2*Basic!$C$4*9.81)*Tool!$B$125)+(COS(RADIANS(90-DEGREES(ASIN(AD903/2000))))*SQRT(2*Basic!$C$4*9.81)*COS(RADIANS(90-DEGREES(ASIN(AD903/2000))))*SQRT(2*Basic!$C$4*9.81))))*COS(RADIANS(AK903))</f>
        <v>5.1499895144332504</v>
      </c>
    </row>
    <row r="904" spans="6:45" x14ac:dyDescent="0.3">
      <c r="F904">
        <v>902</v>
      </c>
      <c r="G904" s="31">
        <f t="shared" si="98"/>
        <v>2.6591334900166164</v>
      </c>
      <c r="H904" s="35">
        <f>Tool!$E$10+('Trajectory Map'!G904*SIN(RADIANS(90-2*DEGREES(ASIN($D$5/2000))))/COS(RADIANS(90-2*DEGREES(ASIN($D$5/2000))))-('Trajectory Map'!G904*'Trajectory Map'!G904/((VLOOKUP($D$5,$AD$3:$AR$2002,15,FALSE)*4*COS(RADIANS(90-2*DEGREES(ASIN($D$5/2000))))*COS(RADIANS(90-2*DEGREES(ASIN($D$5/2000))))))))</f>
        <v>4.9871679544328735</v>
      </c>
      <c r="AD904" s="33">
        <f t="shared" si="102"/>
        <v>902</v>
      </c>
      <c r="AE904" s="33">
        <f t="shared" si="99"/>
        <v>1785.0478985170118</v>
      </c>
      <c r="AH904" s="33">
        <f t="shared" si="100"/>
        <v>26.807861031039778</v>
      </c>
      <c r="AI904" s="33">
        <f t="shared" si="101"/>
        <v>63.192138968960222</v>
      </c>
      <c r="AK904" s="75">
        <f t="shared" si="103"/>
        <v>36.384277937920444</v>
      </c>
      <c r="AN904" s="64"/>
      <c r="AQ904" s="64"/>
      <c r="AR904" s="75">
        <f>(SQRT((SIN(RADIANS(90-DEGREES(ASIN(AD904/2000))))*SQRT(2*Basic!$C$4*9.81)*Tool!$B$125*SIN(RADIANS(90-DEGREES(ASIN(AD904/2000))))*SQRT(2*Basic!$C$4*9.81)*Tool!$B$125)+(COS(RADIANS(90-DEGREES(ASIN(AD904/2000))))*SQRT(2*Basic!$C$4*9.81)*COS(RADIANS(90-DEGREES(ASIN(AD904/2000))))*SQRT(2*Basic!$C$4*9.81))))*(SQRT((SIN(RADIANS(90-DEGREES(ASIN(AD904/2000))))*SQRT(2*Basic!$C$4*9.81)*Tool!$B$125*SIN(RADIANS(90-DEGREES(ASIN(AD904/2000))))*SQRT(2*Basic!$C$4*9.81)*Tool!$B$125)+(COS(RADIANS(90-DEGREES(ASIN(AD904/2000))))*SQRT(2*Basic!$C$4*9.81)*COS(RADIANS(90-DEGREES(ASIN(AD904/2000))))*SQRT(2*Basic!$C$4*9.81))))/(2*9.81)</f>
        <v>1.0457590963599999</v>
      </c>
      <c r="AS904" s="75">
        <f>(1/9.81)*((SQRT((SIN(RADIANS(90-DEGREES(ASIN(AD904/2000))))*SQRT(2*Basic!$C$4*9.81)*Tool!$B$125*SIN(RADIANS(90-DEGREES(ASIN(AD904/2000))))*SQRT(2*Basic!$C$4*9.81)*Tool!$B$125)+(COS(RADIANS(90-DEGREES(ASIN(AD904/2000))))*SQRT(2*Basic!$C$4*9.81)*COS(RADIANS(90-DEGREES(ASIN(AD904/2000))))*SQRT(2*Basic!$C$4*9.81))))*SIN(RADIANS(AK904))+(SQRT(((SQRT((SIN(RADIANS(90-DEGREES(ASIN(AD904/2000))))*SQRT(2*Basic!$C$4*9.81)*Tool!$B$125*SIN(RADIANS(90-DEGREES(ASIN(AD904/2000))))*SQRT(2*Basic!$C$4*9.81)*Tool!$B$125)+(COS(RADIANS(90-DEGREES(ASIN(AD904/2000))))*SQRT(2*Basic!$C$4*9.81)*COS(RADIANS(90-DEGREES(ASIN(AD904/2000))))*SQRT(2*Basic!$C$4*9.81))))*SIN(RADIANS(AK904))*(SQRT((SIN(RADIANS(90-DEGREES(ASIN(AD904/2000))))*SQRT(2*Basic!$C$4*9.81)*Tool!$B$125*SIN(RADIANS(90-DEGREES(ASIN(AD904/2000))))*SQRT(2*Basic!$C$4*9.81)*Tool!$B$125)+(COS(RADIANS(90-DEGREES(ASIN(AD904/2000))))*SQRT(2*Basic!$C$4*9.81)*COS(RADIANS(90-DEGREES(ASIN(AD904/2000))))*SQRT(2*Basic!$C$4*9.81))))*SIN(RADIANS(AK904)))-19.62*(-Basic!$C$3))))*(SQRT((SIN(RADIANS(90-DEGREES(ASIN(AD904/2000))))*SQRT(2*Basic!$C$4*9.81)*Tool!$B$125*SIN(RADIANS(90-DEGREES(ASIN(AD904/2000))))*SQRT(2*Basic!$C$4*9.81)*Tool!$B$125)+(COS(RADIANS(90-DEGREES(ASIN(AD904/2000))))*SQRT(2*Basic!$C$4*9.81)*COS(RADIANS(90-DEGREES(ASIN(AD904/2000))))*SQRT(2*Basic!$C$4*9.81))))*COS(RADIANS(AK904))</f>
        <v>5.1538427067087893</v>
      </c>
    </row>
    <row r="905" spans="6:45" x14ac:dyDescent="0.3">
      <c r="F905">
        <v>903</v>
      </c>
      <c r="G905" s="31">
        <f t="shared" si="98"/>
        <v>2.6620815315798279</v>
      </c>
      <c r="H905" s="35">
        <f>Tool!$E$10+('Trajectory Map'!G905*SIN(RADIANS(90-2*DEGREES(ASIN($D$5/2000))))/COS(RADIANS(90-2*DEGREES(ASIN($D$5/2000))))-('Trajectory Map'!G905*'Trajectory Map'!G905/((VLOOKUP($D$5,$AD$3:$AR$2002,15,FALSE)*4*COS(RADIANS(90-2*DEGREES(ASIN($D$5/2000))))*COS(RADIANS(90-2*DEGREES(ASIN($D$5/2000))))))))</f>
        <v>4.9844857832965452</v>
      </c>
      <c r="AD905" s="33">
        <f t="shared" si="102"/>
        <v>903</v>
      </c>
      <c r="AE905" s="33">
        <f t="shared" si="99"/>
        <v>1784.5422382224524</v>
      </c>
      <c r="AH905" s="33">
        <f t="shared" si="100"/>
        <v>26.839963191690945</v>
      </c>
      <c r="AI905" s="33">
        <f t="shared" si="101"/>
        <v>63.160036808309059</v>
      </c>
      <c r="AK905" s="75">
        <f t="shared" si="103"/>
        <v>36.32007361661811</v>
      </c>
      <c r="AN905" s="64"/>
      <c r="AQ905" s="64"/>
      <c r="AR905" s="75">
        <f>(SQRT((SIN(RADIANS(90-DEGREES(ASIN(AD905/2000))))*SQRT(2*Basic!$C$4*9.81)*Tool!$B$125*SIN(RADIANS(90-DEGREES(ASIN(AD905/2000))))*SQRT(2*Basic!$C$4*9.81)*Tool!$B$125)+(COS(RADIANS(90-DEGREES(ASIN(AD905/2000))))*SQRT(2*Basic!$C$4*9.81)*COS(RADIANS(90-DEGREES(ASIN(AD905/2000))))*SQRT(2*Basic!$C$4*9.81))))*(SQRT((SIN(RADIANS(90-DEGREES(ASIN(AD905/2000))))*SQRT(2*Basic!$C$4*9.81)*Tool!$B$125*SIN(RADIANS(90-DEGREES(ASIN(AD905/2000))))*SQRT(2*Basic!$C$4*9.81)*Tool!$B$125)+(COS(RADIANS(90-DEGREES(ASIN(AD905/2000))))*SQRT(2*Basic!$C$4*9.81)*COS(RADIANS(90-DEGREES(ASIN(AD905/2000))))*SQRT(2*Basic!$C$4*9.81))))/(2*9.81)</f>
        <v>1.0462429988099997</v>
      </c>
      <c r="AS905" s="75">
        <f>(1/9.81)*((SQRT((SIN(RADIANS(90-DEGREES(ASIN(AD905/2000))))*SQRT(2*Basic!$C$4*9.81)*Tool!$B$125*SIN(RADIANS(90-DEGREES(ASIN(AD905/2000))))*SQRT(2*Basic!$C$4*9.81)*Tool!$B$125)+(COS(RADIANS(90-DEGREES(ASIN(AD905/2000))))*SQRT(2*Basic!$C$4*9.81)*COS(RADIANS(90-DEGREES(ASIN(AD905/2000))))*SQRT(2*Basic!$C$4*9.81))))*SIN(RADIANS(AK905))+(SQRT(((SQRT((SIN(RADIANS(90-DEGREES(ASIN(AD905/2000))))*SQRT(2*Basic!$C$4*9.81)*Tool!$B$125*SIN(RADIANS(90-DEGREES(ASIN(AD905/2000))))*SQRT(2*Basic!$C$4*9.81)*Tool!$B$125)+(COS(RADIANS(90-DEGREES(ASIN(AD905/2000))))*SQRT(2*Basic!$C$4*9.81)*COS(RADIANS(90-DEGREES(ASIN(AD905/2000))))*SQRT(2*Basic!$C$4*9.81))))*SIN(RADIANS(AK905))*(SQRT((SIN(RADIANS(90-DEGREES(ASIN(AD905/2000))))*SQRT(2*Basic!$C$4*9.81)*Tool!$B$125*SIN(RADIANS(90-DEGREES(ASIN(AD905/2000))))*SQRT(2*Basic!$C$4*9.81)*Tool!$B$125)+(COS(RADIANS(90-DEGREES(ASIN(AD905/2000))))*SQRT(2*Basic!$C$4*9.81)*COS(RADIANS(90-DEGREES(ASIN(AD905/2000))))*SQRT(2*Basic!$C$4*9.81))))*SIN(RADIANS(AK905)))-19.62*(-Basic!$C$3))))*(SQRT((SIN(RADIANS(90-DEGREES(ASIN(AD905/2000))))*SQRT(2*Basic!$C$4*9.81)*Tool!$B$125*SIN(RADIANS(90-DEGREES(ASIN(AD905/2000))))*SQRT(2*Basic!$C$4*9.81)*Tool!$B$125)+(COS(RADIANS(90-DEGREES(ASIN(AD905/2000))))*SQRT(2*Basic!$C$4*9.81)*COS(RADIANS(90-DEGREES(ASIN(AD905/2000))))*SQRT(2*Basic!$C$4*9.81))))*COS(RADIANS(AK905))</f>
        <v>5.1576879384294072</v>
      </c>
    </row>
    <row r="906" spans="6:45" x14ac:dyDescent="0.3">
      <c r="F906">
        <v>904</v>
      </c>
      <c r="G906" s="31">
        <f t="shared" si="98"/>
        <v>2.6650295731430393</v>
      </c>
      <c r="H906" s="35">
        <f>Tool!$E$10+('Trajectory Map'!G906*SIN(RADIANS(90-2*DEGREES(ASIN($D$5/2000))))/COS(RADIANS(90-2*DEGREES(ASIN($D$5/2000))))-('Trajectory Map'!G906*'Trajectory Map'!G906/((VLOOKUP($D$5,$AD$3:$AR$2002,15,FALSE)*4*COS(RADIANS(90-2*DEGREES(ASIN($D$5/2000))))*COS(RADIANS(90-2*DEGREES(ASIN($D$5/2000))))))))</f>
        <v>4.9818001585667036</v>
      </c>
      <c r="AD906" s="33">
        <f t="shared" si="102"/>
        <v>904</v>
      </c>
      <c r="AE906" s="33">
        <f t="shared" si="99"/>
        <v>1784.0358740787697</v>
      </c>
      <c r="AH906" s="33">
        <f t="shared" si="100"/>
        <v>26.872074456295664</v>
      </c>
      <c r="AI906" s="33">
        <f t="shared" si="101"/>
        <v>63.127925543704336</v>
      </c>
      <c r="AK906" s="75">
        <f t="shared" si="103"/>
        <v>36.255851087408672</v>
      </c>
      <c r="AN906" s="64"/>
      <c r="AQ906" s="64"/>
      <c r="AR906" s="75">
        <f>(SQRT((SIN(RADIANS(90-DEGREES(ASIN(AD906/2000))))*SQRT(2*Basic!$C$4*9.81)*Tool!$B$125*SIN(RADIANS(90-DEGREES(ASIN(AD906/2000))))*SQRT(2*Basic!$C$4*9.81)*Tool!$B$125)+(COS(RADIANS(90-DEGREES(ASIN(AD906/2000))))*SQRT(2*Basic!$C$4*9.81)*COS(RADIANS(90-DEGREES(ASIN(AD906/2000))))*SQRT(2*Basic!$C$4*9.81))))*(SQRT((SIN(RADIANS(90-DEGREES(ASIN(AD906/2000))))*SQRT(2*Basic!$C$4*9.81)*Tool!$B$125*SIN(RADIANS(90-DEGREES(ASIN(AD906/2000))))*SQRT(2*Basic!$C$4*9.81)*Tool!$B$125)+(COS(RADIANS(90-DEGREES(ASIN(AD906/2000))))*SQRT(2*Basic!$C$4*9.81)*COS(RADIANS(90-DEGREES(ASIN(AD906/2000))))*SQRT(2*Basic!$C$4*9.81))))/(2*9.81)</f>
        <v>1.0467274374400004</v>
      </c>
      <c r="AS906" s="75">
        <f>(1/9.81)*((SQRT((SIN(RADIANS(90-DEGREES(ASIN(AD906/2000))))*SQRT(2*Basic!$C$4*9.81)*Tool!$B$125*SIN(RADIANS(90-DEGREES(ASIN(AD906/2000))))*SQRT(2*Basic!$C$4*9.81)*Tool!$B$125)+(COS(RADIANS(90-DEGREES(ASIN(AD906/2000))))*SQRT(2*Basic!$C$4*9.81)*COS(RADIANS(90-DEGREES(ASIN(AD906/2000))))*SQRT(2*Basic!$C$4*9.81))))*SIN(RADIANS(AK906))+(SQRT(((SQRT((SIN(RADIANS(90-DEGREES(ASIN(AD906/2000))))*SQRT(2*Basic!$C$4*9.81)*Tool!$B$125*SIN(RADIANS(90-DEGREES(ASIN(AD906/2000))))*SQRT(2*Basic!$C$4*9.81)*Tool!$B$125)+(COS(RADIANS(90-DEGREES(ASIN(AD906/2000))))*SQRT(2*Basic!$C$4*9.81)*COS(RADIANS(90-DEGREES(ASIN(AD906/2000))))*SQRT(2*Basic!$C$4*9.81))))*SIN(RADIANS(AK906))*(SQRT((SIN(RADIANS(90-DEGREES(ASIN(AD906/2000))))*SQRT(2*Basic!$C$4*9.81)*Tool!$B$125*SIN(RADIANS(90-DEGREES(ASIN(AD906/2000))))*SQRT(2*Basic!$C$4*9.81)*Tool!$B$125)+(COS(RADIANS(90-DEGREES(ASIN(AD906/2000))))*SQRT(2*Basic!$C$4*9.81)*COS(RADIANS(90-DEGREES(ASIN(AD906/2000))))*SQRT(2*Basic!$C$4*9.81))))*SIN(RADIANS(AK906)))-19.62*(-Basic!$C$3))))*(SQRT((SIN(RADIANS(90-DEGREES(ASIN(AD906/2000))))*SQRT(2*Basic!$C$4*9.81)*Tool!$B$125*SIN(RADIANS(90-DEGREES(ASIN(AD906/2000))))*SQRT(2*Basic!$C$4*9.81)*Tool!$B$125)+(COS(RADIANS(90-DEGREES(ASIN(AD906/2000))))*SQRT(2*Basic!$C$4*9.81)*COS(RADIANS(90-DEGREES(ASIN(AD906/2000))))*SQRT(2*Basic!$C$4*9.81))))*COS(RADIANS(AK906))</f>
        <v>5.1615251932520732</v>
      </c>
    </row>
    <row r="907" spans="6:45" x14ac:dyDescent="0.3">
      <c r="F907">
        <v>905</v>
      </c>
      <c r="G907" s="31">
        <f t="shared" si="98"/>
        <v>2.6679776147062504</v>
      </c>
      <c r="H907" s="35">
        <f>Tool!$E$10+('Trajectory Map'!G907*SIN(RADIANS(90-2*DEGREES(ASIN($D$5/2000))))/COS(RADIANS(90-2*DEGREES(ASIN($D$5/2000))))-('Trajectory Map'!G907*'Trajectory Map'!G907/((VLOOKUP($D$5,$AD$3:$AR$2002,15,FALSE)*4*COS(RADIANS(90-2*DEGREES(ASIN($D$5/2000))))*COS(RADIANS(90-2*DEGREES(ASIN($D$5/2000))))))))</f>
        <v>4.9791110802433476</v>
      </c>
      <c r="AD907" s="33">
        <f t="shared" si="102"/>
        <v>905</v>
      </c>
      <c r="AE907" s="33">
        <f t="shared" si="99"/>
        <v>1783.5288054864716</v>
      </c>
      <c r="AH907" s="33">
        <f t="shared" si="100"/>
        <v>26.90419484269858</v>
      </c>
      <c r="AI907" s="33">
        <f t="shared" si="101"/>
        <v>63.09580515730142</v>
      </c>
      <c r="AK907" s="75">
        <f t="shared" si="103"/>
        <v>36.191610314602841</v>
      </c>
      <c r="AN907" s="64"/>
      <c r="AQ907" s="64"/>
      <c r="AR907" s="75">
        <f>(SQRT((SIN(RADIANS(90-DEGREES(ASIN(AD907/2000))))*SQRT(2*Basic!$C$4*9.81)*Tool!$B$125*SIN(RADIANS(90-DEGREES(ASIN(AD907/2000))))*SQRT(2*Basic!$C$4*9.81)*Tool!$B$125)+(COS(RADIANS(90-DEGREES(ASIN(AD907/2000))))*SQRT(2*Basic!$C$4*9.81)*COS(RADIANS(90-DEGREES(ASIN(AD907/2000))))*SQRT(2*Basic!$C$4*9.81))))*(SQRT((SIN(RADIANS(90-DEGREES(ASIN(AD907/2000))))*SQRT(2*Basic!$C$4*9.81)*Tool!$B$125*SIN(RADIANS(90-DEGREES(ASIN(AD907/2000))))*SQRT(2*Basic!$C$4*9.81)*Tool!$B$125)+(COS(RADIANS(90-DEGREES(ASIN(AD907/2000))))*SQRT(2*Basic!$C$4*9.81)*COS(RADIANS(90-DEGREES(ASIN(AD907/2000))))*SQRT(2*Basic!$C$4*9.81))))/(2*9.81)</f>
        <v>1.0472124122499997</v>
      </c>
      <c r="AS907" s="75">
        <f>(1/9.81)*((SQRT((SIN(RADIANS(90-DEGREES(ASIN(AD907/2000))))*SQRT(2*Basic!$C$4*9.81)*Tool!$B$125*SIN(RADIANS(90-DEGREES(ASIN(AD907/2000))))*SQRT(2*Basic!$C$4*9.81)*Tool!$B$125)+(COS(RADIANS(90-DEGREES(ASIN(AD907/2000))))*SQRT(2*Basic!$C$4*9.81)*COS(RADIANS(90-DEGREES(ASIN(AD907/2000))))*SQRT(2*Basic!$C$4*9.81))))*SIN(RADIANS(AK907))+(SQRT(((SQRT((SIN(RADIANS(90-DEGREES(ASIN(AD907/2000))))*SQRT(2*Basic!$C$4*9.81)*Tool!$B$125*SIN(RADIANS(90-DEGREES(ASIN(AD907/2000))))*SQRT(2*Basic!$C$4*9.81)*Tool!$B$125)+(COS(RADIANS(90-DEGREES(ASIN(AD907/2000))))*SQRT(2*Basic!$C$4*9.81)*COS(RADIANS(90-DEGREES(ASIN(AD907/2000))))*SQRT(2*Basic!$C$4*9.81))))*SIN(RADIANS(AK907))*(SQRT((SIN(RADIANS(90-DEGREES(ASIN(AD907/2000))))*SQRT(2*Basic!$C$4*9.81)*Tool!$B$125*SIN(RADIANS(90-DEGREES(ASIN(AD907/2000))))*SQRT(2*Basic!$C$4*9.81)*Tool!$B$125)+(COS(RADIANS(90-DEGREES(ASIN(AD907/2000))))*SQRT(2*Basic!$C$4*9.81)*COS(RADIANS(90-DEGREES(ASIN(AD907/2000))))*SQRT(2*Basic!$C$4*9.81))))*SIN(RADIANS(AK907)))-19.62*(-Basic!$C$3))))*(SQRT((SIN(RADIANS(90-DEGREES(ASIN(AD907/2000))))*SQRT(2*Basic!$C$4*9.81)*Tool!$B$125*SIN(RADIANS(90-DEGREES(ASIN(AD907/2000))))*SQRT(2*Basic!$C$4*9.81)*Tool!$B$125)+(COS(RADIANS(90-DEGREES(ASIN(AD907/2000))))*SQRT(2*Basic!$C$4*9.81)*COS(RADIANS(90-DEGREES(ASIN(AD907/2000))))*SQRT(2*Basic!$C$4*9.81))))*COS(RADIANS(AK907))</f>
        <v>5.1653544548259465</v>
      </c>
    </row>
    <row r="908" spans="6:45" x14ac:dyDescent="0.3">
      <c r="F908">
        <v>906</v>
      </c>
      <c r="G908" s="31">
        <f t="shared" si="98"/>
        <v>2.6709256562694619</v>
      </c>
      <c r="H908" s="35">
        <f>Tool!$E$10+('Trajectory Map'!G908*SIN(RADIANS(90-2*DEGREES(ASIN($D$5/2000))))/COS(RADIANS(90-2*DEGREES(ASIN($D$5/2000))))-('Trajectory Map'!G908*'Trajectory Map'!G908/((VLOOKUP($D$5,$AD$3:$AR$2002,15,FALSE)*4*COS(RADIANS(90-2*DEGREES(ASIN($D$5/2000))))*COS(RADIANS(90-2*DEGREES(ASIN($D$5/2000))))))))</f>
        <v>4.9764185483264773</v>
      </c>
      <c r="AD908" s="33">
        <f t="shared" si="102"/>
        <v>906</v>
      </c>
      <c r="AE908" s="33">
        <f t="shared" si="99"/>
        <v>1783.021031844549</v>
      </c>
      <c r="AH908" s="33">
        <f t="shared" si="100"/>
        <v>26.936324368781147</v>
      </c>
      <c r="AI908" s="33">
        <f t="shared" si="101"/>
        <v>63.063675631218857</v>
      </c>
      <c r="AK908" s="75">
        <f t="shared" si="103"/>
        <v>36.127351262437706</v>
      </c>
      <c r="AN908" s="64"/>
      <c r="AQ908" s="64"/>
      <c r="AR908" s="75">
        <f>(SQRT((SIN(RADIANS(90-DEGREES(ASIN(AD908/2000))))*SQRT(2*Basic!$C$4*9.81)*Tool!$B$125*SIN(RADIANS(90-DEGREES(ASIN(AD908/2000))))*SQRT(2*Basic!$C$4*9.81)*Tool!$B$125)+(COS(RADIANS(90-DEGREES(ASIN(AD908/2000))))*SQRT(2*Basic!$C$4*9.81)*COS(RADIANS(90-DEGREES(ASIN(AD908/2000))))*SQRT(2*Basic!$C$4*9.81))))*(SQRT((SIN(RADIANS(90-DEGREES(ASIN(AD908/2000))))*SQRT(2*Basic!$C$4*9.81)*Tool!$B$125*SIN(RADIANS(90-DEGREES(ASIN(AD908/2000))))*SQRT(2*Basic!$C$4*9.81)*Tool!$B$125)+(COS(RADIANS(90-DEGREES(ASIN(AD908/2000))))*SQRT(2*Basic!$C$4*9.81)*COS(RADIANS(90-DEGREES(ASIN(AD908/2000))))*SQRT(2*Basic!$C$4*9.81))))/(2*9.81)</f>
        <v>1.0476979232400001</v>
      </c>
      <c r="AS908" s="75">
        <f>(1/9.81)*((SQRT((SIN(RADIANS(90-DEGREES(ASIN(AD908/2000))))*SQRT(2*Basic!$C$4*9.81)*Tool!$B$125*SIN(RADIANS(90-DEGREES(ASIN(AD908/2000))))*SQRT(2*Basic!$C$4*9.81)*Tool!$B$125)+(COS(RADIANS(90-DEGREES(ASIN(AD908/2000))))*SQRT(2*Basic!$C$4*9.81)*COS(RADIANS(90-DEGREES(ASIN(AD908/2000))))*SQRT(2*Basic!$C$4*9.81))))*SIN(RADIANS(AK908))+(SQRT(((SQRT((SIN(RADIANS(90-DEGREES(ASIN(AD908/2000))))*SQRT(2*Basic!$C$4*9.81)*Tool!$B$125*SIN(RADIANS(90-DEGREES(ASIN(AD908/2000))))*SQRT(2*Basic!$C$4*9.81)*Tool!$B$125)+(COS(RADIANS(90-DEGREES(ASIN(AD908/2000))))*SQRT(2*Basic!$C$4*9.81)*COS(RADIANS(90-DEGREES(ASIN(AD908/2000))))*SQRT(2*Basic!$C$4*9.81))))*SIN(RADIANS(AK908))*(SQRT((SIN(RADIANS(90-DEGREES(ASIN(AD908/2000))))*SQRT(2*Basic!$C$4*9.81)*Tool!$B$125*SIN(RADIANS(90-DEGREES(ASIN(AD908/2000))))*SQRT(2*Basic!$C$4*9.81)*Tool!$B$125)+(COS(RADIANS(90-DEGREES(ASIN(AD908/2000))))*SQRT(2*Basic!$C$4*9.81)*COS(RADIANS(90-DEGREES(ASIN(AD908/2000))))*SQRT(2*Basic!$C$4*9.81))))*SIN(RADIANS(AK908)))-19.62*(-Basic!$C$3))))*(SQRT((SIN(RADIANS(90-DEGREES(ASIN(AD908/2000))))*SQRT(2*Basic!$C$4*9.81)*Tool!$B$125*SIN(RADIANS(90-DEGREES(ASIN(AD908/2000))))*SQRT(2*Basic!$C$4*9.81)*Tool!$B$125)+(COS(RADIANS(90-DEGREES(ASIN(AD908/2000))))*SQRT(2*Basic!$C$4*9.81)*COS(RADIANS(90-DEGREES(ASIN(AD908/2000))))*SQRT(2*Basic!$C$4*9.81))))*COS(RADIANS(AK908))</f>
        <v>5.1691757067924877</v>
      </c>
    </row>
    <row r="909" spans="6:45" x14ac:dyDescent="0.3">
      <c r="F909">
        <v>907</v>
      </c>
      <c r="G909" s="31">
        <f t="shared" si="98"/>
        <v>2.6738736978326729</v>
      </c>
      <c r="H909" s="35">
        <f>Tool!$E$10+('Trajectory Map'!G909*SIN(RADIANS(90-2*DEGREES(ASIN($D$5/2000))))/COS(RADIANS(90-2*DEGREES(ASIN($D$5/2000))))-('Trajectory Map'!G909*'Trajectory Map'!G909/((VLOOKUP($D$5,$AD$3:$AR$2002,15,FALSE)*4*COS(RADIANS(90-2*DEGREES(ASIN($D$5/2000))))*COS(RADIANS(90-2*DEGREES(ASIN($D$5/2000))))))))</f>
        <v>4.9737225628160928</v>
      </c>
      <c r="AD909" s="33">
        <f t="shared" si="102"/>
        <v>907</v>
      </c>
      <c r="AE909" s="33">
        <f t="shared" si="99"/>
        <v>1782.5125525504723</v>
      </c>
      <c r="AH909" s="33">
        <f t="shared" si="100"/>
        <v>26.968463052461797</v>
      </c>
      <c r="AI909" s="33">
        <f t="shared" si="101"/>
        <v>63.0315369475382</v>
      </c>
      <c r="AK909" s="75">
        <f t="shared" si="103"/>
        <v>36.063073895076407</v>
      </c>
      <c r="AN909" s="64"/>
      <c r="AQ909" s="64"/>
      <c r="AR909" s="75">
        <f>(SQRT((SIN(RADIANS(90-DEGREES(ASIN(AD909/2000))))*SQRT(2*Basic!$C$4*9.81)*Tool!$B$125*SIN(RADIANS(90-DEGREES(ASIN(AD909/2000))))*SQRT(2*Basic!$C$4*9.81)*Tool!$B$125)+(COS(RADIANS(90-DEGREES(ASIN(AD909/2000))))*SQRT(2*Basic!$C$4*9.81)*COS(RADIANS(90-DEGREES(ASIN(AD909/2000))))*SQRT(2*Basic!$C$4*9.81))))*(SQRT((SIN(RADIANS(90-DEGREES(ASIN(AD909/2000))))*SQRT(2*Basic!$C$4*9.81)*Tool!$B$125*SIN(RADIANS(90-DEGREES(ASIN(AD909/2000))))*SQRT(2*Basic!$C$4*9.81)*Tool!$B$125)+(COS(RADIANS(90-DEGREES(ASIN(AD909/2000))))*SQRT(2*Basic!$C$4*9.81)*COS(RADIANS(90-DEGREES(ASIN(AD909/2000))))*SQRT(2*Basic!$C$4*9.81))))/(2*9.81)</f>
        <v>1.0481839704100007</v>
      </c>
      <c r="AS909" s="75">
        <f>(1/9.81)*((SQRT((SIN(RADIANS(90-DEGREES(ASIN(AD909/2000))))*SQRT(2*Basic!$C$4*9.81)*Tool!$B$125*SIN(RADIANS(90-DEGREES(ASIN(AD909/2000))))*SQRT(2*Basic!$C$4*9.81)*Tool!$B$125)+(COS(RADIANS(90-DEGREES(ASIN(AD909/2000))))*SQRT(2*Basic!$C$4*9.81)*COS(RADIANS(90-DEGREES(ASIN(AD909/2000))))*SQRT(2*Basic!$C$4*9.81))))*SIN(RADIANS(AK909))+(SQRT(((SQRT((SIN(RADIANS(90-DEGREES(ASIN(AD909/2000))))*SQRT(2*Basic!$C$4*9.81)*Tool!$B$125*SIN(RADIANS(90-DEGREES(ASIN(AD909/2000))))*SQRT(2*Basic!$C$4*9.81)*Tool!$B$125)+(COS(RADIANS(90-DEGREES(ASIN(AD909/2000))))*SQRT(2*Basic!$C$4*9.81)*COS(RADIANS(90-DEGREES(ASIN(AD909/2000))))*SQRT(2*Basic!$C$4*9.81))))*SIN(RADIANS(AK909))*(SQRT((SIN(RADIANS(90-DEGREES(ASIN(AD909/2000))))*SQRT(2*Basic!$C$4*9.81)*Tool!$B$125*SIN(RADIANS(90-DEGREES(ASIN(AD909/2000))))*SQRT(2*Basic!$C$4*9.81)*Tool!$B$125)+(COS(RADIANS(90-DEGREES(ASIN(AD909/2000))))*SQRT(2*Basic!$C$4*9.81)*COS(RADIANS(90-DEGREES(ASIN(AD909/2000))))*SQRT(2*Basic!$C$4*9.81))))*SIN(RADIANS(AK909)))-19.62*(-Basic!$C$3))))*(SQRT((SIN(RADIANS(90-DEGREES(ASIN(AD909/2000))))*SQRT(2*Basic!$C$4*9.81)*Tool!$B$125*SIN(RADIANS(90-DEGREES(ASIN(AD909/2000))))*SQRT(2*Basic!$C$4*9.81)*Tool!$B$125)+(COS(RADIANS(90-DEGREES(ASIN(AD909/2000))))*SQRT(2*Basic!$C$4*9.81)*COS(RADIANS(90-DEGREES(ASIN(AD909/2000))))*SQRT(2*Basic!$C$4*9.81))))*COS(RADIANS(AK909))</f>
        <v>5.1729889327855156</v>
      </c>
    </row>
    <row r="910" spans="6:45" x14ac:dyDescent="0.3">
      <c r="F910">
        <v>908</v>
      </c>
      <c r="G910" s="31">
        <f t="shared" si="98"/>
        <v>2.6768217393958844</v>
      </c>
      <c r="H910" s="35">
        <f>Tool!$E$10+('Trajectory Map'!G910*SIN(RADIANS(90-2*DEGREES(ASIN($D$5/2000))))/COS(RADIANS(90-2*DEGREES(ASIN($D$5/2000))))-('Trajectory Map'!G910*'Trajectory Map'!G910/((VLOOKUP($D$5,$AD$3:$AR$2002,15,FALSE)*4*COS(RADIANS(90-2*DEGREES(ASIN($D$5/2000))))*COS(RADIANS(90-2*DEGREES(ASIN($D$5/2000))))))))</f>
        <v>4.9710231237121949</v>
      </c>
      <c r="AD910" s="33">
        <f t="shared" si="102"/>
        <v>908</v>
      </c>
      <c r="AE910" s="33">
        <f t="shared" si="99"/>
        <v>1782.003367000186</v>
      </c>
      <c r="AH910" s="33">
        <f t="shared" si="100"/>
        <v>27.000610911696018</v>
      </c>
      <c r="AI910" s="33">
        <f t="shared" si="101"/>
        <v>62.999389088303985</v>
      </c>
      <c r="AK910" s="75">
        <f t="shared" si="103"/>
        <v>35.998778176607964</v>
      </c>
      <c r="AN910" s="64"/>
      <c r="AQ910" s="64"/>
      <c r="AR910" s="75">
        <f>(SQRT((SIN(RADIANS(90-DEGREES(ASIN(AD910/2000))))*SQRT(2*Basic!$C$4*9.81)*Tool!$B$125*SIN(RADIANS(90-DEGREES(ASIN(AD910/2000))))*SQRT(2*Basic!$C$4*9.81)*Tool!$B$125)+(COS(RADIANS(90-DEGREES(ASIN(AD910/2000))))*SQRT(2*Basic!$C$4*9.81)*COS(RADIANS(90-DEGREES(ASIN(AD910/2000))))*SQRT(2*Basic!$C$4*9.81))))*(SQRT((SIN(RADIANS(90-DEGREES(ASIN(AD910/2000))))*SQRT(2*Basic!$C$4*9.81)*Tool!$B$125*SIN(RADIANS(90-DEGREES(ASIN(AD910/2000))))*SQRT(2*Basic!$C$4*9.81)*Tool!$B$125)+(COS(RADIANS(90-DEGREES(ASIN(AD910/2000))))*SQRT(2*Basic!$C$4*9.81)*COS(RADIANS(90-DEGREES(ASIN(AD910/2000))))*SQRT(2*Basic!$C$4*9.81))))/(2*9.81)</f>
        <v>1.0486705537600001</v>
      </c>
      <c r="AS910" s="75">
        <f>(1/9.81)*((SQRT((SIN(RADIANS(90-DEGREES(ASIN(AD910/2000))))*SQRT(2*Basic!$C$4*9.81)*Tool!$B$125*SIN(RADIANS(90-DEGREES(ASIN(AD910/2000))))*SQRT(2*Basic!$C$4*9.81)*Tool!$B$125)+(COS(RADIANS(90-DEGREES(ASIN(AD910/2000))))*SQRT(2*Basic!$C$4*9.81)*COS(RADIANS(90-DEGREES(ASIN(AD910/2000))))*SQRT(2*Basic!$C$4*9.81))))*SIN(RADIANS(AK910))+(SQRT(((SQRT((SIN(RADIANS(90-DEGREES(ASIN(AD910/2000))))*SQRT(2*Basic!$C$4*9.81)*Tool!$B$125*SIN(RADIANS(90-DEGREES(ASIN(AD910/2000))))*SQRT(2*Basic!$C$4*9.81)*Tool!$B$125)+(COS(RADIANS(90-DEGREES(ASIN(AD910/2000))))*SQRT(2*Basic!$C$4*9.81)*COS(RADIANS(90-DEGREES(ASIN(AD910/2000))))*SQRT(2*Basic!$C$4*9.81))))*SIN(RADIANS(AK910))*(SQRT((SIN(RADIANS(90-DEGREES(ASIN(AD910/2000))))*SQRT(2*Basic!$C$4*9.81)*Tool!$B$125*SIN(RADIANS(90-DEGREES(ASIN(AD910/2000))))*SQRT(2*Basic!$C$4*9.81)*Tool!$B$125)+(COS(RADIANS(90-DEGREES(ASIN(AD910/2000))))*SQRT(2*Basic!$C$4*9.81)*COS(RADIANS(90-DEGREES(ASIN(AD910/2000))))*SQRT(2*Basic!$C$4*9.81))))*SIN(RADIANS(AK910)))-19.62*(-Basic!$C$3))))*(SQRT((SIN(RADIANS(90-DEGREES(ASIN(AD910/2000))))*SQRT(2*Basic!$C$4*9.81)*Tool!$B$125*SIN(RADIANS(90-DEGREES(ASIN(AD910/2000))))*SQRT(2*Basic!$C$4*9.81)*Tool!$B$125)+(COS(RADIANS(90-DEGREES(ASIN(AD910/2000))))*SQRT(2*Basic!$C$4*9.81)*COS(RADIANS(90-DEGREES(ASIN(AD910/2000))))*SQRT(2*Basic!$C$4*9.81))))*COS(RADIANS(AK910))</f>
        <v>5.1767941164312967</v>
      </c>
    </row>
    <row r="911" spans="6:45" x14ac:dyDescent="0.3">
      <c r="F911">
        <v>909</v>
      </c>
      <c r="G911" s="31">
        <f t="shared" si="98"/>
        <v>2.6797697809590959</v>
      </c>
      <c r="H911" s="35">
        <f>Tool!$E$10+('Trajectory Map'!G911*SIN(RADIANS(90-2*DEGREES(ASIN($D$5/2000))))/COS(RADIANS(90-2*DEGREES(ASIN($D$5/2000))))-('Trajectory Map'!G911*'Trajectory Map'!G911/((VLOOKUP($D$5,$AD$3:$AR$2002,15,FALSE)*4*COS(RADIANS(90-2*DEGREES(ASIN($D$5/2000))))*COS(RADIANS(90-2*DEGREES(ASIN($D$5/2000))))))))</f>
        <v>4.9683202310147827</v>
      </c>
      <c r="AD911" s="33">
        <f t="shared" si="102"/>
        <v>909</v>
      </c>
      <c r="AE911" s="33">
        <f t="shared" si="99"/>
        <v>1781.4934745881053</v>
      </c>
      <c r="AH911" s="33">
        <f t="shared" si="100"/>
        <v>27.032767964476538</v>
      </c>
      <c r="AI911" s="33">
        <f t="shared" si="101"/>
        <v>62.967232035523466</v>
      </c>
      <c r="AK911" s="75">
        <f t="shared" si="103"/>
        <v>35.934464071046925</v>
      </c>
      <c r="AN911" s="64"/>
      <c r="AQ911" s="64"/>
      <c r="AR911" s="75">
        <f>(SQRT((SIN(RADIANS(90-DEGREES(ASIN(AD911/2000))))*SQRT(2*Basic!$C$4*9.81)*Tool!$B$125*SIN(RADIANS(90-DEGREES(ASIN(AD911/2000))))*SQRT(2*Basic!$C$4*9.81)*Tool!$B$125)+(COS(RADIANS(90-DEGREES(ASIN(AD911/2000))))*SQRT(2*Basic!$C$4*9.81)*COS(RADIANS(90-DEGREES(ASIN(AD911/2000))))*SQRT(2*Basic!$C$4*9.81))))*(SQRT((SIN(RADIANS(90-DEGREES(ASIN(AD911/2000))))*SQRT(2*Basic!$C$4*9.81)*Tool!$B$125*SIN(RADIANS(90-DEGREES(ASIN(AD911/2000))))*SQRT(2*Basic!$C$4*9.81)*Tool!$B$125)+(COS(RADIANS(90-DEGREES(ASIN(AD911/2000))))*SQRT(2*Basic!$C$4*9.81)*COS(RADIANS(90-DEGREES(ASIN(AD911/2000))))*SQRT(2*Basic!$C$4*9.81))))/(2*9.81)</f>
        <v>1.0491576732900001</v>
      </c>
      <c r="AS911" s="75">
        <f>(1/9.81)*((SQRT((SIN(RADIANS(90-DEGREES(ASIN(AD911/2000))))*SQRT(2*Basic!$C$4*9.81)*Tool!$B$125*SIN(RADIANS(90-DEGREES(ASIN(AD911/2000))))*SQRT(2*Basic!$C$4*9.81)*Tool!$B$125)+(COS(RADIANS(90-DEGREES(ASIN(AD911/2000))))*SQRT(2*Basic!$C$4*9.81)*COS(RADIANS(90-DEGREES(ASIN(AD911/2000))))*SQRT(2*Basic!$C$4*9.81))))*SIN(RADIANS(AK911))+(SQRT(((SQRT((SIN(RADIANS(90-DEGREES(ASIN(AD911/2000))))*SQRT(2*Basic!$C$4*9.81)*Tool!$B$125*SIN(RADIANS(90-DEGREES(ASIN(AD911/2000))))*SQRT(2*Basic!$C$4*9.81)*Tool!$B$125)+(COS(RADIANS(90-DEGREES(ASIN(AD911/2000))))*SQRT(2*Basic!$C$4*9.81)*COS(RADIANS(90-DEGREES(ASIN(AD911/2000))))*SQRT(2*Basic!$C$4*9.81))))*SIN(RADIANS(AK911))*(SQRT((SIN(RADIANS(90-DEGREES(ASIN(AD911/2000))))*SQRT(2*Basic!$C$4*9.81)*Tool!$B$125*SIN(RADIANS(90-DEGREES(ASIN(AD911/2000))))*SQRT(2*Basic!$C$4*9.81)*Tool!$B$125)+(COS(RADIANS(90-DEGREES(ASIN(AD911/2000))))*SQRT(2*Basic!$C$4*9.81)*COS(RADIANS(90-DEGREES(ASIN(AD911/2000))))*SQRT(2*Basic!$C$4*9.81))))*SIN(RADIANS(AK911)))-19.62*(-Basic!$C$3))))*(SQRT((SIN(RADIANS(90-DEGREES(ASIN(AD911/2000))))*SQRT(2*Basic!$C$4*9.81)*Tool!$B$125*SIN(RADIANS(90-DEGREES(ASIN(AD911/2000))))*SQRT(2*Basic!$C$4*9.81)*Tool!$B$125)+(COS(RADIANS(90-DEGREES(ASIN(AD911/2000))))*SQRT(2*Basic!$C$4*9.81)*COS(RADIANS(90-DEGREES(ASIN(AD911/2000))))*SQRT(2*Basic!$C$4*9.81))))*COS(RADIANS(AK911))</f>
        <v>5.1805912413486386</v>
      </c>
    </row>
    <row r="912" spans="6:45" x14ac:dyDescent="0.3">
      <c r="F912">
        <v>910</v>
      </c>
      <c r="G912" s="31">
        <f t="shared" si="98"/>
        <v>2.6827178225223069</v>
      </c>
      <c r="H912" s="35">
        <f>Tool!$E$10+('Trajectory Map'!G912*SIN(RADIANS(90-2*DEGREES(ASIN($D$5/2000))))/COS(RADIANS(90-2*DEGREES(ASIN($D$5/2000))))-('Trajectory Map'!G912*'Trajectory Map'!G912/((VLOOKUP($D$5,$AD$3:$AR$2002,15,FALSE)*4*COS(RADIANS(90-2*DEGREES(ASIN($D$5/2000))))*COS(RADIANS(90-2*DEGREES(ASIN($D$5/2000))))))))</f>
        <v>4.9656138847238562</v>
      </c>
      <c r="AD912" s="33">
        <f t="shared" si="102"/>
        <v>910</v>
      </c>
      <c r="AE912" s="33">
        <f t="shared" si="99"/>
        <v>1780.9828747071097</v>
      </c>
      <c r="AH912" s="33">
        <f t="shared" si="100"/>
        <v>27.064934228833383</v>
      </c>
      <c r="AI912" s="33">
        <f t="shared" si="101"/>
        <v>62.93506577116662</v>
      </c>
      <c r="AK912" s="75">
        <f t="shared" si="103"/>
        <v>35.870131542333233</v>
      </c>
      <c r="AN912" s="64"/>
      <c r="AQ912" s="64"/>
      <c r="AR912" s="75">
        <f>(SQRT((SIN(RADIANS(90-DEGREES(ASIN(AD912/2000))))*SQRT(2*Basic!$C$4*9.81)*Tool!$B$125*SIN(RADIANS(90-DEGREES(ASIN(AD912/2000))))*SQRT(2*Basic!$C$4*9.81)*Tool!$B$125)+(COS(RADIANS(90-DEGREES(ASIN(AD912/2000))))*SQRT(2*Basic!$C$4*9.81)*COS(RADIANS(90-DEGREES(ASIN(AD912/2000))))*SQRT(2*Basic!$C$4*9.81))))*(SQRT((SIN(RADIANS(90-DEGREES(ASIN(AD912/2000))))*SQRT(2*Basic!$C$4*9.81)*Tool!$B$125*SIN(RADIANS(90-DEGREES(ASIN(AD912/2000))))*SQRT(2*Basic!$C$4*9.81)*Tool!$B$125)+(COS(RADIANS(90-DEGREES(ASIN(AD912/2000))))*SQRT(2*Basic!$C$4*9.81)*COS(RADIANS(90-DEGREES(ASIN(AD912/2000))))*SQRT(2*Basic!$C$4*9.81))))/(2*9.81)</f>
        <v>1.0496453290000001</v>
      </c>
      <c r="AS912" s="75">
        <f>(1/9.81)*((SQRT((SIN(RADIANS(90-DEGREES(ASIN(AD912/2000))))*SQRT(2*Basic!$C$4*9.81)*Tool!$B$125*SIN(RADIANS(90-DEGREES(ASIN(AD912/2000))))*SQRT(2*Basic!$C$4*9.81)*Tool!$B$125)+(COS(RADIANS(90-DEGREES(ASIN(AD912/2000))))*SQRT(2*Basic!$C$4*9.81)*COS(RADIANS(90-DEGREES(ASIN(AD912/2000))))*SQRT(2*Basic!$C$4*9.81))))*SIN(RADIANS(AK912))+(SQRT(((SQRT((SIN(RADIANS(90-DEGREES(ASIN(AD912/2000))))*SQRT(2*Basic!$C$4*9.81)*Tool!$B$125*SIN(RADIANS(90-DEGREES(ASIN(AD912/2000))))*SQRT(2*Basic!$C$4*9.81)*Tool!$B$125)+(COS(RADIANS(90-DEGREES(ASIN(AD912/2000))))*SQRT(2*Basic!$C$4*9.81)*COS(RADIANS(90-DEGREES(ASIN(AD912/2000))))*SQRT(2*Basic!$C$4*9.81))))*SIN(RADIANS(AK912))*(SQRT((SIN(RADIANS(90-DEGREES(ASIN(AD912/2000))))*SQRT(2*Basic!$C$4*9.81)*Tool!$B$125*SIN(RADIANS(90-DEGREES(ASIN(AD912/2000))))*SQRT(2*Basic!$C$4*9.81)*Tool!$B$125)+(COS(RADIANS(90-DEGREES(ASIN(AD912/2000))))*SQRT(2*Basic!$C$4*9.81)*COS(RADIANS(90-DEGREES(ASIN(AD912/2000))))*SQRT(2*Basic!$C$4*9.81))))*SIN(RADIANS(AK912)))-19.62*(-Basic!$C$3))))*(SQRT((SIN(RADIANS(90-DEGREES(ASIN(AD912/2000))))*SQRT(2*Basic!$C$4*9.81)*Tool!$B$125*SIN(RADIANS(90-DEGREES(ASIN(AD912/2000))))*SQRT(2*Basic!$C$4*9.81)*Tool!$B$125)+(COS(RADIANS(90-DEGREES(ASIN(AD912/2000))))*SQRT(2*Basic!$C$4*9.81)*COS(RADIANS(90-DEGREES(ASIN(AD912/2000))))*SQRT(2*Basic!$C$4*9.81))))*COS(RADIANS(AK912))</f>
        <v>5.1843802911489609</v>
      </c>
    </row>
    <row r="913" spans="6:45" x14ac:dyDescent="0.3">
      <c r="F913">
        <v>911</v>
      </c>
      <c r="G913" s="31">
        <f t="shared" si="98"/>
        <v>2.6856658640855184</v>
      </c>
      <c r="H913" s="35">
        <f>Tool!$E$10+('Trajectory Map'!G913*SIN(RADIANS(90-2*DEGREES(ASIN($D$5/2000))))/COS(RADIANS(90-2*DEGREES(ASIN($D$5/2000))))-('Trajectory Map'!G913*'Trajectory Map'!G913/((VLOOKUP($D$5,$AD$3:$AR$2002,15,FALSE)*4*COS(RADIANS(90-2*DEGREES(ASIN($D$5/2000))))*COS(RADIANS(90-2*DEGREES(ASIN($D$5/2000))))))))</f>
        <v>4.9629040848394155</v>
      </c>
      <c r="AD913" s="33">
        <f t="shared" si="102"/>
        <v>911</v>
      </c>
      <c r="AE913" s="33">
        <f t="shared" si="99"/>
        <v>1780.4715667485398</v>
      </c>
      <c r="AH913" s="33">
        <f t="shared" si="100"/>
        <v>27.097109722834048</v>
      </c>
      <c r="AI913" s="33">
        <f t="shared" si="101"/>
        <v>62.902890277165952</v>
      </c>
      <c r="AK913" s="75">
        <f t="shared" si="103"/>
        <v>35.805780554331903</v>
      </c>
      <c r="AN913" s="64"/>
      <c r="AQ913" s="64"/>
      <c r="AR913" s="75">
        <f>(SQRT((SIN(RADIANS(90-DEGREES(ASIN(AD913/2000))))*SQRT(2*Basic!$C$4*9.81)*Tool!$B$125*SIN(RADIANS(90-DEGREES(ASIN(AD913/2000))))*SQRT(2*Basic!$C$4*9.81)*Tool!$B$125)+(COS(RADIANS(90-DEGREES(ASIN(AD913/2000))))*SQRT(2*Basic!$C$4*9.81)*COS(RADIANS(90-DEGREES(ASIN(AD913/2000))))*SQRT(2*Basic!$C$4*9.81))))*(SQRT((SIN(RADIANS(90-DEGREES(ASIN(AD913/2000))))*SQRT(2*Basic!$C$4*9.81)*Tool!$B$125*SIN(RADIANS(90-DEGREES(ASIN(AD913/2000))))*SQRT(2*Basic!$C$4*9.81)*Tool!$B$125)+(COS(RADIANS(90-DEGREES(ASIN(AD913/2000))))*SQRT(2*Basic!$C$4*9.81)*COS(RADIANS(90-DEGREES(ASIN(AD913/2000))))*SQRT(2*Basic!$C$4*9.81))))/(2*9.81)</f>
        <v>1.0501335208900002</v>
      </c>
      <c r="AS913" s="75">
        <f>(1/9.81)*((SQRT((SIN(RADIANS(90-DEGREES(ASIN(AD913/2000))))*SQRT(2*Basic!$C$4*9.81)*Tool!$B$125*SIN(RADIANS(90-DEGREES(ASIN(AD913/2000))))*SQRT(2*Basic!$C$4*9.81)*Tool!$B$125)+(COS(RADIANS(90-DEGREES(ASIN(AD913/2000))))*SQRT(2*Basic!$C$4*9.81)*COS(RADIANS(90-DEGREES(ASIN(AD913/2000))))*SQRT(2*Basic!$C$4*9.81))))*SIN(RADIANS(AK913))+(SQRT(((SQRT((SIN(RADIANS(90-DEGREES(ASIN(AD913/2000))))*SQRT(2*Basic!$C$4*9.81)*Tool!$B$125*SIN(RADIANS(90-DEGREES(ASIN(AD913/2000))))*SQRT(2*Basic!$C$4*9.81)*Tool!$B$125)+(COS(RADIANS(90-DEGREES(ASIN(AD913/2000))))*SQRT(2*Basic!$C$4*9.81)*COS(RADIANS(90-DEGREES(ASIN(AD913/2000))))*SQRT(2*Basic!$C$4*9.81))))*SIN(RADIANS(AK913))*(SQRT((SIN(RADIANS(90-DEGREES(ASIN(AD913/2000))))*SQRT(2*Basic!$C$4*9.81)*Tool!$B$125*SIN(RADIANS(90-DEGREES(ASIN(AD913/2000))))*SQRT(2*Basic!$C$4*9.81)*Tool!$B$125)+(COS(RADIANS(90-DEGREES(ASIN(AD913/2000))))*SQRT(2*Basic!$C$4*9.81)*COS(RADIANS(90-DEGREES(ASIN(AD913/2000))))*SQRT(2*Basic!$C$4*9.81))))*SIN(RADIANS(AK913)))-19.62*(-Basic!$C$3))))*(SQRT((SIN(RADIANS(90-DEGREES(ASIN(AD913/2000))))*SQRT(2*Basic!$C$4*9.81)*Tool!$B$125*SIN(RADIANS(90-DEGREES(ASIN(AD913/2000))))*SQRT(2*Basic!$C$4*9.81)*Tool!$B$125)+(COS(RADIANS(90-DEGREES(ASIN(AD913/2000))))*SQRT(2*Basic!$C$4*9.81)*COS(RADIANS(90-DEGREES(ASIN(AD913/2000))))*SQRT(2*Basic!$C$4*9.81))))*COS(RADIANS(AK913))</f>
        <v>5.1881612494363827</v>
      </c>
    </row>
    <row r="914" spans="6:45" x14ac:dyDescent="0.3">
      <c r="F914">
        <v>912</v>
      </c>
      <c r="G914" s="31">
        <f t="shared" si="98"/>
        <v>2.6886139056487295</v>
      </c>
      <c r="H914" s="35">
        <f>Tool!$E$10+('Trajectory Map'!G914*SIN(RADIANS(90-2*DEGREES(ASIN($D$5/2000))))/COS(RADIANS(90-2*DEGREES(ASIN($D$5/2000))))-('Trajectory Map'!G914*'Trajectory Map'!G914/((VLOOKUP($D$5,$AD$3:$AR$2002,15,FALSE)*4*COS(RADIANS(90-2*DEGREES(ASIN($D$5/2000))))*COS(RADIANS(90-2*DEGREES(ASIN($D$5/2000))))))))</f>
        <v>4.9601908313614613</v>
      </c>
      <c r="AD914" s="33">
        <f t="shared" si="102"/>
        <v>912</v>
      </c>
      <c r="AE914" s="33">
        <f t="shared" si="99"/>
        <v>1779.9595501021927</v>
      </c>
      <c r="AH914" s="33">
        <f t="shared" si="100"/>
        <v>27.129294464583623</v>
      </c>
      <c r="AI914" s="33">
        <f t="shared" si="101"/>
        <v>62.870705535416377</v>
      </c>
      <c r="AK914" s="75">
        <f t="shared" si="103"/>
        <v>35.741411070832754</v>
      </c>
      <c r="AN914" s="64"/>
      <c r="AQ914" s="64"/>
      <c r="AR914" s="75">
        <f>(SQRT((SIN(RADIANS(90-DEGREES(ASIN(AD914/2000))))*SQRT(2*Basic!$C$4*9.81)*Tool!$B$125*SIN(RADIANS(90-DEGREES(ASIN(AD914/2000))))*SQRT(2*Basic!$C$4*9.81)*Tool!$B$125)+(COS(RADIANS(90-DEGREES(ASIN(AD914/2000))))*SQRT(2*Basic!$C$4*9.81)*COS(RADIANS(90-DEGREES(ASIN(AD914/2000))))*SQRT(2*Basic!$C$4*9.81))))*(SQRT((SIN(RADIANS(90-DEGREES(ASIN(AD914/2000))))*SQRT(2*Basic!$C$4*9.81)*Tool!$B$125*SIN(RADIANS(90-DEGREES(ASIN(AD914/2000))))*SQRT(2*Basic!$C$4*9.81)*Tool!$B$125)+(COS(RADIANS(90-DEGREES(ASIN(AD914/2000))))*SQRT(2*Basic!$C$4*9.81)*COS(RADIANS(90-DEGREES(ASIN(AD914/2000))))*SQRT(2*Basic!$C$4*9.81))))/(2*9.81)</f>
        <v>1.0506222489600001</v>
      </c>
      <c r="AS914" s="75">
        <f>(1/9.81)*((SQRT((SIN(RADIANS(90-DEGREES(ASIN(AD914/2000))))*SQRT(2*Basic!$C$4*9.81)*Tool!$B$125*SIN(RADIANS(90-DEGREES(ASIN(AD914/2000))))*SQRT(2*Basic!$C$4*9.81)*Tool!$B$125)+(COS(RADIANS(90-DEGREES(ASIN(AD914/2000))))*SQRT(2*Basic!$C$4*9.81)*COS(RADIANS(90-DEGREES(ASIN(AD914/2000))))*SQRT(2*Basic!$C$4*9.81))))*SIN(RADIANS(AK914))+(SQRT(((SQRT((SIN(RADIANS(90-DEGREES(ASIN(AD914/2000))))*SQRT(2*Basic!$C$4*9.81)*Tool!$B$125*SIN(RADIANS(90-DEGREES(ASIN(AD914/2000))))*SQRT(2*Basic!$C$4*9.81)*Tool!$B$125)+(COS(RADIANS(90-DEGREES(ASIN(AD914/2000))))*SQRT(2*Basic!$C$4*9.81)*COS(RADIANS(90-DEGREES(ASIN(AD914/2000))))*SQRT(2*Basic!$C$4*9.81))))*SIN(RADIANS(AK914))*(SQRT((SIN(RADIANS(90-DEGREES(ASIN(AD914/2000))))*SQRT(2*Basic!$C$4*9.81)*Tool!$B$125*SIN(RADIANS(90-DEGREES(ASIN(AD914/2000))))*SQRT(2*Basic!$C$4*9.81)*Tool!$B$125)+(COS(RADIANS(90-DEGREES(ASIN(AD914/2000))))*SQRT(2*Basic!$C$4*9.81)*COS(RADIANS(90-DEGREES(ASIN(AD914/2000))))*SQRT(2*Basic!$C$4*9.81))))*SIN(RADIANS(AK914)))-19.62*(-Basic!$C$3))))*(SQRT((SIN(RADIANS(90-DEGREES(ASIN(AD914/2000))))*SQRT(2*Basic!$C$4*9.81)*Tool!$B$125*SIN(RADIANS(90-DEGREES(ASIN(AD914/2000))))*SQRT(2*Basic!$C$4*9.81)*Tool!$B$125)+(COS(RADIANS(90-DEGREES(ASIN(AD914/2000))))*SQRT(2*Basic!$C$4*9.81)*COS(RADIANS(90-DEGREES(ASIN(AD914/2000))))*SQRT(2*Basic!$C$4*9.81))))*COS(RADIANS(AK914))</f>
        <v>5.1919340998078116</v>
      </c>
    </row>
    <row r="915" spans="6:45" x14ac:dyDescent="0.3">
      <c r="F915">
        <v>913</v>
      </c>
      <c r="G915" s="31">
        <f t="shared" si="98"/>
        <v>2.691561947211941</v>
      </c>
      <c r="H915" s="35">
        <f>Tool!$E$10+('Trajectory Map'!G915*SIN(RADIANS(90-2*DEGREES(ASIN($D$5/2000))))/COS(RADIANS(90-2*DEGREES(ASIN($D$5/2000))))-('Trajectory Map'!G915*'Trajectory Map'!G915/((VLOOKUP($D$5,$AD$3:$AR$2002,15,FALSE)*4*COS(RADIANS(90-2*DEGREES(ASIN($D$5/2000))))*COS(RADIANS(90-2*DEGREES(ASIN($D$5/2000))))))))</f>
        <v>4.957474124289992</v>
      </c>
      <c r="AD915" s="33">
        <f t="shared" si="102"/>
        <v>913</v>
      </c>
      <c r="AE915" s="33">
        <f t="shared" si="99"/>
        <v>1779.4468241563163</v>
      </c>
      <c r="AH915" s="33">
        <f t="shared" si="100"/>
        <v>27.161488472224885</v>
      </c>
      <c r="AI915" s="33">
        <f t="shared" si="101"/>
        <v>62.838511527775111</v>
      </c>
      <c r="AK915" s="75">
        <f t="shared" si="103"/>
        <v>35.677023055550229</v>
      </c>
      <c r="AN915" s="64"/>
      <c r="AQ915" s="64"/>
      <c r="AR915" s="75">
        <f>(SQRT((SIN(RADIANS(90-DEGREES(ASIN(AD915/2000))))*SQRT(2*Basic!$C$4*9.81)*Tool!$B$125*SIN(RADIANS(90-DEGREES(ASIN(AD915/2000))))*SQRT(2*Basic!$C$4*9.81)*Tool!$B$125)+(COS(RADIANS(90-DEGREES(ASIN(AD915/2000))))*SQRT(2*Basic!$C$4*9.81)*COS(RADIANS(90-DEGREES(ASIN(AD915/2000))))*SQRT(2*Basic!$C$4*9.81))))*(SQRT((SIN(RADIANS(90-DEGREES(ASIN(AD915/2000))))*SQRT(2*Basic!$C$4*9.81)*Tool!$B$125*SIN(RADIANS(90-DEGREES(ASIN(AD915/2000))))*SQRT(2*Basic!$C$4*9.81)*Tool!$B$125)+(COS(RADIANS(90-DEGREES(ASIN(AD915/2000))))*SQRT(2*Basic!$C$4*9.81)*COS(RADIANS(90-DEGREES(ASIN(AD915/2000))))*SQRT(2*Basic!$C$4*9.81))))/(2*9.81)</f>
        <v>1.0511115132100004</v>
      </c>
      <c r="AS915" s="75">
        <f>(1/9.81)*((SQRT((SIN(RADIANS(90-DEGREES(ASIN(AD915/2000))))*SQRT(2*Basic!$C$4*9.81)*Tool!$B$125*SIN(RADIANS(90-DEGREES(ASIN(AD915/2000))))*SQRT(2*Basic!$C$4*9.81)*Tool!$B$125)+(COS(RADIANS(90-DEGREES(ASIN(AD915/2000))))*SQRT(2*Basic!$C$4*9.81)*COS(RADIANS(90-DEGREES(ASIN(AD915/2000))))*SQRT(2*Basic!$C$4*9.81))))*SIN(RADIANS(AK915))+(SQRT(((SQRT((SIN(RADIANS(90-DEGREES(ASIN(AD915/2000))))*SQRT(2*Basic!$C$4*9.81)*Tool!$B$125*SIN(RADIANS(90-DEGREES(ASIN(AD915/2000))))*SQRT(2*Basic!$C$4*9.81)*Tool!$B$125)+(COS(RADIANS(90-DEGREES(ASIN(AD915/2000))))*SQRT(2*Basic!$C$4*9.81)*COS(RADIANS(90-DEGREES(ASIN(AD915/2000))))*SQRT(2*Basic!$C$4*9.81))))*SIN(RADIANS(AK915))*(SQRT((SIN(RADIANS(90-DEGREES(ASIN(AD915/2000))))*SQRT(2*Basic!$C$4*9.81)*Tool!$B$125*SIN(RADIANS(90-DEGREES(ASIN(AD915/2000))))*SQRT(2*Basic!$C$4*9.81)*Tool!$B$125)+(COS(RADIANS(90-DEGREES(ASIN(AD915/2000))))*SQRT(2*Basic!$C$4*9.81)*COS(RADIANS(90-DEGREES(ASIN(AD915/2000))))*SQRT(2*Basic!$C$4*9.81))))*SIN(RADIANS(AK915)))-19.62*(-Basic!$C$3))))*(SQRT((SIN(RADIANS(90-DEGREES(ASIN(AD915/2000))))*SQRT(2*Basic!$C$4*9.81)*Tool!$B$125*SIN(RADIANS(90-DEGREES(ASIN(AD915/2000))))*SQRT(2*Basic!$C$4*9.81)*Tool!$B$125)+(COS(RADIANS(90-DEGREES(ASIN(AD915/2000))))*SQRT(2*Basic!$C$4*9.81)*COS(RADIANS(90-DEGREES(ASIN(AD915/2000))))*SQRT(2*Basic!$C$4*9.81))))*COS(RADIANS(AK915))</f>
        <v>5.1956988258530181</v>
      </c>
    </row>
    <row r="916" spans="6:45" x14ac:dyDescent="0.3">
      <c r="F916">
        <v>914</v>
      </c>
      <c r="G916" s="31">
        <f t="shared" si="98"/>
        <v>2.694509988775152</v>
      </c>
      <c r="H916" s="35">
        <f>Tool!$E$10+('Trajectory Map'!G916*SIN(RADIANS(90-2*DEGREES(ASIN($D$5/2000))))/COS(RADIANS(90-2*DEGREES(ASIN($D$5/2000))))-('Trajectory Map'!G916*'Trajectory Map'!G916/((VLOOKUP($D$5,$AD$3:$AR$2002,15,FALSE)*4*COS(RADIANS(90-2*DEGREES(ASIN($D$5/2000))))*COS(RADIANS(90-2*DEGREES(ASIN($D$5/2000))))))))</f>
        <v>4.9547539636250093</v>
      </c>
      <c r="AD916" s="33">
        <f t="shared" si="102"/>
        <v>914</v>
      </c>
      <c r="AE916" s="33">
        <f t="shared" si="99"/>
        <v>1778.9333882976057</v>
      </c>
      <c r="AH916" s="33">
        <f t="shared" si="100"/>
        <v>27.193691763938467</v>
      </c>
      <c r="AI916" s="33">
        <f t="shared" si="101"/>
        <v>62.806308236061533</v>
      </c>
      <c r="AK916" s="75">
        <f t="shared" si="103"/>
        <v>35.612616472123065</v>
      </c>
      <c r="AN916" s="64"/>
      <c r="AQ916" s="64"/>
      <c r="AR916" s="75">
        <f>(SQRT((SIN(RADIANS(90-DEGREES(ASIN(AD916/2000))))*SQRT(2*Basic!$C$4*9.81)*Tool!$B$125*SIN(RADIANS(90-DEGREES(ASIN(AD916/2000))))*SQRT(2*Basic!$C$4*9.81)*Tool!$B$125)+(COS(RADIANS(90-DEGREES(ASIN(AD916/2000))))*SQRT(2*Basic!$C$4*9.81)*COS(RADIANS(90-DEGREES(ASIN(AD916/2000))))*SQRT(2*Basic!$C$4*9.81))))*(SQRT((SIN(RADIANS(90-DEGREES(ASIN(AD916/2000))))*SQRT(2*Basic!$C$4*9.81)*Tool!$B$125*SIN(RADIANS(90-DEGREES(ASIN(AD916/2000))))*SQRT(2*Basic!$C$4*9.81)*Tool!$B$125)+(COS(RADIANS(90-DEGREES(ASIN(AD916/2000))))*SQRT(2*Basic!$C$4*9.81)*COS(RADIANS(90-DEGREES(ASIN(AD916/2000))))*SQRT(2*Basic!$C$4*9.81))))/(2*9.81)</f>
        <v>1.0516013136400002</v>
      </c>
      <c r="AS916" s="75">
        <f>(1/9.81)*((SQRT((SIN(RADIANS(90-DEGREES(ASIN(AD916/2000))))*SQRT(2*Basic!$C$4*9.81)*Tool!$B$125*SIN(RADIANS(90-DEGREES(ASIN(AD916/2000))))*SQRT(2*Basic!$C$4*9.81)*Tool!$B$125)+(COS(RADIANS(90-DEGREES(ASIN(AD916/2000))))*SQRT(2*Basic!$C$4*9.81)*COS(RADIANS(90-DEGREES(ASIN(AD916/2000))))*SQRT(2*Basic!$C$4*9.81))))*SIN(RADIANS(AK916))+(SQRT(((SQRT((SIN(RADIANS(90-DEGREES(ASIN(AD916/2000))))*SQRT(2*Basic!$C$4*9.81)*Tool!$B$125*SIN(RADIANS(90-DEGREES(ASIN(AD916/2000))))*SQRT(2*Basic!$C$4*9.81)*Tool!$B$125)+(COS(RADIANS(90-DEGREES(ASIN(AD916/2000))))*SQRT(2*Basic!$C$4*9.81)*COS(RADIANS(90-DEGREES(ASIN(AD916/2000))))*SQRT(2*Basic!$C$4*9.81))))*SIN(RADIANS(AK916))*(SQRT((SIN(RADIANS(90-DEGREES(ASIN(AD916/2000))))*SQRT(2*Basic!$C$4*9.81)*Tool!$B$125*SIN(RADIANS(90-DEGREES(ASIN(AD916/2000))))*SQRT(2*Basic!$C$4*9.81)*Tool!$B$125)+(COS(RADIANS(90-DEGREES(ASIN(AD916/2000))))*SQRT(2*Basic!$C$4*9.81)*COS(RADIANS(90-DEGREES(ASIN(AD916/2000))))*SQRT(2*Basic!$C$4*9.81))))*SIN(RADIANS(AK916)))-19.62*(-Basic!$C$3))))*(SQRT((SIN(RADIANS(90-DEGREES(ASIN(AD916/2000))))*SQRT(2*Basic!$C$4*9.81)*Tool!$B$125*SIN(RADIANS(90-DEGREES(ASIN(AD916/2000))))*SQRT(2*Basic!$C$4*9.81)*Tool!$B$125)+(COS(RADIANS(90-DEGREES(ASIN(AD916/2000))))*SQRT(2*Basic!$C$4*9.81)*COS(RADIANS(90-DEGREES(ASIN(AD916/2000))))*SQRT(2*Basic!$C$4*9.81))))*COS(RADIANS(AK916))</f>
        <v>5.1994554111547249</v>
      </c>
    </row>
    <row r="917" spans="6:45" x14ac:dyDescent="0.3">
      <c r="F917">
        <v>915</v>
      </c>
      <c r="G917" s="31">
        <f t="shared" si="98"/>
        <v>2.6974580303383635</v>
      </c>
      <c r="H917" s="35">
        <f>Tool!$E$10+('Trajectory Map'!G917*SIN(RADIANS(90-2*DEGREES(ASIN($D$5/2000))))/COS(RADIANS(90-2*DEGREES(ASIN($D$5/2000))))-('Trajectory Map'!G917*'Trajectory Map'!G917/((VLOOKUP($D$5,$AD$3:$AR$2002,15,FALSE)*4*COS(RADIANS(90-2*DEGREES(ASIN($D$5/2000))))*COS(RADIANS(90-2*DEGREES(ASIN($D$5/2000))))))))</f>
        <v>4.9520303493665123</v>
      </c>
      <c r="AD917" s="33">
        <f t="shared" si="102"/>
        <v>915</v>
      </c>
      <c r="AE917" s="33">
        <f t="shared" si="99"/>
        <v>1778.419241911198</v>
      </c>
      <c r="AH917" s="33">
        <f t="shared" si="100"/>
        <v>27.225904357942969</v>
      </c>
      <c r="AI917" s="33">
        <f t="shared" si="101"/>
        <v>62.774095642057034</v>
      </c>
      <c r="AK917" s="75">
        <f t="shared" si="103"/>
        <v>35.548191284114061</v>
      </c>
      <c r="AN917" s="64"/>
      <c r="AQ917" s="64"/>
      <c r="AR917" s="75">
        <f>(SQRT((SIN(RADIANS(90-DEGREES(ASIN(AD917/2000))))*SQRT(2*Basic!$C$4*9.81)*Tool!$B$125*SIN(RADIANS(90-DEGREES(ASIN(AD917/2000))))*SQRT(2*Basic!$C$4*9.81)*Tool!$B$125)+(COS(RADIANS(90-DEGREES(ASIN(AD917/2000))))*SQRT(2*Basic!$C$4*9.81)*COS(RADIANS(90-DEGREES(ASIN(AD917/2000))))*SQRT(2*Basic!$C$4*9.81))))*(SQRT((SIN(RADIANS(90-DEGREES(ASIN(AD917/2000))))*SQRT(2*Basic!$C$4*9.81)*Tool!$B$125*SIN(RADIANS(90-DEGREES(ASIN(AD917/2000))))*SQRT(2*Basic!$C$4*9.81)*Tool!$B$125)+(COS(RADIANS(90-DEGREES(ASIN(AD917/2000))))*SQRT(2*Basic!$C$4*9.81)*COS(RADIANS(90-DEGREES(ASIN(AD917/2000))))*SQRT(2*Basic!$C$4*9.81))))/(2*9.81)</f>
        <v>1.05209165025</v>
      </c>
      <c r="AS917" s="75">
        <f>(1/9.81)*((SQRT((SIN(RADIANS(90-DEGREES(ASIN(AD917/2000))))*SQRT(2*Basic!$C$4*9.81)*Tool!$B$125*SIN(RADIANS(90-DEGREES(ASIN(AD917/2000))))*SQRT(2*Basic!$C$4*9.81)*Tool!$B$125)+(COS(RADIANS(90-DEGREES(ASIN(AD917/2000))))*SQRT(2*Basic!$C$4*9.81)*COS(RADIANS(90-DEGREES(ASIN(AD917/2000))))*SQRT(2*Basic!$C$4*9.81))))*SIN(RADIANS(AK917))+(SQRT(((SQRT((SIN(RADIANS(90-DEGREES(ASIN(AD917/2000))))*SQRT(2*Basic!$C$4*9.81)*Tool!$B$125*SIN(RADIANS(90-DEGREES(ASIN(AD917/2000))))*SQRT(2*Basic!$C$4*9.81)*Tool!$B$125)+(COS(RADIANS(90-DEGREES(ASIN(AD917/2000))))*SQRT(2*Basic!$C$4*9.81)*COS(RADIANS(90-DEGREES(ASIN(AD917/2000))))*SQRT(2*Basic!$C$4*9.81))))*SIN(RADIANS(AK917))*(SQRT((SIN(RADIANS(90-DEGREES(ASIN(AD917/2000))))*SQRT(2*Basic!$C$4*9.81)*Tool!$B$125*SIN(RADIANS(90-DEGREES(ASIN(AD917/2000))))*SQRT(2*Basic!$C$4*9.81)*Tool!$B$125)+(COS(RADIANS(90-DEGREES(ASIN(AD917/2000))))*SQRT(2*Basic!$C$4*9.81)*COS(RADIANS(90-DEGREES(ASIN(AD917/2000))))*SQRT(2*Basic!$C$4*9.81))))*SIN(RADIANS(AK917)))-19.62*(-Basic!$C$3))))*(SQRT((SIN(RADIANS(90-DEGREES(ASIN(AD917/2000))))*SQRT(2*Basic!$C$4*9.81)*Tool!$B$125*SIN(RADIANS(90-DEGREES(ASIN(AD917/2000))))*SQRT(2*Basic!$C$4*9.81)*Tool!$B$125)+(COS(RADIANS(90-DEGREES(ASIN(AD917/2000))))*SQRT(2*Basic!$C$4*9.81)*COS(RADIANS(90-DEGREES(ASIN(AD917/2000))))*SQRT(2*Basic!$C$4*9.81))))*COS(RADIANS(AK917))</f>
        <v>5.2032038392886966</v>
      </c>
    </row>
    <row r="918" spans="6:45" x14ac:dyDescent="0.3">
      <c r="F918">
        <v>916</v>
      </c>
      <c r="G918" s="31">
        <f t="shared" si="98"/>
        <v>2.700406071901575</v>
      </c>
      <c r="H918" s="35">
        <f>Tool!$E$10+('Trajectory Map'!G918*SIN(RADIANS(90-2*DEGREES(ASIN($D$5/2000))))/COS(RADIANS(90-2*DEGREES(ASIN($D$5/2000))))-('Trajectory Map'!G918*'Trajectory Map'!G918/((VLOOKUP($D$5,$AD$3:$AR$2002,15,FALSE)*4*COS(RADIANS(90-2*DEGREES(ASIN($D$5/2000))))*COS(RADIANS(90-2*DEGREES(ASIN($D$5/2000))))))))</f>
        <v>4.9493032815145011</v>
      </c>
      <c r="AD918" s="33">
        <f t="shared" si="102"/>
        <v>916</v>
      </c>
      <c r="AE918" s="33">
        <f t="shared" si="99"/>
        <v>1777.9043843806674</v>
      </c>
      <c r="AH918" s="33">
        <f t="shared" si="100"/>
        <v>27.258126272495073</v>
      </c>
      <c r="AI918" s="33">
        <f t="shared" si="101"/>
        <v>62.741873727504924</v>
      </c>
      <c r="AK918" s="75">
        <f t="shared" si="103"/>
        <v>35.483747455009855</v>
      </c>
      <c r="AN918" s="64"/>
      <c r="AQ918" s="64"/>
      <c r="AR918" s="75">
        <f>(SQRT((SIN(RADIANS(90-DEGREES(ASIN(AD918/2000))))*SQRT(2*Basic!$C$4*9.81)*Tool!$B$125*SIN(RADIANS(90-DEGREES(ASIN(AD918/2000))))*SQRT(2*Basic!$C$4*9.81)*Tool!$B$125)+(COS(RADIANS(90-DEGREES(ASIN(AD918/2000))))*SQRT(2*Basic!$C$4*9.81)*COS(RADIANS(90-DEGREES(ASIN(AD918/2000))))*SQRT(2*Basic!$C$4*9.81))))*(SQRT((SIN(RADIANS(90-DEGREES(ASIN(AD918/2000))))*SQRT(2*Basic!$C$4*9.81)*Tool!$B$125*SIN(RADIANS(90-DEGREES(ASIN(AD918/2000))))*SQRT(2*Basic!$C$4*9.81)*Tool!$B$125)+(COS(RADIANS(90-DEGREES(ASIN(AD918/2000))))*SQRT(2*Basic!$C$4*9.81)*COS(RADIANS(90-DEGREES(ASIN(AD918/2000))))*SQRT(2*Basic!$C$4*9.81))))/(2*9.81)</f>
        <v>1.0525825230399997</v>
      </c>
      <c r="AS918" s="75">
        <f>(1/9.81)*((SQRT((SIN(RADIANS(90-DEGREES(ASIN(AD918/2000))))*SQRT(2*Basic!$C$4*9.81)*Tool!$B$125*SIN(RADIANS(90-DEGREES(ASIN(AD918/2000))))*SQRT(2*Basic!$C$4*9.81)*Tool!$B$125)+(COS(RADIANS(90-DEGREES(ASIN(AD918/2000))))*SQRT(2*Basic!$C$4*9.81)*COS(RADIANS(90-DEGREES(ASIN(AD918/2000))))*SQRT(2*Basic!$C$4*9.81))))*SIN(RADIANS(AK918))+(SQRT(((SQRT((SIN(RADIANS(90-DEGREES(ASIN(AD918/2000))))*SQRT(2*Basic!$C$4*9.81)*Tool!$B$125*SIN(RADIANS(90-DEGREES(ASIN(AD918/2000))))*SQRT(2*Basic!$C$4*9.81)*Tool!$B$125)+(COS(RADIANS(90-DEGREES(ASIN(AD918/2000))))*SQRT(2*Basic!$C$4*9.81)*COS(RADIANS(90-DEGREES(ASIN(AD918/2000))))*SQRT(2*Basic!$C$4*9.81))))*SIN(RADIANS(AK918))*(SQRT((SIN(RADIANS(90-DEGREES(ASIN(AD918/2000))))*SQRT(2*Basic!$C$4*9.81)*Tool!$B$125*SIN(RADIANS(90-DEGREES(ASIN(AD918/2000))))*SQRT(2*Basic!$C$4*9.81)*Tool!$B$125)+(COS(RADIANS(90-DEGREES(ASIN(AD918/2000))))*SQRT(2*Basic!$C$4*9.81)*COS(RADIANS(90-DEGREES(ASIN(AD918/2000))))*SQRT(2*Basic!$C$4*9.81))))*SIN(RADIANS(AK918)))-19.62*(-Basic!$C$3))))*(SQRT((SIN(RADIANS(90-DEGREES(ASIN(AD918/2000))))*SQRT(2*Basic!$C$4*9.81)*Tool!$B$125*SIN(RADIANS(90-DEGREES(ASIN(AD918/2000))))*SQRT(2*Basic!$C$4*9.81)*Tool!$B$125)+(COS(RADIANS(90-DEGREES(ASIN(AD918/2000))))*SQRT(2*Basic!$C$4*9.81)*COS(RADIANS(90-DEGREES(ASIN(AD918/2000))))*SQRT(2*Basic!$C$4*9.81))))*COS(RADIANS(AK918))</f>
        <v>5.2069440938238118</v>
      </c>
    </row>
    <row r="919" spans="6:45" x14ac:dyDescent="0.3">
      <c r="F919">
        <v>917</v>
      </c>
      <c r="G919" s="31">
        <f t="shared" si="98"/>
        <v>2.703354113464786</v>
      </c>
      <c r="H919" s="35">
        <f>Tool!$E$10+('Trajectory Map'!G919*SIN(RADIANS(90-2*DEGREES(ASIN($D$5/2000))))/COS(RADIANS(90-2*DEGREES(ASIN($D$5/2000))))-('Trajectory Map'!G919*'Trajectory Map'!G919/((VLOOKUP($D$5,$AD$3:$AR$2002,15,FALSE)*4*COS(RADIANS(90-2*DEGREES(ASIN($D$5/2000))))*COS(RADIANS(90-2*DEGREES(ASIN($D$5/2000))))))))</f>
        <v>4.9465727600689755</v>
      </c>
      <c r="AD919" s="33">
        <f t="shared" si="102"/>
        <v>917</v>
      </c>
      <c r="AE919" s="33">
        <f t="shared" si="99"/>
        <v>1777.3888150880211</v>
      </c>
      <c r="AH919" s="33">
        <f t="shared" si="100"/>
        <v>27.2903575258897</v>
      </c>
      <c r="AI919" s="33">
        <f t="shared" si="101"/>
        <v>62.709642474110296</v>
      </c>
      <c r="AK919" s="75">
        <f t="shared" si="103"/>
        <v>35.4192849482206</v>
      </c>
      <c r="AN919" s="64"/>
      <c r="AQ919" s="64"/>
      <c r="AR919" s="75">
        <f>(SQRT((SIN(RADIANS(90-DEGREES(ASIN(AD919/2000))))*SQRT(2*Basic!$C$4*9.81)*Tool!$B$125*SIN(RADIANS(90-DEGREES(ASIN(AD919/2000))))*SQRT(2*Basic!$C$4*9.81)*Tool!$B$125)+(COS(RADIANS(90-DEGREES(ASIN(AD919/2000))))*SQRT(2*Basic!$C$4*9.81)*COS(RADIANS(90-DEGREES(ASIN(AD919/2000))))*SQRT(2*Basic!$C$4*9.81))))*(SQRT((SIN(RADIANS(90-DEGREES(ASIN(AD919/2000))))*SQRT(2*Basic!$C$4*9.81)*Tool!$B$125*SIN(RADIANS(90-DEGREES(ASIN(AD919/2000))))*SQRT(2*Basic!$C$4*9.81)*Tool!$B$125)+(COS(RADIANS(90-DEGREES(ASIN(AD919/2000))))*SQRT(2*Basic!$C$4*9.81)*COS(RADIANS(90-DEGREES(ASIN(AD919/2000))))*SQRT(2*Basic!$C$4*9.81))))/(2*9.81)</f>
        <v>1.0530739320100004</v>
      </c>
      <c r="AS919" s="75">
        <f>(1/9.81)*((SQRT((SIN(RADIANS(90-DEGREES(ASIN(AD919/2000))))*SQRT(2*Basic!$C$4*9.81)*Tool!$B$125*SIN(RADIANS(90-DEGREES(ASIN(AD919/2000))))*SQRT(2*Basic!$C$4*9.81)*Tool!$B$125)+(COS(RADIANS(90-DEGREES(ASIN(AD919/2000))))*SQRT(2*Basic!$C$4*9.81)*COS(RADIANS(90-DEGREES(ASIN(AD919/2000))))*SQRT(2*Basic!$C$4*9.81))))*SIN(RADIANS(AK919))+(SQRT(((SQRT((SIN(RADIANS(90-DEGREES(ASIN(AD919/2000))))*SQRT(2*Basic!$C$4*9.81)*Tool!$B$125*SIN(RADIANS(90-DEGREES(ASIN(AD919/2000))))*SQRT(2*Basic!$C$4*9.81)*Tool!$B$125)+(COS(RADIANS(90-DEGREES(ASIN(AD919/2000))))*SQRT(2*Basic!$C$4*9.81)*COS(RADIANS(90-DEGREES(ASIN(AD919/2000))))*SQRT(2*Basic!$C$4*9.81))))*SIN(RADIANS(AK919))*(SQRT((SIN(RADIANS(90-DEGREES(ASIN(AD919/2000))))*SQRT(2*Basic!$C$4*9.81)*Tool!$B$125*SIN(RADIANS(90-DEGREES(ASIN(AD919/2000))))*SQRT(2*Basic!$C$4*9.81)*Tool!$B$125)+(COS(RADIANS(90-DEGREES(ASIN(AD919/2000))))*SQRT(2*Basic!$C$4*9.81)*COS(RADIANS(90-DEGREES(ASIN(AD919/2000))))*SQRT(2*Basic!$C$4*9.81))))*SIN(RADIANS(AK919)))-19.62*(-Basic!$C$3))))*(SQRT((SIN(RADIANS(90-DEGREES(ASIN(AD919/2000))))*SQRT(2*Basic!$C$4*9.81)*Tool!$B$125*SIN(RADIANS(90-DEGREES(ASIN(AD919/2000))))*SQRT(2*Basic!$C$4*9.81)*Tool!$B$125)+(COS(RADIANS(90-DEGREES(ASIN(AD919/2000))))*SQRT(2*Basic!$C$4*9.81)*COS(RADIANS(90-DEGREES(ASIN(AD919/2000))))*SQRT(2*Basic!$C$4*9.81))))*COS(RADIANS(AK919))</f>
        <v>5.2106761583221628</v>
      </c>
    </row>
    <row r="920" spans="6:45" x14ac:dyDescent="0.3">
      <c r="F920">
        <v>918</v>
      </c>
      <c r="G920" s="31">
        <f t="shared" si="98"/>
        <v>2.7063021550279975</v>
      </c>
      <c r="H920" s="35">
        <f>Tool!$E$10+('Trajectory Map'!G920*SIN(RADIANS(90-2*DEGREES(ASIN($D$5/2000))))/COS(RADIANS(90-2*DEGREES(ASIN($D$5/2000))))-('Trajectory Map'!G920*'Trajectory Map'!G920/((VLOOKUP($D$5,$AD$3:$AR$2002,15,FALSE)*4*COS(RADIANS(90-2*DEGREES(ASIN($D$5/2000))))*COS(RADIANS(90-2*DEGREES(ASIN($D$5/2000))))))))</f>
        <v>4.9438387850299366</v>
      </c>
      <c r="AD920" s="33">
        <f t="shared" si="102"/>
        <v>918</v>
      </c>
      <c r="AE920" s="33">
        <f t="shared" si="99"/>
        <v>1776.8725334136943</v>
      </c>
      <c r="AH920" s="33">
        <f t="shared" si="100"/>
        <v>27.322598136460112</v>
      </c>
      <c r="AI920" s="33">
        <f t="shared" si="101"/>
        <v>62.677401863539885</v>
      </c>
      <c r="AK920" s="75">
        <f t="shared" si="103"/>
        <v>35.354803727079776</v>
      </c>
      <c r="AN920" s="64"/>
      <c r="AQ920" s="64"/>
      <c r="AR920" s="75">
        <f>(SQRT((SIN(RADIANS(90-DEGREES(ASIN(AD920/2000))))*SQRT(2*Basic!$C$4*9.81)*Tool!$B$125*SIN(RADIANS(90-DEGREES(ASIN(AD920/2000))))*SQRT(2*Basic!$C$4*9.81)*Tool!$B$125)+(COS(RADIANS(90-DEGREES(ASIN(AD920/2000))))*SQRT(2*Basic!$C$4*9.81)*COS(RADIANS(90-DEGREES(ASIN(AD920/2000))))*SQRT(2*Basic!$C$4*9.81))))*(SQRT((SIN(RADIANS(90-DEGREES(ASIN(AD920/2000))))*SQRT(2*Basic!$C$4*9.81)*Tool!$B$125*SIN(RADIANS(90-DEGREES(ASIN(AD920/2000))))*SQRT(2*Basic!$C$4*9.81)*Tool!$B$125)+(COS(RADIANS(90-DEGREES(ASIN(AD920/2000))))*SQRT(2*Basic!$C$4*9.81)*COS(RADIANS(90-DEGREES(ASIN(AD920/2000))))*SQRT(2*Basic!$C$4*9.81))))/(2*9.81)</f>
        <v>1.0535658771600001</v>
      </c>
      <c r="AS920" s="75">
        <f>(1/9.81)*((SQRT((SIN(RADIANS(90-DEGREES(ASIN(AD920/2000))))*SQRT(2*Basic!$C$4*9.81)*Tool!$B$125*SIN(RADIANS(90-DEGREES(ASIN(AD920/2000))))*SQRT(2*Basic!$C$4*9.81)*Tool!$B$125)+(COS(RADIANS(90-DEGREES(ASIN(AD920/2000))))*SQRT(2*Basic!$C$4*9.81)*COS(RADIANS(90-DEGREES(ASIN(AD920/2000))))*SQRT(2*Basic!$C$4*9.81))))*SIN(RADIANS(AK920))+(SQRT(((SQRT((SIN(RADIANS(90-DEGREES(ASIN(AD920/2000))))*SQRT(2*Basic!$C$4*9.81)*Tool!$B$125*SIN(RADIANS(90-DEGREES(ASIN(AD920/2000))))*SQRT(2*Basic!$C$4*9.81)*Tool!$B$125)+(COS(RADIANS(90-DEGREES(ASIN(AD920/2000))))*SQRT(2*Basic!$C$4*9.81)*COS(RADIANS(90-DEGREES(ASIN(AD920/2000))))*SQRT(2*Basic!$C$4*9.81))))*SIN(RADIANS(AK920))*(SQRT((SIN(RADIANS(90-DEGREES(ASIN(AD920/2000))))*SQRT(2*Basic!$C$4*9.81)*Tool!$B$125*SIN(RADIANS(90-DEGREES(ASIN(AD920/2000))))*SQRT(2*Basic!$C$4*9.81)*Tool!$B$125)+(COS(RADIANS(90-DEGREES(ASIN(AD920/2000))))*SQRT(2*Basic!$C$4*9.81)*COS(RADIANS(90-DEGREES(ASIN(AD920/2000))))*SQRT(2*Basic!$C$4*9.81))))*SIN(RADIANS(AK920)))-19.62*(-Basic!$C$3))))*(SQRT((SIN(RADIANS(90-DEGREES(ASIN(AD920/2000))))*SQRT(2*Basic!$C$4*9.81)*Tool!$B$125*SIN(RADIANS(90-DEGREES(ASIN(AD920/2000))))*SQRT(2*Basic!$C$4*9.81)*Tool!$B$125)+(COS(RADIANS(90-DEGREES(ASIN(AD920/2000))))*SQRT(2*Basic!$C$4*9.81)*COS(RADIANS(90-DEGREES(ASIN(AD920/2000))))*SQRT(2*Basic!$C$4*9.81))))*COS(RADIANS(AK920))</f>
        <v>5.2144000163391242</v>
      </c>
    </row>
    <row r="921" spans="6:45" x14ac:dyDescent="0.3">
      <c r="F921">
        <v>919</v>
      </c>
      <c r="G921" s="31">
        <f t="shared" si="98"/>
        <v>2.709250196591209</v>
      </c>
      <c r="H921" s="35">
        <f>Tool!$E$10+('Trajectory Map'!G921*SIN(RADIANS(90-2*DEGREES(ASIN($D$5/2000))))/COS(RADIANS(90-2*DEGREES(ASIN($D$5/2000))))-('Trajectory Map'!G921*'Trajectory Map'!G921/((VLOOKUP($D$5,$AD$3:$AR$2002,15,FALSE)*4*COS(RADIANS(90-2*DEGREES(ASIN($D$5/2000))))*COS(RADIANS(90-2*DEGREES(ASIN($D$5/2000))))))))</f>
        <v>4.9411013563973825</v>
      </c>
      <c r="AD921" s="33">
        <f t="shared" si="102"/>
        <v>919</v>
      </c>
      <c r="AE921" s="33">
        <f t="shared" si="99"/>
        <v>1776.3555387365448</v>
      </c>
      <c r="AH921" s="33">
        <f t="shared" si="100"/>
        <v>27.354848122578062</v>
      </c>
      <c r="AI921" s="33">
        <f t="shared" si="101"/>
        <v>62.645151877421938</v>
      </c>
      <c r="AK921" s="75">
        <f t="shared" si="103"/>
        <v>35.290303754843876</v>
      </c>
      <c r="AN921" s="64"/>
      <c r="AQ921" s="64"/>
      <c r="AR921" s="75">
        <f>(SQRT((SIN(RADIANS(90-DEGREES(ASIN(AD921/2000))))*SQRT(2*Basic!$C$4*9.81)*Tool!$B$125*SIN(RADIANS(90-DEGREES(ASIN(AD921/2000))))*SQRT(2*Basic!$C$4*9.81)*Tool!$B$125)+(COS(RADIANS(90-DEGREES(ASIN(AD921/2000))))*SQRT(2*Basic!$C$4*9.81)*COS(RADIANS(90-DEGREES(ASIN(AD921/2000))))*SQRT(2*Basic!$C$4*9.81))))*(SQRT((SIN(RADIANS(90-DEGREES(ASIN(AD921/2000))))*SQRT(2*Basic!$C$4*9.81)*Tool!$B$125*SIN(RADIANS(90-DEGREES(ASIN(AD921/2000))))*SQRT(2*Basic!$C$4*9.81)*Tool!$B$125)+(COS(RADIANS(90-DEGREES(ASIN(AD921/2000))))*SQRT(2*Basic!$C$4*9.81)*COS(RADIANS(90-DEGREES(ASIN(AD921/2000))))*SQRT(2*Basic!$C$4*9.81))))/(2*9.81)</f>
        <v>1.0540583584900001</v>
      </c>
      <c r="AS921" s="75">
        <f>(1/9.81)*((SQRT((SIN(RADIANS(90-DEGREES(ASIN(AD921/2000))))*SQRT(2*Basic!$C$4*9.81)*Tool!$B$125*SIN(RADIANS(90-DEGREES(ASIN(AD921/2000))))*SQRT(2*Basic!$C$4*9.81)*Tool!$B$125)+(COS(RADIANS(90-DEGREES(ASIN(AD921/2000))))*SQRT(2*Basic!$C$4*9.81)*COS(RADIANS(90-DEGREES(ASIN(AD921/2000))))*SQRT(2*Basic!$C$4*9.81))))*SIN(RADIANS(AK921))+(SQRT(((SQRT((SIN(RADIANS(90-DEGREES(ASIN(AD921/2000))))*SQRT(2*Basic!$C$4*9.81)*Tool!$B$125*SIN(RADIANS(90-DEGREES(ASIN(AD921/2000))))*SQRT(2*Basic!$C$4*9.81)*Tool!$B$125)+(COS(RADIANS(90-DEGREES(ASIN(AD921/2000))))*SQRT(2*Basic!$C$4*9.81)*COS(RADIANS(90-DEGREES(ASIN(AD921/2000))))*SQRT(2*Basic!$C$4*9.81))))*SIN(RADIANS(AK921))*(SQRT((SIN(RADIANS(90-DEGREES(ASIN(AD921/2000))))*SQRT(2*Basic!$C$4*9.81)*Tool!$B$125*SIN(RADIANS(90-DEGREES(ASIN(AD921/2000))))*SQRT(2*Basic!$C$4*9.81)*Tool!$B$125)+(COS(RADIANS(90-DEGREES(ASIN(AD921/2000))))*SQRT(2*Basic!$C$4*9.81)*COS(RADIANS(90-DEGREES(ASIN(AD921/2000))))*SQRT(2*Basic!$C$4*9.81))))*SIN(RADIANS(AK921)))-19.62*(-Basic!$C$3))))*(SQRT((SIN(RADIANS(90-DEGREES(ASIN(AD921/2000))))*SQRT(2*Basic!$C$4*9.81)*Tool!$B$125*SIN(RADIANS(90-DEGREES(ASIN(AD921/2000))))*SQRT(2*Basic!$C$4*9.81)*Tool!$B$125)+(COS(RADIANS(90-DEGREES(ASIN(AD921/2000))))*SQRT(2*Basic!$C$4*9.81)*COS(RADIANS(90-DEGREES(ASIN(AD921/2000))))*SQRT(2*Basic!$C$4*9.81))))*COS(RADIANS(AK921))</f>
        <v>5.2181156514234575</v>
      </c>
    </row>
    <row r="922" spans="6:45" x14ac:dyDescent="0.3">
      <c r="F922">
        <v>920</v>
      </c>
      <c r="G922" s="31">
        <f t="shared" si="98"/>
        <v>2.7121982381544205</v>
      </c>
      <c r="H922" s="35">
        <f>Tool!$E$10+('Trajectory Map'!G922*SIN(RADIANS(90-2*DEGREES(ASIN($D$5/2000))))/COS(RADIANS(90-2*DEGREES(ASIN($D$5/2000))))-('Trajectory Map'!G922*'Trajectory Map'!G922/((VLOOKUP($D$5,$AD$3:$AR$2002,15,FALSE)*4*COS(RADIANS(90-2*DEGREES(ASIN($D$5/2000))))*COS(RADIANS(90-2*DEGREES(ASIN($D$5/2000))))))))</f>
        <v>4.938360474171315</v>
      </c>
      <c r="AD922" s="33">
        <f t="shared" si="102"/>
        <v>920</v>
      </c>
      <c r="AE922" s="33">
        <f t="shared" si="99"/>
        <v>1775.8378304338491</v>
      </c>
      <c r="AH922" s="33">
        <f t="shared" si="100"/>
        <v>27.387107502653912</v>
      </c>
      <c r="AI922" s="33">
        <f t="shared" si="101"/>
        <v>62.612892497346088</v>
      </c>
      <c r="AK922" s="75">
        <f t="shared" si="103"/>
        <v>35.225784994692177</v>
      </c>
      <c r="AN922" s="64"/>
      <c r="AQ922" s="64"/>
      <c r="AR922" s="75">
        <f>(SQRT((SIN(RADIANS(90-DEGREES(ASIN(AD922/2000))))*SQRT(2*Basic!$C$4*9.81)*Tool!$B$125*SIN(RADIANS(90-DEGREES(ASIN(AD922/2000))))*SQRT(2*Basic!$C$4*9.81)*Tool!$B$125)+(COS(RADIANS(90-DEGREES(ASIN(AD922/2000))))*SQRT(2*Basic!$C$4*9.81)*COS(RADIANS(90-DEGREES(ASIN(AD922/2000))))*SQRT(2*Basic!$C$4*9.81))))*(SQRT((SIN(RADIANS(90-DEGREES(ASIN(AD922/2000))))*SQRT(2*Basic!$C$4*9.81)*Tool!$B$125*SIN(RADIANS(90-DEGREES(ASIN(AD922/2000))))*SQRT(2*Basic!$C$4*9.81)*Tool!$B$125)+(COS(RADIANS(90-DEGREES(ASIN(AD922/2000))))*SQRT(2*Basic!$C$4*9.81)*COS(RADIANS(90-DEGREES(ASIN(AD922/2000))))*SQRT(2*Basic!$C$4*9.81))))/(2*9.81)</f>
        <v>1.054551376</v>
      </c>
      <c r="AS922" s="75">
        <f>(1/9.81)*((SQRT((SIN(RADIANS(90-DEGREES(ASIN(AD922/2000))))*SQRT(2*Basic!$C$4*9.81)*Tool!$B$125*SIN(RADIANS(90-DEGREES(ASIN(AD922/2000))))*SQRT(2*Basic!$C$4*9.81)*Tool!$B$125)+(COS(RADIANS(90-DEGREES(ASIN(AD922/2000))))*SQRT(2*Basic!$C$4*9.81)*COS(RADIANS(90-DEGREES(ASIN(AD922/2000))))*SQRT(2*Basic!$C$4*9.81))))*SIN(RADIANS(AK922))+(SQRT(((SQRT((SIN(RADIANS(90-DEGREES(ASIN(AD922/2000))))*SQRT(2*Basic!$C$4*9.81)*Tool!$B$125*SIN(RADIANS(90-DEGREES(ASIN(AD922/2000))))*SQRT(2*Basic!$C$4*9.81)*Tool!$B$125)+(COS(RADIANS(90-DEGREES(ASIN(AD922/2000))))*SQRT(2*Basic!$C$4*9.81)*COS(RADIANS(90-DEGREES(ASIN(AD922/2000))))*SQRT(2*Basic!$C$4*9.81))))*SIN(RADIANS(AK922))*(SQRT((SIN(RADIANS(90-DEGREES(ASIN(AD922/2000))))*SQRT(2*Basic!$C$4*9.81)*Tool!$B$125*SIN(RADIANS(90-DEGREES(ASIN(AD922/2000))))*SQRT(2*Basic!$C$4*9.81)*Tool!$B$125)+(COS(RADIANS(90-DEGREES(ASIN(AD922/2000))))*SQRT(2*Basic!$C$4*9.81)*COS(RADIANS(90-DEGREES(ASIN(AD922/2000))))*SQRT(2*Basic!$C$4*9.81))))*SIN(RADIANS(AK922)))-19.62*(-Basic!$C$3))))*(SQRT((SIN(RADIANS(90-DEGREES(ASIN(AD922/2000))))*SQRT(2*Basic!$C$4*9.81)*Tool!$B$125*SIN(RADIANS(90-DEGREES(ASIN(AD922/2000))))*SQRT(2*Basic!$C$4*9.81)*Tool!$B$125)+(COS(RADIANS(90-DEGREES(ASIN(AD922/2000))))*SQRT(2*Basic!$C$4*9.81)*COS(RADIANS(90-DEGREES(ASIN(AD922/2000))))*SQRT(2*Basic!$C$4*9.81))))*COS(RADIANS(AK922))</f>
        <v>5.221823047117379</v>
      </c>
    </row>
    <row r="923" spans="6:45" x14ac:dyDescent="0.3">
      <c r="F923">
        <v>921</v>
      </c>
      <c r="G923" s="31">
        <f t="shared" si="98"/>
        <v>2.7151462797176316</v>
      </c>
      <c r="H923" s="35">
        <f>Tool!$E$10+('Trajectory Map'!G923*SIN(RADIANS(90-2*DEGREES(ASIN($D$5/2000))))/COS(RADIANS(90-2*DEGREES(ASIN($D$5/2000))))-('Trajectory Map'!G923*'Trajectory Map'!G923/((VLOOKUP($D$5,$AD$3:$AR$2002,15,FALSE)*4*COS(RADIANS(90-2*DEGREES(ASIN($D$5/2000))))*COS(RADIANS(90-2*DEGREES(ASIN($D$5/2000))))))))</f>
        <v>4.9356161383517332</v>
      </c>
      <c r="AD923" s="33">
        <f t="shared" si="102"/>
        <v>921</v>
      </c>
      <c r="AE923" s="33">
        <f t="shared" si="99"/>
        <v>1775.3194078812974</v>
      </c>
      <c r="AH923" s="33">
        <f t="shared" si="100"/>
        <v>27.419376295136775</v>
      </c>
      <c r="AI923" s="33">
        <f t="shared" si="101"/>
        <v>62.580623704863228</v>
      </c>
      <c r="AK923" s="75">
        <f t="shared" si="103"/>
        <v>35.16124740972645</v>
      </c>
      <c r="AN923" s="64"/>
      <c r="AQ923" s="64"/>
      <c r="AR923" s="75">
        <f>(SQRT((SIN(RADIANS(90-DEGREES(ASIN(AD923/2000))))*SQRT(2*Basic!$C$4*9.81)*Tool!$B$125*SIN(RADIANS(90-DEGREES(ASIN(AD923/2000))))*SQRT(2*Basic!$C$4*9.81)*Tool!$B$125)+(COS(RADIANS(90-DEGREES(ASIN(AD923/2000))))*SQRT(2*Basic!$C$4*9.81)*COS(RADIANS(90-DEGREES(ASIN(AD923/2000))))*SQRT(2*Basic!$C$4*9.81))))*(SQRT((SIN(RADIANS(90-DEGREES(ASIN(AD923/2000))))*SQRT(2*Basic!$C$4*9.81)*Tool!$B$125*SIN(RADIANS(90-DEGREES(ASIN(AD923/2000))))*SQRT(2*Basic!$C$4*9.81)*Tool!$B$125)+(COS(RADIANS(90-DEGREES(ASIN(AD923/2000))))*SQRT(2*Basic!$C$4*9.81)*COS(RADIANS(90-DEGREES(ASIN(AD923/2000))))*SQRT(2*Basic!$C$4*9.81))))/(2*9.81)</f>
        <v>1.05504492969</v>
      </c>
      <c r="AS923" s="75">
        <f>(1/9.81)*((SQRT((SIN(RADIANS(90-DEGREES(ASIN(AD923/2000))))*SQRT(2*Basic!$C$4*9.81)*Tool!$B$125*SIN(RADIANS(90-DEGREES(ASIN(AD923/2000))))*SQRT(2*Basic!$C$4*9.81)*Tool!$B$125)+(COS(RADIANS(90-DEGREES(ASIN(AD923/2000))))*SQRT(2*Basic!$C$4*9.81)*COS(RADIANS(90-DEGREES(ASIN(AD923/2000))))*SQRT(2*Basic!$C$4*9.81))))*SIN(RADIANS(AK923))+(SQRT(((SQRT((SIN(RADIANS(90-DEGREES(ASIN(AD923/2000))))*SQRT(2*Basic!$C$4*9.81)*Tool!$B$125*SIN(RADIANS(90-DEGREES(ASIN(AD923/2000))))*SQRT(2*Basic!$C$4*9.81)*Tool!$B$125)+(COS(RADIANS(90-DEGREES(ASIN(AD923/2000))))*SQRT(2*Basic!$C$4*9.81)*COS(RADIANS(90-DEGREES(ASIN(AD923/2000))))*SQRT(2*Basic!$C$4*9.81))))*SIN(RADIANS(AK923))*(SQRT((SIN(RADIANS(90-DEGREES(ASIN(AD923/2000))))*SQRT(2*Basic!$C$4*9.81)*Tool!$B$125*SIN(RADIANS(90-DEGREES(ASIN(AD923/2000))))*SQRT(2*Basic!$C$4*9.81)*Tool!$B$125)+(COS(RADIANS(90-DEGREES(ASIN(AD923/2000))))*SQRT(2*Basic!$C$4*9.81)*COS(RADIANS(90-DEGREES(ASIN(AD923/2000))))*SQRT(2*Basic!$C$4*9.81))))*SIN(RADIANS(AK923)))-19.62*(-Basic!$C$3))))*(SQRT((SIN(RADIANS(90-DEGREES(ASIN(AD923/2000))))*SQRT(2*Basic!$C$4*9.81)*Tool!$B$125*SIN(RADIANS(90-DEGREES(ASIN(AD923/2000))))*SQRT(2*Basic!$C$4*9.81)*Tool!$B$125)+(COS(RADIANS(90-DEGREES(ASIN(AD923/2000))))*SQRT(2*Basic!$C$4*9.81)*COS(RADIANS(90-DEGREES(ASIN(AD923/2000))))*SQRT(2*Basic!$C$4*9.81))))*COS(RADIANS(AK923))</f>
        <v>5.2255221869566597</v>
      </c>
    </row>
    <row r="924" spans="6:45" x14ac:dyDescent="0.3">
      <c r="F924">
        <v>922</v>
      </c>
      <c r="G924" s="31">
        <f t="shared" si="98"/>
        <v>2.7180943212808431</v>
      </c>
      <c r="H924" s="35">
        <f>Tool!$E$10+('Trajectory Map'!G924*SIN(RADIANS(90-2*DEGREES(ASIN($D$5/2000))))/COS(RADIANS(90-2*DEGREES(ASIN($D$5/2000))))-('Trajectory Map'!G924*'Trajectory Map'!G924/((VLOOKUP($D$5,$AD$3:$AR$2002,15,FALSE)*4*COS(RADIANS(90-2*DEGREES(ASIN($D$5/2000))))*COS(RADIANS(90-2*DEGREES(ASIN($D$5/2000))))))))</f>
        <v>4.9328683489386371</v>
      </c>
      <c r="AD924" s="33">
        <f t="shared" si="102"/>
        <v>922</v>
      </c>
      <c r="AE924" s="33">
        <f t="shared" si="99"/>
        <v>1774.8002704529881</v>
      </c>
      <c r="AH924" s="33">
        <f t="shared" si="100"/>
        <v>27.451654518514648</v>
      </c>
      <c r="AI924" s="33">
        <f t="shared" si="101"/>
        <v>62.548345481485356</v>
      </c>
      <c r="AK924" s="75">
        <f t="shared" si="103"/>
        <v>35.096690962970705</v>
      </c>
      <c r="AN924" s="64"/>
      <c r="AQ924" s="64"/>
      <c r="AR924" s="75">
        <f>(SQRT((SIN(RADIANS(90-DEGREES(ASIN(AD924/2000))))*SQRT(2*Basic!$C$4*9.81)*Tool!$B$125*SIN(RADIANS(90-DEGREES(ASIN(AD924/2000))))*SQRT(2*Basic!$C$4*9.81)*Tool!$B$125)+(COS(RADIANS(90-DEGREES(ASIN(AD924/2000))))*SQRT(2*Basic!$C$4*9.81)*COS(RADIANS(90-DEGREES(ASIN(AD924/2000))))*SQRT(2*Basic!$C$4*9.81))))*(SQRT((SIN(RADIANS(90-DEGREES(ASIN(AD924/2000))))*SQRT(2*Basic!$C$4*9.81)*Tool!$B$125*SIN(RADIANS(90-DEGREES(ASIN(AD924/2000))))*SQRT(2*Basic!$C$4*9.81)*Tool!$B$125)+(COS(RADIANS(90-DEGREES(ASIN(AD924/2000))))*SQRT(2*Basic!$C$4*9.81)*COS(RADIANS(90-DEGREES(ASIN(AD924/2000))))*SQRT(2*Basic!$C$4*9.81))))/(2*9.81)</f>
        <v>1.0555390195600003</v>
      </c>
      <c r="AS924" s="75">
        <f>(1/9.81)*((SQRT((SIN(RADIANS(90-DEGREES(ASIN(AD924/2000))))*SQRT(2*Basic!$C$4*9.81)*Tool!$B$125*SIN(RADIANS(90-DEGREES(ASIN(AD924/2000))))*SQRT(2*Basic!$C$4*9.81)*Tool!$B$125)+(COS(RADIANS(90-DEGREES(ASIN(AD924/2000))))*SQRT(2*Basic!$C$4*9.81)*COS(RADIANS(90-DEGREES(ASIN(AD924/2000))))*SQRT(2*Basic!$C$4*9.81))))*SIN(RADIANS(AK924))+(SQRT(((SQRT((SIN(RADIANS(90-DEGREES(ASIN(AD924/2000))))*SQRT(2*Basic!$C$4*9.81)*Tool!$B$125*SIN(RADIANS(90-DEGREES(ASIN(AD924/2000))))*SQRT(2*Basic!$C$4*9.81)*Tool!$B$125)+(COS(RADIANS(90-DEGREES(ASIN(AD924/2000))))*SQRT(2*Basic!$C$4*9.81)*COS(RADIANS(90-DEGREES(ASIN(AD924/2000))))*SQRT(2*Basic!$C$4*9.81))))*SIN(RADIANS(AK924))*(SQRT((SIN(RADIANS(90-DEGREES(ASIN(AD924/2000))))*SQRT(2*Basic!$C$4*9.81)*Tool!$B$125*SIN(RADIANS(90-DEGREES(ASIN(AD924/2000))))*SQRT(2*Basic!$C$4*9.81)*Tool!$B$125)+(COS(RADIANS(90-DEGREES(ASIN(AD924/2000))))*SQRT(2*Basic!$C$4*9.81)*COS(RADIANS(90-DEGREES(ASIN(AD924/2000))))*SQRT(2*Basic!$C$4*9.81))))*SIN(RADIANS(AK924)))-19.62*(-Basic!$C$3))))*(SQRT((SIN(RADIANS(90-DEGREES(ASIN(AD924/2000))))*SQRT(2*Basic!$C$4*9.81)*Tool!$B$125*SIN(RADIANS(90-DEGREES(ASIN(AD924/2000))))*SQRT(2*Basic!$C$4*9.81)*Tool!$B$125)+(COS(RADIANS(90-DEGREES(ASIN(AD924/2000))))*SQRT(2*Basic!$C$4*9.81)*COS(RADIANS(90-DEGREES(ASIN(AD924/2000))))*SQRT(2*Basic!$C$4*9.81))))*COS(RADIANS(AK924))</f>
        <v>5.2292130544706987</v>
      </c>
    </row>
    <row r="925" spans="6:45" x14ac:dyDescent="0.3">
      <c r="F925">
        <v>923</v>
      </c>
      <c r="G925" s="31">
        <f t="shared" si="98"/>
        <v>2.7210423628440545</v>
      </c>
      <c r="H925" s="35">
        <f>Tool!$E$10+('Trajectory Map'!G925*SIN(RADIANS(90-2*DEGREES(ASIN($D$5/2000))))/COS(RADIANS(90-2*DEGREES(ASIN($D$5/2000))))-('Trajectory Map'!G925*'Trajectory Map'!G925/((VLOOKUP($D$5,$AD$3:$AR$2002,15,FALSE)*4*COS(RADIANS(90-2*DEGREES(ASIN($D$5/2000))))*COS(RADIANS(90-2*DEGREES(ASIN($D$5/2000))))))))</f>
        <v>4.9301171059320277</v>
      </c>
      <c r="AD925" s="33">
        <f t="shared" si="102"/>
        <v>923</v>
      </c>
      <c r="AE925" s="33">
        <f t="shared" si="99"/>
        <v>1774.2804175214244</v>
      </c>
      <c r="AH925" s="33">
        <f t="shared" si="100"/>
        <v>27.483942191314522</v>
      </c>
      <c r="AI925" s="33">
        <f t="shared" si="101"/>
        <v>62.516057808685474</v>
      </c>
      <c r="AK925" s="75">
        <f t="shared" si="103"/>
        <v>35.032115617370955</v>
      </c>
      <c r="AN925" s="64"/>
      <c r="AQ925" s="64"/>
      <c r="AR925" s="75">
        <f>(SQRT((SIN(RADIANS(90-DEGREES(ASIN(AD925/2000))))*SQRT(2*Basic!$C$4*9.81)*Tool!$B$125*SIN(RADIANS(90-DEGREES(ASIN(AD925/2000))))*SQRT(2*Basic!$C$4*9.81)*Tool!$B$125)+(COS(RADIANS(90-DEGREES(ASIN(AD925/2000))))*SQRT(2*Basic!$C$4*9.81)*COS(RADIANS(90-DEGREES(ASIN(AD925/2000))))*SQRT(2*Basic!$C$4*9.81))))*(SQRT((SIN(RADIANS(90-DEGREES(ASIN(AD925/2000))))*SQRT(2*Basic!$C$4*9.81)*Tool!$B$125*SIN(RADIANS(90-DEGREES(ASIN(AD925/2000))))*SQRT(2*Basic!$C$4*9.81)*Tool!$B$125)+(COS(RADIANS(90-DEGREES(ASIN(AD925/2000))))*SQRT(2*Basic!$C$4*9.81)*COS(RADIANS(90-DEGREES(ASIN(AD925/2000))))*SQRT(2*Basic!$C$4*9.81))))/(2*9.81)</f>
        <v>1.0560336456100003</v>
      </c>
      <c r="AS925" s="75">
        <f>(1/9.81)*((SQRT((SIN(RADIANS(90-DEGREES(ASIN(AD925/2000))))*SQRT(2*Basic!$C$4*9.81)*Tool!$B$125*SIN(RADIANS(90-DEGREES(ASIN(AD925/2000))))*SQRT(2*Basic!$C$4*9.81)*Tool!$B$125)+(COS(RADIANS(90-DEGREES(ASIN(AD925/2000))))*SQRT(2*Basic!$C$4*9.81)*COS(RADIANS(90-DEGREES(ASIN(AD925/2000))))*SQRT(2*Basic!$C$4*9.81))))*SIN(RADIANS(AK925))+(SQRT(((SQRT((SIN(RADIANS(90-DEGREES(ASIN(AD925/2000))))*SQRT(2*Basic!$C$4*9.81)*Tool!$B$125*SIN(RADIANS(90-DEGREES(ASIN(AD925/2000))))*SQRT(2*Basic!$C$4*9.81)*Tool!$B$125)+(COS(RADIANS(90-DEGREES(ASIN(AD925/2000))))*SQRT(2*Basic!$C$4*9.81)*COS(RADIANS(90-DEGREES(ASIN(AD925/2000))))*SQRT(2*Basic!$C$4*9.81))))*SIN(RADIANS(AK925))*(SQRT((SIN(RADIANS(90-DEGREES(ASIN(AD925/2000))))*SQRT(2*Basic!$C$4*9.81)*Tool!$B$125*SIN(RADIANS(90-DEGREES(ASIN(AD925/2000))))*SQRT(2*Basic!$C$4*9.81)*Tool!$B$125)+(COS(RADIANS(90-DEGREES(ASIN(AD925/2000))))*SQRT(2*Basic!$C$4*9.81)*COS(RADIANS(90-DEGREES(ASIN(AD925/2000))))*SQRT(2*Basic!$C$4*9.81))))*SIN(RADIANS(AK925)))-19.62*(-Basic!$C$3))))*(SQRT((SIN(RADIANS(90-DEGREES(ASIN(AD925/2000))))*SQRT(2*Basic!$C$4*9.81)*Tool!$B$125*SIN(RADIANS(90-DEGREES(ASIN(AD925/2000))))*SQRT(2*Basic!$C$4*9.81)*Tool!$B$125)+(COS(RADIANS(90-DEGREES(ASIN(AD925/2000))))*SQRT(2*Basic!$C$4*9.81)*COS(RADIANS(90-DEGREES(ASIN(AD925/2000))))*SQRT(2*Basic!$C$4*9.81))))*COS(RADIANS(AK925))</f>
        <v>5.232895633182622</v>
      </c>
    </row>
    <row r="926" spans="6:45" x14ac:dyDescent="0.3">
      <c r="F926">
        <v>924</v>
      </c>
      <c r="G926" s="31">
        <f t="shared" si="98"/>
        <v>2.7239904044072656</v>
      </c>
      <c r="H926" s="35">
        <f>Tool!$E$10+('Trajectory Map'!G926*SIN(RADIANS(90-2*DEGREES(ASIN($D$5/2000))))/COS(RADIANS(90-2*DEGREES(ASIN($D$5/2000))))-('Trajectory Map'!G926*'Trajectory Map'!G926/((VLOOKUP($D$5,$AD$3:$AR$2002,15,FALSE)*4*COS(RADIANS(90-2*DEGREES(ASIN($D$5/2000))))*COS(RADIANS(90-2*DEGREES(ASIN($D$5/2000))))))))</f>
        <v>4.9273624093319039</v>
      </c>
      <c r="AD926" s="33">
        <f t="shared" si="102"/>
        <v>924</v>
      </c>
      <c r="AE926" s="33">
        <f t="shared" si="99"/>
        <v>1773.7598484575076</v>
      </c>
      <c r="AH926" s="33">
        <f t="shared" si="100"/>
        <v>27.516239332102543</v>
      </c>
      <c r="AI926" s="33">
        <f t="shared" si="101"/>
        <v>62.483760667897457</v>
      </c>
      <c r="AK926" s="75">
        <f t="shared" si="103"/>
        <v>34.967521335794913</v>
      </c>
      <c r="AN926" s="64"/>
      <c r="AQ926" s="64"/>
      <c r="AR926" s="75">
        <f>(SQRT((SIN(RADIANS(90-DEGREES(ASIN(AD926/2000))))*SQRT(2*Basic!$C$4*9.81)*Tool!$B$125*SIN(RADIANS(90-DEGREES(ASIN(AD926/2000))))*SQRT(2*Basic!$C$4*9.81)*Tool!$B$125)+(COS(RADIANS(90-DEGREES(ASIN(AD926/2000))))*SQRT(2*Basic!$C$4*9.81)*COS(RADIANS(90-DEGREES(ASIN(AD926/2000))))*SQRT(2*Basic!$C$4*9.81))))*(SQRT((SIN(RADIANS(90-DEGREES(ASIN(AD926/2000))))*SQRT(2*Basic!$C$4*9.81)*Tool!$B$125*SIN(RADIANS(90-DEGREES(ASIN(AD926/2000))))*SQRT(2*Basic!$C$4*9.81)*Tool!$B$125)+(COS(RADIANS(90-DEGREES(ASIN(AD926/2000))))*SQRT(2*Basic!$C$4*9.81)*COS(RADIANS(90-DEGREES(ASIN(AD926/2000))))*SQRT(2*Basic!$C$4*9.81))))/(2*9.81)</f>
        <v>1.0565288078400001</v>
      </c>
      <c r="AS926" s="75">
        <f>(1/9.81)*((SQRT((SIN(RADIANS(90-DEGREES(ASIN(AD926/2000))))*SQRT(2*Basic!$C$4*9.81)*Tool!$B$125*SIN(RADIANS(90-DEGREES(ASIN(AD926/2000))))*SQRT(2*Basic!$C$4*9.81)*Tool!$B$125)+(COS(RADIANS(90-DEGREES(ASIN(AD926/2000))))*SQRT(2*Basic!$C$4*9.81)*COS(RADIANS(90-DEGREES(ASIN(AD926/2000))))*SQRT(2*Basic!$C$4*9.81))))*SIN(RADIANS(AK926))+(SQRT(((SQRT((SIN(RADIANS(90-DEGREES(ASIN(AD926/2000))))*SQRT(2*Basic!$C$4*9.81)*Tool!$B$125*SIN(RADIANS(90-DEGREES(ASIN(AD926/2000))))*SQRT(2*Basic!$C$4*9.81)*Tool!$B$125)+(COS(RADIANS(90-DEGREES(ASIN(AD926/2000))))*SQRT(2*Basic!$C$4*9.81)*COS(RADIANS(90-DEGREES(ASIN(AD926/2000))))*SQRT(2*Basic!$C$4*9.81))))*SIN(RADIANS(AK926))*(SQRT((SIN(RADIANS(90-DEGREES(ASIN(AD926/2000))))*SQRT(2*Basic!$C$4*9.81)*Tool!$B$125*SIN(RADIANS(90-DEGREES(ASIN(AD926/2000))))*SQRT(2*Basic!$C$4*9.81)*Tool!$B$125)+(COS(RADIANS(90-DEGREES(ASIN(AD926/2000))))*SQRT(2*Basic!$C$4*9.81)*COS(RADIANS(90-DEGREES(ASIN(AD926/2000))))*SQRT(2*Basic!$C$4*9.81))))*SIN(RADIANS(AK926)))-19.62*(-Basic!$C$3))))*(SQRT((SIN(RADIANS(90-DEGREES(ASIN(AD926/2000))))*SQRT(2*Basic!$C$4*9.81)*Tool!$B$125*SIN(RADIANS(90-DEGREES(ASIN(AD926/2000))))*SQRT(2*Basic!$C$4*9.81)*Tool!$B$125)+(COS(RADIANS(90-DEGREES(ASIN(AD926/2000))))*SQRT(2*Basic!$C$4*9.81)*COS(RADIANS(90-DEGREES(ASIN(AD926/2000))))*SQRT(2*Basic!$C$4*9.81))))*COS(RADIANS(AK926))</f>
        <v>5.2365699066093558</v>
      </c>
    </row>
    <row r="927" spans="6:45" x14ac:dyDescent="0.3">
      <c r="F927">
        <v>925</v>
      </c>
      <c r="G927" s="31">
        <f t="shared" si="98"/>
        <v>2.7269384459704771</v>
      </c>
      <c r="H927" s="35">
        <f>Tool!$E$10+('Trajectory Map'!G927*SIN(RADIANS(90-2*DEGREES(ASIN($D$5/2000))))/COS(RADIANS(90-2*DEGREES(ASIN($D$5/2000))))-('Trajectory Map'!G927*'Trajectory Map'!G927/((VLOOKUP($D$5,$AD$3:$AR$2002,15,FALSE)*4*COS(RADIANS(90-2*DEGREES(ASIN($D$5/2000))))*COS(RADIANS(90-2*DEGREES(ASIN($D$5/2000))))))))</f>
        <v>4.9246042591382659</v>
      </c>
      <c r="AD927" s="33">
        <f t="shared" si="102"/>
        <v>925</v>
      </c>
      <c r="AE927" s="33">
        <f t="shared" si="99"/>
        <v>1773.2385626305334</v>
      </c>
      <c r="AH927" s="33">
        <f t="shared" si="100"/>
        <v>27.548545959484134</v>
      </c>
      <c r="AI927" s="33">
        <f t="shared" si="101"/>
        <v>62.45145404051587</v>
      </c>
      <c r="AK927" s="75">
        <f t="shared" si="103"/>
        <v>34.902908081031732</v>
      </c>
      <c r="AN927" s="64"/>
      <c r="AQ927" s="64"/>
      <c r="AR927" s="75">
        <f>(SQRT((SIN(RADIANS(90-DEGREES(ASIN(AD927/2000))))*SQRT(2*Basic!$C$4*9.81)*Tool!$B$125*SIN(RADIANS(90-DEGREES(ASIN(AD927/2000))))*SQRT(2*Basic!$C$4*9.81)*Tool!$B$125)+(COS(RADIANS(90-DEGREES(ASIN(AD927/2000))))*SQRT(2*Basic!$C$4*9.81)*COS(RADIANS(90-DEGREES(ASIN(AD927/2000))))*SQRT(2*Basic!$C$4*9.81))))*(SQRT((SIN(RADIANS(90-DEGREES(ASIN(AD927/2000))))*SQRT(2*Basic!$C$4*9.81)*Tool!$B$125*SIN(RADIANS(90-DEGREES(ASIN(AD927/2000))))*SQRT(2*Basic!$C$4*9.81)*Tool!$B$125)+(COS(RADIANS(90-DEGREES(ASIN(AD927/2000))))*SQRT(2*Basic!$C$4*9.81)*COS(RADIANS(90-DEGREES(ASIN(AD927/2000))))*SQRT(2*Basic!$C$4*9.81))))/(2*9.81)</f>
        <v>1.0570245062499999</v>
      </c>
      <c r="AS927" s="75">
        <f>(1/9.81)*((SQRT((SIN(RADIANS(90-DEGREES(ASIN(AD927/2000))))*SQRT(2*Basic!$C$4*9.81)*Tool!$B$125*SIN(RADIANS(90-DEGREES(ASIN(AD927/2000))))*SQRT(2*Basic!$C$4*9.81)*Tool!$B$125)+(COS(RADIANS(90-DEGREES(ASIN(AD927/2000))))*SQRT(2*Basic!$C$4*9.81)*COS(RADIANS(90-DEGREES(ASIN(AD927/2000))))*SQRT(2*Basic!$C$4*9.81))))*SIN(RADIANS(AK927))+(SQRT(((SQRT((SIN(RADIANS(90-DEGREES(ASIN(AD927/2000))))*SQRT(2*Basic!$C$4*9.81)*Tool!$B$125*SIN(RADIANS(90-DEGREES(ASIN(AD927/2000))))*SQRT(2*Basic!$C$4*9.81)*Tool!$B$125)+(COS(RADIANS(90-DEGREES(ASIN(AD927/2000))))*SQRT(2*Basic!$C$4*9.81)*COS(RADIANS(90-DEGREES(ASIN(AD927/2000))))*SQRT(2*Basic!$C$4*9.81))))*SIN(RADIANS(AK927))*(SQRT((SIN(RADIANS(90-DEGREES(ASIN(AD927/2000))))*SQRT(2*Basic!$C$4*9.81)*Tool!$B$125*SIN(RADIANS(90-DEGREES(ASIN(AD927/2000))))*SQRT(2*Basic!$C$4*9.81)*Tool!$B$125)+(COS(RADIANS(90-DEGREES(ASIN(AD927/2000))))*SQRT(2*Basic!$C$4*9.81)*COS(RADIANS(90-DEGREES(ASIN(AD927/2000))))*SQRT(2*Basic!$C$4*9.81))))*SIN(RADIANS(AK927)))-19.62*(-Basic!$C$3))))*(SQRT((SIN(RADIANS(90-DEGREES(ASIN(AD927/2000))))*SQRT(2*Basic!$C$4*9.81)*Tool!$B$125*SIN(RADIANS(90-DEGREES(ASIN(AD927/2000))))*SQRT(2*Basic!$C$4*9.81)*Tool!$B$125)+(COS(RADIANS(90-DEGREES(ASIN(AD927/2000))))*SQRT(2*Basic!$C$4*9.81)*COS(RADIANS(90-DEGREES(ASIN(AD927/2000))))*SQRT(2*Basic!$C$4*9.81))))*COS(RADIANS(AK927))</f>
        <v>5.2402358582617303</v>
      </c>
    </row>
    <row r="928" spans="6:45" x14ac:dyDescent="0.3">
      <c r="F928">
        <v>926</v>
      </c>
      <c r="G928" s="31">
        <f t="shared" si="98"/>
        <v>2.7298864875336881</v>
      </c>
      <c r="H928" s="35">
        <f>Tool!$E$10+('Trajectory Map'!G928*SIN(RADIANS(90-2*DEGREES(ASIN($D$5/2000))))/COS(RADIANS(90-2*DEGREES(ASIN($D$5/2000))))-('Trajectory Map'!G928*'Trajectory Map'!G928/((VLOOKUP($D$5,$AD$3:$AR$2002,15,FALSE)*4*COS(RADIANS(90-2*DEGREES(ASIN($D$5/2000))))*COS(RADIANS(90-2*DEGREES(ASIN($D$5/2000))))))))</f>
        <v>4.9218426553511136</v>
      </c>
      <c r="AD928" s="33">
        <f t="shared" si="102"/>
        <v>926</v>
      </c>
      <c r="AE928" s="33">
        <f t="shared" si="99"/>
        <v>1772.7165594081869</v>
      </c>
      <c r="AH928" s="33">
        <f t="shared" si="100"/>
        <v>27.580862092104123</v>
      </c>
      <c r="AI928" s="33">
        <f t="shared" si="101"/>
        <v>62.419137907895873</v>
      </c>
      <c r="AK928" s="75">
        <f t="shared" si="103"/>
        <v>34.838275815791754</v>
      </c>
      <c r="AN928" s="64"/>
      <c r="AQ928" s="64"/>
      <c r="AR928" s="75">
        <f>(SQRT((SIN(RADIANS(90-DEGREES(ASIN(AD928/2000))))*SQRT(2*Basic!$C$4*9.81)*Tool!$B$125*SIN(RADIANS(90-DEGREES(ASIN(AD928/2000))))*SQRT(2*Basic!$C$4*9.81)*Tool!$B$125)+(COS(RADIANS(90-DEGREES(ASIN(AD928/2000))))*SQRT(2*Basic!$C$4*9.81)*COS(RADIANS(90-DEGREES(ASIN(AD928/2000))))*SQRT(2*Basic!$C$4*9.81))))*(SQRT((SIN(RADIANS(90-DEGREES(ASIN(AD928/2000))))*SQRT(2*Basic!$C$4*9.81)*Tool!$B$125*SIN(RADIANS(90-DEGREES(ASIN(AD928/2000))))*SQRT(2*Basic!$C$4*9.81)*Tool!$B$125)+(COS(RADIANS(90-DEGREES(ASIN(AD928/2000))))*SQRT(2*Basic!$C$4*9.81)*COS(RADIANS(90-DEGREES(ASIN(AD928/2000))))*SQRT(2*Basic!$C$4*9.81))))/(2*9.81)</f>
        <v>1.0575207408400003</v>
      </c>
      <c r="AS928" s="75">
        <f>(1/9.81)*((SQRT((SIN(RADIANS(90-DEGREES(ASIN(AD928/2000))))*SQRT(2*Basic!$C$4*9.81)*Tool!$B$125*SIN(RADIANS(90-DEGREES(ASIN(AD928/2000))))*SQRT(2*Basic!$C$4*9.81)*Tool!$B$125)+(COS(RADIANS(90-DEGREES(ASIN(AD928/2000))))*SQRT(2*Basic!$C$4*9.81)*COS(RADIANS(90-DEGREES(ASIN(AD928/2000))))*SQRT(2*Basic!$C$4*9.81))))*SIN(RADIANS(AK928))+(SQRT(((SQRT((SIN(RADIANS(90-DEGREES(ASIN(AD928/2000))))*SQRT(2*Basic!$C$4*9.81)*Tool!$B$125*SIN(RADIANS(90-DEGREES(ASIN(AD928/2000))))*SQRT(2*Basic!$C$4*9.81)*Tool!$B$125)+(COS(RADIANS(90-DEGREES(ASIN(AD928/2000))))*SQRT(2*Basic!$C$4*9.81)*COS(RADIANS(90-DEGREES(ASIN(AD928/2000))))*SQRT(2*Basic!$C$4*9.81))))*SIN(RADIANS(AK928))*(SQRT((SIN(RADIANS(90-DEGREES(ASIN(AD928/2000))))*SQRT(2*Basic!$C$4*9.81)*Tool!$B$125*SIN(RADIANS(90-DEGREES(ASIN(AD928/2000))))*SQRT(2*Basic!$C$4*9.81)*Tool!$B$125)+(COS(RADIANS(90-DEGREES(ASIN(AD928/2000))))*SQRT(2*Basic!$C$4*9.81)*COS(RADIANS(90-DEGREES(ASIN(AD928/2000))))*SQRT(2*Basic!$C$4*9.81))))*SIN(RADIANS(AK928)))-19.62*(-Basic!$C$3))))*(SQRT((SIN(RADIANS(90-DEGREES(ASIN(AD928/2000))))*SQRT(2*Basic!$C$4*9.81)*Tool!$B$125*SIN(RADIANS(90-DEGREES(ASIN(AD928/2000))))*SQRT(2*Basic!$C$4*9.81)*Tool!$B$125)+(COS(RADIANS(90-DEGREES(ASIN(AD928/2000))))*SQRT(2*Basic!$C$4*9.81)*COS(RADIANS(90-DEGREES(ASIN(AD928/2000))))*SQRT(2*Basic!$C$4*9.81))))*COS(RADIANS(AK928))</f>
        <v>5.2438934716445518</v>
      </c>
    </row>
    <row r="929" spans="6:45" x14ac:dyDescent="0.3">
      <c r="F929">
        <v>927</v>
      </c>
      <c r="G929" s="31">
        <f t="shared" si="98"/>
        <v>2.7328345290968996</v>
      </c>
      <c r="H929" s="35">
        <f>Tool!$E$10+('Trajectory Map'!G929*SIN(RADIANS(90-2*DEGREES(ASIN($D$5/2000))))/COS(RADIANS(90-2*DEGREES(ASIN($D$5/2000))))-('Trajectory Map'!G929*'Trajectory Map'!G929/((VLOOKUP($D$5,$AD$3:$AR$2002,15,FALSE)*4*COS(RADIANS(90-2*DEGREES(ASIN($D$5/2000))))*COS(RADIANS(90-2*DEGREES(ASIN($D$5/2000))))))))</f>
        <v>4.9190775979704471</v>
      </c>
      <c r="AD929" s="33">
        <f t="shared" si="102"/>
        <v>927</v>
      </c>
      <c r="AE929" s="33">
        <f t="shared" si="99"/>
        <v>1772.1938381565376</v>
      </c>
      <c r="AH929" s="33">
        <f t="shared" si="100"/>
        <v>27.61318774864688</v>
      </c>
      <c r="AI929" s="33">
        <f t="shared" si="101"/>
        <v>62.38681225135312</v>
      </c>
      <c r="AK929" s="75">
        <f t="shared" si="103"/>
        <v>34.773624502706241</v>
      </c>
      <c r="AN929" s="64"/>
      <c r="AQ929" s="64"/>
      <c r="AR929" s="75">
        <f>(SQRT((SIN(RADIANS(90-DEGREES(ASIN(AD929/2000))))*SQRT(2*Basic!$C$4*9.81)*Tool!$B$125*SIN(RADIANS(90-DEGREES(ASIN(AD929/2000))))*SQRT(2*Basic!$C$4*9.81)*Tool!$B$125)+(COS(RADIANS(90-DEGREES(ASIN(AD929/2000))))*SQRT(2*Basic!$C$4*9.81)*COS(RADIANS(90-DEGREES(ASIN(AD929/2000))))*SQRT(2*Basic!$C$4*9.81))))*(SQRT((SIN(RADIANS(90-DEGREES(ASIN(AD929/2000))))*SQRT(2*Basic!$C$4*9.81)*Tool!$B$125*SIN(RADIANS(90-DEGREES(ASIN(AD929/2000))))*SQRT(2*Basic!$C$4*9.81)*Tool!$B$125)+(COS(RADIANS(90-DEGREES(ASIN(AD929/2000))))*SQRT(2*Basic!$C$4*9.81)*COS(RADIANS(90-DEGREES(ASIN(AD929/2000))))*SQRT(2*Basic!$C$4*9.81))))/(2*9.81)</f>
        <v>1.0580175116100003</v>
      </c>
      <c r="AS929" s="75">
        <f>(1/9.81)*((SQRT((SIN(RADIANS(90-DEGREES(ASIN(AD929/2000))))*SQRT(2*Basic!$C$4*9.81)*Tool!$B$125*SIN(RADIANS(90-DEGREES(ASIN(AD929/2000))))*SQRT(2*Basic!$C$4*9.81)*Tool!$B$125)+(COS(RADIANS(90-DEGREES(ASIN(AD929/2000))))*SQRT(2*Basic!$C$4*9.81)*COS(RADIANS(90-DEGREES(ASIN(AD929/2000))))*SQRT(2*Basic!$C$4*9.81))))*SIN(RADIANS(AK929))+(SQRT(((SQRT((SIN(RADIANS(90-DEGREES(ASIN(AD929/2000))))*SQRT(2*Basic!$C$4*9.81)*Tool!$B$125*SIN(RADIANS(90-DEGREES(ASIN(AD929/2000))))*SQRT(2*Basic!$C$4*9.81)*Tool!$B$125)+(COS(RADIANS(90-DEGREES(ASIN(AD929/2000))))*SQRT(2*Basic!$C$4*9.81)*COS(RADIANS(90-DEGREES(ASIN(AD929/2000))))*SQRT(2*Basic!$C$4*9.81))))*SIN(RADIANS(AK929))*(SQRT((SIN(RADIANS(90-DEGREES(ASIN(AD929/2000))))*SQRT(2*Basic!$C$4*9.81)*Tool!$B$125*SIN(RADIANS(90-DEGREES(ASIN(AD929/2000))))*SQRT(2*Basic!$C$4*9.81)*Tool!$B$125)+(COS(RADIANS(90-DEGREES(ASIN(AD929/2000))))*SQRT(2*Basic!$C$4*9.81)*COS(RADIANS(90-DEGREES(ASIN(AD929/2000))))*SQRT(2*Basic!$C$4*9.81))))*SIN(RADIANS(AK929)))-19.62*(-Basic!$C$3))))*(SQRT((SIN(RADIANS(90-DEGREES(ASIN(AD929/2000))))*SQRT(2*Basic!$C$4*9.81)*Tool!$B$125*SIN(RADIANS(90-DEGREES(ASIN(AD929/2000))))*SQRT(2*Basic!$C$4*9.81)*Tool!$B$125)+(COS(RADIANS(90-DEGREES(ASIN(AD929/2000))))*SQRT(2*Basic!$C$4*9.81)*COS(RADIANS(90-DEGREES(ASIN(AD929/2000))))*SQRT(2*Basic!$C$4*9.81))))*COS(RADIANS(AK929))</f>
        <v>5.2475427302566917</v>
      </c>
    </row>
    <row r="930" spans="6:45" x14ac:dyDescent="0.3">
      <c r="F930">
        <v>928</v>
      </c>
      <c r="G930" s="31">
        <f t="shared" si="98"/>
        <v>2.7357825706601107</v>
      </c>
      <c r="H930" s="35">
        <f>Tool!$E$10+('Trajectory Map'!G930*SIN(RADIANS(90-2*DEGREES(ASIN($D$5/2000))))/COS(RADIANS(90-2*DEGREES(ASIN($D$5/2000))))-('Trajectory Map'!G930*'Trajectory Map'!G930/((VLOOKUP($D$5,$AD$3:$AR$2002,15,FALSE)*4*COS(RADIANS(90-2*DEGREES(ASIN($D$5/2000))))*COS(RADIANS(90-2*DEGREES(ASIN($D$5/2000))))))))</f>
        <v>4.9163090869962671</v>
      </c>
      <c r="AD930" s="33">
        <f t="shared" si="102"/>
        <v>928</v>
      </c>
      <c r="AE930" s="33">
        <f t="shared" si="99"/>
        <v>1771.6703982400338</v>
      </c>
      <c r="AH930" s="33">
        <f t="shared" si="100"/>
        <v>27.645522947836465</v>
      </c>
      <c r="AI930" s="33">
        <f t="shared" si="101"/>
        <v>62.354477052163531</v>
      </c>
      <c r="AK930" s="75">
        <f t="shared" si="103"/>
        <v>34.70895410432707</v>
      </c>
      <c r="AN930" s="64"/>
      <c r="AQ930" s="64"/>
      <c r="AR930" s="75">
        <f>(SQRT((SIN(RADIANS(90-DEGREES(ASIN(AD930/2000))))*SQRT(2*Basic!$C$4*9.81)*Tool!$B$125*SIN(RADIANS(90-DEGREES(ASIN(AD930/2000))))*SQRT(2*Basic!$C$4*9.81)*Tool!$B$125)+(COS(RADIANS(90-DEGREES(ASIN(AD930/2000))))*SQRT(2*Basic!$C$4*9.81)*COS(RADIANS(90-DEGREES(ASIN(AD930/2000))))*SQRT(2*Basic!$C$4*9.81))))*(SQRT((SIN(RADIANS(90-DEGREES(ASIN(AD930/2000))))*SQRT(2*Basic!$C$4*9.81)*Tool!$B$125*SIN(RADIANS(90-DEGREES(ASIN(AD930/2000))))*SQRT(2*Basic!$C$4*9.81)*Tool!$B$125)+(COS(RADIANS(90-DEGREES(ASIN(AD930/2000))))*SQRT(2*Basic!$C$4*9.81)*COS(RADIANS(90-DEGREES(ASIN(AD930/2000))))*SQRT(2*Basic!$C$4*9.81))))/(2*9.81)</f>
        <v>1.05851481856</v>
      </c>
      <c r="AS930" s="75">
        <f>(1/9.81)*((SQRT((SIN(RADIANS(90-DEGREES(ASIN(AD930/2000))))*SQRT(2*Basic!$C$4*9.81)*Tool!$B$125*SIN(RADIANS(90-DEGREES(ASIN(AD930/2000))))*SQRT(2*Basic!$C$4*9.81)*Tool!$B$125)+(COS(RADIANS(90-DEGREES(ASIN(AD930/2000))))*SQRT(2*Basic!$C$4*9.81)*COS(RADIANS(90-DEGREES(ASIN(AD930/2000))))*SQRT(2*Basic!$C$4*9.81))))*SIN(RADIANS(AK930))+(SQRT(((SQRT((SIN(RADIANS(90-DEGREES(ASIN(AD930/2000))))*SQRT(2*Basic!$C$4*9.81)*Tool!$B$125*SIN(RADIANS(90-DEGREES(ASIN(AD930/2000))))*SQRT(2*Basic!$C$4*9.81)*Tool!$B$125)+(COS(RADIANS(90-DEGREES(ASIN(AD930/2000))))*SQRT(2*Basic!$C$4*9.81)*COS(RADIANS(90-DEGREES(ASIN(AD930/2000))))*SQRT(2*Basic!$C$4*9.81))))*SIN(RADIANS(AK930))*(SQRT((SIN(RADIANS(90-DEGREES(ASIN(AD930/2000))))*SQRT(2*Basic!$C$4*9.81)*Tool!$B$125*SIN(RADIANS(90-DEGREES(ASIN(AD930/2000))))*SQRT(2*Basic!$C$4*9.81)*Tool!$B$125)+(COS(RADIANS(90-DEGREES(ASIN(AD930/2000))))*SQRT(2*Basic!$C$4*9.81)*COS(RADIANS(90-DEGREES(ASIN(AD930/2000))))*SQRT(2*Basic!$C$4*9.81))))*SIN(RADIANS(AK930)))-19.62*(-Basic!$C$3))))*(SQRT((SIN(RADIANS(90-DEGREES(ASIN(AD930/2000))))*SQRT(2*Basic!$C$4*9.81)*Tool!$B$125*SIN(RADIANS(90-DEGREES(ASIN(AD930/2000))))*SQRT(2*Basic!$C$4*9.81)*Tool!$B$125)+(COS(RADIANS(90-DEGREES(ASIN(AD930/2000))))*SQRT(2*Basic!$C$4*9.81)*COS(RADIANS(90-DEGREES(ASIN(AD930/2000))))*SQRT(2*Basic!$C$4*9.81))))*COS(RADIANS(AK930))</f>
        <v>5.2511836175911855</v>
      </c>
    </row>
    <row r="931" spans="6:45" x14ac:dyDescent="0.3">
      <c r="F931">
        <v>929</v>
      </c>
      <c r="G931" s="31">
        <f t="shared" si="98"/>
        <v>2.7387306122233221</v>
      </c>
      <c r="H931" s="35">
        <f>Tool!$E$10+('Trajectory Map'!G931*SIN(RADIANS(90-2*DEGREES(ASIN($D$5/2000))))/COS(RADIANS(90-2*DEGREES(ASIN($D$5/2000))))-('Trajectory Map'!G931*'Trajectory Map'!G931/((VLOOKUP($D$5,$AD$3:$AR$2002,15,FALSE)*4*COS(RADIANS(90-2*DEGREES(ASIN($D$5/2000))))*COS(RADIANS(90-2*DEGREES(ASIN($D$5/2000))))))))</f>
        <v>4.913537122428572</v>
      </c>
      <c r="AD931" s="33">
        <f t="shared" si="102"/>
        <v>929</v>
      </c>
      <c r="AE931" s="33">
        <f t="shared" si="99"/>
        <v>1771.1462390214988</v>
      </c>
      <c r="AH931" s="33">
        <f t="shared" si="100"/>
        <v>27.677867708436754</v>
      </c>
      <c r="AI931" s="33">
        <f t="shared" si="101"/>
        <v>62.32213229156325</v>
      </c>
      <c r="AK931" s="75">
        <f t="shared" si="103"/>
        <v>34.644264583126493</v>
      </c>
      <c r="AN931" s="64"/>
      <c r="AQ931" s="64"/>
      <c r="AR931" s="75">
        <f>(SQRT((SIN(RADIANS(90-DEGREES(ASIN(AD931/2000))))*SQRT(2*Basic!$C$4*9.81)*Tool!$B$125*SIN(RADIANS(90-DEGREES(ASIN(AD931/2000))))*SQRT(2*Basic!$C$4*9.81)*Tool!$B$125)+(COS(RADIANS(90-DEGREES(ASIN(AD931/2000))))*SQRT(2*Basic!$C$4*9.81)*COS(RADIANS(90-DEGREES(ASIN(AD931/2000))))*SQRT(2*Basic!$C$4*9.81))))*(SQRT((SIN(RADIANS(90-DEGREES(ASIN(AD931/2000))))*SQRT(2*Basic!$C$4*9.81)*Tool!$B$125*SIN(RADIANS(90-DEGREES(ASIN(AD931/2000))))*SQRT(2*Basic!$C$4*9.81)*Tool!$B$125)+(COS(RADIANS(90-DEGREES(ASIN(AD931/2000))))*SQRT(2*Basic!$C$4*9.81)*COS(RADIANS(90-DEGREES(ASIN(AD931/2000))))*SQRT(2*Basic!$C$4*9.81))))/(2*9.81)</f>
        <v>1.0590126616900002</v>
      </c>
      <c r="AS931" s="75">
        <f>(1/9.81)*((SQRT((SIN(RADIANS(90-DEGREES(ASIN(AD931/2000))))*SQRT(2*Basic!$C$4*9.81)*Tool!$B$125*SIN(RADIANS(90-DEGREES(ASIN(AD931/2000))))*SQRT(2*Basic!$C$4*9.81)*Tool!$B$125)+(COS(RADIANS(90-DEGREES(ASIN(AD931/2000))))*SQRT(2*Basic!$C$4*9.81)*COS(RADIANS(90-DEGREES(ASIN(AD931/2000))))*SQRT(2*Basic!$C$4*9.81))))*SIN(RADIANS(AK931))+(SQRT(((SQRT((SIN(RADIANS(90-DEGREES(ASIN(AD931/2000))))*SQRT(2*Basic!$C$4*9.81)*Tool!$B$125*SIN(RADIANS(90-DEGREES(ASIN(AD931/2000))))*SQRT(2*Basic!$C$4*9.81)*Tool!$B$125)+(COS(RADIANS(90-DEGREES(ASIN(AD931/2000))))*SQRT(2*Basic!$C$4*9.81)*COS(RADIANS(90-DEGREES(ASIN(AD931/2000))))*SQRT(2*Basic!$C$4*9.81))))*SIN(RADIANS(AK931))*(SQRT((SIN(RADIANS(90-DEGREES(ASIN(AD931/2000))))*SQRT(2*Basic!$C$4*9.81)*Tool!$B$125*SIN(RADIANS(90-DEGREES(ASIN(AD931/2000))))*SQRT(2*Basic!$C$4*9.81)*Tool!$B$125)+(COS(RADIANS(90-DEGREES(ASIN(AD931/2000))))*SQRT(2*Basic!$C$4*9.81)*COS(RADIANS(90-DEGREES(ASIN(AD931/2000))))*SQRT(2*Basic!$C$4*9.81))))*SIN(RADIANS(AK931)))-19.62*(-Basic!$C$3))))*(SQRT((SIN(RADIANS(90-DEGREES(ASIN(AD931/2000))))*SQRT(2*Basic!$C$4*9.81)*Tool!$B$125*SIN(RADIANS(90-DEGREES(ASIN(AD931/2000))))*SQRT(2*Basic!$C$4*9.81)*Tool!$B$125)+(COS(RADIANS(90-DEGREES(ASIN(AD931/2000))))*SQRT(2*Basic!$C$4*9.81)*COS(RADIANS(90-DEGREES(ASIN(AD931/2000))))*SQRT(2*Basic!$C$4*9.81))))*COS(RADIANS(AK931))</f>
        <v>5.2548161171353103</v>
      </c>
    </row>
    <row r="932" spans="6:45" x14ac:dyDescent="0.3">
      <c r="F932">
        <v>930</v>
      </c>
      <c r="G932" s="31">
        <f t="shared" si="98"/>
        <v>2.7416786537865336</v>
      </c>
      <c r="H932" s="35">
        <f>Tool!$E$10+('Trajectory Map'!G932*SIN(RADIANS(90-2*DEGREES(ASIN($D$5/2000))))/COS(RADIANS(90-2*DEGREES(ASIN($D$5/2000))))-('Trajectory Map'!G932*'Trajectory Map'!G932/((VLOOKUP($D$5,$AD$3:$AR$2002,15,FALSE)*4*COS(RADIANS(90-2*DEGREES(ASIN($D$5/2000))))*COS(RADIANS(90-2*DEGREES(ASIN($D$5/2000))))))))</f>
        <v>4.9107617042673635</v>
      </c>
      <c r="AD932" s="33">
        <f t="shared" si="102"/>
        <v>930</v>
      </c>
      <c r="AE932" s="33">
        <f t="shared" si="99"/>
        <v>1770.6213598621248</v>
      </c>
      <c r="AH932" s="33">
        <f t="shared" si="100"/>
        <v>27.710222049251566</v>
      </c>
      <c r="AI932" s="33">
        <f t="shared" si="101"/>
        <v>62.28977795074843</v>
      </c>
      <c r="AK932" s="75">
        <f t="shared" si="103"/>
        <v>34.579555901496867</v>
      </c>
      <c r="AN932" s="64"/>
      <c r="AQ932" s="64"/>
      <c r="AR932" s="75">
        <f>(SQRT((SIN(RADIANS(90-DEGREES(ASIN(AD932/2000))))*SQRT(2*Basic!$C$4*9.81)*Tool!$B$125*SIN(RADIANS(90-DEGREES(ASIN(AD932/2000))))*SQRT(2*Basic!$C$4*9.81)*Tool!$B$125)+(COS(RADIANS(90-DEGREES(ASIN(AD932/2000))))*SQRT(2*Basic!$C$4*9.81)*COS(RADIANS(90-DEGREES(ASIN(AD932/2000))))*SQRT(2*Basic!$C$4*9.81))))*(SQRT((SIN(RADIANS(90-DEGREES(ASIN(AD932/2000))))*SQRT(2*Basic!$C$4*9.81)*Tool!$B$125*SIN(RADIANS(90-DEGREES(ASIN(AD932/2000))))*SQRT(2*Basic!$C$4*9.81)*Tool!$B$125)+(COS(RADIANS(90-DEGREES(ASIN(AD932/2000))))*SQRT(2*Basic!$C$4*9.81)*COS(RADIANS(90-DEGREES(ASIN(AD932/2000))))*SQRT(2*Basic!$C$4*9.81))))/(2*9.81)</f>
        <v>1.0595110410000002</v>
      </c>
      <c r="AS932" s="75">
        <f>(1/9.81)*((SQRT((SIN(RADIANS(90-DEGREES(ASIN(AD932/2000))))*SQRT(2*Basic!$C$4*9.81)*Tool!$B$125*SIN(RADIANS(90-DEGREES(ASIN(AD932/2000))))*SQRT(2*Basic!$C$4*9.81)*Tool!$B$125)+(COS(RADIANS(90-DEGREES(ASIN(AD932/2000))))*SQRT(2*Basic!$C$4*9.81)*COS(RADIANS(90-DEGREES(ASIN(AD932/2000))))*SQRT(2*Basic!$C$4*9.81))))*SIN(RADIANS(AK932))+(SQRT(((SQRT((SIN(RADIANS(90-DEGREES(ASIN(AD932/2000))))*SQRT(2*Basic!$C$4*9.81)*Tool!$B$125*SIN(RADIANS(90-DEGREES(ASIN(AD932/2000))))*SQRT(2*Basic!$C$4*9.81)*Tool!$B$125)+(COS(RADIANS(90-DEGREES(ASIN(AD932/2000))))*SQRT(2*Basic!$C$4*9.81)*COS(RADIANS(90-DEGREES(ASIN(AD932/2000))))*SQRT(2*Basic!$C$4*9.81))))*SIN(RADIANS(AK932))*(SQRT((SIN(RADIANS(90-DEGREES(ASIN(AD932/2000))))*SQRT(2*Basic!$C$4*9.81)*Tool!$B$125*SIN(RADIANS(90-DEGREES(ASIN(AD932/2000))))*SQRT(2*Basic!$C$4*9.81)*Tool!$B$125)+(COS(RADIANS(90-DEGREES(ASIN(AD932/2000))))*SQRT(2*Basic!$C$4*9.81)*COS(RADIANS(90-DEGREES(ASIN(AD932/2000))))*SQRT(2*Basic!$C$4*9.81))))*SIN(RADIANS(AK932)))-19.62*(-Basic!$C$3))))*(SQRT((SIN(RADIANS(90-DEGREES(ASIN(AD932/2000))))*SQRT(2*Basic!$C$4*9.81)*Tool!$B$125*SIN(RADIANS(90-DEGREES(ASIN(AD932/2000))))*SQRT(2*Basic!$C$4*9.81)*Tool!$B$125)+(COS(RADIANS(90-DEGREES(ASIN(AD932/2000))))*SQRT(2*Basic!$C$4*9.81)*COS(RADIANS(90-DEGREES(ASIN(AD932/2000))))*SQRT(2*Basic!$C$4*9.81))))*COS(RADIANS(AK932))</f>
        <v>5.2584402123706742</v>
      </c>
    </row>
    <row r="933" spans="6:45" x14ac:dyDescent="0.3">
      <c r="F933">
        <v>931</v>
      </c>
      <c r="G933" s="31">
        <f t="shared" si="98"/>
        <v>2.7446266953497447</v>
      </c>
      <c r="H933" s="35">
        <f>Tool!$E$10+('Trajectory Map'!G933*SIN(RADIANS(90-2*DEGREES(ASIN($D$5/2000))))/COS(RADIANS(90-2*DEGREES(ASIN($D$5/2000))))-('Trajectory Map'!G933*'Trajectory Map'!G933/((VLOOKUP($D$5,$AD$3:$AR$2002,15,FALSE)*4*COS(RADIANS(90-2*DEGREES(ASIN($D$5/2000))))*COS(RADIANS(90-2*DEGREES(ASIN($D$5/2000))))))))</f>
        <v>4.9079828325126407</v>
      </c>
      <c r="AD933" s="33">
        <f t="shared" si="102"/>
        <v>931</v>
      </c>
      <c r="AE933" s="33">
        <f t="shared" si="99"/>
        <v>1770.0957601214686</v>
      </c>
      <c r="AH933" s="33">
        <f t="shared" si="100"/>
        <v>27.742585989124816</v>
      </c>
      <c r="AI933" s="33">
        <f t="shared" si="101"/>
        <v>62.257414010875181</v>
      </c>
      <c r="AK933" s="75">
        <f t="shared" si="103"/>
        <v>34.514828021750368</v>
      </c>
      <c r="AN933" s="64"/>
      <c r="AQ933" s="64"/>
      <c r="AR933" s="75">
        <f>(SQRT((SIN(RADIANS(90-DEGREES(ASIN(AD933/2000))))*SQRT(2*Basic!$C$4*9.81)*Tool!$B$125*SIN(RADIANS(90-DEGREES(ASIN(AD933/2000))))*SQRT(2*Basic!$C$4*9.81)*Tool!$B$125)+(COS(RADIANS(90-DEGREES(ASIN(AD933/2000))))*SQRT(2*Basic!$C$4*9.81)*COS(RADIANS(90-DEGREES(ASIN(AD933/2000))))*SQRT(2*Basic!$C$4*9.81))))*(SQRT((SIN(RADIANS(90-DEGREES(ASIN(AD933/2000))))*SQRT(2*Basic!$C$4*9.81)*Tool!$B$125*SIN(RADIANS(90-DEGREES(ASIN(AD933/2000))))*SQRT(2*Basic!$C$4*9.81)*Tool!$B$125)+(COS(RADIANS(90-DEGREES(ASIN(AD933/2000))))*SQRT(2*Basic!$C$4*9.81)*COS(RADIANS(90-DEGREES(ASIN(AD933/2000))))*SQRT(2*Basic!$C$4*9.81))))/(2*9.81)</f>
        <v>1.0600099564900005</v>
      </c>
      <c r="AS933" s="75">
        <f>(1/9.81)*((SQRT((SIN(RADIANS(90-DEGREES(ASIN(AD933/2000))))*SQRT(2*Basic!$C$4*9.81)*Tool!$B$125*SIN(RADIANS(90-DEGREES(ASIN(AD933/2000))))*SQRT(2*Basic!$C$4*9.81)*Tool!$B$125)+(COS(RADIANS(90-DEGREES(ASIN(AD933/2000))))*SQRT(2*Basic!$C$4*9.81)*COS(RADIANS(90-DEGREES(ASIN(AD933/2000))))*SQRT(2*Basic!$C$4*9.81))))*SIN(RADIANS(AK933))+(SQRT(((SQRT((SIN(RADIANS(90-DEGREES(ASIN(AD933/2000))))*SQRT(2*Basic!$C$4*9.81)*Tool!$B$125*SIN(RADIANS(90-DEGREES(ASIN(AD933/2000))))*SQRT(2*Basic!$C$4*9.81)*Tool!$B$125)+(COS(RADIANS(90-DEGREES(ASIN(AD933/2000))))*SQRT(2*Basic!$C$4*9.81)*COS(RADIANS(90-DEGREES(ASIN(AD933/2000))))*SQRT(2*Basic!$C$4*9.81))))*SIN(RADIANS(AK933))*(SQRT((SIN(RADIANS(90-DEGREES(ASIN(AD933/2000))))*SQRT(2*Basic!$C$4*9.81)*Tool!$B$125*SIN(RADIANS(90-DEGREES(ASIN(AD933/2000))))*SQRT(2*Basic!$C$4*9.81)*Tool!$B$125)+(COS(RADIANS(90-DEGREES(ASIN(AD933/2000))))*SQRT(2*Basic!$C$4*9.81)*COS(RADIANS(90-DEGREES(ASIN(AD933/2000))))*SQRT(2*Basic!$C$4*9.81))))*SIN(RADIANS(AK933)))-19.62*(-Basic!$C$3))))*(SQRT((SIN(RADIANS(90-DEGREES(ASIN(AD933/2000))))*SQRT(2*Basic!$C$4*9.81)*Tool!$B$125*SIN(RADIANS(90-DEGREES(ASIN(AD933/2000))))*SQRT(2*Basic!$C$4*9.81)*Tool!$B$125)+(COS(RADIANS(90-DEGREES(ASIN(AD933/2000))))*SQRT(2*Basic!$C$4*9.81)*COS(RADIANS(90-DEGREES(ASIN(AD933/2000))))*SQRT(2*Basic!$C$4*9.81))))*COS(RADIANS(AK933))</f>
        <v>5.2620558867733065</v>
      </c>
    </row>
    <row r="934" spans="6:45" x14ac:dyDescent="0.3">
      <c r="F934">
        <v>932</v>
      </c>
      <c r="G934" s="31">
        <f t="shared" si="98"/>
        <v>2.7475747369129562</v>
      </c>
      <c r="H934" s="35">
        <f>Tool!$E$10+('Trajectory Map'!G934*SIN(RADIANS(90-2*DEGREES(ASIN($D$5/2000))))/COS(RADIANS(90-2*DEGREES(ASIN($D$5/2000))))-('Trajectory Map'!G934*'Trajectory Map'!G934/((VLOOKUP($D$5,$AD$3:$AR$2002,15,FALSE)*4*COS(RADIANS(90-2*DEGREES(ASIN($D$5/2000))))*COS(RADIANS(90-2*DEGREES(ASIN($D$5/2000))))))))</f>
        <v>4.9052005071644036</v>
      </c>
      <c r="AD934" s="33">
        <f t="shared" si="102"/>
        <v>932</v>
      </c>
      <c r="AE934" s="33">
        <f t="shared" si="99"/>
        <v>1769.5694391574466</v>
      </c>
      <c r="AH934" s="33">
        <f t="shared" si="100"/>
        <v>27.774959546940639</v>
      </c>
      <c r="AI934" s="33">
        <f t="shared" si="101"/>
        <v>62.225040453059364</v>
      </c>
      <c r="AK934" s="75">
        <f t="shared" si="103"/>
        <v>34.450080906118721</v>
      </c>
      <c r="AN934" s="64"/>
      <c r="AQ934" s="64"/>
      <c r="AR934" s="75">
        <f>(SQRT((SIN(RADIANS(90-DEGREES(ASIN(AD934/2000))))*SQRT(2*Basic!$C$4*9.81)*Tool!$B$125*SIN(RADIANS(90-DEGREES(ASIN(AD934/2000))))*SQRT(2*Basic!$C$4*9.81)*Tool!$B$125)+(COS(RADIANS(90-DEGREES(ASIN(AD934/2000))))*SQRT(2*Basic!$C$4*9.81)*COS(RADIANS(90-DEGREES(ASIN(AD934/2000))))*SQRT(2*Basic!$C$4*9.81))))*(SQRT((SIN(RADIANS(90-DEGREES(ASIN(AD934/2000))))*SQRT(2*Basic!$C$4*9.81)*Tool!$B$125*SIN(RADIANS(90-DEGREES(ASIN(AD934/2000))))*SQRT(2*Basic!$C$4*9.81)*Tool!$B$125)+(COS(RADIANS(90-DEGREES(ASIN(AD934/2000))))*SQRT(2*Basic!$C$4*9.81)*COS(RADIANS(90-DEGREES(ASIN(AD934/2000))))*SQRT(2*Basic!$C$4*9.81))))/(2*9.81)</f>
        <v>1.0605094081599999</v>
      </c>
      <c r="AS934" s="75">
        <f>(1/9.81)*((SQRT((SIN(RADIANS(90-DEGREES(ASIN(AD934/2000))))*SQRT(2*Basic!$C$4*9.81)*Tool!$B$125*SIN(RADIANS(90-DEGREES(ASIN(AD934/2000))))*SQRT(2*Basic!$C$4*9.81)*Tool!$B$125)+(COS(RADIANS(90-DEGREES(ASIN(AD934/2000))))*SQRT(2*Basic!$C$4*9.81)*COS(RADIANS(90-DEGREES(ASIN(AD934/2000))))*SQRT(2*Basic!$C$4*9.81))))*SIN(RADIANS(AK934))+(SQRT(((SQRT((SIN(RADIANS(90-DEGREES(ASIN(AD934/2000))))*SQRT(2*Basic!$C$4*9.81)*Tool!$B$125*SIN(RADIANS(90-DEGREES(ASIN(AD934/2000))))*SQRT(2*Basic!$C$4*9.81)*Tool!$B$125)+(COS(RADIANS(90-DEGREES(ASIN(AD934/2000))))*SQRT(2*Basic!$C$4*9.81)*COS(RADIANS(90-DEGREES(ASIN(AD934/2000))))*SQRT(2*Basic!$C$4*9.81))))*SIN(RADIANS(AK934))*(SQRT((SIN(RADIANS(90-DEGREES(ASIN(AD934/2000))))*SQRT(2*Basic!$C$4*9.81)*Tool!$B$125*SIN(RADIANS(90-DEGREES(ASIN(AD934/2000))))*SQRT(2*Basic!$C$4*9.81)*Tool!$B$125)+(COS(RADIANS(90-DEGREES(ASIN(AD934/2000))))*SQRT(2*Basic!$C$4*9.81)*COS(RADIANS(90-DEGREES(ASIN(AD934/2000))))*SQRT(2*Basic!$C$4*9.81))))*SIN(RADIANS(AK934)))-19.62*(-Basic!$C$3))))*(SQRT((SIN(RADIANS(90-DEGREES(ASIN(AD934/2000))))*SQRT(2*Basic!$C$4*9.81)*Tool!$B$125*SIN(RADIANS(90-DEGREES(ASIN(AD934/2000))))*SQRT(2*Basic!$C$4*9.81)*Tool!$B$125)+(COS(RADIANS(90-DEGREES(ASIN(AD934/2000))))*SQRT(2*Basic!$C$4*9.81)*COS(RADIANS(90-DEGREES(ASIN(AD934/2000))))*SQRT(2*Basic!$C$4*9.81))))*COS(RADIANS(AK934))</f>
        <v>5.2656631238137397</v>
      </c>
    </row>
    <row r="935" spans="6:45" x14ac:dyDescent="0.3">
      <c r="F935">
        <v>933</v>
      </c>
      <c r="G935" s="31">
        <f t="shared" si="98"/>
        <v>2.7505227784761672</v>
      </c>
      <c r="H935" s="35">
        <f>Tool!$E$10+('Trajectory Map'!G935*SIN(RADIANS(90-2*DEGREES(ASIN($D$5/2000))))/COS(RADIANS(90-2*DEGREES(ASIN($D$5/2000))))-('Trajectory Map'!G935*'Trajectory Map'!G935/((VLOOKUP($D$5,$AD$3:$AR$2002,15,FALSE)*4*COS(RADIANS(90-2*DEGREES(ASIN($D$5/2000))))*COS(RADIANS(90-2*DEGREES(ASIN($D$5/2000))))))))</f>
        <v>4.9024147282226531</v>
      </c>
      <c r="AD935" s="33">
        <f t="shared" si="102"/>
        <v>933</v>
      </c>
      <c r="AE935" s="33">
        <f t="shared" si="99"/>
        <v>1769.0423963263288</v>
      </c>
      <c r="AH935" s="33">
        <f t="shared" si="100"/>
        <v>27.80734274162355</v>
      </c>
      <c r="AI935" s="33">
        <f t="shared" si="101"/>
        <v>62.19265725837645</v>
      </c>
      <c r="AK935" s="75">
        <f t="shared" si="103"/>
        <v>34.385314516752899</v>
      </c>
      <c r="AN935" s="64"/>
      <c r="AQ935" s="64"/>
      <c r="AR935" s="75">
        <f>(SQRT((SIN(RADIANS(90-DEGREES(ASIN(AD935/2000))))*SQRT(2*Basic!$C$4*9.81)*Tool!$B$125*SIN(RADIANS(90-DEGREES(ASIN(AD935/2000))))*SQRT(2*Basic!$C$4*9.81)*Tool!$B$125)+(COS(RADIANS(90-DEGREES(ASIN(AD935/2000))))*SQRT(2*Basic!$C$4*9.81)*COS(RADIANS(90-DEGREES(ASIN(AD935/2000))))*SQRT(2*Basic!$C$4*9.81))))*(SQRT((SIN(RADIANS(90-DEGREES(ASIN(AD935/2000))))*SQRT(2*Basic!$C$4*9.81)*Tool!$B$125*SIN(RADIANS(90-DEGREES(ASIN(AD935/2000))))*SQRT(2*Basic!$C$4*9.81)*Tool!$B$125)+(COS(RADIANS(90-DEGREES(ASIN(AD935/2000))))*SQRT(2*Basic!$C$4*9.81)*COS(RADIANS(90-DEGREES(ASIN(AD935/2000))))*SQRT(2*Basic!$C$4*9.81))))/(2*9.81)</f>
        <v>1.0610093960099998</v>
      </c>
      <c r="AS935" s="75">
        <f>(1/9.81)*((SQRT((SIN(RADIANS(90-DEGREES(ASIN(AD935/2000))))*SQRT(2*Basic!$C$4*9.81)*Tool!$B$125*SIN(RADIANS(90-DEGREES(ASIN(AD935/2000))))*SQRT(2*Basic!$C$4*9.81)*Tool!$B$125)+(COS(RADIANS(90-DEGREES(ASIN(AD935/2000))))*SQRT(2*Basic!$C$4*9.81)*COS(RADIANS(90-DEGREES(ASIN(AD935/2000))))*SQRT(2*Basic!$C$4*9.81))))*SIN(RADIANS(AK935))+(SQRT(((SQRT((SIN(RADIANS(90-DEGREES(ASIN(AD935/2000))))*SQRT(2*Basic!$C$4*9.81)*Tool!$B$125*SIN(RADIANS(90-DEGREES(ASIN(AD935/2000))))*SQRT(2*Basic!$C$4*9.81)*Tool!$B$125)+(COS(RADIANS(90-DEGREES(ASIN(AD935/2000))))*SQRT(2*Basic!$C$4*9.81)*COS(RADIANS(90-DEGREES(ASIN(AD935/2000))))*SQRT(2*Basic!$C$4*9.81))))*SIN(RADIANS(AK935))*(SQRT((SIN(RADIANS(90-DEGREES(ASIN(AD935/2000))))*SQRT(2*Basic!$C$4*9.81)*Tool!$B$125*SIN(RADIANS(90-DEGREES(ASIN(AD935/2000))))*SQRT(2*Basic!$C$4*9.81)*Tool!$B$125)+(COS(RADIANS(90-DEGREES(ASIN(AD935/2000))))*SQRT(2*Basic!$C$4*9.81)*COS(RADIANS(90-DEGREES(ASIN(AD935/2000))))*SQRT(2*Basic!$C$4*9.81))))*SIN(RADIANS(AK935)))-19.62*(-Basic!$C$3))))*(SQRT((SIN(RADIANS(90-DEGREES(ASIN(AD935/2000))))*SQRT(2*Basic!$C$4*9.81)*Tool!$B$125*SIN(RADIANS(90-DEGREES(ASIN(AD935/2000))))*SQRT(2*Basic!$C$4*9.81)*Tool!$B$125)+(COS(RADIANS(90-DEGREES(ASIN(AD935/2000))))*SQRT(2*Basic!$C$4*9.81)*COS(RADIANS(90-DEGREES(ASIN(AD935/2000))))*SQRT(2*Basic!$C$4*9.81))))*COS(RADIANS(AK935))</f>
        <v>5.2692619069571167</v>
      </c>
    </row>
    <row r="936" spans="6:45" x14ac:dyDescent="0.3">
      <c r="F936">
        <v>934</v>
      </c>
      <c r="G936" s="31">
        <f t="shared" si="98"/>
        <v>2.7534708200393787</v>
      </c>
      <c r="H936" s="35">
        <f>Tool!$E$10+('Trajectory Map'!G936*SIN(RADIANS(90-2*DEGREES(ASIN($D$5/2000))))/COS(RADIANS(90-2*DEGREES(ASIN($D$5/2000))))-('Trajectory Map'!G936*'Trajectory Map'!G936/((VLOOKUP($D$5,$AD$3:$AR$2002,15,FALSE)*4*COS(RADIANS(90-2*DEGREES(ASIN($D$5/2000))))*COS(RADIANS(90-2*DEGREES(ASIN($D$5/2000))))))))</f>
        <v>4.8996254956873884</v>
      </c>
      <c r="AD936" s="33">
        <f t="shared" si="102"/>
        <v>934</v>
      </c>
      <c r="AE936" s="33">
        <f t="shared" si="99"/>
        <v>1768.5146309827351</v>
      </c>
      <c r="AH936" s="33">
        <f t="shared" si="100"/>
        <v>27.839735592138542</v>
      </c>
      <c r="AI936" s="33">
        <f t="shared" si="101"/>
        <v>62.160264407861462</v>
      </c>
      <c r="AK936" s="75">
        <f t="shared" si="103"/>
        <v>34.320528815722916</v>
      </c>
      <c r="AN936" s="64"/>
      <c r="AQ936" s="64"/>
      <c r="AR936" s="75">
        <f>(SQRT((SIN(RADIANS(90-DEGREES(ASIN(AD936/2000))))*SQRT(2*Basic!$C$4*9.81)*Tool!$B$125*SIN(RADIANS(90-DEGREES(ASIN(AD936/2000))))*SQRT(2*Basic!$C$4*9.81)*Tool!$B$125)+(COS(RADIANS(90-DEGREES(ASIN(AD936/2000))))*SQRT(2*Basic!$C$4*9.81)*COS(RADIANS(90-DEGREES(ASIN(AD936/2000))))*SQRT(2*Basic!$C$4*9.81))))*(SQRT((SIN(RADIANS(90-DEGREES(ASIN(AD936/2000))))*SQRT(2*Basic!$C$4*9.81)*Tool!$B$125*SIN(RADIANS(90-DEGREES(ASIN(AD936/2000))))*SQRT(2*Basic!$C$4*9.81)*Tool!$B$125)+(COS(RADIANS(90-DEGREES(ASIN(AD936/2000))))*SQRT(2*Basic!$C$4*9.81)*COS(RADIANS(90-DEGREES(ASIN(AD936/2000))))*SQRT(2*Basic!$C$4*9.81))))/(2*9.81)</f>
        <v>1.0615099200400002</v>
      </c>
      <c r="AS936" s="75">
        <f>(1/9.81)*((SQRT((SIN(RADIANS(90-DEGREES(ASIN(AD936/2000))))*SQRT(2*Basic!$C$4*9.81)*Tool!$B$125*SIN(RADIANS(90-DEGREES(ASIN(AD936/2000))))*SQRT(2*Basic!$C$4*9.81)*Tool!$B$125)+(COS(RADIANS(90-DEGREES(ASIN(AD936/2000))))*SQRT(2*Basic!$C$4*9.81)*COS(RADIANS(90-DEGREES(ASIN(AD936/2000))))*SQRT(2*Basic!$C$4*9.81))))*SIN(RADIANS(AK936))+(SQRT(((SQRT((SIN(RADIANS(90-DEGREES(ASIN(AD936/2000))))*SQRT(2*Basic!$C$4*9.81)*Tool!$B$125*SIN(RADIANS(90-DEGREES(ASIN(AD936/2000))))*SQRT(2*Basic!$C$4*9.81)*Tool!$B$125)+(COS(RADIANS(90-DEGREES(ASIN(AD936/2000))))*SQRT(2*Basic!$C$4*9.81)*COS(RADIANS(90-DEGREES(ASIN(AD936/2000))))*SQRT(2*Basic!$C$4*9.81))))*SIN(RADIANS(AK936))*(SQRT((SIN(RADIANS(90-DEGREES(ASIN(AD936/2000))))*SQRT(2*Basic!$C$4*9.81)*Tool!$B$125*SIN(RADIANS(90-DEGREES(ASIN(AD936/2000))))*SQRT(2*Basic!$C$4*9.81)*Tool!$B$125)+(COS(RADIANS(90-DEGREES(ASIN(AD936/2000))))*SQRT(2*Basic!$C$4*9.81)*COS(RADIANS(90-DEGREES(ASIN(AD936/2000))))*SQRT(2*Basic!$C$4*9.81))))*SIN(RADIANS(AK936)))-19.62*(-Basic!$C$3))))*(SQRT((SIN(RADIANS(90-DEGREES(ASIN(AD936/2000))))*SQRT(2*Basic!$C$4*9.81)*Tool!$B$125*SIN(RADIANS(90-DEGREES(ASIN(AD936/2000))))*SQRT(2*Basic!$C$4*9.81)*Tool!$B$125)+(COS(RADIANS(90-DEGREES(ASIN(AD936/2000))))*SQRT(2*Basic!$C$4*9.81)*COS(RADIANS(90-DEGREES(ASIN(AD936/2000))))*SQRT(2*Basic!$C$4*9.81))))*COS(RADIANS(AK936))</f>
        <v>5.2728522196632586</v>
      </c>
    </row>
    <row r="937" spans="6:45" x14ac:dyDescent="0.3">
      <c r="F937">
        <v>935</v>
      </c>
      <c r="G937" s="31">
        <f t="shared" si="98"/>
        <v>2.7564188616025902</v>
      </c>
      <c r="H937" s="35">
        <f>Tool!$E$10+('Trajectory Map'!G937*SIN(RADIANS(90-2*DEGREES(ASIN($D$5/2000))))/COS(RADIANS(90-2*DEGREES(ASIN($D$5/2000))))-('Trajectory Map'!G937*'Trajectory Map'!G937/((VLOOKUP($D$5,$AD$3:$AR$2002,15,FALSE)*4*COS(RADIANS(90-2*DEGREES(ASIN($D$5/2000))))*COS(RADIANS(90-2*DEGREES(ASIN($D$5/2000))))))))</f>
        <v>4.8968328095586084</v>
      </c>
      <c r="AD937" s="33">
        <f t="shared" si="102"/>
        <v>935</v>
      </c>
      <c r="AE937" s="33">
        <f t="shared" si="99"/>
        <v>1767.9861424796293</v>
      </c>
      <c r="AH937" s="33">
        <f t="shared" si="100"/>
        <v>27.872138117491268</v>
      </c>
      <c r="AI937" s="33">
        <f t="shared" si="101"/>
        <v>62.127861882508732</v>
      </c>
      <c r="AK937" s="75">
        <f t="shared" si="103"/>
        <v>34.255723765017464</v>
      </c>
      <c r="AN937" s="64"/>
      <c r="AQ937" s="64"/>
      <c r="AR937" s="75">
        <f>(SQRT((SIN(RADIANS(90-DEGREES(ASIN(AD937/2000))))*SQRT(2*Basic!$C$4*9.81)*Tool!$B$125*SIN(RADIANS(90-DEGREES(ASIN(AD937/2000))))*SQRT(2*Basic!$C$4*9.81)*Tool!$B$125)+(COS(RADIANS(90-DEGREES(ASIN(AD937/2000))))*SQRT(2*Basic!$C$4*9.81)*COS(RADIANS(90-DEGREES(ASIN(AD937/2000))))*SQRT(2*Basic!$C$4*9.81))))*(SQRT((SIN(RADIANS(90-DEGREES(ASIN(AD937/2000))))*SQRT(2*Basic!$C$4*9.81)*Tool!$B$125*SIN(RADIANS(90-DEGREES(ASIN(AD937/2000))))*SQRT(2*Basic!$C$4*9.81)*Tool!$B$125)+(COS(RADIANS(90-DEGREES(ASIN(AD937/2000))))*SQRT(2*Basic!$C$4*9.81)*COS(RADIANS(90-DEGREES(ASIN(AD937/2000))))*SQRT(2*Basic!$C$4*9.81))))/(2*9.81)</f>
        <v>1.0620109802500002</v>
      </c>
      <c r="AS937" s="75">
        <f>(1/9.81)*((SQRT((SIN(RADIANS(90-DEGREES(ASIN(AD937/2000))))*SQRT(2*Basic!$C$4*9.81)*Tool!$B$125*SIN(RADIANS(90-DEGREES(ASIN(AD937/2000))))*SQRT(2*Basic!$C$4*9.81)*Tool!$B$125)+(COS(RADIANS(90-DEGREES(ASIN(AD937/2000))))*SQRT(2*Basic!$C$4*9.81)*COS(RADIANS(90-DEGREES(ASIN(AD937/2000))))*SQRT(2*Basic!$C$4*9.81))))*SIN(RADIANS(AK937))+(SQRT(((SQRT((SIN(RADIANS(90-DEGREES(ASIN(AD937/2000))))*SQRT(2*Basic!$C$4*9.81)*Tool!$B$125*SIN(RADIANS(90-DEGREES(ASIN(AD937/2000))))*SQRT(2*Basic!$C$4*9.81)*Tool!$B$125)+(COS(RADIANS(90-DEGREES(ASIN(AD937/2000))))*SQRT(2*Basic!$C$4*9.81)*COS(RADIANS(90-DEGREES(ASIN(AD937/2000))))*SQRT(2*Basic!$C$4*9.81))))*SIN(RADIANS(AK937))*(SQRT((SIN(RADIANS(90-DEGREES(ASIN(AD937/2000))))*SQRT(2*Basic!$C$4*9.81)*Tool!$B$125*SIN(RADIANS(90-DEGREES(ASIN(AD937/2000))))*SQRT(2*Basic!$C$4*9.81)*Tool!$B$125)+(COS(RADIANS(90-DEGREES(ASIN(AD937/2000))))*SQRT(2*Basic!$C$4*9.81)*COS(RADIANS(90-DEGREES(ASIN(AD937/2000))))*SQRT(2*Basic!$C$4*9.81))))*SIN(RADIANS(AK937)))-19.62*(-Basic!$C$3))))*(SQRT((SIN(RADIANS(90-DEGREES(ASIN(AD937/2000))))*SQRT(2*Basic!$C$4*9.81)*Tool!$B$125*SIN(RADIANS(90-DEGREES(ASIN(AD937/2000))))*SQRT(2*Basic!$C$4*9.81)*Tool!$B$125)+(COS(RADIANS(90-DEGREES(ASIN(AD937/2000))))*SQRT(2*Basic!$C$4*9.81)*COS(RADIANS(90-DEGREES(ASIN(AD937/2000))))*SQRT(2*Basic!$C$4*9.81))))*COS(RADIANS(AK937))</f>
        <v>5.2764340453867611</v>
      </c>
    </row>
    <row r="938" spans="6:45" x14ac:dyDescent="0.3">
      <c r="F938">
        <v>936</v>
      </c>
      <c r="G938" s="31">
        <f t="shared" si="98"/>
        <v>2.7593669031658012</v>
      </c>
      <c r="H938" s="35">
        <f>Tool!$E$10+('Trajectory Map'!G938*SIN(RADIANS(90-2*DEGREES(ASIN($D$5/2000))))/COS(RADIANS(90-2*DEGREES(ASIN($D$5/2000))))-('Trajectory Map'!G938*'Trajectory Map'!G938/((VLOOKUP($D$5,$AD$3:$AR$2002,15,FALSE)*4*COS(RADIANS(90-2*DEGREES(ASIN($D$5/2000))))*COS(RADIANS(90-2*DEGREES(ASIN($D$5/2000))))))))</f>
        <v>4.894036669836316</v>
      </c>
      <c r="AD938" s="33">
        <f t="shared" si="102"/>
        <v>936</v>
      </c>
      <c r="AE938" s="33">
        <f t="shared" si="99"/>
        <v>1767.4569301683139</v>
      </c>
      <c r="AH938" s="33">
        <f t="shared" si="100"/>
        <v>27.904550336728164</v>
      </c>
      <c r="AI938" s="33">
        <f t="shared" si="101"/>
        <v>62.095449663271836</v>
      </c>
      <c r="AK938" s="75">
        <f t="shared" si="103"/>
        <v>34.190899326543672</v>
      </c>
      <c r="AN938" s="64"/>
      <c r="AQ938" s="64"/>
      <c r="AR938" s="75">
        <f>(SQRT((SIN(RADIANS(90-DEGREES(ASIN(AD938/2000))))*SQRT(2*Basic!$C$4*9.81)*Tool!$B$125*SIN(RADIANS(90-DEGREES(ASIN(AD938/2000))))*SQRT(2*Basic!$C$4*9.81)*Tool!$B$125)+(COS(RADIANS(90-DEGREES(ASIN(AD938/2000))))*SQRT(2*Basic!$C$4*9.81)*COS(RADIANS(90-DEGREES(ASIN(AD938/2000))))*SQRT(2*Basic!$C$4*9.81))))*(SQRT((SIN(RADIANS(90-DEGREES(ASIN(AD938/2000))))*SQRT(2*Basic!$C$4*9.81)*Tool!$B$125*SIN(RADIANS(90-DEGREES(ASIN(AD938/2000))))*SQRT(2*Basic!$C$4*9.81)*Tool!$B$125)+(COS(RADIANS(90-DEGREES(ASIN(AD938/2000))))*SQRT(2*Basic!$C$4*9.81)*COS(RADIANS(90-DEGREES(ASIN(AD938/2000))))*SQRT(2*Basic!$C$4*9.81))))/(2*9.81)</f>
        <v>1.0625125766400001</v>
      </c>
      <c r="AS938" s="75">
        <f>(1/9.81)*((SQRT((SIN(RADIANS(90-DEGREES(ASIN(AD938/2000))))*SQRT(2*Basic!$C$4*9.81)*Tool!$B$125*SIN(RADIANS(90-DEGREES(ASIN(AD938/2000))))*SQRT(2*Basic!$C$4*9.81)*Tool!$B$125)+(COS(RADIANS(90-DEGREES(ASIN(AD938/2000))))*SQRT(2*Basic!$C$4*9.81)*COS(RADIANS(90-DEGREES(ASIN(AD938/2000))))*SQRT(2*Basic!$C$4*9.81))))*SIN(RADIANS(AK938))+(SQRT(((SQRT((SIN(RADIANS(90-DEGREES(ASIN(AD938/2000))))*SQRT(2*Basic!$C$4*9.81)*Tool!$B$125*SIN(RADIANS(90-DEGREES(ASIN(AD938/2000))))*SQRT(2*Basic!$C$4*9.81)*Tool!$B$125)+(COS(RADIANS(90-DEGREES(ASIN(AD938/2000))))*SQRT(2*Basic!$C$4*9.81)*COS(RADIANS(90-DEGREES(ASIN(AD938/2000))))*SQRT(2*Basic!$C$4*9.81))))*SIN(RADIANS(AK938))*(SQRT((SIN(RADIANS(90-DEGREES(ASIN(AD938/2000))))*SQRT(2*Basic!$C$4*9.81)*Tool!$B$125*SIN(RADIANS(90-DEGREES(ASIN(AD938/2000))))*SQRT(2*Basic!$C$4*9.81)*Tool!$B$125)+(COS(RADIANS(90-DEGREES(ASIN(AD938/2000))))*SQRT(2*Basic!$C$4*9.81)*COS(RADIANS(90-DEGREES(ASIN(AD938/2000))))*SQRT(2*Basic!$C$4*9.81))))*SIN(RADIANS(AK938)))-19.62*(-Basic!$C$3))))*(SQRT((SIN(RADIANS(90-DEGREES(ASIN(AD938/2000))))*SQRT(2*Basic!$C$4*9.81)*Tool!$B$125*SIN(RADIANS(90-DEGREES(ASIN(AD938/2000))))*SQRT(2*Basic!$C$4*9.81)*Tool!$B$125)+(COS(RADIANS(90-DEGREES(ASIN(AD938/2000))))*SQRT(2*Basic!$C$4*9.81)*COS(RADIANS(90-DEGREES(ASIN(AD938/2000))))*SQRT(2*Basic!$C$4*9.81))))*COS(RADIANS(AK938))</f>
        <v>5.2800073675770873</v>
      </c>
    </row>
    <row r="939" spans="6:45" x14ac:dyDescent="0.3">
      <c r="F939">
        <v>937</v>
      </c>
      <c r="G939" s="31">
        <f t="shared" si="98"/>
        <v>2.7623149447290127</v>
      </c>
      <c r="H939" s="35">
        <f>Tool!$E$10+('Trajectory Map'!G939*SIN(RADIANS(90-2*DEGREES(ASIN($D$5/2000))))/COS(RADIANS(90-2*DEGREES(ASIN($D$5/2000))))-('Trajectory Map'!G939*'Trajectory Map'!G939/((VLOOKUP($D$5,$AD$3:$AR$2002,15,FALSE)*4*COS(RADIANS(90-2*DEGREES(ASIN($D$5/2000))))*COS(RADIANS(90-2*DEGREES(ASIN($D$5/2000))))))))</f>
        <v>4.8912370765205084</v>
      </c>
      <c r="AD939" s="33">
        <f t="shared" si="102"/>
        <v>937</v>
      </c>
      <c r="AE939" s="33">
        <f t="shared" si="99"/>
        <v>1766.9269933984256</v>
      </c>
      <c r="AH939" s="33">
        <f t="shared" si="100"/>
        <v>27.936972268936582</v>
      </c>
      <c r="AI939" s="33">
        <f t="shared" si="101"/>
        <v>62.063027731063414</v>
      </c>
      <c r="AK939" s="75">
        <f t="shared" si="103"/>
        <v>34.126055462126835</v>
      </c>
      <c r="AN939" s="64"/>
      <c r="AQ939" s="64"/>
      <c r="AR939" s="75">
        <f>(SQRT((SIN(RADIANS(90-DEGREES(ASIN(AD939/2000))))*SQRT(2*Basic!$C$4*9.81)*Tool!$B$125*SIN(RADIANS(90-DEGREES(ASIN(AD939/2000))))*SQRT(2*Basic!$C$4*9.81)*Tool!$B$125)+(COS(RADIANS(90-DEGREES(ASIN(AD939/2000))))*SQRT(2*Basic!$C$4*9.81)*COS(RADIANS(90-DEGREES(ASIN(AD939/2000))))*SQRT(2*Basic!$C$4*9.81))))*(SQRT((SIN(RADIANS(90-DEGREES(ASIN(AD939/2000))))*SQRT(2*Basic!$C$4*9.81)*Tool!$B$125*SIN(RADIANS(90-DEGREES(ASIN(AD939/2000))))*SQRT(2*Basic!$C$4*9.81)*Tool!$B$125)+(COS(RADIANS(90-DEGREES(ASIN(AD939/2000))))*SQRT(2*Basic!$C$4*9.81)*COS(RADIANS(90-DEGREES(ASIN(AD939/2000))))*SQRT(2*Basic!$C$4*9.81))))/(2*9.81)</f>
        <v>1.0630147092100006</v>
      </c>
      <c r="AS939" s="75">
        <f>(1/9.81)*((SQRT((SIN(RADIANS(90-DEGREES(ASIN(AD939/2000))))*SQRT(2*Basic!$C$4*9.81)*Tool!$B$125*SIN(RADIANS(90-DEGREES(ASIN(AD939/2000))))*SQRT(2*Basic!$C$4*9.81)*Tool!$B$125)+(COS(RADIANS(90-DEGREES(ASIN(AD939/2000))))*SQRT(2*Basic!$C$4*9.81)*COS(RADIANS(90-DEGREES(ASIN(AD939/2000))))*SQRT(2*Basic!$C$4*9.81))))*SIN(RADIANS(AK939))+(SQRT(((SQRT((SIN(RADIANS(90-DEGREES(ASIN(AD939/2000))))*SQRT(2*Basic!$C$4*9.81)*Tool!$B$125*SIN(RADIANS(90-DEGREES(ASIN(AD939/2000))))*SQRT(2*Basic!$C$4*9.81)*Tool!$B$125)+(COS(RADIANS(90-DEGREES(ASIN(AD939/2000))))*SQRT(2*Basic!$C$4*9.81)*COS(RADIANS(90-DEGREES(ASIN(AD939/2000))))*SQRT(2*Basic!$C$4*9.81))))*SIN(RADIANS(AK939))*(SQRT((SIN(RADIANS(90-DEGREES(ASIN(AD939/2000))))*SQRT(2*Basic!$C$4*9.81)*Tool!$B$125*SIN(RADIANS(90-DEGREES(ASIN(AD939/2000))))*SQRT(2*Basic!$C$4*9.81)*Tool!$B$125)+(COS(RADIANS(90-DEGREES(ASIN(AD939/2000))))*SQRT(2*Basic!$C$4*9.81)*COS(RADIANS(90-DEGREES(ASIN(AD939/2000))))*SQRT(2*Basic!$C$4*9.81))))*SIN(RADIANS(AK939)))-19.62*(-Basic!$C$3))))*(SQRT((SIN(RADIANS(90-DEGREES(ASIN(AD939/2000))))*SQRT(2*Basic!$C$4*9.81)*Tool!$B$125*SIN(RADIANS(90-DEGREES(ASIN(AD939/2000))))*SQRT(2*Basic!$C$4*9.81)*Tool!$B$125)+(COS(RADIANS(90-DEGREES(ASIN(AD939/2000))))*SQRT(2*Basic!$C$4*9.81)*COS(RADIANS(90-DEGREES(ASIN(AD939/2000))))*SQRT(2*Basic!$C$4*9.81))))*COS(RADIANS(AK939))</f>
        <v>5.2835721696786582</v>
      </c>
    </row>
    <row r="940" spans="6:45" x14ac:dyDescent="0.3">
      <c r="F940">
        <v>938</v>
      </c>
      <c r="G940" s="31">
        <f t="shared" si="98"/>
        <v>2.7652629862922242</v>
      </c>
      <c r="H940" s="35">
        <f>Tool!$E$10+('Trajectory Map'!G940*SIN(RADIANS(90-2*DEGREES(ASIN($D$5/2000))))/COS(RADIANS(90-2*DEGREES(ASIN($D$5/2000))))-('Trajectory Map'!G940*'Trajectory Map'!G940/((VLOOKUP($D$5,$AD$3:$AR$2002,15,FALSE)*4*COS(RADIANS(90-2*DEGREES(ASIN($D$5/2000))))*COS(RADIANS(90-2*DEGREES(ASIN($D$5/2000))))))))</f>
        <v>4.8884340296111866</v>
      </c>
      <c r="AD940" s="33">
        <f t="shared" si="102"/>
        <v>938</v>
      </c>
      <c r="AE940" s="33">
        <f t="shared" si="99"/>
        <v>1766.3963315179299</v>
      </c>
      <c r="AH940" s="33">
        <f t="shared" si="100"/>
        <v>27.969403933244937</v>
      </c>
      <c r="AI940" s="33">
        <f t="shared" si="101"/>
        <v>62.030596066755066</v>
      </c>
      <c r="AK940" s="75">
        <f t="shared" si="103"/>
        <v>34.061192133510126</v>
      </c>
      <c r="AN940" s="64"/>
      <c r="AQ940" s="64"/>
      <c r="AR940" s="75">
        <f>(SQRT((SIN(RADIANS(90-DEGREES(ASIN(AD940/2000))))*SQRT(2*Basic!$C$4*9.81)*Tool!$B$125*SIN(RADIANS(90-DEGREES(ASIN(AD940/2000))))*SQRT(2*Basic!$C$4*9.81)*Tool!$B$125)+(COS(RADIANS(90-DEGREES(ASIN(AD940/2000))))*SQRT(2*Basic!$C$4*9.81)*COS(RADIANS(90-DEGREES(ASIN(AD940/2000))))*SQRT(2*Basic!$C$4*9.81))))*(SQRT((SIN(RADIANS(90-DEGREES(ASIN(AD940/2000))))*SQRT(2*Basic!$C$4*9.81)*Tool!$B$125*SIN(RADIANS(90-DEGREES(ASIN(AD940/2000))))*SQRT(2*Basic!$C$4*9.81)*Tool!$B$125)+(COS(RADIANS(90-DEGREES(ASIN(AD940/2000))))*SQRT(2*Basic!$C$4*9.81)*COS(RADIANS(90-DEGREES(ASIN(AD940/2000))))*SQRT(2*Basic!$C$4*9.81))))/(2*9.81)</f>
        <v>1.06351737796</v>
      </c>
      <c r="AS940" s="75">
        <f>(1/9.81)*((SQRT((SIN(RADIANS(90-DEGREES(ASIN(AD940/2000))))*SQRT(2*Basic!$C$4*9.81)*Tool!$B$125*SIN(RADIANS(90-DEGREES(ASIN(AD940/2000))))*SQRT(2*Basic!$C$4*9.81)*Tool!$B$125)+(COS(RADIANS(90-DEGREES(ASIN(AD940/2000))))*SQRT(2*Basic!$C$4*9.81)*COS(RADIANS(90-DEGREES(ASIN(AD940/2000))))*SQRT(2*Basic!$C$4*9.81))))*SIN(RADIANS(AK940))+(SQRT(((SQRT((SIN(RADIANS(90-DEGREES(ASIN(AD940/2000))))*SQRT(2*Basic!$C$4*9.81)*Tool!$B$125*SIN(RADIANS(90-DEGREES(ASIN(AD940/2000))))*SQRT(2*Basic!$C$4*9.81)*Tool!$B$125)+(COS(RADIANS(90-DEGREES(ASIN(AD940/2000))))*SQRT(2*Basic!$C$4*9.81)*COS(RADIANS(90-DEGREES(ASIN(AD940/2000))))*SQRT(2*Basic!$C$4*9.81))))*SIN(RADIANS(AK940))*(SQRT((SIN(RADIANS(90-DEGREES(ASIN(AD940/2000))))*SQRT(2*Basic!$C$4*9.81)*Tool!$B$125*SIN(RADIANS(90-DEGREES(ASIN(AD940/2000))))*SQRT(2*Basic!$C$4*9.81)*Tool!$B$125)+(COS(RADIANS(90-DEGREES(ASIN(AD940/2000))))*SQRT(2*Basic!$C$4*9.81)*COS(RADIANS(90-DEGREES(ASIN(AD940/2000))))*SQRT(2*Basic!$C$4*9.81))))*SIN(RADIANS(AK940)))-19.62*(-Basic!$C$3))))*(SQRT((SIN(RADIANS(90-DEGREES(ASIN(AD940/2000))))*SQRT(2*Basic!$C$4*9.81)*Tool!$B$125*SIN(RADIANS(90-DEGREES(ASIN(AD940/2000))))*SQRT(2*Basic!$C$4*9.81)*Tool!$B$125)+(COS(RADIANS(90-DEGREES(ASIN(AD940/2000))))*SQRT(2*Basic!$C$4*9.81)*COS(RADIANS(90-DEGREES(ASIN(AD940/2000))))*SQRT(2*Basic!$C$4*9.81))))*COS(RADIANS(AK940))</f>
        <v>5.287128435130934</v>
      </c>
    </row>
    <row r="941" spans="6:45" x14ac:dyDescent="0.3">
      <c r="F941">
        <v>939</v>
      </c>
      <c r="G941" s="31">
        <f t="shared" si="98"/>
        <v>2.7682110278554357</v>
      </c>
      <c r="H941" s="35">
        <f>Tool!$E$10+('Trajectory Map'!G941*SIN(RADIANS(90-2*DEGREES(ASIN($D$5/2000))))/COS(RADIANS(90-2*DEGREES(ASIN($D$5/2000))))-('Trajectory Map'!G941*'Trajectory Map'!G941/((VLOOKUP($D$5,$AD$3:$AR$2002,15,FALSE)*4*COS(RADIANS(90-2*DEGREES(ASIN($D$5/2000))))*COS(RADIANS(90-2*DEGREES(ASIN($D$5/2000))))))))</f>
        <v>4.8856275291083513</v>
      </c>
      <c r="AD941" s="33">
        <f t="shared" si="102"/>
        <v>939</v>
      </c>
      <c r="AE941" s="33">
        <f t="shared" si="99"/>
        <v>1765.8649438731152</v>
      </c>
      <c r="AH941" s="33">
        <f t="shared" si="100"/>
        <v>28.001845348822844</v>
      </c>
      <c r="AI941" s="33">
        <f t="shared" si="101"/>
        <v>61.99815465117716</v>
      </c>
      <c r="AK941" s="75">
        <f t="shared" si="103"/>
        <v>33.996309302354312</v>
      </c>
      <c r="AN941" s="64"/>
      <c r="AQ941" s="64"/>
      <c r="AR941" s="75">
        <f>(SQRT((SIN(RADIANS(90-DEGREES(ASIN(AD941/2000))))*SQRT(2*Basic!$C$4*9.81)*Tool!$B$125*SIN(RADIANS(90-DEGREES(ASIN(AD941/2000))))*SQRT(2*Basic!$C$4*9.81)*Tool!$B$125)+(COS(RADIANS(90-DEGREES(ASIN(AD941/2000))))*SQRT(2*Basic!$C$4*9.81)*COS(RADIANS(90-DEGREES(ASIN(AD941/2000))))*SQRT(2*Basic!$C$4*9.81))))*(SQRT((SIN(RADIANS(90-DEGREES(ASIN(AD941/2000))))*SQRT(2*Basic!$C$4*9.81)*Tool!$B$125*SIN(RADIANS(90-DEGREES(ASIN(AD941/2000))))*SQRT(2*Basic!$C$4*9.81)*Tool!$B$125)+(COS(RADIANS(90-DEGREES(ASIN(AD941/2000))))*SQRT(2*Basic!$C$4*9.81)*COS(RADIANS(90-DEGREES(ASIN(AD941/2000))))*SQRT(2*Basic!$C$4*9.81))))/(2*9.81)</f>
        <v>1.0640205828899998</v>
      </c>
      <c r="AS941" s="75">
        <f>(1/9.81)*((SQRT((SIN(RADIANS(90-DEGREES(ASIN(AD941/2000))))*SQRT(2*Basic!$C$4*9.81)*Tool!$B$125*SIN(RADIANS(90-DEGREES(ASIN(AD941/2000))))*SQRT(2*Basic!$C$4*9.81)*Tool!$B$125)+(COS(RADIANS(90-DEGREES(ASIN(AD941/2000))))*SQRT(2*Basic!$C$4*9.81)*COS(RADIANS(90-DEGREES(ASIN(AD941/2000))))*SQRT(2*Basic!$C$4*9.81))))*SIN(RADIANS(AK941))+(SQRT(((SQRT((SIN(RADIANS(90-DEGREES(ASIN(AD941/2000))))*SQRT(2*Basic!$C$4*9.81)*Tool!$B$125*SIN(RADIANS(90-DEGREES(ASIN(AD941/2000))))*SQRT(2*Basic!$C$4*9.81)*Tool!$B$125)+(COS(RADIANS(90-DEGREES(ASIN(AD941/2000))))*SQRT(2*Basic!$C$4*9.81)*COS(RADIANS(90-DEGREES(ASIN(AD941/2000))))*SQRT(2*Basic!$C$4*9.81))))*SIN(RADIANS(AK941))*(SQRT((SIN(RADIANS(90-DEGREES(ASIN(AD941/2000))))*SQRT(2*Basic!$C$4*9.81)*Tool!$B$125*SIN(RADIANS(90-DEGREES(ASIN(AD941/2000))))*SQRT(2*Basic!$C$4*9.81)*Tool!$B$125)+(COS(RADIANS(90-DEGREES(ASIN(AD941/2000))))*SQRT(2*Basic!$C$4*9.81)*COS(RADIANS(90-DEGREES(ASIN(AD941/2000))))*SQRT(2*Basic!$C$4*9.81))))*SIN(RADIANS(AK941)))-19.62*(-Basic!$C$3))))*(SQRT((SIN(RADIANS(90-DEGREES(ASIN(AD941/2000))))*SQRT(2*Basic!$C$4*9.81)*Tool!$B$125*SIN(RADIANS(90-DEGREES(ASIN(AD941/2000))))*SQRT(2*Basic!$C$4*9.81)*Tool!$B$125)+(COS(RADIANS(90-DEGREES(ASIN(AD941/2000))))*SQRT(2*Basic!$C$4*9.81)*COS(RADIANS(90-DEGREES(ASIN(AD941/2000))))*SQRT(2*Basic!$C$4*9.81))))*COS(RADIANS(AK941))</f>
        <v>5.2906761473685142</v>
      </c>
    </row>
    <row r="942" spans="6:45" x14ac:dyDescent="0.3">
      <c r="F942">
        <v>940</v>
      </c>
      <c r="G942" s="31">
        <f t="shared" si="98"/>
        <v>2.7711590694186468</v>
      </c>
      <c r="H942" s="35">
        <f>Tool!$E$10+('Trajectory Map'!G942*SIN(RADIANS(90-2*DEGREES(ASIN($D$5/2000))))/COS(RADIANS(90-2*DEGREES(ASIN($D$5/2000))))-('Trajectory Map'!G942*'Trajectory Map'!G942/((VLOOKUP($D$5,$AD$3:$AR$2002,15,FALSE)*4*COS(RADIANS(90-2*DEGREES(ASIN($D$5/2000))))*COS(RADIANS(90-2*DEGREES(ASIN($D$5/2000))))))))</f>
        <v>4.8828175750120018</v>
      </c>
      <c r="AD942" s="33">
        <f t="shared" si="102"/>
        <v>940</v>
      </c>
      <c r="AE942" s="33">
        <f t="shared" si="99"/>
        <v>1765.3328298085887</v>
      </c>
      <c r="AH942" s="33">
        <f t="shared" si="100"/>
        <v>28.034296534881282</v>
      </c>
      <c r="AI942" s="33">
        <f t="shared" si="101"/>
        <v>61.965703465118722</v>
      </c>
      <c r="AK942" s="75">
        <f t="shared" si="103"/>
        <v>33.931406930237436</v>
      </c>
      <c r="AN942" s="64"/>
      <c r="AQ942" s="64"/>
      <c r="AR942" s="75">
        <f>(SQRT((SIN(RADIANS(90-DEGREES(ASIN(AD942/2000))))*SQRT(2*Basic!$C$4*9.81)*Tool!$B$125*SIN(RADIANS(90-DEGREES(ASIN(AD942/2000))))*SQRT(2*Basic!$C$4*9.81)*Tool!$B$125)+(COS(RADIANS(90-DEGREES(ASIN(AD942/2000))))*SQRT(2*Basic!$C$4*9.81)*COS(RADIANS(90-DEGREES(ASIN(AD942/2000))))*SQRT(2*Basic!$C$4*9.81))))*(SQRT((SIN(RADIANS(90-DEGREES(ASIN(AD942/2000))))*SQRT(2*Basic!$C$4*9.81)*Tool!$B$125*SIN(RADIANS(90-DEGREES(ASIN(AD942/2000))))*SQRT(2*Basic!$C$4*9.81)*Tool!$B$125)+(COS(RADIANS(90-DEGREES(ASIN(AD942/2000))))*SQRT(2*Basic!$C$4*9.81)*COS(RADIANS(90-DEGREES(ASIN(AD942/2000))))*SQRT(2*Basic!$C$4*9.81))))/(2*9.81)</f>
        <v>1.0645243240000002</v>
      </c>
      <c r="AS942" s="75">
        <f>(1/9.81)*((SQRT((SIN(RADIANS(90-DEGREES(ASIN(AD942/2000))))*SQRT(2*Basic!$C$4*9.81)*Tool!$B$125*SIN(RADIANS(90-DEGREES(ASIN(AD942/2000))))*SQRT(2*Basic!$C$4*9.81)*Tool!$B$125)+(COS(RADIANS(90-DEGREES(ASIN(AD942/2000))))*SQRT(2*Basic!$C$4*9.81)*COS(RADIANS(90-DEGREES(ASIN(AD942/2000))))*SQRT(2*Basic!$C$4*9.81))))*SIN(RADIANS(AK942))+(SQRT(((SQRT((SIN(RADIANS(90-DEGREES(ASIN(AD942/2000))))*SQRT(2*Basic!$C$4*9.81)*Tool!$B$125*SIN(RADIANS(90-DEGREES(ASIN(AD942/2000))))*SQRT(2*Basic!$C$4*9.81)*Tool!$B$125)+(COS(RADIANS(90-DEGREES(ASIN(AD942/2000))))*SQRT(2*Basic!$C$4*9.81)*COS(RADIANS(90-DEGREES(ASIN(AD942/2000))))*SQRT(2*Basic!$C$4*9.81))))*SIN(RADIANS(AK942))*(SQRT((SIN(RADIANS(90-DEGREES(ASIN(AD942/2000))))*SQRT(2*Basic!$C$4*9.81)*Tool!$B$125*SIN(RADIANS(90-DEGREES(ASIN(AD942/2000))))*SQRT(2*Basic!$C$4*9.81)*Tool!$B$125)+(COS(RADIANS(90-DEGREES(ASIN(AD942/2000))))*SQRT(2*Basic!$C$4*9.81)*COS(RADIANS(90-DEGREES(ASIN(AD942/2000))))*SQRT(2*Basic!$C$4*9.81))))*SIN(RADIANS(AK942)))-19.62*(-Basic!$C$3))))*(SQRT((SIN(RADIANS(90-DEGREES(ASIN(AD942/2000))))*SQRT(2*Basic!$C$4*9.81)*Tool!$B$125*SIN(RADIANS(90-DEGREES(ASIN(AD942/2000))))*SQRT(2*Basic!$C$4*9.81)*Tool!$B$125)+(COS(RADIANS(90-DEGREES(ASIN(AD942/2000))))*SQRT(2*Basic!$C$4*9.81)*COS(RADIANS(90-DEGREES(ASIN(AD942/2000))))*SQRT(2*Basic!$C$4*9.81))))*COS(RADIANS(AK942))</f>
        <v>5.2942152898212225</v>
      </c>
    </row>
    <row r="943" spans="6:45" x14ac:dyDescent="0.3">
      <c r="F943">
        <v>941</v>
      </c>
      <c r="G943" s="31">
        <f t="shared" si="98"/>
        <v>2.7741071109818582</v>
      </c>
      <c r="H943" s="35">
        <f>Tool!$E$10+('Trajectory Map'!G943*SIN(RADIANS(90-2*DEGREES(ASIN($D$5/2000))))/COS(RADIANS(90-2*DEGREES(ASIN($D$5/2000))))-('Trajectory Map'!G943*'Trajectory Map'!G943/((VLOOKUP($D$5,$AD$3:$AR$2002,15,FALSE)*4*COS(RADIANS(90-2*DEGREES(ASIN($D$5/2000))))*COS(RADIANS(90-2*DEGREES(ASIN($D$5/2000))))))))</f>
        <v>4.8800041673221379</v>
      </c>
      <c r="AD943" s="33">
        <f t="shared" si="102"/>
        <v>941</v>
      </c>
      <c r="AE943" s="33">
        <f t="shared" si="99"/>
        <v>1764.799988667271</v>
      </c>
      <c r="AH943" s="33">
        <f t="shared" si="100"/>
        <v>28.066757510672694</v>
      </c>
      <c r="AI943" s="33">
        <f t="shared" si="101"/>
        <v>61.933242489327306</v>
      </c>
      <c r="AK943" s="75">
        <f t="shared" si="103"/>
        <v>33.866484978654611</v>
      </c>
      <c r="AN943" s="64"/>
      <c r="AQ943" s="64"/>
      <c r="AR943" s="75">
        <f>(SQRT((SIN(RADIANS(90-DEGREES(ASIN(AD943/2000))))*SQRT(2*Basic!$C$4*9.81)*Tool!$B$125*SIN(RADIANS(90-DEGREES(ASIN(AD943/2000))))*SQRT(2*Basic!$C$4*9.81)*Tool!$B$125)+(COS(RADIANS(90-DEGREES(ASIN(AD943/2000))))*SQRT(2*Basic!$C$4*9.81)*COS(RADIANS(90-DEGREES(ASIN(AD943/2000))))*SQRT(2*Basic!$C$4*9.81))))*(SQRT((SIN(RADIANS(90-DEGREES(ASIN(AD943/2000))))*SQRT(2*Basic!$C$4*9.81)*Tool!$B$125*SIN(RADIANS(90-DEGREES(ASIN(AD943/2000))))*SQRT(2*Basic!$C$4*9.81)*Tool!$B$125)+(COS(RADIANS(90-DEGREES(ASIN(AD943/2000))))*SQRT(2*Basic!$C$4*9.81)*COS(RADIANS(90-DEGREES(ASIN(AD943/2000))))*SQRT(2*Basic!$C$4*9.81))))/(2*9.81)</f>
        <v>1.0650286012899994</v>
      </c>
      <c r="AS943" s="75">
        <f>(1/9.81)*((SQRT((SIN(RADIANS(90-DEGREES(ASIN(AD943/2000))))*SQRT(2*Basic!$C$4*9.81)*Tool!$B$125*SIN(RADIANS(90-DEGREES(ASIN(AD943/2000))))*SQRT(2*Basic!$C$4*9.81)*Tool!$B$125)+(COS(RADIANS(90-DEGREES(ASIN(AD943/2000))))*SQRT(2*Basic!$C$4*9.81)*COS(RADIANS(90-DEGREES(ASIN(AD943/2000))))*SQRT(2*Basic!$C$4*9.81))))*SIN(RADIANS(AK943))+(SQRT(((SQRT((SIN(RADIANS(90-DEGREES(ASIN(AD943/2000))))*SQRT(2*Basic!$C$4*9.81)*Tool!$B$125*SIN(RADIANS(90-DEGREES(ASIN(AD943/2000))))*SQRT(2*Basic!$C$4*9.81)*Tool!$B$125)+(COS(RADIANS(90-DEGREES(ASIN(AD943/2000))))*SQRT(2*Basic!$C$4*9.81)*COS(RADIANS(90-DEGREES(ASIN(AD943/2000))))*SQRT(2*Basic!$C$4*9.81))))*SIN(RADIANS(AK943))*(SQRT((SIN(RADIANS(90-DEGREES(ASIN(AD943/2000))))*SQRT(2*Basic!$C$4*9.81)*Tool!$B$125*SIN(RADIANS(90-DEGREES(ASIN(AD943/2000))))*SQRT(2*Basic!$C$4*9.81)*Tool!$B$125)+(COS(RADIANS(90-DEGREES(ASIN(AD943/2000))))*SQRT(2*Basic!$C$4*9.81)*COS(RADIANS(90-DEGREES(ASIN(AD943/2000))))*SQRT(2*Basic!$C$4*9.81))))*SIN(RADIANS(AK943)))-19.62*(-Basic!$C$3))))*(SQRT((SIN(RADIANS(90-DEGREES(ASIN(AD943/2000))))*SQRT(2*Basic!$C$4*9.81)*Tool!$B$125*SIN(RADIANS(90-DEGREES(ASIN(AD943/2000))))*SQRT(2*Basic!$C$4*9.81)*Tool!$B$125)+(COS(RADIANS(90-DEGREES(ASIN(AD943/2000))))*SQRT(2*Basic!$C$4*9.81)*COS(RADIANS(90-DEGREES(ASIN(AD943/2000))))*SQRT(2*Basic!$C$4*9.81))))*COS(RADIANS(AK943))</f>
        <v>5.2977458459141937</v>
      </c>
    </row>
    <row r="944" spans="6:45" x14ac:dyDescent="0.3">
      <c r="F944">
        <v>942</v>
      </c>
      <c r="G944" s="31">
        <f t="shared" si="98"/>
        <v>2.7770551525450697</v>
      </c>
      <c r="H944" s="35">
        <f>Tool!$E$10+('Trajectory Map'!G944*SIN(RADIANS(90-2*DEGREES(ASIN($D$5/2000))))/COS(RADIANS(90-2*DEGREES(ASIN($D$5/2000))))-('Trajectory Map'!G944*'Trajectory Map'!G944/((VLOOKUP($D$5,$AD$3:$AR$2002,15,FALSE)*4*COS(RADIANS(90-2*DEGREES(ASIN($D$5/2000))))*COS(RADIANS(90-2*DEGREES(ASIN($D$5/2000))))))))</f>
        <v>4.8771873060387598</v>
      </c>
      <c r="AD944" s="33">
        <f t="shared" si="102"/>
        <v>942</v>
      </c>
      <c r="AE944" s="33">
        <f t="shared" si="99"/>
        <v>1764.2664197903898</v>
      </c>
      <c r="AH944" s="33">
        <f t="shared" si="100"/>
        <v>28.099228295491184</v>
      </c>
      <c r="AI944" s="33">
        <f t="shared" si="101"/>
        <v>61.900771704508813</v>
      </c>
      <c r="AK944" s="75">
        <f t="shared" si="103"/>
        <v>33.801543409017633</v>
      </c>
      <c r="AN944" s="64"/>
      <c r="AQ944" s="64"/>
      <c r="AR944" s="75">
        <f>(SQRT((SIN(RADIANS(90-DEGREES(ASIN(AD944/2000))))*SQRT(2*Basic!$C$4*9.81)*Tool!$B$125*SIN(RADIANS(90-DEGREES(ASIN(AD944/2000))))*SQRT(2*Basic!$C$4*9.81)*Tool!$B$125)+(COS(RADIANS(90-DEGREES(ASIN(AD944/2000))))*SQRT(2*Basic!$C$4*9.81)*COS(RADIANS(90-DEGREES(ASIN(AD944/2000))))*SQRT(2*Basic!$C$4*9.81))))*(SQRT((SIN(RADIANS(90-DEGREES(ASIN(AD944/2000))))*SQRT(2*Basic!$C$4*9.81)*Tool!$B$125*SIN(RADIANS(90-DEGREES(ASIN(AD944/2000))))*SQRT(2*Basic!$C$4*9.81)*Tool!$B$125)+(COS(RADIANS(90-DEGREES(ASIN(AD944/2000))))*SQRT(2*Basic!$C$4*9.81)*COS(RADIANS(90-DEGREES(ASIN(AD944/2000))))*SQRT(2*Basic!$C$4*9.81))))/(2*9.81)</f>
        <v>1.0655334147600002</v>
      </c>
      <c r="AS944" s="75">
        <f>(1/9.81)*((SQRT((SIN(RADIANS(90-DEGREES(ASIN(AD944/2000))))*SQRT(2*Basic!$C$4*9.81)*Tool!$B$125*SIN(RADIANS(90-DEGREES(ASIN(AD944/2000))))*SQRT(2*Basic!$C$4*9.81)*Tool!$B$125)+(COS(RADIANS(90-DEGREES(ASIN(AD944/2000))))*SQRT(2*Basic!$C$4*9.81)*COS(RADIANS(90-DEGREES(ASIN(AD944/2000))))*SQRT(2*Basic!$C$4*9.81))))*SIN(RADIANS(AK944))+(SQRT(((SQRT((SIN(RADIANS(90-DEGREES(ASIN(AD944/2000))))*SQRT(2*Basic!$C$4*9.81)*Tool!$B$125*SIN(RADIANS(90-DEGREES(ASIN(AD944/2000))))*SQRT(2*Basic!$C$4*9.81)*Tool!$B$125)+(COS(RADIANS(90-DEGREES(ASIN(AD944/2000))))*SQRT(2*Basic!$C$4*9.81)*COS(RADIANS(90-DEGREES(ASIN(AD944/2000))))*SQRT(2*Basic!$C$4*9.81))))*SIN(RADIANS(AK944))*(SQRT((SIN(RADIANS(90-DEGREES(ASIN(AD944/2000))))*SQRT(2*Basic!$C$4*9.81)*Tool!$B$125*SIN(RADIANS(90-DEGREES(ASIN(AD944/2000))))*SQRT(2*Basic!$C$4*9.81)*Tool!$B$125)+(COS(RADIANS(90-DEGREES(ASIN(AD944/2000))))*SQRT(2*Basic!$C$4*9.81)*COS(RADIANS(90-DEGREES(ASIN(AD944/2000))))*SQRT(2*Basic!$C$4*9.81))))*SIN(RADIANS(AK944)))-19.62*(-Basic!$C$3))))*(SQRT((SIN(RADIANS(90-DEGREES(ASIN(AD944/2000))))*SQRT(2*Basic!$C$4*9.81)*Tool!$B$125*SIN(RADIANS(90-DEGREES(ASIN(AD944/2000))))*SQRT(2*Basic!$C$4*9.81)*Tool!$B$125)+(COS(RADIANS(90-DEGREES(ASIN(AD944/2000))))*SQRT(2*Basic!$C$4*9.81)*COS(RADIANS(90-DEGREES(ASIN(AD944/2000))))*SQRT(2*Basic!$C$4*9.81))))*COS(RADIANS(AK944))</f>
        <v>5.30126779906798</v>
      </c>
    </row>
    <row r="945" spans="6:45" x14ac:dyDescent="0.3">
      <c r="F945">
        <v>943</v>
      </c>
      <c r="G945" s="31">
        <f t="shared" si="98"/>
        <v>2.7800031941082808</v>
      </c>
      <c r="H945" s="35">
        <f>Tool!$E$10+('Trajectory Map'!G945*SIN(RADIANS(90-2*DEGREES(ASIN($D$5/2000))))/COS(RADIANS(90-2*DEGREES(ASIN($D$5/2000))))-('Trajectory Map'!G945*'Trajectory Map'!G945/((VLOOKUP($D$5,$AD$3:$AR$2002,15,FALSE)*4*COS(RADIANS(90-2*DEGREES(ASIN($D$5/2000))))*COS(RADIANS(90-2*DEGREES(ASIN($D$5/2000))))))))</f>
        <v>4.8743669911618674</v>
      </c>
      <c r="AD945" s="33">
        <f t="shared" si="102"/>
        <v>943</v>
      </c>
      <c r="AE945" s="33">
        <f t="shared" si="99"/>
        <v>1763.7321225174758</v>
      </c>
      <c r="AH945" s="33">
        <f t="shared" si="100"/>
        <v>28.131708908672607</v>
      </c>
      <c r="AI945" s="33">
        <f t="shared" si="101"/>
        <v>61.868291091327393</v>
      </c>
      <c r="AK945" s="75">
        <f t="shared" si="103"/>
        <v>33.736582182654786</v>
      </c>
      <c r="AN945" s="64"/>
      <c r="AQ945" s="64"/>
      <c r="AR945" s="75">
        <f>(SQRT((SIN(RADIANS(90-DEGREES(ASIN(AD945/2000))))*SQRT(2*Basic!$C$4*9.81)*Tool!$B$125*SIN(RADIANS(90-DEGREES(ASIN(AD945/2000))))*SQRT(2*Basic!$C$4*9.81)*Tool!$B$125)+(COS(RADIANS(90-DEGREES(ASIN(AD945/2000))))*SQRT(2*Basic!$C$4*9.81)*COS(RADIANS(90-DEGREES(ASIN(AD945/2000))))*SQRT(2*Basic!$C$4*9.81))))*(SQRT((SIN(RADIANS(90-DEGREES(ASIN(AD945/2000))))*SQRT(2*Basic!$C$4*9.81)*Tool!$B$125*SIN(RADIANS(90-DEGREES(ASIN(AD945/2000))))*SQRT(2*Basic!$C$4*9.81)*Tool!$B$125)+(COS(RADIANS(90-DEGREES(ASIN(AD945/2000))))*SQRT(2*Basic!$C$4*9.81)*COS(RADIANS(90-DEGREES(ASIN(AD945/2000))))*SQRT(2*Basic!$C$4*9.81))))/(2*9.81)</f>
        <v>1.0660387644100002</v>
      </c>
      <c r="AS945" s="75">
        <f>(1/9.81)*((SQRT((SIN(RADIANS(90-DEGREES(ASIN(AD945/2000))))*SQRT(2*Basic!$C$4*9.81)*Tool!$B$125*SIN(RADIANS(90-DEGREES(ASIN(AD945/2000))))*SQRT(2*Basic!$C$4*9.81)*Tool!$B$125)+(COS(RADIANS(90-DEGREES(ASIN(AD945/2000))))*SQRT(2*Basic!$C$4*9.81)*COS(RADIANS(90-DEGREES(ASIN(AD945/2000))))*SQRT(2*Basic!$C$4*9.81))))*SIN(RADIANS(AK945))+(SQRT(((SQRT((SIN(RADIANS(90-DEGREES(ASIN(AD945/2000))))*SQRT(2*Basic!$C$4*9.81)*Tool!$B$125*SIN(RADIANS(90-DEGREES(ASIN(AD945/2000))))*SQRT(2*Basic!$C$4*9.81)*Tool!$B$125)+(COS(RADIANS(90-DEGREES(ASIN(AD945/2000))))*SQRT(2*Basic!$C$4*9.81)*COS(RADIANS(90-DEGREES(ASIN(AD945/2000))))*SQRT(2*Basic!$C$4*9.81))))*SIN(RADIANS(AK945))*(SQRT((SIN(RADIANS(90-DEGREES(ASIN(AD945/2000))))*SQRT(2*Basic!$C$4*9.81)*Tool!$B$125*SIN(RADIANS(90-DEGREES(ASIN(AD945/2000))))*SQRT(2*Basic!$C$4*9.81)*Tool!$B$125)+(COS(RADIANS(90-DEGREES(ASIN(AD945/2000))))*SQRT(2*Basic!$C$4*9.81)*COS(RADIANS(90-DEGREES(ASIN(AD945/2000))))*SQRT(2*Basic!$C$4*9.81))))*SIN(RADIANS(AK945)))-19.62*(-Basic!$C$3))))*(SQRT((SIN(RADIANS(90-DEGREES(ASIN(AD945/2000))))*SQRT(2*Basic!$C$4*9.81)*Tool!$B$125*SIN(RADIANS(90-DEGREES(ASIN(AD945/2000))))*SQRT(2*Basic!$C$4*9.81)*Tool!$B$125)+(COS(RADIANS(90-DEGREES(ASIN(AD945/2000))))*SQRT(2*Basic!$C$4*9.81)*COS(RADIANS(90-DEGREES(ASIN(AD945/2000))))*SQRT(2*Basic!$C$4*9.81))))*COS(RADIANS(AK945))</f>
        <v>5.3047811326986176</v>
      </c>
    </row>
    <row r="946" spans="6:45" x14ac:dyDescent="0.3">
      <c r="F946">
        <v>944</v>
      </c>
      <c r="G946" s="31">
        <f t="shared" si="98"/>
        <v>2.7829512356714923</v>
      </c>
      <c r="H946" s="35">
        <f>Tool!$E$10+('Trajectory Map'!G946*SIN(RADIANS(90-2*DEGREES(ASIN($D$5/2000))))/COS(RADIANS(90-2*DEGREES(ASIN($D$5/2000))))-('Trajectory Map'!G946*'Trajectory Map'!G946/((VLOOKUP($D$5,$AD$3:$AR$2002,15,FALSE)*4*COS(RADIANS(90-2*DEGREES(ASIN($D$5/2000))))*COS(RADIANS(90-2*DEGREES(ASIN($D$5/2000))))))))</f>
        <v>4.8715432226914617</v>
      </c>
      <c r="AD946" s="33">
        <f t="shared" si="102"/>
        <v>944</v>
      </c>
      <c r="AE946" s="33">
        <f t="shared" si="99"/>
        <v>1763.1970961863565</v>
      </c>
      <c r="AH946" s="33">
        <f t="shared" si="100"/>
        <v>28.164199369594751</v>
      </c>
      <c r="AI946" s="33">
        <f t="shared" si="101"/>
        <v>61.835800630405245</v>
      </c>
      <c r="AK946" s="75">
        <f t="shared" si="103"/>
        <v>33.671601260810498</v>
      </c>
      <c r="AN946" s="64"/>
      <c r="AQ946" s="64"/>
      <c r="AR946" s="75">
        <f>(SQRT((SIN(RADIANS(90-DEGREES(ASIN(AD946/2000))))*SQRT(2*Basic!$C$4*9.81)*Tool!$B$125*SIN(RADIANS(90-DEGREES(ASIN(AD946/2000))))*SQRT(2*Basic!$C$4*9.81)*Tool!$B$125)+(COS(RADIANS(90-DEGREES(ASIN(AD946/2000))))*SQRT(2*Basic!$C$4*9.81)*COS(RADIANS(90-DEGREES(ASIN(AD946/2000))))*SQRT(2*Basic!$C$4*9.81))))*(SQRT((SIN(RADIANS(90-DEGREES(ASIN(AD946/2000))))*SQRT(2*Basic!$C$4*9.81)*Tool!$B$125*SIN(RADIANS(90-DEGREES(ASIN(AD946/2000))))*SQRT(2*Basic!$C$4*9.81)*Tool!$B$125)+(COS(RADIANS(90-DEGREES(ASIN(AD946/2000))))*SQRT(2*Basic!$C$4*9.81)*COS(RADIANS(90-DEGREES(ASIN(AD946/2000))))*SQRT(2*Basic!$C$4*9.81))))/(2*9.81)</f>
        <v>1.0665446502400002</v>
      </c>
      <c r="AS946" s="75">
        <f>(1/9.81)*((SQRT((SIN(RADIANS(90-DEGREES(ASIN(AD946/2000))))*SQRT(2*Basic!$C$4*9.81)*Tool!$B$125*SIN(RADIANS(90-DEGREES(ASIN(AD946/2000))))*SQRT(2*Basic!$C$4*9.81)*Tool!$B$125)+(COS(RADIANS(90-DEGREES(ASIN(AD946/2000))))*SQRT(2*Basic!$C$4*9.81)*COS(RADIANS(90-DEGREES(ASIN(AD946/2000))))*SQRT(2*Basic!$C$4*9.81))))*SIN(RADIANS(AK946))+(SQRT(((SQRT((SIN(RADIANS(90-DEGREES(ASIN(AD946/2000))))*SQRT(2*Basic!$C$4*9.81)*Tool!$B$125*SIN(RADIANS(90-DEGREES(ASIN(AD946/2000))))*SQRT(2*Basic!$C$4*9.81)*Tool!$B$125)+(COS(RADIANS(90-DEGREES(ASIN(AD946/2000))))*SQRT(2*Basic!$C$4*9.81)*COS(RADIANS(90-DEGREES(ASIN(AD946/2000))))*SQRT(2*Basic!$C$4*9.81))))*SIN(RADIANS(AK946))*(SQRT((SIN(RADIANS(90-DEGREES(ASIN(AD946/2000))))*SQRT(2*Basic!$C$4*9.81)*Tool!$B$125*SIN(RADIANS(90-DEGREES(ASIN(AD946/2000))))*SQRT(2*Basic!$C$4*9.81)*Tool!$B$125)+(COS(RADIANS(90-DEGREES(ASIN(AD946/2000))))*SQRT(2*Basic!$C$4*9.81)*COS(RADIANS(90-DEGREES(ASIN(AD946/2000))))*SQRT(2*Basic!$C$4*9.81))))*SIN(RADIANS(AK946)))-19.62*(-Basic!$C$3))))*(SQRT((SIN(RADIANS(90-DEGREES(ASIN(AD946/2000))))*SQRT(2*Basic!$C$4*9.81)*Tool!$B$125*SIN(RADIANS(90-DEGREES(ASIN(AD946/2000))))*SQRT(2*Basic!$C$4*9.81)*Tool!$B$125)+(COS(RADIANS(90-DEGREES(ASIN(AD946/2000))))*SQRT(2*Basic!$C$4*9.81)*COS(RADIANS(90-DEGREES(ASIN(AD946/2000))))*SQRT(2*Basic!$C$4*9.81))))*COS(RADIANS(AK946))</f>
        <v>5.3082858302177414</v>
      </c>
    </row>
    <row r="947" spans="6:45" x14ac:dyDescent="0.3">
      <c r="F947">
        <v>945</v>
      </c>
      <c r="G947" s="31">
        <f t="shared" si="98"/>
        <v>2.7858992772347033</v>
      </c>
      <c r="H947" s="35">
        <f>Tool!$E$10+('Trajectory Map'!G947*SIN(RADIANS(90-2*DEGREES(ASIN($D$5/2000))))/COS(RADIANS(90-2*DEGREES(ASIN($D$5/2000))))-('Trajectory Map'!G947*'Trajectory Map'!G947/((VLOOKUP($D$5,$AD$3:$AR$2002,15,FALSE)*4*COS(RADIANS(90-2*DEGREES(ASIN($D$5/2000))))*COS(RADIANS(90-2*DEGREES(ASIN($D$5/2000))))))))</f>
        <v>4.8687160006275416</v>
      </c>
      <c r="AD947" s="33">
        <f t="shared" si="102"/>
        <v>945</v>
      </c>
      <c r="AE947" s="33">
        <f t="shared" si="99"/>
        <v>1762.6613401331522</v>
      </c>
      <c r="AH947" s="33">
        <f t="shared" si="100"/>
        <v>28.196699697677463</v>
      </c>
      <c r="AI947" s="33">
        <f t="shared" si="101"/>
        <v>61.80330030232254</v>
      </c>
      <c r="AK947" s="75">
        <f t="shared" si="103"/>
        <v>33.606600604645074</v>
      </c>
      <c r="AN947" s="64"/>
      <c r="AQ947" s="64"/>
      <c r="AR947" s="75">
        <f>(SQRT((SIN(RADIANS(90-DEGREES(ASIN(AD947/2000))))*SQRT(2*Basic!$C$4*9.81)*Tool!$B$125*SIN(RADIANS(90-DEGREES(ASIN(AD947/2000))))*SQRT(2*Basic!$C$4*9.81)*Tool!$B$125)+(COS(RADIANS(90-DEGREES(ASIN(AD947/2000))))*SQRT(2*Basic!$C$4*9.81)*COS(RADIANS(90-DEGREES(ASIN(AD947/2000))))*SQRT(2*Basic!$C$4*9.81))))*(SQRT((SIN(RADIANS(90-DEGREES(ASIN(AD947/2000))))*SQRT(2*Basic!$C$4*9.81)*Tool!$B$125*SIN(RADIANS(90-DEGREES(ASIN(AD947/2000))))*SQRT(2*Basic!$C$4*9.81)*Tool!$B$125)+(COS(RADIANS(90-DEGREES(ASIN(AD947/2000))))*SQRT(2*Basic!$C$4*9.81)*COS(RADIANS(90-DEGREES(ASIN(AD947/2000))))*SQRT(2*Basic!$C$4*9.81))))/(2*9.81)</f>
        <v>1.0670510722500002</v>
      </c>
      <c r="AS947" s="75">
        <f>(1/9.81)*((SQRT((SIN(RADIANS(90-DEGREES(ASIN(AD947/2000))))*SQRT(2*Basic!$C$4*9.81)*Tool!$B$125*SIN(RADIANS(90-DEGREES(ASIN(AD947/2000))))*SQRT(2*Basic!$C$4*9.81)*Tool!$B$125)+(COS(RADIANS(90-DEGREES(ASIN(AD947/2000))))*SQRT(2*Basic!$C$4*9.81)*COS(RADIANS(90-DEGREES(ASIN(AD947/2000))))*SQRT(2*Basic!$C$4*9.81))))*SIN(RADIANS(AK947))+(SQRT(((SQRT((SIN(RADIANS(90-DEGREES(ASIN(AD947/2000))))*SQRT(2*Basic!$C$4*9.81)*Tool!$B$125*SIN(RADIANS(90-DEGREES(ASIN(AD947/2000))))*SQRT(2*Basic!$C$4*9.81)*Tool!$B$125)+(COS(RADIANS(90-DEGREES(ASIN(AD947/2000))))*SQRT(2*Basic!$C$4*9.81)*COS(RADIANS(90-DEGREES(ASIN(AD947/2000))))*SQRT(2*Basic!$C$4*9.81))))*SIN(RADIANS(AK947))*(SQRT((SIN(RADIANS(90-DEGREES(ASIN(AD947/2000))))*SQRT(2*Basic!$C$4*9.81)*Tool!$B$125*SIN(RADIANS(90-DEGREES(ASIN(AD947/2000))))*SQRT(2*Basic!$C$4*9.81)*Tool!$B$125)+(COS(RADIANS(90-DEGREES(ASIN(AD947/2000))))*SQRT(2*Basic!$C$4*9.81)*COS(RADIANS(90-DEGREES(ASIN(AD947/2000))))*SQRT(2*Basic!$C$4*9.81))))*SIN(RADIANS(AK947)))-19.62*(-Basic!$C$3))))*(SQRT((SIN(RADIANS(90-DEGREES(ASIN(AD947/2000))))*SQRT(2*Basic!$C$4*9.81)*Tool!$B$125*SIN(RADIANS(90-DEGREES(ASIN(AD947/2000))))*SQRT(2*Basic!$C$4*9.81)*Tool!$B$125)+(COS(RADIANS(90-DEGREES(ASIN(AD947/2000))))*SQRT(2*Basic!$C$4*9.81)*COS(RADIANS(90-DEGREES(ASIN(AD947/2000))))*SQRT(2*Basic!$C$4*9.81))))*COS(RADIANS(AK947))</f>
        <v>5.3117818750326613</v>
      </c>
    </row>
    <row r="948" spans="6:45" x14ac:dyDescent="0.3">
      <c r="F948">
        <v>946</v>
      </c>
      <c r="G948" s="31">
        <f t="shared" si="98"/>
        <v>2.7888473187979148</v>
      </c>
      <c r="H948" s="35">
        <f>Tool!$E$10+('Trajectory Map'!G948*SIN(RADIANS(90-2*DEGREES(ASIN($D$5/2000))))/COS(RADIANS(90-2*DEGREES(ASIN($D$5/2000))))-('Trajectory Map'!G948*'Trajectory Map'!G948/((VLOOKUP($D$5,$AD$3:$AR$2002,15,FALSE)*4*COS(RADIANS(90-2*DEGREES(ASIN($D$5/2000))))*COS(RADIANS(90-2*DEGREES(ASIN($D$5/2000))))))))</f>
        <v>4.8658853249701064</v>
      </c>
      <c r="AD948" s="33">
        <f t="shared" si="102"/>
        <v>946</v>
      </c>
      <c r="AE948" s="33">
        <f t="shared" si="99"/>
        <v>1762.124853692269</v>
      </c>
      <c r="AH948" s="33">
        <f t="shared" si="100"/>
        <v>28.229209912382821</v>
      </c>
      <c r="AI948" s="33">
        <f t="shared" si="101"/>
        <v>61.770790087617179</v>
      </c>
      <c r="AK948" s="75">
        <f t="shared" si="103"/>
        <v>33.541580175234358</v>
      </c>
      <c r="AN948" s="64"/>
      <c r="AQ948" s="64"/>
      <c r="AR948" s="75">
        <f>(SQRT((SIN(RADIANS(90-DEGREES(ASIN(AD948/2000))))*SQRT(2*Basic!$C$4*9.81)*Tool!$B$125*SIN(RADIANS(90-DEGREES(ASIN(AD948/2000))))*SQRT(2*Basic!$C$4*9.81)*Tool!$B$125)+(COS(RADIANS(90-DEGREES(ASIN(AD948/2000))))*SQRT(2*Basic!$C$4*9.81)*COS(RADIANS(90-DEGREES(ASIN(AD948/2000))))*SQRT(2*Basic!$C$4*9.81))))*(SQRT((SIN(RADIANS(90-DEGREES(ASIN(AD948/2000))))*SQRT(2*Basic!$C$4*9.81)*Tool!$B$125*SIN(RADIANS(90-DEGREES(ASIN(AD948/2000))))*SQRT(2*Basic!$C$4*9.81)*Tool!$B$125)+(COS(RADIANS(90-DEGREES(ASIN(AD948/2000))))*SQRT(2*Basic!$C$4*9.81)*COS(RADIANS(90-DEGREES(ASIN(AD948/2000))))*SQRT(2*Basic!$C$4*9.81))))/(2*9.81)</f>
        <v>1.0675580304399999</v>
      </c>
      <c r="AS948" s="75">
        <f>(1/9.81)*((SQRT((SIN(RADIANS(90-DEGREES(ASIN(AD948/2000))))*SQRT(2*Basic!$C$4*9.81)*Tool!$B$125*SIN(RADIANS(90-DEGREES(ASIN(AD948/2000))))*SQRT(2*Basic!$C$4*9.81)*Tool!$B$125)+(COS(RADIANS(90-DEGREES(ASIN(AD948/2000))))*SQRT(2*Basic!$C$4*9.81)*COS(RADIANS(90-DEGREES(ASIN(AD948/2000))))*SQRT(2*Basic!$C$4*9.81))))*SIN(RADIANS(AK948))+(SQRT(((SQRT((SIN(RADIANS(90-DEGREES(ASIN(AD948/2000))))*SQRT(2*Basic!$C$4*9.81)*Tool!$B$125*SIN(RADIANS(90-DEGREES(ASIN(AD948/2000))))*SQRT(2*Basic!$C$4*9.81)*Tool!$B$125)+(COS(RADIANS(90-DEGREES(ASIN(AD948/2000))))*SQRT(2*Basic!$C$4*9.81)*COS(RADIANS(90-DEGREES(ASIN(AD948/2000))))*SQRT(2*Basic!$C$4*9.81))))*SIN(RADIANS(AK948))*(SQRT((SIN(RADIANS(90-DEGREES(ASIN(AD948/2000))))*SQRT(2*Basic!$C$4*9.81)*Tool!$B$125*SIN(RADIANS(90-DEGREES(ASIN(AD948/2000))))*SQRT(2*Basic!$C$4*9.81)*Tool!$B$125)+(COS(RADIANS(90-DEGREES(ASIN(AD948/2000))))*SQRT(2*Basic!$C$4*9.81)*COS(RADIANS(90-DEGREES(ASIN(AD948/2000))))*SQRT(2*Basic!$C$4*9.81))))*SIN(RADIANS(AK948)))-19.62*(-Basic!$C$3))))*(SQRT((SIN(RADIANS(90-DEGREES(ASIN(AD948/2000))))*SQRT(2*Basic!$C$4*9.81)*Tool!$B$125*SIN(RADIANS(90-DEGREES(ASIN(AD948/2000))))*SQRT(2*Basic!$C$4*9.81)*Tool!$B$125)+(COS(RADIANS(90-DEGREES(ASIN(AD948/2000))))*SQRT(2*Basic!$C$4*9.81)*COS(RADIANS(90-DEGREES(ASIN(AD948/2000))))*SQRT(2*Basic!$C$4*9.81))))*COS(RADIANS(AK948))</f>
        <v>5.3152692505464616</v>
      </c>
    </row>
    <row r="949" spans="6:45" x14ac:dyDescent="0.3">
      <c r="F949">
        <v>947</v>
      </c>
      <c r="G949" s="31">
        <f t="shared" si="98"/>
        <v>2.7917953603611259</v>
      </c>
      <c r="H949" s="35">
        <f>Tool!$E$10+('Trajectory Map'!G949*SIN(RADIANS(90-2*DEGREES(ASIN($D$5/2000))))/COS(RADIANS(90-2*DEGREES(ASIN($D$5/2000))))-('Trajectory Map'!G949*'Trajectory Map'!G949/((VLOOKUP($D$5,$AD$3:$AR$2002,15,FALSE)*4*COS(RADIANS(90-2*DEGREES(ASIN($D$5/2000))))*COS(RADIANS(90-2*DEGREES(ASIN($D$5/2000))))))))</f>
        <v>4.8630511957191587</v>
      </c>
      <c r="AD949" s="33">
        <f t="shared" si="102"/>
        <v>947</v>
      </c>
      <c r="AE949" s="33">
        <f t="shared" si="99"/>
        <v>1761.5876361963942</v>
      </c>
      <c r="AH949" s="33">
        <f t="shared" si="100"/>
        <v>28.26173003321523</v>
      </c>
      <c r="AI949" s="33">
        <f t="shared" si="101"/>
        <v>61.73826996678477</v>
      </c>
      <c r="AK949" s="75">
        <f t="shared" si="103"/>
        <v>33.476539933569541</v>
      </c>
      <c r="AN949" s="64"/>
      <c r="AQ949" s="64"/>
      <c r="AR949" s="75">
        <f>(SQRT((SIN(RADIANS(90-DEGREES(ASIN(AD949/2000))))*SQRT(2*Basic!$C$4*9.81)*Tool!$B$125*SIN(RADIANS(90-DEGREES(ASIN(AD949/2000))))*SQRT(2*Basic!$C$4*9.81)*Tool!$B$125)+(COS(RADIANS(90-DEGREES(ASIN(AD949/2000))))*SQRT(2*Basic!$C$4*9.81)*COS(RADIANS(90-DEGREES(ASIN(AD949/2000))))*SQRT(2*Basic!$C$4*9.81))))*(SQRT((SIN(RADIANS(90-DEGREES(ASIN(AD949/2000))))*SQRT(2*Basic!$C$4*9.81)*Tool!$B$125*SIN(RADIANS(90-DEGREES(ASIN(AD949/2000))))*SQRT(2*Basic!$C$4*9.81)*Tool!$B$125)+(COS(RADIANS(90-DEGREES(ASIN(AD949/2000))))*SQRT(2*Basic!$C$4*9.81)*COS(RADIANS(90-DEGREES(ASIN(AD949/2000))))*SQRT(2*Basic!$C$4*9.81))))/(2*9.81)</f>
        <v>1.0680655248099997</v>
      </c>
      <c r="AS949" s="75">
        <f>(1/9.81)*((SQRT((SIN(RADIANS(90-DEGREES(ASIN(AD949/2000))))*SQRT(2*Basic!$C$4*9.81)*Tool!$B$125*SIN(RADIANS(90-DEGREES(ASIN(AD949/2000))))*SQRT(2*Basic!$C$4*9.81)*Tool!$B$125)+(COS(RADIANS(90-DEGREES(ASIN(AD949/2000))))*SQRT(2*Basic!$C$4*9.81)*COS(RADIANS(90-DEGREES(ASIN(AD949/2000))))*SQRT(2*Basic!$C$4*9.81))))*SIN(RADIANS(AK949))+(SQRT(((SQRT((SIN(RADIANS(90-DEGREES(ASIN(AD949/2000))))*SQRT(2*Basic!$C$4*9.81)*Tool!$B$125*SIN(RADIANS(90-DEGREES(ASIN(AD949/2000))))*SQRT(2*Basic!$C$4*9.81)*Tool!$B$125)+(COS(RADIANS(90-DEGREES(ASIN(AD949/2000))))*SQRT(2*Basic!$C$4*9.81)*COS(RADIANS(90-DEGREES(ASIN(AD949/2000))))*SQRT(2*Basic!$C$4*9.81))))*SIN(RADIANS(AK949))*(SQRT((SIN(RADIANS(90-DEGREES(ASIN(AD949/2000))))*SQRT(2*Basic!$C$4*9.81)*Tool!$B$125*SIN(RADIANS(90-DEGREES(ASIN(AD949/2000))))*SQRT(2*Basic!$C$4*9.81)*Tool!$B$125)+(COS(RADIANS(90-DEGREES(ASIN(AD949/2000))))*SQRT(2*Basic!$C$4*9.81)*COS(RADIANS(90-DEGREES(ASIN(AD949/2000))))*SQRT(2*Basic!$C$4*9.81))))*SIN(RADIANS(AK949)))-19.62*(-Basic!$C$3))))*(SQRT((SIN(RADIANS(90-DEGREES(ASIN(AD949/2000))))*SQRT(2*Basic!$C$4*9.81)*Tool!$B$125*SIN(RADIANS(90-DEGREES(ASIN(AD949/2000))))*SQRT(2*Basic!$C$4*9.81)*Tool!$B$125)+(COS(RADIANS(90-DEGREES(ASIN(AD949/2000))))*SQRT(2*Basic!$C$4*9.81)*COS(RADIANS(90-DEGREES(ASIN(AD949/2000))))*SQRT(2*Basic!$C$4*9.81))))*COS(RADIANS(AK949))</f>
        <v>5.3187479401580884</v>
      </c>
    </row>
    <row r="950" spans="6:45" x14ac:dyDescent="0.3">
      <c r="F950">
        <v>948</v>
      </c>
      <c r="G950" s="31">
        <f t="shared" si="98"/>
        <v>2.7947434019243373</v>
      </c>
      <c r="H950" s="35">
        <f>Tool!$E$10+('Trajectory Map'!G950*SIN(RADIANS(90-2*DEGREES(ASIN($D$5/2000))))/COS(RADIANS(90-2*DEGREES(ASIN($D$5/2000))))-('Trajectory Map'!G950*'Trajectory Map'!G950/((VLOOKUP($D$5,$AD$3:$AR$2002,15,FALSE)*4*COS(RADIANS(90-2*DEGREES(ASIN($D$5/2000))))*COS(RADIANS(90-2*DEGREES(ASIN($D$5/2000))))))))</f>
        <v>4.8602136128746958</v>
      </c>
      <c r="AD950" s="33">
        <f t="shared" si="102"/>
        <v>948</v>
      </c>
      <c r="AE950" s="33">
        <f t="shared" si="99"/>
        <v>1761.0496869764918</v>
      </c>
      <c r="AH950" s="33">
        <f t="shared" si="100"/>
        <v>28.294260079721628</v>
      </c>
      <c r="AI950" s="33">
        <f t="shared" si="101"/>
        <v>61.705739920278376</v>
      </c>
      <c r="AK950" s="75">
        <f t="shared" si="103"/>
        <v>33.411479840556744</v>
      </c>
      <c r="AN950" s="64"/>
      <c r="AQ950" s="64"/>
      <c r="AR950" s="75">
        <f>(SQRT((SIN(RADIANS(90-DEGREES(ASIN(AD950/2000))))*SQRT(2*Basic!$C$4*9.81)*Tool!$B$125*SIN(RADIANS(90-DEGREES(ASIN(AD950/2000))))*SQRT(2*Basic!$C$4*9.81)*Tool!$B$125)+(COS(RADIANS(90-DEGREES(ASIN(AD950/2000))))*SQRT(2*Basic!$C$4*9.81)*COS(RADIANS(90-DEGREES(ASIN(AD950/2000))))*SQRT(2*Basic!$C$4*9.81))))*(SQRT((SIN(RADIANS(90-DEGREES(ASIN(AD950/2000))))*SQRT(2*Basic!$C$4*9.81)*Tool!$B$125*SIN(RADIANS(90-DEGREES(ASIN(AD950/2000))))*SQRT(2*Basic!$C$4*9.81)*Tool!$B$125)+(COS(RADIANS(90-DEGREES(ASIN(AD950/2000))))*SQRT(2*Basic!$C$4*9.81)*COS(RADIANS(90-DEGREES(ASIN(AD950/2000))))*SQRT(2*Basic!$C$4*9.81))))/(2*9.81)</f>
        <v>1.06857355536</v>
      </c>
      <c r="AS950" s="75">
        <f>(1/9.81)*((SQRT((SIN(RADIANS(90-DEGREES(ASIN(AD950/2000))))*SQRT(2*Basic!$C$4*9.81)*Tool!$B$125*SIN(RADIANS(90-DEGREES(ASIN(AD950/2000))))*SQRT(2*Basic!$C$4*9.81)*Tool!$B$125)+(COS(RADIANS(90-DEGREES(ASIN(AD950/2000))))*SQRT(2*Basic!$C$4*9.81)*COS(RADIANS(90-DEGREES(ASIN(AD950/2000))))*SQRT(2*Basic!$C$4*9.81))))*SIN(RADIANS(AK950))+(SQRT(((SQRT((SIN(RADIANS(90-DEGREES(ASIN(AD950/2000))))*SQRT(2*Basic!$C$4*9.81)*Tool!$B$125*SIN(RADIANS(90-DEGREES(ASIN(AD950/2000))))*SQRT(2*Basic!$C$4*9.81)*Tool!$B$125)+(COS(RADIANS(90-DEGREES(ASIN(AD950/2000))))*SQRT(2*Basic!$C$4*9.81)*COS(RADIANS(90-DEGREES(ASIN(AD950/2000))))*SQRT(2*Basic!$C$4*9.81))))*SIN(RADIANS(AK950))*(SQRT((SIN(RADIANS(90-DEGREES(ASIN(AD950/2000))))*SQRT(2*Basic!$C$4*9.81)*Tool!$B$125*SIN(RADIANS(90-DEGREES(ASIN(AD950/2000))))*SQRT(2*Basic!$C$4*9.81)*Tool!$B$125)+(COS(RADIANS(90-DEGREES(ASIN(AD950/2000))))*SQRT(2*Basic!$C$4*9.81)*COS(RADIANS(90-DEGREES(ASIN(AD950/2000))))*SQRT(2*Basic!$C$4*9.81))))*SIN(RADIANS(AK950)))-19.62*(-Basic!$C$3))))*(SQRT((SIN(RADIANS(90-DEGREES(ASIN(AD950/2000))))*SQRT(2*Basic!$C$4*9.81)*Tool!$B$125*SIN(RADIANS(90-DEGREES(ASIN(AD950/2000))))*SQRT(2*Basic!$C$4*9.81)*Tool!$B$125)+(COS(RADIANS(90-DEGREES(ASIN(AD950/2000))))*SQRT(2*Basic!$C$4*9.81)*COS(RADIANS(90-DEGREES(ASIN(AD950/2000))))*SQRT(2*Basic!$C$4*9.81))))*COS(RADIANS(AK950))</f>
        <v>5.3222179272624475</v>
      </c>
    </row>
    <row r="951" spans="6:45" x14ac:dyDescent="0.3">
      <c r="F951">
        <v>949</v>
      </c>
      <c r="G951" s="31">
        <f t="shared" si="98"/>
        <v>2.7976914434875488</v>
      </c>
      <c r="H951" s="35">
        <f>Tool!$E$10+('Trajectory Map'!G951*SIN(RADIANS(90-2*DEGREES(ASIN($D$5/2000))))/COS(RADIANS(90-2*DEGREES(ASIN($D$5/2000))))-('Trajectory Map'!G951*'Trajectory Map'!G951/((VLOOKUP($D$5,$AD$3:$AR$2002,15,FALSE)*4*COS(RADIANS(90-2*DEGREES(ASIN($D$5/2000))))*COS(RADIANS(90-2*DEGREES(ASIN($D$5/2000))))))))</f>
        <v>4.8573725764367186</v>
      </c>
      <c r="AD951" s="33">
        <f t="shared" si="102"/>
        <v>949</v>
      </c>
      <c r="AE951" s="33">
        <f t="shared" si="99"/>
        <v>1760.5110053617955</v>
      </c>
      <c r="AH951" s="33">
        <f t="shared" si="100"/>
        <v>28.326800071491579</v>
      </c>
      <c r="AI951" s="33">
        <f t="shared" si="101"/>
        <v>61.673199928508424</v>
      </c>
      <c r="AK951" s="75">
        <f t="shared" si="103"/>
        <v>33.346399857016841</v>
      </c>
      <c r="AN951" s="64"/>
      <c r="AQ951" s="64"/>
      <c r="AR951" s="75">
        <f>(SQRT((SIN(RADIANS(90-DEGREES(ASIN(AD951/2000))))*SQRT(2*Basic!$C$4*9.81)*Tool!$B$125*SIN(RADIANS(90-DEGREES(ASIN(AD951/2000))))*SQRT(2*Basic!$C$4*9.81)*Tool!$B$125)+(COS(RADIANS(90-DEGREES(ASIN(AD951/2000))))*SQRT(2*Basic!$C$4*9.81)*COS(RADIANS(90-DEGREES(ASIN(AD951/2000))))*SQRT(2*Basic!$C$4*9.81))))*(SQRT((SIN(RADIANS(90-DEGREES(ASIN(AD951/2000))))*SQRT(2*Basic!$C$4*9.81)*Tool!$B$125*SIN(RADIANS(90-DEGREES(ASIN(AD951/2000))))*SQRT(2*Basic!$C$4*9.81)*Tool!$B$125)+(COS(RADIANS(90-DEGREES(ASIN(AD951/2000))))*SQRT(2*Basic!$C$4*9.81)*COS(RADIANS(90-DEGREES(ASIN(AD951/2000))))*SQRT(2*Basic!$C$4*9.81))))/(2*9.81)</f>
        <v>1.06908212209</v>
      </c>
      <c r="AS951" s="75">
        <f>(1/9.81)*((SQRT((SIN(RADIANS(90-DEGREES(ASIN(AD951/2000))))*SQRT(2*Basic!$C$4*9.81)*Tool!$B$125*SIN(RADIANS(90-DEGREES(ASIN(AD951/2000))))*SQRT(2*Basic!$C$4*9.81)*Tool!$B$125)+(COS(RADIANS(90-DEGREES(ASIN(AD951/2000))))*SQRT(2*Basic!$C$4*9.81)*COS(RADIANS(90-DEGREES(ASIN(AD951/2000))))*SQRT(2*Basic!$C$4*9.81))))*SIN(RADIANS(AK951))+(SQRT(((SQRT((SIN(RADIANS(90-DEGREES(ASIN(AD951/2000))))*SQRT(2*Basic!$C$4*9.81)*Tool!$B$125*SIN(RADIANS(90-DEGREES(ASIN(AD951/2000))))*SQRT(2*Basic!$C$4*9.81)*Tool!$B$125)+(COS(RADIANS(90-DEGREES(ASIN(AD951/2000))))*SQRT(2*Basic!$C$4*9.81)*COS(RADIANS(90-DEGREES(ASIN(AD951/2000))))*SQRT(2*Basic!$C$4*9.81))))*SIN(RADIANS(AK951))*(SQRT((SIN(RADIANS(90-DEGREES(ASIN(AD951/2000))))*SQRT(2*Basic!$C$4*9.81)*Tool!$B$125*SIN(RADIANS(90-DEGREES(ASIN(AD951/2000))))*SQRT(2*Basic!$C$4*9.81)*Tool!$B$125)+(COS(RADIANS(90-DEGREES(ASIN(AD951/2000))))*SQRT(2*Basic!$C$4*9.81)*COS(RADIANS(90-DEGREES(ASIN(AD951/2000))))*SQRT(2*Basic!$C$4*9.81))))*SIN(RADIANS(AK951)))-19.62*(-Basic!$C$3))))*(SQRT((SIN(RADIANS(90-DEGREES(ASIN(AD951/2000))))*SQRT(2*Basic!$C$4*9.81)*Tool!$B$125*SIN(RADIANS(90-DEGREES(ASIN(AD951/2000))))*SQRT(2*Basic!$C$4*9.81)*Tool!$B$125)+(COS(RADIANS(90-DEGREES(ASIN(AD951/2000))))*SQRT(2*Basic!$C$4*9.81)*COS(RADIANS(90-DEGREES(ASIN(AD951/2000))))*SQRT(2*Basic!$C$4*9.81))))*COS(RADIANS(AK951))</f>
        <v>5.3256791952504869</v>
      </c>
    </row>
    <row r="952" spans="6:45" x14ac:dyDescent="0.3">
      <c r="F952">
        <v>950</v>
      </c>
      <c r="G952" s="31">
        <f t="shared" si="98"/>
        <v>2.8006394850507599</v>
      </c>
      <c r="H952" s="35">
        <f>Tool!$E$10+('Trajectory Map'!G952*SIN(RADIANS(90-2*DEGREES(ASIN($D$5/2000))))/COS(RADIANS(90-2*DEGREES(ASIN($D$5/2000))))-('Trajectory Map'!G952*'Trajectory Map'!G952/((VLOOKUP($D$5,$AD$3:$AR$2002,15,FALSE)*4*COS(RADIANS(90-2*DEGREES(ASIN($D$5/2000))))*COS(RADIANS(90-2*DEGREES(ASIN($D$5/2000))))))))</f>
        <v>4.854528086405228</v>
      </c>
      <c r="AD952" s="33">
        <f t="shared" si="102"/>
        <v>950</v>
      </c>
      <c r="AE952" s="33">
        <f t="shared" si="99"/>
        <v>1759.9715906798042</v>
      </c>
      <c r="AH952" s="33">
        <f t="shared" si="100"/>
        <v>28.359350028157476</v>
      </c>
      <c r="AI952" s="33">
        <f t="shared" si="101"/>
        <v>61.640649971842521</v>
      </c>
      <c r="AK952" s="75">
        <f t="shared" si="103"/>
        <v>33.281299943685049</v>
      </c>
      <c r="AN952" s="64"/>
      <c r="AQ952" s="64"/>
      <c r="AR952" s="75">
        <f>(SQRT((SIN(RADIANS(90-DEGREES(ASIN(AD952/2000))))*SQRT(2*Basic!$C$4*9.81)*Tool!$B$125*SIN(RADIANS(90-DEGREES(ASIN(AD952/2000))))*SQRT(2*Basic!$C$4*9.81)*Tool!$B$125)+(COS(RADIANS(90-DEGREES(ASIN(AD952/2000))))*SQRT(2*Basic!$C$4*9.81)*COS(RADIANS(90-DEGREES(ASIN(AD952/2000))))*SQRT(2*Basic!$C$4*9.81))))*(SQRT((SIN(RADIANS(90-DEGREES(ASIN(AD952/2000))))*SQRT(2*Basic!$C$4*9.81)*Tool!$B$125*SIN(RADIANS(90-DEGREES(ASIN(AD952/2000))))*SQRT(2*Basic!$C$4*9.81)*Tool!$B$125)+(COS(RADIANS(90-DEGREES(ASIN(AD952/2000))))*SQRT(2*Basic!$C$4*9.81)*COS(RADIANS(90-DEGREES(ASIN(AD952/2000))))*SQRT(2*Basic!$C$4*9.81))))/(2*9.81)</f>
        <v>1.0695912250000001</v>
      </c>
      <c r="AS952" s="75">
        <f>(1/9.81)*((SQRT((SIN(RADIANS(90-DEGREES(ASIN(AD952/2000))))*SQRT(2*Basic!$C$4*9.81)*Tool!$B$125*SIN(RADIANS(90-DEGREES(ASIN(AD952/2000))))*SQRT(2*Basic!$C$4*9.81)*Tool!$B$125)+(COS(RADIANS(90-DEGREES(ASIN(AD952/2000))))*SQRT(2*Basic!$C$4*9.81)*COS(RADIANS(90-DEGREES(ASIN(AD952/2000))))*SQRT(2*Basic!$C$4*9.81))))*SIN(RADIANS(AK952))+(SQRT(((SQRT((SIN(RADIANS(90-DEGREES(ASIN(AD952/2000))))*SQRT(2*Basic!$C$4*9.81)*Tool!$B$125*SIN(RADIANS(90-DEGREES(ASIN(AD952/2000))))*SQRT(2*Basic!$C$4*9.81)*Tool!$B$125)+(COS(RADIANS(90-DEGREES(ASIN(AD952/2000))))*SQRT(2*Basic!$C$4*9.81)*COS(RADIANS(90-DEGREES(ASIN(AD952/2000))))*SQRT(2*Basic!$C$4*9.81))))*SIN(RADIANS(AK952))*(SQRT((SIN(RADIANS(90-DEGREES(ASIN(AD952/2000))))*SQRT(2*Basic!$C$4*9.81)*Tool!$B$125*SIN(RADIANS(90-DEGREES(ASIN(AD952/2000))))*SQRT(2*Basic!$C$4*9.81)*Tool!$B$125)+(COS(RADIANS(90-DEGREES(ASIN(AD952/2000))))*SQRT(2*Basic!$C$4*9.81)*COS(RADIANS(90-DEGREES(ASIN(AD952/2000))))*SQRT(2*Basic!$C$4*9.81))))*SIN(RADIANS(AK952)))-19.62*(-Basic!$C$3))))*(SQRT((SIN(RADIANS(90-DEGREES(ASIN(AD952/2000))))*SQRT(2*Basic!$C$4*9.81)*Tool!$B$125*SIN(RADIANS(90-DEGREES(ASIN(AD952/2000))))*SQRT(2*Basic!$C$4*9.81)*Tool!$B$125)+(COS(RADIANS(90-DEGREES(ASIN(AD952/2000))))*SQRT(2*Basic!$C$4*9.81)*COS(RADIANS(90-DEGREES(ASIN(AD952/2000))))*SQRT(2*Basic!$C$4*9.81))))*COS(RADIANS(AK952))</f>
        <v>5.3291317275092993</v>
      </c>
    </row>
    <row r="953" spans="6:45" x14ac:dyDescent="0.3">
      <c r="F953">
        <v>951</v>
      </c>
      <c r="G953" s="31">
        <f t="shared" si="98"/>
        <v>2.8035875266139714</v>
      </c>
      <c r="H953" s="35">
        <f>Tool!$E$10+('Trajectory Map'!G953*SIN(RADIANS(90-2*DEGREES(ASIN($D$5/2000))))/COS(RADIANS(90-2*DEGREES(ASIN($D$5/2000))))-('Trajectory Map'!G953*'Trajectory Map'!G953/((VLOOKUP($D$5,$AD$3:$AR$2002,15,FALSE)*4*COS(RADIANS(90-2*DEGREES(ASIN($D$5/2000))))*COS(RADIANS(90-2*DEGREES(ASIN($D$5/2000))))))))</f>
        <v>4.8516801427802232</v>
      </c>
      <c r="AD953" s="33">
        <f t="shared" si="102"/>
        <v>951</v>
      </c>
      <c r="AE953" s="33">
        <f t="shared" si="99"/>
        <v>1759.4314422562761</v>
      </c>
      <c r="AH953" s="33">
        <f t="shared" si="100"/>
        <v>28.391909969394646</v>
      </c>
      <c r="AI953" s="33">
        <f t="shared" si="101"/>
        <v>61.608090030605354</v>
      </c>
      <c r="AK953" s="75">
        <f t="shared" si="103"/>
        <v>33.216180061210707</v>
      </c>
      <c r="AN953" s="64"/>
      <c r="AQ953" s="64"/>
      <c r="AR953" s="75">
        <f>(SQRT((SIN(RADIANS(90-DEGREES(ASIN(AD953/2000))))*SQRT(2*Basic!$C$4*9.81)*Tool!$B$125*SIN(RADIANS(90-DEGREES(ASIN(AD953/2000))))*SQRT(2*Basic!$C$4*9.81)*Tool!$B$125)+(COS(RADIANS(90-DEGREES(ASIN(AD953/2000))))*SQRT(2*Basic!$C$4*9.81)*COS(RADIANS(90-DEGREES(ASIN(AD953/2000))))*SQRT(2*Basic!$C$4*9.81))))*(SQRT((SIN(RADIANS(90-DEGREES(ASIN(AD953/2000))))*SQRT(2*Basic!$C$4*9.81)*Tool!$B$125*SIN(RADIANS(90-DEGREES(ASIN(AD953/2000))))*SQRT(2*Basic!$C$4*9.81)*Tool!$B$125)+(COS(RADIANS(90-DEGREES(ASIN(AD953/2000))))*SQRT(2*Basic!$C$4*9.81)*COS(RADIANS(90-DEGREES(ASIN(AD953/2000))))*SQRT(2*Basic!$C$4*9.81))))/(2*9.81)</f>
        <v>1.0701008640899998</v>
      </c>
      <c r="AS953" s="75">
        <f>(1/9.81)*((SQRT((SIN(RADIANS(90-DEGREES(ASIN(AD953/2000))))*SQRT(2*Basic!$C$4*9.81)*Tool!$B$125*SIN(RADIANS(90-DEGREES(ASIN(AD953/2000))))*SQRT(2*Basic!$C$4*9.81)*Tool!$B$125)+(COS(RADIANS(90-DEGREES(ASIN(AD953/2000))))*SQRT(2*Basic!$C$4*9.81)*COS(RADIANS(90-DEGREES(ASIN(AD953/2000))))*SQRT(2*Basic!$C$4*9.81))))*SIN(RADIANS(AK953))+(SQRT(((SQRT((SIN(RADIANS(90-DEGREES(ASIN(AD953/2000))))*SQRT(2*Basic!$C$4*9.81)*Tool!$B$125*SIN(RADIANS(90-DEGREES(ASIN(AD953/2000))))*SQRT(2*Basic!$C$4*9.81)*Tool!$B$125)+(COS(RADIANS(90-DEGREES(ASIN(AD953/2000))))*SQRT(2*Basic!$C$4*9.81)*COS(RADIANS(90-DEGREES(ASIN(AD953/2000))))*SQRT(2*Basic!$C$4*9.81))))*SIN(RADIANS(AK953))*(SQRT((SIN(RADIANS(90-DEGREES(ASIN(AD953/2000))))*SQRT(2*Basic!$C$4*9.81)*Tool!$B$125*SIN(RADIANS(90-DEGREES(ASIN(AD953/2000))))*SQRT(2*Basic!$C$4*9.81)*Tool!$B$125)+(COS(RADIANS(90-DEGREES(ASIN(AD953/2000))))*SQRT(2*Basic!$C$4*9.81)*COS(RADIANS(90-DEGREES(ASIN(AD953/2000))))*SQRT(2*Basic!$C$4*9.81))))*SIN(RADIANS(AK953)))-19.62*(-Basic!$C$3))))*(SQRT((SIN(RADIANS(90-DEGREES(ASIN(AD953/2000))))*SQRT(2*Basic!$C$4*9.81)*Tool!$B$125*SIN(RADIANS(90-DEGREES(ASIN(AD953/2000))))*SQRT(2*Basic!$C$4*9.81)*Tool!$B$125)+(COS(RADIANS(90-DEGREES(ASIN(AD953/2000))))*SQRT(2*Basic!$C$4*9.81)*COS(RADIANS(90-DEGREES(ASIN(AD953/2000))))*SQRT(2*Basic!$C$4*9.81))))*COS(RADIANS(AK953))</f>
        <v>5.3325755074222112</v>
      </c>
    </row>
    <row r="954" spans="6:45" x14ac:dyDescent="0.3">
      <c r="F954">
        <v>952</v>
      </c>
      <c r="G954" s="31">
        <f t="shared" si="98"/>
        <v>2.8065355681771824</v>
      </c>
      <c r="H954" s="35">
        <f>Tool!$E$10+('Trajectory Map'!G954*SIN(RADIANS(90-2*DEGREES(ASIN($D$5/2000))))/COS(RADIANS(90-2*DEGREES(ASIN($D$5/2000))))-('Trajectory Map'!G954*'Trajectory Map'!G954/((VLOOKUP($D$5,$AD$3:$AR$2002,15,FALSE)*4*COS(RADIANS(90-2*DEGREES(ASIN($D$5/2000))))*COS(RADIANS(90-2*DEGREES(ASIN($D$5/2000))))))))</f>
        <v>4.848828745561705</v>
      </c>
      <c r="AD954" s="33">
        <f t="shared" si="102"/>
        <v>952</v>
      </c>
      <c r="AE954" s="33">
        <f t="shared" si="99"/>
        <v>1758.8905594152241</v>
      </c>
      <c r="AH954" s="33">
        <f t="shared" si="100"/>
        <v>28.424479914921513</v>
      </c>
      <c r="AI954" s="33">
        <f t="shared" si="101"/>
        <v>61.575520085078487</v>
      </c>
      <c r="AK954" s="75">
        <f t="shared" si="103"/>
        <v>33.151040170156975</v>
      </c>
      <c r="AN954" s="64"/>
      <c r="AQ954" s="64"/>
      <c r="AR954" s="75">
        <f>(SQRT((SIN(RADIANS(90-DEGREES(ASIN(AD954/2000))))*SQRT(2*Basic!$C$4*9.81)*Tool!$B$125*SIN(RADIANS(90-DEGREES(ASIN(AD954/2000))))*SQRT(2*Basic!$C$4*9.81)*Tool!$B$125)+(COS(RADIANS(90-DEGREES(ASIN(AD954/2000))))*SQRT(2*Basic!$C$4*9.81)*COS(RADIANS(90-DEGREES(ASIN(AD954/2000))))*SQRT(2*Basic!$C$4*9.81))))*(SQRT((SIN(RADIANS(90-DEGREES(ASIN(AD954/2000))))*SQRT(2*Basic!$C$4*9.81)*Tool!$B$125*SIN(RADIANS(90-DEGREES(ASIN(AD954/2000))))*SQRT(2*Basic!$C$4*9.81)*Tool!$B$125)+(COS(RADIANS(90-DEGREES(ASIN(AD954/2000))))*SQRT(2*Basic!$C$4*9.81)*COS(RADIANS(90-DEGREES(ASIN(AD954/2000))))*SQRT(2*Basic!$C$4*9.81))))/(2*9.81)</f>
        <v>1.0706110393599997</v>
      </c>
      <c r="AS954" s="75">
        <f>(1/9.81)*((SQRT((SIN(RADIANS(90-DEGREES(ASIN(AD954/2000))))*SQRT(2*Basic!$C$4*9.81)*Tool!$B$125*SIN(RADIANS(90-DEGREES(ASIN(AD954/2000))))*SQRT(2*Basic!$C$4*9.81)*Tool!$B$125)+(COS(RADIANS(90-DEGREES(ASIN(AD954/2000))))*SQRT(2*Basic!$C$4*9.81)*COS(RADIANS(90-DEGREES(ASIN(AD954/2000))))*SQRT(2*Basic!$C$4*9.81))))*SIN(RADIANS(AK954))+(SQRT(((SQRT((SIN(RADIANS(90-DEGREES(ASIN(AD954/2000))))*SQRT(2*Basic!$C$4*9.81)*Tool!$B$125*SIN(RADIANS(90-DEGREES(ASIN(AD954/2000))))*SQRT(2*Basic!$C$4*9.81)*Tool!$B$125)+(COS(RADIANS(90-DEGREES(ASIN(AD954/2000))))*SQRT(2*Basic!$C$4*9.81)*COS(RADIANS(90-DEGREES(ASIN(AD954/2000))))*SQRT(2*Basic!$C$4*9.81))))*SIN(RADIANS(AK954))*(SQRT((SIN(RADIANS(90-DEGREES(ASIN(AD954/2000))))*SQRT(2*Basic!$C$4*9.81)*Tool!$B$125*SIN(RADIANS(90-DEGREES(ASIN(AD954/2000))))*SQRT(2*Basic!$C$4*9.81)*Tool!$B$125)+(COS(RADIANS(90-DEGREES(ASIN(AD954/2000))))*SQRT(2*Basic!$C$4*9.81)*COS(RADIANS(90-DEGREES(ASIN(AD954/2000))))*SQRT(2*Basic!$C$4*9.81))))*SIN(RADIANS(AK954)))-19.62*(-Basic!$C$3))))*(SQRT((SIN(RADIANS(90-DEGREES(ASIN(AD954/2000))))*SQRT(2*Basic!$C$4*9.81)*Tool!$B$125*SIN(RADIANS(90-DEGREES(ASIN(AD954/2000))))*SQRT(2*Basic!$C$4*9.81)*Tool!$B$125)+(COS(RADIANS(90-DEGREES(ASIN(AD954/2000))))*SQRT(2*Basic!$C$4*9.81)*COS(RADIANS(90-DEGREES(ASIN(AD954/2000))))*SQRT(2*Basic!$C$4*9.81))))*COS(RADIANS(AK954))</f>
        <v>5.3360105183688749</v>
      </c>
    </row>
    <row r="955" spans="6:45" x14ac:dyDescent="0.3">
      <c r="F955">
        <v>953</v>
      </c>
      <c r="G955" s="31">
        <f t="shared" si="98"/>
        <v>2.8094836097403939</v>
      </c>
      <c r="H955" s="35">
        <f>Tool!$E$10+('Trajectory Map'!G955*SIN(RADIANS(90-2*DEGREES(ASIN($D$5/2000))))/COS(RADIANS(90-2*DEGREES(ASIN($D$5/2000))))-('Trajectory Map'!G955*'Trajectory Map'!G955/((VLOOKUP($D$5,$AD$3:$AR$2002,15,FALSE)*4*COS(RADIANS(90-2*DEGREES(ASIN($D$5/2000))))*COS(RADIANS(90-2*DEGREES(ASIN($D$5/2000))))))))</f>
        <v>4.8459738947496716</v>
      </c>
      <c r="AD955" s="33">
        <f t="shared" si="102"/>
        <v>953</v>
      </c>
      <c r="AE955" s="33">
        <f t="shared" si="99"/>
        <v>1758.3489414789092</v>
      </c>
      <c r="AH955" s="33">
        <f t="shared" si="100"/>
        <v>28.45705988449976</v>
      </c>
      <c r="AI955" s="33">
        <f t="shared" si="101"/>
        <v>61.542940115500244</v>
      </c>
      <c r="AK955" s="75">
        <f t="shared" si="103"/>
        <v>33.08588023100048</v>
      </c>
      <c r="AN955" s="64"/>
      <c r="AQ955" s="64"/>
      <c r="AR955" s="75">
        <f>(SQRT((SIN(RADIANS(90-DEGREES(ASIN(AD955/2000))))*SQRT(2*Basic!$C$4*9.81)*Tool!$B$125*SIN(RADIANS(90-DEGREES(ASIN(AD955/2000))))*SQRT(2*Basic!$C$4*9.81)*Tool!$B$125)+(COS(RADIANS(90-DEGREES(ASIN(AD955/2000))))*SQRT(2*Basic!$C$4*9.81)*COS(RADIANS(90-DEGREES(ASIN(AD955/2000))))*SQRT(2*Basic!$C$4*9.81))))*(SQRT((SIN(RADIANS(90-DEGREES(ASIN(AD955/2000))))*SQRT(2*Basic!$C$4*9.81)*Tool!$B$125*SIN(RADIANS(90-DEGREES(ASIN(AD955/2000))))*SQRT(2*Basic!$C$4*9.81)*Tool!$B$125)+(COS(RADIANS(90-DEGREES(ASIN(AD955/2000))))*SQRT(2*Basic!$C$4*9.81)*COS(RADIANS(90-DEGREES(ASIN(AD955/2000))))*SQRT(2*Basic!$C$4*9.81))))/(2*9.81)</f>
        <v>1.0711217508100002</v>
      </c>
      <c r="AS955" s="75">
        <f>(1/9.81)*((SQRT((SIN(RADIANS(90-DEGREES(ASIN(AD955/2000))))*SQRT(2*Basic!$C$4*9.81)*Tool!$B$125*SIN(RADIANS(90-DEGREES(ASIN(AD955/2000))))*SQRT(2*Basic!$C$4*9.81)*Tool!$B$125)+(COS(RADIANS(90-DEGREES(ASIN(AD955/2000))))*SQRT(2*Basic!$C$4*9.81)*COS(RADIANS(90-DEGREES(ASIN(AD955/2000))))*SQRT(2*Basic!$C$4*9.81))))*SIN(RADIANS(AK955))+(SQRT(((SQRT((SIN(RADIANS(90-DEGREES(ASIN(AD955/2000))))*SQRT(2*Basic!$C$4*9.81)*Tool!$B$125*SIN(RADIANS(90-DEGREES(ASIN(AD955/2000))))*SQRT(2*Basic!$C$4*9.81)*Tool!$B$125)+(COS(RADIANS(90-DEGREES(ASIN(AD955/2000))))*SQRT(2*Basic!$C$4*9.81)*COS(RADIANS(90-DEGREES(ASIN(AD955/2000))))*SQRT(2*Basic!$C$4*9.81))))*SIN(RADIANS(AK955))*(SQRT((SIN(RADIANS(90-DEGREES(ASIN(AD955/2000))))*SQRT(2*Basic!$C$4*9.81)*Tool!$B$125*SIN(RADIANS(90-DEGREES(ASIN(AD955/2000))))*SQRT(2*Basic!$C$4*9.81)*Tool!$B$125)+(COS(RADIANS(90-DEGREES(ASIN(AD955/2000))))*SQRT(2*Basic!$C$4*9.81)*COS(RADIANS(90-DEGREES(ASIN(AD955/2000))))*SQRT(2*Basic!$C$4*9.81))))*SIN(RADIANS(AK955)))-19.62*(-Basic!$C$3))))*(SQRT((SIN(RADIANS(90-DEGREES(ASIN(AD955/2000))))*SQRT(2*Basic!$C$4*9.81)*Tool!$B$125*SIN(RADIANS(90-DEGREES(ASIN(AD955/2000))))*SQRT(2*Basic!$C$4*9.81)*Tool!$B$125)+(COS(RADIANS(90-DEGREES(ASIN(AD955/2000))))*SQRT(2*Basic!$C$4*9.81)*COS(RADIANS(90-DEGREES(ASIN(AD955/2000))))*SQRT(2*Basic!$C$4*9.81))))*COS(RADIANS(AK955))</f>
        <v>5.339436743725364</v>
      </c>
    </row>
    <row r="956" spans="6:45" x14ac:dyDescent="0.3">
      <c r="F956">
        <v>954</v>
      </c>
      <c r="G956" s="31">
        <f t="shared" si="98"/>
        <v>2.8124316513036054</v>
      </c>
      <c r="H956" s="35">
        <f>Tool!$E$10+('Trajectory Map'!G956*SIN(RADIANS(90-2*DEGREES(ASIN($D$5/2000))))/COS(RADIANS(90-2*DEGREES(ASIN($D$5/2000))))-('Trajectory Map'!G956*'Trajectory Map'!G956/((VLOOKUP($D$5,$AD$3:$AR$2002,15,FALSE)*4*COS(RADIANS(90-2*DEGREES(ASIN($D$5/2000))))*COS(RADIANS(90-2*DEGREES(ASIN($D$5/2000))))))))</f>
        <v>4.8431155903441248</v>
      </c>
      <c r="AD956" s="33">
        <f t="shared" si="102"/>
        <v>954</v>
      </c>
      <c r="AE956" s="33">
        <f t="shared" si="99"/>
        <v>1757.8065877678353</v>
      </c>
      <c r="AH956" s="33">
        <f t="shared" si="100"/>
        <v>28.489649897934452</v>
      </c>
      <c r="AI956" s="33">
        <f t="shared" si="101"/>
        <v>61.510350102065544</v>
      </c>
      <c r="AK956" s="75">
        <f t="shared" si="103"/>
        <v>33.020700204131096</v>
      </c>
      <c r="AN956" s="64"/>
      <c r="AQ956" s="64"/>
      <c r="AR956" s="75">
        <f>(SQRT((SIN(RADIANS(90-DEGREES(ASIN(AD956/2000))))*SQRT(2*Basic!$C$4*9.81)*Tool!$B$125*SIN(RADIANS(90-DEGREES(ASIN(AD956/2000))))*SQRT(2*Basic!$C$4*9.81)*Tool!$B$125)+(COS(RADIANS(90-DEGREES(ASIN(AD956/2000))))*SQRT(2*Basic!$C$4*9.81)*COS(RADIANS(90-DEGREES(ASIN(AD956/2000))))*SQRT(2*Basic!$C$4*9.81))))*(SQRT((SIN(RADIANS(90-DEGREES(ASIN(AD956/2000))))*SQRT(2*Basic!$C$4*9.81)*Tool!$B$125*SIN(RADIANS(90-DEGREES(ASIN(AD956/2000))))*SQRT(2*Basic!$C$4*9.81)*Tool!$B$125)+(COS(RADIANS(90-DEGREES(ASIN(AD956/2000))))*SQRT(2*Basic!$C$4*9.81)*COS(RADIANS(90-DEGREES(ASIN(AD956/2000))))*SQRT(2*Basic!$C$4*9.81))))/(2*9.81)</f>
        <v>1.0716329984400004</v>
      </c>
      <c r="AS956" s="75">
        <f>(1/9.81)*((SQRT((SIN(RADIANS(90-DEGREES(ASIN(AD956/2000))))*SQRT(2*Basic!$C$4*9.81)*Tool!$B$125*SIN(RADIANS(90-DEGREES(ASIN(AD956/2000))))*SQRT(2*Basic!$C$4*9.81)*Tool!$B$125)+(COS(RADIANS(90-DEGREES(ASIN(AD956/2000))))*SQRT(2*Basic!$C$4*9.81)*COS(RADIANS(90-DEGREES(ASIN(AD956/2000))))*SQRT(2*Basic!$C$4*9.81))))*SIN(RADIANS(AK956))+(SQRT(((SQRT((SIN(RADIANS(90-DEGREES(ASIN(AD956/2000))))*SQRT(2*Basic!$C$4*9.81)*Tool!$B$125*SIN(RADIANS(90-DEGREES(ASIN(AD956/2000))))*SQRT(2*Basic!$C$4*9.81)*Tool!$B$125)+(COS(RADIANS(90-DEGREES(ASIN(AD956/2000))))*SQRT(2*Basic!$C$4*9.81)*COS(RADIANS(90-DEGREES(ASIN(AD956/2000))))*SQRT(2*Basic!$C$4*9.81))))*SIN(RADIANS(AK956))*(SQRT((SIN(RADIANS(90-DEGREES(ASIN(AD956/2000))))*SQRT(2*Basic!$C$4*9.81)*Tool!$B$125*SIN(RADIANS(90-DEGREES(ASIN(AD956/2000))))*SQRT(2*Basic!$C$4*9.81)*Tool!$B$125)+(COS(RADIANS(90-DEGREES(ASIN(AD956/2000))))*SQRT(2*Basic!$C$4*9.81)*COS(RADIANS(90-DEGREES(ASIN(AD956/2000))))*SQRT(2*Basic!$C$4*9.81))))*SIN(RADIANS(AK956)))-19.62*(-Basic!$C$3))))*(SQRT((SIN(RADIANS(90-DEGREES(ASIN(AD956/2000))))*SQRT(2*Basic!$C$4*9.81)*Tool!$B$125*SIN(RADIANS(90-DEGREES(ASIN(AD956/2000))))*SQRT(2*Basic!$C$4*9.81)*Tool!$B$125)+(COS(RADIANS(90-DEGREES(ASIN(AD956/2000))))*SQRT(2*Basic!$C$4*9.81)*COS(RADIANS(90-DEGREES(ASIN(AD956/2000))))*SQRT(2*Basic!$C$4*9.81))))*COS(RADIANS(AK956))</f>
        <v>5.3428541668642593</v>
      </c>
    </row>
    <row r="957" spans="6:45" x14ac:dyDescent="0.3">
      <c r="F957">
        <v>955</v>
      </c>
      <c r="G957" s="31">
        <f t="shared" si="98"/>
        <v>2.8153796928668164</v>
      </c>
      <c r="H957" s="35">
        <f>Tool!$E$10+('Trajectory Map'!G957*SIN(RADIANS(90-2*DEGREES(ASIN($D$5/2000))))/COS(RADIANS(90-2*DEGREES(ASIN($D$5/2000))))-('Trajectory Map'!G957*'Trajectory Map'!G957/((VLOOKUP($D$5,$AD$3:$AR$2002,15,FALSE)*4*COS(RADIANS(90-2*DEGREES(ASIN($D$5/2000))))*COS(RADIANS(90-2*DEGREES(ASIN($D$5/2000))))))))</f>
        <v>4.8402538323450628</v>
      </c>
      <c r="AD957" s="33">
        <f t="shared" si="102"/>
        <v>955</v>
      </c>
      <c r="AE957" s="33">
        <f t="shared" si="99"/>
        <v>1757.2634976007439</v>
      </c>
      <c r="AH957" s="33">
        <f t="shared" si="100"/>
        <v>28.522249975074214</v>
      </c>
      <c r="AI957" s="33">
        <f t="shared" si="101"/>
        <v>61.477750024925783</v>
      </c>
      <c r="AK957" s="75">
        <f t="shared" si="103"/>
        <v>32.955500049851572</v>
      </c>
      <c r="AN957" s="64"/>
      <c r="AQ957" s="64"/>
      <c r="AR957" s="75">
        <f>(SQRT((SIN(RADIANS(90-DEGREES(ASIN(AD957/2000))))*SQRT(2*Basic!$C$4*9.81)*Tool!$B$125*SIN(RADIANS(90-DEGREES(ASIN(AD957/2000))))*SQRT(2*Basic!$C$4*9.81)*Tool!$B$125)+(COS(RADIANS(90-DEGREES(ASIN(AD957/2000))))*SQRT(2*Basic!$C$4*9.81)*COS(RADIANS(90-DEGREES(ASIN(AD957/2000))))*SQRT(2*Basic!$C$4*9.81))))*(SQRT((SIN(RADIANS(90-DEGREES(ASIN(AD957/2000))))*SQRT(2*Basic!$C$4*9.81)*Tool!$B$125*SIN(RADIANS(90-DEGREES(ASIN(AD957/2000))))*SQRT(2*Basic!$C$4*9.81)*Tool!$B$125)+(COS(RADIANS(90-DEGREES(ASIN(AD957/2000))))*SQRT(2*Basic!$C$4*9.81)*COS(RADIANS(90-DEGREES(ASIN(AD957/2000))))*SQRT(2*Basic!$C$4*9.81))))/(2*9.81)</f>
        <v>1.0721447822499999</v>
      </c>
      <c r="AS957" s="75">
        <f>(1/9.81)*((SQRT((SIN(RADIANS(90-DEGREES(ASIN(AD957/2000))))*SQRT(2*Basic!$C$4*9.81)*Tool!$B$125*SIN(RADIANS(90-DEGREES(ASIN(AD957/2000))))*SQRT(2*Basic!$C$4*9.81)*Tool!$B$125)+(COS(RADIANS(90-DEGREES(ASIN(AD957/2000))))*SQRT(2*Basic!$C$4*9.81)*COS(RADIANS(90-DEGREES(ASIN(AD957/2000))))*SQRT(2*Basic!$C$4*9.81))))*SIN(RADIANS(AK957))+(SQRT(((SQRT((SIN(RADIANS(90-DEGREES(ASIN(AD957/2000))))*SQRT(2*Basic!$C$4*9.81)*Tool!$B$125*SIN(RADIANS(90-DEGREES(ASIN(AD957/2000))))*SQRT(2*Basic!$C$4*9.81)*Tool!$B$125)+(COS(RADIANS(90-DEGREES(ASIN(AD957/2000))))*SQRT(2*Basic!$C$4*9.81)*COS(RADIANS(90-DEGREES(ASIN(AD957/2000))))*SQRT(2*Basic!$C$4*9.81))))*SIN(RADIANS(AK957))*(SQRT((SIN(RADIANS(90-DEGREES(ASIN(AD957/2000))))*SQRT(2*Basic!$C$4*9.81)*Tool!$B$125*SIN(RADIANS(90-DEGREES(ASIN(AD957/2000))))*SQRT(2*Basic!$C$4*9.81)*Tool!$B$125)+(COS(RADIANS(90-DEGREES(ASIN(AD957/2000))))*SQRT(2*Basic!$C$4*9.81)*COS(RADIANS(90-DEGREES(ASIN(AD957/2000))))*SQRT(2*Basic!$C$4*9.81))))*SIN(RADIANS(AK957)))-19.62*(-Basic!$C$3))))*(SQRT((SIN(RADIANS(90-DEGREES(ASIN(AD957/2000))))*SQRT(2*Basic!$C$4*9.81)*Tool!$B$125*SIN(RADIANS(90-DEGREES(ASIN(AD957/2000))))*SQRT(2*Basic!$C$4*9.81)*Tool!$B$125)+(COS(RADIANS(90-DEGREES(ASIN(AD957/2000))))*SQRT(2*Basic!$C$4*9.81)*COS(RADIANS(90-DEGREES(ASIN(AD957/2000))))*SQRT(2*Basic!$C$4*9.81))))*COS(RADIANS(AK957))</f>
        <v>5.3462627711547528</v>
      </c>
    </row>
    <row r="958" spans="6:45" x14ac:dyDescent="0.3">
      <c r="F958">
        <v>956</v>
      </c>
      <c r="G958" s="31">
        <f t="shared" si="98"/>
        <v>2.8183277344300284</v>
      </c>
      <c r="H958" s="35">
        <f>Tool!$E$10+('Trajectory Map'!G958*SIN(RADIANS(90-2*DEGREES(ASIN($D$5/2000))))/COS(RADIANS(90-2*DEGREES(ASIN($D$5/2000))))-('Trajectory Map'!G958*'Trajectory Map'!G958/((VLOOKUP($D$5,$AD$3:$AR$2002,15,FALSE)*4*COS(RADIANS(90-2*DEGREES(ASIN($D$5/2000))))*COS(RADIANS(90-2*DEGREES(ASIN($D$5/2000))))))))</f>
        <v>4.8373886207524874</v>
      </c>
      <c r="AD958" s="33">
        <f t="shared" si="102"/>
        <v>956</v>
      </c>
      <c r="AE958" s="33">
        <f t="shared" si="99"/>
        <v>1756.7196702946092</v>
      </c>
      <c r="AH958" s="33">
        <f t="shared" si="100"/>
        <v>28.554860135811388</v>
      </c>
      <c r="AI958" s="33">
        <f t="shared" si="101"/>
        <v>61.445139864188612</v>
      </c>
      <c r="AK958" s="75">
        <f t="shared" si="103"/>
        <v>32.890279728377223</v>
      </c>
      <c r="AN958" s="64"/>
      <c r="AQ958" s="64"/>
      <c r="AR958" s="75">
        <f>(SQRT((SIN(RADIANS(90-DEGREES(ASIN(AD958/2000))))*SQRT(2*Basic!$C$4*9.81)*Tool!$B$125*SIN(RADIANS(90-DEGREES(ASIN(AD958/2000))))*SQRT(2*Basic!$C$4*9.81)*Tool!$B$125)+(COS(RADIANS(90-DEGREES(ASIN(AD958/2000))))*SQRT(2*Basic!$C$4*9.81)*COS(RADIANS(90-DEGREES(ASIN(AD958/2000))))*SQRT(2*Basic!$C$4*9.81))))*(SQRT((SIN(RADIANS(90-DEGREES(ASIN(AD958/2000))))*SQRT(2*Basic!$C$4*9.81)*Tool!$B$125*SIN(RADIANS(90-DEGREES(ASIN(AD958/2000))))*SQRT(2*Basic!$C$4*9.81)*Tool!$B$125)+(COS(RADIANS(90-DEGREES(ASIN(AD958/2000))))*SQRT(2*Basic!$C$4*9.81)*COS(RADIANS(90-DEGREES(ASIN(AD958/2000))))*SQRT(2*Basic!$C$4*9.81))))/(2*9.81)</f>
        <v>1.0726571022400002</v>
      </c>
      <c r="AS958" s="75">
        <f>(1/9.81)*((SQRT((SIN(RADIANS(90-DEGREES(ASIN(AD958/2000))))*SQRT(2*Basic!$C$4*9.81)*Tool!$B$125*SIN(RADIANS(90-DEGREES(ASIN(AD958/2000))))*SQRT(2*Basic!$C$4*9.81)*Tool!$B$125)+(COS(RADIANS(90-DEGREES(ASIN(AD958/2000))))*SQRT(2*Basic!$C$4*9.81)*COS(RADIANS(90-DEGREES(ASIN(AD958/2000))))*SQRT(2*Basic!$C$4*9.81))))*SIN(RADIANS(AK958))+(SQRT(((SQRT((SIN(RADIANS(90-DEGREES(ASIN(AD958/2000))))*SQRT(2*Basic!$C$4*9.81)*Tool!$B$125*SIN(RADIANS(90-DEGREES(ASIN(AD958/2000))))*SQRT(2*Basic!$C$4*9.81)*Tool!$B$125)+(COS(RADIANS(90-DEGREES(ASIN(AD958/2000))))*SQRT(2*Basic!$C$4*9.81)*COS(RADIANS(90-DEGREES(ASIN(AD958/2000))))*SQRT(2*Basic!$C$4*9.81))))*SIN(RADIANS(AK958))*(SQRT((SIN(RADIANS(90-DEGREES(ASIN(AD958/2000))))*SQRT(2*Basic!$C$4*9.81)*Tool!$B$125*SIN(RADIANS(90-DEGREES(ASIN(AD958/2000))))*SQRT(2*Basic!$C$4*9.81)*Tool!$B$125)+(COS(RADIANS(90-DEGREES(ASIN(AD958/2000))))*SQRT(2*Basic!$C$4*9.81)*COS(RADIANS(90-DEGREES(ASIN(AD958/2000))))*SQRT(2*Basic!$C$4*9.81))))*SIN(RADIANS(AK958)))-19.62*(-Basic!$C$3))))*(SQRT((SIN(RADIANS(90-DEGREES(ASIN(AD958/2000))))*SQRT(2*Basic!$C$4*9.81)*Tool!$B$125*SIN(RADIANS(90-DEGREES(ASIN(AD958/2000))))*SQRT(2*Basic!$C$4*9.81)*Tool!$B$125)+(COS(RADIANS(90-DEGREES(ASIN(AD958/2000))))*SQRT(2*Basic!$C$4*9.81)*COS(RADIANS(90-DEGREES(ASIN(AD958/2000))))*SQRT(2*Basic!$C$4*9.81))))*COS(RADIANS(AK958))</f>
        <v>5.3496625399627433</v>
      </c>
    </row>
    <row r="959" spans="6:45" x14ac:dyDescent="0.3">
      <c r="F959">
        <v>957</v>
      </c>
      <c r="G959" s="31">
        <f t="shared" si="98"/>
        <v>2.8212757759932394</v>
      </c>
      <c r="H959" s="35">
        <f>Tool!$E$10+('Trajectory Map'!G959*SIN(RADIANS(90-2*DEGREES(ASIN($D$5/2000))))/COS(RADIANS(90-2*DEGREES(ASIN($D$5/2000))))-('Trajectory Map'!G959*'Trajectory Map'!G959/((VLOOKUP($D$5,$AD$3:$AR$2002,15,FALSE)*4*COS(RADIANS(90-2*DEGREES(ASIN($D$5/2000))))*COS(RADIANS(90-2*DEGREES(ASIN($D$5/2000))))))))</f>
        <v>4.8345199555663978</v>
      </c>
      <c r="AD959" s="33">
        <f t="shared" si="102"/>
        <v>957</v>
      </c>
      <c r="AE959" s="33">
        <f t="shared" si="99"/>
        <v>1756.1751051646302</v>
      </c>
      <c r="AH959" s="33">
        <f t="shared" si="100"/>
        <v>28.587480400082153</v>
      </c>
      <c r="AI959" s="33">
        <f t="shared" si="101"/>
        <v>61.412519599917843</v>
      </c>
      <c r="AK959" s="75">
        <f t="shared" si="103"/>
        <v>32.825039199835693</v>
      </c>
      <c r="AN959" s="64"/>
      <c r="AQ959" s="64"/>
      <c r="AR959" s="75">
        <f>(SQRT((SIN(RADIANS(90-DEGREES(ASIN(AD959/2000))))*SQRT(2*Basic!$C$4*9.81)*Tool!$B$125*SIN(RADIANS(90-DEGREES(ASIN(AD959/2000))))*SQRT(2*Basic!$C$4*9.81)*Tool!$B$125)+(COS(RADIANS(90-DEGREES(ASIN(AD959/2000))))*SQRT(2*Basic!$C$4*9.81)*COS(RADIANS(90-DEGREES(ASIN(AD959/2000))))*SQRT(2*Basic!$C$4*9.81))))*(SQRT((SIN(RADIANS(90-DEGREES(ASIN(AD959/2000))))*SQRT(2*Basic!$C$4*9.81)*Tool!$B$125*SIN(RADIANS(90-DEGREES(ASIN(AD959/2000))))*SQRT(2*Basic!$C$4*9.81)*Tool!$B$125)+(COS(RADIANS(90-DEGREES(ASIN(AD959/2000))))*SQRT(2*Basic!$C$4*9.81)*COS(RADIANS(90-DEGREES(ASIN(AD959/2000))))*SQRT(2*Basic!$C$4*9.81))))/(2*9.81)</f>
        <v>1.0731699584099996</v>
      </c>
      <c r="AS959" s="75">
        <f>(1/9.81)*((SQRT((SIN(RADIANS(90-DEGREES(ASIN(AD959/2000))))*SQRT(2*Basic!$C$4*9.81)*Tool!$B$125*SIN(RADIANS(90-DEGREES(ASIN(AD959/2000))))*SQRT(2*Basic!$C$4*9.81)*Tool!$B$125)+(COS(RADIANS(90-DEGREES(ASIN(AD959/2000))))*SQRT(2*Basic!$C$4*9.81)*COS(RADIANS(90-DEGREES(ASIN(AD959/2000))))*SQRT(2*Basic!$C$4*9.81))))*SIN(RADIANS(AK959))+(SQRT(((SQRT((SIN(RADIANS(90-DEGREES(ASIN(AD959/2000))))*SQRT(2*Basic!$C$4*9.81)*Tool!$B$125*SIN(RADIANS(90-DEGREES(ASIN(AD959/2000))))*SQRT(2*Basic!$C$4*9.81)*Tool!$B$125)+(COS(RADIANS(90-DEGREES(ASIN(AD959/2000))))*SQRT(2*Basic!$C$4*9.81)*COS(RADIANS(90-DEGREES(ASIN(AD959/2000))))*SQRT(2*Basic!$C$4*9.81))))*SIN(RADIANS(AK959))*(SQRT((SIN(RADIANS(90-DEGREES(ASIN(AD959/2000))))*SQRT(2*Basic!$C$4*9.81)*Tool!$B$125*SIN(RADIANS(90-DEGREES(ASIN(AD959/2000))))*SQRT(2*Basic!$C$4*9.81)*Tool!$B$125)+(COS(RADIANS(90-DEGREES(ASIN(AD959/2000))))*SQRT(2*Basic!$C$4*9.81)*COS(RADIANS(90-DEGREES(ASIN(AD959/2000))))*SQRT(2*Basic!$C$4*9.81))))*SIN(RADIANS(AK959)))-19.62*(-Basic!$C$3))))*(SQRT((SIN(RADIANS(90-DEGREES(ASIN(AD959/2000))))*SQRT(2*Basic!$C$4*9.81)*Tool!$B$125*SIN(RADIANS(90-DEGREES(ASIN(AD959/2000))))*SQRT(2*Basic!$C$4*9.81)*Tool!$B$125)+(COS(RADIANS(90-DEGREES(ASIN(AD959/2000))))*SQRT(2*Basic!$C$4*9.81)*COS(RADIANS(90-DEGREES(ASIN(AD959/2000))))*SQRT(2*Basic!$C$4*9.81))))*COS(RADIANS(AK959))</f>
        <v>5.3530534566509127</v>
      </c>
    </row>
    <row r="960" spans="6:45" x14ac:dyDescent="0.3">
      <c r="F960">
        <v>958</v>
      </c>
      <c r="G960" s="31">
        <f t="shared" si="98"/>
        <v>2.8242238175564509</v>
      </c>
      <c r="H960" s="35">
        <f>Tool!$E$10+('Trajectory Map'!G960*SIN(RADIANS(90-2*DEGREES(ASIN($D$5/2000))))/COS(RADIANS(90-2*DEGREES(ASIN($D$5/2000))))-('Trajectory Map'!G960*'Trajectory Map'!G960/((VLOOKUP($D$5,$AD$3:$AR$2002,15,FALSE)*4*COS(RADIANS(90-2*DEGREES(ASIN($D$5/2000))))*COS(RADIANS(90-2*DEGREES(ASIN($D$5/2000))))))))</f>
        <v>4.8316478367867948</v>
      </c>
      <c r="AD960" s="33">
        <f t="shared" si="102"/>
        <v>958</v>
      </c>
      <c r="AE960" s="33">
        <f t="shared" si="99"/>
        <v>1755.629801524228</v>
      </c>
      <c r="AH960" s="33">
        <f t="shared" si="100"/>
        <v>28.620110787866711</v>
      </c>
      <c r="AI960" s="33">
        <f t="shared" si="101"/>
        <v>61.379889212133293</v>
      </c>
      <c r="AK960" s="75">
        <f t="shared" si="103"/>
        <v>32.759778424266578</v>
      </c>
      <c r="AN960" s="64"/>
      <c r="AQ960" s="64"/>
      <c r="AR960" s="75">
        <f>(SQRT((SIN(RADIANS(90-DEGREES(ASIN(AD960/2000))))*SQRT(2*Basic!$C$4*9.81)*Tool!$B$125*SIN(RADIANS(90-DEGREES(ASIN(AD960/2000))))*SQRT(2*Basic!$C$4*9.81)*Tool!$B$125)+(COS(RADIANS(90-DEGREES(ASIN(AD960/2000))))*SQRT(2*Basic!$C$4*9.81)*COS(RADIANS(90-DEGREES(ASIN(AD960/2000))))*SQRT(2*Basic!$C$4*9.81))))*(SQRT((SIN(RADIANS(90-DEGREES(ASIN(AD960/2000))))*SQRT(2*Basic!$C$4*9.81)*Tool!$B$125*SIN(RADIANS(90-DEGREES(ASIN(AD960/2000))))*SQRT(2*Basic!$C$4*9.81)*Tool!$B$125)+(COS(RADIANS(90-DEGREES(ASIN(AD960/2000))))*SQRT(2*Basic!$C$4*9.81)*COS(RADIANS(90-DEGREES(ASIN(AD960/2000))))*SQRT(2*Basic!$C$4*9.81))))/(2*9.81)</f>
        <v>1.0736833507599999</v>
      </c>
      <c r="AS960" s="75">
        <f>(1/9.81)*((SQRT((SIN(RADIANS(90-DEGREES(ASIN(AD960/2000))))*SQRT(2*Basic!$C$4*9.81)*Tool!$B$125*SIN(RADIANS(90-DEGREES(ASIN(AD960/2000))))*SQRT(2*Basic!$C$4*9.81)*Tool!$B$125)+(COS(RADIANS(90-DEGREES(ASIN(AD960/2000))))*SQRT(2*Basic!$C$4*9.81)*COS(RADIANS(90-DEGREES(ASIN(AD960/2000))))*SQRT(2*Basic!$C$4*9.81))))*SIN(RADIANS(AK960))+(SQRT(((SQRT((SIN(RADIANS(90-DEGREES(ASIN(AD960/2000))))*SQRT(2*Basic!$C$4*9.81)*Tool!$B$125*SIN(RADIANS(90-DEGREES(ASIN(AD960/2000))))*SQRT(2*Basic!$C$4*9.81)*Tool!$B$125)+(COS(RADIANS(90-DEGREES(ASIN(AD960/2000))))*SQRT(2*Basic!$C$4*9.81)*COS(RADIANS(90-DEGREES(ASIN(AD960/2000))))*SQRT(2*Basic!$C$4*9.81))))*SIN(RADIANS(AK960))*(SQRT((SIN(RADIANS(90-DEGREES(ASIN(AD960/2000))))*SQRT(2*Basic!$C$4*9.81)*Tool!$B$125*SIN(RADIANS(90-DEGREES(ASIN(AD960/2000))))*SQRT(2*Basic!$C$4*9.81)*Tool!$B$125)+(COS(RADIANS(90-DEGREES(ASIN(AD960/2000))))*SQRT(2*Basic!$C$4*9.81)*COS(RADIANS(90-DEGREES(ASIN(AD960/2000))))*SQRT(2*Basic!$C$4*9.81))))*SIN(RADIANS(AK960)))-19.62*(-Basic!$C$3))))*(SQRT((SIN(RADIANS(90-DEGREES(ASIN(AD960/2000))))*SQRT(2*Basic!$C$4*9.81)*Tool!$B$125*SIN(RADIANS(90-DEGREES(ASIN(AD960/2000))))*SQRT(2*Basic!$C$4*9.81)*Tool!$B$125)+(COS(RADIANS(90-DEGREES(ASIN(AD960/2000))))*SQRT(2*Basic!$C$4*9.81)*COS(RADIANS(90-DEGREES(ASIN(AD960/2000))))*SQRT(2*Basic!$C$4*9.81))))*COS(RADIANS(AK960))</f>
        <v>5.3564355045788421</v>
      </c>
    </row>
    <row r="961" spans="6:45" x14ac:dyDescent="0.3">
      <c r="F961">
        <v>959</v>
      </c>
      <c r="G961" s="31">
        <f t="shared" si="98"/>
        <v>2.827171859119662</v>
      </c>
      <c r="H961" s="35">
        <f>Tool!$E$10+('Trajectory Map'!G961*SIN(RADIANS(90-2*DEGREES(ASIN($D$5/2000))))/COS(RADIANS(90-2*DEGREES(ASIN($D$5/2000))))-('Trajectory Map'!G961*'Trajectory Map'!G961/((VLOOKUP($D$5,$AD$3:$AR$2002,15,FALSE)*4*COS(RADIANS(90-2*DEGREES(ASIN($D$5/2000))))*COS(RADIANS(90-2*DEGREES(ASIN($D$5/2000))))))))</f>
        <v>4.8287722644136766</v>
      </c>
      <c r="AD961" s="33">
        <f t="shared" si="102"/>
        <v>959</v>
      </c>
      <c r="AE961" s="33">
        <f t="shared" si="99"/>
        <v>1755.0837586850378</v>
      </c>
      <c r="AH961" s="33">
        <f t="shared" si="100"/>
        <v>28.652751319189413</v>
      </c>
      <c r="AI961" s="33">
        <f t="shared" si="101"/>
        <v>61.347248680810587</v>
      </c>
      <c r="AK961" s="75">
        <f t="shared" si="103"/>
        <v>32.694497361621174</v>
      </c>
      <c r="AN961" s="64"/>
      <c r="AQ961" s="64"/>
      <c r="AR961" s="75">
        <f>(SQRT((SIN(RADIANS(90-DEGREES(ASIN(AD961/2000))))*SQRT(2*Basic!$C$4*9.81)*Tool!$B$125*SIN(RADIANS(90-DEGREES(ASIN(AD961/2000))))*SQRT(2*Basic!$C$4*9.81)*Tool!$B$125)+(COS(RADIANS(90-DEGREES(ASIN(AD961/2000))))*SQRT(2*Basic!$C$4*9.81)*COS(RADIANS(90-DEGREES(ASIN(AD961/2000))))*SQRT(2*Basic!$C$4*9.81))))*(SQRT((SIN(RADIANS(90-DEGREES(ASIN(AD961/2000))))*SQRT(2*Basic!$C$4*9.81)*Tool!$B$125*SIN(RADIANS(90-DEGREES(ASIN(AD961/2000))))*SQRT(2*Basic!$C$4*9.81)*Tool!$B$125)+(COS(RADIANS(90-DEGREES(ASIN(AD961/2000))))*SQRT(2*Basic!$C$4*9.81)*COS(RADIANS(90-DEGREES(ASIN(AD961/2000))))*SQRT(2*Basic!$C$4*9.81))))/(2*9.81)</f>
        <v>1.0741972792900001</v>
      </c>
      <c r="AS961" s="75">
        <f>(1/9.81)*((SQRT((SIN(RADIANS(90-DEGREES(ASIN(AD961/2000))))*SQRT(2*Basic!$C$4*9.81)*Tool!$B$125*SIN(RADIANS(90-DEGREES(ASIN(AD961/2000))))*SQRT(2*Basic!$C$4*9.81)*Tool!$B$125)+(COS(RADIANS(90-DEGREES(ASIN(AD961/2000))))*SQRT(2*Basic!$C$4*9.81)*COS(RADIANS(90-DEGREES(ASIN(AD961/2000))))*SQRT(2*Basic!$C$4*9.81))))*SIN(RADIANS(AK961))+(SQRT(((SQRT((SIN(RADIANS(90-DEGREES(ASIN(AD961/2000))))*SQRT(2*Basic!$C$4*9.81)*Tool!$B$125*SIN(RADIANS(90-DEGREES(ASIN(AD961/2000))))*SQRT(2*Basic!$C$4*9.81)*Tool!$B$125)+(COS(RADIANS(90-DEGREES(ASIN(AD961/2000))))*SQRT(2*Basic!$C$4*9.81)*COS(RADIANS(90-DEGREES(ASIN(AD961/2000))))*SQRT(2*Basic!$C$4*9.81))))*SIN(RADIANS(AK961))*(SQRT((SIN(RADIANS(90-DEGREES(ASIN(AD961/2000))))*SQRT(2*Basic!$C$4*9.81)*Tool!$B$125*SIN(RADIANS(90-DEGREES(ASIN(AD961/2000))))*SQRT(2*Basic!$C$4*9.81)*Tool!$B$125)+(COS(RADIANS(90-DEGREES(ASIN(AD961/2000))))*SQRT(2*Basic!$C$4*9.81)*COS(RADIANS(90-DEGREES(ASIN(AD961/2000))))*SQRT(2*Basic!$C$4*9.81))))*SIN(RADIANS(AK961)))-19.62*(-Basic!$C$3))))*(SQRT((SIN(RADIANS(90-DEGREES(ASIN(AD961/2000))))*SQRT(2*Basic!$C$4*9.81)*Tool!$B$125*SIN(RADIANS(90-DEGREES(ASIN(AD961/2000))))*SQRT(2*Basic!$C$4*9.81)*Tool!$B$125)+(COS(RADIANS(90-DEGREES(ASIN(AD961/2000))))*SQRT(2*Basic!$C$4*9.81)*COS(RADIANS(90-DEGREES(ASIN(AD961/2000))))*SQRT(2*Basic!$C$4*9.81))))*COS(RADIANS(AK961))</f>
        <v>5.3598086671030911</v>
      </c>
    </row>
    <row r="962" spans="6:45" x14ac:dyDescent="0.3">
      <c r="F962">
        <v>960</v>
      </c>
      <c r="G962" s="31">
        <f t="shared" si="98"/>
        <v>2.8301199006828734</v>
      </c>
      <c r="H962" s="35">
        <f>Tool!$E$10+('Trajectory Map'!G962*SIN(RADIANS(90-2*DEGREES(ASIN($D$5/2000))))/COS(RADIANS(90-2*DEGREES(ASIN($D$5/2000))))-('Trajectory Map'!G962*'Trajectory Map'!G962/((VLOOKUP($D$5,$AD$3:$AR$2002,15,FALSE)*4*COS(RADIANS(90-2*DEGREES(ASIN($D$5/2000))))*COS(RADIANS(90-2*DEGREES(ASIN($D$5/2000))))))))</f>
        <v>4.8258932384470441</v>
      </c>
      <c r="AD962" s="33">
        <f t="shared" si="102"/>
        <v>960</v>
      </c>
      <c r="AE962" s="33">
        <f t="shared" si="99"/>
        <v>1754.5369759569046</v>
      </c>
      <c r="AH962" s="33">
        <f t="shared" si="100"/>
        <v>28.685402014118925</v>
      </c>
      <c r="AI962" s="33">
        <f t="shared" si="101"/>
        <v>61.314597985881079</v>
      </c>
      <c r="AK962" s="75">
        <f t="shared" si="103"/>
        <v>32.629195971762151</v>
      </c>
      <c r="AN962" s="64"/>
      <c r="AQ962" s="64"/>
      <c r="AR962" s="75">
        <f>(SQRT((SIN(RADIANS(90-DEGREES(ASIN(AD962/2000))))*SQRT(2*Basic!$C$4*9.81)*Tool!$B$125*SIN(RADIANS(90-DEGREES(ASIN(AD962/2000))))*SQRT(2*Basic!$C$4*9.81)*Tool!$B$125)+(COS(RADIANS(90-DEGREES(ASIN(AD962/2000))))*SQRT(2*Basic!$C$4*9.81)*COS(RADIANS(90-DEGREES(ASIN(AD962/2000))))*SQRT(2*Basic!$C$4*9.81))))*(SQRT((SIN(RADIANS(90-DEGREES(ASIN(AD962/2000))))*SQRT(2*Basic!$C$4*9.81)*Tool!$B$125*SIN(RADIANS(90-DEGREES(ASIN(AD962/2000))))*SQRT(2*Basic!$C$4*9.81)*Tool!$B$125)+(COS(RADIANS(90-DEGREES(ASIN(AD962/2000))))*SQRT(2*Basic!$C$4*9.81)*COS(RADIANS(90-DEGREES(ASIN(AD962/2000))))*SQRT(2*Basic!$C$4*9.81))))/(2*9.81)</f>
        <v>1.0747117440000002</v>
      </c>
      <c r="AS962" s="75">
        <f>(1/9.81)*((SQRT((SIN(RADIANS(90-DEGREES(ASIN(AD962/2000))))*SQRT(2*Basic!$C$4*9.81)*Tool!$B$125*SIN(RADIANS(90-DEGREES(ASIN(AD962/2000))))*SQRT(2*Basic!$C$4*9.81)*Tool!$B$125)+(COS(RADIANS(90-DEGREES(ASIN(AD962/2000))))*SQRT(2*Basic!$C$4*9.81)*COS(RADIANS(90-DEGREES(ASIN(AD962/2000))))*SQRT(2*Basic!$C$4*9.81))))*SIN(RADIANS(AK962))+(SQRT(((SQRT((SIN(RADIANS(90-DEGREES(ASIN(AD962/2000))))*SQRT(2*Basic!$C$4*9.81)*Tool!$B$125*SIN(RADIANS(90-DEGREES(ASIN(AD962/2000))))*SQRT(2*Basic!$C$4*9.81)*Tool!$B$125)+(COS(RADIANS(90-DEGREES(ASIN(AD962/2000))))*SQRT(2*Basic!$C$4*9.81)*COS(RADIANS(90-DEGREES(ASIN(AD962/2000))))*SQRT(2*Basic!$C$4*9.81))))*SIN(RADIANS(AK962))*(SQRT((SIN(RADIANS(90-DEGREES(ASIN(AD962/2000))))*SQRT(2*Basic!$C$4*9.81)*Tool!$B$125*SIN(RADIANS(90-DEGREES(ASIN(AD962/2000))))*SQRT(2*Basic!$C$4*9.81)*Tool!$B$125)+(COS(RADIANS(90-DEGREES(ASIN(AD962/2000))))*SQRT(2*Basic!$C$4*9.81)*COS(RADIANS(90-DEGREES(ASIN(AD962/2000))))*SQRT(2*Basic!$C$4*9.81))))*SIN(RADIANS(AK962)))-19.62*(-Basic!$C$3))))*(SQRT((SIN(RADIANS(90-DEGREES(ASIN(AD962/2000))))*SQRT(2*Basic!$C$4*9.81)*Tool!$B$125*SIN(RADIANS(90-DEGREES(ASIN(AD962/2000))))*SQRT(2*Basic!$C$4*9.81)*Tool!$B$125)+(COS(RADIANS(90-DEGREES(ASIN(AD962/2000))))*SQRT(2*Basic!$C$4*9.81)*COS(RADIANS(90-DEGREES(ASIN(AD962/2000))))*SQRT(2*Basic!$C$4*9.81))))*COS(RADIANS(AK962))</f>
        <v>5.3631729275772946</v>
      </c>
    </row>
    <row r="963" spans="6:45" x14ac:dyDescent="0.3">
      <c r="F963">
        <v>961</v>
      </c>
      <c r="G963" s="31">
        <f t="shared" ref="G963:G1026" si="104">F963*$AV$2/2000</f>
        <v>2.8330679422460849</v>
      </c>
      <c r="H963" s="35">
        <f>Tool!$E$10+('Trajectory Map'!G963*SIN(RADIANS(90-2*DEGREES(ASIN($D$5/2000))))/COS(RADIANS(90-2*DEGREES(ASIN($D$5/2000))))-('Trajectory Map'!G963*'Trajectory Map'!G963/((VLOOKUP($D$5,$AD$3:$AR$2002,15,FALSE)*4*COS(RADIANS(90-2*DEGREES(ASIN($D$5/2000))))*COS(RADIANS(90-2*DEGREES(ASIN($D$5/2000))))))))</f>
        <v>4.8230107588868991</v>
      </c>
      <c r="AD963" s="33">
        <f t="shared" si="102"/>
        <v>961</v>
      </c>
      <c r="AE963" s="33">
        <f t="shared" si="99"/>
        <v>1753.9894526478772</v>
      </c>
      <c r="AH963" s="33">
        <f t="shared" si="100"/>
        <v>28.718062892768408</v>
      </c>
      <c r="AI963" s="33">
        <f t="shared" si="101"/>
        <v>61.281937107231592</v>
      </c>
      <c r="AK963" s="75">
        <f t="shared" si="103"/>
        <v>32.563874214463183</v>
      </c>
      <c r="AN963" s="64"/>
      <c r="AQ963" s="64"/>
      <c r="AR963" s="75">
        <f>(SQRT((SIN(RADIANS(90-DEGREES(ASIN(AD963/2000))))*SQRT(2*Basic!$C$4*9.81)*Tool!$B$125*SIN(RADIANS(90-DEGREES(ASIN(AD963/2000))))*SQRT(2*Basic!$C$4*9.81)*Tool!$B$125)+(COS(RADIANS(90-DEGREES(ASIN(AD963/2000))))*SQRT(2*Basic!$C$4*9.81)*COS(RADIANS(90-DEGREES(ASIN(AD963/2000))))*SQRT(2*Basic!$C$4*9.81))))*(SQRT((SIN(RADIANS(90-DEGREES(ASIN(AD963/2000))))*SQRT(2*Basic!$C$4*9.81)*Tool!$B$125*SIN(RADIANS(90-DEGREES(ASIN(AD963/2000))))*SQRT(2*Basic!$C$4*9.81)*Tool!$B$125)+(COS(RADIANS(90-DEGREES(ASIN(AD963/2000))))*SQRT(2*Basic!$C$4*9.81)*COS(RADIANS(90-DEGREES(ASIN(AD963/2000))))*SQRT(2*Basic!$C$4*9.81))))/(2*9.81)</f>
        <v>1.0752267448900001</v>
      </c>
      <c r="AS963" s="75">
        <f>(1/9.81)*((SQRT((SIN(RADIANS(90-DEGREES(ASIN(AD963/2000))))*SQRT(2*Basic!$C$4*9.81)*Tool!$B$125*SIN(RADIANS(90-DEGREES(ASIN(AD963/2000))))*SQRT(2*Basic!$C$4*9.81)*Tool!$B$125)+(COS(RADIANS(90-DEGREES(ASIN(AD963/2000))))*SQRT(2*Basic!$C$4*9.81)*COS(RADIANS(90-DEGREES(ASIN(AD963/2000))))*SQRT(2*Basic!$C$4*9.81))))*SIN(RADIANS(AK963))+(SQRT(((SQRT((SIN(RADIANS(90-DEGREES(ASIN(AD963/2000))))*SQRT(2*Basic!$C$4*9.81)*Tool!$B$125*SIN(RADIANS(90-DEGREES(ASIN(AD963/2000))))*SQRT(2*Basic!$C$4*9.81)*Tool!$B$125)+(COS(RADIANS(90-DEGREES(ASIN(AD963/2000))))*SQRT(2*Basic!$C$4*9.81)*COS(RADIANS(90-DEGREES(ASIN(AD963/2000))))*SQRT(2*Basic!$C$4*9.81))))*SIN(RADIANS(AK963))*(SQRT((SIN(RADIANS(90-DEGREES(ASIN(AD963/2000))))*SQRT(2*Basic!$C$4*9.81)*Tool!$B$125*SIN(RADIANS(90-DEGREES(ASIN(AD963/2000))))*SQRT(2*Basic!$C$4*9.81)*Tool!$B$125)+(COS(RADIANS(90-DEGREES(ASIN(AD963/2000))))*SQRT(2*Basic!$C$4*9.81)*COS(RADIANS(90-DEGREES(ASIN(AD963/2000))))*SQRT(2*Basic!$C$4*9.81))))*SIN(RADIANS(AK963)))-19.62*(-Basic!$C$3))))*(SQRT((SIN(RADIANS(90-DEGREES(ASIN(AD963/2000))))*SQRT(2*Basic!$C$4*9.81)*Tool!$B$125*SIN(RADIANS(90-DEGREES(ASIN(AD963/2000))))*SQRT(2*Basic!$C$4*9.81)*Tool!$B$125)+(COS(RADIANS(90-DEGREES(ASIN(AD963/2000))))*SQRT(2*Basic!$C$4*9.81)*COS(RADIANS(90-DEGREES(ASIN(AD963/2000))))*SQRT(2*Basic!$C$4*9.81))))*COS(RADIANS(AK963))</f>
        <v>5.36652826935227</v>
      </c>
    </row>
    <row r="964" spans="6:45" x14ac:dyDescent="0.3">
      <c r="F964">
        <v>962</v>
      </c>
      <c r="G964" s="31">
        <f t="shared" si="104"/>
        <v>2.836015983809296</v>
      </c>
      <c r="H964" s="35">
        <f>Tool!$E$10+('Trajectory Map'!G964*SIN(RADIANS(90-2*DEGREES(ASIN($D$5/2000))))/COS(RADIANS(90-2*DEGREES(ASIN($D$5/2000))))-('Trajectory Map'!G964*'Trajectory Map'!G964/((VLOOKUP($D$5,$AD$3:$AR$2002,15,FALSE)*4*COS(RADIANS(90-2*DEGREES(ASIN($D$5/2000))))*COS(RADIANS(90-2*DEGREES(ASIN($D$5/2000))))))))</f>
        <v>4.820124825733239</v>
      </c>
      <c r="AD964" s="33">
        <f t="shared" si="102"/>
        <v>962</v>
      </c>
      <c r="AE964" s="33">
        <f t="shared" ref="AE964:AE1027" si="105">SQRT($AC$7-(AD964*AD964))</f>
        <v>1753.4411880642019</v>
      </c>
      <c r="AH964" s="33">
        <f t="shared" ref="AH964:AH1027" si="106">DEGREES(ASIN(AD964/2000))</f>
        <v>28.750733975295635</v>
      </c>
      <c r="AI964" s="33">
        <f t="shared" ref="AI964:AI1027" si="107">90-AH964</f>
        <v>61.249266024704369</v>
      </c>
      <c r="AK964" s="75">
        <f t="shared" si="103"/>
        <v>32.49853204940873</v>
      </c>
      <c r="AN964" s="64"/>
      <c r="AQ964" s="64"/>
      <c r="AR964" s="75">
        <f>(SQRT((SIN(RADIANS(90-DEGREES(ASIN(AD964/2000))))*SQRT(2*Basic!$C$4*9.81)*Tool!$B$125*SIN(RADIANS(90-DEGREES(ASIN(AD964/2000))))*SQRT(2*Basic!$C$4*9.81)*Tool!$B$125)+(COS(RADIANS(90-DEGREES(ASIN(AD964/2000))))*SQRT(2*Basic!$C$4*9.81)*COS(RADIANS(90-DEGREES(ASIN(AD964/2000))))*SQRT(2*Basic!$C$4*9.81))))*(SQRT((SIN(RADIANS(90-DEGREES(ASIN(AD964/2000))))*SQRT(2*Basic!$C$4*9.81)*Tool!$B$125*SIN(RADIANS(90-DEGREES(ASIN(AD964/2000))))*SQRT(2*Basic!$C$4*9.81)*Tool!$B$125)+(COS(RADIANS(90-DEGREES(ASIN(AD964/2000))))*SQRT(2*Basic!$C$4*9.81)*COS(RADIANS(90-DEGREES(ASIN(AD964/2000))))*SQRT(2*Basic!$C$4*9.81))))/(2*9.81)</f>
        <v>1.07574228196</v>
      </c>
      <c r="AS964" s="75">
        <f>(1/9.81)*((SQRT((SIN(RADIANS(90-DEGREES(ASIN(AD964/2000))))*SQRT(2*Basic!$C$4*9.81)*Tool!$B$125*SIN(RADIANS(90-DEGREES(ASIN(AD964/2000))))*SQRT(2*Basic!$C$4*9.81)*Tool!$B$125)+(COS(RADIANS(90-DEGREES(ASIN(AD964/2000))))*SQRT(2*Basic!$C$4*9.81)*COS(RADIANS(90-DEGREES(ASIN(AD964/2000))))*SQRT(2*Basic!$C$4*9.81))))*SIN(RADIANS(AK964))+(SQRT(((SQRT((SIN(RADIANS(90-DEGREES(ASIN(AD964/2000))))*SQRT(2*Basic!$C$4*9.81)*Tool!$B$125*SIN(RADIANS(90-DEGREES(ASIN(AD964/2000))))*SQRT(2*Basic!$C$4*9.81)*Tool!$B$125)+(COS(RADIANS(90-DEGREES(ASIN(AD964/2000))))*SQRT(2*Basic!$C$4*9.81)*COS(RADIANS(90-DEGREES(ASIN(AD964/2000))))*SQRT(2*Basic!$C$4*9.81))))*SIN(RADIANS(AK964))*(SQRT((SIN(RADIANS(90-DEGREES(ASIN(AD964/2000))))*SQRT(2*Basic!$C$4*9.81)*Tool!$B$125*SIN(RADIANS(90-DEGREES(ASIN(AD964/2000))))*SQRT(2*Basic!$C$4*9.81)*Tool!$B$125)+(COS(RADIANS(90-DEGREES(ASIN(AD964/2000))))*SQRT(2*Basic!$C$4*9.81)*COS(RADIANS(90-DEGREES(ASIN(AD964/2000))))*SQRT(2*Basic!$C$4*9.81))))*SIN(RADIANS(AK964)))-19.62*(-Basic!$C$3))))*(SQRT((SIN(RADIANS(90-DEGREES(ASIN(AD964/2000))))*SQRT(2*Basic!$C$4*9.81)*Tool!$B$125*SIN(RADIANS(90-DEGREES(ASIN(AD964/2000))))*SQRT(2*Basic!$C$4*9.81)*Tool!$B$125)+(COS(RADIANS(90-DEGREES(ASIN(AD964/2000))))*SQRT(2*Basic!$C$4*9.81)*COS(RADIANS(90-DEGREES(ASIN(AD964/2000))))*SQRT(2*Basic!$C$4*9.81))))*COS(RADIANS(AK964))</f>
        <v>5.3698746757760949</v>
      </c>
    </row>
    <row r="965" spans="6:45" x14ac:dyDescent="0.3">
      <c r="F965">
        <v>963</v>
      </c>
      <c r="G965" s="31">
        <f t="shared" si="104"/>
        <v>2.8389640253725075</v>
      </c>
      <c r="H965" s="35">
        <f>Tool!$E$10+('Trajectory Map'!G965*SIN(RADIANS(90-2*DEGREES(ASIN($D$5/2000))))/COS(RADIANS(90-2*DEGREES(ASIN($D$5/2000))))-('Trajectory Map'!G965*'Trajectory Map'!G965/((VLOOKUP($D$5,$AD$3:$AR$2002,15,FALSE)*4*COS(RADIANS(90-2*DEGREES(ASIN($D$5/2000))))*COS(RADIANS(90-2*DEGREES(ASIN($D$5/2000))))))))</f>
        <v>4.8172354389860645</v>
      </c>
      <c r="AD965" s="33">
        <f t="shared" ref="AD965:AD1028" si="108">AD964+1</f>
        <v>963</v>
      </c>
      <c r="AE965" s="33">
        <f t="shared" si="105"/>
        <v>1752.8921815103176</v>
      </c>
      <c r="AH965" s="33">
        <f t="shared" si="106"/>
        <v>28.78341528190316</v>
      </c>
      <c r="AI965" s="33">
        <f t="shared" si="107"/>
        <v>61.21658471809684</v>
      </c>
      <c r="AK965" s="75">
        <f t="shared" ref="AK965:AK1028" si="109">90-(AH965*2)</f>
        <v>32.43316943619368</v>
      </c>
      <c r="AN965" s="64"/>
      <c r="AQ965" s="64"/>
      <c r="AR965" s="75">
        <f>(SQRT((SIN(RADIANS(90-DEGREES(ASIN(AD965/2000))))*SQRT(2*Basic!$C$4*9.81)*Tool!$B$125*SIN(RADIANS(90-DEGREES(ASIN(AD965/2000))))*SQRT(2*Basic!$C$4*9.81)*Tool!$B$125)+(COS(RADIANS(90-DEGREES(ASIN(AD965/2000))))*SQRT(2*Basic!$C$4*9.81)*COS(RADIANS(90-DEGREES(ASIN(AD965/2000))))*SQRT(2*Basic!$C$4*9.81))))*(SQRT((SIN(RADIANS(90-DEGREES(ASIN(AD965/2000))))*SQRT(2*Basic!$C$4*9.81)*Tool!$B$125*SIN(RADIANS(90-DEGREES(ASIN(AD965/2000))))*SQRT(2*Basic!$C$4*9.81)*Tool!$B$125)+(COS(RADIANS(90-DEGREES(ASIN(AD965/2000))))*SQRT(2*Basic!$C$4*9.81)*COS(RADIANS(90-DEGREES(ASIN(AD965/2000))))*SQRT(2*Basic!$C$4*9.81))))/(2*9.81)</f>
        <v>1.0762583552099998</v>
      </c>
      <c r="AS965" s="75">
        <f>(1/9.81)*((SQRT((SIN(RADIANS(90-DEGREES(ASIN(AD965/2000))))*SQRT(2*Basic!$C$4*9.81)*Tool!$B$125*SIN(RADIANS(90-DEGREES(ASIN(AD965/2000))))*SQRT(2*Basic!$C$4*9.81)*Tool!$B$125)+(COS(RADIANS(90-DEGREES(ASIN(AD965/2000))))*SQRT(2*Basic!$C$4*9.81)*COS(RADIANS(90-DEGREES(ASIN(AD965/2000))))*SQRT(2*Basic!$C$4*9.81))))*SIN(RADIANS(AK965))+(SQRT(((SQRT((SIN(RADIANS(90-DEGREES(ASIN(AD965/2000))))*SQRT(2*Basic!$C$4*9.81)*Tool!$B$125*SIN(RADIANS(90-DEGREES(ASIN(AD965/2000))))*SQRT(2*Basic!$C$4*9.81)*Tool!$B$125)+(COS(RADIANS(90-DEGREES(ASIN(AD965/2000))))*SQRT(2*Basic!$C$4*9.81)*COS(RADIANS(90-DEGREES(ASIN(AD965/2000))))*SQRT(2*Basic!$C$4*9.81))))*SIN(RADIANS(AK965))*(SQRT((SIN(RADIANS(90-DEGREES(ASIN(AD965/2000))))*SQRT(2*Basic!$C$4*9.81)*Tool!$B$125*SIN(RADIANS(90-DEGREES(ASIN(AD965/2000))))*SQRT(2*Basic!$C$4*9.81)*Tool!$B$125)+(COS(RADIANS(90-DEGREES(ASIN(AD965/2000))))*SQRT(2*Basic!$C$4*9.81)*COS(RADIANS(90-DEGREES(ASIN(AD965/2000))))*SQRT(2*Basic!$C$4*9.81))))*SIN(RADIANS(AK965)))-19.62*(-Basic!$C$3))))*(SQRT((SIN(RADIANS(90-DEGREES(ASIN(AD965/2000))))*SQRT(2*Basic!$C$4*9.81)*Tool!$B$125*SIN(RADIANS(90-DEGREES(ASIN(AD965/2000))))*SQRT(2*Basic!$C$4*9.81)*Tool!$B$125)+(COS(RADIANS(90-DEGREES(ASIN(AD965/2000))))*SQRT(2*Basic!$C$4*9.81)*COS(RADIANS(90-DEGREES(ASIN(AD965/2000))))*SQRT(2*Basic!$C$4*9.81))))*COS(RADIANS(AK965))</f>
        <v>5.3732121301942151</v>
      </c>
    </row>
    <row r="966" spans="6:45" x14ac:dyDescent="0.3">
      <c r="F966">
        <v>964</v>
      </c>
      <c r="G966" s="31">
        <f t="shared" si="104"/>
        <v>2.8419120669357185</v>
      </c>
      <c r="H966" s="35">
        <f>Tool!$E$10+('Trajectory Map'!G966*SIN(RADIANS(90-2*DEGREES(ASIN($D$5/2000))))/COS(RADIANS(90-2*DEGREES(ASIN($D$5/2000))))-('Trajectory Map'!G966*'Trajectory Map'!G966/((VLOOKUP($D$5,$AD$3:$AR$2002,15,FALSE)*4*COS(RADIANS(90-2*DEGREES(ASIN($D$5/2000))))*COS(RADIANS(90-2*DEGREES(ASIN($D$5/2000))))))))</f>
        <v>4.8143425986453767</v>
      </c>
      <c r="AD966" s="33">
        <f t="shared" si="108"/>
        <v>964</v>
      </c>
      <c r="AE966" s="33">
        <f t="shared" si="105"/>
        <v>1752.3424322888493</v>
      </c>
      <c r="AH966" s="33">
        <f t="shared" si="106"/>
        <v>28.816106832838503</v>
      </c>
      <c r="AI966" s="33">
        <f t="shared" si="107"/>
        <v>61.1838931671615</v>
      </c>
      <c r="AK966" s="75">
        <f t="shared" si="109"/>
        <v>32.367786334322993</v>
      </c>
      <c r="AN966" s="64"/>
      <c r="AQ966" s="64"/>
      <c r="AR966" s="75">
        <f>(SQRT((SIN(RADIANS(90-DEGREES(ASIN(AD966/2000))))*SQRT(2*Basic!$C$4*9.81)*Tool!$B$125*SIN(RADIANS(90-DEGREES(ASIN(AD966/2000))))*SQRT(2*Basic!$C$4*9.81)*Tool!$B$125)+(COS(RADIANS(90-DEGREES(ASIN(AD966/2000))))*SQRT(2*Basic!$C$4*9.81)*COS(RADIANS(90-DEGREES(ASIN(AD966/2000))))*SQRT(2*Basic!$C$4*9.81))))*(SQRT((SIN(RADIANS(90-DEGREES(ASIN(AD966/2000))))*SQRT(2*Basic!$C$4*9.81)*Tool!$B$125*SIN(RADIANS(90-DEGREES(ASIN(AD966/2000))))*SQRT(2*Basic!$C$4*9.81)*Tool!$B$125)+(COS(RADIANS(90-DEGREES(ASIN(AD966/2000))))*SQRT(2*Basic!$C$4*9.81)*COS(RADIANS(90-DEGREES(ASIN(AD966/2000))))*SQRT(2*Basic!$C$4*9.81))))/(2*9.81)</f>
        <v>1.0767749646400002</v>
      </c>
      <c r="AS966" s="75">
        <f>(1/9.81)*((SQRT((SIN(RADIANS(90-DEGREES(ASIN(AD966/2000))))*SQRT(2*Basic!$C$4*9.81)*Tool!$B$125*SIN(RADIANS(90-DEGREES(ASIN(AD966/2000))))*SQRT(2*Basic!$C$4*9.81)*Tool!$B$125)+(COS(RADIANS(90-DEGREES(ASIN(AD966/2000))))*SQRT(2*Basic!$C$4*9.81)*COS(RADIANS(90-DEGREES(ASIN(AD966/2000))))*SQRT(2*Basic!$C$4*9.81))))*SIN(RADIANS(AK966))+(SQRT(((SQRT((SIN(RADIANS(90-DEGREES(ASIN(AD966/2000))))*SQRT(2*Basic!$C$4*9.81)*Tool!$B$125*SIN(RADIANS(90-DEGREES(ASIN(AD966/2000))))*SQRT(2*Basic!$C$4*9.81)*Tool!$B$125)+(COS(RADIANS(90-DEGREES(ASIN(AD966/2000))))*SQRT(2*Basic!$C$4*9.81)*COS(RADIANS(90-DEGREES(ASIN(AD966/2000))))*SQRT(2*Basic!$C$4*9.81))))*SIN(RADIANS(AK966))*(SQRT((SIN(RADIANS(90-DEGREES(ASIN(AD966/2000))))*SQRT(2*Basic!$C$4*9.81)*Tool!$B$125*SIN(RADIANS(90-DEGREES(ASIN(AD966/2000))))*SQRT(2*Basic!$C$4*9.81)*Tool!$B$125)+(COS(RADIANS(90-DEGREES(ASIN(AD966/2000))))*SQRT(2*Basic!$C$4*9.81)*COS(RADIANS(90-DEGREES(ASIN(AD966/2000))))*SQRT(2*Basic!$C$4*9.81))))*SIN(RADIANS(AK966)))-19.62*(-Basic!$C$3))))*(SQRT((SIN(RADIANS(90-DEGREES(ASIN(AD966/2000))))*SQRT(2*Basic!$C$4*9.81)*Tool!$B$125*SIN(RADIANS(90-DEGREES(ASIN(AD966/2000))))*SQRT(2*Basic!$C$4*9.81)*Tool!$B$125)+(COS(RADIANS(90-DEGREES(ASIN(AD966/2000))))*SQRT(2*Basic!$C$4*9.81)*COS(RADIANS(90-DEGREES(ASIN(AD966/2000))))*SQRT(2*Basic!$C$4*9.81))))*COS(RADIANS(AK966))</f>
        <v>5.3765406159495361</v>
      </c>
    </row>
    <row r="967" spans="6:45" x14ac:dyDescent="0.3">
      <c r="F967">
        <v>965</v>
      </c>
      <c r="G967" s="31">
        <f t="shared" si="104"/>
        <v>2.84486010849893</v>
      </c>
      <c r="H967" s="35">
        <f>Tool!$E$10+('Trajectory Map'!G967*SIN(RADIANS(90-2*DEGREES(ASIN($D$5/2000))))/COS(RADIANS(90-2*DEGREES(ASIN($D$5/2000))))-('Trajectory Map'!G967*'Trajectory Map'!G967/((VLOOKUP($D$5,$AD$3:$AR$2002,15,FALSE)*4*COS(RADIANS(90-2*DEGREES(ASIN($D$5/2000))))*COS(RADIANS(90-2*DEGREES(ASIN($D$5/2000))))))))</f>
        <v>4.8114463047111737</v>
      </c>
      <c r="AD967" s="33">
        <f t="shared" si="108"/>
        <v>965</v>
      </c>
      <c r="AE967" s="33">
        <f t="shared" si="105"/>
        <v>1751.7919397006026</v>
      </c>
      <c r="AH967" s="33">
        <f t="shared" si="106"/>
        <v>28.848808648394257</v>
      </c>
      <c r="AI967" s="33">
        <f t="shared" si="107"/>
        <v>61.151191351605746</v>
      </c>
      <c r="AK967" s="75">
        <f t="shared" si="109"/>
        <v>32.302382703211485</v>
      </c>
      <c r="AN967" s="64"/>
      <c r="AQ967" s="64"/>
      <c r="AR967" s="75">
        <f>(SQRT((SIN(RADIANS(90-DEGREES(ASIN(AD967/2000))))*SQRT(2*Basic!$C$4*9.81)*Tool!$B$125*SIN(RADIANS(90-DEGREES(ASIN(AD967/2000))))*SQRT(2*Basic!$C$4*9.81)*Tool!$B$125)+(COS(RADIANS(90-DEGREES(ASIN(AD967/2000))))*SQRT(2*Basic!$C$4*9.81)*COS(RADIANS(90-DEGREES(ASIN(AD967/2000))))*SQRT(2*Basic!$C$4*9.81))))*(SQRT((SIN(RADIANS(90-DEGREES(ASIN(AD967/2000))))*SQRT(2*Basic!$C$4*9.81)*Tool!$B$125*SIN(RADIANS(90-DEGREES(ASIN(AD967/2000))))*SQRT(2*Basic!$C$4*9.81)*Tool!$B$125)+(COS(RADIANS(90-DEGREES(ASIN(AD967/2000))))*SQRT(2*Basic!$C$4*9.81)*COS(RADIANS(90-DEGREES(ASIN(AD967/2000))))*SQRT(2*Basic!$C$4*9.81))))/(2*9.81)</f>
        <v>1.0772921102500002</v>
      </c>
      <c r="AS967" s="75">
        <f>(1/9.81)*((SQRT((SIN(RADIANS(90-DEGREES(ASIN(AD967/2000))))*SQRT(2*Basic!$C$4*9.81)*Tool!$B$125*SIN(RADIANS(90-DEGREES(ASIN(AD967/2000))))*SQRT(2*Basic!$C$4*9.81)*Tool!$B$125)+(COS(RADIANS(90-DEGREES(ASIN(AD967/2000))))*SQRT(2*Basic!$C$4*9.81)*COS(RADIANS(90-DEGREES(ASIN(AD967/2000))))*SQRT(2*Basic!$C$4*9.81))))*SIN(RADIANS(AK967))+(SQRT(((SQRT((SIN(RADIANS(90-DEGREES(ASIN(AD967/2000))))*SQRT(2*Basic!$C$4*9.81)*Tool!$B$125*SIN(RADIANS(90-DEGREES(ASIN(AD967/2000))))*SQRT(2*Basic!$C$4*9.81)*Tool!$B$125)+(COS(RADIANS(90-DEGREES(ASIN(AD967/2000))))*SQRT(2*Basic!$C$4*9.81)*COS(RADIANS(90-DEGREES(ASIN(AD967/2000))))*SQRT(2*Basic!$C$4*9.81))))*SIN(RADIANS(AK967))*(SQRT((SIN(RADIANS(90-DEGREES(ASIN(AD967/2000))))*SQRT(2*Basic!$C$4*9.81)*Tool!$B$125*SIN(RADIANS(90-DEGREES(ASIN(AD967/2000))))*SQRT(2*Basic!$C$4*9.81)*Tool!$B$125)+(COS(RADIANS(90-DEGREES(ASIN(AD967/2000))))*SQRT(2*Basic!$C$4*9.81)*COS(RADIANS(90-DEGREES(ASIN(AD967/2000))))*SQRT(2*Basic!$C$4*9.81))))*SIN(RADIANS(AK967)))-19.62*(-Basic!$C$3))))*(SQRT((SIN(RADIANS(90-DEGREES(ASIN(AD967/2000))))*SQRT(2*Basic!$C$4*9.81)*Tool!$B$125*SIN(RADIANS(90-DEGREES(ASIN(AD967/2000))))*SQRT(2*Basic!$C$4*9.81)*Tool!$B$125)+(COS(RADIANS(90-DEGREES(ASIN(AD967/2000))))*SQRT(2*Basic!$C$4*9.81)*COS(RADIANS(90-DEGREES(ASIN(AD967/2000))))*SQRT(2*Basic!$C$4*9.81))))*COS(RADIANS(AK967))</f>
        <v>5.3798601163825177</v>
      </c>
    </row>
    <row r="968" spans="6:45" x14ac:dyDescent="0.3">
      <c r="F968">
        <v>966</v>
      </c>
      <c r="G968" s="31">
        <f t="shared" si="104"/>
        <v>2.8478081500621411</v>
      </c>
      <c r="H968" s="35">
        <f>Tool!$E$10+('Trajectory Map'!G968*SIN(RADIANS(90-2*DEGREES(ASIN($D$5/2000))))/COS(RADIANS(90-2*DEGREES(ASIN($D$5/2000))))-('Trajectory Map'!G968*'Trajectory Map'!G968/((VLOOKUP($D$5,$AD$3:$AR$2002,15,FALSE)*4*COS(RADIANS(90-2*DEGREES(ASIN($D$5/2000))))*COS(RADIANS(90-2*DEGREES(ASIN($D$5/2000))))))))</f>
        <v>4.8085465571834582</v>
      </c>
      <c r="AD968" s="33">
        <f t="shared" si="108"/>
        <v>966</v>
      </c>
      <c r="AE968" s="33">
        <f t="shared" si="105"/>
        <v>1751.2407030445586</v>
      </c>
      <c r="AH968" s="33">
        <f t="shared" si="106"/>
        <v>28.881520748908294</v>
      </c>
      <c r="AI968" s="33">
        <f t="shared" si="107"/>
        <v>61.118479251091706</v>
      </c>
      <c r="AK968" s="75">
        <f t="shared" si="109"/>
        <v>32.236958502183413</v>
      </c>
      <c r="AN968" s="64"/>
      <c r="AQ968" s="64"/>
      <c r="AR968" s="75">
        <f>(SQRT((SIN(RADIANS(90-DEGREES(ASIN(AD968/2000))))*SQRT(2*Basic!$C$4*9.81)*Tool!$B$125*SIN(RADIANS(90-DEGREES(ASIN(AD968/2000))))*SQRT(2*Basic!$C$4*9.81)*Tool!$B$125)+(COS(RADIANS(90-DEGREES(ASIN(AD968/2000))))*SQRT(2*Basic!$C$4*9.81)*COS(RADIANS(90-DEGREES(ASIN(AD968/2000))))*SQRT(2*Basic!$C$4*9.81))))*(SQRT((SIN(RADIANS(90-DEGREES(ASIN(AD968/2000))))*SQRT(2*Basic!$C$4*9.81)*Tool!$B$125*SIN(RADIANS(90-DEGREES(ASIN(AD968/2000))))*SQRT(2*Basic!$C$4*9.81)*Tool!$B$125)+(COS(RADIANS(90-DEGREES(ASIN(AD968/2000))))*SQRT(2*Basic!$C$4*9.81)*COS(RADIANS(90-DEGREES(ASIN(AD968/2000))))*SQRT(2*Basic!$C$4*9.81))))/(2*9.81)</f>
        <v>1.07780979204</v>
      </c>
      <c r="AS968" s="75">
        <f>(1/9.81)*((SQRT((SIN(RADIANS(90-DEGREES(ASIN(AD968/2000))))*SQRT(2*Basic!$C$4*9.81)*Tool!$B$125*SIN(RADIANS(90-DEGREES(ASIN(AD968/2000))))*SQRT(2*Basic!$C$4*9.81)*Tool!$B$125)+(COS(RADIANS(90-DEGREES(ASIN(AD968/2000))))*SQRT(2*Basic!$C$4*9.81)*COS(RADIANS(90-DEGREES(ASIN(AD968/2000))))*SQRT(2*Basic!$C$4*9.81))))*SIN(RADIANS(AK968))+(SQRT(((SQRT((SIN(RADIANS(90-DEGREES(ASIN(AD968/2000))))*SQRT(2*Basic!$C$4*9.81)*Tool!$B$125*SIN(RADIANS(90-DEGREES(ASIN(AD968/2000))))*SQRT(2*Basic!$C$4*9.81)*Tool!$B$125)+(COS(RADIANS(90-DEGREES(ASIN(AD968/2000))))*SQRT(2*Basic!$C$4*9.81)*COS(RADIANS(90-DEGREES(ASIN(AD968/2000))))*SQRT(2*Basic!$C$4*9.81))))*SIN(RADIANS(AK968))*(SQRT((SIN(RADIANS(90-DEGREES(ASIN(AD968/2000))))*SQRT(2*Basic!$C$4*9.81)*Tool!$B$125*SIN(RADIANS(90-DEGREES(ASIN(AD968/2000))))*SQRT(2*Basic!$C$4*9.81)*Tool!$B$125)+(COS(RADIANS(90-DEGREES(ASIN(AD968/2000))))*SQRT(2*Basic!$C$4*9.81)*COS(RADIANS(90-DEGREES(ASIN(AD968/2000))))*SQRT(2*Basic!$C$4*9.81))))*SIN(RADIANS(AK968)))-19.62*(-Basic!$C$3))))*(SQRT((SIN(RADIANS(90-DEGREES(ASIN(AD968/2000))))*SQRT(2*Basic!$C$4*9.81)*Tool!$B$125*SIN(RADIANS(90-DEGREES(ASIN(AD968/2000))))*SQRT(2*Basic!$C$4*9.81)*Tool!$B$125)+(COS(RADIANS(90-DEGREES(ASIN(AD968/2000))))*SQRT(2*Basic!$C$4*9.81)*COS(RADIANS(90-DEGREES(ASIN(AD968/2000))))*SQRT(2*Basic!$C$4*9.81))))*COS(RADIANS(AK968))</f>
        <v>5.3831706148312675</v>
      </c>
    </row>
    <row r="969" spans="6:45" x14ac:dyDescent="0.3">
      <c r="F969">
        <v>967</v>
      </c>
      <c r="G969" s="31">
        <f t="shared" si="104"/>
        <v>2.8507561916253525</v>
      </c>
      <c r="H969" s="35">
        <f>Tool!$E$10+('Trajectory Map'!G969*SIN(RADIANS(90-2*DEGREES(ASIN($D$5/2000))))/COS(RADIANS(90-2*DEGREES(ASIN($D$5/2000))))-('Trajectory Map'!G969*'Trajectory Map'!G969/((VLOOKUP($D$5,$AD$3:$AR$2002,15,FALSE)*4*COS(RADIANS(90-2*DEGREES(ASIN($D$5/2000))))*COS(RADIANS(90-2*DEGREES(ASIN($D$5/2000))))))))</f>
        <v>4.8056433560622267</v>
      </c>
      <c r="AD969" s="33">
        <f t="shared" si="108"/>
        <v>967</v>
      </c>
      <c r="AE969" s="33">
        <f t="shared" si="105"/>
        <v>1750.6887216178666</v>
      </c>
      <c r="AH969" s="33">
        <f t="shared" si="106"/>
        <v>28.914243154763888</v>
      </c>
      <c r="AI969" s="33">
        <f t="shared" si="107"/>
        <v>61.085756845236112</v>
      </c>
      <c r="AK969" s="75">
        <f t="shared" si="109"/>
        <v>32.171513690472224</v>
      </c>
      <c r="AN969" s="64"/>
      <c r="AQ969" s="64"/>
      <c r="AR969" s="75">
        <f>(SQRT((SIN(RADIANS(90-DEGREES(ASIN(AD969/2000))))*SQRT(2*Basic!$C$4*9.81)*Tool!$B$125*SIN(RADIANS(90-DEGREES(ASIN(AD969/2000))))*SQRT(2*Basic!$C$4*9.81)*Tool!$B$125)+(COS(RADIANS(90-DEGREES(ASIN(AD969/2000))))*SQRT(2*Basic!$C$4*9.81)*COS(RADIANS(90-DEGREES(ASIN(AD969/2000))))*SQRT(2*Basic!$C$4*9.81))))*(SQRT((SIN(RADIANS(90-DEGREES(ASIN(AD969/2000))))*SQRT(2*Basic!$C$4*9.81)*Tool!$B$125*SIN(RADIANS(90-DEGREES(ASIN(AD969/2000))))*SQRT(2*Basic!$C$4*9.81)*Tool!$B$125)+(COS(RADIANS(90-DEGREES(ASIN(AD969/2000))))*SQRT(2*Basic!$C$4*9.81)*COS(RADIANS(90-DEGREES(ASIN(AD969/2000))))*SQRT(2*Basic!$C$4*9.81))))/(2*9.81)</f>
        <v>1.0783280100100001</v>
      </c>
      <c r="AS969" s="75">
        <f>(1/9.81)*((SQRT((SIN(RADIANS(90-DEGREES(ASIN(AD969/2000))))*SQRT(2*Basic!$C$4*9.81)*Tool!$B$125*SIN(RADIANS(90-DEGREES(ASIN(AD969/2000))))*SQRT(2*Basic!$C$4*9.81)*Tool!$B$125)+(COS(RADIANS(90-DEGREES(ASIN(AD969/2000))))*SQRT(2*Basic!$C$4*9.81)*COS(RADIANS(90-DEGREES(ASIN(AD969/2000))))*SQRT(2*Basic!$C$4*9.81))))*SIN(RADIANS(AK969))+(SQRT(((SQRT((SIN(RADIANS(90-DEGREES(ASIN(AD969/2000))))*SQRT(2*Basic!$C$4*9.81)*Tool!$B$125*SIN(RADIANS(90-DEGREES(ASIN(AD969/2000))))*SQRT(2*Basic!$C$4*9.81)*Tool!$B$125)+(COS(RADIANS(90-DEGREES(ASIN(AD969/2000))))*SQRT(2*Basic!$C$4*9.81)*COS(RADIANS(90-DEGREES(ASIN(AD969/2000))))*SQRT(2*Basic!$C$4*9.81))))*SIN(RADIANS(AK969))*(SQRT((SIN(RADIANS(90-DEGREES(ASIN(AD969/2000))))*SQRT(2*Basic!$C$4*9.81)*Tool!$B$125*SIN(RADIANS(90-DEGREES(ASIN(AD969/2000))))*SQRT(2*Basic!$C$4*9.81)*Tool!$B$125)+(COS(RADIANS(90-DEGREES(ASIN(AD969/2000))))*SQRT(2*Basic!$C$4*9.81)*COS(RADIANS(90-DEGREES(ASIN(AD969/2000))))*SQRT(2*Basic!$C$4*9.81))))*SIN(RADIANS(AK969)))-19.62*(-Basic!$C$3))))*(SQRT((SIN(RADIANS(90-DEGREES(ASIN(AD969/2000))))*SQRT(2*Basic!$C$4*9.81)*Tool!$B$125*SIN(RADIANS(90-DEGREES(ASIN(AD969/2000))))*SQRT(2*Basic!$C$4*9.81)*Tool!$B$125)+(COS(RADIANS(90-DEGREES(ASIN(AD969/2000))))*SQRT(2*Basic!$C$4*9.81)*COS(RADIANS(90-DEGREES(ASIN(AD969/2000))))*SQRT(2*Basic!$C$4*9.81))))*COS(RADIANS(AK969))</f>
        <v>5.3864720946316469</v>
      </c>
    </row>
    <row r="970" spans="6:45" x14ac:dyDescent="0.3">
      <c r="F970">
        <v>968</v>
      </c>
      <c r="G970" s="31">
        <f t="shared" si="104"/>
        <v>2.853704233188564</v>
      </c>
      <c r="H970" s="35">
        <f>Tool!$E$10+('Trajectory Map'!G970*SIN(RADIANS(90-2*DEGREES(ASIN($D$5/2000))))/COS(RADIANS(90-2*DEGREES(ASIN($D$5/2000))))-('Trajectory Map'!G970*'Trajectory Map'!G970/((VLOOKUP($D$5,$AD$3:$AR$2002,15,FALSE)*4*COS(RADIANS(90-2*DEGREES(ASIN($D$5/2000))))*COS(RADIANS(90-2*DEGREES(ASIN($D$5/2000))))))))</f>
        <v>4.8027367013474827</v>
      </c>
      <c r="AD970" s="33">
        <f t="shared" si="108"/>
        <v>968</v>
      </c>
      <c r="AE970" s="33">
        <f t="shared" si="105"/>
        <v>1750.1359947158392</v>
      </c>
      <c r="AH970" s="33">
        <f t="shared" si="106"/>
        <v>28.946975886389914</v>
      </c>
      <c r="AI970" s="33">
        <f t="shared" si="107"/>
        <v>61.053024113610086</v>
      </c>
      <c r="AK970" s="75">
        <f t="shared" si="109"/>
        <v>32.106048227220171</v>
      </c>
      <c r="AN970" s="64"/>
      <c r="AQ970" s="64"/>
      <c r="AR970" s="75">
        <f>(SQRT((SIN(RADIANS(90-DEGREES(ASIN(AD970/2000))))*SQRT(2*Basic!$C$4*9.81)*Tool!$B$125*SIN(RADIANS(90-DEGREES(ASIN(AD970/2000))))*SQRT(2*Basic!$C$4*9.81)*Tool!$B$125)+(COS(RADIANS(90-DEGREES(ASIN(AD970/2000))))*SQRT(2*Basic!$C$4*9.81)*COS(RADIANS(90-DEGREES(ASIN(AD970/2000))))*SQRT(2*Basic!$C$4*9.81))))*(SQRT((SIN(RADIANS(90-DEGREES(ASIN(AD970/2000))))*SQRT(2*Basic!$C$4*9.81)*Tool!$B$125*SIN(RADIANS(90-DEGREES(ASIN(AD970/2000))))*SQRT(2*Basic!$C$4*9.81)*Tool!$B$125)+(COS(RADIANS(90-DEGREES(ASIN(AD970/2000))))*SQRT(2*Basic!$C$4*9.81)*COS(RADIANS(90-DEGREES(ASIN(AD970/2000))))*SQRT(2*Basic!$C$4*9.81))))/(2*9.81)</f>
        <v>1.0788467641600001</v>
      </c>
      <c r="AS970" s="75">
        <f>(1/9.81)*((SQRT((SIN(RADIANS(90-DEGREES(ASIN(AD970/2000))))*SQRT(2*Basic!$C$4*9.81)*Tool!$B$125*SIN(RADIANS(90-DEGREES(ASIN(AD970/2000))))*SQRT(2*Basic!$C$4*9.81)*Tool!$B$125)+(COS(RADIANS(90-DEGREES(ASIN(AD970/2000))))*SQRT(2*Basic!$C$4*9.81)*COS(RADIANS(90-DEGREES(ASIN(AD970/2000))))*SQRT(2*Basic!$C$4*9.81))))*SIN(RADIANS(AK970))+(SQRT(((SQRT((SIN(RADIANS(90-DEGREES(ASIN(AD970/2000))))*SQRT(2*Basic!$C$4*9.81)*Tool!$B$125*SIN(RADIANS(90-DEGREES(ASIN(AD970/2000))))*SQRT(2*Basic!$C$4*9.81)*Tool!$B$125)+(COS(RADIANS(90-DEGREES(ASIN(AD970/2000))))*SQRT(2*Basic!$C$4*9.81)*COS(RADIANS(90-DEGREES(ASIN(AD970/2000))))*SQRT(2*Basic!$C$4*9.81))))*SIN(RADIANS(AK970))*(SQRT((SIN(RADIANS(90-DEGREES(ASIN(AD970/2000))))*SQRT(2*Basic!$C$4*9.81)*Tool!$B$125*SIN(RADIANS(90-DEGREES(ASIN(AD970/2000))))*SQRT(2*Basic!$C$4*9.81)*Tool!$B$125)+(COS(RADIANS(90-DEGREES(ASIN(AD970/2000))))*SQRT(2*Basic!$C$4*9.81)*COS(RADIANS(90-DEGREES(ASIN(AD970/2000))))*SQRT(2*Basic!$C$4*9.81))))*SIN(RADIANS(AK970)))-19.62*(-Basic!$C$3))))*(SQRT((SIN(RADIANS(90-DEGREES(ASIN(AD970/2000))))*SQRT(2*Basic!$C$4*9.81)*Tool!$B$125*SIN(RADIANS(90-DEGREES(ASIN(AD970/2000))))*SQRT(2*Basic!$C$4*9.81)*Tool!$B$125)+(COS(RADIANS(90-DEGREES(ASIN(AD970/2000))))*SQRT(2*Basic!$C$4*9.81)*COS(RADIANS(90-DEGREES(ASIN(AD970/2000))))*SQRT(2*Basic!$C$4*9.81))))*COS(RADIANS(AK970))</f>
        <v>5.3897645391173601</v>
      </c>
    </row>
    <row r="971" spans="6:45" x14ac:dyDescent="0.3">
      <c r="F971">
        <v>969</v>
      </c>
      <c r="G971" s="31">
        <f t="shared" si="104"/>
        <v>2.8566522747517751</v>
      </c>
      <c r="H971" s="35">
        <f>Tool!$E$10+('Trajectory Map'!G971*SIN(RADIANS(90-2*DEGREES(ASIN($D$5/2000))))/COS(RADIANS(90-2*DEGREES(ASIN($D$5/2000))))-('Trajectory Map'!G971*'Trajectory Map'!G971/((VLOOKUP($D$5,$AD$3:$AR$2002,15,FALSE)*4*COS(RADIANS(90-2*DEGREES(ASIN($D$5/2000))))*COS(RADIANS(90-2*DEGREES(ASIN($D$5/2000))))))))</f>
        <v>4.7998265930392234</v>
      </c>
      <c r="AD971" s="33">
        <f t="shared" si="108"/>
        <v>969</v>
      </c>
      <c r="AE971" s="33">
        <f t="shared" si="105"/>
        <v>1749.5825216319463</v>
      </c>
      <c r="AH971" s="33">
        <f t="shared" si="106"/>
        <v>28.979718964260964</v>
      </c>
      <c r="AI971" s="33">
        <f t="shared" si="107"/>
        <v>61.020281035739032</v>
      </c>
      <c r="AK971" s="75">
        <f t="shared" si="109"/>
        <v>32.040562071478071</v>
      </c>
      <c r="AN971" s="64"/>
      <c r="AQ971" s="64"/>
      <c r="AR971" s="75">
        <f>(SQRT((SIN(RADIANS(90-DEGREES(ASIN(AD971/2000))))*SQRT(2*Basic!$C$4*9.81)*Tool!$B$125*SIN(RADIANS(90-DEGREES(ASIN(AD971/2000))))*SQRT(2*Basic!$C$4*9.81)*Tool!$B$125)+(COS(RADIANS(90-DEGREES(ASIN(AD971/2000))))*SQRT(2*Basic!$C$4*9.81)*COS(RADIANS(90-DEGREES(ASIN(AD971/2000))))*SQRT(2*Basic!$C$4*9.81))))*(SQRT((SIN(RADIANS(90-DEGREES(ASIN(AD971/2000))))*SQRT(2*Basic!$C$4*9.81)*Tool!$B$125*SIN(RADIANS(90-DEGREES(ASIN(AD971/2000))))*SQRT(2*Basic!$C$4*9.81)*Tool!$B$125)+(COS(RADIANS(90-DEGREES(ASIN(AD971/2000))))*SQRT(2*Basic!$C$4*9.81)*COS(RADIANS(90-DEGREES(ASIN(AD971/2000))))*SQRT(2*Basic!$C$4*9.81))))/(2*9.81)</f>
        <v>1.0793660544900001</v>
      </c>
      <c r="AS971" s="75">
        <f>(1/9.81)*((SQRT((SIN(RADIANS(90-DEGREES(ASIN(AD971/2000))))*SQRT(2*Basic!$C$4*9.81)*Tool!$B$125*SIN(RADIANS(90-DEGREES(ASIN(AD971/2000))))*SQRT(2*Basic!$C$4*9.81)*Tool!$B$125)+(COS(RADIANS(90-DEGREES(ASIN(AD971/2000))))*SQRT(2*Basic!$C$4*9.81)*COS(RADIANS(90-DEGREES(ASIN(AD971/2000))))*SQRT(2*Basic!$C$4*9.81))))*SIN(RADIANS(AK971))+(SQRT(((SQRT((SIN(RADIANS(90-DEGREES(ASIN(AD971/2000))))*SQRT(2*Basic!$C$4*9.81)*Tool!$B$125*SIN(RADIANS(90-DEGREES(ASIN(AD971/2000))))*SQRT(2*Basic!$C$4*9.81)*Tool!$B$125)+(COS(RADIANS(90-DEGREES(ASIN(AD971/2000))))*SQRT(2*Basic!$C$4*9.81)*COS(RADIANS(90-DEGREES(ASIN(AD971/2000))))*SQRT(2*Basic!$C$4*9.81))))*SIN(RADIANS(AK971))*(SQRT((SIN(RADIANS(90-DEGREES(ASIN(AD971/2000))))*SQRT(2*Basic!$C$4*9.81)*Tool!$B$125*SIN(RADIANS(90-DEGREES(ASIN(AD971/2000))))*SQRT(2*Basic!$C$4*9.81)*Tool!$B$125)+(COS(RADIANS(90-DEGREES(ASIN(AD971/2000))))*SQRT(2*Basic!$C$4*9.81)*COS(RADIANS(90-DEGREES(ASIN(AD971/2000))))*SQRT(2*Basic!$C$4*9.81))))*SIN(RADIANS(AK971)))-19.62*(-Basic!$C$3))))*(SQRT((SIN(RADIANS(90-DEGREES(ASIN(AD971/2000))))*SQRT(2*Basic!$C$4*9.81)*Tool!$B$125*SIN(RADIANS(90-DEGREES(ASIN(AD971/2000))))*SQRT(2*Basic!$C$4*9.81)*Tool!$B$125)+(COS(RADIANS(90-DEGREES(ASIN(AD971/2000))))*SQRT(2*Basic!$C$4*9.81)*COS(RADIANS(90-DEGREES(ASIN(AD971/2000))))*SQRT(2*Basic!$C$4*9.81))))*COS(RADIANS(AK971))</f>
        <v>5.3930479316200461</v>
      </c>
    </row>
    <row r="972" spans="6:45" x14ac:dyDescent="0.3">
      <c r="F972">
        <v>970</v>
      </c>
      <c r="G972" s="31">
        <f t="shared" si="104"/>
        <v>2.8596003163149866</v>
      </c>
      <c r="H972" s="35">
        <f>Tool!$E$10+('Trajectory Map'!G972*SIN(RADIANS(90-2*DEGREES(ASIN($D$5/2000))))/COS(RADIANS(90-2*DEGREES(ASIN($D$5/2000))))-('Trajectory Map'!G972*'Trajectory Map'!G972/((VLOOKUP($D$5,$AD$3:$AR$2002,15,FALSE)*4*COS(RADIANS(90-2*DEGREES(ASIN($D$5/2000))))*COS(RADIANS(90-2*DEGREES(ASIN($D$5/2000))))))))</f>
        <v>4.7969130311374508</v>
      </c>
      <c r="AD972" s="33">
        <f t="shared" si="108"/>
        <v>970</v>
      </c>
      <c r="AE972" s="33">
        <f t="shared" si="105"/>
        <v>1749.0283016578092</v>
      </c>
      <c r="AH972" s="33">
        <f t="shared" si="106"/>
        <v>29.012472408897541</v>
      </c>
      <c r="AI972" s="33">
        <f t="shared" si="107"/>
        <v>60.987527591102463</v>
      </c>
      <c r="AK972" s="75">
        <f t="shared" si="109"/>
        <v>31.975055182204919</v>
      </c>
      <c r="AN972" s="64"/>
      <c r="AQ972" s="64"/>
      <c r="AR972" s="75">
        <f>(SQRT((SIN(RADIANS(90-DEGREES(ASIN(AD972/2000))))*SQRT(2*Basic!$C$4*9.81)*Tool!$B$125*SIN(RADIANS(90-DEGREES(ASIN(AD972/2000))))*SQRT(2*Basic!$C$4*9.81)*Tool!$B$125)+(COS(RADIANS(90-DEGREES(ASIN(AD972/2000))))*SQRT(2*Basic!$C$4*9.81)*COS(RADIANS(90-DEGREES(ASIN(AD972/2000))))*SQRT(2*Basic!$C$4*9.81))))*(SQRT((SIN(RADIANS(90-DEGREES(ASIN(AD972/2000))))*SQRT(2*Basic!$C$4*9.81)*Tool!$B$125*SIN(RADIANS(90-DEGREES(ASIN(AD972/2000))))*SQRT(2*Basic!$C$4*9.81)*Tool!$B$125)+(COS(RADIANS(90-DEGREES(ASIN(AD972/2000))))*SQRT(2*Basic!$C$4*9.81)*COS(RADIANS(90-DEGREES(ASIN(AD972/2000))))*SQRT(2*Basic!$C$4*9.81))))/(2*9.81)</f>
        <v>1.0798858809999998</v>
      </c>
      <c r="AS972" s="75">
        <f>(1/9.81)*((SQRT((SIN(RADIANS(90-DEGREES(ASIN(AD972/2000))))*SQRT(2*Basic!$C$4*9.81)*Tool!$B$125*SIN(RADIANS(90-DEGREES(ASIN(AD972/2000))))*SQRT(2*Basic!$C$4*9.81)*Tool!$B$125)+(COS(RADIANS(90-DEGREES(ASIN(AD972/2000))))*SQRT(2*Basic!$C$4*9.81)*COS(RADIANS(90-DEGREES(ASIN(AD972/2000))))*SQRT(2*Basic!$C$4*9.81))))*SIN(RADIANS(AK972))+(SQRT(((SQRT((SIN(RADIANS(90-DEGREES(ASIN(AD972/2000))))*SQRT(2*Basic!$C$4*9.81)*Tool!$B$125*SIN(RADIANS(90-DEGREES(ASIN(AD972/2000))))*SQRT(2*Basic!$C$4*9.81)*Tool!$B$125)+(COS(RADIANS(90-DEGREES(ASIN(AD972/2000))))*SQRT(2*Basic!$C$4*9.81)*COS(RADIANS(90-DEGREES(ASIN(AD972/2000))))*SQRT(2*Basic!$C$4*9.81))))*SIN(RADIANS(AK972))*(SQRT((SIN(RADIANS(90-DEGREES(ASIN(AD972/2000))))*SQRT(2*Basic!$C$4*9.81)*Tool!$B$125*SIN(RADIANS(90-DEGREES(ASIN(AD972/2000))))*SQRT(2*Basic!$C$4*9.81)*Tool!$B$125)+(COS(RADIANS(90-DEGREES(ASIN(AD972/2000))))*SQRT(2*Basic!$C$4*9.81)*COS(RADIANS(90-DEGREES(ASIN(AD972/2000))))*SQRT(2*Basic!$C$4*9.81))))*SIN(RADIANS(AK972)))-19.62*(-Basic!$C$3))))*(SQRT((SIN(RADIANS(90-DEGREES(ASIN(AD972/2000))))*SQRT(2*Basic!$C$4*9.81)*Tool!$B$125*SIN(RADIANS(90-DEGREES(ASIN(AD972/2000))))*SQRT(2*Basic!$C$4*9.81)*Tool!$B$125)+(COS(RADIANS(90-DEGREES(ASIN(AD972/2000))))*SQRT(2*Basic!$C$4*9.81)*COS(RADIANS(90-DEGREES(ASIN(AD972/2000))))*SQRT(2*Basic!$C$4*9.81))))*COS(RADIANS(AK972))</f>
        <v>5.3963222554693857</v>
      </c>
    </row>
    <row r="973" spans="6:45" x14ac:dyDescent="0.3">
      <c r="F973">
        <v>971</v>
      </c>
      <c r="G973" s="31">
        <f t="shared" si="104"/>
        <v>2.8625483578781976</v>
      </c>
      <c r="H973" s="35">
        <f>Tool!$E$10+('Trajectory Map'!G973*SIN(RADIANS(90-2*DEGREES(ASIN($D$5/2000))))/COS(RADIANS(90-2*DEGREES(ASIN($D$5/2000))))-('Trajectory Map'!G973*'Trajectory Map'!G973/((VLOOKUP($D$5,$AD$3:$AR$2002,15,FALSE)*4*COS(RADIANS(90-2*DEGREES(ASIN($D$5/2000))))*COS(RADIANS(90-2*DEGREES(ASIN($D$5/2000))))))))</f>
        <v>4.7939960156421639</v>
      </c>
      <c r="AD973" s="33">
        <f t="shared" si="108"/>
        <v>971</v>
      </c>
      <c r="AE973" s="33">
        <f t="shared" si="105"/>
        <v>1748.4733340831938</v>
      </c>
      <c r="AH973" s="33">
        <f t="shared" si="106"/>
        <v>29.04523624086621</v>
      </c>
      <c r="AI973" s="33">
        <f t="shared" si="107"/>
        <v>60.95476375913379</v>
      </c>
      <c r="AK973" s="75">
        <f t="shared" si="109"/>
        <v>31.909527518267581</v>
      </c>
      <c r="AN973" s="64"/>
      <c r="AQ973" s="64"/>
      <c r="AR973" s="75">
        <f>(SQRT((SIN(RADIANS(90-DEGREES(ASIN(AD973/2000))))*SQRT(2*Basic!$C$4*9.81)*Tool!$B$125*SIN(RADIANS(90-DEGREES(ASIN(AD973/2000))))*SQRT(2*Basic!$C$4*9.81)*Tool!$B$125)+(COS(RADIANS(90-DEGREES(ASIN(AD973/2000))))*SQRT(2*Basic!$C$4*9.81)*COS(RADIANS(90-DEGREES(ASIN(AD973/2000))))*SQRT(2*Basic!$C$4*9.81))))*(SQRT((SIN(RADIANS(90-DEGREES(ASIN(AD973/2000))))*SQRT(2*Basic!$C$4*9.81)*Tool!$B$125*SIN(RADIANS(90-DEGREES(ASIN(AD973/2000))))*SQRT(2*Basic!$C$4*9.81)*Tool!$B$125)+(COS(RADIANS(90-DEGREES(ASIN(AD973/2000))))*SQRT(2*Basic!$C$4*9.81)*COS(RADIANS(90-DEGREES(ASIN(AD973/2000))))*SQRT(2*Basic!$C$4*9.81))))/(2*9.81)</f>
        <v>1.0804062436899999</v>
      </c>
      <c r="AS973" s="75">
        <f>(1/9.81)*((SQRT((SIN(RADIANS(90-DEGREES(ASIN(AD973/2000))))*SQRT(2*Basic!$C$4*9.81)*Tool!$B$125*SIN(RADIANS(90-DEGREES(ASIN(AD973/2000))))*SQRT(2*Basic!$C$4*9.81)*Tool!$B$125)+(COS(RADIANS(90-DEGREES(ASIN(AD973/2000))))*SQRT(2*Basic!$C$4*9.81)*COS(RADIANS(90-DEGREES(ASIN(AD973/2000))))*SQRT(2*Basic!$C$4*9.81))))*SIN(RADIANS(AK973))+(SQRT(((SQRT((SIN(RADIANS(90-DEGREES(ASIN(AD973/2000))))*SQRT(2*Basic!$C$4*9.81)*Tool!$B$125*SIN(RADIANS(90-DEGREES(ASIN(AD973/2000))))*SQRT(2*Basic!$C$4*9.81)*Tool!$B$125)+(COS(RADIANS(90-DEGREES(ASIN(AD973/2000))))*SQRT(2*Basic!$C$4*9.81)*COS(RADIANS(90-DEGREES(ASIN(AD973/2000))))*SQRT(2*Basic!$C$4*9.81))))*SIN(RADIANS(AK973))*(SQRT((SIN(RADIANS(90-DEGREES(ASIN(AD973/2000))))*SQRT(2*Basic!$C$4*9.81)*Tool!$B$125*SIN(RADIANS(90-DEGREES(ASIN(AD973/2000))))*SQRT(2*Basic!$C$4*9.81)*Tool!$B$125)+(COS(RADIANS(90-DEGREES(ASIN(AD973/2000))))*SQRT(2*Basic!$C$4*9.81)*COS(RADIANS(90-DEGREES(ASIN(AD973/2000))))*SQRT(2*Basic!$C$4*9.81))))*SIN(RADIANS(AK973)))-19.62*(-Basic!$C$3))))*(SQRT((SIN(RADIANS(90-DEGREES(ASIN(AD973/2000))))*SQRT(2*Basic!$C$4*9.81)*Tool!$B$125*SIN(RADIANS(90-DEGREES(ASIN(AD973/2000))))*SQRT(2*Basic!$C$4*9.81)*Tool!$B$125)+(COS(RADIANS(90-DEGREES(ASIN(AD973/2000))))*SQRT(2*Basic!$C$4*9.81)*COS(RADIANS(90-DEGREES(ASIN(AD973/2000))))*SQRT(2*Basic!$C$4*9.81))))*COS(RADIANS(AK973))</f>
        <v>5.3995874939931969</v>
      </c>
    </row>
    <row r="974" spans="6:45" x14ac:dyDescent="0.3">
      <c r="F974">
        <v>972</v>
      </c>
      <c r="G974" s="31">
        <f t="shared" si="104"/>
        <v>2.8654963994414091</v>
      </c>
      <c r="H974" s="35">
        <f>Tool!$E$10+('Trajectory Map'!G974*SIN(RADIANS(90-2*DEGREES(ASIN($D$5/2000))))/COS(RADIANS(90-2*DEGREES(ASIN($D$5/2000))))-('Trajectory Map'!G974*'Trajectory Map'!G974/((VLOOKUP($D$5,$AD$3:$AR$2002,15,FALSE)*4*COS(RADIANS(90-2*DEGREES(ASIN($D$5/2000))))*COS(RADIANS(90-2*DEGREES(ASIN($D$5/2000))))))))</f>
        <v>4.7910755465533628</v>
      </c>
      <c r="AD974" s="33">
        <f t="shared" si="108"/>
        <v>972</v>
      </c>
      <c r="AE974" s="33">
        <f t="shared" si="105"/>
        <v>1747.9176181960063</v>
      </c>
      <c r="AH974" s="33">
        <f t="shared" si="106"/>
        <v>29.07801048077976</v>
      </c>
      <c r="AI974" s="33">
        <f t="shared" si="107"/>
        <v>60.92198951922024</v>
      </c>
      <c r="AK974" s="75">
        <f t="shared" si="109"/>
        <v>31.84397903844048</v>
      </c>
      <c r="AN974" s="64"/>
      <c r="AQ974" s="64"/>
      <c r="AR974" s="75">
        <f>(SQRT((SIN(RADIANS(90-DEGREES(ASIN(AD974/2000))))*SQRT(2*Basic!$C$4*9.81)*Tool!$B$125*SIN(RADIANS(90-DEGREES(ASIN(AD974/2000))))*SQRT(2*Basic!$C$4*9.81)*Tool!$B$125)+(COS(RADIANS(90-DEGREES(ASIN(AD974/2000))))*SQRT(2*Basic!$C$4*9.81)*COS(RADIANS(90-DEGREES(ASIN(AD974/2000))))*SQRT(2*Basic!$C$4*9.81))))*(SQRT((SIN(RADIANS(90-DEGREES(ASIN(AD974/2000))))*SQRT(2*Basic!$C$4*9.81)*Tool!$B$125*SIN(RADIANS(90-DEGREES(ASIN(AD974/2000))))*SQRT(2*Basic!$C$4*9.81)*Tool!$B$125)+(COS(RADIANS(90-DEGREES(ASIN(AD974/2000))))*SQRT(2*Basic!$C$4*9.81)*COS(RADIANS(90-DEGREES(ASIN(AD974/2000))))*SQRT(2*Basic!$C$4*9.81))))/(2*9.81)</f>
        <v>1.0809271425600002</v>
      </c>
      <c r="AS974" s="75">
        <f>(1/9.81)*((SQRT((SIN(RADIANS(90-DEGREES(ASIN(AD974/2000))))*SQRT(2*Basic!$C$4*9.81)*Tool!$B$125*SIN(RADIANS(90-DEGREES(ASIN(AD974/2000))))*SQRT(2*Basic!$C$4*9.81)*Tool!$B$125)+(COS(RADIANS(90-DEGREES(ASIN(AD974/2000))))*SQRT(2*Basic!$C$4*9.81)*COS(RADIANS(90-DEGREES(ASIN(AD974/2000))))*SQRT(2*Basic!$C$4*9.81))))*SIN(RADIANS(AK974))+(SQRT(((SQRT((SIN(RADIANS(90-DEGREES(ASIN(AD974/2000))))*SQRT(2*Basic!$C$4*9.81)*Tool!$B$125*SIN(RADIANS(90-DEGREES(ASIN(AD974/2000))))*SQRT(2*Basic!$C$4*9.81)*Tool!$B$125)+(COS(RADIANS(90-DEGREES(ASIN(AD974/2000))))*SQRT(2*Basic!$C$4*9.81)*COS(RADIANS(90-DEGREES(ASIN(AD974/2000))))*SQRT(2*Basic!$C$4*9.81))))*SIN(RADIANS(AK974))*(SQRT((SIN(RADIANS(90-DEGREES(ASIN(AD974/2000))))*SQRT(2*Basic!$C$4*9.81)*Tool!$B$125*SIN(RADIANS(90-DEGREES(ASIN(AD974/2000))))*SQRT(2*Basic!$C$4*9.81)*Tool!$B$125)+(COS(RADIANS(90-DEGREES(ASIN(AD974/2000))))*SQRT(2*Basic!$C$4*9.81)*COS(RADIANS(90-DEGREES(ASIN(AD974/2000))))*SQRT(2*Basic!$C$4*9.81))))*SIN(RADIANS(AK974)))-19.62*(-Basic!$C$3))))*(SQRT((SIN(RADIANS(90-DEGREES(ASIN(AD974/2000))))*SQRT(2*Basic!$C$4*9.81)*Tool!$B$125*SIN(RADIANS(90-DEGREES(ASIN(AD974/2000))))*SQRT(2*Basic!$C$4*9.81)*Tool!$B$125)+(COS(RADIANS(90-DEGREES(ASIN(AD974/2000))))*SQRT(2*Basic!$C$4*9.81)*COS(RADIANS(90-DEGREES(ASIN(AD974/2000))))*SQRT(2*Basic!$C$4*9.81))))*COS(RADIANS(AK974))</f>
        <v>5.402843630517526</v>
      </c>
    </row>
    <row r="975" spans="6:45" x14ac:dyDescent="0.3">
      <c r="F975">
        <v>973</v>
      </c>
      <c r="G975" s="31">
        <f t="shared" si="104"/>
        <v>2.8684444410046206</v>
      </c>
      <c r="H975" s="35">
        <f>Tool!$E$10+('Trajectory Map'!G975*SIN(RADIANS(90-2*DEGREES(ASIN($D$5/2000))))/COS(RADIANS(90-2*DEGREES(ASIN($D$5/2000))))-('Trajectory Map'!G975*'Trajectory Map'!G975/((VLOOKUP($D$5,$AD$3:$AR$2002,15,FALSE)*4*COS(RADIANS(90-2*DEGREES(ASIN($D$5/2000))))*COS(RADIANS(90-2*DEGREES(ASIN($D$5/2000))))))))</f>
        <v>4.7881516238710473</v>
      </c>
      <c r="AD975" s="33">
        <f t="shared" si="108"/>
        <v>973</v>
      </c>
      <c r="AE975" s="33">
        <f t="shared" si="105"/>
        <v>1747.3611532822858</v>
      </c>
      <c r="AH975" s="33">
        <f t="shared" si="106"/>
        <v>29.110795149297385</v>
      </c>
      <c r="AI975" s="33">
        <f t="shared" si="107"/>
        <v>60.889204850702612</v>
      </c>
      <c r="AK975" s="75">
        <f t="shared" si="109"/>
        <v>31.778409701405231</v>
      </c>
      <c r="AN975" s="64"/>
      <c r="AQ975" s="64"/>
      <c r="AR975" s="75">
        <f>(SQRT((SIN(RADIANS(90-DEGREES(ASIN(AD975/2000))))*SQRT(2*Basic!$C$4*9.81)*Tool!$B$125*SIN(RADIANS(90-DEGREES(ASIN(AD975/2000))))*SQRT(2*Basic!$C$4*9.81)*Tool!$B$125)+(COS(RADIANS(90-DEGREES(ASIN(AD975/2000))))*SQRT(2*Basic!$C$4*9.81)*COS(RADIANS(90-DEGREES(ASIN(AD975/2000))))*SQRT(2*Basic!$C$4*9.81))))*(SQRT((SIN(RADIANS(90-DEGREES(ASIN(AD975/2000))))*SQRT(2*Basic!$C$4*9.81)*Tool!$B$125*SIN(RADIANS(90-DEGREES(ASIN(AD975/2000))))*SQRT(2*Basic!$C$4*9.81)*Tool!$B$125)+(COS(RADIANS(90-DEGREES(ASIN(AD975/2000))))*SQRT(2*Basic!$C$4*9.81)*COS(RADIANS(90-DEGREES(ASIN(AD975/2000))))*SQRT(2*Basic!$C$4*9.81))))/(2*9.81)</f>
        <v>1.0814485776100002</v>
      </c>
      <c r="AS975" s="75">
        <f>(1/9.81)*((SQRT((SIN(RADIANS(90-DEGREES(ASIN(AD975/2000))))*SQRT(2*Basic!$C$4*9.81)*Tool!$B$125*SIN(RADIANS(90-DEGREES(ASIN(AD975/2000))))*SQRT(2*Basic!$C$4*9.81)*Tool!$B$125)+(COS(RADIANS(90-DEGREES(ASIN(AD975/2000))))*SQRT(2*Basic!$C$4*9.81)*COS(RADIANS(90-DEGREES(ASIN(AD975/2000))))*SQRT(2*Basic!$C$4*9.81))))*SIN(RADIANS(AK975))+(SQRT(((SQRT((SIN(RADIANS(90-DEGREES(ASIN(AD975/2000))))*SQRT(2*Basic!$C$4*9.81)*Tool!$B$125*SIN(RADIANS(90-DEGREES(ASIN(AD975/2000))))*SQRT(2*Basic!$C$4*9.81)*Tool!$B$125)+(COS(RADIANS(90-DEGREES(ASIN(AD975/2000))))*SQRT(2*Basic!$C$4*9.81)*COS(RADIANS(90-DEGREES(ASIN(AD975/2000))))*SQRT(2*Basic!$C$4*9.81))))*SIN(RADIANS(AK975))*(SQRT((SIN(RADIANS(90-DEGREES(ASIN(AD975/2000))))*SQRT(2*Basic!$C$4*9.81)*Tool!$B$125*SIN(RADIANS(90-DEGREES(ASIN(AD975/2000))))*SQRT(2*Basic!$C$4*9.81)*Tool!$B$125)+(COS(RADIANS(90-DEGREES(ASIN(AD975/2000))))*SQRT(2*Basic!$C$4*9.81)*COS(RADIANS(90-DEGREES(ASIN(AD975/2000))))*SQRT(2*Basic!$C$4*9.81))))*SIN(RADIANS(AK975)))-19.62*(-Basic!$C$3))))*(SQRT((SIN(RADIANS(90-DEGREES(ASIN(AD975/2000))))*SQRT(2*Basic!$C$4*9.81)*Tool!$B$125*SIN(RADIANS(90-DEGREES(ASIN(AD975/2000))))*SQRT(2*Basic!$C$4*9.81)*Tool!$B$125)+(COS(RADIANS(90-DEGREES(ASIN(AD975/2000))))*SQRT(2*Basic!$C$4*9.81)*COS(RADIANS(90-DEGREES(ASIN(AD975/2000))))*SQRT(2*Basic!$C$4*9.81))))*COS(RADIANS(AK975))</f>
        <v>5.4060906483667468</v>
      </c>
    </row>
    <row r="976" spans="6:45" x14ac:dyDescent="0.3">
      <c r="F976">
        <v>974</v>
      </c>
      <c r="G976" s="31">
        <f t="shared" si="104"/>
        <v>2.8713924825678316</v>
      </c>
      <c r="H976" s="35">
        <f>Tool!$E$10+('Trajectory Map'!G976*SIN(RADIANS(90-2*DEGREES(ASIN($D$5/2000))))/COS(RADIANS(90-2*DEGREES(ASIN($D$5/2000))))-('Trajectory Map'!G976*'Trajectory Map'!G976/((VLOOKUP($D$5,$AD$3:$AR$2002,15,FALSE)*4*COS(RADIANS(90-2*DEGREES(ASIN($D$5/2000))))*COS(RADIANS(90-2*DEGREES(ASIN($D$5/2000))))))))</f>
        <v>4.7852242475952185</v>
      </c>
      <c r="AD976" s="33">
        <f t="shared" si="108"/>
        <v>974</v>
      </c>
      <c r="AE976" s="33">
        <f t="shared" si="105"/>
        <v>1746.8039386261985</v>
      </c>
      <c r="AH976" s="33">
        <f t="shared" si="106"/>
        <v>29.143590267124811</v>
      </c>
      <c r="AI976" s="33">
        <f t="shared" si="107"/>
        <v>60.856409732875193</v>
      </c>
      <c r="AK976" s="75">
        <f t="shared" si="109"/>
        <v>31.712819465750378</v>
      </c>
      <c r="AN976" s="64"/>
      <c r="AQ976" s="64"/>
      <c r="AR976" s="75">
        <f>(SQRT((SIN(RADIANS(90-DEGREES(ASIN(AD976/2000))))*SQRT(2*Basic!$C$4*9.81)*Tool!$B$125*SIN(RADIANS(90-DEGREES(ASIN(AD976/2000))))*SQRT(2*Basic!$C$4*9.81)*Tool!$B$125)+(COS(RADIANS(90-DEGREES(ASIN(AD976/2000))))*SQRT(2*Basic!$C$4*9.81)*COS(RADIANS(90-DEGREES(ASIN(AD976/2000))))*SQRT(2*Basic!$C$4*9.81))))*(SQRT((SIN(RADIANS(90-DEGREES(ASIN(AD976/2000))))*SQRT(2*Basic!$C$4*9.81)*Tool!$B$125*SIN(RADIANS(90-DEGREES(ASIN(AD976/2000))))*SQRT(2*Basic!$C$4*9.81)*Tool!$B$125)+(COS(RADIANS(90-DEGREES(ASIN(AD976/2000))))*SQRT(2*Basic!$C$4*9.81)*COS(RADIANS(90-DEGREES(ASIN(AD976/2000))))*SQRT(2*Basic!$C$4*9.81))))/(2*9.81)</f>
        <v>1.0819705488400002</v>
      </c>
      <c r="AS976" s="75">
        <f>(1/9.81)*((SQRT((SIN(RADIANS(90-DEGREES(ASIN(AD976/2000))))*SQRT(2*Basic!$C$4*9.81)*Tool!$B$125*SIN(RADIANS(90-DEGREES(ASIN(AD976/2000))))*SQRT(2*Basic!$C$4*9.81)*Tool!$B$125)+(COS(RADIANS(90-DEGREES(ASIN(AD976/2000))))*SQRT(2*Basic!$C$4*9.81)*COS(RADIANS(90-DEGREES(ASIN(AD976/2000))))*SQRT(2*Basic!$C$4*9.81))))*SIN(RADIANS(AK976))+(SQRT(((SQRT((SIN(RADIANS(90-DEGREES(ASIN(AD976/2000))))*SQRT(2*Basic!$C$4*9.81)*Tool!$B$125*SIN(RADIANS(90-DEGREES(ASIN(AD976/2000))))*SQRT(2*Basic!$C$4*9.81)*Tool!$B$125)+(COS(RADIANS(90-DEGREES(ASIN(AD976/2000))))*SQRT(2*Basic!$C$4*9.81)*COS(RADIANS(90-DEGREES(ASIN(AD976/2000))))*SQRT(2*Basic!$C$4*9.81))))*SIN(RADIANS(AK976))*(SQRT((SIN(RADIANS(90-DEGREES(ASIN(AD976/2000))))*SQRT(2*Basic!$C$4*9.81)*Tool!$B$125*SIN(RADIANS(90-DEGREES(ASIN(AD976/2000))))*SQRT(2*Basic!$C$4*9.81)*Tool!$B$125)+(COS(RADIANS(90-DEGREES(ASIN(AD976/2000))))*SQRT(2*Basic!$C$4*9.81)*COS(RADIANS(90-DEGREES(ASIN(AD976/2000))))*SQRT(2*Basic!$C$4*9.81))))*SIN(RADIANS(AK976)))-19.62*(-Basic!$C$3))))*(SQRT((SIN(RADIANS(90-DEGREES(ASIN(AD976/2000))))*SQRT(2*Basic!$C$4*9.81)*Tool!$B$125*SIN(RADIANS(90-DEGREES(ASIN(AD976/2000))))*SQRT(2*Basic!$C$4*9.81)*Tool!$B$125)+(COS(RADIANS(90-DEGREES(ASIN(AD976/2000))))*SQRT(2*Basic!$C$4*9.81)*COS(RADIANS(90-DEGREES(ASIN(AD976/2000))))*SQRT(2*Basic!$C$4*9.81))))*COS(RADIANS(AK976))</f>
        <v>5.4093285308636627</v>
      </c>
    </row>
    <row r="977" spans="6:45" x14ac:dyDescent="0.3">
      <c r="F977">
        <v>975</v>
      </c>
      <c r="G977" s="31">
        <f t="shared" si="104"/>
        <v>2.8743405241310436</v>
      </c>
      <c r="H977" s="35">
        <f>Tool!$E$10+('Trajectory Map'!G977*SIN(RADIANS(90-2*DEGREES(ASIN($D$5/2000))))/COS(RADIANS(90-2*DEGREES(ASIN($D$5/2000))))-('Trajectory Map'!G977*'Trajectory Map'!G977/((VLOOKUP($D$5,$AD$3:$AR$2002,15,FALSE)*4*COS(RADIANS(90-2*DEGREES(ASIN($D$5/2000))))*COS(RADIANS(90-2*DEGREES(ASIN($D$5/2000))))))))</f>
        <v>4.7822934177258745</v>
      </c>
      <c r="AD977" s="33">
        <f t="shared" si="108"/>
        <v>975</v>
      </c>
      <c r="AE977" s="33">
        <f t="shared" si="105"/>
        <v>1746.2459735100322</v>
      </c>
      <c r="AH977" s="33">
        <f t="shared" si="106"/>
        <v>29.17639585501448</v>
      </c>
      <c r="AI977" s="33">
        <f t="shared" si="107"/>
        <v>60.823604144985524</v>
      </c>
      <c r="AK977" s="75">
        <f t="shared" si="109"/>
        <v>31.64720828997104</v>
      </c>
      <c r="AN977" s="64"/>
      <c r="AQ977" s="64"/>
      <c r="AR977" s="75">
        <f>(SQRT((SIN(RADIANS(90-DEGREES(ASIN(AD977/2000))))*SQRT(2*Basic!$C$4*9.81)*Tool!$B$125*SIN(RADIANS(90-DEGREES(ASIN(AD977/2000))))*SQRT(2*Basic!$C$4*9.81)*Tool!$B$125)+(COS(RADIANS(90-DEGREES(ASIN(AD977/2000))))*SQRT(2*Basic!$C$4*9.81)*COS(RADIANS(90-DEGREES(ASIN(AD977/2000))))*SQRT(2*Basic!$C$4*9.81))))*(SQRT((SIN(RADIANS(90-DEGREES(ASIN(AD977/2000))))*SQRT(2*Basic!$C$4*9.81)*Tool!$B$125*SIN(RADIANS(90-DEGREES(ASIN(AD977/2000))))*SQRT(2*Basic!$C$4*9.81)*Tool!$B$125)+(COS(RADIANS(90-DEGREES(ASIN(AD977/2000))))*SQRT(2*Basic!$C$4*9.81)*COS(RADIANS(90-DEGREES(ASIN(AD977/2000))))*SQRT(2*Basic!$C$4*9.81))))/(2*9.81)</f>
        <v>1.0824930562499997</v>
      </c>
      <c r="AS977" s="75">
        <f>(1/9.81)*((SQRT((SIN(RADIANS(90-DEGREES(ASIN(AD977/2000))))*SQRT(2*Basic!$C$4*9.81)*Tool!$B$125*SIN(RADIANS(90-DEGREES(ASIN(AD977/2000))))*SQRT(2*Basic!$C$4*9.81)*Tool!$B$125)+(COS(RADIANS(90-DEGREES(ASIN(AD977/2000))))*SQRT(2*Basic!$C$4*9.81)*COS(RADIANS(90-DEGREES(ASIN(AD977/2000))))*SQRT(2*Basic!$C$4*9.81))))*SIN(RADIANS(AK977))+(SQRT(((SQRT((SIN(RADIANS(90-DEGREES(ASIN(AD977/2000))))*SQRT(2*Basic!$C$4*9.81)*Tool!$B$125*SIN(RADIANS(90-DEGREES(ASIN(AD977/2000))))*SQRT(2*Basic!$C$4*9.81)*Tool!$B$125)+(COS(RADIANS(90-DEGREES(ASIN(AD977/2000))))*SQRT(2*Basic!$C$4*9.81)*COS(RADIANS(90-DEGREES(ASIN(AD977/2000))))*SQRT(2*Basic!$C$4*9.81))))*SIN(RADIANS(AK977))*(SQRT((SIN(RADIANS(90-DEGREES(ASIN(AD977/2000))))*SQRT(2*Basic!$C$4*9.81)*Tool!$B$125*SIN(RADIANS(90-DEGREES(ASIN(AD977/2000))))*SQRT(2*Basic!$C$4*9.81)*Tool!$B$125)+(COS(RADIANS(90-DEGREES(ASIN(AD977/2000))))*SQRT(2*Basic!$C$4*9.81)*COS(RADIANS(90-DEGREES(ASIN(AD977/2000))))*SQRT(2*Basic!$C$4*9.81))))*SIN(RADIANS(AK977)))-19.62*(-Basic!$C$3))))*(SQRT((SIN(RADIANS(90-DEGREES(ASIN(AD977/2000))))*SQRT(2*Basic!$C$4*9.81)*Tool!$B$125*SIN(RADIANS(90-DEGREES(ASIN(AD977/2000))))*SQRT(2*Basic!$C$4*9.81)*Tool!$B$125)+(COS(RADIANS(90-DEGREES(ASIN(AD977/2000))))*SQRT(2*Basic!$C$4*9.81)*COS(RADIANS(90-DEGREES(ASIN(AD977/2000))))*SQRT(2*Basic!$C$4*9.81))))*COS(RADIANS(AK977))</f>
        <v>5.4125572613296011</v>
      </c>
    </row>
    <row r="978" spans="6:45" x14ac:dyDescent="0.3">
      <c r="F978">
        <v>976</v>
      </c>
      <c r="G978" s="31">
        <f t="shared" si="104"/>
        <v>2.8772885656942546</v>
      </c>
      <c r="H978" s="35">
        <f>Tool!$E$10+('Trajectory Map'!G978*SIN(RADIANS(90-2*DEGREES(ASIN($D$5/2000))))/COS(RADIANS(90-2*DEGREES(ASIN($D$5/2000))))-('Trajectory Map'!G978*'Trajectory Map'!G978/((VLOOKUP($D$5,$AD$3:$AR$2002,15,FALSE)*4*COS(RADIANS(90-2*DEGREES(ASIN($D$5/2000))))*COS(RADIANS(90-2*DEGREES(ASIN($D$5/2000))))))))</f>
        <v>4.7793591342630171</v>
      </c>
      <c r="AD978" s="33">
        <f t="shared" si="108"/>
        <v>976</v>
      </c>
      <c r="AE978" s="33">
        <f t="shared" si="105"/>
        <v>1745.6872572141895</v>
      </c>
      <c r="AH978" s="33">
        <f t="shared" si="106"/>
        <v>29.209211933765754</v>
      </c>
      <c r="AI978" s="33">
        <f t="shared" si="107"/>
        <v>60.790788066234242</v>
      </c>
      <c r="AK978" s="75">
        <f t="shared" si="109"/>
        <v>31.581576132468491</v>
      </c>
      <c r="AN978" s="64"/>
      <c r="AQ978" s="64"/>
      <c r="AR978" s="75">
        <f>(SQRT((SIN(RADIANS(90-DEGREES(ASIN(AD978/2000))))*SQRT(2*Basic!$C$4*9.81)*Tool!$B$125*SIN(RADIANS(90-DEGREES(ASIN(AD978/2000))))*SQRT(2*Basic!$C$4*9.81)*Tool!$B$125)+(COS(RADIANS(90-DEGREES(ASIN(AD978/2000))))*SQRT(2*Basic!$C$4*9.81)*COS(RADIANS(90-DEGREES(ASIN(AD978/2000))))*SQRT(2*Basic!$C$4*9.81))))*(SQRT((SIN(RADIANS(90-DEGREES(ASIN(AD978/2000))))*SQRT(2*Basic!$C$4*9.81)*Tool!$B$125*SIN(RADIANS(90-DEGREES(ASIN(AD978/2000))))*SQRT(2*Basic!$C$4*9.81)*Tool!$B$125)+(COS(RADIANS(90-DEGREES(ASIN(AD978/2000))))*SQRT(2*Basic!$C$4*9.81)*COS(RADIANS(90-DEGREES(ASIN(AD978/2000))))*SQRT(2*Basic!$C$4*9.81))))/(2*9.81)</f>
        <v>1.0830160998400002</v>
      </c>
      <c r="AS978" s="75">
        <f>(1/9.81)*((SQRT((SIN(RADIANS(90-DEGREES(ASIN(AD978/2000))))*SQRT(2*Basic!$C$4*9.81)*Tool!$B$125*SIN(RADIANS(90-DEGREES(ASIN(AD978/2000))))*SQRT(2*Basic!$C$4*9.81)*Tool!$B$125)+(COS(RADIANS(90-DEGREES(ASIN(AD978/2000))))*SQRT(2*Basic!$C$4*9.81)*COS(RADIANS(90-DEGREES(ASIN(AD978/2000))))*SQRT(2*Basic!$C$4*9.81))))*SIN(RADIANS(AK978))+(SQRT(((SQRT((SIN(RADIANS(90-DEGREES(ASIN(AD978/2000))))*SQRT(2*Basic!$C$4*9.81)*Tool!$B$125*SIN(RADIANS(90-DEGREES(ASIN(AD978/2000))))*SQRT(2*Basic!$C$4*9.81)*Tool!$B$125)+(COS(RADIANS(90-DEGREES(ASIN(AD978/2000))))*SQRT(2*Basic!$C$4*9.81)*COS(RADIANS(90-DEGREES(ASIN(AD978/2000))))*SQRT(2*Basic!$C$4*9.81))))*SIN(RADIANS(AK978))*(SQRT((SIN(RADIANS(90-DEGREES(ASIN(AD978/2000))))*SQRT(2*Basic!$C$4*9.81)*Tool!$B$125*SIN(RADIANS(90-DEGREES(ASIN(AD978/2000))))*SQRT(2*Basic!$C$4*9.81)*Tool!$B$125)+(COS(RADIANS(90-DEGREES(ASIN(AD978/2000))))*SQRT(2*Basic!$C$4*9.81)*COS(RADIANS(90-DEGREES(ASIN(AD978/2000))))*SQRT(2*Basic!$C$4*9.81))))*SIN(RADIANS(AK978)))-19.62*(-Basic!$C$3))))*(SQRT((SIN(RADIANS(90-DEGREES(ASIN(AD978/2000))))*SQRT(2*Basic!$C$4*9.81)*Tool!$B$125*SIN(RADIANS(90-DEGREES(ASIN(AD978/2000))))*SQRT(2*Basic!$C$4*9.81)*Tool!$B$125)+(COS(RADIANS(90-DEGREES(ASIN(AD978/2000))))*SQRT(2*Basic!$C$4*9.81)*COS(RADIANS(90-DEGREES(ASIN(AD978/2000))))*SQRT(2*Basic!$C$4*9.81))))*COS(RADIANS(AK978))</f>
        <v>5.4157768230845136</v>
      </c>
    </row>
    <row r="979" spans="6:45" x14ac:dyDescent="0.3">
      <c r="F979">
        <v>977</v>
      </c>
      <c r="G979" s="31">
        <f t="shared" si="104"/>
        <v>2.8802366072574661</v>
      </c>
      <c r="H979" s="35">
        <f>Tool!$E$10+('Trajectory Map'!G979*SIN(RADIANS(90-2*DEGREES(ASIN($D$5/2000))))/COS(RADIANS(90-2*DEGREES(ASIN($D$5/2000))))-('Trajectory Map'!G979*'Trajectory Map'!G979/((VLOOKUP($D$5,$AD$3:$AR$2002,15,FALSE)*4*COS(RADIANS(90-2*DEGREES(ASIN($D$5/2000))))*COS(RADIANS(90-2*DEGREES(ASIN($D$5/2000))))))))</f>
        <v>4.7764213972066454</v>
      </c>
      <c r="AD979" s="33">
        <f t="shared" si="108"/>
        <v>977</v>
      </c>
      <c r="AE979" s="33">
        <f t="shared" si="105"/>
        <v>1745.1277890171825</v>
      </c>
      <c r="AH979" s="33">
        <f t="shared" si="106"/>
        <v>29.242038524224995</v>
      </c>
      <c r="AI979" s="33">
        <f t="shared" si="107"/>
        <v>60.757961475775005</v>
      </c>
      <c r="AK979" s="75">
        <f t="shared" si="109"/>
        <v>31.51592295155001</v>
      </c>
      <c r="AN979" s="64"/>
      <c r="AQ979" s="64"/>
      <c r="AR979" s="75">
        <f>(SQRT((SIN(RADIANS(90-DEGREES(ASIN(AD979/2000))))*SQRT(2*Basic!$C$4*9.81)*Tool!$B$125*SIN(RADIANS(90-DEGREES(ASIN(AD979/2000))))*SQRT(2*Basic!$C$4*9.81)*Tool!$B$125)+(COS(RADIANS(90-DEGREES(ASIN(AD979/2000))))*SQRT(2*Basic!$C$4*9.81)*COS(RADIANS(90-DEGREES(ASIN(AD979/2000))))*SQRT(2*Basic!$C$4*9.81))))*(SQRT((SIN(RADIANS(90-DEGREES(ASIN(AD979/2000))))*SQRT(2*Basic!$C$4*9.81)*Tool!$B$125*SIN(RADIANS(90-DEGREES(ASIN(AD979/2000))))*SQRT(2*Basic!$C$4*9.81)*Tool!$B$125)+(COS(RADIANS(90-DEGREES(ASIN(AD979/2000))))*SQRT(2*Basic!$C$4*9.81)*COS(RADIANS(90-DEGREES(ASIN(AD979/2000))))*SQRT(2*Basic!$C$4*9.81))))/(2*9.81)</f>
        <v>1.0835396796100003</v>
      </c>
      <c r="AS979" s="75">
        <f>(1/9.81)*((SQRT((SIN(RADIANS(90-DEGREES(ASIN(AD979/2000))))*SQRT(2*Basic!$C$4*9.81)*Tool!$B$125*SIN(RADIANS(90-DEGREES(ASIN(AD979/2000))))*SQRT(2*Basic!$C$4*9.81)*Tool!$B$125)+(COS(RADIANS(90-DEGREES(ASIN(AD979/2000))))*SQRT(2*Basic!$C$4*9.81)*COS(RADIANS(90-DEGREES(ASIN(AD979/2000))))*SQRT(2*Basic!$C$4*9.81))))*SIN(RADIANS(AK979))+(SQRT(((SQRT((SIN(RADIANS(90-DEGREES(ASIN(AD979/2000))))*SQRT(2*Basic!$C$4*9.81)*Tool!$B$125*SIN(RADIANS(90-DEGREES(ASIN(AD979/2000))))*SQRT(2*Basic!$C$4*9.81)*Tool!$B$125)+(COS(RADIANS(90-DEGREES(ASIN(AD979/2000))))*SQRT(2*Basic!$C$4*9.81)*COS(RADIANS(90-DEGREES(ASIN(AD979/2000))))*SQRT(2*Basic!$C$4*9.81))))*SIN(RADIANS(AK979))*(SQRT((SIN(RADIANS(90-DEGREES(ASIN(AD979/2000))))*SQRT(2*Basic!$C$4*9.81)*Tool!$B$125*SIN(RADIANS(90-DEGREES(ASIN(AD979/2000))))*SQRT(2*Basic!$C$4*9.81)*Tool!$B$125)+(COS(RADIANS(90-DEGREES(ASIN(AD979/2000))))*SQRT(2*Basic!$C$4*9.81)*COS(RADIANS(90-DEGREES(ASIN(AD979/2000))))*SQRT(2*Basic!$C$4*9.81))))*SIN(RADIANS(AK979)))-19.62*(-Basic!$C$3))))*(SQRT((SIN(RADIANS(90-DEGREES(ASIN(AD979/2000))))*SQRT(2*Basic!$C$4*9.81)*Tool!$B$125*SIN(RADIANS(90-DEGREES(ASIN(AD979/2000))))*SQRT(2*Basic!$C$4*9.81)*Tool!$B$125)+(COS(RADIANS(90-DEGREES(ASIN(AD979/2000))))*SQRT(2*Basic!$C$4*9.81)*COS(RADIANS(90-DEGREES(ASIN(AD979/2000))))*SQRT(2*Basic!$C$4*9.81))))*COS(RADIANS(AK979))</f>
        <v>5.4189871994470691</v>
      </c>
    </row>
    <row r="980" spans="6:45" x14ac:dyDescent="0.3">
      <c r="F980">
        <v>978</v>
      </c>
      <c r="G980" s="31">
        <f t="shared" si="104"/>
        <v>2.8831846488206772</v>
      </c>
      <c r="H980" s="35">
        <f>Tool!$E$10+('Trajectory Map'!G980*SIN(RADIANS(90-2*DEGREES(ASIN($D$5/2000))))/COS(RADIANS(90-2*DEGREES(ASIN($D$5/2000))))-('Trajectory Map'!G980*'Trajectory Map'!G980/((VLOOKUP($D$5,$AD$3:$AR$2002,15,FALSE)*4*COS(RADIANS(90-2*DEGREES(ASIN($D$5/2000))))*COS(RADIANS(90-2*DEGREES(ASIN($D$5/2000))))))))</f>
        <v>4.7734802065567603</v>
      </c>
      <c r="AD980" s="33">
        <f t="shared" si="108"/>
        <v>978</v>
      </c>
      <c r="AE980" s="33">
        <f t="shared" si="105"/>
        <v>1744.5675681956259</v>
      </c>
      <c r="AH980" s="33">
        <f t="shared" si="106"/>
        <v>29.274875647285814</v>
      </c>
      <c r="AI980" s="33">
        <f t="shared" si="107"/>
        <v>60.72512435271419</v>
      </c>
      <c r="AK980" s="75">
        <f t="shared" si="109"/>
        <v>31.450248705428372</v>
      </c>
      <c r="AN980" s="64"/>
      <c r="AQ980" s="64"/>
      <c r="AR980" s="75">
        <f>(SQRT((SIN(RADIANS(90-DEGREES(ASIN(AD980/2000))))*SQRT(2*Basic!$C$4*9.81)*Tool!$B$125*SIN(RADIANS(90-DEGREES(ASIN(AD980/2000))))*SQRT(2*Basic!$C$4*9.81)*Tool!$B$125)+(COS(RADIANS(90-DEGREES(ASIN(AD980/2000))))*SQRT(2*Basic!$C$4*9.81)*COS(RADIANS(90-DEGREES(ASIN(AD980/2000))))*SQRT(2*Basic!$C$4*9.81))))*(SQRT((SIN(RADIANS(90-DEGREES(ASIN(AD980/2000))))*SQRT(2*Basic!$C$4*9.81)*Tool!$B$125*SIN(RADIANS(90-DEGREES(ASIN(AD980/2000))))*SQRT(2*Basic!$C$4*9.81)*Tool!$B$125)+(COS(RADIANS(90-DEGREES(ASIN(AD980/2000))))*SQRT(2*Basic!$C$4*9.81)*COS(RADIANS(90-DEGREES(ASIN(AD980/2000))))*SQRT(2*Basic!$C$4*9.81))))/(2*9.81)</f>
        <v>1.0840637955599999</v>
      </c>
      <c r="AS980" s="75">
        <f>(1/9.81)*((SQRT((SIN(RADIANS(90-DEGREES(ASIN(AD980/2000))))*SQRT(2*Basic!$C$4*9.81)*Tool!$B$125*SIN(RADIANS(90-DEGREES(ASIN(AD980/2000))))*SQRT(2*Basic!$C$4*9.81)*Tool!$B$125)+(COS(RADIANS(90-DEGREES(ASIN(AD980/2000))))*SQRT(2*Basic!$C$4*9.81)*COS(RADIANS(90-DEGREES(ASIN(AD980/2000))))*SQRT(2*Basic!$C$4*9.81))))*SIN(RADIANS(AK980))+(SQRT(((SQRT((SIN(RADIANS(90-DEGREES(ASIN(AD980/2000))))*SQRT(2*Basic!$C$4*9.81)*Tool!$B$125*SIN(RADIANS(90-DEGREES(ASIN(AD980/2000))))*SQRT(2*Basic!$C$4*9.81)*Tool!$B$125)+(COS(RADIANS(90-DEGREES(ASIN(AD980/2000))))*SQRT(2*Basic!$C$4*9.81)*COS(RADIANS(90-DEGREES(ASIN(AD980/2000))))*SQRT(2*Basic!$C$4*9.81))))*SIN(RADIANS(AK980))*(SQRT((SIN(RADIANS(90-DEGREES(ASIN(AD980/2000))))*SQRT(2*Basic!$C$4*9.81)*Tool!$B$125*SIN(RADIANS(90-DEGREES(ASIN(AD980/2000))))*SQRT(2*Basic!$C$4*9.81)*Tool!$B$125)+(COS(RADIANS(90-DEGREES(ASIN(AD980/2000))))*SQRT(2*Basic!$C$4*9.81)*COS(RADIANS(90-DEGREES(ASIN(AD980/2000))))*SQRT(2*Basic!$C$4*9.81))))*SIN(RADIANS(AK980)))-19.62*(-Basic!$C$3))))*(SQRT((SIN(RADIANS(90-DEGREES(ASIN(AD980/2000))))*SQRT(2*Basic!$C$4*9.81)*Tool!$B$125*SIN(RADIANS(90-DEGREES(ASIN(AD980/2000))))*SQRT(2*Basic!$C$4*9.81)*Tool!$B$125)+(COS(RADIANS(90-DEGREES(ASIN(AD980/2000))))*SQRT(2*Basic!$C$4*9.81)*COS(RADIANS(90-DEGREES(ASIN(AD980/2000))))*SQRT(2*Basic!$C$4*9.81))))*COS(RADIANS(AK980))</f>
        <v>5.422188373734758</v>
      </c>
    </row>
    <row r="981" spans="6:45" x14ac:dyDescent="0.3">
      <c r="F981">
        <v>979</v>
      </c>
      <c r="G981" s="31">
        <f t="shared" si="104"/>
        <v>2.8861326903838886</v>
      </c>
      <c r="H981" s="35">
        <f>Tool!$E$10+('Trajectory Map'!G981*SIN(RADIANS(90-2*DEGREES(ASIN($D$5/2000))))/COS(RADIANS(90-2*DEGREES(ASIN($D$5/2000))))-('Trajectory Map'!G981*'Trajectory Map'!G981/((VLOOKUP($D$5,$AD$3:$AR$2002,15,FALSE)*4*COS(RADIANS(90-2*DEGREES(ASIN($D$5/2000))))*COS(RADIANS(90-2*DEGREES(ASIN($D$5/2000))))))))</f>
        <v>4.7705355623133592</v>
      </c>
      <c r="AD981" s="33">
        <f t="shared" si="108"/>
        <v>979</v>
      </c>
      <c r="AE981" s="33">
        <f t="shared" si="105"/>
        <v>1744.0065940242314</v>
      </c>
      <c r="AH981" s="33">
        <f t="shared" si="106"/>
        <v>29.307723323889217</v>
      </c>
      <c r="AI981" s="33">
        <f t="shared" si="107"/>
        <v>60.692276676110779</v>
      </c>
      <c r="AK981" s="75">
        <f t="shared" si="109"/>
        <v>31.384553352221566</v>
      </c>
      <c r="AN981" s="64"/>
      <c r="AQ981" s="64"/>
      <c r="AR981" s="75">
        <f>(SQRT((SIN(RADIANS(90-DEGREES(ASIN(AD981/2000))))*SQRT(2*Basic!$C$4*9.81)*Tool!$B$125*SIN(RADIANS(90-DEGREES(ASIN(AD981/2000))))*SQRT(2*Basic!$C$4*9.81)*Tool!$B$125)+(COS(RADIANS(90-DEGREES(ASIN(AD981/2000))))*SQRT(2*Basic!$C$4*9.81)*COS(RADIANS(90-DEGREES(ASIN(AD981/2000))))*SQRT(2*Basic!$C$4*9.81))))*(SQRT((SIN(RADIANS(90-DEGREES(ASIN(AD981/2000))))*SQRT(2*Basic!$C$4*9.81)*Tool!$B$125*SIN(RADIANS(90-DEGREES(ASIN(AD981/2000))))*SQRT(2*Basic!$C$4*9.81)*Tool!$B$125)+(COS(RADIANS(90-DEGREES(ASIN(AD981/2000))))*SQRT(2*Basic!$C$4*9.81)*COS(RADIANS(90-DEGREES(ASIN(AD981/2000))))*SQRT(2*Basic!$C$4*9.81))))/(2*9.81)</f>
        <v>1.0845884476900003</v>
      </c>
      <c r="AS981" s="75">
        <f>(1/9.81)*((SQRT((SIN(RADIANS(90-DEGREES(ASIN(AD981/2000))))*SQRT(2*Basic!$C$4*9.81)*Tool!$B$125*SIN(RADIANS(90-DEGREES(ASIN(AD981/2000))))*SQRT(2*Basic!$C$4*9.81)*Tool!$B$125)+(COS(RADIANS(90-DEGREES(ASIN(AD981/2000))))*SQRT(2*Basic!$C$4*9.81)*COS(RADIANS(90-DEGREES(ASIN(AD981/2000))))*SQRT(2*Basic!$C$4*9.81))))*SIN(RADIANS(AK981))+(SQRT(((SQRT((SIN(RADIANS(90-DEGREES(ASIN(AD981/2000))))*SQRT(2*Basic!$C$4*9.81)*Tool!$B$125*SIN(RADIANS(90-DEGREES(ASIN(AD981/2000))))*SQRT(2*Basic!$C$4*9.81)*Tool!$B$125)+(COS(RADIANS(90-DEGREES(ASIN(AD981/2000))))*SQRT(2*Basic!$C$4*9.81)*COS(RADIANS(90-DEGREES(ASIN(AD981/2000))))*SQRT(2*Basic!$C$4*9.81))))*SIN(RADIANS(AK981))*(SQRT((SIN(RADIANS(90-DEGREES(ASIN(AD981/2000))))*SQRT(2*Basic!$C$4*9.81)*Tool!$B$125*SIN(RADIANS(90-DEGREES(ASIN(AD981/2000))))*SQRT(2*Basic!$C$4*9.81)*Tool!$B$125)+(COS(RADIANS(90-DEGREES(ASIN(AD981/2000))))*SQRT(2*Basic!$C$4*9.81)*COS(RADIANS(90-DEGREES(ASIN(AD981/2000))))*SQRT(2*Basic!$C$4*9.81))))*SIN(RADIANS(AK981)))-19.62*(-Basic!$C$3))))*(SQRT((SIN(RADIANS(90-DEGREES(ASIN(AD981/2000))))*SQRT(2*Basic!$C$4*9.81)*Tool!$B$125*SIN(RADIANS(90-DEGREES(ASIN(AD981/2000))))*SQRT(2*Basic!$C$4*9.81)*Tool!$B$125)+(COS(RADIANS(90-DEGREES(ASIN(AD981/2000))))*SQRT(2*Basic!$C$4*9.81)*COS(RADIANS(90-DEGREES(ASIN(AD981/2000))))*SQRT(2*Basic!$C$4*9.81))))*COS(RADIANS(AK981))</f>
        <v>5.4253803292639926</v>
      </c>
    </row>
    <row r="982" spans="6:45" x14ac:dyDescent="0.3">
      <c r="F982">
        <v>980</v>
      </c>
      <c r="G982" s="31">
        <f t="shared" si="104"/>
        <v>2.8890807319471001</v>
      </c>
      <c r="H982" s="35">
        <f>Tool!$E$10+('Trajectory Map'!G982*SIN(RADIANS(90-2*DEGREES(ASIN($D$5/2000))))/COS(RADIANS(90-2*DEGREES(ASIN($D$5/2000))))-('Trajectory Map'!G982*'Trajectory Map'!G982/((VLOOKUP($D$5,$AD$3:$AR$2002,15,FALSE)*4*COS(RADIANS(90-2*DEGREES(ASIN($D$5/2000))))*COS(RADIANS(90-2*DEGREES(ASIN($D$5/2000))))))))</f>
        <v>4.7675874644764455</v>
      </c>
      <c r="AD982" s="33">
        <f t="shared" si="108"/>
        <v>980</v>
      </c>
      <c r="AE982" s="33">
        <f t="shared" si="105"/>
        <v>1743.4448657758007</v>
      </c>
      <c r="AH982" s="33">
        <f t="shared" si="106"/>
        <v>29.340581575023734</v>
      </c>
      <c r="AI982" s="33">
        <f t="shared" si="107"/>
        <v>60.659418424976266</v>
      </c>
      <c r="AK982" s="75">
        <f t="shared" si="109"/>
        <v>31.318836849952532</v>
      </c>
      <c r="AN982" s="64"/>
      <c r="AQ982" s="64"/>
      <c r="AR982" s="75">
        <f>(SQRT((SIN(RADIANS(90-DEGREES(ASIN(AD982/2000))))*SQRT(2*Basic!$C$4*9.81)*Tool!$B$125*SIN(RADIANS(90-DEGREES(ASIN(AD982/2000))))*SQRT(2*Basic!$C$4*9.81)*Tool!$B$125)+(COS(RADIANS(90-DEGREES(ASIN(AD982/2000))))*SQRT(2*Basic!$C$4*9.81)*COS(RADIANS(90-DEGREES(ASIN(AD982/2000))))*SQRT(2*Basic!$C$4*9.81))))*(SQRT((SIN(RADIANS(90-DEGREES(ASIN(AD982/2000))))*SQRT(2*Basic!$C$4*9.81)*Tool!$B$125*SIN(RADIANS(90-DEGREES(ASIN(AD982/2000))))*SQRT(2*Basic!$C$4*9.81)*Tool!$B$125)+(COS(RADIANS(90-DEGREES(ASIN(AD982/2000))))*SQRT(2*Basic!$C$4*9.81)*COS(RADIANS(90-DEGREES(ASIN(AD982/2000))))*SQRT(2*Basic!$C$4*9.81))))/(2*9.81)</f>
        <v>1.085113636</v>
      </c>
      <c r="AS982" s="75">
        <f>(1/9.81)*((SQRT((SIN(RADIANS(90-DEGREES(ASIN(AD982/2000))))*SQRT(2*Basic!$C$4*9.81)*Tool!$B$125*SIN(RADIANS(90-DEGREES(ASIN(AD982/2000))))*SQRT(2*Basic!$C$4*9.81)*Tool!$B$125)+(COS(RADIANS(90-DEGREES(ASIN(AD982/2000))))*SQRT(2*Basic!$C$4*9.81)*COS(RADIANS(90-DEGREES(ASIN(AD982/2000))))*SQRT(2*Basic!$C$4*9.81))))*SIN(RADIANS(AK982))+(SQRT(((SQRT((SIN(RADIANS(90-DEGREES(ASIN(AD982/2000))))*SQRT(2*Basic!$C$4*9.81)*Tool!$B$125*SIN(RADIANS(90-DEGREES(ASIN(AD982/2000))))*SQRT(2*Basic!$C$4*9.81)*Tool!$B$125)+(COS(RADIANS(90-DEGREES(ASIN(AD982/2000))))*SQRT(2*Basic!$C$4*9.81)*COS(RADIANS(90-DEGREES(ASIN(AD982/2000))))*SQRT(2*Basic!$C$4*9.81))))*SIN(RADIANS(AK982))*(SQRT((SIN(RADIANS(90-DEGREES(ASIN(AD982/2000))))*SQRT(2*Basic!$C$4*9.81)*Tool!$B$125*SIN(RADIANS(90-DEGREES(ASIN(AD982/2000))))*SQRT(2*Basic!$C$4*9.81)*Tool!$B$125)+(COS(RADIANS(90-DEGREES(ASIN(AD982/2000))))*SQRT(2*Basic!$C$4*9.81)*COS(RADIANS(90-DEGREES(ASIN(AD982/2000))))*SQRT(2*Basic!$C$4*9.81))))*SIN(RADIANS(AK982)))-19.62*(-Basic!$C$3))))*(SQRT((SIN(RADIANS(90-DEGREES(ASIN(AD982/2000))))*SQRT(2*Basic!$C$4*9.81)*Tool!$B$125*SIN(RADIANS(90-DEGREES(ASIN(AD982/2000))))*SQRT(2*Basic!$C$4*9.81)*Tool!$B$125)+(COS(RADIANS(90-DEGREES(ASIN(AD982/2000))))*SQRT(2*Basic!$C$4*9.81)*COS(RADIANS(90-DEGREES(ASIN(AD982/2000))))*SQRT(2*Basic!$C$4*9.81))))*COS(RADIANS(AK982))</f>
        <v>5.4285630493501928</v>
      </c>
    </row>
    <row r="983" spans="6:45" x14ac:dyDescent="0.3">
      <c r="F983">
        <v>981</v>
      </c>
      <c r="G983" s="31">
        <f t="shared" si="104"/>
        <v>2.8920287735103112</v>
      </c>
      <c r="H983" s="35">
        <f>Tool!$E$10+('Trajectory Map'!G983*SIN(RADIANS(90-2*DEGREES(ASIN($D$5/2000))))/COS(RADIANS(90-2*DEGREES(ASIN($D$5/2000))))-('Trajectory Map'!G983*'Trajectory Map'!G983/((VLOOKUP($D$5,$AD$3:$AR$2002,15,FALSE)*4*COS(RADIANS(90-2*DEGREES(ASIN($D$5/2000))))*COS(RADIANS(90-2*DEGREES(ASIN($D$5/2000))))))))</f>
        <v>4.7646359130460176</v>
      </c>
      <c r="AD983" s="33">
        <f t="shared" si="108"/>
        <v>981</v>
      </c>
      <c r="AE983" s="33">
        <f t="shared" si="105"/>
        <v>1742.8823827212209</v>
      </c>
      <c r="AH983" s="33">
        <f t="shared" si="106"/>
        <v>29.373450421725636</v>
      </c>
      <c r="AI983" s="33">
        <f t="shared" si="107"/>
        <v>60.626549578274364</v>
      </c>
      <c r="AK983" s="75">
        <f t="shared" si="109"/>
        <v>31.253099156548728</v>
      </c>
      <c r="AN983" s="64"/>
      <c r="AQ983" s="64"/>
      <c r="AR983" s="75">
        <f>(SQRT((SIN(RADIANS(90-DEGREES(ASIN(AD983/2000))))*SQRT(2*Basic!$C$4*9.81)*Tool!$B$125*SIN(RADIANS(90-DEGREES(ASIN(AD983/2000))))*SQRT(2*Basic!$C$4*9.81)*Tool!$B$125)+(COS(RADIANS(90-DEGREES(ASIN(AD983/2000))))*SQRT(2*Basic!$C$4*9.81)*COS(RADIANS(90-DEGREES(ASIN(AD983/2000))))*SQRT(2*Basic!$C$4*9.81))))*(SQRT((SIN(RADIANS(90-DEGREES(ASIN(AD983/2000))))*SQRT(2*Basic!$C$4*9.81)*Tool!$B$125*SIN(RADIANS(90-DEGREES(ASIN(AD983/2000))))*SQRT(2*Basic!$C$4*9.81)*Tool!$B$125)+(COS(RADIANS(90-DEGREES(ASIN(AD983/2000))))*SQRT(2*Basic!$C$4*9.81)*COS(RADIANS(90-DEGREES(ASIN(AD983/2000))))*SQRT(2*Basic!$C$4*9.81))))/(2*9.81)</f>
        <v>1.0856393604900001</v>
      </c>
      <c r="AS983" s="75">
        <f>(1/9.81)*((SQRT((SIN(RADIANS(90-DEGREES(ASIN(AD983/2000))))*SQRT(2*Basic!$C$4*9.81)*Tool!$B$125*SIN(RADIANS(90-DEGREES(ASIN(AD983/2000))))*SQRT(2*Basic!$C$4*9.81)*Tool!$B$125)+(COS(RADIANS(90-DEGREES(ASIN(AD983/2000))))*SQRT(2*Basic!$C$4*9.81)*COS(RADIANS(90-DEGREES(ASIN(AD983/2000))))*SQRT(2*Basic!$C$4*9.81))))*SIN(RADIANS(AK983))+(SQRT(((SQRT((SIN(RADIANS(90-DEGREES(ASIN(AD983/2000))))*SQRT(2*Basic!$C$4*9.81)*Tool!$B$125*SIN(RADIANS(90-DEGREES(ASIN(AD983/2000))))*SQRT(2*Basic!$C$4*9.81)*Tool!$B$125)+(COS(RADIANS(90-DEGREES(ASIN(AD983/2000))))*SQRT(2*Basic!$C$4*9.81)*COS(RADIANS(90-DEGREES(ASIN(AD983/2000))))*SQRT(2*Basic!$C$4*9.81))))*SIN(RADIANS(AK983))*(SQRT((SIN(RADIANS(90-DEGREES(ASIN(AD983/2000))))*SQRT(2*Basic!$C$4*9.81)*Tool!$B$125*SIN(RADIANS(90-DEGREES(ASIN(AD983/2000))))*SQRT(2*Basic!$C$4*9.81)*Tool!$B$125)+(COS(RADIANS(90-DEGREES(ASIN(AD983/2000))))*SQRT(2*Basic!$C$4*9.81)*COS(RADIANS(90-DEGREES(ASIN(AD983/2000))))*SQRT(2*Basic!$C$4*9.81))))*SIN(RADIANS(AK983)))-19.62*(-Basic!$C$3))))*(SQRT((SIN(RADIANS(90-DEGREES(ASIN(AD983/2000))))*SQRT(2*Basic!$C$4*9.81)*Tool!$B$125*SIN(RADIANS(90-DEGREES(ASIN(AD983/2000))))*SQRT(2*Basic!$C$4*9.81)*Tool!$B$125)+(COS(RADIANS(90-DEGREES(ASIN(AD983/2000))))*SQRT(2*Basic!$C$4*9.81)*COS(RADIANS(90-DEGREES(ASIN(AD983/2000))))*SQRT(2*Basic!$C$4*9.81))))*COS(RADIANS(AK983))</f>
        <v>5.4317365173079049</v>
      </c>
    </row>
    <row r="984" spans="6:45" x14ac:dyDescent="0.3">
      <c r="F984">
        <v>982</v>
      </c>
      <c r="G984" s="31">
        <f t="shared" si="104"/>
        <v>2.8949768150735227</v>
      </c>
      <c r="H984" s="35">
        <f>Tool!$E$10+('Trajectory Map'!G984*SIN(RADIANS(90-2*DEGREES(ASIN($D$5/2000))))/COS(RADIANS(90-2*DEGREES(ASIN($D$5/2000))))-('Trajectory Map'!G984*'Trajectory Map'!G984/((VLOOKUP($D$5,$AD$3:$AR$2002,15,FALSE)*4*COS(RADIANS(90-2*DEGREES(ASIN($D$5/2000))))*COS(RADIANS(90-2*DEGREES(ASIN($D$5/2000))))))))</f>
        <v>4.7616809080220754</v>
      </c>
      <c r="AD984" s="33">
        <f t="shared" si="108"/>
        <v>982</v>
      </c>
      <c r="AE984" s="33">
        <f t="shared" si="105"/>
        <v>1742.3191441294559</v>
      </c>
      <c r="AH984" s="33">
        <f t="shared" si="106"/>
        <v>29.406329885079092</v>
      </c>
      <c r="AI984" s="33">
        <f t="shared" si="107"/>
        <v>60.593670114920911</v>
      </c>
      <c r="AK984" s="75">
        <f t="shared" si="109"/>
        <v>31.187340229841816</v>
      </c>
      <c r="AN984" s="64"/>
      <c r="AQ984" s="64"/>
      <c r="AR984" s="75">
        <f>(SQRT((SIN(RADIANS(90-DEGREES(ASIN(AD984/2000))))*SQRT(2*Basic!$C$4*9.81)*Tool!$B$125*SIN(RADIANS(90-DEGREES(ASIN(AD984/2000))))*SQRT(2*Basic!$C$4*9.81)*Tool!$B$125)+(COS(RADIANS(90-DEGREES(ASIN(AD984/2000))))*SQRT(2*Basic!$C$4*9.81)*COS(RADIANS(90-DEGREES(ASIN(AD984/2000))))*SQRT(2*Basic!$C$4*9.81))))*(SQRT((SIN(RADIANS(90-DEGREES(ASIN(AD984/2000))))*SQRT(2*Basic!$C$4*9.81)*Tool!$B$125*SIN(RADIANS(90-DEGREES(ASIN(AD984/2000))))*SQRT(2*Basic!$C$4*9.81)*Tool!$B$125)+(COS(RADIANS(90-DEGREES(ASIN(AD984/2000))))*SQRT(2*Basic!$C$4*9.81)*COS(RADIANS(90-DEGREES(ASIN(AD984/2000))))*SQRT(2*Basic!$C$4*9.81))))/(2*9.81)</f>
        <v>1.0861656211600001</v>
      </c>
      <c r="AS984" s="75">
        <f>(1/9.81)*((SQRT((SIN(RADIANS(90-DEGREES(ASIN(AD984/2000))))*SQRT(2*Basic!$C$4*9.81)*Tool!$B$125*SIN(RADIANS(90-DEGREES(ASIN(AD984/2000))))*SQRT(2*Basic!$C$4*9.81)*Tool!$B$125)+(COS(RADIANS(90-DEGREES(ASIN(AD984/2000))))*SQRT(2*Basic!$C$4*9.81)*COS(RADIANS(90-DEGREES(ASIN(AD984/2000))))*SQRT(2*Basic!$C$4*9.81))))*SIN(RADIANS(AK984))+(SQRT(((SQRT((SIN(RADIANS(90-DEGREES(ASIN(AD984/2000))))*SQRT(2*Basic!$C$4*9.81)*Tool!$B$125*SIN(RADIANS(90-DEGREES(ASIN(AD984/2000))))*SQRT(2*Basic!$C$4*9.81)*Tool!$B$125)+(COS(RADIANS(90-DEGREES(ASIN(AD984/2000))))*SQRT(2*Basic!$C$4*9.81)*COS(RADIANS(90-DEGREES(ASIN(AD984/2000))))*SQRT(2*Basic!$C$4*9.81))))*SIN(RADIANS(AK984))*(SQRT((SIN(RADIANS(90-DEGREES(ASIN(AD984/2000))))*SQRT(2*Basic!$C$4*9.81)*Tool!$B$125*SIN(RADIANS(90-DEGREES(ASIN(AD984/2000))))*SQRT(2*Basic!$C$4*9.81)*Tool!$B$125)+(COS(RADIANS(90-DEGREES(ASIN(AD984/2000))))*SQRT(2*Basic!$C$4*9.81)*COS(RADIANS(90-DEGREES(ASIN(AD984/2000))))*SQRT(2*Basic!$C$4*9.81))))*SIN(RADIANS(AK984)))-19.62*(-Basic!$C$3))))*(SQRT((SIN(RADIANS(90-DEGREES(ASIN(AD984/2000))))*SQRT(2*Basic!$C$4*9.81)*Tool!$B$125*SIN(RADIANS(90-DEGREES(ASIN(AD984/2000))))*SQRT(2*Basic!$C$4*9.81)*Tool!$B$125)+(COS(RADIANS(90-DEGREES(ASIN(AD984/2000))))*SQRT(2*Basic!$C$4*9.81)*COS(RADIANS(90-DEGREES(ASIN(AD984/2000))))*SQRT(2*Basic!$C$4*9.81))))*COS(RADIANS(AK984))</f>
        <v>5.434900716450886</v>
      </c>
    </row>
    <row r="985" spans="6:45" x14ac:dyDescent="0.3">
      <c r="F985">
        <v>983</v>
      </c>
      <c r="G985" s="31">
        <f t="shared" si="104"/>
        <v>2.8979248566367337</v>
      </c>
      <c r="H985" s="35">
        <f>Tool!$E$10+('Trajectory Map'!G985*SIN(RADIANS(90-2*DEGREES(ASIN($D$5/2000))))/COS(RADIANS(90-2*DEGREES(ASIN($D$5/2000))))-('Trajectory Map'!G985*'Trajectory Map'!G985/((VLOOKUP($D$5,$AD$3:$AR$2002,15,FALSE)*4*COS(RADIANS(90-2*DEGREES(ASIN($D$5/2000))))*COS(RADIANS(90-2*DEGREES(ASIN($D$5/2000))))))))</f>
        <v>4.758722449404619</v>
      </c>
      <c r="AD985" s="33">
        <f t="shared" si="108"/>
        <v>983</v>
      </c>
      <c r="AE985" s="33">
        <f t="shared" si="105"/>
        <v>1741.7551492675427</v>
      </c>
      <c r="AH985" s="33">
        <f t="shared" si="106"/>
        <v>29.439219986216322</v>
      </c>
      <c r="AI985" s="33">
        <f t="shared" si="107"/>
        <v>60.560780013783678</v>
      </c>
      <c r="AK985" s="75">
        <f t="shared" si="109"/>
        <v>31.121560027567355</v>
      </c>
      <c r="AN985" s="64"/>
      <c r="AQ985" s="64"/>
      <c r="AR985" s="75">
        <f>(SQRT((SIN(RADIANS(90-DEGREES(ASIN(AD985/2000))))*SQRT(2*Basic!$C$4*9.81)*Tool!$B$125*SIN(RADIANS(90-DEGREES(ASIN(AD985/2000))))*SQRT(2*Basic!$C$4*9.81)*Tool!$B$125)+(COS(RADIANS(90-DEGREES(ASIN(AD985/2000))))*SQRT(2*Basic!$C$4*9.81)*COS(RADIANS(90-DEGREES(ASIN(AD985/2000))))*SQRT(2*Basic!$C$4*9.81))))*(SQRT((SIN(RADIANS(90-DEGREES(ASIN(AD985/2000))))*SQRT(2*Basic!$C$4*9.81)*Tool!$B$125*SIN(RADIANS(90-DEGREES(ASIN(AD985/2000))))*SQRT(2*Basic!$C$4*9.81)*Tool!$B$125)+(COS(RADIANS(90-DEGREES(ASIN(AD985/2000))))*SQRT(2*Basic!$C$4*9.81)*COS(RADIANS(90-DEGREES(ASIN(AD985/2000))))*SQRT(2*Basic!$C$4*9.81))))/(2*9.81)</f>
        <v>1.0866924180099999</v>
      </c>
      <c r="AS985" s="75">
        <f>(1/9.81)*((SQRT((SIN(RADIANS(90-DEGREES(ASIN(AD985/2000))))*SQRT(2*Basic!$C$4*9.81)*Tool!$B$125*SIN(RADIANS(90-DEGREES(ASIN(AD985/2000))))*SQRT(2*Basic!$C$4*9.81)*Tool!$B$125)+(COS(RADIANS(90-DEGREES(ASIN(AD985/2000))))*SQRT(2*Basic!$C$4*9.81)*COS(RADIANS(90-DEGREES(ASIN(AD985/2000))))*SQRT(2*Basic!$C$4*9.81))))*SIN(RADIANS(AK985))+(SQRT(((SQRT((SIN(RADIANS(90-DEGREES(ASIN(AD985/2000))))*SQRT(2*Basic!$C$4*9.81)*Tool!$B$125*SIN(RADIANS(90-DEGREES(ASIN(AD985/2000))))*SQRT(2*Basic!$C$4*9.81)*Tool!$B$125)+(COS(RADIANS(90-DEGREES(ASIN(AD985/2000))))*SQRT(2*Basic!$C$4*9.81)*COS(RADIANS(90-DEGREES(ASIN(AD985/2000))))*SQRT(2*Basic!$C$4*9.81))))*SIN(RADIANS(AK985))*(SQRT((SIN(RADIANS(90-DEGREES(ASIN(AD985/2000))))*SQRT(2*Basic!$C$4*9.81)*Tool!$B$125*SIN(RADIANS(90-DEGREES(ASIN(AD985/2000))))*SQRT(2*Basic!$C$4*9.81)*Tool!$B$125)+(COS(RADIANS(90-DEGREES(ASIN(AD985/2000))))*SQRT(2*Basic!$C$4*9.81)*COS(RADIANS(90-DEGREES(ASIN(AD985/2000))))*SQRT(2*Basic!$C$4*9.81))))*SIN(RADIANS(AK985)))-19.62*(-Basic!$C$3))))*(SQRT((SIN(RADIANS(90-DEGREES(ASIN(AD985/2000))))*SQRT(2*Basic!$C$4*9.81)*Tool!$B$125*SIN(RADIANS(90-DEGREES(ASIN(AD985/2000))))*SQRT(2*Basic!$C$4*9.81)*Tool!$B$125)+(COS(RADIANS(90-DEGREES(ASIN(AD985/2000))))*SQRT(2*Basic!$C$4*9.81)*COS(RADIANS(90-DEGREES(ASIN(AD985/2000))))*SQRT(2*Basic!$C$4*9.81))))*COS(RADIANS(AK985))</f>
        <v>5.4380556300922045</v>
      </c>
    </row>
    <row r="986" spans="6:45" x14ac:dyDescent="0.3">
      <c r="F986">
        <v>984</v>
      </c>
      <c r="G986" s="31">
        <f t="shared" si="104"/>
        <v>2.9008728981999452</v>
      </c>
      <c r="H986" s="35">
        <f>Tool!$E$10+('Trajectory Map'!G986*SIN(RADIANS(90-2*DEGREES(ASIN($D$5/2000))))/COS(RADIANS(90-2*DEGREES(ASIN($D$5/2000))))-('Trajectory Map'!G986*'Trajectory Map'!G986/((VLOOKUP($D$5,$AD$3:$AR$2002,15,FALSE)*4*COS(RADIANS(90-2*DEGREES(ASIN($D$5/2000))))*COS(RADIANS(90-2*DEGREES(ASIN($D$5/2000))))))))</f>
        <v>4.7557605371936482</v>
      </c>
      <c r="AD986" s="33">
        <f t="shared" si="108"/>
        <v>984</v>
      </c>
      <c r="AE986" s="33">
        <f t="shared" si="105"/>
        <v>1741.1903974005829</v>
      </c>
      <c r="AH986" s="33">
        <f t="shared" si="106"/>
        <v>29.472120746317788</v>
      </c>
      <c r="AI986" s="33">
        <f t="shared" si="107"/>
        <v>60.527879253682215</v>
      </c>
      <c r="AK986" s="75">
        <f t="shared" si="109"/>
        <v>31.055758507364423</v>
      </c>
      <c r="AN986" s="64"/>
      <c r="AQ986" s="64"/>
      <c r="AR986" s="75">
        <f>(SQRT((SIN(RADIANS(90-DEGREES(ASIN(AD986/2000))))*SQRT(2*Basic!$C$4*9.81)*Tool!$B$125*SIN(RADIANS(90-DEGREES(ASIN(AD986/2000))))*SQRT(2*Basic!$C$4*9.81)*Tool!$B$125)+(COS(RADIANS(90-DEGREES(ASIN(AD986/2000))))*SQRT(2*Basic!$C$4*9.81)*COS(RADIANS(90-DEGREES(ASIN(AD986/2000))))*SQRT(2*Basic!$C$4*9.81))))*(SQRT((SIN(RADIANS(90-DEGREES(ASIN(AD986/2000))))*SQRT(2*Basic!$C$4*9.81)*Tool!$B$125*SIN(RADIANS(90-DEGREES(ASIN(AD986/2000))))*SQRT(2*Basic!$C$4*9.81)*Tool!$B$125)+(COS(RADIANS(90-DEGREES(ASIN(AD986/2000))))*SQRT(2*Basic!$C$4*9.81)*COS(RADIANS(90-DEGREES(ASIN(AD986/2000))))*SQRT(2*Basic!$C$4*9.81))))/(2*9.81)</f>
        <v>1.0872197510400001</v>
      </c>
      <c r="AS986" s="75">
        <f>(1/9.81)*((SQRT((SIN(RADIANS(90-DEGREES(ASIN(AD986/2000))))*SQRT(2*Basic!$C$4*9.81)*Tool!$B$125*SIN(RADIANS(90-DEGREES(ASIN(AD986/2000))))*SQRT(2*Basic!$C$4*9.81)*Tool!$B$125)+(COS(RADIANS(90-DEGREES(ASIN(AD986/2000))))*SQRT(2*Basic!$C$4*9.81)*COS(RADIANS(90-DEGREES(ASIN(AD986/2000))))*SQRT(2*Basic!$C$4*9.81))))*SIN(RADIANS(AK986))+(SQRT(((SQRT((SIN(RADIANS(90-DEGREES(ASIN(AD986/2000))))*SQRT(2*Basic!$C$4*9.81)*Tool!$B$125*SIN(RADIANS(90-DEGREES(ASIN(AD986/2000))))*SQRT(2*Basic!$C$4*9.81)*Tool!$B$125)+(COS(RADIANS(90-DEGREES(ASIN(AD986/2000))))*SQRT(2*Basic!$C$4*9.81)*COS(RADIANS(90-DEGREES(ASIN(AD986/2000))))*SQRT(2*Basic!$C$4*9.81))))*SIN(RADIANS(AK986))*(SQRT((SIN(RADIANS(90-DEGREES(ASIN(AD986/2000))))*SQRT(2*Basic!$C$4*9.81)*Tool!$B$125*SIN(RADIANS(90-DEGREES(ASIN(AD986/2000))))*SQRT(2*Basic!$C$4*9.81)*Tool!$B$125)+(COS(RADIANS(90-DEGREES(ASIN(AD986/2000))))*SQRT(2*Basic!$C$4*9.81)*COS(RADIANS(90-DEGREES(ASIN(AD986/2000))))*SQRT(2*Basic!$C$4*9.81))))*SIN(RADIANS(AK986)))-19.62*(-Basic!$C$3))))*(SQRT((SIN(RADIANS(90-DEGREES(ASIN(AD986/2000))))*SQRT(2*Basic!$C$4*9.81)*Tool!$B$125*SIN(RADIANS(90-DEGREES(ASIN(AD986/2000))))*SQRT(2*Basic!$C$4*9.81)*Tool!$B$125)+(COS(RADIANS(90-DEGREES(ASIN(AD986/2000))))*SQRT(2*Basic!$C$4*9.81)*COS(RADIANS(90-DEGREES(ASIN(AD986/2000))))*SQRT(2*Basic!$C$4*9.81))))*COS(RADIANS(AK986))</f>
        <v>5.4412012415443494</v>
      </c>
    </row>
    <row r="987" spans="6:45" x14ac:dyDescent="0.3">
      <c r="F987">
        <v>985</v>
      </c>
      <c r="G987" s="31">
        <f t="shared" si="104"/>
        <v>2.9038209397631563</v>
      </c>
      <c r="H987" s="35">
        <f>Tool!$E$10+('Trajectory Map'!G987*SIN(RADIANS(90-2*DEGREES(ASIN($D$5/2000))))/COS(RADIANS(90-2*DEGREES(ASIN($D$5/2000))))-('Trajectory Map'!G987*'Trajectory Map'!G987/((VLOOKUP($D$5,$AD$3:$AR$2002,15,FALSE)*4*COS(RADIANS(90-2*DEGREES(ASIN($D$5/2000))))*COS(RADIANS(90-2*DEGREES(ASIN($D$5/2000))))))))</f>
        <v>4.752795171389165</v>
      </c>
      <c r="AD987" s="33">
        <f t="shared" si="108"/>
        <v>985</v>
      </c>
      <c r="AE987" s="33">
        <f t="shared" si="105"/>
        <v>1740.6248877917378</v>
      </c>
      <c r="AH987" s="33">
        <f t="shared" si="106"/>
        <v>29.505032186612375</v>
      </c>
      <c r="AI987" s="33">
        <f t="shared" si="107"/>
        <v>60.494967813387625</v>
      </c>
      <c r="AK987" s="75">
        <f t="shared" si="109"/>
        <v>30.989935626775249</v>
      </c>
      <c r="AN987" s="64"/>
      <c r="AQ987" s="64"/>
      <c r="AR987" s="75">
        <f>(SQRT((SIN(RADIANS(90-DEGREES(ASIN(AD987/2000))))*SQRT(2*Basic!$C$4*9.81)*Tool!$B$125*SIN(RADIANS(90-DEGREES(ASIN(AD987/2000))))*SQRT(2*Basic!$C$4*9.81)*Tool!$B$125)+(COS(RADIANS(90-DEGREES(ASIN(AD987/2000))))*SQRT(2*Basic!$C$4*9.81)*COS(RADIANS(90-DEGREES(ASIN(AD987/2000))))*SQRT(2*Basic!$C$4*9.81))))*(SQRT((SIN(RADIANS(90-DEGREES(ASIN(AD987/2000))))*SQRT(2*Basic!$C$4*9.81)*Tool!$B$125*SIN(RADIANS(90-DEGREES(ASIN(AD987/2000))))*SQRT(2*Basic!$C$4*9.81)*Tool!$B$125)+(COS(RADIANS(90-DEGREES(ASIN(AD987/2000))))*SQRT(2*Basic!$C$4*9.81)*COS(RADIANS(90-DEGREES(ASIN(AD987/2000))))*SQRT(2*Basic!$C$4*9.81))))/(2*9.81)</f>
        <v>1.0877476202500005</v>
      </c>
      <c r="AS987" s="75">
        <f>(1/9.81)*((SQRT((SIN(RADIANS(90-DEGREES(ASIN(AD987/2000))))*SQRT(2*Basic!$C$4*9.81)*Tool!$B$125*SIN(RADIANS(90-DEGREES(ASIN(AD987/2000))))*SQRT(2*Basic!$C$4*9.81)*Tool!$B$125)+(COS(RADIANS(90-DEGREES(ASIN(AD987/2000))))*SQRT(2*Basic!$C$4*9.81)*COS(RADIANS(90-DEGREES(ASIN(AD987/2000))))*SQRT(2*Basic!$C$4*9.81))))*SIN(RADIANS(AK987))+(SQRT(((SQRT((SIN(RADIANS(90-DEGREES(ASIN(AD987/2000))))*SQRT(2*Basic!$C$4*9.81)*Tool!$B$125*SIN(RADIANS(90-DEGREES(ASIN(AD987/2000))))*SQRT(2*Basic!$C$4*9.81)*Tool!$B$125)+(COS(RADIANS(90-DEGREES(ASIN(AD987/2000))))*SQRT(2*Basic!$C$4*9.81)*COS(RADIANS(90-DEGREES(ASIN(AD987/2000))))*SQRT(2*Basic!$C$4*9.81))))*SIN(RADIANS(AK987))*(SQRT((SIN(RADIANS(90-DEGREES(ASIN(AD987/2000))))*SQRT(2*Basic!$C$4*9.81)*Tool!$B$125*SIN(RADIANS(90-DEGREES(ASIN(AD987/2000))))*SQRT(2*Basic!$C$4*9.81)*Tool!$B$125)+(COS(RADIANS(90-DEGREES(ASIN(AD987/2000))))*SQRT(2*Basic!$C$4*9.81)*COS(RADIANS(90-DEGREES(ASIN(AD987/2000))))*SQRT(2*Basic!$C$4*9.81))))*SIN(RADIANS(AK987)))-19.62*(-Basic!$C$3))))*(SQRT((SIN(RADIANS(90-DEGREES(ASIN(AD987/2000))))*SQRT(2*Basic!$C$4*9.81)*Tool!$B$125*SIN(RADIANS(90-DEGREES(ASIN(AD987/2000))))*SQRT(2*Basic!$C$4*9.81)*Tool!$B$125)+(COS(RADIANS(90-DEGREES(ASIN(AD987/2000))))*SQRT(2*Basic!$C$4*9.81)*COS(RADIANS(90-DEGREES(ASIN(AD987/2000))))*SQRT(2*Basic!$C$4*9.81))))*COS(RADIANS(AK987))</f>
        <v>5.4443375341193203</v>
      </c>
    </row>
    <row r="988" spans="6:45" x14ac:dyDescent="0.3">
      <c r="F988">
        <v>986</v>
      </c>
      <c r="G988" s="31">
        <f t="shared" si="104"/>
        <v>2.9067689813263677</v>
      </c>
      <c r="H988" s="35">
        <f>Tool!$E$10+('Trajectory Map'!G988*SIN(RADIANS(90-2*DEGREES(ASIN($D$5/2000))))/COS(RADIANS(90-2*DEGREES(ASIN($D$5/2000))))-('Trajectory Map'!G988*'Trajectory Map'!G988/((VLOOKUP($D$5,$AD$3:$AR$2002,15,FALSE)*4*COS(RADIANS(90-2*DEGREES(ASIN($D$5/2000))))*COS(RADIANS(90-2*DEGREES(ASIN($D$5/2000))))))))</f>
        <v>4.7498263519911657</v>
      </c>
      <c r="AD988" s="33">
        <f t="shared" si="108"/>
        <v>986</v>
      </c>
      <c r="AE988" s="33">
        <f t="shared" si="105"/>
        <v>1740.0586197022214</v>
      </c>
      <c r="AH988" s="33">
        <f t="shared" si="106"/>
        <v>29.537954328377523</v>
      </c>
      <c r="AI988" s="33">
        <f t="shared" si="107"/>
        <v>60.462045671622477</v>
      </c>
      <c r="AK988" s="75">
        <f t="shared" si="109"/>
        <v>30.924091343244953</v>
      </c>
      <c r="AN988" s="64"/>
      <c r="AQ988" s="64"/>
      <c r="AR988" s="75">
        <f>(SQRT((SIN(RADIANS(90-DEGREES(ASIN(AD988/2000))))*SQRT(2*Basic!$C$4*9.81)*Tool!$B$125*SIN(RADIANS(90-DEGREES(ASIN(AD988/2000))))*SQRT(2*Basic!$C$4*9.81)*Tool!$B$125)+(COS(RADIANS(90-DEGREES(ASIN(AD988/2000))))*SQRT(2*Basic!$C$4*9.81)*COS(RADIANS(90-DEGREES(ASIN(AD988/2000))))*SQRT(2*Basic!$C$4*9.81))))*(SQRT((SIN(RADIANS(90-DEGREES(ASIN(AD988/2000))))*SQRT(2*Basic!$C$4*9.81)*Tool!$B$125*SIN(RADIANS(90-DEGREES(ASIN(AD988/2000))))*SQRT(2*Basic!$C$4*9.81)*Tool!$B$125)+(COS(RADIANS(90-DEGREES(ASIN(AD988/2000))))*SQRT(2*Basic!$C$4*9.81)*COS(RADIANS(90-DEGREES(ASIN(AD988/2000))))*SQRT(2*Basic!$C$4*9.81))))/(2*9.81)</f>
        <v>1.0882760256400001</v>
      </c>
      <c r="AS988" s="75">
        <f>(1/9.81)*((SQRT((SIN(RADIANS(90-DEGREES(ASIN(AD988/2000))))*SQRT(2*Basic!$C$4*9.81)*Tool!$B$125*SIN(RADIANS(90-DEGREES(ASIN(AD988/2000))))*SQRT(2*Basic!$C$4*9.81)*Tool!$B$125)+(COS(RADIANS(90-DEGREES(ASIN(AD988/2000))))*SQRT(2*Basic!$C$4*9.81)*COS(RADIANS(90-DEGREES(ASIN(AD988/2000))))*SQRT(2*Basic!$C$4*9.81))))*SIN(RADIANS(AK988))+(SQRT(((SQRT((SIN(RADIANS(90-DEGREES(ASIN(AD988/2000))))*SQRT(2*Basic!$C$4*9.81)*Tool!$B$125*SIN(RADIANS(90-DEGREES(ASIN(AD988/2000))))*SQRT(2*Basic!$C$4*9.81)*Tool!$B$125)+(COS(RADIANS(90-DEGREES(ASIN(AD988/2000))))*SQRT(2*Basic!$C$4*9.81)*COS(RADIANS(90-DEGREES(ASIN(AD988/2000))))*SQRT(2*Basic!$C$4*9.81))))*SIN(RADIANS(AK988))*(SQRT((SIN(RADIANS(90-DEGREES(ASIN(AD988/2000))))*SQRT(2*Basic!$C$4*9.81)*Tool!$B$125*SIN(RADIANS(90-DEGREES(ASIN(AD988/2000))))*SQRT(2*Basic!$C$4*9.81)*Tool!$B$125)+(COS(RADIANS(90-DEGREES(ASIN(AD988/2000))))*SQRT(2*Basic!$C$4*9.81)*COS(RADIANS(90-DEGREES(ASIN(AD988/2000))))*SQRT(2*Basic!$C$4*9.81))))*SIN(RADIANS(AK988)))-19.62*(-Basic!$C$3))))*(SQRT((SIN(RADIANS(90-DEGREES(ASIN(AD988/2000))))*SQRT(2*Basic!$C$4*9.81)*Tool!$B$125*SIN(RADIANS(90-DEGREES(ASIN(AD988/2000))))*SQRT(2*Basic!$C$4*9.81)*Tool!$B$125)+(COS(RADIANS(90-DEGREES(ASIN(AD988/2000))))*SQRT(2*Basic!$C$4*9.81)*COS(RADIANS(90-DEGREES(ASIN(AD988/2000))))*SQRT(2*Basic!$C$4*9.81))))*COS(RADIANS(AK988))</f>
        <v>5.4474644911287289</v>
      </c>
    </row>
    <row r="989" spans="6:45" x14ac:dyDescent="0.3">
      <c r="F989">
        <v>987</v>
      </c>
      <c r="G989" s="31">
        <f t="shared" si="104"/>
        <v>2.9097170228895792</v>
      </c>
      <c r="H989" s="35">
        <f>Tool!$E$10+('Trajectory Map'!G989*SIN(RADIANS(90-2*DEGREES(ASIN($D$5/2000))))/COS(RADIANS(90-2*DEGREES(ASIN($D$5/2000))))-('Trajectory Map'!G989*'Trajectory Map'!G989/((VLOOKUP($D$5,$AD$3:$AR$2002,15,FALSE)*4*COS(RADIANS(90-2*DEGREES(ASIN($D$5/2000))))*COS(RADIANS(90-2*DEGREES(ASIN($D$5/2000))))))))</f>
        <v>4.7468540789996529</v>
      </c>
      <c r="AD989" s="33">
        <f t="shared" si="108"/>
        <v>987</v>
      </c>
      <c r="AE989" s="33">
        <f t="shared" si="105"/>
        <v>1739.491592391294</v>
      </c>
      <c r="AH989" s="33">
        <f t="shared" si="106"/>
        <v>29.570887192939445</v>
      </c>
      <c r="AI989" s="33">
        <f t="shared" si="107"/>
        <v>60.429112807060555</v>
      </c>
      <c r="AK989" s="75">
        <f t="shared" si="109"/>
        <v>30.85822561412111</v>
      </c>
      <c r="AN989" s="64"/>
      <c r="AQ989" s="64"/>
      <c r="AR989" s="75">
        <f>(SQRT((SIN(RADIANS(90-DEGREES(ASIN(AD989/2000))))*SQRT(2*Basic!$C$4*9.81)*Tool!$B$125*SIN(RADIANS(90-DEGREES(ASIN(AD989/2000))))*SQRT(2*Basic!$C$4*9.81)*Tool!$B$125)+(COS(RADIANS(90-DEGREES(ASIN(AD989/2000))))*SQRT(2*Basic!$C$4*9.81)*COS(RADIANS(90-DEGREES(ASIN(AD989/2000))))*SQRT(2*Basic!$C$4*9.81))))*(SQRT((SIN(RADIANS(90-DEGREES(ASIN(AD989/2000))))*SQRT(2*Basic!$C$4*9.81)*Tool!$B$125*SIN(RADIANS(90-DEGREES(ASIN(AD989/2000))))*SQRT(2*Basic!$C$4*9.81)*Tool!$B$125)+(COS(RADIANS(90-DEGREES(ASIN(AD989/2000))))*SQRT(2*Basic!$C$4*9.81)*COS(RADIANS(90-DEGREES(ASIN(AD989/2000))))*SQRT(2*Basic!$C$4*9.81))))/(2*9.81)</f>
        <v>1.0888049672099998</v>
      </c>
      <c r="AS989" s="75">
        <f>(1/9.81)*((SQRT((SIN(RADIANS(90-DEGREES(ASIN(AD989/2000))))*SQRT(2*Basic!$C$4*9.81)*Tool!$B$125*SIN(RADIANS(90-DEGREES(ASIN(AD989/2000))))*SQRT(2*Basic!$C$4*9.81)*Tool!$B$125)+(COS(RADIANS(90-DEGREES(ASIN(AD989/2000))))*SQRT(2*Basic!$C$4*9.81)*COS(RADIANS(90-DEGREES(ASIN(AD989/2000))))*SQRT(2*Basic!$C$4*9.81))))*SIN(RADIANS(AK989))+(SQRT(((SQRT((SIN(RADIANS(90-DEGREES(ASIN(AD989/2000))))*SQRT(2*Basic!$C$4*9.81)*Tool!$B$125*SIN(RADIANS(90-DEGREES(ASIN(AD989/2000))))*SQRT(2*Basic!$C$4*9.81)*Tool!$B$125)+(COS(RADIANS(90-DEGREES(ASIN(AD989/2000))))*SQRT(2*Basic!$C$4*9.81)*COS(RADIANS(90-DEGREES(ASIN(AD989/2000))))*SQRT(2*Basic!$C$4*9.81))))*SIN(RADIANS(AK989))*(SQRT((SIN(RADIANS(90-DEGREES(ASIN(AD989/2000))))*SQRT(2*Basic!$C$4*9.81)*Tool!$B$125*SIN(RADIANS(90-DEGREES(ASIN(AD989/2000))))*SQRT(2*Basic!$C$4*9.81)*Tool!$B$125)+(COS(RADIANS(90-DEGREES(ASIN(AD989/2000))))*SQRT(2*Basic!$C$4*9.81)*COS(RADIANS(90-DEGREES(ASIN(AD989/2000))))*SQRT(2*Basic!$C$4*9.81))))*SIN(RADIANS(AK989)))-19.62*(-Basic!$C$3))))*(SQRT((SIN(RADIANS(90-DEGREES(ASIN(AD989/2000))))*SQRT(2*Basic!$C$4*9.81)*Tool!$B$125*SIN(RADIANS(90-DEGREES(ASIN(AD989/2000))))*SQRT(2*Basic!$C$4*9.81)*Tool!$B$125)+(COS(RADIANS(90-DEGREES(ASIN(AD989/2000))))*SQRT(2*Basic!$C$4*9.81)*COS(RADIANS(90-DEGREES(ASIN(AD989/2000))))*SQRT(2*Basic!$C$4*9.81))))*COS(RADIANS(AK989))</f>
        <v>5.4505820958839077</v>
      </c>
    </row>
    <row r="990" spans="6:45" x14ac:dyDescent="0.3">
      <c r="F990">
        <v>988</v>
      </c>
      <c r="G990" s="31">
        <f t="shared" si="104"/>
        <v>2.9126650644527903</v>
      </c>
      <c r="H990" s="35">
        <f>Tool!$E$10+('Trajectory Map'!G990*SIN(RADIANS(90-2*DEGREES(ASIN($D$5/2000))))/COS(RADIANS(90-2*DEGREES(ASIN($D$5/2000))))-('Trajectory Map'!G990*'Trajectory Map'!G990/((VLOOKUP($D$5,$AD$3:$AR$2002,15,FALSE)*4*COS(RADIANS(90-2*DEGREES(ASIN($D$5/2000))))*COS(RADIANS(90-2*DEGREES(ASIN($D$5/2000))))))))</f>
        <v>4.743878352414626</v>
      </c>
      <c r="AD990" s="33">
        <f t="shared" si="108"/>
        <v>988</v>
      </c>
      <c r="AE990" s="33">
        <f t="shared" si="105"/>
        <v>1738.9238051162563</v>
      </c>
      <c r="AH990" s="33">
        <f t="shared" si="106"/>
        <v>29.603830801673269</v>
      </c>
      <c r="AI990" s="33">
        <f t="shared" si="107"/>
        <v>60.396169198326731</v>
      </c>
      <c r="AK990" s="75">
        <f t="shared" si="109"/>
        <v>30.792338396653463</v>
      </c>
      <c r="AN990" s="64"/>
      <c r="AQ990" s="64"/>
      <c r="AR990" s="75">
        <f>(SQRT((SIN(RADIANS(90-DEGREES(ASIN(AD990/2000))))*SQRT(2*Basic!$C$4*9.81)*Tool!$B$125*SIN(RADIANS(90-DEGREES(ASIN(AD990/2000))))*SQRT(2*Basic!$C$4*9.81)*Tool!$B$125)+(COS(RADIANS(90-DEGREES(ASIN(AD990/2000))))*SQRT(2*Basic!$C$4*9.81)*COS(RADIANS(90-DEGREES(ASIN(AD990/2000))))*SQRT(2*Basic!$C$4*9.81))))*(SQRT((SIN(RADIANS(90-DEGREES(ASIN(AD990/2000))))*SQRT(2*Basic!$C$4*9.81)*Tool!$B$125*SIN(RADIANS(90-DEGREES(ASIN(AD990/2000))))*SQRT(2*Basic!$C$4*9.81)*Tool!$B$125)+(COS(RADIANS(90-DEGREES(ASIN(AD990/2000))))*SQRT(2*Basic!$C$4*9.81)*COS(RADIANS(90-DEGREES(ASIN(AD990/2000))))*SQRT(2*Basic!$C$4*9.81))))/(2*9.81)</f>
        <v>1.08933444496</v>
      </c>
      <c r="AS990" s="75">
        <f>(1/9.81)*((SQRT((SIN(RADIANS(90-DEGREES(ASIN(AD990/2000))))*SQRT(2*Basic!$C$4*9.81)*Tool!$B$125*SIN(RADIANS(90-DEGREES(ASIN(AD990/2000))))*SQRT(2*Basic!$C$4*9.81)*Tool!$B$125)+(COS(RADIANS(90-DEGREES(ASIN(AD990/2000))))*SQRT(2*Basic!$C$4*9.81)*COS(RADIANS(90-DEGREES(ASIN(AD990/2000))))*SQRT(2*Basic!$C$4*9.81))))*SIN(RADIANS(AK990))+(SQRT(((SQRT((SIN(RADIANS(90-DEGREES(ASIN(AD990/2000))))*SQRT(2*Basic!$C$4*9.81)*Tool!$B$125*SIN(RADIANS(90-DEGREES(ASIN(AD990/2000))))*SQRT(2*Basic!$C$4*9.81)*Tool!$B$125)+(COS(RADIANS(90-DEGREES(ASIN(AD990/2000))))*SQRT(2*Basic!$C$4*9.81)*COS(RADIANS(90-DEGREES(ASIN(AD990/2000))))*SQRT(2*Basic!$C$4*9.81))))*SIN(RADIANS(AK990))*(SQRT((SIN(RADIANS(90-DEGREES(ASIN(AD990/2000))))*SQRT(2*Basic!$C$4*9.81)*Tool!$B$125*SIN(RADIANS(90-DEGREES(ASIN(AD990/2000))))*SQRT(2*Basic!$C$4*9.81)*Tool!$B$125)+(COS(RADIANS(90-DEGREES(ASIN(AD990/2000))))*SQRT(2*Basic!$C$4*9.81)*COS(RADIANS(90-DEGREES(ASIN(AD990/2000))))*SQRT(2*Basic!$C$4*9.81))))*SIN(RADIANS(AK990)))-19.62*(-Basic!$C$3))))*(SQRT((SIN(RADIANS(90-DEGREES(ASIN(AD990/2000))))*SQRT(2*Basic!$C$4*9.81)*Tool!$B$125*SIN(RADIANS(90-DEGREES(ASIN(AD990/2000))))*SQRT(2*Basic!$C$4*9.81)*Tool!$B$125)+(COS(RADIANS(90-DEGREES(ASIN(AD990/2000))))*SQRT(2*Basic!$C$4*9.81)*COS(RADIANS(90-DEGREES(ASIN(AD990/2000))))*SQRT(2*Basic!$C$4*9.81))))*COS(RADIANS(AK990))</f>
        <v>5.4536903316959977</v>
      </c>
    </row>
    <row r="991" spans="6:45" x14ac:dyDescent="0.3">
      <c r="F991">
        <v>989</v>
      </c>
      <c r="G991" s="31">
        <f t="shared" si="104"/>
        <v>2.9156131060160018</v>
      </c>
      <c r="H991" s="35">
        <f>Tool!$E$10+('Trajectory Map'!G991*SIN(RADIANS(90-2*DEGREES(ASIN($D$5/2000))))/COS(RADIANS(90-2*DEGREES(ASIN($D$5/2000))))-('Trajectory Map'!G991*'Trajectory Map'!G991/((VLOOKUP($D$5,$AD$3:$AR$2002,15,FALSE)*4*COS(RADIANS(90-2*DEGREES(ASIN($D$5/2000))))*COS(RADIANS(90-2*DEGREES(ASIN($D$5/2000))))))))</f>
        <v>4.7408991722360856</v>
      </c>
      <c r="AD991" s="33">
        <f t="shared" si="108"/>
        <v>989</v>
      </c>
      <c r="AE991" s="33">
        <f t="shared" si="105"/>
        <v>1738.3552571324424</v>
      </c>
      <c r="AH991" s="33">
        <f t="shared" si="106"/>
        <v>29.636785176003251</v>
      </c>
      <c r="AI991" s="33">
        <f t="shared" si="107"/>
        <v>60.363214823996749</v>
      </c>
      <c r="AK991" s="75">
        <f t="shared" si="109"/>
        <v>30.726429647993498</v>
      </c>
      <c r="AN991" s="64"/>
      <c r="AQ991" s="64"/>
      <c r="AR991" s="75">
        <f>(SQRT((SIN(RADIANS(90-DEGREES(ASIN(AD991/2000))))*SQRT(2*Basic!$C$4*9.81)*Tool!$B$125*SIN(RADIANS(90-DEGREES(ASIN(AD991/2000))))*SQRT(2*Basic!$C$4*9.81)*Tool!$B$125)+(COS(RADIANS(90-DEGREES(ASIN(AD991/2000))))*SQRT(2*Basic!$C$4*9.81)*COS(RADIANS(90-DEGREES(ASIN(AD991/2000))))*SQRT(2*Basic!$C$4*9.81))))*(SQRT((SIN(RADIANS(90-DEGREES(ASIN(AD991/2000))))*SQRT(2*Basic!$C$4*9.81)*Tool!$B$125*SIN(RADIANS(90-DEGREES(ASIN(AD991/2000))))*SQRT(2*Basic!$C$4*9.81)*Tool!$B$125)+(COS(RADIANS(90-DEGREES(ASIN(AD991/2000))))*SQRT(2*Basic!$C$4*9.81)*COS(RADIANS(90-DEGREES(ASIN(AD991/2000))))*SQRT(2*Basic!$C$4*9.81))))/(2*9.81)</f>
        <v>1.0898644588899999</v>
      </c>
      <c r="AS991" s="75">
        <f>(1/9.81)*((SQRT((SIN(RADIANS(90-DEGREES(ASIN(AD991/2000))))*SQRT(2*Basic!$C$4*9.81)*Tool!$B$125*SIN(RADIANS(90-DEGREES(ASIN(AD991/2000))))*SQRT(2*Basic!$C$4*9.81)*Tool!$B$125)+(COS(RADIANS(90-DEGREES(ASIN(AD991/2000))))*SQRT(2*Basic!$C$4*9.81)*COS(RADIANS(90-DEGREES(ASIN(AD991/2000))))*SQRT(2*Basic!$C$4*9.81))))*SIN(RADIANS(AK991))+(SQRT(((SQRT((SIN(RADIANS(90-DEGREES(ASIN(AD991/2000))))*SQRT(2*Basic!$C$4*9.81)*Tool!$B$125*SIN(RADIANS(90-DEGREES(ASIN(AD991/2000))))*SQRT(2*Basic!$C$4*9.81)*Tool!$B$125)+(COS(RADIANS(90-DEGREES(ASIN(AD991/2000))))*SQRT(2*Basic!$C$4*9.81)*COS(RADIANS(90-DEGREES(ASIN(AD991/2000))))*SQRT(2*Basic!$C$4*9.81))))*SIN(RADIANS(AK991))*(SQRT((SIN(RADIANS(90-DEGREES(ASIN(AD991/2000))))*SQRT(2*Basic!$C$4*9.81)*Tool!$B$125*SIN(RADIANS(90-DEGREES(ASIN(AD991/2000))))*SQRT(2*Basic!$C$4*9.81)*Tool!$B$125)+(COS(RADIANS(90-DEGREES(ASIN(AD991/2000))))*SQRT(2*Basic!$C$4*9.81)*COS(RADIANS(90-DEGREES(ASIN(AD991/2000))))*SQRT(2*Basic!$C$4*9.81))))*SIN(RADIANS(AK991)))-19.62*(-Basic!$C$3))))*(SQRT((SIN(RADIANS(90-DEGREES(ASIN(AD991/2000))))*SQRT(2*Basic!$C$4*9.81)*Tool!$B$125*SIN(RADIANS(90-DEGREES(ASIN(AD991/2000))))*SQRT(2*Basic!$C$4*9.81)*Tool!$B$125)+(COS(RADIANS(90-DEGREES(ASIN(AD991/2000))))*SQRT(2*Basic!$C$4*9.81)*COS(RADIANS(90-DEGREES(ASIN(AD991/2000))))*SQRT(2*Basic!$C$4*9.81))))*COS(RADIANS(AK991))</f>
        <v>5.4567891818760605</v>
      </c>
    </row>
    <row r="992" spans="6:45" x14ac:dyDescent="0.3">
      <c r="F992">
        <v>990</v>
      </c>
      <c r="G992" s="31">
        <f t="shared" si="104"/>
        <v>2.9185611475792128</v>
      </c>
      <c r="H992" s="35">
        <f>Tool!$E$10+('Trajectory Map'!G992*SIN(RADIANS(90-2*DEGREES(ASIN($D$5/2000))))/COS(RADIANS(90-2*DEGREES(ASIN($D$5/2000))))-('Trajectory Map'!G992*'Trajectory Map'!G992/((VLOOKUP($D$5,$AD$3:$AR$2002,15,FALSE)*4*COS(RADIANS(90-2*DEGREES(ASIN($D$5/2000))))*COS(RADIANS(90-2*DEGREES(ASIN($D$5/2000))))))))</f>
        <v>4.7379165384640309</v>
      </c>
      <c r="AD992" s="33">
        <f t="shared" si="108"/>
        <v>990</v>
      </c>
      <c r="AE992" s="33">
        <f t="shared" si="105"/>
        <v>1737.7859476932135</v>
      </c>
      <c r="AH992" s="33">
        <f t="shared" si="106"/>
        <v>29.669750337402899</v>
      </c>
      <c r="AI992" s="33">
        <f t="shared" si="107"/>
        <v>60.330249662597097</v>
      </c>
      <c r="AK992" s="75">
        <f t="shared" si="109"/>
        <v>30.660499325194202</v>
      </c>
      <c r="AN992" s="64"/>
      <c r="AQ992" s="64"/>
      <c r="AR992" s="75">
        <f>(SQRT((SIN(RADIANS(90-DEGREES(ASIN(AD992/2000))))*SQRT(2*Basic!$C$4*9.81)*Tool!$B$125*SIN(RADIANS(90-DEGREES(ASIN(AD992/2000))))*SQRT(2*Basic!$C$4*9.81)*Tool!$B$125)+(COS(RADIANS(90-DEGREES(ASIN(AD992/2000))))*SQRT(2*Basic!$C$4*9.81)*COS(RADIANS(90-DEGREES(ASIN(AD992/2000))))*SQRT(2*Basic!$C$4*9.81))))*(SQRT((SIN(RADIANS(90-DEGREES(ASIN(AD992/2000))))*SQRT(2*Basic!$C$4*9.81)*Tool!$B$125*SIN(RADIANS(90-DEGREES(ASIN(AD992/2000))))*SQRT(2*Basic!$C$4*9.81)*Tool!$B$125)+(COS(RADIANS(90-DEGREES(ASIN(AD992/2000))))*SQRT(2*Basic!$C$4*9.81)*COS(RADIANS(90-DEGREES(ASIN(AD992/2000))))*SQRT(2*Basic!$C$4*9.81))))/(2*9.81)</f>
        <v>1.0903950089999999</v>
      </c>
      <c r="AS992" s="75">
        <f>(1/9.81)*((SQRT((SIN(RADIANS(90-DEGREES(ASIN(AD992/2000))))*SQRT(2*Basic!$C$4*9.81)*Tool!$B$125*SIN(RADIANS(90-DEGREES(ASIN(AD992/2000))))*SQRT(2*Basic!$C$4*9.81)*Tool!$B$125)+(COS(RADIANS(90-DEGREES(ASIN(AD992/2000))))*SQRT(2*Basic!$C$4*9.81)*COS(RADIANS(90-DEGREES(ASIN(AD992/2000))))*SQRT(2*Basic!$C$4*9.81))))*SIN(RADIANS(AK992))+(SQRT(((SQRT((SIN(RADIANS(90-DEGREES(ASIN(AD992/2000))))*SQRT(2*Basic!$C$4*9.81)*Tool!$B$125*SIN(RADIANS(90-DEGREES(ASIN(AD992/2000))))*SQRT(2*Basic!$C$4*9.81)*Tool!$B$125)+(COS(RADIANS(90-DEGREES(ASIN(AD992/2000))))*SQRT(2*Basic!$C$4*9.81)*COS(RADIANS(90-DEGREES(ASIN(AD992/2000))))*SQRT(2*Basic!$C$4*9.81))))*SIN(RADIANS(AK992))*(SQRT((SIN(RADIANS(90-DEGREES(ASIN(AD992/2000))))*SQRT(2*Basic!$C$4*9.81)*Tool!$B$125*SIN(RADIANS(90-DEGREES(ASIN(AD992/2000))))*SQRT(2*Basic!$C$4*9.81)*Tool!$B$125)+(COS(RADIANS(90-DEGREES(ASIN(AD992/2000))))*SQRT(2*Basic!$C$4*9.81)*COS(RADIANS(90-DEGREES(ASIN(AD992/2000))))*SQRT(2*Basic!$C$4*9.81))))*SIN(RADIANS(AK992)))-19.62*(-Basic!$C$3))))*(SQRT((SIN(RADIANS(90-DEGREES(ASIN(AD992/2000))))*SQRT(2*Basic!$C$4*9.81)*Tool!$B$125*SIN(RADIANS(90-DEGREES(ASIN(AD992/2000))))*SQRT(2*Basic!$C$4*9.81)*Tool!$B$125)+(COS(RADIANS(90-DEGREES(ASIN(AD992/2000))))*SQRT(2*Basic!$C$4*9.81)*COS(RADIANS(90-DEGREES(ASIN(AD992/2000))))*SQRT(2*Basic!$C$4*9.81))))*COS(RADIANS(AK992))</f>
        <v>5.4598786297351687</v>
      </c>
    </row>
    <row r="993" spans="6:45" x14ac:dyDescent="0.3">
      <c r="F993">
        <v>991</v>
      </c>
      <c r="G993" s="31">
        <f t="shared" si="104"/>
        <v>2.9215091891424243</v>
      </c>
      <c r="H993" s="35">
        <f>Tool!$E$10+('Trajectory Map'!G993*SIN(RADIANS(90-2*DEGREES(ASIN($D$5/2000))))/COS(RADIANS(90-2*DEGREES(ASIN($D$5/2000))))-('Trajectory Map'!G993*'Trajectory Map'!G993/((VLOOKUP($D$5,$AD$3:$AR$2002,15,FALSE)*4*COS(RADIANS(90-2*DEGREES(ASIN($D$5/2000))))*COS(RADIANS(90-2*DEGREES(ASIN($D$5/2000))))))))</f>
        <v>4.7349304510984611</v>
      </c>
      <c r="AD993" s="33">
        <f t="shared" si="108"/>
        <v>991</v>
      </c>
      <c r="AE993" s="33">
        <f t="shared" si="105"/>
        <v>1737.2158760499515</v>
      </c>
      <c r="AH993" s="33">
        <f t="shared" si="106"/>
        <v>29.702726307395221</v>
      </c>
      <c r="AI993" s="33">
        <f t="shared" si="107"/>
        <v>60.297273692604776</v>
      </c>
      <c r="AK993" s="75">
        <f t="shared" si="109"/>
        <v>30.594547385209559</v>
      </c>
      <c r="AN993" s="64"/>
      <c r="AQ993" s="64"/>
      <c r="AR993" s="75">
        <f>(SQRT((SIN(RADIANS(90-DEGREES(ASIN(AD993/2000))))*SQRT(2*Basic!$C$4*9.81)*Tool!$B$125*SIN(RADIANS(90-DEGREES(ASIN(AD993/2000))))*SQRT(2*Basic!$C$4*9.81)*Tool!$B$125)+(COS(RADIANS(90-DEGREES(ASIN(AD993/2000))))*SQRT(2*Basic!$C$4*9.81)*COS(RADIANS(90-DEGREES(ASIN(AD993/2000))))*SQRT(2*Basic!$C$4*9.81))))*(SQRT((SIN(RADIANS(90-DEGREES(ASIN(AD993/2000))))*SQRT(2*Basic!$C$4*9.81)*Tool!$B$125*SIN(RADIANS(90-DEGREES(ASIN(AD993/2000))))*SQRT(2*Basic!$C$4*9.81)*Tool!$B$125)+(COS(RADIANS(90-DEGREES(ASIN(AD993/2000))))*SQRT(2*Basic!$C$4*9.81)*COS(RADIANS(90-DEGREES(ASIN(AD993/2000))))*SQRT(2*Basic!$C$4*9.81))))/(2*9.81)</f>
        <v>1.0909260952900004</v>
      </c>
      <c r="AS993" s="75">
        <f>(1/9.81)*((SQRT((SIN(RADIANS(90-DEGREES(ASIN(AD993/2000))))*SQRT(2*Basic!$C$4*9.81)*Tool!$B$125*SIN(RADIANS(90-DEGREES(ASIN(AD993/2000))))*SQRT(2*Basic!$C$4*9.81)*Tool!$B$125)+(COS(RADIANS(90-DEGREES(ASIN(AD993/2000))))*SQRT(2*Basic!$C$4*9.81)*COS(RADIANS(90-DEGREES(ASIN(AD993/2000))))*SQRT(2*Basic!$C$4*9.81))))*SIN(RADIANS(AK993))+(SQRT(((SQRT((SIN(RADIANS(90-DEGREES(ASIN(AD993/2000))))*SQRT(2*Basic!$C$4*9.81)*Tool!$B$125*SIN(RADIANS(90-DEGREES(ASIN(AD993/2000))))*SQRT(2*Basic!$C$4*9.81)*Tool!$B$125)+(COS(RADIANS(90-DEGREES(ASIN(AD993/2000))))*SQRT(2*Basic!$C$4*9.81)*COS(RADIANS(90-DEGREES(ASIN(AD993/2000))))*SQRT(2*Basic!$C$4*9.81))))*SIN(RADIANS(AK993))*(SQRT((SIN(RADIANS(90-DEGREES(ASIN(AD993/2000))))*SQRT(2*Basic!$C$4*9.81)*Tool!$B$125*SIN(RADIANS(90-DEGREES(ASIN(AD993/2000))))*SQRT(2*Basic!$C$4*9.81)*Tool!$B$125)+(COS(RADIANS(90-DEGREES(ASIN(AD993/2000))))*SQRT(2*Basic!$C$4*9.81)*COS(RADIANS(90-DEGREES(ASIN(AD993/2000))))*SQRT(2*Basic!$C$4*9.81))))*SIN(RADIANS(AK993)))-19.62*(-Basic!$C$3))))*(SQRT((SIN(RADIANS(90-DEGREES(ASIN(AD993/2000))))*SQRT(2*Basic!$C$4*9.81)*Tool!$B$125*SIN(RADIANS(90-DEGREES(ASIN(AD993/2000))))*SQRT(2*Basic!$C$4*9.81)*Tool!$B$125)+(COS(RADIANS(90-DEGREES(ASIN(AD993/2000))))*SQRT(2*Basic!$C$4*9.81)*COS(RADIANS(90-DEGREES(ASIN(AD993/2000))))*SQRT(2*Basic!$C$4*9.81))))*COS(RADIANS(AK993))</f>
        <v>5.4629586585845189</v>
      </c>
    </row>
    <row r="994" spans="6:45" x14ac:dyDescent="0.3">
      <c r="F994">
        <v>992</v>
      </c>
      <c r="G994" s="31">
        <f t="shared" si="104"/>
        <v>2.9244572307056358</v>
      </c>
      <c r="H994" s="35">
        <f>Tool!$E$10+('Trajectory Map'!G994*SIN(RADIANS(90-2*DEGREES(ASIN($D$5/2000))))/COS(RADIANS(90-2*DEGREES(ASIN($D$5/2000))))-('Trajectory Map'!G994*'Trajectory Map'!G994/((VLOOKUP($D$5,$AD$3:$AR$2002,15,FALSE)*4*COS(RADIANS(90-2*DEGREES(ASIN($D$5/2000))))*COS(RADIANS(90-2*DEGREES(ASIN($D$5/2000))))))))</f>
        <v>4.7319409101393779</v>
      </c>
      <c r="AD994" s="33">
        <f t="shared" si="108"/>
        <v>992</v>
      </c>
      <c r="AE994" s="33">
        <f t="shared" si="105"/>
        <v>1736.6450414520523</v>
      </c>
      <c r="AH994" s="33">
        <f t="shared" si="106"/>
        <v>29.735713107552819</v>
      </c>
      <c r="AI994" s="33">
        <f t="shared" si="107"/>
        <v>60.264286892447181</v>
      </c>
      <c r="AK994" s="75">
        <f t="shared" si="109"/>
        <v>30.528573784894363</v>
      </c>
      <c r="AN994" s="64"/>
      <c r="AQ994" s="64"/>
      <c r="AR994" s="75">
        <f>(SQRT((SIN(RADIANS(90-DEGREES(ASIN(AD994/2000))))*SQRT(2*Basic!$C$4*9.81)*Tool!$B$125*SIN(RADIANS(90-DEGREES(ASIN(AD994/2000))))*SQRT(2*Basic!$C$4*9.81)*Tool!$B$125)+(COS(RADIANS(90-DEGREES(ASIN(AD994/2000))))*SQRT(2*Basic!$C$4*9.81)*COS(RADIANS(90-DEGREES(ASIN(AD994/2000))))*SQRT(2*Basic!$C$4*9.81))))*(SQRT((SIN(RADIANS(90-DEGREES(ASIN(AD994/2000))))*SQRT(2*Basic!$C$4*9.81)*Tool!$B$125*SIN(RADIANS(90-DEGREES(ASIN(AD994/2000))))*SQRT(2*Basic!$C$4*9.81)*Tool!$B$125)+(COS(RADIANS(90-DEGREES(ASIN(AD994/2000))))*SQRT(2*Basic!$C$4*9.81)*COS(RADIANS(90-DEGREES(ASIN(AD994/2000))))*SQRT(2*Basic!$C$4*9.81))))/(2*9.81)</f>
        <v>1.0914577177599998</v>
      </c>
      <c r="AS994" s="75">
        <f>(1/9.81)*((SQRT((SIN(RADIANS(90-DEGREES(ASIN(AD994/2000))))*SQRT(2*Basic!$C$4*9.81)*Tool!$B$125*SIN(RADIANS(90-DEGREES(ASIN(AD994/2000))))*SQRT(2*Basic!$C$4*9.81)*Tool!$B$125)+(COS(RADIANS(90-DEGREES(ASIN(AD994/2000))))*SQRT(2*Basic!$C$4*9.81)*COS(RADIANS(90-DEGREES(ASIN(AD994/2000))))*SQRT(2*Basic!$C$4*9.81))))*SIN(RADIANS(AK994))+(SQRT(((SQRT((SIN(RADIANS(90-DEGREES(ASIN(AD994/2000))))*SQRT(2*Basic!$C$4*9.81)*Tool!$B$125*SIN(RADIANS(90-DEGREES(ASIN(AD994/2000))))*SQRT(2*Basic!$C$4*9.81)*Tool!$B$125)+(COS(RADIANS(90-DEGREES(ASIN(AD994/2000))))*SQRT(2*Basic!$C$4*9.81)*COS(RADIANS(90-DEGREES(ASIN(AD994/2000))))*SQRT(2*Basic!$C$4*9.81))))*SIN(RADIANS(AK994))*(SQRT((SIN(RADIANS(90-DEGREES(ASIN(AD994/2000))))*SQRT(2*Basic!$C$4*9.81)*Tool!$B$125*SIN(RADIANS(90-DEGREES(ASIN(AD994/2000))))*SQRT(2*Basic!$C$4*9.81)*Tool!$B$125)+(COS(RADIANS(90-DEGREES(ASIN(AD994/2000))))*SQRT(2*Basic!$C$4*9.81)*COS(RADIANS(90-DEGREES(ASIN(AD994/2000))))*SQRT(2*Basic!$C$4*9.81))))*SIN(RADIANS(AK994)))-19.62*(-Basic!$C$3))))*(SQRT((SIN(RADIANS(90-DEGREES(ASIN(AD994/2000))))*SQRT(2*Basic!$C$4*9.81)*Tool!$B$125*SIN(RADIANS(90-DEGREES(ASIN(AD994/2000))))*SQRT(2*Basic!$C$4*9.81)*Tool!$B$125)+(COS(RADIANS(90-DEGREES(ASIN(AD994/2000))))*SQRT(2*Basic!$C$4*9.81)*COS(RADIANS(90-DEGREES(ASIN(AD994/2000))))*SQRT(2*Basic!$C$4*9.81))))*COS(RADIANS(AK994))</f>
        <v>5.4660292517355176</v>
      </c>
    </row>
    <row r="995" spans="6:45" x14ac:dyDescent="0.3">
      <c r="F995">
        <v>993</v>
      </c>
      <c r="G995" s="31">
        <f t="shared" si="104"/>
        <v>2.9274052722688468</v>
      </c>
      <c r="H995" s="35">
        <f>Tool!$E$10+('Trajectory Map'!G995*SIN(RADIANS(90-2*DEGREES(ASIN($D$5/2000))))/COS(RADIANS(90-2*DEGREES(ASIN($D$5/2000))))-('Trajectory Map'!G995*'Trajectory Map'!G995/((VLOOKUP($D$5,$AD$3:$AR$2002,15,FALSE)*4*COS(RADIANS(90-2*DEGREES(ASIN($D$5/2000))))*COS(RADIANS(90-2*DEGREES(ASIN($D$5/2000))))))))</f>
        <v>4.7289479155867804</v>
      </c>
      <c r="AD995" s="33">
        <f t="shared" si="108"/>
        <v>993</v>
      </c>
      <c r="AE995" s="33">
        <f t="shared" si="105"/>
        <v>1736.0734431469193</v>
      </c>
      <c r="AH995" s="33">
        <f t="shared" si="106"/>
        <v>29.768710759498131</v>
      </c>
      <c r="AI995" s="33">
        <f t="shared" si="107"/>
        <v>60.231289240501866</v>
      </c>
      <c r="AK995" s="75">
        <f t="shared" si="109"/>
        <v>30.462578481003739</v>
      </c>
      <c r="AN995" s="64"/>
      <c r="AQ995" s="64"/>
      <c r="AR995" s="75">
        <f>(SQRT((SIN(RADIANS(90-DEGREES(ASIN(AD995/2000))))*SQRT(2*Basic!$C$4*9.81)*Tool!$B$125*SIN(RADIANS(90-DEGREES(ASIN(AD995/2000))))*SQRT(2*Basic!$C$4*9.81)*Tool!$B$125)+(COS(RADIANS(90-DEGREES(ASIN(AD995/2000))))*SQRT(2*Basic!$C$4*9.81)*COS(RADIANS(90-DEGREES(ASIN(AD995/2000))))*SQRT(2*Basic!$C$4*9.81))))*(SQRT((SIN(RADIANS(90-DEGREES(ASIN(AD995/2000))))*SQRT(2*Basic!$C$4*9.81)*Tool!$B$125*SIN(RADIANS(90-DEGREES(ASIN(AD995/2000))))*SQRT(2*Basic!$C$4*9.81)*Tool!$B$125)+(COS(RADIANS(90-DEGREES(ASIN(AD995/2000))))*SQRT(2*Basic!$C$4*9.81)*COS(RADIANS(90-DEGREES(ASIN(AD995/2000))))*SQRT(2*Basic!$C$4*9.81))))/(2*9.81)</f>
        <v>1.0919898764100002</v>
      </c>
      <c r="AS995" s="75">
        <f>(1/9.81)*((SQRT((SIN(RADIANS(90-DEGREES(ASIN(AD995/2000))))*SQRT(2*Basic!$C$4*9.81)*Tool!$B$125*SIN(RADIANS(90-DEGREES(ASIN(AD995/2000))))*SQRT(2*Basic!$C$4*9.81)*Tool!$B$125)+(COS(RADIANS(90-DEGREES(ASIN(AD995/2000))))*SQRT(2*Basic!$C$4*9.81)*COS(RADIANS(90-DEGREES(ASIN(AD995/2000))))*SQRT(2*Basic!$C$4*9.81))))*SIN(RADIANS(AK995))+(SQRT(((SQRT((SIN(RADIANS(90-DEGREES(ASIN(AD995/2000))))*SQRT(2*Basic!$C$4*9.81)*Tool!$B$125*SIN(RADIANS(90-DEGREES(ASIN(AD995/2000))))*SQRT(2*Basic!$C$4*9.81)*Tool!$B$125)+(COS(RADIANS(90-DEGREES(ASIN(AD995/2000))))*SQRT(2*Basic!$C$4*9.81)*COS(RADIANS(90-DEGREES(ASIN(AD995/2000))))*SQRT(2*Basic!$C$4*9.81))))*SIN(RADIANS(AK995))*(SQRT((SIN(RADIANS(90-DEGREES(ASIN(AD995/2000))))*SQRT(2*Basic!$C$4*9.81)*Tool!$B$125*SIN(RADIANS(90-DEGREES(ASIN(AD995/2000))))*SQRT(2*Basic!$C$4*9.81)*Tool!$B$125)+(COS(RADIANS(90-DEGREES(ASIN(AD995/2000))))*SQRT(2*Basic!$C$4*9.81)*COS(RADIANS(90-DEGREES(ASIN(AD995/2000))))*SQRT(2*Basic!$C$4*9.81))))*SIN(RADIANS(AK995)))-19.62*(-Basic!$C$3))))*(SQRT((SIN(RADIANS(90-DEGREES(ASIN(AD995/2000))))*SQRT(2*Basic!$C$4*9.81)*Tool!$B$125*SIN(RADIANS(90-DEGREES(ASIN(AD995/2000))))*SQRT(2*Basic!$C$4*9.81)*Tool!$B$125)+(COS(RADIANS(90-DEGREES(ASIN(AD995/2000))))*SQRT(2*Basic!$C$4*9.81)*COS(RADIANS(90-DEGREES(ASIN(AD995/2000))))*SQRT(2*Basic!$C$4*9.81))))*COS(RADIANS(AK995))</f>
        <v>5.4690903924998961</v>
      </c>
    </row>
    <row r="996" spans="6:45" x14ac:dyDescent="0.3">
      <c r="F996">
        <v>994</v>
      </c>
      <c r="G996" s="31">
        <f t="shared" si="104"/>
        <v>2.9303533138320588</v>
      </c>
      <c r="H996" s="35">
        <f>Tool!$E$10+('Trajectory Map'!G996*SIN(RADIANS(90-2*DEGREES(ASIN($D$5/2000))))/COS(RADIANS(90-2*DEGREES(ASIN($D$5/2000))))-('Trajectory Map'!G996*'Trajectory Map'!G996/((VLOOKUP($D$5,$AD$3:$AR$2002,15,FALSE)*4*COS(RADIANS(90-2*DEGREES(ASIN($D$5/2000))))*COS(RADIANS(90-2*DEGREES(ASIN($D$5/2000))))))))</f>
        <v>4.7259514674406686</v>
      </c>
      <c r="AD996" s="33">
        <f t="shared" si="108"/>
        <v>994</v>
      </c>
      <c r="AE996" s="33">
        <f t="shared" si="105"/>
        <v>1735.5010803799576</v>
      </c>
      <c r="AH996" s="33">
        <f t="shared" si="106"/>
        <v>29.801719284903587</v>
      </c>
      <c r="AI996" s="33">
        <f t="shared" si="107"/>
        <v>60.198280715096416</v>
      </c>
      <c r="AK996" s="75">
        <f t="shared" si="109"/>
        <v>30.396561430192826</v>
      </c>
      <c r="AN996" s="64"/>
      <c r="AQ996" s="64"/>
      <c r="AR996" s="75">
        <f>(SQRT((SIN(RADIANS(90-DEGREES(ASIN(AD996/2000))))*SQRT(2*Basic!$C$4*9.81)*Tool!$B$125*SIN(RADIANS(90-DEGREES(ASIN(AD996/2000))))*SQRT(2*Basic!$C$4*9.81)*Tool!$B$125)+(COS(RADIANS(90-DEGREES(ASIN(AD996/2000))))*SQRT(2*Basic!$C$4*9.81)*COS(RADIANS(90-DEGREES(ASIN(AD996/2000))))*SQRT(2*Basic!$C$4*9.81))))*(SQRT((SIN(RADIANS(90-DEGREES(ASIN(AD996/2000))))*SQRT(2*Basic!$C$4*9.81)*Tool!$B$125*SIN(RADIANS(90-DEGREES(ASIN(AD996/2000))))*SQRT(2*Basic!$C$4*9.81)*Tool!$B$125)+(COS(RADIANS(90-DEGREES(ASIN(AD996/2000))))*SQRT(2*Basic!$C$4*9.81)*COS(RADIANS(90-DEGREES(ASIN(AD996/2000))))*SQRT(2*Basic!$C$4*9.81))))/(2*9.81)</f>
        <v>1.09252257124</v>
      </c>
      <c r="AS996" s="75">
        <f>(1/9.81)*((SQRT((SIN(RADIANS(90-DEGREES(ASIN(AD996/2000))))*SQRT(2*Basic!$C$4*9.81)*Tool!$B$125*SIN(RADIANS(90-DEGREES(ASIN(AD996/2000))))*SQRT(2*Basic!$C$4*9.81)*Tool!$B$125)+(COS(RADIANS(90-DEGREES(ASIN(AD996/2000))))*SQRT(2*Basic!$C$4*9.81)*COS(RADIANS(90-DEGREES(ASIN(AD996/2000))))*SQRT(2*Basic!$C$4*9.81))))*SIN(RADIANS(AK996))+(SQRT(((SQRT((SIN(RADIANS(90-DEGREES(ASIN(AD996/2000))))*SQRT(2*Basic!$C$4*9.81)*Tool!$B$125*SIN(RADIANS(90-DEGREES(ASIN(AD996/2000))))*SQRT(2*Basic!$C$4*9.81)*Tool!$B$125)+(COS(RADIANS(90-DEGREES(ASIN(AD996/2000))))*SQRT(2*Basic!$C$4*9.81)*COS(RADIANS(90-DEGREES(ASIN(AD996/2000))))*SQRT(2*Basic!$C$4*9.81))))*SIN(RADIANS(AK996))*(SQRT((SIN(RADIANS(90-DEGREES(ASIN(AD996/2000))))*SQRT(2*Basic!$C$4*9.81)*Tool!$B$125*SIN(RADIANS(90-DEGREES(ASIN(AD996/2000))))*SQRT(2*Basic!$C$4*9.81)*Tool!$B$125)+(COS(RADIANS(90-DEGREES(ASIN(AD996/2000))))*SQRT(2*Basic!$C$4*9.81)*COS(RADIANS(90-DEGREES(ASIN(AD996/2000))))*SQRT(2*Basic!$C$4*9.81))))*SIN(RADIANS(AK996)))-19.62*(-Basic!$C$3))))*(SQRT((SIN(RADIANS(90-DEGREES(ASIN(AD996/2000))))*SQRT(2*Basic!$C$4*9.81)*Tool!$B$125*SIN(RADIANS(90-DEGREES(ASIN(AD996/2000))))*SQRT(2*Basic!$C$4*9.81)*Tool!$B$125)+(COS(RADIANS(90-DEGREES(ASIN(AD996/2000))))*SQRT(2*Basic!$C$4*9.81)*COS(RADIANS(90-DEGREES(ASIN(AD996/2000))))*SQRT(2*Basic!$C$4*9.81))))*COS(RADIANS(AK996))</f>
        <v>5.4721420641898089</v>
      </c>
    </row>
    <row r="997" spans="6:45" x14ac:dyDescent="0.3">
      <c r="F997">
        <v>995</v>
      </c>
      <c r="G997" s="31">
        <f t="shared" si="104"/>
        <v>2.9333013553952698</v>
      </c>
      <c r="H997" s="35">
        <f>Tool!$E$10+('Trajectory Map'!G997*SIN(RADIANS(90-2*DEGREES(ASIN($D$5/2000))))/COS(RADIANS(90-2*DEGREES(ASIN($D$5/2000))))-('Trajectory Map'!G997*'Trajectory Map'!G997/((VLOOKUP($D$5,$AD$3:$AR$2002,15,FALSE)*4*COS(RADIANS(90-2*DEGREES(ASIN($D$5/2000))))*COS(RADIANS(90-2*DEGREES(ASIN($D$5/2000))))))))</f>
        <v>4.7229515657010435</v>
      </c>
      <c r="AD997" s="33">
        <f t="shared" si="108"/>
        <v>995</v>
      </c>
      <c r="AE997" s="33">
        <f t="shared" si="105"/>
        <v>1734.9279523945656</v>
      </c>
      <c r="AH997" s="33">
        <f t="shared" si="106"/>
        <v>29.834738705491773</v>
      </c>
      <c r="AI997" s="33">
        <f t="shared" si="107"/>
        <v>60.165261294508227</v>
      </c>
      <c r="AK997" s="75">
        <f t="shared" si="109"/>
        <v>30.330522589016454</v>
      </c>
      <c r="AN997" s="64"/>
      <c r="AQ997" s="64"/>
      <c r="AR997" s="75">
        <f>(SQRT((SIN(RADIANS(90-DEGREES(ASIN(AD997/2000))))*SQRT(2*Basic!$C$4*9.81)*Tool!$B$125*SIN(RADIANS(90-DEGREES(ASIN(AD997/2000))))*SQRT(2*Basic!$C$4*9.81)*Tool!$B$125)+(COS(RADIANS(90-DEGREES(ASIN(AD997/2000))))*SQRT(2*Basic!$C$4*9.81)*COS(RADIANS(90-DEGREES(ASIN(AD997/2000))))*SQRT(2*Basic!$C$4*9.81))))*(SQRT((SIN(RADIANS(90-DEGREES(ASIN(AD997/2000))))*SQRT(2*Basic!$C$4*9.81)*Tool!$B$125*SIN(RADIANS(90-DEGREES(ASIN(AD997/2000))))*SQRT(2*Basic!$C$4*9.81)*Tool!$B$125)+(COS(RADIANS(90-DEGREES(ASIN(AD997/2000))))*SQRT(2*Basic!$C$4*9.81)*COS(RADIANS(90-DEGREES(ASIN(AD997/2000))))*SQRT(2*Basic!$C$4*9.81))))/(2*9.81)</f>
        <v>1.0930558022499999</v>
      </c>
      <c r="AS997" s="75">
        <f>(1/9.81)*((SQRT((SIN(RADIANS(90-DEGREES(ASIN(AD997/2000))))*SQRT(2*Basic!$C$4*9.81)*Tool!$B$125*SIN(RADIANS(90-DEGREES(ASIN(AD997/2000))))*SQRT(2*Basic!$C$4*9.81)*Tool!$B$125)+(COS(RADIANS(90-DEGREES(ASIN(AD997/2000))))*SQRT(2*Basic!$C$4*9.81)*COS(RADIANS(90-DEGREES(ASIN(AD997/2000))))*SQRT(2*Basic!$C$4*9.81))))*SIN(RADIANS(AK997))+(SQRT(((SQRT((SIN(RADIANS(90-DEGREES(ASIN(AD997/2000))))*SQRT(2*Basic!$C$4*9.81)*Tool!$B$125*SIN(RADIANS(90-DEGREES(ASIN(AD997/2000))))*SQRT(2*Basic!$C$4*9.81)*Tool!$B$125)+(COS(RADIANS(90-DEGREES(ASIN(AD997/2000))))*SQRT(2*Basic!$C$4*9.81)*COS(RADIANS(90-DEGREES(ASIN(AD997/2000))))*SQRT(2*Basic!$C$4*9.81))))*SIN(RADIANS(AK997))*(SQRT((SIN(RADIANS(90-DEGREES(ASIN(AD997/2000))))*SQRT(2*Basic!$C$4*9.81)*Tool!$B$125*SIN(RADIANS(90-DEGREES(ASIN(AD997/2000))))*SQRT(2*Basic!$C$4*9.81)*Tool!$B$125)+(COS(RADIANS(90-DEGREES(ASIN(AD997/2000))))*SQRT(2*Basic!$C$4*9.81)*COS(RADIANS(90-DEGREES(ASIN(AD997/2000))))*SQRT(2*Basic!$C$4*9.81))))*SIN(RADIANS(AK997)))-19.62*(-Basic!$C$3))))*(SQRT((SIN(RADIANS(90-DEGREES(ASIN(AD997/2000))))*SQRT(2*Basic!$C$4*9.81)*Tool!$B$125*SIN(RADIANS(90-DEGREES(ASIN(AD997/2000))))*SQRT(2*Basic!$C$4*9.81)*Tool!$B$125)+(COS(RADIANS(90-DEGREES(ASIN(AD997/2000))))*SQRT(2*Basic!$C$4*9.81)*COS(RADIANS(90-DEGREES(ASIN(AD997/2000))))*SQRT(2*Basic!$C$4*9.81))))*COS(RADIANS(AK997))</f>
        <v>5.4751842501179251</v>
      </c>
    </row>
    <row r="998" spans="6:45" x14ac:dyDescent="0.3">
      <c r="F998">
        <v>996</v>
      </c>
      <c r="G998" s="31">
        <f t="shared" si="104"/>
        <v>2.9362493969584813</v>
      </c>
      <c r="H998" s="35">
        <f>Tool!$E$10+('Trajectory Map'!G998*SIN(RADIANS(90-2*DEGREES(ASIN($D$5/2000))))/COS(RADIANS(90-2*DEGREES(ASIN($D$5/2000))))-('Trajectory Map'!G998*'Trajectory Map'!G998/((VLOOKUP($D$5,$AD$3:$AR$2002,15,FALSE)*4*COS(RADIANS(90-2*DEGREES(ASIN($D$5/2000))))*COS(RADIANS(90-2*DEGREES(ASIN($D$5/2000))))))))</f>
        <v>4.7199482103679031</v>
      </c>
      <c r="AD998" s="33">
        <f t="shared" si="108"/>
        <v>996</v>
      </c>
      <c r="AE998" s="33">
        <f t="shared" si="105"/>
        <v>1734.3540584321299</v>
      </c>
      <c r="AH998" s="33">
        <f t="shared" si="106"/>
        <v>29.867769043035665</v>
      </c>
      <c r="AI998" s="33">
        <f t="shared" si="107"/>
        <v>60.132230956964335</v>
      </c>
      <c r="AK998" s="75">
        <f t="shared" si="109"/>
        <v>30.26446191392867</v>
      </c>
      <c r="AN998" s="64"/>
      <c r="AQ998" s="64"/>
      <c r="AR998" s="75">
        <f>(SQRT((SIN(RADIANS(90-DEGREES(ASIN(AD998/2000))))*SQRT(2*Basic!$C$4*9.81)*Tool!$B$125*SIN(RADIANS(90-DEGREES(ASIN(AD998/2000))))*SQRT(2*Basic!$C$4*9.81)*Tool!$B$125)+(COS(RADIANS(90-DEGREES(ASIN(AD998/2000))))*SQRT(2*Basic!$C$4*9.81)*COS(RADIANS(90-DEGREES(ASIN(AD998/2000))))*SQRT(2*Basic!$C$4*9.81))))*(SQRT((SIN(RADIANS(90-DEGREES(ASIN(AD998/2000))))*SQRT(2*Basic!$C$4*9.81)*Tool!$B$125*SIN(RADIANS(90-DEGREES(ASIN(AD998/2000))))*SQRT(2*Basic!$C$4*9.81)*Tool!$B$125)+(COS(RADIANS(90-DEGREES(ASIN(AD998/2000))))*SQRT(2*Basic!$C$4*9.81)*COS(RADIANS(90-DEGREES(ASIN(AD998/2000))))*SQRT(2*Basic!$C$4*9.81))))/(2*9.81)</f>
        <v>1.0935895694399997</v>
      </c>
      <c r="AS998" s="75">
        <f>(1/9.81)*((SQRT((SIN(RADIANS(90-DEGREES(ASIN(AD998/2000))))*SQRT(2*Basic!$C$4*9.81)*Tool!$B$125*SIN(RADIANS(90-DEGREES(ASIN(AD998/2000))))*SQRT(2*Basic!$C$4*9.81)*Tool!$B$125)+(COS(RADIANS(90-DEGREES(ASIN(AD998/2000))))*SQRT(2*Basic!$C$4*9.81)*COS(RADIANS(90-DEGREES(ASIN(AD998/2000))))*SQRT(2*Basic!$C$4*9.81))))*SIN(RADIANS(AK998))+(SQRT(((SQRT((SIN(RADIANS(90-DEGREES(ASIN(AD998/2000))))*SQRT(2*Basic!$C$4*9.81)*Tool!$B$125*SIN(RADIANS(90-DEGREES(ASIN(AD998/2000))))*SQRT(2*Basic!$C$4*9.81)*Tool!$B$125)+(COS(RADIANS(90-DEGREES(ASIN(AD998/2000))))*SQRT(2*Basic!$C$4*9.81)*COS(RADIANS(90-DEGREES(ASIN(AD998/2000))))*SQRT(2*Basic!$C$4*9.81))))*SIN(RADIANS(AK998))*(SQRT((SIN(RADIANS(90-DEGREES(ASIN(AD998/2000))))*SQRT(2*Basic!$C$4*9.81)*Tool!$B$125*SIN(RADIANS(90-DEGREES(ASIN(AD998/2000))))*SQRT(2*Basic!$C$4*9.81)*Tool!$B$125)+(COS(RADIANS(90-DEGREES(ASIN(AD998/2000))))*SQRT(2*Basic!$C$4*9.81)*COS(RADIANS(90-DEGREES(ASIN(AD998/2000))))*SQRT(2*Basic!$C$4*9.81))))*SIN(RADIANS(AK998)))-19.62*(-Basic!$C$3))))*(SQRT((SIN(RADIANS(90-DEGREES(ASIN(AD998/2000))))*SQRT(2*Basic!$C$4*9.81)*Tool!$B$125*SIN(RADIANS(90-DEGREES(ASIN(AD998/2000))))*SQRT(2*Basic!$C$4*9.81)*Tool!$B$125)+(COS(RADIANS(90-DEGREES(ASIN(AD998/2000))))*SQRT(2*Basic!$C$4*9.81)*COS(RADIANS(90-DEGREES(ASIN(AD998/2000))))*SQRT(2*Basic!$C$4*9.81))))*COS(RADIANS(AK998))</f>
        <v>5.4782169335975501</v>
      </c>
    </row>
    <row r="999" spans="6:45" x14ac:dyDescent="0.3">
      <c r="F999">
        <v>997</v>
      </c>
      <c r="G999" s="31">
        <f t="shared" si="104"/>
        <v>2.9391974385216924</v>
      </c>
      <c r="H999" s="35">
        <f>Tool!$E$10+('Trajectory Map'!G999*SIN(RADIANS(90-2*DEGREES(ASIN($D$5/2000))))/COS(RADIANS(90-2*DEGREES(ASIN($D$5/2000))))-('Trajectory Map'!G999*'Trajectory Map'!G999/((VLOOKUP($D$5,$AD$3:$AR$2002,15,FALSE)*4*COS(RADIANS(90-2*DEGREES(ASIN($D$5/2000))))*COS(RADIANS(90-2*DEGREES(ASIN($D$5/2000))))))))</f>
        <v>4.7169414014412503</v>
      </c>
      <c r="AD999" s="33">
        <f t="shared" si="108"/>
        <v>997</v>
      </c>
      <c r="AE999" s="33">
        <f t="shared" si="105"/>
        <v>1733.7793977320182</v>
      </c>
      <c r="AH999" s="33">
        <f t="shared" si="106"/>
        <v>29.900810319358758</v>
      </c>
      <c r="AI999" s="33">
        <f t="shared" si="107"/>
        <v>60.099189680641246</v>
      </c>
      <c r="AK999" s="75">
        <f t="shared" si="109"/>
        <v>30.198379361282484</v>
      </c>
      <c r="AN999" s="64"/>
      <c r="AQ999" s="64"/>
      <c r="AR999" s="75">
        <f>(SQRT((SIN(RADIANS(90-DEGREES(ASIN(AD999/2000))))*SQRT(2*Basic!$C$4*9.81)*Tool!$B$125*SIN(RADIANS(90-DEGREES(ASIN(AD999/2000))))*SQRT(2*Basic!$C$4*9.81)*Tool!$B$125)+(COS(RADIANS(90-DEGREES(ASIN(AD999/2000))))*SQRT(2*Basic!$C$4*9.81)*COS(RADIANS(90-DEGREES(ASIN(AD999/2000))))*SQRT(2*Basic!$C$4*9.81))))*(SQRT((SIN(RADIANS(90-DEGREES(ASIN(AD999/2000))))*SQRT(2*Basic!$C$4*9.81)*Tool!$B$125*SIN(RADIANS(90-DEGREES(ASIN(AD999/2000))))*SQRT(2*Basic!$C$4*9.81)*Tool!$B$125)+(COS(RADIANS(90-DEGREES(ASIN(AD999/2000))))*SQRT(2*Basic!$C$4*9.81)*COS(RADIANS(90-DEGREES(ASIN(AD999/2000))))*SQRT(2*Basic!$C$4*9.81))))/(2*9.81)</f>
        <v>1.09412387281</v>
      </c>
      <c r="AS999" s="75">
        <f>(1/9.81)*((SQRT((SIN(RADIANS(90-DEGREES(ASIN(AD999/2000))))*SQRT(2*Basic!$C$4*9.81)*Tool!$B$125*SIN(RADIANS(90-DEGREES(ASIN(AD999/2000))))*SQRT(2*Basic!$C$4*9.81)*Tool!$B$125)+(COS(RADIANS(90-DEGREES(ASIN(AD999/2000))))*SQRT(2*Basic!$C$4*9.81)*COS(RADIANS(90-DEGREES(ASIN(AD999/2000))))*SQRT(2*Basic!$C$4*9.81))))*SIN(RADIANS(AK999))+(SQRT(((SQRT((SIN(RADIANS(90-DEGREES(ASIN(AD999/2000))))*SQRT(2*Basic!$C$4*9.81)*Tool!$B$125*SIN(RADIANS(90-DEGREES(ASIN(AD999/2000))))*SQRT(2*Basic!$C$4*9.81)*Tool!$B$125)+(COS(RADIANS(90-DEGREES(ASIN(AD999/2000))))*SQRT(2*Basic!$C$4*9.81)*COS(RADIANS(90-DEGREES(ASIN(AD999/2000))))*SQRT(2*Basic!$C$4*9.81))))*SIN(RADIANS(AK999))*(SQRT((SIN(RADIANS(90-DEGREES(ASIN(AD999/2000))))*SQRT(2*Basic!$C$4*9.81)*Tool!$B$125*SIN(RADIANS(90-DEGREES(ASIN(AD999/2000))))*SQRT(2*Basic!$C$4*9.81)*Tool!$B$125)+(COS(RADIANS(90-DEGREES(ASIN(AD999/2000))))*SQRT(2*Basic!$C$4*9.81)*COS(RADIANS(90-DEGREES(ASIN(AD999/2000))))*SQRT(2*Basic!$C$4*9.81))))*SIN(RADIANS(AK999)))-19.62*(-Basic!$C$3))))*(SQRT((SIN(RADIANS(90-DEGREES(ASIN(AD999/2000))))*SQRT(2*Basic!$C$4*9.81)*Tool!$B$125*SIN(RADIANS(90-DEGREES(ASIN(AD999/2000))))*SQRT(2*Basic!$C$4*9.81)*Tool!$B$125)+(COS(RADIANS(90-DEGREES(ASIN(AD999/2000))))*SQRT(2*Basic!$C$4*9.81)*COS(RADIANS(90-DEGREES(ASIN(AD999/2000))))*SQRT(2*Basic!$C$4*9.81))))*COS(RADIANS(AK999))</f>
        <v>5.4812400979427069</v>
      </c>
    </row>
    <row r="1000" spans="6:45" x14ac:dyDescent="0.3">
      <c r="F1000">
        <v>998</v>
      </c>
      <c r="G1000" s="31">
        <f t="shared" si="104"/>
        <v>2.9421454800849038</v>
      </c>
      <c r="H1000" s="35">
        <f>Tool!$E$10+('Trajectory Map'!G1000*SIN(RADIANS(90-2*DEGREES(ASIN($D$5/2000))))/COS(RADIANS(90-2*DEGREES(ASIN($D$5/2000))))-('Trajectory Map'!G1000*'Trajectory Map'!G1000/((VLOOKUP($D$5,$AD$3:$AR$2002,15,FALSE)*4*COS(RADIANS(90-2*DEGREES(ASIN($D$5/2000))))*COS(RADIANS(90-2*DEGREES(ASIN($D$5/2000))))))))</f>
        <v>4.7139311389210823</v>
      </c>
      <c r="AD1000" s="33">
        <f t="shared" si="108"/>
        <v>998</v>
      </c>
      <c r="AE1000" s="33">
        <f t="shared" si="105"/>
        <v>1733.2039695315725</v>
      </c>
      <c r="AH1000" s="33">
        <f t="shared" si="106"/>
        <v>29.933862556335253</v>
      </c>
      <c r="AI1000" s="33">
        <f t="shared" si="107"/>
        <v>60.066137443664744</v>
      </c>
      <c r="AK1000" s="75">
        <f t="shared" si="109"/>
        <v>30.132274887329494</v>
      </c>
      <c r="AN1000" s="64"/>
      <c r="AQ1000" s="64"/>
      <c r="AR1000" s="75">
        <f>(SQRT((SIN(RADIANS(90-DEGREES(ASIN(AD1000/2000))))*SQRT(2*Basic!$C$4*9.81)*Tool!$B$125*SIN(RADIANS(90-DEGREES(ASIN(AD1000/2000))))*SQRT(2*Basic!$C$4*9.81)*Tool!$B$125)+(COS(RADIANS(90-DEGREES(ASIN(AD1000/2000))))*SQRT(2*Basic!$C$4*9.81)*COS(RADIANS(90-DEGREES(ASIN(AD1000/2000))))*SQRT(2*Basic!$C$4*9.81))))*(SQRT((SIN(RADIANS(90-DEGREES(ASIN(AD1000/2000))))*SQRT(2*Basic!$C$4*9.81)*Tool!$B$125*SIN(RADIANS(90-DEGREES(ASIN(AD1000/2000))))*SQRT(2*Basic!$C$4*9.81)*Tool!$B$125)+(COS(RADIANS(90-DEGREES(ASIN(AD1000/2000))))*SQRT(2*Basic!$C$4*9.81)*COS(RADIANS(90-DEGREES(ASIN(AD1000/2000))))*SQRT(2*Basic!$C$4*9.81))))/(2*9.81)</f>
        <v>1.0946587123599998</v>
      </c>
      <c r="AS1000" s="75">
        <f>(1/9.81)*((SQRT((SIN(RADIANS(90-DEGREES(ASIN(AD1000/2000))))*SQRT(2*Basic!$C$4*9.81)*Tool!$B$125*SIN(RADIANS(90-DEGREES(ASIN(AD1000/2000))))*SQRT(2*Basic!$C$4*9.81)*Tool!$B$125)+(COS(RADIANS(90-DEGREES(ASIN(AD1000/2000))))*SQRT(2*Basic!$C$4*9.81)*COS(RADIANS(90-DEGREES(ASIN(AD1000/2000))))*SQRT(2*Basic!$C$4*9.81))))*SIN(RADIANS(AK1000))+(SQRT(((SQRT((SIN(RADIANS(90-DEGREES(ASIN(AD1000/2000))))*SQRT(2*Basic!$C$4*9.81)*Tool!$B$125*SIN(RADIANS(90-DEGREES(ASIN(AD1000/2000))))*SQRT(2*Basic!$C$4*9.81)*Tool!$B$125)+(COS(RADIANS(90-DEGREES(ASIN(AD1000/2000))))*SQRT(2*Basic!$C$4*9.81)*COS(RADIANS(90-DEGREES(ASIN(AD1000/2000))))*SQRT(2*Basic!$C$4*9.81))))*SIN(RADIANS(AK1000))*(SQRT((SIN(RADIANS(90-DEGREES(ASIN(AD1000/2000))))*SQRT(2*Basic!$C$4*9.81)*Tool!$B$125*SIN(RADIANS(90-DEGREES(ASIN(AD1000/2000))))*SQRT(2*Basic!$C$4*9.81)*Tool!$B$125)+(COS(RADIANS(90-DEGREES(ASIN(AD1000/2000))))*SQRT(2*Basic!$C$4*9.81)*COS(RADIANS(90-DEGREES(ASIN(AD1000/2000))))*SQRT(2*Basic!$C$4*9.81))))*SIN(RADIANS(AK1000)))-19.62*(-Basic!$C$3))))*(SQRT((SIN(RADIANS(90-DEGREES(ASIN(AD1000/2000))))*SQRT(2*Basic!$C$4*9.81)*Tool!$B$125*SIN(RADIANS(90-DEGREES(ASIN(AD1000/2000))))*SQRT(2*Basic!$C$4*9.81)*Tool!$B$125)+(COS(RADIANS(90-DEGREES(ASIN(AD1000/2000))))*SQRT(2*Basic!$C$4*9.81)*COS(RADIANS(90-DEGREES(ASIN(AD1000/2000))))*SQRT(2*Basic!$C$4*9.81))))*COS(RADIANS(AK1000))</f>
        <v>5.4842537264682525</v>
      </c>
    </row>
    <row r="1001" spans="6:45" x14ac:dyDescent="0.3">
      <c r="F1001">
        <v>999</v>
      </c>
      <c r="G1001" s="31">
        <f t="shared" si="104"/>
        <v>2.9450935216481153</v>
      </c>
      <c r="H1001" s="35">
        <f>Tool!$E$10+('Trajectory Map'!G1001*SIN(RADIANS(90-2*DEGREES(ASIN($D$5/2000))))/COS(RADIANS(90-2*DEGREES(ASIN($D$5/2000))))-('Trajectory Map'!G1001*'Trajectory Map'!G1001/((VLOOKUP($D$5,$AD$3:$AR$2002,15,FALSE)*4*COS(RADIANS(90-2*DEGREES(ASIN($D$5/2000))))*COS(RADIANS(90-2*DEGREES(ASIN($D$5/2000))))))))</f>
        <v>4.7109174228074</v>
      </c>
      <c r="AD1001" s="33">
        <f t="shared" si="108"/>
        <v>999</v>
      </c>
      <c r="AE1001" s="33">
        <f t="shared" si="105"/>
        <v>1732.627773066102</v>
      </c>
      <c r="AH1001" s="33">
        <f t="shared" si="106"/>
        <v>29.966925775890264</v>
      </c>
      <c r="AI1001" s="33">
        <f t="shared" si="107"/>
        <v>60.03307422410974</v>
      </c>
      <c r="AK1001" s="75">
        <f t="shared" si="109"/>
        <v>30.066148448219472</v>
      </c>
      <c r="AN1001" s="64"/>
      <c r="AQ1001" s="64"/>
      <c r="AR1001" s="75">
        <f>(SQRT((SIN(RADIANS(90-DEGREES(ASIN(AD1001/2000))))*SQRT(2*Basic!$C$4*9.81)*Tool!$B$125*SIN(RADIANS(90-DEGREES(ASIN(AD1001/2000))))*SQRT(2*Basic!$C$4*9.81)*Tool!$B$125)+(COS(RADIANS(90-DEGREES(ASIN(AD1001/2000))))*SQRT(2*Basic!$C$4*9.81)*COS(RADIANS(90-DEGREES(ASIN(AD1001/2000))))*SQRT(2*Basic!$C$4*9.81))))*(SQRT((SIN(RADIANS(90-DEGREES(ASIN(AD1001/2000))))*SQRT(2*Basic!$C$4*9.81)*Tool!$B$125*SIN(RADIANS(90-DEGREES(ASIN(AD1001/2000))))*SQRT(2*Basic!$C$4*9.81)*Tool!$B$125)+(COS(RADIANS(90-DEGREES(ASIN(AD1001/2000))))*SQRT(2*Basic!$C$4*9.81)*COS(RADIANS(90-DEGREES(ASIN(AD1001/2000))))*SQRT(2*Basic!$C$4*9.81))))/(2*9.81)</f>
        <v>1.09519408809</v>
      </c>
      <c r="AS1001" s="75">
        <f>(1/9.81)*((SQRT((SIN(RADIANS(90-DEGREES(ASIN(AD1001/2000))))*SQRT(2*Basic!$C$4*9.81)*Tool!$B$125*SIN(RADIANS(90-DEGREES(ASIN(AD1001/2000))))*SQRT(2*Basic!$C$4*9.81)*Tool!$B$125)+(COS(RADIANS(90-DEGREES(ASIN(AD1001/2000))))*SQRT(2*Basic!$C$4*9.81)*COS(RADIANS(90-DEGREES(ASIN(AD1001/2000))))*SQRT(2*Basic!$C$4*9.81))))*SIN(RADIANS(AK1001))+(SQRT(((SQRT((SIN(RADIANS(90-DEGREES(ASIN(AD1001/2000))))*SQRT(2*Basic!$C$4*9.81)*Tool!$B$125*SIN(RADIANS(90-DEGREES(ASIN(AD1001/2000))))*SQRT(2*Basic!$C$4*9.81)*Tool!$B$125)+(COS(RADIANS(90-DEGREES(ASIN(AD1001/2000))))*SQRT(2*Basic!$C$4*9.81)*COS(RADIANS(90-DEGREES(ASIN(AD1001/2000))))*SQRT(2*Basic!$C$4*9.81))))*SIN(RADIANS(AK1001))*(SQRT((SIN(RADIANS(90-DEGREES(ASIN(AD1001/2000))))*SQRT(2*Basic!$C$4*9.81)*Tool!$B$125*SIN(RADIANS(90-DEGREES(ASIN(AD1001/2000))))*SQRT(2*Basic!$C$4*9.81)*Tool!$B$125)+(COS(RADIANS(90-DEGREES(ASIN(AD1001/2000))))*SQRT(2*Basic!$C$4*9.81)*COS(RADIANS(90-DEGREES(ASIN(AD1001/2000))))*SQRT(2*Basic!$C$4*9.81))))*SIN(RADIANS(AK1001)))-19.62*(-Basic!$C$3))))*(SQRT((SIN(RADIANS(90-DEGREES(ASIN(AD1001/2000))))*SQRT(2*Basic!$C$4*9.81)*Tool!$B$125*SIN(RADIANS(90-DEGREES(ASIN(AD1001/2000))))*SQRT(2*Basic!$C$4*9.81)*Tool!$B$125)+(COS(RADIANS(90-DEGREES(ASIN(AD1001/2000))))*SQRT(2*Basic!$C$4*9.81)*COS(RADIANS(90-DEGREES(ASIN(AD1001/2000))))*SQRT(2*Basic!$C$4*9.81))))*COS(RADIANS(AK1001))</f>
        <v>5.4872578024899701</v>
      </c>
    </row>
    <row r="1002" spans="6:45" x14ac:dyDescent="0.3">
      <c r="F1002">
        <v>1000</v>
      </c>
      <c r="G1002" s="31">
        <f t="shared" si="104"/>
        <v>2.9480415632113264</v>
      </c>
      <c r="H1002" s="35">
        <f>Tool!$E$10+('Trajectory Map'!G1002*SIN(RADIANS(90-2*DEGREES(ASIN($D$5/2000))))/COS(RADIANS(90-2*DEGREES(ASIN($D$5/2000))))-('Trajectory Map'!G1002*'Trajectory Map'!G1002/((VLOOKUP($D$5,$AD$3:$AR$2002,15,FALSE)*4*COS(RADIANS(90-2*DEGREES(ASIN($D$5/2000))))*COS(RADIANS(90-2*DEGREES(ASIN($D$5/2000))))))))</f>
        <v>4.7079002531002043</v>
      </c>
      <c r="AD1002" s="33">
        <f t="shared" si="108"/>
        <v>1000</v>
      </c>
      <c r="AE1002" s="33">
        <f t="shared" si="105"/>
        <v>1732.0508075688772</v>
      </c>
      <c r="AH1002" s="33">
        <f t="shared" si="106"/>
        <v>30.000000000000004</v>
      </c>
      <c r="AI1002" s="33">
        <f t="shared" si="107"/>
        <v>60</v>
      </c>
      <c r="AK1002" s="75">
        <f t="shared" si="109"/>
        <v>29.999999999999993</v>
      </c>
      <c r="AN1002" s="64"/>
      <c r="AQ1002" s="64"/>
      <c r="AR1002" s="75">
        <f>(SQRT((SIN(RADIANS(90-DEGREES(ASIN(AD1002/2000))))*SQRT(2*Basic!$C$4*9.81)*Tool!$B$125*SIN(RADIANS(90-DEGREES(ASIN(AD1002/2000))))*SQRT(2*Basic!$C$4*9.81)*Tool!$B$125)+(COS(RADIANS(90-DEGREES(ASIN(AD1002/2000))))*SQRT(2*Basic!$C$4*9.81)*COS(RADIANS(90-DEGREES(ASIN(AD1002/2000))))*SQRT(2*Basic!$C$4*9.81))))*(SQRT((SIN(RADIANS(90-DEGREES(ASIN(AD1002/2000))))*SQRT(2*Basic!$C$4*9.81)*Tool!$B$125*SIN(RADIANS(90-DEGREES(ASIN(AD1002/2000))))*SQRT(2*Basic!$C$4*9.81)*Tool!$B$125)+(COS(RADIANS(90-DEGREES(ASIN(AD1002/2000))))*SQRT(2*Basic!$C$4*9.81)*COS(RADIANS(90-DEGREES(ASIN(AD1002/2000))))*SQRT(2*Basic!$C$4*9.81))))/(2*9.81)</f>
        <v>1.0957300000000003</v>
      </c>
      <c r="AS1002" s="75">
        <f>(1/9.81)*((SQRT((SIN(RADIANS(90-DEGREES(ASIN(AD1002/2000))))*SQRT(2*Basic!$C$4*9.81)*Tool!$B$125*SIN(RADIANS(90-DEGREES(ASIN(AD1002/2000))))*SQRT(2*Basic!$C$4*9.81)*Tool!$B$125)+(COS(RADIANS(90-DEGREES(ASIN(AD1002/2000))))*SQRT(2*Basic!$C$4*9.81)*COS(RADIANS(90-DEGREES(ASIN(AD1002/2000))))*SQRT(2*Basic!$C$4*9.81))))*SIN(RADIANS(AK1002))+(SQRT(((SQRT((SIN(RADIANS(90-DEGREES(ASIN(AD1002/2000))))*SQRT(2*Basic!$C$4*9.81)*Tool!$B$125*SIN(RADIANS(90-DEGREES(ASIN(AD1002/2000))))*SQRT(2*Basic!$C$4*9.81)*Tool!$B$125)+(COS(RADIANS(90-DEGREES(ASIN(AD1002/2000))))*SQRT(2*Basic!$C$4*9.81)*COS(RADIANS(90-DEGREES(ASIN(AD1002/2000))))*SQRT(2*Basic!$C$4*9.81))))*SIN(RADIANS(AK1002))*(SQRT((SIN(RADIANS(90-DEGREES(ASIN(AD1002/2000))))*SQRT(2*Basic!$C$4*9.81)*Tool!$B$125*SIN(RADIANS(90-DEGREES(ASIN(AD1002/2000))))*SQRT(2*Basic!$C$4*9.81)*Tool!$B$125)+(COS(RADIANS(90-DEGREES(ASIN(AD1002/2000))))*SQRT(2*Basic!$C$4*9.81)*COS(RADIANS(90-DEGREES(ASIN(AD1002/2000))))*SQRT(2*Basic!$C$4*9.81))))*SIN(RADIANS(AK1002)))-19.62*(-Basic!$C$3))))*(SQRT((SIN(RADIANS(90-DEGREES(ASIN(AD1002/2000))))*SQRT(2*Basic!$C$4*9.81)*Tool!$B$125*SIN(RADIANS(90-DEGREES(ASIN(AD1002/2000))))*SQRT(2*Basic!$C$4*9.81)*Tool!$B$125)+(COS(RADIANS(90-DEGREES(ASIN(AD1002/2000))))*SQRT(2*Basic!$C$4*9.81)*COS(RADIANS(90-DEGREES(ASIN(AD1002/2000))))*SQRT(2*Basic!$C$4*9.81))))*COS(RADIANS(AK1002))</f>
        <v>5.4902523093246858</v>
      </c>
    </row>
    <row r="1003" spans="6:45" x14ac:dyDescent="0.3">
      <c r="F1003">
        <v>1001</v>
      </c>
      <c r="G1003" s="31">
        <f t="shared" si="104"/>
        <v>2.9509896047745379</v>
      </c>
      <c r="H1003" s="35">
        <f>Tool!$E$10+('Trajectory Map'!G1003*SIN(RADIANS(90-2*DEGREES(ASIN($D$5/2000))))/COS(RADIANS(90-2*DEGREES(ASIN($D$5/2000))))-('Trajectory Map'!G1003*'Trajectory Map'!G1003/((VLOOKUP($D$5,$AD$3:$AR$2002,15,FALSE)*4*COS(RADIANS(90-2*DEGREES(ASIN($D$5/2000))))*COS(RADIANS(90-2*DEGREES(ASIN($D$5/2000))))))))</f>
        <v>4.7048796297994935</v>
      </c>
      <c r="AD1003" s="33">
        <f t="shared" si="108"/>
        <v>1001</v>
      </c>
      <c r="AE1003" s="33">
        <f t="shared" si="105"/>
        <v>1731.4730722711226</v>
      </c>
      <c r="AH1003" s="33">
        <f t="shared" si="106"/>
        <v>30.033085250691929</v>
      </c>
      <c r="AI1003" s="33">
        <f t="shared" si="107"/>
        <v>59.966914749308074</v>
      </c>
      <c r="AK1003" s="75">
        <f t="shared" si="109"/>
        <v>29.933829498616142</v>
      </c>
      <c r="AN1003" s="64"/>
      <c r="AQ1003" s="64"/>
      <c r="AR1003" s="75">
        <f>(SQRT((SIN(RADIANS(90-DEGREES(ASIN(AD1003/2000))))*SQRT(2*Basic!$C$4*9.81)*Tool!$B$125*SIN(RADIANS(90-DEGREES(ASIN(AD1003/2000))))*SQRT(2*Basic!$C$4*9.81)*Tool!$B$125)+(COS(RADIANS(90-DEGREES(ASIN(AD1003/2000))))*SQRT(2*Basic!$C$4*9.81)*COS(RADIANS(90-DEGREES(ASIN(AD1003/2000))))*SQRT(2*Basic!$C$4*9.81))))*(SQRT((SIN(RADIANS(90-DEGREES(ASIN(AD1003/2000))))*SQRT(2*Basic!$C$4*9.81)*Tool!$B$125*SIN(RADIANS(90-DEGREES(ASIN(AD1003/2000))))*SQRT(2*Basic!$C$4*9.81)*Tool!$B$125)+(COS(RADIANS(90-DEGREES(ASIN(AD1003/2000))))*SQRT(2*Basic!$C$4*9.81)*COS(RADIANS(90-DEGREES(ASIN(AD1003/2000))))*SQRT(2*Basic!$C$4*9.81))))/(2*9.81)</f>
        <v>1.0962664480899997</v>
      </c>
      <c r="AS1003" s="75">
        <f>(1/9.81)*((SQRT((SIN(RADIANS(90-DEGREES(ASIN(AD1003/2000))))*SQRT(2*Basic!$C$4*9.81)*Tool!$B$125*SIN(RADIANS(90-DEGREES(ASIN(AD1003/2000))))*SQRT(2*Basic!$C$4*9.81)*Tool!$B$125)+(COS(RADIANS(90-DEGREES(ASIN(AD1003/2000))))*SQRT(2*Basic!$C$4*9.81)*COS(RADIANS(90-DEGREES(ASIN(AD1003/2000))))*SQRT(2*Basic!$C$4*9.81))))*SIN(RADIANS(AK1003))+(SQRT(((SQRT((SIN(RADIANS(90-DEGREES(ASIN(AD1003/2000))))*SQRT(2*Basic!$C$4*9.81)*Tool!$B$125*SIN(RADIANS(90-DEGREES(ASIN(AD1003/2000))))*SQRT(2*Basic!$C$4*9.81)*Tool!$B$125)+(COS(RADIANS(90-DEGREES(ASIN(AD1003/2000))))*SQRT(2*Basic!$C$4*9.81)*COS(RADIANS(90-DEGREES(ASIN(AD1003/2000))))*SQRT(2*Basic!$C$4*9.81))))*SIN(RADIANS(AK1003))*(SQRT((SIN(RADIANS(90-DEGREES(ASIN(AD1003/2000))))*SQRT(2*Basic!$C$4*9.81)*Tool!$B$125*SIN(RADIANS(90-DEGREES(ASIN(AD1003/2000))))*SQRT(2*Basic!$C$4*9.81)*Tool!$B$125)+(COS(RADIANS(90-DEGREES(ASIN(AD1003/2000))))*SQRT(2*Basic!$C$4*9.81)*COS(RADIANS(90-DEGREES(ASIN(AD1003/2000))))*SQRT(2*Basic!$C$4*9.81))))*SIN(RADIANS(AK1003)))-19.62*(-Basic!$C$3))))*(SQRT((SIN(RADIANS(90-DEGREES(ASIN(AD1003/2000))))*SQRT(2*Basic!$C$4*9.81)*Tool!$B$125*SIN(RADIANS(90-DEGREES(ASIN(AD1003/2000))))*SQRT(2*Basic!$C$4*9.81)*Tool!$B$125)+(COS(RADIANS(90-DEGREES(ASIN(AD1003/2000))))*SQRT(2*Basic!$C$4*9.81)*COS(RADIANS(90-DEGREES(ASIN(AD1003/2000))))*SQRT(2*Basic!$C$4*9.81))))*COS(RADIANS(AK1003))</f>
        <v>5.4932372302903527</v>
      </c>
    </row>
    <row r="1004" spans="6:45" x14ac:dyDescent="0.3">
      <c r="F1004">
        <v>1002</v>
      </c>
      <c r="G1004" s="31">
        <f t="shared" si="104"/>
        <v>2.9539376463377489</v>
      </c>
      <c r="H1004" s="35">
        <f>Tool!$E$10+('Trajectory Map'!G1004*SIN(RADIANS(90-2*DEGREES(ASIN($D$5/2000))))/COS(RADIANS(90-2*DEGREES(ASIN($D$5/2000))))-('Trajectory Map'!G1004*'Trajectory Map'!G1004/((VLOOKUP($D$5,$AD$3:$AR$2002,15,FALSE)*4*COS(RADIANS(90-2*DEGREES(ASIN($D$5/2000))))*COS(RADIANS(90-2*DEGREES(ASIN($D$5/2000))))))))</f>
        <v>4.7018555529052692</v>
      </c>
      <c r="AD1004" s="33">
        <f t="shared" si="108"/>
        <v>1002</v>
      </c>
      <c r="AE1004" s="33">
        <f t="shared" si="105"/>
        <v>1730.8945664020093</v>
      </c>
      <c r="AH1004" s="33">
        <f t="shared" si="106"/>
        <v>30.066181550044995</v>
      </c>
      <c r="AI1004" s="33">
        <f t="shared" si="107"/>
        <v>59.933818449955005</v>
      </c>
      <c r="AK1004" s="75">
        <f t="shared" si="109"/>
        <v>29.867636899910011</v>
      </c>
      <c r="AN1004" s="64"/>
      <c r="AQ1004" s="64"/>
      <c r="AR1004" s="75">
        <f>(SQRT((SIN(RADIANS(90-DEGREES(ASIN(AD1004/2000))))*SQRT(2*Basic!$C$4*9.81)*Tool!$B$125*SIN(RADIANS(90-DEGREES(ASIN(AD1004/2000))))*SQRT(2*Basic!$C$4*9.81)*Tool!$B$125)+(COS(RADIANS(90-DEGREES(ASIN(AD1004/2000))))*SQRT(2*Basic!$C$4*9.81)*COS(RADIANS(90-DEGREES(ASIN(AD1004/2000))))*SQRT(2*Basic!$C$4*9.81))))*(SQRT((SIN(RADIANS(90-DEGREES(ASIN(AD1004/2000))))*SQRT(2*Basic!$C$4*9.81)*Tool!$B$125*SIN(RADIANS(90-DEGREES(ASIN(AD1004/2000))))*SQRT(2*Basic!$C$4*9.81)*Tool!$B$125)+(COS(RADIANS(90-DEGREES(ASIN(AD1004/2000))))*SQRT(2*Basic!$C$4*9.81)*COS(RADIANS(90-DEGREES(ASIN(AD1004/2000))))*SQRT(2*Basic!$C$4*9.81))))/(2*9.81)</f>
        <v>1.09680343236</v>
      </c>
      <c r="AS1004" s="75">
        <f>(1/9.81)*((SQRT((SIN(RADIANS(90-DEGREES(ASIN(AD1004/2000))))*SQRT(2*Basic!$C$4*9.81)*Tool!$B$125*SIN(RADIANS(90-DEGREES(ASIN(AD1004/2000))))*SQRT(2*Basic!$C$4*9.81)*Tool!$B$125)+(COS(RADIANS(90-DEGREES(ASIN(AD1004/2000))))*SQRT(2*Basic!$C$4*9.81)*COS(RADIANS(90-DEGREES(ASIN(AD1004/2000))))*SQRT(2*Basic!$C$4*9.81))))*SIN(RADIANS(AK1004))+(SQRT(((SQRT((SIN(RADIANS(90-DEGREES(ASIN(AD1004/2000))))*SQRT(2*Basic!$C$4*9.81)*Tool!$B$125*SIN(RADIANS(90-DEGREES(ASIN(AD1004/2000))))*SQRT(2*Basic!$C$4*9.81)*Tool!$B$125)+(COS(RADIANS(90-DEGREES(ASIN(AD1004/2000))))*SQRT(2*Basic!$C$4*9.81)*COS(RADIANS(90-DEGREES(ASIN(AD1004/2000))))*SQRT(2*Basic!$C$4*9.81))))*SIN(RADIANS(AK1004))*(SQRT((SIN(RADIANS(90-DEGREES(ASIN(AD1004/2000))))*SQRT(2*Basic!$C$4*9.81)*Tool!$B$125*SIN(RADIANS(90-DEGREES(ASIN(AD1004/2000))))*SQRT(2*Basic!$C$4*9.81)*Tool!$B$125)+(COS(RADIANS(90-DEGREES(ASIN(AD1004/2000))))*SQRT(2*Basic!$C$4*9.81)*COS(RADIANS(90-DEGREES(ASIN(AD1004/2000))))*SQRT(2*Basic!$C$4*9.81))))*SIN(RADIANS(AK1004)))-19.62*(-Basic!$C$3))))*(SQRT((SIN(RADIANS(90-DEGREES(ASIN(AD1004/2000))))*SQRT(2*Basic!$C$4*9.81)*Tool!$B$125*SIN(RADIANS(90-DEGREES(ASIN(AD1004/2000))))*SQRT(2*Basic!$C$4*9.81)*Tool!$B$125)+(COS(RADIANS(90-DEGREES(ASIN(AD1004/2000))))*SQRT(2*Basic!$C$4*9.81)*COS(RADIANS(90-DEGREES(ASIN(AD1004/2000))))*SQRT(2*Basic!$C$4*9.81))))*COS(RADIANS(AK1004))</f>
        <v>5.496212548706171</v>
      </c>
    </row>
    <row r="1005" spans="6:45" x14ac:dyDescent="0.3">
      <c r="F1005">
        <v>1003</v>
      </c>
      <c r="G1005" s="31">
        <f t="shared" si="104"/>
        <v>2.9568856879009604</v>
      </c>
      <c r="H1005" s="35">
        <f>Tool!$E$10+('Trajectory Map'!G1005*SIN(RADIANS(90-2*DEGREES(ASIN($D$5/2000))))/COS(RADIANS(90-2*DEGREES(ASIN($D$5/2000))))-('Trajectory Map'!G1005*'Trajectory Map'!G1005/((VLOOKUP($D$5,$AD$3:$AR$2002,15,FALSE)*4*COS(RADIANS(90-2*DEGREES(ASIN($D$5/2000))))*COS(RADIANS(90-2*DEGREES(ASIN($D$5/2000))))))))</f>
        <v>4.6988280224175307</v>
      </c>
      <c r="AD1005" s="33">
        <f t="shared" si="108"/>
        <v>1003</v>
      </c>
      <c r="AE1005" s="33">
        <f t="shared" si="105"/>
        <v>1730.3152891886496</v>
      </c>
      <c r="AH1005" s="33">
        <f t="shared" si="106"/>
        <v>30.099288920189753</v>
      </c>
      <c r="AI1005" s="33">
        <f t="shared" si="107"/>
        <v>59.90071107981025</v>
      </c>
      <c r="AK1005" s="75">
        <f t="shared" si="109"/>
        <v>29.801422159620493</v>
      </c>
      <c r="AN1005" s="64"/>
      <c r="AQ1005" s="64"/>
      <c r="AR1005" s="75">
        <f>(SQRT((SIN(RADIANS(90-DEGREES(ASIN(AD1005/2000))))*SQRT(2*Basic!$C$4*9.81)*Tool!$B$125*SIN(RADIANS(90-DEGREES(ASIN(AD1005/2000))))*SQRT(2*Basic!$C$4*9.81)*Tool!$B$125)+(COS(RADIANS(90-DEGREES(ASIN(AD1005/2000))))*SQRT(2*Basic!$C$4*9.81)*COS(RADIANS(90-DEGREES(ASIN(AD1005/2000))))*SQRT(2*Basic!$C$4*9.81))))*(SQRT((SIN(RADIANS(90-DEGREES(ASIN(AD1005/2000))))*SQRT(2*Basic!$C$4*9.81)*Tool!$B$125*SIN(RADIANS(90-DEGREES(ASIN(AD1005/2000))))*SQRT(2*Basic!$C$4*9.81)*Tool!$B$125)+(COS(RADIANS(90-DEGREES(ASIN(AD1005/2000))))*SQRT(2*Basic!$C$4*9.81)*COS(RADIANS(90-DEGREES(ASIN(AD1005/2000))))*SQRT(2*Basic!$C$4*9.81))))/(2*9.81)</f>
        <v>1.09734095281</v>
      </c>
      <c r="AS1005" s="75">
        <f>(1/9.81)*((SQRT((SIN(RADIANS(90-DEGREES(ASIN(AD1005/2000))))*SQRT(2*Basic!$C$4*9.81)*Tool!$B$125*SIN(RADIANS(90-DEGREES(ASIN(AD1005/2000))))*SQRT(2*Basic!$C$4*9.81)*Tool!$B$125)+(COS(RADIANS(90-DEGREES(ASIN(AD1005/2000))))*SQRT(2*Basic!$C$4*9.81)*COS(RADIANS(90-DEGREES(ASIN(AD1005/2000))))*SQRT(2*Basic!$C$4*9.81))))*SIN(RADIANS(AK1005))+(SQRT(((SQRT((SIN(RADIANS(90-DEGREES(ASIN(AD1005/2000))))*SQRT(2*Basic!$C$4*9.81)*Tool!$B$125*SIN(RADIANS(90-DEGREES(ASIN(AD1005/2000))))*SQRT(2*Basic!$C$4*9.81)*Tool!$B$125)+(COS(RADIANS(90-DEGREES(ASIN(AD1005/2000))))*SQRT(2*Basic!$C$4*9.81)*COS(RADIANS(90-DEGREES(ASIN(AD1005/2000))))*SQRT(2*Basic!$C$4*9.81))))*SIN(RADIANS(AK1005))*(SQRT((SIN(RADIANS(90-DEGREES(ASIN(AD1005/2000))))*SQRT(2*Basic!$C$4*9.81)*Tool!$B$125*SIN(RADIANS(90-DEGREES(ASIN(AD1005/2000))))*SQRT(2*Basic!$C$4*9.81)*Tool!$B$125)+(COS(RADIANS(90-DEGREES(ASIN(AD1005/2000))))*SQRT(2*Basic!$C$4*9.81)*COS(RADIANS(90-DEGREES(ASIN(AD1005/2000))))*SQRT(2*Basic!$C$4*9.81))))*SIN(RADIANS(AK1005)))-19.62*(-Basic!$C$3))))*(SQRT((SIN(RADIANS(90-DEGREES(ASIN(AD1005/2000))))*SQRT(2*Basic!$C$4*9.81)*Tool!$B$125*SIN(RADIANS(90-DEGREES(ASIN(AD1005/2000))))*SQRT(2*Basic!$C$4*9.81)*Tool!$B$125)+(COS(RADIANS(90-DEGREES(ASIN(AD1005/2000))))*SQRT(2*Basic!$C$4*9.81)*COS(RADIANS(90-DEGREES(ASIN(AD1005/2000))))*SQRT(2*Basic!$C$4*9.81))))*COS(RADIANS(AK1005))</f>
        <v>5.4991782478926838</v>
      </c>
    </row>
    <row r="1006" spans="6:45" x14ac:dyDescent="0.3">
      <c r="F1006">
        <v>1004</v>
      </c>
      <c r="G1006" s="31">
        <f t="shared" si="104"/>
        <v>2.9598337294641714</v>
      </c>
      <c r="H1006" s="35">
        <f>Tool!$E$10+('Trajectory Map'!G1006*SIN(RADIANS(90-2*DEGREES(ASIN($D$5/2000))))/COS(RADIANS(90-2*DEGREES(ASIN($D$5/2000))))-('Trajectory Map'!G1006*'Trajectory Map'!G1006/((VLOOKUP($D$5,$AD$3:$AR$2002,15,FALSE)*4*COS(RADIANS(90-2*DEGREES(ASIN($D$5/2000))))*COS(RADIANS(90-2*DEGREES(ASIN($D$5/2000))))))))</f>
        <v>4.6957970383362788</v>
      </c>
      <c r="AD1006" s="33">
        <f t="shared" si="108"/>
        <v>1004</v>
      </c>
      <c r="AE1006" s="33">
        <f t="shared" si="105"/>
        <v>1729.7352398560886</v>
      </c>
      <c r="AH1006" s="33">
        <f t="shared" si="106"/>
        <v>30.132407383308628</v>
      </c>
      <c r="AI1006" s="33">
        <f t="shared" si="107"/>
        <v>59.867592616691368</v>
      </c>
      <c r="AK1006" s="75">
        <f t="shared" si="109"/>
        <v>29.735185233382744</v>
      </c>
      <c r="AN1006" s="64"/>
      <c r="AQ1006" s="64"/>
      <c r="AR1006" s="75">
        <f>(SQRT((SIN(RADIANS(90-DEGREES(ASIN(AD1006/2000))))*SQRT(2*Basic!$C$4*9.81)*Tool!$B$125*SIN(RADIANS(90-DEGREES(ASIN(AD1006/2000))))*SQRT(2*Basic!$C$4*9.81)*Tool!$B$125)+(COS(RADIANS(90-DEGREES(ASIN(AD1006/2000))))*SQRT(2*Basic!$C$4*9.81)*COS(RADIANS(90-DEGREES(ASIN(AD1006/2000))))*SQRT(2*Basic!$C$4*9.81))))*(SQRT((SIN(RADIANS(90-DEGREES(ASIN(AD1006/2000))))*SQRT(2*Basic!$C$4*9.81)*Tool!$B$125*SIN(RADIANS(90-DEGREES(ASIN(AD1006/2000))))*SQRT(2*Basic!$C$4*9.81)*Tool!$B$125)+(COS(RADIANS(90-DEGREES(ASIN(AD1006/2000))))*SQRT(2*Basic!$C$4*9.81)*COS(RADIANS(90-DEGREES(ASIN(AD1006/2000))))*SQRT(2*Basic!$C$4*9.81))))/(2*9.81)</f>
        <v>1.0978790094400002</v>
      </c>
      <c r="AS1006" s="75">
        <f>(1/9.81)*((SQRT((SIN(RADIANS(90-DEGREES(ASIN(AD1006/2000))))*SQRT(2*Basic!$C$4*9.81)*Tool!$B$125*SIN(RADIANS(90-DEGREES(ASIN(AD1006/2000))))*SQRT(2*Basic!$C$4*9.81)*Tool!$B$125)+(COS(RADIANS(90-DEGREES(ASIN(AD1006/2000))))*SQRT(2*Basic!$C$4*9.81)*COS(RADIANS(90-DEGREES(ASIN(AD1006/2000))))*SQRT(2*Basic!$C$4*9.81))))*SIN(RADIANS(AK1006))+(SQRT(((SQRT((SIN(RADIANS(90-DEGREES(ASIN(AD1006/2000))))*SQRT(2*Basic!$C$4*9.81)*Tool!$B$125*SIN(RADIANS(90-DEGREES(ASIN(AD1006/2000))))*SQRT(2*Basic!$C$4*9.81)*Tool!$B$125)+(COS(RADIANS(90-DEGREES(ASIN(AD1006/2000))))*SQRT(2*Basic!$C$4*9.81)*COS(RADIANS(90-DEGREES(ASIN(AD1006/2000))))*SQRT(2*Basic!$C$4*9.81))))*SIN(RADIANS(AK1006))*(SQRT((SIN(RADIANS(90-DEGREES(ASIN(AD1006/2000))))*SQRT(2*Basic!$C$4*9.81)*Tool!$B$125*SIN(RADIANS(90-DEGREES(ASIN(AD1006/2000))))*SQRT(2*Basic!$C$4*9.81)*Tool!$B$125)+(COS(RADIANS(90-DEGREES(ASIN(AD1006/2000))))*SQRT(2*Basic!$C$4*9.81)*COS(RADIANS(90-DEGREES(ASIN(AD1006/2000))))*SQRT(2*Basic!$C$4*9.81))))*SIN(RADIANS(AK1006)))-19.62*(-Basic!$C$3))))*(SQRT((SIN(RADIANS(90-DEGREES(ASIN(AD1006/2000))))*SQRT(2*Basic!$C$4*9.81)*Tool!$B$125*SIN(RADIANS(90-DEGREES(ASIN(AD1006/2000))))*SQRT(2*Basic!$C$4*9.81)*Tool!$B$125)+(COS(RADIANS(90-DEGREES(ASIN(AD1006/2000))))*SQRT(2*Basic!$C$4*9.81)*COS(RADIANS(90-DEGREES(ASIN(AD1006/2000))))*SQRT(2*Basic!$C$4*9.81))))*COS(RADIANS(AK1006))</f>
        <v>5.5021343111718739</v>
      </c>
    </row>
    <row r="1007" spans="6:45" x14ac:dyDescent="0.3">
      <c r="F1007">
        <v>1005</v>
      </c>
      <c r="G1007" s="31">
        <f t="shared" si="104"/>
        <v>2.9627817710273829</v>
      </c>
      <c r="H1007" s="35">
        <f>Tool!$E$10+('Trajectory Map'!G1007*SIN(RADIANS(90-2*DEGREES(ASIN($D$5/2000))))/COS(RADIANS(90-2*DEGREES(ASIN($D$5/2000))))-('Trajectory Map'!G1007*'Trajectory Map'!G1007/((VLOOKUP($D$5,$AD$3:$AR$2002,15,FALSE)*4*COS(RADIANS(90-2*DEGREES(ASIN($D$5/2000))))*COS(RADIANS(90-2*DEGREES(ASIN($D$5/2000))))))))</f>
        <v>4.6927626006615117</v>
      </c>
      <c r="AD1007" s="33">
        <f t="shared" si="108"/>
        <v>1005</v>
      </c>
      <c r="AE1007" s="33">
        <f t="shared" si="105"/>
        <v>1729.154417627298</v>
      </c>
      <c r="AH1007" s="33">
        <f t="shared" si="106"/>
        <v>30.16553696163604</v>
      </c>
      <c r="AI1007" s="33">
        <f t="shared" si="107"/>
        <v>59.834463038363964</v>
      </c>
      <c r="AK1007" s="75">
        <f t="shared" si="109"/>
        <v>29.668926076727921</v>
      </c>
      <c r="AN1007" s="64"/>
      <c r="AQ1007" s="64"/>
      <c r="AR1007" s="75">
        <f>(SQRT((SIN(RADIANS(90-DEGREES(ASIN(AD1007/2000))))*SQRT(2*Basic!$C$4*9.81)*Tool!$B$125*SIN(RADIANS(90-DEGREES(ASIN(AD1007/2000))))*SQRT(2*Basic!$C$4*9.81)*Tool!$B$125)+(COS(RADIANS(90-DEGREES(ASIN(AD1007/2000))))*SQRT(2*Basic!$C$4*9.81)*COS(RADIANS(90-DEGREES(ASIN(AD1007/2000))))*SQRT(2*Basic!$C$4*9.81))))*(SQRT((SIN(RADIANS(90-DEGREES(ASIN(AD1007/2000))))*SQRT(2*Basic!$C$4*9.81)*Tool!$B$125*SIN(RADIANS(90-DEGREES(ASIN(AD1007/2000))))*SQRT(2*Basic!$C$4*9.81)*Tool!$B$125)+(COS(RADIANS(90-DEGREES(ASIN(AD1007/2000))))*SQRT(2*Basic!$C$4*9.81)*COS(RADIANS(90-DEGREES(ASIN(AD1007/2000))))*SQRT(2*Basic!$C$4*9.81))))/(2*9.81)</f>
        <v>1.0984176022499998</v>
      </c>
      <c r="AS1007" s="75">
        <f>(1/9.81)*((SQRT((SIN(RADIANS(90-DEGREES(ASIN(AD1007/2000))))*SQRT(2*Basic!$C$4*9.81)*Tool!$B$125*SIN(RADIANS(90-DEGREES(ASIN(AD1007/2000))))*SQRT(2*Basic!$C$4*9.81)*Tool!$B$125)+(COS(RADIANS(90-DEGREES(ASIN(AD1007/2000))))*SQRT(2*Basic!$C$4*9.81)*COS(RADIANS(90-DEGREES(ASIN(AD1007/2000))))*SQRT(2*Basic!$C$4*9.81))))*SIN(RADIANS(AK1007))+(SQRT(((SQRT((SIN(RADIANS(90-DEGREES(ASIN(AD1007/2000))))*SQRT(2*Basic!$C$4*9.81)*Tool!$B$125*SIN(RADIANS(90-DEGREES(ASIN(AD1007/2000))))*SQRT(2*Basic!$C$4*9.81)*Tool!$B$125)+(COS(RADIANS(90-DEGREES(ASIN(AD1007/2000))))*SQRT(2*Basic!$C$4*9.81)*COS(RADIANS(90-DEGREES(ASIN(AD1007/2000))))*SQRT(2*Basic!$C$4*9.81))))*SIN(RADIANS(AK1007))*(SQRT((SIN(RADIANS(90-DEGREES(ASIN(AD1007/2000))))*SQRT(2*Basic!$C$4*9.81)*Tool!$B$125*SIN(RADIANS(90-DEGREES(ASIN(AD1007/2000))))*SQRT(2*Basic!$C$4*9.81)*Tool!$B$125)+(COS(RADIANS(90-DEGREES(ASIN(AD1007/2000))))*SQRT(2*Basic!$C$4*9.81)*COS(RADIANS(90-DEGREES(ASIN(AD1007/2000))))*SQRT(2*Basic!$C$4*9.81))))*SIN(RADIANS(AK1007)))-19.62*(-Basic!$C$3))))*(SQRT((SIN(RADIANS(90-DEGREES(ASIN(AD1007/2000))))*SQRT(2*Basic!$C$4*9.81)*Tool!$B$125*SIN(RADIANS(90-DEGREES(ASIN(AD1007/2000))))*SQRT(2*Basic!$C$4*9.81)*Tool!$B$125)+(COS(RADIANS(90-DEGREES(ASIN(AD1007/2000))))*SQRT(2*Basic!$C$4*9.81)*COS(RADIANS(90-DEGREES(ASIN(AD1007/2000))))*SQRT(2*Basic!$C$4*9.81))))*COS(RADIANS(AK1007))</f>
        <v>5.5050807218672784</v>
      </c>
    </row>
    <row r="1008" spans="6:45" x14ac:dyDescent="0.3">
      <c r="F1008">
        <v>1006</v>
      </c>
      <c r="G1008" s="31">
        <f t="shared" si="104"/>
        <v>2.9657298125905944</v>
      </c>
      <c r="H1008" s="35">
        <f>Tool!$E$10+('Trajectory Map'!G1008*SIN(RADIANS(90-2*DEGREES(ASIN($D$5/2000))))/COS(RADIANS(90-2*DEGREES(ASIN($D$5/2000))))-('Trajectory Map'!G1008*'Trajectory Map'!G1008/((VLOOKUP($D$5,$AD$3:$AR$2002,15,FALSE)*4*COS(RADIANS(90-2*DEGREES(ASIN($D$5/2000))))*COS(RADIANS(90-2*DEGREES(ASIN($D$5/2000))))))))</f>
        <v>4.6897247093932313</v>
      </c>
      <c r="AD1008" s="33">
        <f t="shared" si="108"/>
        <v>1006</v>
      </c>
      <c r="AE1008" s="33">
        <f t="shared" si="105"/>
        <v>1728.5728217231695</v>
      </c>
      <c r="AH1008" s="33">
        <f t="shared" si="106"/>
        <v>30.198677677458626</v>
      </c>
      <c r="AI1008" s="33">
        <f t="shared" si="107"/>
        <v>59.801322322541374</v>
      </c>
      <c r="AK1008" s="75">
        <f t="shared" si="109"/>
        <v>29.602644645082748</v>
      </c>
      <c r="AN1008" s="64"/>
      <c r="AQ1008" s="64"/>
      <c r="AR1008" s="75">
        <f>(SQRT((SIN(RADIANS(90-DEGREES(ASIN(AD1008/2000))))*SQRT(2*Basic!$C$4*9.81)*Tool!$B$125*SIN(RADIANS(90-DEGREES(ASIN(AD1008/2000))))*SQRT(2*Basic!$C$4*9.81)*Tool!$B$125)+(COS(RADIANS(90-DEGREES(ASIN(AD1008/2000))))*SQRT(2*Basic!$C$4*9.81)*COS(RADIANS(90-DEGREES(ASIN(AD1008/2000))))*SQRT(2*Basic!$C$4*9.81))))*(SQRT((SIN(RADIANS(90-DEGREES(ASIN(AD1008/2000))))*SQRT(2*Basic!$C$4*9.81)*Tool!$B$125*SIN(RADIANS(90-DEGREES(ASIN(AD1008/2000))))*SQRT(2*Basic!$C$4*9.81)*Tool!$B$125)+(COS(RADIANS(90-DEGREES(ASIN(AD1008/2000))))*SQRT(2*Basic!$C$4*9.81)*COS(RADIANS(90-DEGREES(ASIN(AD1008/2000))))*SQRT(2*Basic!$C$4*9.81))))/(2*9.81)</f>
        <v>1.0989567312400004</v>
      </c>
      <c r="AS1008" s="75">
        <f>(1/9.81)*((SQRT((SIN(RADIANS(90-DEGREES(ASIN(AD1008/2000))))*SQRT(2*Basic!$C$4*9.81)*Tool!$B$125*SIN(RADIANS(90-DEGREES(ASIN(AD1008/2000))))*SQRT(2*Basic!$C$4*9.81)*Tool!$B$125)+(COS(RADIANS(90-DEGREES(ASIN(AD1008/2000))))*SQRT(2*Basic!$C$4*9.81)*COS(RADIANS(90-DEGREES(ASIN(AD1008/2000))))*SQRT(2*Basic!$C$4*9.81))))*SIN(RADIANS(AK1008))+(SQRT(((SQRT((SIN(RADIANS(90-DEGREES(ASIN(AD1008/2000))))*SQRT(2*Basic!$C$4*9.81)*Tool!$B$125*SIN(RADIANS(90-DEGREES(ASIN(AD1008/2000))))*SQRT(2*Basic!$C$4*9.81)*Tool!$B$125)+(COS(RADIANS(90-DEGREES(ASIN(AD1008/2000))))*SQRT(2*Basic!$C$4*9.81)*COS(RADIANS(90-DEGREES(ASIN(AD1008/2000))))*SQRT(2*Basic!$C$4*9.81))))*SIN(RADIANS(AK1008))*(SQRT((SIN(RADIANS(90-DEGREES(ASIN(AD1008/2000))))*SQRT(2*Basic!$C$4*9.81)*Tool!$B$125*SIN(RADIANS(90-DEGREES(ASIN(AD1008/2000))))*SQRT(2*Basic!$C$4*9.81)*Tool!$B$125)+(COS(RADIANS(90-DEGREES(ASIN(AD1008/2000))))*SQRT(2*Basic!$C$4*9.81)*COS(RADIANS(90-DEGREES(ASIN(AD1008/2000))))*SQRT(2*Basic!$C$4*9.81))))*SIN(RADIANS(AK1008)))-19.62*(-Basic!$C$3))))*(SQRT((SIN(RADIANS(90-DEGREES(ASIN(AD1008/2000))))*SQRT(2*Basic!$C$4*9.81)*Tool!$B$125*SIN(RADIANS(90-DEGREES(ASIN(AD1008/2000))))*SQRT(2*Basic!$C$4*9.81)*Tool!$B$125)+(COS(RADIANS(90-DEGREES(ASIN(AD1008/2000))))*SQRT(2*Basic!$C$4*9.81)*COS(RADIANS(90-DEGREES(ASIN(AD1008/2000))))*SQRT(2*Basic!$C$4*9.81))))*COS(RADIANS(AK1008))</f>
        <v>5.5080174633040935</v>
      </c>
    </row>
    <row r="1009" spans="6:45" x14ac:dyDescent="0.3">
      <c r="F1009">
        <v>1007</v>
      </c>
      <c r="G1009" s="31">
        <f t="shared" si="104"/>
        <v>2.9686778541538055</v>
      </c>
      <c r="H1009" s="35">
        <f>Tool!$E$10+('Trajectory Map'!G1009*SIN(RADIANS(90-2*DEGREES(ASIN($D$5/2000))))/COS(RADIANS(90-2*DEGREES(ASIN($D$5/2000))))-('Trajectory Map'!G1009*'Trajectory Map'!G1009/((VLOOKUP($D$5,$AD$3:$AR$2002,15,FALSE)*4*COS(RADIANS(90-2*DEGREES(ASIN($D$5/2000))))*COS(RADIANS(90-2*DEGREES(ASIN($D$5/2000))))))))</f>
        <v>4.6866833645314365</v>
      </c>
      <c r="AD1009" s="33">
        <f t="shared" si="108"/>
        <v>1007</v>
      </c>
      <c r="AE1009" s="33">
        <f t="shared" si="105"/>
        <v>1727.9904513625067</v>
      </c>
      <c r="AH1009" s="33">
        <f t="shared" si="106"/>
        <v>30.231829553115414</v>
      </c>
      <c r="AI1009" s="33">
        <f t="shared" si="107"/>
        <v>59.768170446884582</v>
      </c>
      <c r="AK1009" s="75">
        <f t="shared" si="109"/>
        <v>29.536340893769172</v>
      </c>
      <c r="AN1009" s="64"/>
      <c r="AQ1009" s="64"/>
      <c r="AR1009" s="75">
        <f>(SQRT((SIN(RADIANS(90-DEGREES(ASIN(AD1009/2000))))*SQRT(2*Basic!$C$4*9.81)*Tool!$B$125*SIN(RADIANS(90-DEGREES(ASIN(AD1009/2000))))*SQRT(2*Basic!$C$4*9.81)*Tool!$B$125)+(COS(RADIANS(90-DEGREES(ASIN(AD1009/2000))))*SQRT(2*Basic!$C$4*9.81)*COS(RADIANS(90-DEGREES(ASIN(AD1009/2000))))*SQRT(2*Basic!$C$4*9.81))))*(SQRT((SIN(RADIANS(90-DEGREES(ASIN(AD1009/2000))))*SQRT(2*Basic!$C$4*9.81)*Tool!$B$125*SIN(RADIANS(90-DEGREES(ASIN(AD1009/2000))))*SQRT(2*Basic!$C$4*9.81)*Tool!$B$125)+(COS(RADIANS(90-DEGREES(ASIN(AD1009/2000))))*SQRT(2*Basic!$C$4*9.81)*COS(RADIANS(90-DEGREES(ASIN(AD1009/2000))))*SQRT(2*Basic!$C$4*9.81))))/(2*9.81)</f>
        <v>1.0994963964099997</v>
      </c>
      <c r="AS1009" s="75">
        <f>(1/9.81)*((SQRT((SIN(RADIANS(90-DEGREES(ASIN(AD1009/2000))))*SQRT(2*Basic!$C$4*9.81)*Tool!$B$125*SIN(RADIANS(90-DEGREES(ASIN(AD1009/2000))))*SQRT(2*Basic!$C$4*9.81)*Tool!$B$125)+(COS(RADIANS(90-DEGREES(ASIN(AD1009/2000))))*SQRT(2*Basic!$C$4*9.81)*COS(RADIANS(90-DEGREES(ASIN(AD1009/2000))))*SQRT(2*Basic!$C$4*9.81))))*SIN(RADIANS(AK1009))+(SQRT(((SQRT((SIN(RADIANS(90-DEGREES(ASIN(AD1009/2000))))*SQRT(2*Basic!$C$4*9.81)*Tool!$B$125*SIN(RADIANS(90-DEGREES(ASIN(AD1009/2000))))*SQRT(2*Basic!$C$4*9.81)*Tool!$B$125)+(COS(RADIANS(90-DEGREES(ASIN(AD1009/2000))))*SQRT(2*Basic!$C$4*9.81)*COS(RADIANS(90-DEGREES(ASIN(AD1009/2000))))*SQRT(2*Basic!$C$4*9.81))))*SIN(RADIANS(AK1009))*(SQRT((SIN(RADIANS(90-DEGREES(ASIN(AD1009/2000))))*SQRT(2*Basic!$C$4*9.81)*Tool!$B$125*SIN(RADIANS(90-DEGREES(ASIN(AD1009/2000))))*SQRT(2*Basic!$C$4*9.81)*Tool!$B$125)+(COS(RADIANS(90-DEGREES(ASIN(AD1009/2000))))*SQRT(2*Basic!$C$4*9.81)*COS(RADIANS(90-DEGREES(ASIN(AD1009/2000))))*SQRT(2*Basic!$C$4*9.81))))*SIN(RADIANS(AK1009)))-19.62*(-Basic!$C$3))))*(SQRT((SIN(RADIANS(90-DEGREES(ASIN(AD1009/2000))))*SQRT(2*Basic!$C$4*9.81)*Tool!$B$125*SIN(RADIANS(90-DEGREES(ASIN(AD1009/2000))))*SQRT(2*Basic!$C$4*9.81)*Tool!$B$125)+(COS(RADIANS(90-DEGREES(ASIN(AD1009/2000))))*SQRT(2*Basic!$C$4*9.81)*COS(RADIANS(90-DEGREES(ASIN(AD1009/2000))))*SQRT(2*Basic!$C$4*9.81))))*COS(RADIANS(AK1009))</f>
        <v>5.510944518809259</v>
      </c>
    </row>
    <row r="1010" spans="6:45" x14ac:dyDescent="0.3">
      <c r="F1010">
        <v>1008</v>
      </c>
      <c r="G1010" s="31">
        <f t="shared" si="104"/>
        <v>2.971625895717017</v>
      </c>
      <c r="H1010" s="35">
        <f>Tool!$E$10+('Trajectory Map'!G1010*SIN(RADIANS(90-2*DEGREES(ASIN($D$5/2000))))/COS(RADIANS(90-2*DEGREES(ASIN($D$5/2000))))-('Trajectory Map'!G1010*'Trajectory Map'!G1010/((VLOOKUP($D$5,$AD$3:$AR$2002,15,FALSE)*4*COS(RADIANS(90-2*DEGREES(ASIN($D$5/2000))))*COS(RADIANS(90-2*DEGREES(ASIN($D$5/2000))))))))</f>
        <v>4.6836385660761275</v>
      </c>
      <c r="AD1010" s="33">
        <f t="shared" si="108"/>
        <v>1008</v>
      </c>
      <c r="AE1010" s="33">
        <f t="shared" si="105"/>
        <v>1727.4073057620199</v>
      </c>
      <c r="AH1010" s="33">
        <f t="shared" si="106"/>
        <v>30.264992610998039</v>
      </c>
      <c r="AI1010" s="33">
        <f t="shared" si="107"/>
        <v>59.735007389001964</v>
      </c>
      <c r="AK1010" s="75">
        <f t="shared" si="109"/>
        <v>29.470014778003922</v>
      </c>
      <c r="AN1010" s="64"/>
      <c r="AQ1010" s="64"/>
      <c r="AR1010" s="75">
        <f>(SQRT((SIN(RADIANS(90-DEGREES(ASIN(AD1010/2000))))*SQRT(2*Basic!$C$4*9.81)*Tool!$B$125*SIN(RADIANS(90-DEGREES(ASIN(AD1010/2000))))*SQRT(2*Basic!$C$4*9.81)*Tool!$B$125)+(COS(RADIANS(90-DEGREES(ASIN(AD1010/2000))))*SQRT(2*Basic!$C$4*9.81)*COS(RADIANS(90-DEGREES(ASIN(AD1010/2000))))*SQRT(2*Basic!$C$4*9.81))))*(SQRT((SIN(RADIANS(90-DEGREES(ASIN(AD1010/2000))))*SQRT(2*Basic!$C$4*9.81)*Tool!$B$125*SIN(RADIANS(90-DEGREES(ASIN(AD1010/2000))))*SQRT(2*Basic!$C$4*9.81)*Tool!$B$125)+(COS(RADIANS(90-DEGREES(ASIN(AD1010/2000))))*SQRT(2*Basic!$C$4*9.81)*COS(RADIANS(90-DEGREES(ASIN(AD1010/2000))))*SQRT(2*Basic!$C$4*9.81))))/(2*9.81)</f>
        <v>1.10003659776</v>
      </c>
      <c r="AS1010" s="75">
        <f>(1/9.81)*((SQRT((SIN(RADIANS(90-DEGREES(ASIN(AD1010/2000))))*SQRT(2*Basic!$C$4*9.81)*Tool!$B$125*SIN(RADIANS(90-DEGREES(ASIN(AD1010/2000))))*SQRT(2*Basic!$C$4*9.81)*Tool!$B$125)+(COS(RADIANS(90-DEGREES(ASIN(AD1010/2000))))*SQRT(2*Basic!$C$4*9.81)*COS(RADIANS(90-DEGREES(ASIN(AD1010/2000))))*SQRT(2*Basic!$C$4*9.81))))*SIN(RADIANS(AK1010))+(SQRT(((SQRT((SIN(RADIANS(90-DEGREES(ASIN(AD1010/2000))))*SQRT(2*Basic!$C$4*9.81)*Tool!$B$125*SIN(RADIANS(90-DEGREES(ASIN(AD1010/2000))))*SQRT(2*Basic!$C$4*9.81)*Tool!$B$125)+(COS(RADIANS(90-DEGREES(ASIN(AD1010/2000))))*SQRT(2*Basic!$C$4*9.81)*COS(RADIANS(90-DEGREES(ASIN(AD1010/2000))))*SQRT(2*Basic!$C$4*9.81))))*SIN(RADIANS(AK1010))*(SQRT((SIN(RADIANS(90-DEGREES(ASIN(AD1010/2000))))*SQRT(2*Basic!$C$4*9.81)*Tool!$B$125*SIN(RADIANS(90-DEGREES(ASIN(AD1010/2000))))*SQRT(2*Basic!$C$4*9.81)*Tool!$B$125)+(COS(RADIANS(90-DEGREES(ASIN(AD1010/2000))))*SQRT(2*Basic!$C$4*9.81)*COS(RADIANS(90-DEGREES(ASIN(AD1010/2000))))*SQRT(2*Basic!$C$4*9.81))))*SIN(RADIANS(AK1010)))-19.62*(-Basic!$C$3))))*(SQRT((SIN(RADIANS(90-DEGREES(ASIN(AD1010/2000))))*SQRT(2*Basic!$C$4*9.81)*Tool!$B$125*SIN(RADIANS(90-DEGREES(ASIN(AD1010/2000))))*SQRT(2*Basic!$C$4*9.81)*Tool!$B$125)+(COS(RADIANS(90-DEGREES(ASIN(AD1010/2000))))*SQRT(2*Basic!$C$4*9.81)*COS(RADIANS(90-DEGREES(ASIN(AD1010/2000))))*SQRT(2*Basic!$C$4*9.81))))*COS(RADIANS(AK1010))</f>
        <v>5.5138618717115886</v>
      </c>
    </row>
    <row r="1011" spans="6:45" x14ac:dyDescent="0.3">
      <c r="F1011">
        <v>1009</v>
      </c>
      <c r="G1011" s="31">
        <f t="shared" si="104"/>
        <v>2.974573937280228</v>
      </c>
      <c r="H1011" s="35">
        <f>Tool!$E$10+('Trajectory Map'!G1011*SIN(RADIANS(90-2*DEGREES(ASIN($D$5/2000))))/COS(RADIANS(90-2*DEGREES(ASIN($D$5/2000))))-('Trajectory Map'!G1011*'Trajectory Map'!G1011/((VLOOKUP($D$5,$AD$3:$AR$2002,15,FALSE)*4*COS(RADIANS(90-2*DEGREES(ASIN($D$5/2000))))*COS(RADIANS(90-2*DEGREES(ASIN($D$5/2000))))))))</f>
        <v>4.6805903140273042</v>
      </c>
      <c r="AD1011" s="33">
        <f t="shared" si="108"/>
        <v>1009</v>
      </c>
      <c r="AE1011" s="33">
        <f t="shared" si="105"/>
        <v>1726.8233841363165</v>
      </c>
      <c r="AH1011" s="33">
        <f t="shared" si="106"/>
        <v>30.298166873550901</v>
      </c>
      <c r="AI1011" s="33">
        <f t="shared" si="107"/>
        <v>59.701833126449102</v>
      </c>
      <c r="AK1011" s="75">
        <f t="shared" si="109"/>
        <v>29.403666252898198</v>
      </c>
      <c r="AN1011" s="64"/>
      <c r="AQ1011" s="64"/>
      <c r="AR1011" s="75">
        <f>(SQRT((SIN(RADIANS(90-DEGREES(ASIN(AD1011/2000))))*SQRT(2*Basic!$C$4*9.81)*Tool!$B$125*SIN(RADIANS(90-DEGREES(ASIN(AD1011/2000))))*SQRT(2*Basic!$C$4*9.81)*Tool!$B$125)+(COS(RADIANS(90-DEGREES(ASIN(AD1011/2000))))*SQRT(2*Basic!$C$4*9.81)*COS(RADIANS(90-DEGREES(ASIN(AD1011/2000))))*SQRT(2*Basic!$C$4*9.81))))*(SQRT((SIN(RADIANS(90-DEGREES(ASIN(AD1011/2000))))*SQRT(2*Basic!$C$4*9.81)*Tool!$B$125*SIN(RADIANS(90-DEGREES(ASIN(AD1011/2000))))*SQRT(2*Basic!$C$4*9.81)*Tool!$B$125)+(COS(RADIANS(90-DEGREES(ASIN(AD1011/2000))))*SQRT(2*Basic!$C$4*9.81)*COS(RADIANS(90-DEGREES(ASIN(AD1011/2000))))*SQRT(2*Basic!$C$4*9.81))))/(2*9.81)</f>
        <v>1.1005773352899997</v>
      </c>
      <c r="AS1011" s="75">
        <f>(1/9.81)*((SQRT((SIN(RADIANS(90-DEGREES(ASIN(AD1011/2000))))*SQRT(2*Basic!$C$4*9.81)*Tool!$B$125*SIN(RADIANS(90-DEGREES(ASIN(AD1011/2000))))*SQRT(2*Basic!$C$4*9.81)*Tool!$B$125)+(COS(RADIANS(90-DEGREES(ASIN(AD1011/2000))))*SQRT(2*Basic!$C$4*9.81)*COS(RADIANS(90-DEGREES(ASIN(AD1011/2000))))*SQRT(2*Basic!$C$4*9.81))))*SIN(RADIANS(AK1011))+(SQRT(((SQRT((SIN(RADIANS(90-DEGREES(ASIN(AD1011/2000))))*SQRT(2*Basic!$C$4*9.81)*Tool!$B$125*SIN(RADIANS(90-DEGREES(ASIN(AD1011/2000))))*SQRT(2*Basic!$C$4*9.81)*Tool!$B$125)+(COS(RADIANS(90-DEGREES(ASIN(AD1011/2000))))*SQRT(2*Basic!$C$4*9.81)*COS(RADIANS(90-DEGREES(ASIN(AD1011/2000))))*SQRT(2*Basic!$C$4*9.81))))*SIN(RADIANS(AK1011))*(SQRT((SIN(RADIANS(90-DEGREES(ASIN(AD1011/2000))))*SQRT(2*Basic!$C$4*9.81)*Tool!$B$125*SIN(RADIANS(90-DEGREES(ASIN(AD1011/2000))))*SQRT(2*Basic!$C$4*9.81)*Tool!$B$125)+(COS(RADIANS(90-DEGREES(ASIN(AD1011/2000))))*SQRT(2*Basic!$C$4*9.81)*COS(RADIANS(90-DEGREES(ASIN(AD1011/2000))))*SQRT(2*Basic!$C$4*9.81))))*SIN(RADIANS(AK1011)))-19.62*(-Basic!$C$3))))*(SQRT((SIN(RADIANS(90-DEGREES(ASIN(AD1011/2000))))*SQRT(2*Basic!$C$4*9.81)*Tool!$B$125*SIN(RADIANS(90-DEGREES(ASIN(AD1011/2000))))*SQRT(2*Basic!$C$4*9.81)*Tool!$B$125)+(COS(RADIANS(90-DEGREES(ASIN(AD1011/2000))))*SQRT(2*Basic!$C$4*9.81)*COS(RADIANS(90-DEGREES(ASIN(AD1011/2000))))*SQRT(2*Basic!$C$4*9.81))))*COS(RADIANS(AK1011))</f>
        <v>5.5167695053418573</v>
      </c>
    </row>
    <row r="1012" spans="6:45" x14ac:dyDescent="0.3">
      <c r="F1012">
        <v>1010</v>
      </c>
      <c r="G1012" s="31">
        <f t="shared" si="104"/>
        <v>2.9775219788434395</v>
      </c>
      <c r="H1012" s="35">
        <f>Tool!$E$10+('Trajectory Map'!G1012*SIN(RADIANS(90-2*DEGREES(ASIN($D$5/2000))))/COS(RADIANS(90-2*DEGREES(ASIN($D$5/2000))))-('Trajectory Map'!G1012*'Trajectory Map'!G1012/((VLOOKUP($D$5,$AD$3:$AR$2002,15,FALSE)*4*COS(RADIANS(90-2*DEGREES(ASIN($D$5/2000))))*COS(RADIANS(90-2*DEGREES(ASIN($D$5/2000))))))))</f>
        <v>4.6775386083849675</v>
      </c>
      <c r="AD1012" s="33">
        <f t="shared" si="108"/>
        <v>1010</v>
      </c>
      <c r="AE1012" s="33">
        <f t="shared" si="105"/>
        <v>1726.2386856978962</v>
      </c>
      <c r="AH1012" s="33">
        <f t="shared" si="106"/>
        <v>30.331352363271389</v>
      </c>
      <c r="AI1012" s="33">
        <f t="shared" si="107"/>
        <v>59.668647636728608</v>
      </c>
      <c r="AK1012" s="75">
        <f t="shared" si="109"/>
        <v>29.337295273457222</v>
      </c>
      <c r="AN1012" s="64"/>
      <c r="AQ1012" s="64"/>
      <c r="AR1012" s="75">
        <f>(SQRT((SIN(RADIANS(90-DEGREES(ASIN(AD1012/2000))))*SQRT(2*Basic!$C$4*9.81)*Tool!$B$125*SIN(RADIANS(90-DEGREES(ASIN(AD1012/2000))))*SQRT(2*Basic!$C$4*9.81)*Tool!$B$125)+(COS(RADIANS(90-DEGREES(ASIN(AD1012/2000))))*SQRT(2*Basic!$C$4*9.81)*COS(RADIANS(90-DEGREES(ASIN(AD1012/2000))))*SQRT(2*Basic!$C$4*9.81))))*(SQRT((SIN(RADIANS(90-DEGREES(ASIN(AD1012/2000))))*SQRT(2*Basic!$C$4*9.81)*Tool!$B$125*SIN(RADIANS(90-DEGREES(ASIN(AD1012/2000))))*SQRT(2*Basic!$C$4*9.81)*Tool!$B$125)+(COS(RADIANS(90-DEGREES(ASIN(AD1012/2000))))*SQRT(2*Basic!$C$4*9.81)*COS(RADIANS(90-DEGREES(ASIN(AD1012/2000))))*SQRT(2*Basic!$C$4*9.81))))/(2*9.81)</f>
        <v>1.101118609</v>
      </c>
      <c r="AS1012" s="75">
        <f>(1/9.81)*((SQRT((SIN(RADIANS(90-DEGREES(ASIN(AD1012/2000))))*SQRT(2*Basic!$C$4*9.81)*Tool!$B$125*SIN(RADIANS(90-DEGREES(ASIN(AD1012/2000))))*SQRT(2*Basic!$C$4*9.81)*Tool!$B$125)+(COS(RADIANS(90-DEGREES(ASIN(AD1012/2000))))*SQRT(2*Basic!$C$4*9.81)*COS(RADIANS(90-DEGREES(ASIN(AD1012/2000))))*SQRT(2*Basic!$C$4*9.81))))*SIN(RADIANS(AK1012))+(SQRT(((SQRT((SIN(RADIANS(90-DEGREES(ASIN(AD1012/2000))))*SQRT(2*Basic!$C$4*9.81)*Tool!$B$125*SIN(RADIANS(90-DEGREES(ASIN(AD1012/2000))))*SQRT(2*Basic!$C$4*9.81)*Tool!$B$125)+(COS(RADIANS(90-DEGREES(ASIN(AD1012/2000))))*SQRT(2*Basic!$C$4*9.81)*COS(RADIANS(90-DEGREES(ASIN(AD1012/2000))))*SQRT(2*Basic!$C$4*9.81))))*SIN(RADIANS(AK1012))*(SQRT((SIN(RADIANS(90-DEGREES(ASIN(AD1012/2000))))*SQRT(2*Basic!$C$4*9.81)*Tool!$B$125*SIN(RADIANS(90-DEGREES(ASIN(AD1012/2000))))*SQRT(2*Basic!$C$4*9.81)*Tool!$B$125)+(COS(RADIANS(90-DEGREES(ASIN(AD1012/2000))))*SQRT(2*Basic!$C$4*9.81)*COS(RADIANS(90-DEGREES(ASIN(AD1012/2000))))*SQRT(2*Basic!$C$4*9.81))))*SIN(RADIANS(AK1012)))-19.62*(-Basic!$C$3))))*(SQRT((SIN(RADIANS(90-DEGREES(ASIN(AD1012/2000))))*SQRT(2*Basic!$C$4*9.81)*Tool!$B$125*SIN(RADIANS(90-DEGREES(ASIN(AD1012/2000))))*SQRT(2*Basic!$C$4*9.81)*Tool!$B$125)+(COS(RADIANS(90-DEGREES(ASIN(AD1012/2000))))*SQRT(2*Basic!$C$4*9.81)*COS(RADIANS(90-DEGREES(ASIN(AD1012/2000))))*SQRT(2*Basic!$C$4*9.81))))*COS(RADIANS(AK1012))</f>
        <v>5.5196674030329076</v>
      </c>
    </row>
    <row r="1013" spans="6:45" x14ac:dyDescent="0.3">
      <c r="F1013">
        <v>1011</v>
      </c>
      <c r="G1013" s="31">
        <f t="shared" si="104"/>
        <v>2.9804700204066505</v>
      </c>
      <c r="H1013" s="35">
        <f>Tool!$E$10+('Trajectory Map'!G1013*SIN(RADIANS(90-2*DEGREES(ASIN($D$5/2000))))/COS(RADIANS(90-2*DEGREES(ASIN($D$5/2000))))-('Trajectory Map'!G1013*'Trajectory Map'!G1013/((VLOOKUP($D$5,$AD$3:$AR$2002,15,FALSE)*4*COS(RADIANS(90-2*DEGREES(ASIN($D$5/2000))))*COS(RADIANS(90-2*DEGREES(ASIN($D$5/2000))))))))</f>
        <v>4.6744834491491165</v>
      </c>
      <c r="AD1013" s="33">
        <f t="shared" si="108"/>
        <v>1011</v>
      </c>
      <c r="AE1013" s="33">
        <f t="shared" si="105"/>
        <v>1725.6532096571432</v>
      </c>
      <c r="AH1013" s="33">
        <f t="shared" si="106"/>
        <v>30.36454910271004</v>
      </c>
      <c r="AI1013" s="33">
        <f t="shared" si="107"/>
        <v>59.635450897289957</v>
      </c>
      <c r="AK1013" s="75">
        <f t="shared" si="109"/>
        <v>29.27090179457992</v>
      </c>
      <c r="AN1013" s="64"/>
      <c r="AQ1013" s="64"/>
      <c r="AR1013" s="75">
        <f>(SQRT((SIN(RADIANS(90-DEGREES(ASIN(AD1013/2000))))*SQRT(2*Basic!$C$4*9.81)*Tool!$B$125*SIN(RADIANS(90-DEGREES(ASIN(AD1013/2000))))*SQRT(2*Basic!$C$4*9.81)*Tool!$B$125)+(COS(RADIANS(90-DEGREES(ASIN(AD1013/2000))))*SQRT(2*Basic!$C$4*9.81)*COS(RADIANS(90-DEGREES(ASIN(AD1013/2000))))*SQRT(2*Basic!$C$4*9.81))))*(SQRT((SIN(RADIANS(90-DEGREES(ASIN(AD1013/2000))))*SQRT(2*Basic!$C$4*9.81)*Tool!$B$125*SIN(RADIANS(90-DEGREES(ASIN(AD1013/2000))))*SQRT(2*Basic!$C$4*9.81)*Tool!$B$125)+(COS(RADIANS(90-DEGREES(ASIN(AD1013/2000))))*SQRT(2*Basic!$C$4*9.81)*COS(RADIANS(90-DEGREES(ASIN(AD1013/2000))))*SQRT(2*Basic!$C$4*9.81))))/(2*9.81)</f>
        <v>1.1016604188900001</v>
      </c>
      <c r="AS1013" s="75">
        <f>(1/9.81)*((SQRT((SIN(RADIANS(90-DEGREES(ASIN(AD1013/2000))))*SQRT(2*Basic!$C$4*9.81)*Tool!$B$125*SIN(RADIANS(90-DEGREES(ASIN(AD1013/2000))))*SQRT(2*Basic!$C$4*9.81)*Tool!$B$125)+(COS(RADIANS(90-DEGREES(ASIN(AD1013/2000))))*SQRT(2*Basic!$C$4*9.81)*COS(RADIANS(90-DEGREES(ASIN(AD1013/2000))))*SQRT(2*Basic!$C$4*9.81))))*SIN(RADIANS(AK1013))+(SQRT(((SQRT((SIN(RADIANS(90-DEGREES(ASIN(AD1013/2000))))*SQRT(2*Basic!$C$4*9.81)*Tool!$B$125*SIN(RADIANS(90-DEGREES(ASIN(AD1013/2000))))*SQRT(2*Basic!$C$4*9.81)*Tool!$B$125)+(COS(RADIANS(90-DEGREES(ASIN(AD1013/2000))))*SQRT(2*Basic!$C$4*9.81)*COS(RADIANS(90-DEGREES(ASIN(AD1013/2000))))*SQRT(2*Basic!$C$4*9.81))))*SIN(RADIANS(AK1013))*(SQRT((SIN(RADIANS(90-DEGREES(ASIN(AD1013/2000))))*SQRT(2*Basic!$C$4*9.81)*Tool!$B$125*SIN(RADIANS(90-DEGREES(ASIN(AD1013/2000))))*SQRT(2*Basic!$C$4*9.81)*Tool!$B$125)+(COS(RADIANS(90-DEGREES(ASIN(AD1013/2000))))*SQRT(2*Basic!$C$4*9.81)*COS(RADIANS(90-DEGREES(ASIN(AD1013/2000))))*SQRT(2*Basic!$C$4*9.81))))*SIN(RADIANS(AK1013)))-19.62*(-Basic!$C$3))))*(SQRT((SIN(RADIANS(90-DEGREES(ASIN(AD1013/2000))))*SQRT(2*Basic!$C$4*9.81)*Tool!$B$125*SIN(RADIANS(90-DEGREES(ASIN(AD1013/2000))))*SQRT(2*Basic!$C$4*9.81)*Tool!$B$125)+(COS(RADIANS(90-DEGREES(ASIN(AD1013/2000))))*SQRT(2*Basic!$C$4*9.81)*COS(RADIANS(90-DEGREES(ASIN(AD1013/2000))))*SQRT(2*Basic!$C$4*9.81))))*COS(RADIANS(AK1013))</f>
        <v>5.5225555481197572</v>
      </c>
    </row>
    <row r="1014" spans="6:45" x14ac:dyDescent="0.3">
      <c r="F1014">
        <v>1012</v>
      </c>
      <c r="G1014" s="31">
        <f t="shared" si="104"/>
        <v>2.9834180619698625</v>
      </c>
      <c r="H1014" s="35">
        <f>Tool!$E$10+('Trajectory Map'!G1014*SIN(RADIANS(90-2*DEGREES(ASIN($D$5/2000))))/COS(RADIANS(90-2*DEGREES(ASIN($D$5/2000))))-('Trajectory Map'!G1014*'Trajectory Map'!G1014/((VLOOKUP($D$5,$AD$3:$AR$2002,15,FALSE)*4*COS(RADIANS(90-2*DEGREES(ASIN($D$5/2000))))*COS(RADIANS(90-2*DEGREES(ASIN($D$5/2000))))))))</f>
        <v>4.6714248363197495</v>
      </c>
      <c r="AD1014" s="33">
        <f t="shared" si="108"/>
        <v>1012</v>
      </c>
      <c r="AE1014" s="33">
        <f t="shared" si="105"/>
        <v>1725.0669552223183</v>
      </c>
      <c r="AH1014" s="33">
        <f t="shared" si="106"/>
        <v>30.397757114470782</v>
      </c>
      <c r="AI1014" s="33">
        <f t="shared" si="107"/>
        <v>59.602242885529222</v>
      </c>
      <c r="AK1014" s="75">
        <f t="shared" si="109"/>
        <v>29.204485771058437</v>
      </c>
      <c r="AN1014" s="64"/>
      <c r="AQ1014" s="64"/>
      <c r="AR1014" s="75">
        <f>(SQRT((SIN(RADIANS(90-DEGREES(ASIN(AD1014/2000))))*SQRT(2*Basic!$C$4*9.81)*Tool!$B$125*SIN(RADIANS(90-DEGREES(ASIN(AD1014/2000))))*SQRT(2*Basic!$C$4*9.81)*Tool!$B$125)+(COS(RADIANS(90-DEGREES(ASIN(AD1014/2000))))*SQRT(2*Basic!$C$4*9.81)*COS(RADIANS(90-DEGREES(ASIN(AD1014/2000))))*SQRT(2*Basic!$C$4*9.81))))*(SQRT((SIN(RADIANS(90-DEGREES(ASIN(AD1014/2000))))*SQRT(2*Basic!$C$4*9.81)*Tool!$B$125*SIN(RADIANS(90-DEGREES(ASIN(AD1014/2000))))*SQRT(2*Basic!$C$4*9.81)*Tool!$B$125)+(COS(RADIANS(90-DEGREES(ASIN(AD1014/2000))))*SQRT(2*Basic!$C$4*9.81)*COS(RADIANS(90-DEGREES(ASIN(AD1014/2000))))*SQRT(2*Basic!$C$4*9.81))))/(2*9.81)</f>
        <v>1.1022027649600001</v>
      </c>
      <c r="AS1014" s="75">
        <f>(1/9.81)*((SQRT((SIN(RADIANS(90-DEGREES(ASIN(AD1014/2000))))*SQRT(2*Basic!$C$4*9.81)*Tool!$B$125*SIN(RADIANS(90-DEGREES(ASIN(AD1014/2000))))*SQRT(2*Basic!$C$4*9.81)*Tool!$B$125)+(COS(RADIANS(90-DEGREES(ASIN(AD1014/2000))))*SQRT(2*Basic!$C$4*9.81)*COS(RADIANS(90-DEGREES(ASIN(AD1014/2000))))*SQRT(2*Basic!$C$4*9.81))))*SIN(RADIANS(AK1014))+(SQRT(((SQRT((SIN(RADIANS(90-DEGREES(ASIN(AD1014/2000))))*SQRT(2*Basic!$C$4*9.81)*Tool!$B$125*SIN(RADIANS(90-DEGREES(ASIN(AD1014/2000))))*SQRT(2*Basic!$C$4*9.81)*Tool!$B$125)+(COS(RADIANS(90-DEGREES(ASIN(AD1014/2000))))*SQRT(2*Basic!$C$4*9.81)*COS(RADIANS(90-DEGREES(ASIN(AD1014/2000))))*SQRT(2*Basic!$C$4*9.81))))*SIN(RADIANS(AK1014))*(SQRT((SIN(RADIANS(90-DEGREES(ASIN(AD1014/2000))))*SQRT(2*Basic!$C$4*9.81)*Tool!$B$125*SIN(RADIANS(90-DEGREES(ASIN(AD1014/2000))))*SQRT(2*Basic!$C$4*9.81)*Tool!$B$125)+(COS(RADIANS(90-DEGREES(ASIN(AD1014/2000))))*SQRT(2*Basic!$C$4*9.81)*COS(RADIANS(90-DEGREES(ASIN(AD1014/2000))))*SQRT(2*Basic!$C$4*9.81))))*SIN(RADIANS(AK1014)))-19.62*(-Basic!$C$3))))*(SQRT((SIN(RADIANS(90-DEGREES(ASIN(AD1014/2000))))*SQRT(2*Basic!$C$4*9.81)*Tool!$B$125*SIN(RADIANS(90-DEGREES(ASIN(AD1014/2000))))*SQRT(2*Basic!$C$4*9.81)*Tool!$B$125)+(COS(RADIANS(90-DEGREES(ASIN(AD1014/2000))))*SQRT(2*Basic!$C$4*9.81)*COS(RADIANS(90-DEGREES(ASIN(AD1014/2000))))*SQRT(2*Basic!$C$4*9.81))))*COS(RADIANS(AK1014))</f>
        <v>5.5254339239397048</v>
      </c>
    </row>
    <row r="1015" spans="6:45" x14ac:dyDescent="0.3">
      <c r="F1015">
        <v>1013</v>
      </c>
      <c r="G1015" s="31">
        <f t="shared" si="104"/>
        <v>2.986366103533074</v>
      </c>
      <c r="H1015" s="35">
        <f>Tool!$E$10+('Trajectory Map'!G1015*SIN(RADIANS(90-2*DEGREES(ASIN($D$5/2000))))/COS(RADIANS(90-2*DEGREES(ASIN($D$5/2000))))-('Trajectory Map'!G1015*'Trajectory Map'!G1015/((VLOOKUP($D$5,$AD$3:$AR$2002,15,FALSE)*4*COS(RADIANS(90-2*DEGREES(ASIN($D$5/2000))))*COS(RADIANS(90-2*DEGREES(ASIN($D$5/2000))))))))</f>
        <v>4.6683627698968708</v>
      </c>
      <c r="AD1015" s="33">
        <f t="shared" si="108"/>
        <v>1013</v>
      </c>
      <c r="AE1015" s="33">
        <f t="shared" si="105"/>
        <v>1724.4799215995529</v>
      </c>
      <c r="AH1015" s="33">
        <f t="shared" si="106"/>
        <v>30.430976421211067</v>
      </c>
      <c r="AI1015" s="33">
        <f t="shared" si="107"/>
        <v>59.569023578788929</v>
      </c>
      <c r="AK1015" s="75">
        <f t="shared" si="109"/>
        <v>29.138047157577866</v>
      </c>
      <c r="AN1015" s="64"/>
      <c r="AQ1015" s="64"/>
      <c r="AR1015" s="75">
        <f>(SQRT((SIN(RADIANS(90-DEGREES(ASIN(AD1015/2000))))*SQRT(2*Basic!$C$4*9.81)*Tool!$B$125*SIN(RADIANS(90-DEGREES(ASIN(AD1015/2000))))*SQRT(2*Basic!$C$4*9.81)*Tool!$B$125)+(COS(RADIANS(90-DEGREES(ASIN(AD1015/2000))))*SQRT(2*Basic!$C$4*9.81)*COS(RADIANS(90-DEGREES(ASIN(AD1015/2000))))*SQRT(2*Basic!$C$4*9.81))))*(SQRT((SIN(RADIANS(90-DEGREES(ASIN(AD1015/2000))))*SQRT(2*Basic!$C$4*9.81)*Tool!$B$125*SIN(RADIANS(90-DEGREES(ASIN(AD1015/2000))))*SQRT(2*Basic!$C$4*9.81)*Tool!$B$125)+(COS(RADIANS(90-DEGREES(ASIN(AD1015/2000))))*SQRT(2*Basic!$C$4*9.81)*COS(RADIANS(90-DEGREES(ASIN(AD1015/2000))))*SQRT(2*Basic!$C$4*9.81))))/(2*9.81)</f>
        <v>1.1027456472099999</v>
      </c>
      <c r="AS1015" s="75">
        <f>(1/9.81)*((SQRT((SIN(RADIANS(90-DEGREES(ASIN(AD1015/2000))))*SQRT(2*Basic!$C$4*9.81)*Tool!$B$125*SIN(RADIANS(90-DEGREES(ASIN(AD1015/2000))))*SQRT(2*Basic!$C$4*9.81)*Tool!$B$125)+(COS(RADIANS(90-DEGREES(ASIN(AD1015/2000))))*SQRT(2*Basic!$C$4*9.81)*COS(RADIANS(90-DEGREES(ASIN(AD1015/2000))))*SQRT(2*Basic!$C$4*9.81))))*SIN(RADIANS(AK1015))+(SQRT(((SQRT((SIN(RADIANS(90-DEGREES(ASIN(AD1015/2000))))*SQRT(2*Basic!$C$4*9.81)*Tool!$B$125*SIN(RADIANS(90-DEGREES(ASIN(AD1015/2000))))*SQRT(2*Basic!$C$4*9.81)*Tool!$B$125)+(COS(RADIANS(90-DEGREES(ASIN(AD1015/2000))))*SQRT(2*Basic!$C$4*9.81)*COS(RADIANS(90-DEGREES(ASIN(AD1015/2000))))*SQRT(2*Basic!$C$4*9.81))))*SIN(RADIANS(AK1015))*(SQRT((SIN(RADIANS(90-DEGREES(ASIN(AD1015/2000))))*SQRT(2*Basic!$C$4*9.81)*Tool!$B$125*SIN(RADIANS(90-DEGREES(ASIN(AD1015/2000))))*SQRT(2*Basic!$C$4*9.81)*Tool!$B$125)+(COS(RADIANS(90-DEGREES(ASIN(AD1015/2000))))*SQRT(2*Basic!$C$4*9.81)*COS(RADIANS(90-DEGREES(ASIN(AD1015/2000))))*SQRT(2*Basic!$C$4*9.81))))*SIN(RADIANS(AK1015)))-19.62*(-Basic!$C$3))))*(SQRT((SIN(RADIANS(90-DEGREES(ASIN(AD1015/2000))))*SQRT(2*Basic!$C$4*9.81)*Tool!$B$125*SIN(RADIANS(90-DEGREES(ASIN(AD1015/2000))))*SQRT(2*Basic!$C$4*9.81)*Tool!$B$125)+(COS(RADIANS(90-DEGREES(ASIN(AD1015/2000))))*SQRT(2*Basic!$C$4*9.81)*COS(RADIANS(90-DEGREES(ASIN(AD1015/2000))))*SQRT(2*Basic!$C$4*9.81))))*COS(RADIANS(AK1015))</f>
        <v>5.52830251383243</v>
      </c>
    </row>
    <row r="1016" spans="6:45" x14ac:dyDescent="0.3">
      <c r="F1016">
        <v>1014</v>
      </c>
      <c r="G1016" s="31">
        <f t="shared" si="104"/>
        <v>2.989314145096285</v>
      </c>
      <c r="H1016" s="35">
        <f>Tool!$E$10+('Trajectory Map'!G1016*SIN(RADIANS(90-2*DEGREES(ASIN($D$5/2000))))/COS(RADIANS(90-2*DEGREES(ASIN($D$5/2000))))-('Trajectory Map'!G1016*'Trajectory Map'!G1016/((VLOOKUP($D$5,$AD$3:$AR$2002,15,FALSE)*4*COS(RADIANS(90-2*DEGREES(ASIN($D$5/2000))))*COS(RADIANS(90-2*DEGREES(ASIN($D$5/2000))))))))</f>
        <v>4.665297249880477</v>
      </c>
      <c r="AD1016" s="33">
        <f t="shared" si="108"/>
        <v>1014</v>
      </c>
      <c r="AE1016" s="33">
        <f t="shared" si="105"/>
        <v>1723.8921079928407</v>
      </c>
      <c r="AH1016" s="33">
        <f t="shared" si="106"/>
        <v>30.464207045642137</v>
      </c>
      <c r="AI1016" s="33">
        <f t="shared" si="107"/>
        <v>59.535792954357859</v>
      </c>
      <c r="AK1016" s="75">
        <f t="shared" si="109"/>
        <v>29.071585908715726</v>
      </c>
      <c r="AN1016" s="64"/>
      <c r="AQ1016" s="64"/>
      <c r="AR1016" s="75">
        <f>(SQRT((SIN(RADIANS(90-DEGREES(ASIN(AD1016/2000))))*SQRT(2*Basic!$C$4*9.81)*Tool!$B$125*SIN(RADIANS(90-DEGREES(ASIN(AD1016/2000))))*SQRT(2*Basic!$C$4*9.81)*Tool!$B$125)+(COS(RADIANS(90-DEGREES(ASIN(AD1016/2000))))*SQRT(2*Basic!$C$4*9.81)*COS(RADIANS(90-DEGREES(ASIN(AD1016/2000))))*SQRT(2*Basic!$C$4*9.81))))*(SQRT((SIN(RADIANS(90-DEGREES(ASIN(AD1016/2000))))*SQRT(2*Basic!$C$4*9.81)*Tool!$B$125*SIN(RADIANS(90-DEGREES(ASIN(AD1016/2000))))*SQRT(2*Basic!$C$4*9.81)*Tool!$B$125)+(COS(RADIANS(90-DEGREES(ASIN(AD1016/2000))))*SQRT(2*Basic!$C$4*9.81)*COS(RADIANS(90-DEGREES(ASIN(AD1016/2000))))*SQRT(2*Basic!$C$4*9.81))))/(2*9.81)</f>
        <v>1.1032890656400005</v>
      </c>
      <c r="AS1016" s="75">
        <f>(1/9.81)*((SQRT((SIN(RADIANS(90-DEGREES(ASIN(AD1016/2000))))*SQRT(2*Basic!$C$4*9.81)*Tool!$B$125*SIN(RADIANS(90-DEGREES(ASIN(AD1016/2000))))*SQRT(2*Basic!$C$4*9.81)*Tool!$B$125)+(COS(RADIANS(90-DEGREES(ASIN(AD1016/2000))))*SQRT(2*Basic!$C$4*9.81)*COS(RADIANS(90-DEGREES(ASIN(AD1016/2000))))*SQRT(2*Basic!$C$4*9.81))))*SIN(RADIANS(AK1016))+(SQRT(((SQRT((SIN(RADIANS(90-DEGREES(ASIN(AD1016/2000))))*SQRT(2*Basic!$C$4*9.81)*Tool!$B$125*SIN(RADIANS(90-DEGREES(ASIN(AD1016/2000))))*SQRT(2*Basic!$C$4*9.81)*Tool!$B$125)+(COS(RADIANS(90-DEGREES(ASIN(AD1016/2000))))*SQRT(2*Basic!$C$4*9.81)*COS(RADIANS(90-DEGREES(ASIN(AD1016/2000))))*SQRT(2*Basic!$C$4*9.81))))*SIN(RADIANS(AK1016))*(SQRT((SIN(RADIANS(90-DEGREES(ASIN(AD1016/2000))))*SQRT(2*Basic!$C$4*9.81)*Tool!$B$125*SIN(RADIANS(90-DEGREES(ASIN(AD1016/2000))))*SQRT(2*Basic!$C$4*9.81)*Tool!$B$125)+(COS(RADIANS(90-DEGREES(ASIN(AD1016/2000))))*SQRT(2*Basic!$C$4*9.81)*COS(RADIANS(90-DEGREES(ASIN(AD1016/2000))))*SQRT(2*Basic!$C$4*9.81))))*SIN(RADIANS(AK1016)))-19.62*(-Basic!$C$3))))*(SQRT((SIN(RADIANS(90-DEGREES(ASIN(AD1016/2000))))*SQRT(2*Basic!$C$4*9.81)*Tool!$B$125*SIN(RADIANS(90-DEGREES(ASIN(AD1016/2000))))*SQRT(2*Basic!$C$4*9.81)*Tool!$B$125)+(COS(RADIANS(90-DEGREES(ASIN(AD1016/2000))))*SQRT(2*Basic!$C$4*9.81)*COS(RADIANS(90-DEGREES(ASIN(AD1016/2000))))*SQRT(2*Basic!$C$4*9.81))))*COS(RADIANS(AK1016))</f>
        <v>5.5311613011401048</v>
      </c>
    </row>
    <row r="1017" spans="6:45" x14ac:dyDescent="0.3">
      <c r="F1017">
        <v>1015</v>
      </c>
      <c r="G1017" s="31">
        <f t="shared" si="104"/>
        <v>2.9922621866594965</v>
      </c>
      <c r="H1017" s="35">
        <f>Tool!$E$10+('Trajectory Map'!G1017*SIN(RADIANS(90-2*DEGREES(ASIN($D$5/2000))))/COS(RADIANS(90-2*DEGREES(ASIN($D$5/2000))))-('Trajectory Map'!G1017*'Trajectory Map'!G1017/((VLOOKUP($D$5,$AD$3:$AR$2002,15,FALSE)*4*COS(RADIANS(90-2*DEGREES(ASIN($D$5/2000))))*COS(RADIANS(90-2*DEGREES(ASIN($D$5/2000))))))))</f>
        <v>4.6622282762705689</v>
      </c>
      <c r="AD1017" s="33">
        <f t="shared" si="108"/>
        <v>1015</v>
      </c>
      <c r="AE1017" s="33">
        <f t="shared" si="105"/>
        <v>1723.3035136040314</v>
      </c>
      <c r="AH1017" s="33">
        <f t="shared" si="106"/>
        <v>30.497449010529138</v>
      </c>
      <c r="AI1017" s="33">
        <f t="shared" si="107"/>
        <v>59.502550989470862</v>
      </c>
      <c r="AK1017" s="75">
        <f t="shared" si="109"/>
        <v>29.005101978941724</v>
      </c>
      <c r="AN1017" s="64"/>
      <c r="AQ1017" s="64"/>
      <c r="AR1017" s="75">
        <f>(SQRT((SIN(RADIANS(90-DEGREES(ASIN(AD1017/2000))))*SQRT(2*Basic!$C$4*9.81)*Tool!$B$125*SIN(RADIANS(90-DEGREES(ASIN(AD1017/2000))))*SQRT(2*Basic!$C$4*9.81)*Tool!$B$125)+(COS(RADIANS(90-DEGREES(ASIN(AD1017/2000))))*SQRT(2*Basic!$C$4*9.81)*COS(RADIANS(90-DEGREES(ASIN(AD1017/2000))))*SQRT(2*Basic!$C$4*9.81))))*(SQRT((SIN(RADIANS(90-DEGREES(ASIN(AD1017/2000))))*SQRT(2*Basic!$C$4*9.81)*Tool!$B$125*SIN(RADIANS(90-DEGREES(ASIN(AD1017/2000))))*SQRT(2*Basic!$C$4*9.81)*Tool!$B$125)+(COS(RADIANS(90-DEGREES(ASIN(AD1017/2000))))*SQRT(2*Basic!$C$4*9.81)*COS(RADIANS(90-DEGREES(ASIN(AD1017/2000))))*SQRT(2*Basic!$C$4*9.81))))/(2*9.81)</f>
        <v>1.1038330202500002</v>
      </c>
      <c r="AS1017" s="75">
        <f>(1/9.81)*((SQRT((SIN(RADIANS(90-DEGREES(ASIN(AD1017/2000))))*SQRT(2*Basic!$C$4*9.81)*Tool!$B$125*SIN(RADIANS(90-DEGREES(ASIN(AD1017/2000))))*SQRT(2*Basic!$C$4*9.81)*Tool!$B$125)+(COS(RADIANS(90-DEGREES(ASIN(AD1017/2000))))*SQRT(2*Basic!$C$4*9.81)*COS(RADIANS(90-DEGREES(ASIN(AD1017/2000))))*SQRT(2*Basic!$C$4*9.81))))*SIN(RADIANS(AK1017))+(SQRT(((SQRT((SIN(RADIANS(90-DEGREES(ASIN(AD1017/2000))))*SQRT(2*Basic!$C$4*9.81)*Tool!$B$125*SIN(RADIANS(90-DEGREES(ASIN(AD1017/2000))))*SQRT(2*Basic!$C$4*9.81)*Tool!$B$125)+(COS(RADIANS(90-DEGREES(ASIN(AD1017/2000))))*SQRT(2*Basic!$C$4*9.81)*COS(RADIANS(90-DEGREES(ASIN(AD1017/2000))))*SQRT(2*Basic!$C$4*9.81))))*SIN(RADIANS(AK1017))*(SQRT((SIN(RADIANS(90-DEGREES(ASIN(AD1017/2000))))*SQRT(2*Basic!$C$4*9.81)*Tool!$B$125*SIN(RADIANS(90-DEGREES(ASIN(AD1017/2000))))*SQRT(2*Basic!$C$4*9.81)*Tool!$B$125)+(COS(RADIANS(90-DEGREES(ASIN(AD1017/2000))))*SQRT(2*Basic!$C$4*9.81)*COS(RADIANS(90-DEGREES(ASIN(AD1017/2000))))*SQRT(2*Basic!$C$4*9.81))))*SIN(RADIANS(AK1017)))-19.62*(-Basic!$C$3))))*(SQRT((SIN(RADIANS(90-DEGREES(ASIN(AD1017/2000))))*SQRT(2*Basic!$C$4*9.81)*Tool!$B$125*SIN(RADIANS(90-DEGREES(ASIN(AD1017/2000))))*SQRT(2*Basic!$C$4*9.81)*Tool!$B$125)+(COS(RADIANS(90-DEGREES(ASIN(AD1017/2000))))*SQRT(2*Basic!$C$4*9.81)*COS(RADIANS(90-DEGREES(ASIN(AD1017/2000))))*SQRT(2*Basic!$C$4*9.81))))*COS(RADIANS(AK1017))</f>
        <v>5.5340102692074904</v>
      </c>
    </row>
    <row r="1018" spans="6:45" x14ac:dyDescent="0.3">
      <c r="F1018">
        <v>1016</v>
      </c>
      <c r="G1018" s="31">
        <f t="shared" si="104"/>
        <v>2.9952102282227075</v>
      </c>
      <c r="H1018" s="35">
        <f>Tool!$E$10+('Trajectory Map'!G1018*SIN(RADIANS(90-2*DEGREES(ASIN($D$5/2000))))/COS(RADIANS(90-2*DEGREES(ASIN($D$5/2000))))-('Trajectory Map'!G1018*'Trajectory Map'!G1018/((VLOOKUP($D$5,$AD$3:$AR$2002,15,FALSE)*4*COS(RADIANS(90-2*DEGREES(ASIN($D$5/2000))))*COS(RADIANS(90-2*DEGREES(ASIN($D$5/2000))))))))</f>
        <v>4.6591558490671474</v>
      </c>
      <c r="AD1018" s="33">
        <f t="shared" si="108"/>
        <v>1016</v>
      </c>
      <c r="AE1018" s="33">
        <f t="shared" si="105"/>
        <v>1722.7141376328227</v>
      </c>
      <c r="AH1018" s="33">
        <f t="shared" si="106"/>
        <v>30.530702338691416</v>
      </c>
      <c r="AI1018" s="33">
        <f t="shared" si="107"/>
        <v>59.469297661308588</v>
      </c>
      <c r="AK1018" s="75">
        <f t="shared" si="109"/>
        <v>28.938595322617168</v>
      </c>
      <c r="AN1018" s="64"/>
      <c r="AQ1018" s="64"/>
      <c r="AR1018" s="75">
        <f>(SQRT((SIN(RADIANS(90-DEGREES(ASIN(AD1018/2000))))*SQRT(2*Basic!$C$4*9.81)*Tool!$B$125*SIN(RADIANS(90-DEGREES(ASIN(AD1018/2000))))*SQRT(2*Basic!$C$4*9.81)*Tool!$B$125)+(COS(RADIANS(90-DEGREES(ASIN(AD1018/2000))))*SQRT(2*Basic!$C$4*9.81)*COS(RADIANS(90-DEGREES(ASIN(AD1018/2000))))*SQRT(2*Basic!$C$4*9.81))))*(SQRT((SIN(RADIANS(90-DEGREES(ASIN(AD1018/2000))))*SQRT(2*Basic!$C$4*9.81)*Tool!$B$125*SIN(RADIANS(90-DEGREES(ASIN(AD1018/2000))))*SQRT(2*Basic!$C$4*9.81)*Tool!$B$125)+(COS(RADIANS(90-DEGREES(ASIN(AD1018/2000))))*SQRT(2*Basic!$C$4*9.81)*COS(RADIANS(90-DEGREES(ASIN(AD1018/2000))))*SQRT(2*Basic!$C$4*9.81))))/(2*9.81)</f>
        <v>1.1043775110400003</v>
      </c>
      <c r="AS1018" s="75">
        <f>(1/9.81)*((SQRT((SIN(RADIANS(90-DEGREES(ASIN(AD1018/2000))))*SQRT(2*Basic!$C$4*9.81)*Tool!$B$125*SIN(RADIANS(90-DEGREES(ASIN(AD1018/2000))))*SQRT(2*Basic!$C$4*9.81)*Tool!$B$125)+(COS(RADIANS(90-DEGREES(ASIN(AD1018/2000))))*SQRT(2*Basic!$C$4*9.81)*COS(RADIANS(90-DEGREES(ASIN(AD1018/2000))))*SQRT(2*Basic!$C$4*9.81))))*SIN(RADIANS(AK1018))+(SQRT(((SQRT((SIN(RADIANS(90-DEGREES(ASIN(AD1018/2000))))*SQRT(2*Basic!$C$4*9.81)*Tool!$B$125*SIN(RADIANS(90-DEGREES(ASIN(AD1018/2000))))*SQRT(2*Basic!$C$4*9.81)*Tool!$B$125)+(COS(RADIANS(90-DEGREES(ASIN(AD1018/2000))))*SQRT(2*Basic!$C$4*9.81)*COS(RADIANS(90-DEGREES(ASIN(AD1018/2000))))*SQRT(2*Basic!$C$4*9.81))))*SIN(RADIANS(AK1018))*(SQRT((SIN(RADIANS(90-DEGREES(ASIN(AD1018/2000))))*SQRT(2*Basic!$C$4*9.81)*Tool!$B$125*SIN(RADIANS(90-DEGREES(ASIN(AD1018/2000))))*SQRT(2*Basic!$C$4*9.81)*Tool!$B$125)+(COS(RADIANS(90-DEGREES(ASIN(AD1018/2000))))*SQRT(2*Basic!$C$4*9.81)*COS(RADIANS(90-DEGREES(ASIN(AD1018/2000))))*SQRT(2*Basic!$C$4*9.81))))*SIN(RADIANS(AK1018)))-19.62*(-Basic!$C$3))))*(SQRT((SIN(RADIANS(90-DEGREES(ASIN(AD1018/2000))))*SQRT(2*Basic!$C$4*9.81)*Tool!$B$125*SIN(RADIANS(90-DEGREES(ASIN(AD1018/2000))))*SQRT(2*Basic!$C$4*9.81)*Tool!$B$125)+(COS(RADIANS(90-DEGREES(ASIN(AD1018/2000))))*SQRT(2*Basic!$C$4*9.81)*COS(RADIANS(90-DEGREES(ASIN(AD1018/2000))))*SQRT(2*Basic!$C$4*9.81))))*COS(RADIANS(AK1018))</f>
        <v>5.5368494013820513</v>
      </c>
    </row>
    <row r="1019" spans="6:45" x14ac:dyDescent="0.3">
      <c r="F1019">
        <v>1017</v>
      </c>
      <c r="G1019" s="31">
        <f t="shared" si="104"/>
        <v>2.998158269785919</v>
      </c>
      <c r="H1019" s="35">
        <f>Tool!$E$10+('Trajectory Map'!G1019*SIN(RADIANS(90-2*DEGREES(ASIN($D$5/2000))))/COS(RADIANS(90-2*DEGREES(ASIN($D$5/2000))))-('Trajectory Map'!G1019*'Trajectory Map'!G1019/((VLOOKUP($D$5,$AD$3:$AR$2002,15,FALSE)*4*COS(RADIANS(90-2*DEGREES(ASIN($D$5/2000))))*COS(RADIANS(90-2*DEGREES(ASIN($D$5/2000))))))))</f>
        <v>4.6560799682702116</v>
      </c>
      <c r="AD1019" s="33">
        <f t="shared" si="108"/>
        <v>1017</v>
      </c>
      <c r="AE1019" s="33">
        <f t="shared" si="105"/>
        <v>1722.1239792767535</v>
      </c>
      <c r="AH1019" s="33">
        <f t="shared" si="106"/>
        <v>30.563967053002621</v>
      </c>
      <c r="AI1019" s="33">
        <f t="shared" si="107"/>
        <v>59.436032946997379</v>
      </c>
      <c r="AK1019" s="75">
        <f t="shared" si="109"/>
        <v>28.872065893994758</v>
      </c>
      <c r="AN1019" s="64"/>
      <c r="AQ1019" s="64"/>
      <c r="AR1019" s="75">
        <f>(SQRT((SIN(RADIANS(90-DEGREES(ASIN(AD1019/2000))))*SQRT(2*Basic!$C$4*9.81)*Tool!$B$125*SIN(RADIANS(90-DEGREES(ASIN(AD1019/2000))))*SQRT(2*Basic!$C$4*9.81)*Tool!$B$125)+(COS(RADIANS(90-DEGREES(ASIN(AD1019/2000))))*SQRT(2*Basic!$C$4*9.81)*COS(RADIANS(90-DEGREES(ASIN(AD1019/2000))))*SQRT(2*Basic!$C$4*9.81))))*(SQRT((SIN(RADIANS(90-DEGREES(ASIN(AD1019/2000))))*SQRT(2*Basic!$C$4*9.81)*Tool!$B$125*SIN(RADIANS(90-DEGREES(ASIN(AD1019/2000))))*SQRT(2*Basic!$C$4*9.81)*Tool!$B$125)+(COS(RADIANS(90-DEGREES(ASIN(AD1019/2000))))*SQRT(2*Basic!$C$4*9.81)*COS(RADIANS(90-DEGREES(ASIN(AD1019/2000))))*SQRT(2*Basic!$C$4*9.81))))/(2*9.81)</f>
        <v>1.1049225380100001</v>
      </c>
      <c r="AS1019" s="75">
        <f>(1/9.81)*((SQRT((SIN(RADIANS(90-DEGREES(ASIN(AD1019/2000))))*SQRT(2*Basic!$C$4*9.81)*Tool!$B$125*SIN(RADIANS(90-DEGREES(ASIN(AD1019/2000))))*SQRT(2*Basic!$C$4*9.81)*Tool!$B$125)+(COS(RADIANS(90-DEGREES(ASIN(AD1019/2000))))*SQRT(2*Basic!$C$4*9.81)*COS(RADIANS(90-DEGREES(ASIN(AD1019/2000))))*SQRT(2*Basic!$C$4*9.81))))*SIN(RADIANS(AK1019))+(SQRT(((SQRT((SIN(RADIANS(90-DEGREES(ASIN(AD1019/2000))))*SQRT(2*Basic!$C$4*9.81)*Tool!$B$125*SIN(RADIANS(90-DEGREES(ASIN(AD1019/2000))))*SQRT(2*Basic!$C$4*9.81)*Tool!$B$125)+(COS(RADIANS(90-DEGREES(ASIN(AD1019/2000))))*SQRT(2*Basic!$C$4*9.81)*COS(RADIANS(90-DEGREES(ASIN(AD1019/2000))))*SQRT(2*Basic!$C$4*9.81))))*SIN(RADIANS(AK1019))*(SQRT((SIN(RADIANS(90-DEGREES(ASIN(AD1019/2000))))*SQRT(2*Basic!$C$4*9.81)*Tool!$B$125*SIN(RADIANS(90-DEGREES(ASIN(AD1019/2000))))*SQRT(2*Basic!$C$4*9.81)*Tool!$B$125)+(COS(RADIANS(90-DEGREES(ASIN(AD1019/2000))))*SQRT(2*Basic!$C$4*9.81)*COS(RADIANS(90-DEGREES(ASIN(AD1019/2000))))*SQRT(2*Basic!$C$4*9.81))))*SIN(RADIANS(AK1019)))-19.62*(-Basic!$C$3))))*(SQRT((SIN(RADIANS(90-DEGREES(ASIN(AD1019/2000))))*SQRT(2*Basic!$C$4*9.81)*Tool!$B$125*SIN(RADIANS(90-DEGREES(ASIN(AD1019/2000))))*SQRT(2*Basic!$C$4*9.81)*Tool!$B$125)+(COS(RADIANS(90-DEGREES(ASIN(AD1019/2000))))*SQRT(2*Basic!$C$4*9.81)*COS(RADIANS(90-DEGREES(ASIN(AD1019/2000))))*SQRT(2*Basic!$C$4*9.81))))*COS(RADIANS(AK1019))</f>
        <v>5.539678681014049</v>
      </c>
    </row>
    <row r="1020" spans="6:45" x14ac:dyDescent="0.3">
      <c r="F1020">
        <v>1018</v>
      </c>
      <c r="G1020" s="31">
        <f t="shared" si="104"/>
        <v>3.0011063113491305</v>
      </c>
      <c r="H1020" s="35">
        <f>Tool!$E$10+('Trajectory Map'!G1020*SIN(RADIANS(90-2*DEGREES(ASIN($D$5/2000))))/COS(RADIANS(90-2*DEGREES(ASIN($D$5/2000))))-('Trajectory Map'!G1020*'Trajectory Map'!G1020/((VLOOKUP($D$5,$AD$3:$AR$2002,15,FALSE)*4*COS(RADIANS(90-2*DEGREES(ASIN($D$5/2000))))*COS(RADIANS(90-2*DEGREES(ASIN($D$5/2000))))))))</f>
        <v>4.6530006338797616</v>
      </c>
      <c r="AD1020" s="33">
        <f t="shared" si="108"/>
        <v>1018</v>
      </c>
      <c r="AE1020" s="33">
        <f t="shared" si="105"/>
        <v>1721.5330377311961</v>
      </c>
      <c r="AH1020" s="33">
        <f t="shared" si="106"/>
        <v>30.597243176390993</v>
      </c>
      <c r="AI1020" s="33">
        <f t="shared" si="107"/>
        <v>59.40275682360901</v>
      </c>
      <c r="AK1020" s="75">
        <f t="shared" si="109"/>
        <v>28.805513647218014</v>
      </c>
      <c r="AN1020" s="64"/>
      <c r="AQ1020" s="64"/>
      <c r="AR1020" s="75">
        <f>(SQRT((SIN(RADIANS(90-DEGREES(ASIN(AD1020/2000))))*SQRT(2*Basic!$C$4*9.81)*Tool!$B$125*SIN(RADIANS(90-DEGREES(ASIN(AD1020/2000))))*SQRT(2*Basic!$C$4*9.81)*Tool!$B$125)+(COS(RADIANS(90-DEGREES(ASIN(AD1020/2000))))*SQRT(2*Basic!$C$4*9.81)*COS(RADIANS(90-DEGREES(ASIN(AD1020/2000))))*SQRT(2*Basic!$C$4*9.81))))*(SQRT((SIN(RADIANS(90-DEGREES(ASIN(AD1020/2000))))*SQRT(2*Basic!$C$4*9.81)*Tool!$B$125*SIN(RADIANS(90-DEGREES(ASIN(AD1020/2000))))*SQRT(2*Basic!$C$4*9.81)*Tool!$B$125)+(COS(RADIANS(90-DEGREES(ASIN(AD1020/2000))))*SQRT(2*Basic!$C$4*9.81)*COS(RADIANS(90-DEGREES(ASIN(AD1020/2000))))*SQRT(2*Basic!$C$4*9.81))))/(2*9.81)</f>
        <v>1.10546810116</v>
      </c>
      <c r="AS1020" s="75">
        <f>(1/9.81)*((SQRT((SIN(RADIANS(90-DEGREES(ASIN(AD1020/2000))))*SQRT(2*Basic!$C$4*9.81)*Tool!$B$125*SIN(RADIANS(90-DEGREES(ASIN(AD1020/2000))))*SQRT(2*Basic!$C$4*9.81)*Tool!$B$125)+(COS(RADIANS(90-DEGREES(ASIN(AD1020/2000))))*SQRT(2*Basic!$C$4*9.81)*COS(RADIANS(90-DEGREES(ASIN(AD1020/2000))))*SQRT(2*Basic!$C$4*9.81))))*SIN(RADIANS(AK1020))+(SQRT(((SQRT((SIN(RADIANS(90-DEGREES(ASIN(AD1020/2000))))*SQRT(2*Basic!$C$4*9.81)*Tool!$B$125*SIN(RADIANS(90-DEGREES(ASIN(AD1020/2000))))*SQRT(2*Basic!$C$4*9.81)*Tool!$B$125)+(COS(RADIANS(90-DEGREES(ASIN(AD1020/2000))))*SQRT(2*Basic!$C$4*9.81)*COS(RADIANS(90-DEGREES(ASIN(AD1020/2000))))*SQRT(2*Basic!$C$4*9.81))))*SIN(RADIANS(AK1020))*(SQRT((SIN(RADIANS(90-DEGREES(ASIN(AD1020/2000))))*SQRT(2*Basic!$C$4*9.81)*Tool!$B$125*SIN(RADIANS(90-DEGREES(ASIN(AD1020/2000))))*SQRT(2*Basic!$C$4*9.81)*Tool!$B$125)+(COS(RADIANS(90-DEGREES(ASIN(AD1020/2000))))*SQRT(2*Basic!$C$4*9.81)*COS(RADIANS(90-DEGREES(ASIN(AD1020/2000))))*SQRT(2*Basic!$C$4*9.81))))*SIN(RADIANS(AK1020)))-19.62*(-Basic!$C$3))))*(SQRT((SIN(RADIANS(90-DEGREES(ASIN(AD1020/2000))))*SQRT(2*Basic!$C$4*9.81)*Tool!$B$125*SIN(RADIANS(90-DEGREES(ASIN(AD1020/2000))))*SQRT(2*Basic!$C$4*9.81)*Tool!$B$125)+(COS(RADIANS(90-DEGREES(ASIN(AD1020/2000))))*SQRT(2*Basic!$C$4*9.81)*COS(RADIANS(90-DEGREES(ASIN(AD1020/2000))))*SQRT(2*Basic!$C$4*9.81))))*COS(RADIANS(AK1020))</f>
        <v>5.5424980914566708</v>
      </c>
    </row>
    <row r="1021" spans="6:45" x14ac:dyDescent="0.3">
      <c r="F1021">
        <v>1019</v>
      </c>
      <c r="G1021" s="31">
        <f t="shared" si="104"/>
        <v>3.0040543529123416</v>
      </c>
      <c r="H1021" s="35">
        <f>Tool!$E$10+('Trajectory Map'!G1021*SIN(RADIANS(90-2*DEGREES(ASIN($D$5/2000))))/COS(RADIANS(90-2*DEGREES(ASIN($D$5/2000))))-('Trajectory Map'!G1021*'Trajectory Map'!G1021/((VLOOKUP($D$5,$AD$3:$AR$2002,15,FALSE)*4*COS(RADIANS(90-2*DEGREES(ASIN($D$5/2000))))*COS(RADIANS(90-2*DEGREES(ASIN($D$5/2000))))))))</f>
        <v>4.6499178458957982</v>
      </c>
      <c r="AD1021" s="33">
        <f t="shared" si="108"/>
        <v>1019</v>
      </c>
      <c r="AE1021" s="33">
        <f t="shared" si="105"/>
        <v>1720.9413121893494</v>
      </c>
      <c r="AH1021" s="33">
        <f t="shared" si="106"/>
        <v>30.63053073183946</v>
      </c>
      <c r="AI1021" s="33">
        <f t="shared" si="107"/>
        <v>59.369469268160543</v>
      </c>
      <c r="AK1021" s="75">
        <f t="shared" si="109"/>
        <v>28.738938536321079</v>
      </c>
      <c r="AN1021" s="64"/>
      <c r="AQ1021" s="64"/>
      <c r="AR1021" s="75">
        <f>(SQRT((SIN(RADIANS(90-DEGREES(ASIN(AD1021/2000))))*SQRT(2*Basic!$C$4*9.81)*Tool!$B$125*SIN(RADIANS(90-DEGREES(ASIN(AD1021/2000))))*SQRT(2*Basic!$C$4*9.81)*Tool!$B$125)+(COS(RADIANS(90-DEGREES(ASIN(AD1021/2000))))*SQRT(2*Basic!$C$4*9.81)*COS(RADIANS(90-DEGREES(ASIN(AD1021/2000))))*SQRT(2*Basic!$C$4*9.81))))*(SQRT((SIN(RADIANS(90-DEGREES(ASIN(AD1021/2000))))*SQRT(2*Basic!$C$4*9.81)*Tool!$B$125*SIN(RADIANS(90-DEGREES(ASIN(AD1021/2000))))*SQRT(2*Basic!$C$4*9.81)*Tool!$B$125)+(COS(RADIANS(90-DEGREES(ASIN(AD1021/2000))))*SQRT(2*Basic!$C$4*9.81)*COS(RADIANS(90-DEGREES(ASIN(AD1021/2000))))*SQRT(2*Basic!$C$4*9.81))))/(2*9.81)</f>
        <v>1.1060142004899998</v>
      </c>
      <c r="AS1021" s="75">
        <f>(1/9.81)*((SQRT((SIN(RADIANS(90-DEGREES(ASIN(AD1021/2000))))*SQRT(2*Basic!$C$4*9.81)*Tool!$B$125*SIN(RADIANS(90-DEGREES(ASIN(AD1021/2000))))*SQRT(2*Basic!$C$4*9.81)*Tool!$B$125)+(COS(RADIANS(90-DEGREES(ASIN(AD1021/2000))))*SQRT(2*Basic!$C$4*9.81)*COS(RADIANS(90-DEGREES(ASIN(AD1021/2000))))*SQRT(2*Basic!$C$4*9.81))))*SIN(RADIANS(AK1021))+(SQRT(((SQRT((SIN(RADIANS(90-DEGREES(ASIN(AD1021/2000))))*SQRT(2*Basic!$C$4*9.81)*Tool!$B$125*SIN(RADIANS(90-DEGREES(ASIN(AD1021/2000))))*SQRT(2*Basic!$C$4*9.81)*Tool!$B$125)+(COS(RADIANS(90-DEGREES(ASIN(AD1021/2000))))*SQRT(2*Basic!$C$4*9.81)*COS(RADIANS(90-DEGREES(ASIN(AD1021/2000))))*SQRT(2*Basic!$C$4*9.81))))*SIN(RADIANS(AK1021))*(SQRT((SIN(RADIANS(90-DEGREES(ASIN(AD1021/2000))))*SQRT(2*Basic!$C$4*9.81)*Tool!$B$125*SIN(RADIANS(90-DEGREES(ASIN(AD1021/2000))))*SQRT(2*Basic!$C$4*9.81)*Tool!$B$125)+(COS(RADIANS(90-DEGREES(ASIN(AD1021/2000))))*SQRT(2*Basic!$C$4*9.81)*COS(RADIANS(90-DEGREES(ASIN(AD1021/2000))))*SQRT(2*Basic!$C$4*9.81))))*SIN(RADIANS(AK1021)))-19.62*(-Basic!$C$3))))*(SQRT((SIN(RADIANS(90-DEGREES(ASIN(AD1021/2000))))*SQRT(2*Basic!$C$4*9.81)*Tool!$B$125*SIN(RADIANS(90-DEGREES(ASIN(AD1021/2000))))*SQRT(2*Basic!$C$4*9.81)*Tool!$B$125)+(COS(RADIANS(90-DEGREES(ASIN(AD1021/2000))))*SQRT(2*Basic!$C$4*9.81)*COS(RADIANS(90-DEGREES(ASIN(AD1021/2000))))*SQRT(2*Basic!$C$4*9.81))))*COS(RADIANS(AK1021))</f>
        <v>5.5453076160661006</v>
      </c>
    </row>
    <row r="1022" spans="6:45" x14ac:dyDescent="0.3">
      <c r="F1022">
        <v>1020</v>
      </c>
      <c r="G1022" s="31">
        <f t="shared" si="104"/>
        <v>3.0070023944755531</v>
      </c>
      <c r="H1022" s="35">
        <f>Tool!$E$10+('Trajectory Map'!G1022*SIN(RADIANS(90-2*DEGREES(ASIN($D$5/2000))))/COS(RADIANS(90-2*DEGREES(ASIN($D$5/2000))))-('Trajectory Map'!G1022*'Trajectory Map'!G1022/((VLOOKUP($D$5,$AD$3:$AR$2002,15,FALSE)*4*COS(RADIANS(90-2*DEGREES(ASIN($D$5/2000))))*COS(RADIANS(90-2*DEGREES(ASIN($D$5/2000))))))))</f>
        <v>4.6468316043183195</v>
      </c>
      <c r="AD1022" s="33">
        <f t="shared" si="108"/>
        <v>1020</v>
      </c>
      <c r="AE1022" s="33">
        <f t="shared" si="105"/>
        <v>1720.3488018422311</v>
      </c>
      <c r="AH1022" s="33">
        <f t="shared" si="106"/>
        <v>30.663829742385975</v>
      </c>
      <c r="AI1022" s="33">
        <f t="shared" si="107"/>
        <v>59.336170257614029</v>
      </c>
      <c r="AK1022" s="75">
        <f t="shared" si="109"/>
        <v>28.672340515228051</v>
      </c>
      <c r="AN1022" s="64"/>
      <c r="AQ1022" s="64"/>
      <c r="AR1022" s="75">
        <f>(SQRT((SIN(RADIANS(90-DEGREES(ASIN(AD1022/2000))))*SQRT(2*Basic!$C$4*9.81)*Tool!$B$125*SIN(RADIANS(90-DEGREES(ASIN(AD1022/2000))))*SQRT(2*Basic!$C$4*9.81)*Tool!$B$125)+(COS(RADIANS(90-DEGREES(ASIN(AD1022/2000))))*SQRT(2*Basic!$C$4*9.81)*COS(RADIANS(90-DEGREES(ASIN(AD1022/2000))))*SQRT(2*Basic!$C$4*9.81))))*(SQRT((SIN(RADIANS(90-DEGREES(ASIN(AD1022/2000))))*SQRT(2*Basic!$C$4*9.81)*Tool!$B$125*SIN(RADIANS(90-DEGREES(ASIN(AD1022/2000))))*SQRT(2*Basic!$C$4*9.81)*Tool!$B$125)+(COS(RADIANS(90-DEGREES(ASIN(AD1022/2000))))*SQRT(2*Basic!$C$4*9.81)*COS(RADIANS(90-DEGREES(ASIN(AD1022/2000))))*SQRT(2*Basic!$C$4*9.81))))/(2*9.81)</f>
        <v>1.1065608359999999</v>
      </c>
      <c r="AS1022" s="75">
        <f>(1/9.81)*((SQRT((SIN(RADIANS(90-DEGREES(ASIN(AD1022/2000))))*SQRT(2*Basic!$C$4*9.81)*Tool!$B$125*SIN(RADIANS(90-DEGREES(ASIN(AD1022/2000))))*SQRT(2*Basic!$C$4*9.81)*Tool!$B$125)+(COS(RADIANS(90-DEGREES(ASIN(AD1022/2000))))*SQRT(2*Basic!$C$4*9.81)*COS(RADIANS(90-DEGREES(ASIN(AD1022/2000))))*SQRT(2*Basic!$C$4*9.81))))*SIN(RADIANS(AK1022))+(SQRT(((SQRT((SIN(RADIANS(90-DEGREES(ASIN(AD1022/2000))))*SQRT(2*Basic!$C$4*9.81)*Tool!$B$125*SIN(RADIANS(90-DEGREES(ASIN(AD1022/2000))))*SQRT(2*Basic!$C$4*9.81)*Tool!$B$125)+(COS(RADIANS(90-DEGREES(ASIN(AD1022/2000))))*SQRT(2*Basic!$C$4*9.81)*COS(RADIANS(90-DEGREES(ASIN(AD1022/2000))))*SQRT(2*Basic!$C$4*9.81))))*SIN(RADIANS(AK1022))*(SQRT((SIN(RADIANS(90-DEGREES(ASIN(AD1022/2000))))*SQRT(2*Basic!$C$4*9.81)*Tool!$B$125*SIN(RADIANS(90-DEGREES(ASIN(AD1022/2000))))*SQRT(2*Basic!$C$4*9.81)*Tool!$B$125)+(COS(RADIANS(90-DEGREES(ASIN(AD1022/2000))))*SQRT(2*Basic!$C$4*9.81)*COS(RADIANS(90-DEGREES(ASIN(AD1022/2000))))*SQRT(2*Basic!$C$4*9.81))))*SIN(RADIANS(AK1022)))-19.62*(-Basic!$C$3))))*(SQRT((SIN(RADIANS(90-DEGREES(ASIN(AD1022/2000))))*SQRT(2*Basic!$C$4*9.81)*Tool!$B$125*SIN(RADIANS(90-DEGREES(ASIN(AD1022/2000))))*SQRT(2*Basic!$C$4*9.81)*Tool!$B$125)+(COS(RADIANS(90-DEGREES(ASIN(AD1022/2000))))*SQRT(2*Basic!$C$4*9.81)*COS(RADIANS(90-DEGREES(ASIN(AD1022/2000))))*SQRT(2*Basic!$C$4*9.81))))*COS(RADIANS(AK1022))</f>
        <v>5.5481072382016601</v>
      </c>
    </row>
    <row r="1023" spans="6:45" x14ac:dyDescent="0.3">
      <c r="F1023">
        <v>1021</v>
      </c>
      <c r="G1023" s="31">
        <f t="shared" si="104"/>
        <v>3.0099504360387641</v>
      </c>
      <c r="H1023" s="35">
        <f>Tool!$E$10+('Trajectory Map'!G1023*SIN(RADIANS(90-2*DEGREES(ASIN($D$5/2000))))/COS(RADIANS(90-2*DEGREES(ASIN($D$5/2000))))-('Trajectory Map'!G1023*'Trajectory Map'!G1023/((VLOOKUP($D$5,$AD$3:$AR$2002,15,FALSE)*4*COS(RADIANS(90-2*DEGREES(ASIN($D$5/2000))))*COS(RADIANS(90-2*DEGREES(ASIN($D$5/2000))))))))</f>
        <v>4.6437419091473267</v>
      </c>
      <c r="AD1023" s="33">
        <f t="shared" si="108"/>
        <v>1021</v>
      </c>
      <c r="AE1023" s="33">
        <f t="shared" si="105"/>
        <v>1719.75550587867</v>
      </c>
      <c r="AH1023" s="33">
        <f t="shared" si="106"/>
        <v>30.697140231123569</v>
      </c>
      <c r="AI1023" s="33">
        <f t="shared" si="107"/>
        <v>59.302859768876431</v>
      </c>
      <c r="AK1023" s="75">
        <f t="shared" si="109"/>
        <v>28.605719537752861</v>
      </c>
      <c r="AN1023" s="64"/>
      <c r="AQ1023" s="64"/>
      <c r="AR1023" s="75">
        <f>(SQRT((SIN(RADIANS(90-DEGREES(ASIN(AD1023/2000))))*SQRT(2*Basic!$C$4*9.81)*Tool!$B$125*SIN(RADIANS(90-DEGREES(ASIN(AD1023/2000))))*SQRT(2*Basic!$C$4*9.81)*Tool!$B$125)+(COS(RADIANS(90-DEGREES(ASIN(AD1023/2000))))*SQRT(2*Basic!$C$4*9.81)*COS(RADIANS(90-DEGREES(ASIN(AD1023/2000))))*SQRT(2*Basic!$C$4*9.81))))*(SQRT((SIN(RADIANS(90-DEGREES(ASIN(AD1023/2000))))*SQRT(2*Basic!$C$4*9.81)*Tool!$B$125*SIN(RADIANS(90-DEGREES(ASIN(AD1023/2000))))*SQRT(2*Basic!$C$4*9.81)*Tool!$B$125)+(COS(RADIANS(90-DEGREES(ASIN(AD1023/2000))))*SQRT(2*Basic!$C$4*9.81)*COS(RADIANS(90-DEGREES(ASIN(AD1023/2000))))*SQRT(2*Basic!$C$4*9.81))))/(2*9.81)</f>
        <v>1.10710800769</v>
      </c>
      <c r="AS1023" s="75">
        <f>(1/9.81)*((SQRT((SIN(RADIANS(90-DEGREES(ASIN(AD1023/2000))))*SQRT(2*Basic!$C$4*9.81)*Tool!$B$125*SIN(RADIANS(90-DEGREES(ASIN(AD1023/2000))))*SQRT(2*Basic!$C$4*9.81)*Tool!$B$125)+(COS(RADIANS(90-DEGREES(ASIN(AD1023/2000))))*SQRT(2*Basic!$C$4*9.81)*COS(RADIANS(90-DEGREES(ASIN(AD1023/2000))))*SQRT(2*Basic!$C$4*9.81))))*SIN(RADIANS(AK1023))+(SQRT(((SQRT((SIN(RADIANS(90-DEGREES(ASIN(AD1023/2000))))*SQRT(2*Basic!$C$4*9.81)*Tool!$B$125*SIN(RADIANS(90-DEGREES(ASIN(AD1023/2000))))*SQRT(2*Basic!$C$4*9.81)*Tool!$B$125)+(COS(RADIANS(90-DEGREES(ASIN(AD1023/2000))))*SQRT(2*Basic!$C$4*9.81)*COS(RADIANS(90-DEGREES(ASIN(AD1023/2000))))*SQRT(2*Basic!$C$4*9.81))))*SIN(RADIANS(AK1023))*(SQRT((SIN(RADIANS(90-DEGREES(ASIN(AD1023/2000))))*SQRT(2*Basic!$C$4*9.81)*Tool!$B$125*SIN(RADIANS(90-DEGREES(ASIN(AD1023/2000))))*SQRT(2*Basic!$C$4*9.81)*Tool!$B$125)+(COS(RADIANS(90-DEGREES(ASIN(AD1023/2000))))*SQRT(2*Basic!$C$4*9.81)*COS(RADIANS(90-DEGREES(ASIN(AD1023/2000))))*SQRT(2*Basic!$C$4*9.81))))*SIN(RADIANS(AK1023)))-19.62*(-Basic!$C$3))))*(SQRT((SIN(RADIANS(90-DEGREES(ASIN(AD1023/2000))))*SQRT(2*Basic!$C$4*9.81)*Tool!$B$125*SIN(RADIANS(90-DEGREES(ASIN(AD1023/2000))))*SQRT(2*Basic!$C$4*9.81)*Tool!$B$125)+(COS(RADIANS(90-DEGREES(ASIN(AD1023/2000))))*SQRT(2*Basic!$C$4*9.81)*COS(RADIANS(90-DEGREES(ASIN(AD1023/2000))))*SQRT(2*Basic!$C$4*9.81))))*COS(RADIANS(AK1023))</f>
        <v>5.5508969412258882</v>
      </c>
    </row>
    <row r="1024" spans="6:45" x14ac:dyDescent="0.3">
      <c r="F1024">
        <v>1022</v>
      </c>
      <c r="G1024" s="31">
        <f t="shared" si="104"/>
        <v>3.0128984776019756</v>
      </c>
      <c r="H1024" s="35">
        <f>Tool!$E$10+('Trajectory Map'!G1024*SIN(RADIANS(90-2*DEGREES(ASIN($D$5/2000))))/COS(RADIANS(90-2*DEGREES(ASIN($D$5/2000))))-('Trajectory Map'!G1024*'Trajectory Map'!G1024/((VLOOKUP($D$5,$AD$3:$AR$2002,15,FALSE)*4*COS(RADIANS(90-2*DEGREES(ASIN($D$5/2000))))*COS(RADIANS(90-2*DEGREES(ASIN($D$5/2000))))))))</f>
        <v>4.6406487603828204</v>
      </c>
      <c r="AD1024" s="33">
        <f t="shared" si="108"/>
        <v>1022</v>
      </c>
      <c r="AE1024" s="33">
        <f t="shared" si="105"/>
        <v>1719.1614234852991</v>
      </c>
      <c r="AH1024" s="33">
        <f t="shared" si="106"/>
        <v>30.730462221200682</v>
      </c>
      <c r="AI1024" s="33">
        <f t="shared" si="107"/>
        <v>59.269537778799318</v>
      </c>
      <c r="AK1024" s="75">
        <f t="shared" si="109"/>
        <v>28.539075557598636</v>
      </c>
      <c r="AN1024" s="64"/>
      <c r="AQ1024" s="64"/>
      <c r="AR1024" s="75">
        <f>(SQRT((SIN(RADIANS(90-DEGREES(ASIN(AD1024/2000))))*SQRT(2*Basic!$C$4*9.81)*Tool!$B$125*SIN(RADIANS(90-DEGREES(ASIN(AD1024/2000))))*SQRT(2*Basic!$C$4*9.81)*Tool!$B$125)+(COS(RADIANS(90-DEGREES(ASIN(AD1024/2000))))*SQRT(2*Basic!$C$4*9.81)*COS(RADIANS(90-DEGREES(ASIN(AD1024/2000))))*SQRT(2*Basic!$C$4*9.81))))*(SQRT((SIN(RADIANS(90-DEGREES(ASIN(AD1024/2000))))*SQRT(2*Basic!$C$4*9.81)*Tool!$B$125*SIN(RADIANS(90-DEGREES(ASIN(AD1024/2000))))*SQRT(2*Basic!$C$4*9.81)*Tool!$B$125)+(COS(RADIANS(90-DEGREES(ASIN(AD1024/2000))))*SQRT(2*Basic!$C$4*9.81)*COS(RADIANS(90-DEGREES(ASIN(AD1024/2000))))*SQRT(2*Basic!$C$4*9.81))))/(2*9.81)</f>
        <v>1.10765571556</v>
      </c>
      <c r="AS1024" s="75">
        <f>(1/9.81)*((SQRT((SIN(RADIANS(90-DEGREES(ASIN(AD1024/2000))))*SQRT(2*Basic!$C$4*9.81)*Tool!$B$125*SIN(RADIANS(90-DEGREES(ASIN(AD1024/2000))))*SQRT(2*Basic!$C$4*9.81)*Tool!$B$125)+(COS(RADIANS(90-DEGREES(ASIN(AD1024/2000))))*SQRT(2*Basic!$C$4*9.81)*COS(RADIANS(90-DEGREES(ASIN(AD1024/2000))))*SQRT(2*Basic!$C$4*9.81))))*SIN(RADIANS(AK1024))+(SQRT(((SQRT((SIN(RADIANS(90-DEGREES(ASIN(AD1024/2000))))*SQRT(2*Basic!$C$4*9.81)*Tool!$B$125*SIN(RADIANS(90-DEGREES(ASIN(AD1024/2000))))*SQRT(2*Basic!$C$4*9.81)*Tool!$B$125)+(COS(RADIANS(90-DEGREES(ASIN(AD1024/2000))))*SQRT(2*Basic!$C$4*9.81)*COS(RADIANS(90-DEGREES(ASIN(AD1024/2000))))*SQRT(2*Basic!$C$4*9.81))))*SIN(RADIANS(AK1024))*(SQRT((SIN(RADIANS(90-DEGREES(ASIN(AD1024/2000))))*SQRT(2*Basic!$C$4*9.81)*Tool!$B$125*SIN(RADIANS(90-DEGREES(ASIN(AD1024/2000))))*SQRT(2*Basic!$C$4*9.81)*Tool!$B$125)+(COS(RADIANS(90-DEGREES(ASIN(AD1024/2000))))*SQRT(2*Basic!$C$4*9.81)*COS(RADIANS(90-DEGREES(ASIN(AD1024/2000))))*SQRT(2*Basic!$C$4*9.81))))*SIN(RADIANS(AK1024)))-19.62*(-Basic!$C$3))))*(SQRT((SIN(RADIANS(90-DEGREES(ASIN(AD1024/2000))))*SQRT(2*Basic!$C$4*9.81)*Tool!$B$125*SIN(RADIANS(90-DEGREES(ASIN(AD1024/2000))))*SQRT(2*Basic!$C$4*9.81)*Tool!$B$125)+(COS(RADIANS(90-DEGREES(ASIN(AD1024/2000))))*SQRT(2*Basic!$C$4*9.81)*COS(RADIANS(90-DEGREES(ASIN(AD1024/2000))))*SQRT(2*Basic!$C$4*9.81))))*COS(RADIANS(AK1024))</f>
        <v>5.553676708504665</v>
      </c>
    </row>
    <row r="1025" spans="6:45" x14ac:dyDescent="0.3">
      <c r="F1025">
        <v>1023</v>
      </c>
      <c r="G1025" s="31">
        <f t="shared" si="104"/>
        <v>3.0158465191651866</v>
      </c>
      <c r="H1025" s="35">
        <f>Tool!$E$10+('Trajectory Map'!G1025*SIN(RADIANS(90-2*DEGREES(ASIN($D$5/2000))))/COS(RADIANS(90-2*DEGREES(ASIN($D$5/2000))))-('Trajectory Map'!G1025*'Trajectory Map'!G1025/((VLOOKUP($D$5,$AD$3:$AR$2002,15,FALSE)*4*COS(RADIANS(90-2*DEGREES(ASIN($D$5/2000))))*COS(RADIANS(90-2*DEGREES(ASIN($D$5/2000))))))))</f>
        <v>4.6375521580247998</v>
      </c>
      <c r="AD1025" s="33">
        <f t="shared" si="108"/>
        <v>1023</v>
      </c>
      <c r="AE1025" s="33">
        <f t="shared" si="105"/>
        <v>1718.566553846548</v>
      </c>
      <c r="AH1025" s="33">
        <f t="shared" si="106"/>
        <v>30.763795735821276</v>
      </c>
      <c r="AI1025" s="33">
        <f t="shared" si="107"/>
        <v>59.236204264178724</v>
      </c>
      <c r="AK1025" s="75">
        <f t="shared" si="109"/>
        <v>28.472408528357448</v>
      </c>
      <c r="AN1025" s="64"/>
      <c r="AQ1025" s="64"/>
      <c r="AR1025" s="75">
        <f>(SQRT((SIN(RADIANS(90-DEGREES(ASIN(AD1025/2000))))*SQRT(2*Basic!$C$4*9.81)*Tool!$B$125*SIN(RADIANS(90-DEGREES(ASIN(AD1025/2000))))*SQRT(2*Basic!$C$4*9.81)*Tool!$B$125)+(COS(RADIANS(90-DEGREES(ASIN(AD1025/2000))))*SQRT(2*Basic!$C$4*9.81)*COS(RADIANS(90-DEGREES(ASIN(AD1025/2000))))*SQRT(2*Basic!$C$4*9.81))))*(SQRT((SIN(RADIANS(90-DEGREES(ASIN(AD1025/2000))))*SQRT(2*Basic!$C$4*9.81)*Tool!$B$125*SIN(RADIANS(90-DEGREES(ASIN(AD1025/2000))))*SQRT(2*Basic!$C$4*9.81)*Tool!$B$125)+(COS(RADIANS(90-DEGREES(ASIN(AD1025/2000))))*SQRT(2*Basic!$C$4*9.81)*COS(RADIANS(90-DEGREES(ASIN(AD1025/2000))))*SQRT(2*Basic!$C$4*9.81))))/(2*9.81)</f>
        <v>1.1082039596100002</v>
      </c>
      <c r="AS1025" s="75">
        <f>(1/9.81)*((SQRT((SIN(RADIANS(90-DEGREES(ASIN(AD1025/2000))))*SQRT(2*Basic!$C$4*9.81)*Tool!$B$125*SIN(RADIANS(90-DEGREES(ASIN(AD1025/2000))))*SQRT(2*Basic!$C$4*9.81)*Tool!$B$125)+(COS(RADIANS(90-DEGREES(ASIN(AD1025/2000))))*SQRT(2*Basic!$C$4*9.81)*COS(RADIANS(90-DEGREES(ASIN(AD1025/2000))))*SQRT(2*Basic!$C$4*9.81))))*SIN(RADIANS(AK1025))+(SQRT(((SQRT((SIN(RADIANS(90-DEGREES(ASIN(AD1025/2000))))*SQRT(2*Basic!$C$4*9.81)*Tool!$B$125*SIN(RADIANS(90-DEGREES(ASIN(AD1025/2000))))*SQRT(2*Basic!$C$4*9.81)*Tool!$B$125)+(COS(RADIANS(90-DEGREES(ASIN(AD1025/2000))))*SQRT(2*Basic!$C$4*9.81)*COS(RADIANS(90-DEGREES(ASIN(AD1025/2000))))*SQRT(2*Basic!$C$4*9.81))))*SIN(RADIANS(AK1025))*(SQRT((SIN(RADIANS(90-DEGREES(ASIN(AD1025/2000))))*SQRT(2*Basic!$C$4*9.81)*Tool!$B$125*SIN(RADIANS(90-DEGREES(ASIN(AD1025/2000))))*SQRT(2*Basic!$C$4*9.81)*Tool!$B$125)+(COS(RADIANS(90-DEGREES(ASIN(AD1025/2000))))*SQRT(2*Basic!$C$4*9.81)*COS(RADIANS(90-DEGREES(ASIN(AD1025/2000))))*SQRT(2*Basic!$C$4*9.81))))*SIN(RADIANS(AK1025)))-19.62*(-Basic!$C$3))))*(SQRT((SIN(RADIANS(90-DEGREES(ASIN(AD1025/2000))))*SQRT(2*Basic!$C$4*9.81)*Tool!$B$125*SIN(RADIANS(90-DEGREES(ASIN(AD1025/2000))))*SQRT(2*Basic!$C$4*9.81)*Tool!$B$125)+(COS(RADIANS(90-DEGREES(ASIN(AD1025/2000))))*SQRT(2*Basic!$C$4*9.81)*COS(RADIANS(90-DEGREES(ASIN(AD1025/2000))))*SQRT(2*Basic!$C$4*9.81))))*COS(RADIANS(AK1025))</f>
        <v>5.556446523407307</v>
      </c>
    </row>
    <row r="1026" spans="6:45" x14ac:dyDescent="0.3">
      <c r="F1026">
        <v>1024</v>
      </c>
      <c r="G1026" s="31">
        <f t="shared" si="104"/>
        <v>3.0187945607283981</v>
      </c>
      <c r="H1026" s="35">
        <f>Tool!$E$10+('Trajectory Map'!G1026*SIN(RADIANS(90-2*DEGREES(ASIN($D$5/2000))))/COS(RADIANS(90-2*DEGREES(ASIN($D$5/2000))))-('Trajectory Map'!G1026*'Trajectory Map'!G1026/((VLOOKUP($D$5,$AD$3:$AR$2002,15,FALSE)*4*COS(RADIANS(90-2*DEGREES(ASIN($D$5/2000))))*COS(RADIANS(90-2*DEGREES(ASIN($D$5/2000))))))))</f>
        <v>4.634452102073265</v>
      </c>
      <c r="AD1026" s="33">
        <f t="shared" si="108"/>
        <v>1024</v>
      </c>
      <c r="AE1026" s="33">
        <f t="shared" si="105"/>
        <v>1717.9708961446349</v>
      </c>
      <c r="AH1026" s="33">
        <f t="shared" si="106"/>
        <v>30.797140798245117</v>
      </c>
      <c r="AI1026" s="33">
        <f t="shared" si="107"/>
        <v>59.202859201754883</v>
      </c>
      <c r="AK1026" s="75">
        <f t="shared" si="109"/>
        <v>28.405718403509766</v>
      </c>
      <c r="AN1026" s="64"/>
      <c r="AQ1026" s="64"/>
      <c r="AR1026" s="75">
        <f>(SQRT((SIN(RADIANS(90-DEGREES(ASIN(AD1026/2000))))*SQRT(2*Basic!$C$4*9.81)*Tool!$B$125*SIN(RADIANS(90-DEGREES(ASIN(AD1026/2000))))*SQRT(2*Basic!$C$4*9.81)*Tool!$B$125)+(COS(RADIANS(90-DEGREES(ASIN(AD1026/2000))))*SQRT(2*Basic!$C$4*9.81)*COS(RADIANS(90-DEGREES(ASIN(AD1026/2000))))*SQRT(2*Basic!$C$4*9.81))))*(SQRT((SIN(RADIANS(90-DEGREES(ASIN(AD1026/2000))))*SQRT(2*Basic!$C$4*9.81)*Tool!$B$125*SIN(RADIANS(90-DEGREES(ASIN(AD1026/2000))))*SQRT(2*Basic!$C$4*9.81)*Tool!$B$125)+(COS(RADIANS(90-DEGREES(ASIN(AD1026/2000))))*SQRT(2*Basic!$C$4*9.81)*COS(RADIANS(90-DEGREES(ASIN(AD1026/2000))))*SQRT(2*Basic!$C$4*9.81))))/(2*9.81)</f>
        <v>1.1087527398400001</v>
      </c>
      <c r="AS1026" s="75">
        <f>(1/9.81)*((SQRT((SIN(RADIANS(90-DEGREES(ASIN(AD1026/2000))))*SQRT(2*Basic!$C$4*9.81)*Tool!$B$125*SIN(RADIANS(90-DEGREES(ASIN(AD1026/2000))))*SQRT(2*Basic!$C$4*9.81)*Tool!$B$125)+(COS(RADIANS(90-DEGREES(ASIN(AD1026/2000))))*SQRT(2*Basic!$C$4*9.81)*COS(RADIANS(90-DEGREES(ASIN(AD1026/2000))))*SQRT(2*Basic!$C$4*9.81))))*SIN(RADIANS(AK1026))+(SQRT(((SQRT((SIN(RADIANS(90-DEGREES(ASIN(AD1026/2000))))*SQRT(2*Basic!$C$4*9.81)*Tool!$B$125*SIN(RADIANS(90-DEGREES(ASIN(AD1026/2000))))*SQRT(2*Basic!$C$4*9.81)*Tool!$B$125)+(COS(RADIANS(90-DEGREES(ASIN(AD1026/2000))))*SQRT(2*Basic!$C$4*9.81)*COS(RADIANS(90-DEGREES(ASIN(AD1026/2000))))*SQRT(2*Basic!$C$4*9.81))))*SIN(RADIANS(AK1026))*(SQRT((SIN(RADIANS(90-DEGREES(ASIN(AD1026/2000))))*SQRT(2*Basic!$C$4*9.81)*Tool!$B$125*SIN(RADIANS(90-DEGREES(ASIN(AD1026/2000))))*SQRT(2*Basic!$C$4*9.81)*Tool!$B$125)+(COS(RADIANS(90-DEGREES(ASIN(AD1026/2000))))*SQRT(2*Basic!$C$4*9.81)*COS(RADIANS(90-DEGREES(ASIN(AD1026/2000))))*SQRT(2*Basic!$C$4*9.81))))*SIN(RADIANS(AK1026)))-19.62*(-Basic!$C$3))))*(SQRT((SIN(RADIANS(90-DEGREES(ASIN(AD1026/2000))))*SQRT(2*Basic!$C$4*9.81)*Tool!$B$125*SIN(RADIANS(90-DEGREES(ASIN(AD1026/2000))))*SQRT(2*Basic!$C$4*9.81)*Tool!$B$125)+(COS(RADIANS(90-DEGREES(ASIN(AD1026/2000))))*SQRT(2*Basic!$C$4*9.81)*COS(RADIANS(90-DEGREES(ASIN(AD1026/2000))))*SQRT(2*Basic!$C$4*9.81))))*COS(RADIANS(AK1026))</f>
        <v>5.5592063693066773</v>
      </c>
    </row>
    <row r="1027" spans="6:45" x14ac:dyDescent="0.3">
      <c r="F1027">
        <v>1025</v>
      </c>
      <c r="G1027" s="31">
        <f t="shared" ref="G1027:G1090" si="110">F1027*$AV$2/2000</f>
        <v>3.0217426022916096</v>
      </c>
      <c r="H1027" s="35">
        <f>Tool!$E$10+('Trajectory Map'!G1027*SIN(RADIANS(90-2*DEGREES(ASIN($D$5/2000))))/COS(RADIANS(90-2*DEGREES(ASIN($D$5/2000))))-('Trajectory Map'!G1027*'Trajectory Map'!G1027/((VLOOKUP($D$5,$AD$3:$AR$2002,15,FALSE)*4*COS(RADIANS(90-2*DEGREES(ASIN($D$5/2000))))*COS(RADIANS(90-2*DEGREES(ASIN($D$5/2000))))))))</f>
        <v>4.6313485925282158</v>
      </c>
      <c r="AD1027" s="33">
        <f t="shared" si="108"/>
        <v>1025</v>
      </c>
      <c r="AE1027" s="33">
        <f t="shared" si="105"/>
        <v>1717.3744495595595</v>
      </c>
      <c r="AH1027" s="33">
        <f t="shared" si="106"/>
        <v>30.830497431787894</v>
      </c>
      <c r="AI1027" s="33">
        <f t="shared" si="107"/>
        <v>59.16950256821211</v>
      </c>
      <c r="AK1027" s="75">
        <f t="shared" si="109"/>
        <v>28.339005136424213</v>
      </c>
      <c r="AN1027" s="64"/>
      <c r="AQ1027" s="64"/>
      <c r="AR1027" s="75">
        <f>(SQRT((SIN(RADIANS(90-DEGREES(ASIN(AD1027/2000))))*SQRT(2*Basic!$C$4*9.81)*Tool!$B$125*SIN(RADIANS(90-DEGREES(ASIN(AD1027/2000))))*SQRT(2*Basic!$C$4*9.81)*Tool!$B$125)+(COS(RADIANS(90-DEGREES(ASIN(AD1027/2000))))*SQRT(2*Basic!$C$4*9.81)*COS(RADIANS(90-DEGREES(ASIN(AD1027/2000))))*SQRT(2*Basic!$C$4*9.81))))*(SQRT((SIN(RADIANS(90-DEGREES(ASIN(AD1027/2000))))*SQRT(2*Basic!$C$4*9.81)*Tool!$B$125*SIN(RADIANS(90-DEGREES(ASIN(AD1027/2000))))*SQRT(2*Basic!$C$4*9.81)*Tool!$B$125)+(COS(RADIANS(90-DEGREES(ASIN(AD1027/2000))))*SQRT(2*Basic!$C$4*9.81)*COS(RADIANS(90-DEGREES(ASIN(AD1027/2000))))*SQRT(2*Basic!$C$4*9.81))))/(2*9.81)</f>
        <v>1.10930205625</v>
      </c>
      <c r="AS1027" s="75">
        <f>(1/9.81)*((SQRT((SIN(RADIANS(90-DEGREES(ASIN(AD1027/2000))))*SQRT(2*Basic!$C$4*9.81)*Tool!$B$125*SIN(RADIANS(90-DEGREES(ASIN(AD1027/2000))))*SQRT(2*Basic!$C$4*9.81)*Tool!$B$125)+(COS(RADIANS(90-DEGREES(ASIN(AD1027/2000))))*SQRT(2*Basic!$C$4*9.81)*COS(RADIANS(90-DEGREES(ASIN(AD1027/2000))))*SQRT(2*Basic!$C$4*9.81))))*SIN(RADIANS(AK1027))+(SQRT(((SQRT((SIN(RADIANS(90-DEGREES(ASIN(AD1027/2000))))*SQRT(2*Basic!$C$4*9.81)*Tool!$B$125*SIN(RADIANS(90-DEGREES(ASIN(AD1027/2000))))*SQRT(2*Basic!$C$4*9.81)*Tool!$B$125)+(COS(RADIANS(90-DEGREES(ASIN(AD1027/2000))))*SQRT(2*Basic!$C$4*9.81)*COS(RADIANS(90-DEGREES(ASIN(AD1027/2000))))*SQRT(2*Basic!$C$4*9.81))))*SIN(RADIANS(AK1027))*(SQRT((SIN(RADIANS(90-DEGREES(ASIN(AD1027/2000))))*SQRT(2*Basic!$C$4*9.81)*Tool!$B$125*SIN(RADIANS(90-DEGREES(ASIN(AD1027/2000))))*SQRT(2*Basic!$C$4*9.81)*Tool!$B$125)+(COS(RADIANS(90-DEGREES(ASIN(AD1027/2000))))*SQRT(2*Basic!$C$4*9.81)*COS(RADIANS(90-DEGREES(ASIN(AD1027/2000))))*SQRT(2*Basic!$C$4*9.81))))*SIN(RADIANS(AK1027)))-19.62*(-Basic!$C$3))))*(SQRT((SIN(RADIANS(90-DEGREES(ASIN(AD1027/2000))))*SQRT(2*Basic!$C$4*9.81)*Tool!$B$125*SIN(RADIANS(90-DEGREES(ASIN(AD1027/2000))))*SQRT(2*Basic!$C$4*9.81)*Tool!$B$125)+(COS(RADIANS(90-DEGREES(ASIN(AD1027/2000))))*SQRT(2*Basic!$C$4*9.81)*COS(RADIANS(90-DEGREES(ASIN(AD1027/2000))))*SQRT(2*Basic!$C$4*9.81))))*COS(RADIANS(AK1027))</f>
        <v>5.5619562295792973</v>
      </c>
    </row>
    <row r="1028" spans="6:45" x14ac:dyDescent="0.3">
      <c r="F1028">
        <v>1026</v>
      </c>
      <c r="G1028" s="31">
        <f t="shared" si="110"/>
        <v>3.0246906438548207</v>
      </c>
      <c r="H1028" s="35">
        <f>Tool!$E$10+('Trajectory Map'!G1028*SIN(RADIANS(90-2*DEGREES(ASIN($D$5/2000))))/COS(RADIANS(90-2*DEGREES(ASIN($D$5/2000))))-('Trajectory Map'!G1028*'Trajectory Map'!G1028/((VLOOKUP($D$5,$AD$3:$AR$2002,15,FALSE)*4*COS(RADIANS(90-2*DEGREES(ASIN($D$5/2000))))*COS(RADIANS(90-2*DEGREES(ASIN($D$5/2000))))))))</f>
        <v>4.6282416293896542</v>
      </c>
      <c r="AD1028" s="33">
        <f t="shared" si="108"/>
        <v>1026</v>
      </c>
      <c r="AE1028" s="33">
        <f t="shared" ref="AE1028:AE1091" si="111">SQRT($AC$7-(AD1028*AD1028))</f>
        <v>1716.777213269095</v>
      </c>
      <c r="AH1028" s="33">
        <f t="shared" ref="AH1028:AH1091" si="112">DEGREES(ASIN(AD1028/2000))</f>
        <v>30.863865659821517</v>
      </c>
      <c r="AI1028" s="33">
        <f t="shared" ref="AI1028:AI1091" si="113">90-AH1028</f>
        <v>59.136134340178486</v>
      </c>
      <c r="AK1028" s="75">
        <f t="shared" si="109"/>
        <v>28.272268680356966</v>
      </c>
      <c r="AN1028" s="64"/>
      <c r="AQ1028" s="64"/>
      <c r="AR1028" s="75">
        <f>(SQRT((SIN(RADIANS(90-DEGREES(ASIN(AD1028/2000))))*SQRT(2*Basic!$C$4*9.81)*Tool!$B$125*SIN(RADIANS(90-DEGREES(ASIN(AD1028/2000))))*SQRT(2*Basic!$C$4*9.81)*Tool!$B$125)+(COS(RADIANS(90-DEGREES(ASIN(AD1028/2000))))*SQRT(2*Basic!$C$4*9.81)*COS(RADIANS(90-DEGREES(ASIN(AD1028/2000))))*SQRT(2*Basic!$C$4*9.81))))*(SQRT((SIN(RADIANS(90-DEGREES(ASIN(AD1028/2000))))*SQRT(2*Basic!$C$4*9.81)*Tool!$B$125*SIN(RADIANS(90-DEGREES(ASIN(AD1028/2000))))*SQRT(2*Basic!$C$4*9.81)*Tool!$B$125)+(COS(RADIANS(90-DEGREES(ASIN(AD1028/2000))))*SQRT(2*Basic!$C$4*9.81)*COS(RADIANS(90-DEGREES(ASIN(AD1028/2000))))*SQRT(2*Basic!$C$4*9.81))))/(2*9.81)</f>
        <v>1.1098519088399998</v>
      </c>
      <c r="AS1028" s="75">
        <f>(1/9.81)*((SQRT((SIN(RADIANS(90-DEGREES(ASIN(AD1028/2000))))*SQRT(2*Basic!$C$4*9.81)*Tool!$B$125*SIN(RADIANS(90-DEGREES(ASIN(AD1028/2000))))*SQRT(2*Basic!$C$4*9.81)*Tool!$B$125)+(COS(RADIANS(90-DEGREES(ASIN(AD1028/2000))))*SQRT(2*Basic!$C$4*9.81)*COS(RADIANS(90-DEGREES(ASIN(AD1028/2000))))*SQRT(2*Basic!$C$4*9.81))))*SIN(RADIANS(AK1028))+(SQRT(((SQRT((SIN(RADIANS(90-DEGREES(ASIN(AD1028/2000))))*SQRT(2*Basic!$C$4*9.81)*Tool!$B$125*SIN(RADIANS(90-DEGREES(ASIN(AD1028/2000))))*SQRT(2*Basic!$C$4*9.81)*Tool!$B$125)+(COS(RADIANS(90-DEGREES(ASIN(AD1028/2000))))*SQRT(2*Basic!$C$4*9.81)*COS(RADIANS(90-DEGREES(ASIN(AD1028/2000))))*SQRT(2*Basic!$C$4*9.81))))*SIN(RADIANS(AK1028))*(SQRT((SIN(RADIANS(90-DEGREES(ASIN(AD1028/2000))))*SQRT(2*Basic!$C$4*9.81)*Tool!$B$125*SIN(RADIANS(90-DEGREES(ASIN(AD1028/2000))))*SQRT(2*Basic!$C$4*9.81)*Tool!$B$125)+(COS(RADIANS(90-DEGREES(ASIN(AD1028/2000))))*SQRT(2*Basic!$C$4*9.81)*COS(RADIANS(90-DEGREES(ASIN(AD1028/2000))))*SQRT(2*Basic!$C$4*9.81))))*SIN(RADIANS(AK1028)))-19.62*(-Basic!$C$3))))*(SQRT((SIN(RADIANS(90-DEGREES(ASIN(AD1028/2000))))*SQRT(2*Basic!$C$4*9.81)*Tool!$B$125*SIN(RADIANS(90-DEGREES(ASIN(AD1028/2000))))*SQRT(2*Basic!$C$4*9.81)*Tool!$B$125)+(COS(RADIANS(90-DEGREES(ASIN(AD1028/2000))))*SQRT(2*Basic!$C$4*9.81)*COS(RADIANS(90-DEGREES(ASIN(AD1028/2000))))*SQRT(2*Basic!$C$4*9.81))))*COS(RADIANS(AK1028))</f>
        <v>5.5646960876054425</v>
      </c>
    </row>
    <row r="1029" spans="6:45" x14ac:dyDescent="0.3">
      <c r="F1029">
        <v>1027</v>
      </c>
      <c r="G1029" s="31">
        <f t="shared" si="110"/>
        <v>3.0276386854180322</v>
      </c>
      <c r="H1029" s="35">
        <f>Tool!$E$10+('Trajectory Map'!G1029*SIN(RADIANS(90-2*DEGREES(ASIN($D$5/2000))))/COS(RADIANS(90-2*DEGREES(ASIN($D$5/2000))))-('Trajectory Map'!G1029*'Trajectory Map'!G1029/((VLOOKUP($D$5,$AD$3:$AR$2002,15,FALSE)*4*COS(RADIANS(90-2*DEGREES(ASIN($D$5/2000))))*COS(RADIANS(90-2*DEGREES(ASIN($D$5/2000))))))))</f>
        <v>4.6251312126575765</v>
      </c>
      <c r="AD1029" s="33">
        <f t="shared" ref="AD1029:AD1092" si="114">AD1028+1</f>
        <v>1027</v>
      </c>
      <c r="AE1029" s="33">
        <f t="shared" si="111"/>
        <v>1716.1791864487811</v>
      </c>
      <c r="AH1029" s="33">
        <f t="shared" si="112"/>
        <v>30.897245505774251</v>
      </c>
      <c r="AI1029" s="33">
        <f t="shared" si="113"/>
        <v>59.102754494225749</v>
      </c>
      <c r="AK1029" s="75">
        <f t="shared" ref="AK1029:AK1092" si="115">90-(AH1029*2)</f>
        <v>28.205508988451498</v>
      </c>
      <c r="AN1029" s="64"/>
      <c r="AQ1029" s="64"/>
      <c r="AR1029" s="75">
        <f>(SQRT((SIN(RADIANS(90-DEGREES(ASIN(AD1029/2000))))*SQRT(2*Basic!$C$4*9.81)*Tool!$B$125*SIN(RADIANS(90-DEGREES(ASIN(AD1029/2000))))*SQRT(2*Basic!$C$4*9.81)*Tool!$B$125)+(COS(RADIANS(90-DEGREES(ASIN(AD1029/2000))))*SQRT(2*Basic!$C$4*9.81)*COS(RADIANS(90-DEGREES(ASIN(AD1029/2000))))*SQRT(2*Basic!$C$4*9.81))))*(SQRT((SIN(RADIANS(90-DEGREES(ASIN(AD1029/2000))))*SQRT(2*Basic!$C$4*9.81)*Tool!$B$125*SIN(RADIANS(90-DEGREES(ASIN(AD1029/2000))))*SQRT(2*Basic!$C$4*9.81)*Tool!$B$125)+(COS(RADIANS(90-DEGREES(ASIN(AD1029/2000))))*SQRT(2*Basic!$C$4*9.81)*COS(RADIANS(90-DEGREES(ASIN(AD1029/2000))))*SQRT(2*Basic!$C$4*9.81))))/(2*9.81)</f>
        <v>1.1104022976100001</v>
      </c>
      <c r="AS1029" s="75">
        <f>(1/9.81)*((SQRT((SIN(RADIANS(90-DEGREES(ASIN(AD1029/2000))))*SQRT(2*Basic!$C$4*9.81)*Tool!$B$125*SIN(RADIANS(90-DEGREES(ASIN(AD1029/2000))))*SQRT(2*Basic!$C$4*9.81)*Tool!$B$125)+(COS(RADIANS(90-DEGREES(ASIN(AD1029/2000))))*SQRT(2*Basic!$C$4*9.81)*COS(RADIANS(90-DEGREES(ASIN(AD1029/2000))))*SQRT(2*Basic!$C$4*9.81))))*SIN(RADIANS(AK1029))+(SQRT(((SQRT((SIN(RADIANS(90-DEGREES(ASIN(AD1029/2000))))*SQRT(2*Basic!$C$4*9.81)*Tool!$B$125*SIN(RADIANS(90-DEGREES(ASIN(AD1029/2000))))*SQRT(2*Basic!$C$4*9.81)*Tool!$B$125)+(COS(RADIANS(90-DEGREES(ASIN(AD1029/2000))))*SQRT(2*Basic!$C$4*9.81)*COS(RADIANS(90-DEGREES(ASIN(AD1029/2000))))*SQRT(2*Basic!$C$4*9.81))))*SIN(RADIANS(AK1029))*(SQRT((SIN(RADIANS(90-DEGREES(ASIN(AD1029/2000))))*SQRT(2*Basic!$C$4*9.81)*Tool!$B$125*SIN(RADIANS(90-DEGREES(ASIN(AD1029/2000))))*SQRT(2*Basic!$C$4*9.81)*Tool!$B$125)+(COS(RADIANS(90-DEGREES(ASIN(AD1029/2000))))*SQRT(2*Basic!$C$4*9.81)*COS(RADIANS(90-DEGREES(ASIN(AD1029/2000))))*SQRT(2*Basic!$C$4*9.81))))*SIN(RADIANS(AK1029)))-19.62*(-Basic!$C$3))))*(SQRT((SIN(RADIANS(90-DEGREES(ASIN(AD1029/2000))))*SQRT(2*Basic!$C$4*9.81)*Tool!$B$125*SIN(RADIANS(90-DEGREES(ASIN(AD1029/2000))))*SQRT(2*Basic!$C$4*9.81)*Tool!$B$125)+(COS(RADIANS(90-DEGREES(ASIN(AD1029/2000))))*SQRT(2*Basic!$C$4*9.81)*COS(RADIANS(90-DEGREES(ASIN(AD1029/2000))))*SQRT(2*Basic!$C$4*9.81))))*COS(RADIANS(AK1029))</f>
        <v>5.5674259267692658</v>
      </c>
    </row>
    <row r="1030" spans="6:45" x14ac:dyDescent="0.3">
      <c r="F1030">
        <v>1028</v>
      </c>
      <c r="G1030" s="31">
        <f t="shared" si="110"/>
        <v>3.0305867269812432</v>
      </c>
      <c r="H1030" s="35">
        <f>Tool!$E$10+('Trajectory Map'!G1030*SIN(RADIANS(90-2*DEGREES(ASIN($D$5/2000))))/COS(RADIANS(90-2*DEGREES(ASIN($D$5/2000))))-('Trajectory Map'!G1030*'Trajectory Map'!G1030/((VLOOKUP($D$5,$AD$3:$AR$2002,15,FALSE)*4*COS(RADIANS(90-2*DEGREES(ASIN($D$5/2000))))*COS(RADIANS(90-2*DEGREES(ASIN($D$5/2000))))))))</f>
        <v>4.6220173423319864</v>
      </c>
      <c r="AD1030" s="33">
        <f t="shared" si="114"/>
        <v>1028</v>
      </c>
      <c r="AE1030" s="33">
        <f t="shared" si="111"/>
        <v>1715.5803682719152</v>
      </c>
      <c r="AH1030" s="33">
        <f t="shared" si="112"/>
        <v>30.930636993130985</v>
      </c>
      <c r="AI1030" s="33">
        <f t="shared" si="113"/>
        <v>59.069363006869011</v>
      </c>
      <c r="AK1030" s="75">
        <f t="shared" si="115"/>
        <v>28.13872601373803</v>
      </c>
      <c r="AN1030" s="64"/>
      <c r="AQ1030" s="64"/>
      <c r="AR1030" s="75">
        <f>(SQRT((SIN(RADIANS(90-DEGREES(ASIN(AD1030/2000))))*SQRT(2*Basic!$C$4*9.81)*Tool!$B$125*SIN(RADIANS(90-DEGREES(ASIN(AD1030/2000))))*SQRT(2*Basic!$C$4*9.81)*Tool!$B$125)+(COS(RADIANS(90-DEGREES(ASIN(AD1030/2000))))*SQRT(2*Basic!$C$4*9.81)*COS(RADIANS(90-DEGREES(ASIN(AD1030/2000))))*SQRT(2*Basic!$C$4*9.81))))*(SQRT((SIN(RADIANS(90-DEGREES(ASIN(AD1030/2000))))*SQRT(2*Basic!$C$4*9.81)*Tool!$B$125*SIN(RADIANS(90-DEGREES(ASIN(AD1030/2000))))*SQRT(2*Basic!$C$4*9.81)*Tool!$B$125)+(COS(RADIANS(90-DEGREES(ASIN(AD1030/2000))))*SQRT(2*Basic!$C$4*9.81)*COS(RADIANS(90-DEGREES(ASIN(AD1030/2000))))*SQRT(2*Basic!$C$4*9.81))))/(2*9.81)</f>
        <v>1.1109532225600001</v>
      </c>
      <c r="AS1030" s="75">
        <f>(1/9.81)*((SQRT((SIN(RADIANS(90-DEGREES(ASIN(AD1030/2000))))*SQRT(2*Basic!$C$4*9.81)*Tool!$B$125*SIN(RADIANS(90-DEGREES(ASIN(AD1030/2000))))*SQRT(2*Basic!$C$4*9.81)*Tool!$B$125)+(COS(RADIANS(90-DEGREES(ASIN(AD1030/2000))))*SQRT(2*Basic!$C$4*9.81)*COS(RADIANS(90-DEGREES(ASIN(AD1030/2000))))*SQRT(2*Basic!$C$4*9.81))))*SIN(RADIANS(AK1030))+(SQRT(((SQRT((SIN(RADIANS(90-DEGREES(ASIN(AD1030/2000))))*SQRT(2*Basic!$C$4*9.81)*Tool!$B$125*SIN(RADIANS(90-DEGREES(ASIN(AD1030/2000))))*SQRT(2*Basic!$C$4*9.81)*Tool!$B$125)+(COS(RADIANS(90-DEGREES(ASIN(AD1030/2000))))*SQRT(2*Basic!$C$4*9.81)*COS(RADIANS(90-DEGREES(ASIN(AD1030/2000))))*SQRT(2*Basic!$C$4*9.81))))*SIN(RADIANS(AK1030))*(SQRT((SIN(RADIANS(90-DEGREES(ASIN(AD1030/2000))))*SQRT(2*Basic!$C$4*9.81)*Tool!$B$125*SIN(RADIANS(90-DEGREES(ASIN(AD1030/2000))))*SQRT(2*Basic!$C$4*9.81)*Tool!$B$125)+(COS(RADIANS(90-DEGREES(ASIN(AD1030/2000))))*SQRT(2*Basic!$C$4*9.81)*COS(RADIANS(90-DEGREES(ASIN(AD1030/2000))))*SQRT(2*Basic!$C$4*9.81))))*SIN(RADIANS(AK1030)))-19.62*(-Basic!$C$3))))*(SQRT((SIN(RADIANS(90-DEGREES(ASIN(AD1030/2000))))*SQRT(2*Basic!$C$4*9.81)*Tool!$B$125*SIN(RADIANS(90-DEGREES(ASIN(AD1030/2000))))*SQRT(2*Basic!$C$4*9.81)*Tool!$B$125)+(COS(RADIANS(90-DEGREES(ASIN(AD1030/2000))))*SQRT(2*Basic!$C$4*9.81)*COS(RADIANS(90-DEGREES(ASIN(AD1030/2000))))*SQRT(2*Basic!$C$4*9.81))))*COS(RADIANS(AK1030))</f>
        <v>5.5701457304588811</v>
      </c>
    </row>
    <row r="1031" spans="6:45" x14ac:dyDescent="0.3">
      <c r="F1031">
        <v>1029</v>
      </c>
      <c r="G1031" s="31">
        <f t="shared" si="110"/>
        <v>3.0335347685444547</v>
      </c>
      <c r="H1031" s="35">
        <f>Tool!$E$10+('Trajectory Map'!G1031*SIN(RADIANS(90-2*DEGREES(ASIN($D$5/2000))))/COS(RADIANS(90-2*DEGREES(ASIN($D$5/2000))))-('Trajectory Map'!G1031*'Trajectory Map'!G1031/((VLOOKUP($D$5,$AD$3:$AR$2002,15,FALSE)*4*COS(RADIANS(90-2*DEGREES(ASIN($D$5/2000))))*COS(RADIANS(90-2*DEGREES(ASIN($D$5/2000))))))))</f>
        <v>4.6189000184128801</v>
      </c>
      <c r="AD1031" s="33">
        <f t="shared" si="114"/>
        <v>1029</v>
      </c>
      <c r="AE1031" s="33">
        <f t="shared" si="111"/>
        <v>1714.9807579095457</v>
      </c>
      <c r="AH1031" s="33">
        <f t="shared" si="112"/>
        <v>30.96404014543338</v>
      </c>
      <c r="AI1031" s="33">
        <f t="shared" si="113"/>
        <v>59.03595985456662</v>
      </c>
      <c r="AK1031" s="75">
        <f t="shared" si="115"/>
        <v>28.07191970913324</v>
      </c>
      <c r="AN1031" s="64"/>
      <c r="AQ1031" s="64"/>
      <c r="AR1031" s="75">
        <f>(SQRT((SIN(RADIANS(90-DEGREES(ASIN(AD1031/2000))))*SQRT(2*Basic!$C$4*9.81)*Tool!$B$125*SIN(RADIANS(90-DEGREES(ASIN(AD1031/2000))))*SQRT(2*Basic!$C$4*9.81)*Tool!$B$125)+(COS(RADIANS(90-DEGREES(ASIN(AD1031/2000))))*SQRT(2*Basic!$C$4*9.81)*COS(RADIANS(90-DEGREES(ASIN(AD1031/2000))))*SQRT(2*Basic!$C$4*9.81))))*(SQRT((SIN(RADIANS(90-DEGREES(ASIN(AD1031/2000))))*SQRT(2*Basic!$C$4*9.81)*Tool!$B$125*SIN(RADIANS(90-DEGREES(ASIN(AD1031/2000))))*SQRT(2*Basic!$C$4*9.81)*Tool!$B$125)+(COS(RADIANS(90-DEGREES(ASIN(AD1031/2000))))*SQRT(2*Basic!$C$4*9.81)*COS(RADIANS(90-DEGREES(ASIN(AD1031/2000))))*SQRT(2*Basic!$C$4*9.81))))/(2*9.81)</f>
        <v>1.1115046836899998</v>
      </c>
      <c r="AS1031" s="75">
        <f>(1/9.81)*((SQRT((SIN(RADIANS(90-DEGREES(ASIN(AD1031/2000))))*SQRT(2*Basic!$C$4*9.81)*Tool!$B$125*SIN(RADIANS(90-DEGREES(ASIN(AD1031/2000))))*SQRT(2*Basic!$C$4*9.81)*Tool!$B$125)+(COS(RADIANS(90-DEGREES(ASIN(AD1031/2000))))*SQRT(2*Basic!$C$4*9.81)*COS(RADIANS(90-DEGREES(ASIN(AD1031/2000))))*SQRT(2*Basic!$C$4*9.81))))*SIN(RADIANS(AK1031))+(SQRT(((SQRT((SIN(RADIANS(90-DEGREES(ASIN(AD1031/2000))))*SQRT(2*Basic!$C$4*9.81)*Tool!$B$125*SIN(RADIANS(90-DEGREES(ASIN(AD1031/2000))))*SQRT(2*Basic!$C$4*9.81)*Tool!$B$125)+(COS(RADIANS(90-DEGREES(ASIN(AD1031/2000))))*SQRT(2*Basic!$C$4*9.81)*COS(RADIANS(90-DEGREES(ASIN(AD1031/2000))))*SQRT(2*Basic!$C$4*9.81))))*SIN(RADIANS(AK1031))*(SQRT((SIN(RADIANS(90-DEGREES(ASIN(AD1031/2000))))*SQRT(2*Basic!$C$4*9.81)*Tool!$B$125*SIN(RADIANS(90-DEGREES(ASIN(AD1031/2000))))*SQRT(2*Basic!$C$4*9.81)*Tool!$B$125)+(COS(RADIANS(90-DEGREES(ASIN(AD1031/2000))))*SQRT(2*Basic!$C$4*9.81)*COS(RADIANS(90-DEGREES(ASIN(AD1031/2000))))*SQRT(2*Basic!$C$4*9.81))))*SIN(RADIANS(AK1031)))-19.62*(-Basic!$C$3))))*(SQRT((SIN(RADIANS(90-DEGREES(ASIN(AD1031/2000))))*SQRT(2*Basic!$C$4*9.81)*Tool!$B$125*SIN(RADIANS(90-DEGREES(ASIN(AD1031/2000))))*SQRT(2*Basic!$C$4*9.81)*Tool!$B$125)+(COS(RADIANS(90-DEGREES(ASIN(AD1031/2000))))*SQRT(2*Basic!$C$4*9.81)*COS(RADIANS(90-DEGREES(ASIN(AD1031/2000))))*SQRT(2*Basic!$C$4*9.81))))*COS(RADIANS(AK1031))</f>
        <v>5.5728554820664939</v>
      </c>
    </row>
    <row r="1032" spans="6:45" x14ac:dyDescent="0.3">
      <c r="F1032">
        <v>1030</v>
      </c>
      <c r="G1032" s="31">
        <f t="shared" si="110"/>
        <v>3.0364828101076657</v>
      </c>
      <c r="H1032" s="35">
        <f>Tool!$E$10+('Trajectory Map'!G1032*SIN(RADIANS(90-2*DEGREES(ASIN($D$5/2000))))/COS(RADIANS(90-2*DEGREES(ASIN($D$5/2000))))-('Trajectory Map'!G1032*'Trajectory Map'!G1032/((VLOOKUP($D$5,$AD$3:$AR$2002,15,FALSE)*4*COS(RADIANS(90-2*DEGREES(ASIN($D$5/2000))))*COS(RADIANS(90-2*DEGREES(ASIN($D$5/2000))))))))</f>
        <v>4.6157792409002614</v>
      </c>
      <c r="AD1032" s="33">
        <f t="shared" si="114"/>
        <v>1030</v>
      </c>
      <c r="AE1032" s="33">
        <f t="shared" si="111"/>
        <v>1714.3803545304643</v>
      </c>
      <c r="AH1032" s="33">
        <f t="shared" si="112"/>
        <v>30.997454986280136</v>
      </c>
      <c r="AI1032" s="33">
        <f t="shared" si="113"/>
        <v>59.002545013719867</v>
      </c>
      <c r="AK1032" s="75">
        <f t="shared" si="115"/>
        <v>28.005090027439728</v>
      </c>
      <c r="AN1032" s="64"/>
      <c r="AQ1032" s="64"/>
      <c r="AR1032" s="75">
        <f>(SQRT((SIN(RADIANS(90-DEGREES(ASIN(AD1032/2000))))*SQRT(2*Basic!$C$4*9.81)*Tool!$B$125*SIN(RADIANS(90-DEGREES(ASIN(AD1032/2000))))*SQRT(2*Basic!$C$4*9.81)*Tool!$B$125)+(COS(RADIANS(90-DEGREES(ASIN(AD1032/2000))))*SQRT(2*Basic!$C$4*9.81)*COS(RADIANS(90-DEGREES(ASIN(AD1032/2000))))*SQRT(2*Basic!$C$4*9.81))))*(SQRT((SIN(RADIANS(90-DEGREES(ASIN(AD1032/2000))))*SQRT(2*Basic!$C$4*9.81)*Tool!$B$125*SIN(RADIANS(90-DEGREES(ASIN(AD1032/2000))))*SQRT(2*Basic!$C$4*9.81)*Tool!$B$125)+(COS(RADIANS(90-DEGREES(ASIN(AD1032/2000))))*SQRT(2*Basic!$C$4*9.81)*COS(RADIANS(90-DEGREES(ASIN(AD1032/2000))))*SQRT(2*Basic!$C$4*9.81))))/(2*9.81)</f>
        <v>1.1120566810000003</v>
      </c>
      <c r="AS1032" s="75">
        <f>(1/9.81)*((SQRT((SIN(RADIANS(90-DEGREES(ASIN(AD1032/2000))))*SQRT(2*Basic!$C$4*9.81)*Tool!$B$125*SIN(RADIANS(90-DEGREES(ASIN(AD1032/2000))))*SQRT(2*Basic!$C$4*9.81)*Tool!$B$125)+(COS(RADIANS(90-DEGREES(ASIN(AD1032/2000))))*SQRT(2*Basic!$C$4*9.81)*COS(RADIANS(90-DEGREES(ASIN(AD1032/2000))))*SQRT(2*Basic!$C$4*9.81))))*SIN(RADIANS(AK1032))+(SQRT(((SQRT((SIN(RADIANS(90-DEGREES(ASIN(AD1032/2000))))*SQRT(2*Basic!$C$4*9.81)*Tool!$B$125*SIN(RADIANS(90-DEGREES(ASIN(AD1032/2000))))*SQRT(2*Basic!$C$4*9.81)*Tool!$B$125)+(COS(RADIANS(90-DEGREES(ASIN(AD1032/2000))))*SQRT(2*Basic!$C$4*9.81)*COS(RADIANS(90-DEGREES(ASIN(AD1032/2000))))*SQRT(2*Basic!$C$4*9.81))))*SIN(RADIANS(AK1032))*(SQRT((SIN(RADIANS(90-DEGREES(ASIN(AD1032/2000))))*SQRT(2*Basic!$C$4*9.81)*Tool!$B$125*SIN(RADIANS(90-DEGREES(ASIN(AD1032/2000))))*SQRT(2*Basic!$C$4*9.81)*Tool!$B$125)+(COS(RADIANS(90-DEGREES(ASIN(AD1032/2000))))*SQRT(2*Basic!$C$4*9.81)*COS(RADIANS(90-DEGREES(ASIN(AD1032/2000))))*SQRT(2*Basic!$C$4*9.81))))*SIN(RADIANS(AK1032)))-19.62*(-Basic!$C$3))))*(SQRT((SIN(RADIANS(90-DEGREES(ASIN(AD1032/2000))))*SQRT(2*Basic!$C$4*9.81)*Tool!$B$125*SIN(RADIANS(90-DEGREES(ASIN(AD1032/2000))))*SQRT(2*Basic!$C$4*9.81)*Tool!$B$125)+(COS(RADIANS(90-DEGREES(ASIN(AD1032/2000))))*SQRT(2*Basic!$C$4*9.81)*COS(RADIANS(90-DEGREES(ASIN(AD1032/2000))))*SQRT(2*Basic!$C$4*9.81))))*COS(RADIANS(AK1032))</f>
        <v>5.5755551649884998</v>
      </c>
    </row>
    <row r="1033" spans="6:45" x14ac:dyDescent="0.3">
      <c r="F1033">
        <v>1031</v>
      </c>
      <c r="G1033" s="31">
        <f t="shared" si="110"/>
        <v>3.0394308516708777</v>
      </c>
      <c r="H1033" s="35">
        <f>Tool!$E$10+('Trajectory Map'!G1033*SIN(RADIANS(90-2*DEGREES(ASIN($D$5/2000))))/COS(RADIANS(90-2*DEGREES(ASIN($D$5/2000))))-('Trajectory Map'!G1033*'Trajectory Map'!G1033/((VLOOKUP($D$5,$AD$3:$AR$2002,15,FALSE)*4*COS(RADIANS(90-2*DEGREES(ASIN($D$5/2000))))*COS(RADIANS(90-2*DEGREES(ASIN($D$5/2000))))))))</f>
        <v>4.6126550097941275</v>
      </c>
      <c r="AD1033" s="33">
        <f t="shared" si="114"/>
        <v>1031</v>
      </c>
      <c r="AE1033" s="33">
        <f t="shared" si="111"/>
        <v>1713.7791573011966</v>
      </c>
      <c r="AH1033" s="33">
        <f t="shared" si="112"/>
        <v>31.030881539327179</v>
      </c>
      <c r="AI1033" s="33">
        <f t="shared" si="113"/>
        <v>58.969118460672817</v>
      </c>
      <c r="AK1033" s="75">
        <f t="shared" si="115"/>
        <v>27.938236921345641</v>
      </c>
      <c r="AN1033" s="64"/>
      <c r="AQ1033" s="64"/>
      <c r="AR1033" s="75">
        <f>(SQRT((SIN(RADIANS(90-DEGREES(ASIN(AD1033/2000))))*SQRT(2*Basic!$C$4*9.81)*Tool!$B$125*SIN(RADIANS(90-DEGREES(ASIN(AD1033/2000))))*SQRT(2*Basic!$C$4*9.81)*Tool!$B$125)+(COS(RADIANS(90-DEGREES(ASIN(AD1033/2000))))*SQRT(2*Basic!$C$4*9.81)*COS(RADIANS(90-DEGREES(ASIN(AD1033/2000))))*SQRT(2*Basic!$C$4*9.81))))*(SQRT((SIN(RADIANS(90-DEGREES(ASIN(AD1033/2000))))*SQRT(2*Basic!$C$4*9.81)*Tool!$B$125*SIN(RADIANS(90-DEGREES(ASIN(AD1033/2000))))*SQRT(2*Basic!$C$4*9.81)*Tool!$B$125)+(COS(RADIANS(90-DEGREES(ASIN(AD1033/2000))))*SQRT(2*Basic!$C$4*9.81)*COS(RADIANS(90-DEGREES(ASIN(AD1033/2000))))*SQRT(2*Basic!$C$4*9.81))))/(2*9.81)</f>
        <v>1.1126092144899999</v>
      </c>
      <c r="AS1033" s="75">
        <f>(1/9.81)*((SQRT((SIN(RADIANS(90-DEGREES(ASIN(AD1033/2000))))*SQRT(2*Basic!$C$4*9.81)*Tool!$B$125*SIN(RADIANS(90-DEGREES(ASIN(AD1033/2000))))*SQRT(2*Basic!$C$4*9.81)*Tool!$B$125)+(COS(RADIANS(90-DEGREES(ASIN(AD1033/2000))))*SQRT(2*Basic!$C$4*9.81)*COS(RADIANS(90-DEGREES(ASIN(AD1033/2000))))*SQRT(2*Basic!$C$4*9.81))))*SIN(RADIANS(AK1033))+(SQRT(((SQRT((SIN(RADIANS(90-DEGREES(ASIN(AD1033/2000))))*SQRT(2*Basic!$C$4*9.81)*Tool!$B$125*SIN(RADIANS(90-DEGREES(ASIN(AD1033/2000))))*SQRT(2*Basic!$C$4*9.81)*Tool!$B$125)+(COS(RADIANS(90-DEGREES(ASIN(AD1033/2000))))*SQRT(2*Basic!$C$4*9.81)*COS(RADIANS(90-DEGREES(ASIN(AD1033/2000))))*SQRT(2*Basic!$C$4*9.81))))*SIN(RADIANS(AK1033))*(SQRT((SIN(RADIANS(90-DEGREES(ASIN(AD1033/2000))))*SQRT(2*Basic!$C$4*9.81)*Tool!$B$125*SIN(RADIANS(90-DEGREES(ASIN(AD1033/2000))))*SQRT(2*Basic!$C$4*9.81)*Tool!$B$125)+(COS(RADIANS(90-DEGREES(ASIN(AD1033/2000))))*SQRT(2*Basic!$C$4*9.81)*COS(RADIANS(90-DEGREES(ASIN(AD1033/2000))))*SQRT(2*Basic!$C$4*9.81))))*SIN(RADIANS(AK1033)))-19.62*(-Basic!$C$3))))*(SQRT((SIN(RADIANS(90-DEGREES(ASIN(AD1033/2000))))*SQRT(2*Basic!$C$4*9.81)*Tool!$B$125*SIN(RADIANS(90-DEGREES(ASIN(AD1033/2000))))*SQRT(2*Basic!$C$4*9.81)*Tool!$B$125)+(COS(RADIANS(90-DEGREES(ASIN(AD1033/2000))))*SQRT(2*Basic!$C$4*9.81)*COS(RADIANS(90-DEGREES(ASIN(AD1033/2000))))*SQRT(2*Basic!$C$4*9.81))))*COS(RADIANS(AK1033))</f>
        <v>5.5782447626255811</v>
      </c>
    </row>
    <row r="1034" spans="6:45" x14ac:dyDescent="0.3">
      <c r="F1034">
        <v>1032</v>
      </c>
      <c r="G1034" s="31">
        <f t="shared" si="110"/>
        <v>3.0423788932340892</v>
      </c>
      <c r="H1034" s="35">
        <f>Tool!$E$10+('Trajectory Map'!G1034*SIN(RADIANS(90-2*DEGREES(ASIN($D$5/2000))))/COS(RADIANS(90-2*DEGREES(ASIN($D$5/2000))))-('Trajectory Map'!G1034*'Trajectory Map'!G1034/((VLOOKUP($D$5,$AD$3:$AR$2002,15,FALSE)*4*COS(RADIANS(90-2*DEGREES(ASIN($D$5/2000))))*COS(RADIANS(90-2*DEGREES(ASIN($D$5/2000))))))))</f>
        <v>4.6095273250944793</v>
      </c>
      <c r="AD1034" s="33">
        <f t="shared" si="114"/>
        <v>1032</v>
      </c>
      <c r="AE1034" s="33">
        <f t="shared" si="111"/>
        <v>1713.1771653859971</v>
      </c>
      <c r="AH1034" s="33">
        <f t="shared" si="112"/>
        <v>31.064319828287879</v>
      </c>
      <c r="AI1034" s="33">
        <f t="shared" si="113"/>
        <v>58.935680171712121</v>
      </c>
      <c r="AK1034" s="75">
        <f t="shared" si="115"/>
        <v>27.871360343424243</v>
      </c>
      <c r="AN1034" s="64"/>
      <c r="AQ1034" s="64"/>
      <c r="AR1034" s="75">
        <f>(SQRT((SIN(RADIANS(90-DEGREES(ASIN(AD1034/2000))))*SQRT(2*Basic!$C$4*9.81)*Tool!$B$125*SIN(RADIANS(90-DEGREES(ASIN(AD1034/2000))))*SQRT(2*Basic!$C$4*9.81)*Tool!$B$125)+(COS(RADIANS(90-DEGREES(ASIN(AD1034/2000))))*SQRT(2*Basic!$C$4*9.81)*COS(RADIANS(90-DEGREES(ASIN(AD1034/2000))))*SQRT(2*Basic!$C$4*9.81))))*(SQRT((SIN(RADIANS(90-DEGREES(ASIN(AD1034/2000))))*SQRT(2*Basic!$C$4*9.81)*Tool!$B$125*SIN(RADIANS(90-DEGREES(ASIN(AD1034/2000))))*SQRT(2*Basic!$C$4*9.81)*Tool!$B$125)+(COS(RADIANS(90-DEGREES(ASIN(AD1034/2000))))*SQRT(2*Basic!$C$4*9.81)*COS(RADIANS(90-DEGREES(ASIN(AD1034/2000))))*SQRT(2*Basic!$C$4*9.81))))/(2*9.81)</f>
        <v>1.1131622841600002</v>
      </c>
      <c r="AS1034" s="75">
        <f>(1/9.81)*((SQRT((SIN(RADIANS(90-DEGREES(ASIN(AD1034/2000))))*SQRT(2*Basic!$C$4*9.81)*Tool!$B$125*SIN(RADIANS(90-DEGREES(ASIN(AD1034/2000))))*SQRT(2*Basic!$C$4*9.81)*Tool!$B$125)+(COS(RADIANS(90-DEGREES(ASIN(AD1034/2000))))*SQRT(2*Basic!$C$4*9.81)*COS(RADIANS(90-DEGREES(ASIN(AD1034/2000))))*SQRT(2*Basic!$C$4*9.81))))*SIN(RADIANS(AK1034))+(SQRT(((SQRT((SIN(RADIANS(90-DEGREES(ASIN(AD1034/2000))))*SQRT(2*Basic!$C$4*9.81)*Tool!$B$125*SIN(RADIANS(90-DEGREES(ASIN(AD1034/2000))))*SQRT(2*Basic!$C$4*9.81)*Tool!$B$125)+(COS(RADIANS(90-DEGREES(ASIN(AD1034/2000))))*SQRT(2*Basic!$C$4*9.81)*COS(RADIANS(90-DEGREES(ASIN(AD1034/2000))))*SQRT(2*Basic!$C$4*9.81))))*SIN(RADIANS(AK1034))*(SQRT((SIN(RADIANS(90-DEGREES(ASIN(AD1034/2000))))*SQRT(2*Basic!$C$4*9.81)*Tool!$B$125*SIN(RADIANS(90-DEGREES(ASIN(AD1034/2000))))*SQRT(2*Basic!$C$4*9.81)*Tool!$B$125)+(COS(RADIANS(90-DEGREES(ASIN(AD1034/2000))))*SQRT(2*Basic!$C$4*9.81)*COS(RADIANS(90-DEGREES(ASIN(AD1034/2000))))*SQRT(2*Basic!$C$4*9.81))))*SIN(RADIANS(AK1034)))-19.62*(-Basic!$C$3))))*(SQRT((SIN(RADIANS(90-DEGREES(ASIN(AD1034/2000))))*SQRT(2*Basic!$C$4*9.81)*Tool!$B$125*SIN(RADIANS(90-DEGREES(ASIN(AD1034/2000))))*SQRT(2*Basic!$C$4*9.81)*Tool!$B$125)+(COS(RADIANS(90-DEGREES(ASIN(AD1034/2000))))*SQRT(2*Basic!$C$4*9.81)*COS(RADIANS(90-DEGREES(ASIN(AD1034/2000))))*SQRT(2*Basic!$C$4*9.81))))*COS(RADIANS(AK1034))</f>
        <v>5.5809242583828356</v>
      </c>
    </row>
    <row r="1035" spans="6:45" x14ac:dyDescent="0.3">
      <c r="F1035">
        <v>1033</v>
      </c>
      <c r="G1035" s="31">
        <f t="shared" si="110"/>
        <v>3.0453269347973002</v>
      </c>
      <c r="H1035" s="35">
        <f>Tool!$E$10+('Trajectory Map'!G1035*SIN(RADIANS(90-2*DEGREES(ASIN($D$5/2000))))/COS(RADIANS(90-2*DEGREES(ASIN($D$5/2000))))-('Trajectory Map'!G1035*'Trajectory Map'!G1035/((VLOOKUP($D$5,$AD$3:$AR$2002,15,FALSE)*4*COS(RADIANS(90-2*DEGREES(ASIN($D$5/2000))))*COS(RADIANS(90-2*DEGREES(ASIN($D$5/2000))))))))</f>
        <v>4.6063961868013186</v>
      </c>
      <c r="AD1035" s="33">
        <f t="shared" si="114"/>
        <v>1033</v>
      </c>
      <c r="AE1035" s="33">
        <f t="shared" si="111"/>
        <v>1712.5743779468382</v>
      </c>
      <c r="AH1035" s="33">
        <f t="shared" si="112"/>
        <v>31.097769876933231</v>
      </c>
      <c r="AI1035" s="33">
        <f t="shared" si="113"/>
        <v>58.902230123066772</v>
      </c>
      <c r="AK1035" s="75">
        <f t="shared" si="115"/>
        <v>27.804460246133537</v>
      </c>
      <c r="AN1035" s="64"/>
      <c r="AQ1035" s="64"/>
      <c r="AR1035" s="75">
        <f>(SQRT((SIN(RADIANS(90-DEGREES(ASIN(AD1035/2000))))*SQRT(2*Basic!$C$4*9.81)*Tool!$B$125*SIN(RADIANS(90-DEGREES(ASIN(AD1035/2000))))*SQRT(2*Basic!$C$4*9.81)*Tool!$B$125)+(COS(RADIANS(90-DEGREES(ASIN(AD1035/2000))))*SQRT(2*Basic!$C$4*9.81)*COS(RADIANS(90-DEGREES(ASIN(AD1035/2000))))*SQRT(2*Basic!$C$4*9.81))))*(SQRT((SIN(RADIANS(90-DEGREES(ASIN(AD1035/2000))))*SQRT(2*Basic!$C$4*9.81)*Tool!$B$125*SIN(RADIANS(90-DEGREES(ASIN(AD1035/2000))))*SQRT(2*Basic!$C$4*9.81)*Tool!$B$125)+(COS(RADIANS(90-DEGREES(ASIN(AD1035/2000))))*SQRT(2*Basic!$C$4*9.81)*COS(RADIANS(90-DEGREES(ASIN(AD1035/2000))))*SQRT(2*Basic!$C$4*9.81))))/(2*9.81)</f>
        <v>1.1137158900100002</v>
      </c>
      <c r="AS1035" s="75">
        <f>(1/9.81)*((SQRT((SIN(RADIANS(90-DEGREES(ASIN(AD1035/2000))))*SQRT(2*Basic!$C$4*9.81)*Tool!$B$125*SIN(RADIANS(90-DEGREES(ASIN(AD1035/2000))))*SQRT(2*Basic!$C$4*9.81)*Tool!$B$125)+(COS(RADIANS(90-DEGREES(ASIN(AD1035/2000))))*SQRT(2*Basic!$C$4*9.81)*COS(RADIANS(90-DEGREES(ASIN(AD1035/2000))))*SQRT(2*Basic!$C$4*9.81))))*SIN(RADIANS(AK1035))+(SQRT(((SQRT((SIN(RADIANS(90-DEGREES(ASIN(AD1035/2000))))*SQRT(2*Basic!$C$4*9.81)*Tool!$B$125*SIN(RADIANS(90-DEGREES(ASIN(AD1035/2000))))*SQRT(2*Basic!$C$4*9.81)*Tool!$B$125)+(COS(RADIANS(90-DEGREES(ASIN(AD1035/2000))))*SQRT(2*Basic!$C$4*9.81)*COS(RADIANS(90-DEGREES(ASIN(AD1035/2000))))*SQRT(2*Basic!$C$4*9.81))))*SIN(RADIANS(AK1035))*(SQRT((SIN(RADIANS(90-DEGREES(ASIN(AD1035/2000))))*SQRT(2*Basic!$C$4*9.81)*Tool!$B$125*SIN(RADIANS(90-DEGREES(ASIN(AD1035/2000))))*SQRT(2*Basic!$C$4*9.81)*Tool!$B$125)+(COS(RADIANS(90-DEGREES(ASIN(AD1035/2000))))*SQRT(2*Basic!$C$4*9.81)*COS(RADIANS(90-DEGREES(ASIN(AD1035/2000))))*SQRT(2*Basic!$C$4*9.81))))*SIN(RADIANS(AK1035)))-19.62*(-Basic!$C$3))))*(SQRT((SIN(RADIANS(90-DEGREES(ASIN(AD1035/2000))))*SQRT(2*Basic!$C$4*9.81)*Tool!$B$125*SIN(RADIANS(90-DEGREES(ASIN(AD1035/2000))))*SQRT(2*Basic!$C$4*9.81)*Tool!$B$125)+(COS(RADIANS(90-DEGREES(ASIN(AD1035/2000))))*SQRT(2*Basic!$C$4*9.81)*COS(RADIANS(90-DEGREES(ASIN(AD1035/2000))))*SQRT(2*Basic!$C$4*9.81))))*COS(RADIANS(AK1035))</f>
        <v>5.5835936356698666</v>
      </c>
    </row>
    <row r="1036" spans="6:45" x14ac:dyDescent="0.3">
      <c r="F1036">
        <v>1034</v>
      </c>
      <c r="G1036" s="31">
        <f t="shared" si="110"/>
        <v>3.0482749763605117</v>
      </c>
      <c r="H1036" s="35">
        <f>Tool!$E$10+('Trajectory Map'!G1036*SIN(RADIANS(90-2*DEGREES(ASIN($D$5/2000))))/COS(RADIANS(90-2*DEGREES(ASIN($D$5/2000))))-('Trajectory Map'!G1036*'Trajectory Map'!G1036/((VLOOKUP($D$5,$AD$3:$AR$2002,15,FALSE)*4*COS(RADIANS(90-2*DEGREES(ASIN($D$5/2000))))*COS(RADIANS(90-2*DEGREES(ASIN($D$5/2000))))))))</f>
        <v>4.6032615949146427</v>
      </c>
      <c r="AD1036" s="33">
        <f t="shared" si="114"/>
        <v>1034</v>
      </c>
      <c r="AE1036" s="33">
        <f t="shared" si="111"/>
        <v>1711.9707941434049</v>
      </c>
      <c r="AH1036" s="33">
        <f t="shared" si="112"/>
        <v>31.131231709092152</v>
      </c>
      <c r="AI1036" s="33">
        <f t="shared" si="113"/>
        <v>58.868768290907852</v>
      </c>
      <c r="AK1036" s="75">
        <f t="shared" si="115"/>
        <v>27.737536581815696</v>
      </c>
      <c r="AN1036" s="64"/>
      <c r="AQ1036" s="64"/>
      <c r="AR1036" s="75">
        <f>(SQRT((SIN(RADIANS(90-DEGREES(ASIN(AD1036/2000))))*SQRT(2*Basic!$C$4*9.81)*Tool!$B$125*SIN(RADIANS(90-DEGREES(ASIN(AD1036/2000))))*SQRT(2*Basic!$C$4*9.81)*Tool!$B$125)+(COS(RADIANS(90-DEGREES(ASIN(AD1036/2000))))*SQRT(2*Basic!$C$4*9.81)*COS(RADIANS(90-DEGREES(ASIN(AD1036/2000))))*SQRT(2*Basic!$C$4*9.81))))*(SQRT((SIN(RADIANS(90-DEGREES(ASIN(AD1036/2000))))*SQRT(2*Basic!$C$4*9.81)*Tool!$B$125*SIN(RADIANS(90-DEGREES(ASIN(AD1036/2000))))*SQRT(2*Basic!$C$4*9.81)*Tool!$B$125)+(COS(RADIANS(90-DEGREES(ASIN(AD1036/2000))))*SQRT(2*Basic!$C$4*9.81)*COS(RADIANS(90-DEGREES(ASIN(AD1036/2000))))*SQRT(2*Basic!$C$4*9.81))))/(2*9.81)</f>
        <v>1.1142700320400003</v>
      </c>
      <c r="AS1036" s="75">
        <f>(1/9.81)*((SQRT((SIN(RADIANS(90-DEGREES(ASIN(AD1036/2000))))*SQRT(2*Basic!$C$4*9.81)*Tool!$B$125*SIN(RADIANS(90-DEGREES(ASIN(AD1036/2000))))*SQRT(2*Basic!$C$4*9.81)*Tool!$B$125)+(COS(RADIANS(90-DEGREES(ASIN(AD1036/2000))))*SQRT(2*Basic!$C$4*9.81)*COS(RADIANS(90-DEGREES(ASIN(AD1036/2000))))*SQRT(2*Basic!$C$4*9.81))))*SIN(RADIANS(AK1036))+(SQRT(((SQRT((SIN(RADIANS(90-DEGREES(ASIN(AD1036/2000))))*SQRT(2*Basic!$C$4*9.81)*Tool!$B$125*SIN(RADIANS(90-DEGREES(ASIN(AD1036/2000))))*SQRT(2*Basic!$C$4*9.81)*Tool!$B$125)+(COS(RADIANS(90-DEGREES(ASIN(AD1036/2000))))*SQRT(2*Basic!$C$4*9.81)*COS(RADIANS(90-DEGREES(ASIN(AD1036/2000))))*SQRT(2*Basic!$C$4*9.81))))*SIN(RADIANS(AK1036))*(SQRT((SIN(RADIANS(90-DEGREES(ASIN(AD1036/2000))))*SQRT(2*Basic!$C$4*9.81)*Tool!$B$125*SIN(RADIANS(90-DEGREES(ASIN(AD1036/2000))))*SQRT(2*Basic!$C$4*9.81)*Tool!$B$125)+(COS(RADIANS(90-DEGREES(ASIN(AD1036/2000))))*SQRT(2*Basic!$C$4*9.81)*COS(RADIANS(90-DEGREES(ASIN(AD1036/2000))))*SQRT(2*Basic!$C$4*9.81))))*SIN(RADIANS(AK1036)))-19.62*(-Basic!$C$3))))*(SQRT((SIN(RADIANS(90-DEGREES(ASIN(AD1036/2000))))*SQRT(2*Basic!$C$4*9.81)*Tool!$B$125*SIN(RADIANS(90-DEGREES(ASIN(AD1036/2000))))*SQRT(2*Basic!$C$4*9.81)*Tool!$B$125)+(COS(RADIANS(90-DEGREES(ASIN(AD1036/2000))))*SQRT(2*Basic!$C$4*9.81)*COS(RADIANS(90-DEGREES(ASIN(AD1036/2000))))*SQRT(2*Basic!$C$4*9.81))))*COS(RADIANS(AK1036))</f>
        <v>5.5862528779009031</v>
      </c>
    </row>
    <row r="1037" spans="6:45" x14ac:dyDescent="0.3">
      <c r="F1037">
        <v>1035</v>
      </c>
      <c r="G1037" s="31">
        <f t="shared" si="110"/>
        <v>3.0512230179237227</v>
      </c>
      <c r="H1037" s="35">
        <f>Tool!$E$10+('Trajectory Map'!G1037*SIN(RADIANS(90-2*DEGREES(ASIN($D$5/2000))))/COS(RADIANS(90-2*DEGREES(ASIN($D$5/2000))))-('Trajectory Map'!G1037*'Trajectory Map'!G1037/((VLOOKUP($D$5,$AD$3:$AR$2002,15,FALSE)*4*COS(RADIANS(90-2*DEGREES(ASIN($D$5/2000))))*COS(RADIANS(90-2*DEGREES(ASIN($D$5/2000))))))))</f>
        <v>4.6001235494344526</v>
      </c>
      <c r="AD1037" s="33">
        <f t="shared" si="114"/>
        <v>1035</v>
      </c>
      <c r="AE1037" s="33">
        <f t="shared" si="111"/>
        <v>1711.3664131330847</v>
      </c>
      <c r="AH1037" s="33">
        <f t="shared" si="112"/>
        <v>31.164705348651594</v>
      </c>
      <c r="AI1037" s="33">
        <f t="shared" si="113"/>
        <v>58.835294651348406</v>
      </c>
      <c r="AK1037" s="75">
        <f t="shared" si="115"/>
        <v>27.670589302696811</v>
      </c>
      <c r="AN1037" s="64"/>
      <c r="AQ1037" s="64"/>
      <c r="AR1037" s="75">
        <f>(SQRT((SIN(RADIANS(90-DEGREES(ASIN(AD1037/2000))))*SQRT(2*Basic!$C$4*9.81)*Tool!$B$125*SIN(RADIANS(90-DEGREES(ASIN(AD1037/2000))))*SQRT(2*Basic!$C$4*9.81)*Tool!$B$125)+(COS(RADIANS(90-DEGREES(ASIN(AD1037/2000))))*SQRT(2*Basic!$C$4*9.81)*COS(RADIANS(90-DEGREES(ASIN(AD1037/2000))))*SQRT(2*Basic!$C$4*9.81))))*(SQRT((SIN(RADIANS(90-DEGREES(ASIN(AD1037/2000))))*SQRT(2*Basic!$C$4*9.81)*Tool!$B$125*SIN(RADIANS(90-DEGREES(ASIN(AD1037/2000))))*SQRT(2*Basic!$C$4*9.81)*Tool!$B$125)+(COS(RADIANS(90-DEGREES(ASIN(AD1037/2000))))*SQRT(2*Basic!$C$4*9.81)*COS(RADIANS(90-DEGREES(ASIN(AD1037/2000))))*SQRT(2*Basic!$C$4*9.81))))/(2*9.81)</f>
        <v>1.1148247102500002</v>
      </c>
      <c r="AS1037" s="75">
        <f>(1/9.81)*((SQRT((SIN(RADIANS(90-DEGREES(ASIN(AD1037/2000))))*SQRT(2*Basic!$C$4*9.81)*Tool!$B$125*SIN(RADIANS(90-DEGREES(ASIN(AD1037/2000))))*SQRT(2*Basic!$C$4*9.81)*Tool!$B$125)+(COS(RADIANS(90-DEGREES(ASIN(AD1037/2000))))*SQRT(2*Basic!$C$4*9.81)*COS(RADIANS(90-DEGREES(ASIN(AD1037/2000))))*SQRT(2*Basic!$C$4*9.81))))*SIN(RADIANS(AK1037))+(SQRT(((SQRT((SIN(RADIANS(90-DEGREES(ASIN(AD1037/2000))))*SQRT(2*Basic!$C$4*9.81)*Tool!$B$125*SIN(RADIANS(90-DEGREES(ASIN(AD1037/2000))))*SQRT(2*Basic!$C$4*9.81)*Tool!$B$125)+(COS(RADIANS(90-DEGREES(ASIN(AD1037/2000))))*SQRT(2*Basic!$C$4*9.81)*COS(RADIANS(90-DEGREES(ASIN(AD1037/2000))))*SQRT(2*Basic!$C$4*9.81))))*SIN(RADIANS(AK1037))*(SQRT((SIN(RADIANS(90-DEGREES(ASIN(AD1037/2000))))*SQRT(2*Basic!$C$4*9.81)*Tool!$B$125*SIN(RADIANS(90-DEGREES(ASIN(AD1037/2000))))*SQRT(2*Basic!$C$4*9.81)*Tool!$B$125)+(COS(RADIANS(90-DEGREES(ASIN(AD1037/2000))))*SQRT(2*Basic!$C$4*9.81)*COS(RADIANS(90-DEGREES(ASIN(AD1037/2000))))*SQRT(2*Basic!$C$4*9.81))))*SIN(RADIANS(AK1037)))-19.62*(-Basic!$C$3))))*(SQRT((SIN(RADIANS(90-DEGREES(ASIN(AD1037/2000))))*SQRT(2*Basic!$C$4*9.81)*Tool!$B$125*SIN(RADIANS(90-DEGREES(ASIN(AD1037/2000))))*SQRT(2*Basic!$C$4*9.81)*Tool!$B$125)+(COS(RADIANS(90-DEGREES(ASIN(AD1037/2000))))*SQRT(2*Basic!$C$4*9.81)*COS(RADIANS(90-DEGREES(ASIN(AD1037/2000))))*SQRT(2*Basic!$C$4*9.81))))*COS(RADIANS(AK1037))</f>
        <v>5.588901968494894</v>
      </c>
    </row>
    <row r="1038" spans="6:45" x14ac:dyDescent="0.3">
      <c r="F1038">
        <v>1036</v>
      </c>
      <c r="G1038" s="31">
        <f t="shared" si="110"/>
        <v>3.0541710594869342</v>
      </c>
      <c r="H1038" s="35">
        <f>Tool!$E$10+('Trajectory Map'!G1038*SIN(RADIANS(90-2*DEGREES(ASIN($D$5/2000))))/COS(RADIANS(90-2*DEGREES(ASIN($D$5/2000))))-('Trajectory Map'!G1038*'Trajectory Map'!G1038/((VLOOKUP($D$5,$AD$3:$AR$2002,15,FALSE)*4*COS(RADIANS(90-2*DEGREES(ASIN($D$5/2000))))*COS(RADIANS(90-2*DEGREES(ASIN($D$5/2000))))))))</f>
        <v>4.596982050360749</v>
      </c>
      <c r="AD1038" s="33">
        <f t="shared" si="114"/>
        <v>1036</v>
      </c>
      <c r="AE1038" s="33">
        <f t="shared" si="111"/>
        <v>1710.7612340709618</v>
      </c>
      <c r="AH1038" s="33">
        <f t="shared" si="112"/>
        <v>31.198190819556842</v>
      </c>
      <c r="AI1038" s="33">
        <f t="shared" si="113"/>
        <v>58.801809180443158</v>
      </c>
      <c r="AK1038" s="75">
        <f t="shared" si="115"/>
        <v>27.603618360886315</v>
      </c>
      <c r="AN1038" s="64"/>
      <c r="AQ1038" s="64"/>
      <c r="AR1038" s="75">
        <f>(SQRT((SIN(RADIANS(90-DEGREES(ASIN(AD1038/2000))))*SQRT(2*Basic!$C$4*9.81)*Tool!$B$125*SIN(RADIANS(90-DEGREES(ASIN(AD1038/2000))))*SQRT(2*Basic!$C$4*9.81)*Tool!$B$125)+(COS(RADIANS(90-DEGREES(ASIN(AD1038/2000))))*SQRT(2*Basic!$C$4*9.81)*COS(RADIANS(90-DEGREES(ASIN(AD1038/2000))))*SQRT(2*Basic!$C$4*9.81))))*(SQRT((SIN(RADIANS(90-DEGREES(ASIN(AD1038/2000))))*SQRT(2*Basic!$C$4*9.81)*Tool!$B$125*SIN(RADIANS(90-DEGREES(ASIN(AD1038/2000))))*SQRT(2*Basic!$C$4*9.81)*Tool!$B$125)+(COS(RADIANS(90-DEGREES(ASIN(AD1038/2000))))*SQRT(2*Basic!$C$4*9.81)*COS(RADIANS(90-DEGREES(ASIN(AD1038/2000))))*SQRT(2*Basic!$C$4*9.81))))/(2*9.81)</f>
        <v>1.1153799246399998</v>
      </c>
      <c r="AS1038" s="75">
        <f>(1/9.81)*((SQRT((SIN(RADIANS(90-DEGREES(ASIN(AD1038/2000))))*SQRT(2*Basic!$C$4*9.81)*Tool!$B$125*SIN(RADIANS(90-DEGREES(ASIN(AD1038/2000))))*SQRT(2*Basic!$C$4*9.81)*Tool!$B$125)+(COS(RADIANS(90-DEGREES(ASIN(AD1038/2000))))*SQRT(2*Basic!$C$4*9.81)*COS(RADIANS(90-DEGREES(ASIN(AD1038/2000))))*SQRT(2*Basic!$C$4*9.81))))*SIN(RADIANS(AK1038))+(SQRT(((SQRT((SIN(RADIANS(90-DEGREES(ASIN(AD1038/2000))))*SQRT(2*Basic!$C$4*9.81)*Tool!$B$125*SIN(RADIANS(90-DEGREES(ASIN(AD1038/2000))))*SQRT(2*Basic!$C$4*9.81)*Tool!$B$125)+(COS(RADIANS(90-DEGREES(ASIN(AD1038/2000))))*SQRT(2*Basic!$C$4*9.81)*COS(RADIANS(90-DEGREES(ASIN(AD1038/2000))))*SQRT(2*Basic!$C$4*9.81))))*SIN(RADIANS(AK1038))*(SQRT((SIN(RADIANS(90-DEGREES(ASIN(AD1038/2000))))*SQRT(2*Basic!$C$4*9.81)*Tool!$B$125*SIN(RADIANS(90-DEGREES(ASIN(AD1038/2000))))*SQRT(2*Basic!$C$4*9.81)*Tool!$B$125)+(COS(RADIANS(90-DEGREES(ASIN(AD1038/2000))))*SQRT(2*Basic!$C$4*9.81)*COS(RADIANS(90-DEGREES(ASIN(AD1038/2000))))*SQRT(2*Basic!$C$4*9.81))))*SIN(RADIANS(AK1038)))-19.62*(-Basic!$C$3))))*(SQRT((SIN(RADIANS(90-DEGREES(ASIN(AD1038/2000))))*SQRT(2*Basic!$C$4*9.81)*Tool!$B$125*SIN(RADIANS(90-DEGREES(ASIN(AD1038/2000))))*SQRT(2*Basic!$C$4*9.81)*Tool!$B$125)+(COS(RADIANS(90-DEGREES(ASIN(AD1038/2000))))*SQRT(2*Basic!$C$4*9.81)*COS(RADIANS(90-DEGREES(ASIN(AD1038/2000))))*SQRT(2*Basic!$C$4*9.81))))*COS(RADIANS(AK1038))</f>
        <v>5.5915408908756321</v>
      </c>
    </row>
    <row r="1039" spans="6:45" x14ac:dyDescent="0.3">
      <c r="F1039">
        <v>1037</v>
      </c>
      <c r="G1039" s="31">
        <f t="shared" si="110"/>
        <v>3.0571191010501457</v>
      </c>
      <c r="H1039" s="35">
        <f>Tool!$E$10+('Trajectory Map'!G1039*SIN(RADIANS(90-2*DEGREES(ASIN($D$5/2000))))/COS(RADIANS(90-2*DEGREES(ASIN($D$5/2000))))-('Trajectory Map'!G1039*'Trajectory Map'!G1039/((VLOOKUP($D$5,$AD$3:$AR$2002,15,FALSE)*4*COS(RADIANS(90-2*DEGREES(ASIN($D$5/2000))))*COS(RADIANS(90-2*DEGREES(ASIN($D$5/2000))))))))</f>
        <v>4.5938370976935303</v>
      </c>
      <c r="AD1039" s="33">
        <f t="shared" si="114"/>
        <v>1037</v>
      </c>
      <c r="AE1039" s="33">
        <f t="shared" si="111"/>
        <v>1710.1552561098072</v>
      </c>
      <c r="AH1039" s="33">
        <f t="shared" si="112"/>
        <v>31.231688145811695</v>
      </c>
      <c r="AI1039" s="33">
        <f t="shared" si="113"/>
        <v>58.768311854188305</v>
      </c>
      <c r="AK1039" s="75">
        <f t="shared" si="115"/>
        <v>27.536623708376609</v>
      </c>
      <c r="AN1039" s="64"/>
      <c r="AQ1039" s="64"/>
      <c r="AR1039" s="75">
        <f>(SQRT((SIN(RADIANS(90-DEGREES(ASIN(AD1039/2000))))*SQRT(2*Basic!$C$4*9.81)*Tool!$B$125*SIN(RADIANS(90-DEGREES(ASIN(AD1039/2000))))*SQRT(2*Basic!$C$4*9.81)*Tool!$B$125)+(COS(RADIANS(90-DEGREES(ASIN(AD1039/2000))))*SQRT(2*Basic!$C$4*9.81)*COS(RADIANS(90-DEGREES(ASIN(AD1039/2000))))*SQRT(2*Basic!$C$4*9.81))))*(SQRT((SIN(RADIANS(90-DEGREES(ASIN(AD1039/2000))))*SQRT(2*Basic!$C$4*9.81)*Tool!$B$125*SIN(RADIANS(90-DEGREES(ASIN(AD1039/2000))))*SQRT(2*Basic!$C$4*9.81)*Tool!$B$125)+(COS(RADIANS(90-DEGREES(ASIN(AD1039/2000))))*SQRT(2*Basic!$C$4*9.81)*COS(RADIANS(90-DEGREES(ASIN(AD1039/2000))))*SQRT(2*Basic!$C$4*9.81))))/(2*9.81)</f>
        <v>1.11593567521</v>
      </c>
      <c r="AS1039" s="75">
        <f>(1/9.81)*((SQRT((SIN(RADIANS(90-DEGREES(ASIN(AD1039/2000))))*SQRT(2*Basic!$C$4*9.81)*Tool!$B$125*SIN(RADIANS(90-DEGREES(ASIN(AD1039/2000))))*SQRT(2*Basic!$C$4*9.81)*Tool!$B$125)+(COS(RADIANS(90-DEGREES(ASIN(AD1039/2000))))*SQRT(2*Basic!$C$4*9.81)*COS(RADIANS(90-DEGREES(ASIN(AD1039/2000))))*SQRT(2*Basic!$C$4*9.81))))*SIN(RADIANS(AK1039))+(SQRT(((SQRT((SIN(RADIANS(90-DEGREES(ASIN(AD1039/2000))))*SQRT(2*Basic!$C$4*9.81)*Tool!$B$125*SIN(RADIANS(90-DEGREES(ASIN(AD1039/2000))))*SQRT(2*Basic!$C$4*9.81)*Tool!$B$125)+(COS(RADIANS(90-DEGREES(ASIN(AD1039/2000))))*SQRT(2*Basic!$C$4*9.81)*COS(RADIANS(90-DEGREES(ASIN(AD1039/2000))))*SQRT(2*Basic!$C$4*9.81))))*SIN(RADIANS(AK1039))*(SQRT((SIN(RADIANS(90-DEGREES(ASIN(AD1039/2000))))*SQRT(2*Basic!$C$4*9.81)*Tool!$B$125*SIN(RADIANS(90-DEGREES(ASIN(AD1039/2000))))*SQRT(2*Basic!$C$4*9.81)*Tool!$B$125)+(COS(RADIANS(90-DEGREES(ASIN(AD1039/2000))))*SQRT(2*Basic!$C$4*9.81)*COS(RADIANS(90-DEGREES(ASIN(AD1039/2000))))*SQRT(2*Basic!$C$4*9.81))))*SIN(RADIANS(AK1039)))-19.62*(-Basic!$C$3))))*(SQRT((SIN(RADIANS(90-DEGREES(ASIN(AD1039/2000))))*SQRT(2*Basic!$C$4*9.81)*Tool!$B$125*SIN(RADIANS(90-DEGREES(ASIN(AD1039/2000))))*SQRT(2*Basic!$C$4*9.81)*Tool!$B$125)+(COS(RADIANS(90-DEGREES(ASIN(AD1039/2000))))*SQRT(2*Basic!$C$4*9.81)*COS(RADIANS(90-DEGREES(ASIN(AD1039/2000))))*SQRT(2*Basic!$C$4*9.81))))*COS(RADIANS(AK1039))</f>
        <v>5.5941696284718532</v>
      </c>
    </row>
    <row r="1040" spans="6:45" x14ac:dyDescent="0.3">
      <c r="F1040">
        <v>1038</v>
      </c>
      <c r="G1040" s="31">
        <f t="shared" si="110"/>
        <v>3.0600671426133568</v>
      </c>
      <c r="H1040" s="35">
        <f>Tool!$E$10+('Trajectory Map'!G1040*SIN(RADIANS(90-2*DEGREES(ASIN($D$5/2000))))/COS(RADIANS(90-2*DEGREES(ASIN($D$5/2000))))-('Trajectory Map'!G1040*'Trajectory Map'!G1040/((VLOOKUP($D$5,$AD$3:$AR$2002,15,FALSE)*4*COS(RADIANS(90-2*DEGREES(ASIN($D$5/2000))))*COS(RADIANS(90-2*DEGREES(ASIN($D$5/2000))))))))</f>
        <v>4.5906886914327991</v>
      </c>
      <c r="AD1040" s="33">
        <f t="shared" si="114"/>
        <v>1038</v>
      </c>
      <c r="AE1040" s="33">
        <f t="shared" si="111"/>
        <v>1709.5484784000716</v>
      </c>
      <c r="AH1040" s="33">
        <f t="shared" si="112"/>
        <v>31.265197351478694</v>
      </c>
      <c r="AI1040" s="33">
        <f t="shared" si="113"/>
        <v>58.73480264852131</v>
      </c>
      <c r="AK1040" s="75">
        <f t="shared" si="115"/>
        <v>27.469605297042612</v>
      </c>
      <c r="AN1040" s="64"/>
      <c r="AQ1040" s="64"/>
      <c r="AR1040" s="75">
        <f>(SQRT((SIN(RADIANS(90-DEGREES(ASIN(AD1040/2000))))*SQRT(2*Basic!$C$4*9.81)*Tool!$B$125*SIN(RADIANS(90-DEGREES(ASIN(AD1040/2000))))*SQRT(2*Basic!$C$4*9.81)*Tool!$B$125)+(COS(RADIANS(90-DEGREES(ASIN(AD1040/2000))))*SQRT(2*Basic!$C$4*9.81)*COS(RADIANS(90-DEGREES(ASIN(AD1040/2000))))*SQRT(2*Basic!$C$4*9.81))))*(SQRT((SIN(RADIANS(90-DEGREES(ASIN(AD1040/2000))))*SQRT(2*Basic!$C$4*9.81)*Tool!$B$125*SIN(RADIANS(90-DEGREES(ASIN(AD1040/2000))))*SQRT(2*Basic!$C$4*9.81)*Tool!$B$125)+(COS(RADIANS(90-DEGREES(ASIN(AD1040/2000))))*SQRT(2*Basic!$C$4*9.81)*COS(RADIANS(90-DEGREES(ASIN(AD1040/2000))))*SQRT(2*Basic!$C$4*9.81))))/(2*9.81)</f>
        <v>1.1164919619599998</v>
      </c>
      <c r="AS1040" s="75">
        <f>(1/9.81)*((SQRT((SIN(RADIANS(90-DEGREES(ASIN(AD1040/2000))))*SQRT(2*Basic!$C$4*9.81)*Tool!$B$125*SIN(RADIANS(90-DEGREES(ASIN(AD1040/2000))))*SQRT(2*Basic!$C$4*9.81)*Tool!$B$125)+(COS(RADIANS(90-DEGREES(ASIN(AD1040/2000))))*SQRT(2*Basic!$C$4*9.81)*COS(RADIANS(90-DEGREES(ASIN(AD1040/2000))))*SQRT(2*Basic!$C$4*9.81))))*SIN(RADIANS(AK1040))+(SQRT(((SQRT((SIN(RADIANS(90-DEGREES(ASIN(AD1040/2000))))*SQRT(2*Basic!$C$4*9.81)*Tool!$B$125*SIN(RADIANS(90-DEGREES(ASIN(AD1040/2000))))*SQRT(2*Basic!$C$4*9.81)*Tool!$B$125)+(COS(RADIANS(90-DEGREES(ASIN(AD1040/2000))))*SQRT(2*Basic!$C$4*9.81)*COS(RADIANS(90-DEGREES(ASIN(AD1040/2000))))*SQRT(2*Basic!$C$4*9.81))))*SIN(RADIANS(AK1040))*(SQRT((SIN(RADIANS(90-DEGREES(ASIN(AD1040/2000))))*SQRT(2*Basic!$C$4*9.81)*Tool!$B$125*SIN(RADIANS(90-DEGREES(ASIN(AD1040/2000))))*SQRT(2*Basic!$C$4*9.81)*Tool!$B$125)+(COS(RADIANS(90-DEGREES(ASIN(AD1040/2000))))*SQRT(2*Basic!$C$4*9.81)*COS(RADIANS(90-DEGREES(ASIN(AD1040/2000))))*SQRT(2*Basic!$C$4*9.81))))*SIN(RADIANS(AK1040)))-19.62*(-Basic!$C$3))))*(SQRT((SIN(RADIANS(90-DEGREES(ASIN(AD1040/2000))))*SQRT(2*Basic!$C$4*9.81)*Tool!$B$125*SIN(RADIANS(90-DEGREES(ASIN(AD1040/2000))))*SQRT(2*Basic!$C$4*9.81)*Tool!$B$125)+(COS(RADIANS(90-DEGREES(ASIN(AD1040/2000))))*SQRT(2*Basic!$C$4*9.81)*COS(RADIANS(90-DEGREES(ASIN(AD1040/2000))))*SQRT(2*Basic!$C$4*9.81))))*COS(RADIANS(AK1040))</f>
        <v>5.5967881647173403</v>
      </c>
    </row>
    <row r="1041" spans="6:45" x14ac:dyDescent="0.3">
      <c r="F1041">
        <v>1039</v>
      </c>
      <c r="G1041" s="31">
        <f t="shared" si="110"/>
        <v>3.0630151841765683</v>
      </c>
      <c r="H1041" s="35">
        <f>Tool!$E$10+('Trajectory Map'!G1041*SIN(RADIANS(90-2*DEGREES(ASIN($D$5/2000))))/COS(RADIANS(90-2*DEGREES(ASIN($D$5/2000))))-('Trajectory Map'!G1041*'Trajectory Map'!G1041/((VLOOKUP($D$5,$AD$3:$AR$2002,15,FALSE)*4*COS(RADIANS(90-2*DEGREES(ASIN($D$5/2000))))*COS(RADIANS(90-2*DEGREES(ASIN($D$5/2000))))))))</f>
        <v>4.5875368315785527</v>
      </c>
      <c r="AD1041" s="33">
        <f t="shared" si="114"/>
        <v>1039</v>
      </c>
      <c r="AE1041" s="33">
        <f t="shared" si="111"/>
        <v>1708.9409000898772</v>
      </c>
      <c r="AH1041" s="33">
        <f t="shared" si="112"/>
        <v>31.298718460679321</v>
      </c>
      <c r="AI1041" s="33">
        <f t="shared" si="113"/>
        <v>58.701281539320675</v>
      </c>
      <c r="AK1041" s="75">
        <f t="shared" si="115"/>
        <v>27.402563078641357</v>
      </c>
      <c r="AN1041" s="64"/>
      <c r="AQ1041" s="64"/>
      <c r="AR1041" s="75">
        <f>(SQRT((SIN(RADIANS(90-DEGREES(ASIN(AD1041/2000))))*SQRT(2*Basic!$C$4*9.81)*Tool!$B$125*SIN(RADIANS(90-DEGREES(ASIN(AD1041/2000))))*SQRT(2*Basic!$C$4*9.81)*Tool!$B$125)+(COS(RADIANS(90-DEGREES(ASIN(AD1041/2000))))*SQRT(2*Basic!$C$4*9.81)*COS(RADIANS(90-DEGREES(ASIN(AD1041/2000))))*SQRT(2*Basic!$C$4*9.81))))*(SQRT((SIN(RADIANS(90-DEGREES(ASIN(AD1041/2000))))*SQRT(2*Basic!$C$4*9.81)*Tool!$B$125*SIN(RADIANS(90-DEGREES(ASIN(AD1041/2000))))*SQRT(2*Basic!$C$4*9.81)*Tool!$B$125)+(COS(RADIANS(90-DEGREES(ASIN(AD1041/2000))))*SQRT(2*Basic!$C$4*9.81)*COS(RADIANS(90-DEGREES(ASIN(AD1041/2000))))*SQRT(2*Basic!$C$4*9.81))))/(2*9.81)</f>
        <v>1.1170487848899999</v>
      </c>
      <c r="AS1041" s="75">
        <f>(1/9.81)*((SQRT((SIN(RADIANS(90-DEGREES(ASIN(AD1041/2000))))*SQRT(2*Basic!$C$4*9.81)*Tool!$B$125*SIN(RADIANS(90-DEGREES(ASIN(AD1041/2000))))*SQRT(2*Basic!$C$4*9.81)*Tool!$B$125)+(COS(RADIANS(90-DEGREES(ASIN(AD1041/2000))))*SQRT(2*Basic!$C$4*9.81)*COS(RADIANS(90-DEGREES(ASIN(AD1041/2000))))*SQRT(2*Basic!$C$4*9.81))))*SIN(RADIANS(AK1041))+(SQRT(((SQRT((SIN(RADIANS(90-DEGREES(ASIN(AD1041/2000))))*SQRT(2*Basic!$C$4*9.81)*Tool!$B$125*SIN(RADIANS(90-DEGREES(ASIN(AD1041/2000))))*SQRT(2*Basic!$C$4*9.81)*Tool!$B$125)+(COS(RADIANS(90-DEGREES(ASIN(AD1041/2000))))*SQRT(2*Basic!$C$4*9.81)*COS(RADIANS(90-DEGREES(ASIN(AD1041/2000))))*SQRT(2*Basic!$C$4*9.81))))*SIN(RADIANS(AK1041))*(SQRT((SIN(RADIANS(90-DEGREES(ASIN(AD1041/2000))))*SQRT(2*Basic!$C$4*9.81)*Tool!$B$125*SIN(RADIANS(90-DEGREES(ASIN(AD1041/2000))))*SQRT(2*Basic!$C$4*9.81)*Tool!$B$125)+(COS(RADIANS(90-DEGREES(ASIN(AD1041/2000))))*SQRT(2*Basic!$C$4*9.81)*COS(RADIANS(90-DEGREES(ASIN(AD1041/2000))))*SQRT(2*Basic!$C$4*9.81))))*SIN(RADIANS(AK1041)))-19.62*(-Basic!$C$3))))*(SQRT((SIN(RADIANS(90-DEGREES(ASIN(AD1041/2000))))*SQRT(2*Basic!$C$4*9.81)*Tool!$B$125*SIN(RADIANS(90-DEGREES(ASIN(AD1041/2000))))*SQRT(2*Basic!$C$4*9.81)*Tool!$B$125)+(COS(RADIANS(90-DEGREES(ASIN(AD1041/2000))))*SQRT(2*Basic!$C$4*9.81)*COS(RADIANS(90-DEGREES(ASIN(AD1041/2000))))*SQRT(2*Basic!$C$4*9.81))))*COS(RADIANS(AK1041))</f>
        <v>5.5993964830510494</v>
      </c>
    </row>
    <row r="1042" spans="6:45" x14ac:dyDescent="0.3">
      <c r="F1042">
        <v>1040</v>
      </c>
      <c r="G1042" s="31">
        <f t="shared" si="110"/>
        <v>3.0659632257397793</v>
      </c>
      <c r="H1042" s="35">
        <f>Tool!$E$10+('Trajectory Map'!G1042*SIN(RADIANS(90-2*DEGREES(ASIN($D$5/2000))))/COS(RADIANS(90-2*DEGREES(ASIN($D$5/2000))))-('Trajectory Map'!G1042*'Trajectory Map'!G1042/((VLOOKUP($D$5,$AD$3:$AR$2002,15,FALSE)*4*COS(RADIANS(90-2*DEGREES(ASIN($D$5/2000))))*COS(RADIANS(90-2*DEGREES(ASIN($D$5/2000))))))))</f>
        <v>4.5843815181307921</v>
      </c>
      <c r="AD1042" s="33">
        <f t="shared" si="114"/>
        <v>1040</v>
      </c>
      <c r="AE1042" s="33">
        <f t="shared" si="111"/>
        <v>1708.3325203250097</v>
      </c>
      <c r="AH1042" s="33">
        <f t="shared" si="112"/>
        <v>31.33225149759426</v>
      </c>
      <c r="AI1042" s="33">
        <f t="shared" si="113"/>
        <v>58.667748502405743</v>
      </c>
      <c r="AK1042" s="75">
        <f t="shared" si="115"/>
        <v>27.335497004811479</v>
      </c>
      <c r="AN1042" s="64"/>
      <c r="AQ1042" s="64"/>
      <c r="AR1042" s="75">
        <f>(SQRT((SIN(RADIANS(90-DEGREES(ASIN(AD1042/2000))))*SQRT(2*Basic!$C$4*9.81)*Tool!$B$125*SIN(RADIANS(90-DEGREES(ASIN(AD1042/2000))))*SQRT(2*Basic!$C$4*9.81)*Tool!$B$125)+(COS(RADIANS(90-DEGREES(ASIN(AD1042/2000))))*SQRT(2*Basic!$C$4*9.81)*COS(RADIANS(90-DEGREES(ASIN(AD1042/2000))))*SQRT(2*Basic!$C$4*9.81))))*(SQRT((SIN(RADIANS(90-DEGREES(ASIN(AD1042/2000))))*SQRT(2*Basic!$C$4*9.81)*Tool!$B$125*SIN(RADIANS(90-DEGREES(ASIN(AD1042/2000))))*SQRT(2*Basic!$C$4*9.81)*Tool!$B$125)+(COS(RADIANS(90-DEGREES(ASIN(AD1042/2000))))*SQRT(2*Basic!$C$4*9.81)*COS(RADIANS(90-DEGREES(ASIN(AD1042/2000))))*SQRT(2*Basic!$C$4*9.81))))/(2*9.81)</f>
        <v>1.1176061440000002</v>
      </c>
      <c r="AS1042" s="75">
        <f>(1/9.81)*((SQRT((SIN(RADIANS(90-DEGREES(ASIN(AD1042/2000))))*SQRT(2*Basic!$C$4*9.81)*Tool!$B$125*SIN(RADIANS(90-DEGREES(ASIN(AD1042/2000))))*SQRT(2*Basic!$C$4*9.81)*Tool!$B$125)+(COS(RADIANS(90-DEGREES(ASIN(AD1042/2000))))*SQRT(2*Basic!$C$4*9.81)*COS(RADIANS(90-DEGREES(ASIN(AD1042/2000))))*SQRT(2*Basic!$C$4*9.81))))*SIN(RADIANS(AK1042))+(SQRT(((SQRT((SIN(RADIANS(90-DEGREES(ASIN(AD1042/2000))))*SQRT(2*Basic!$C$4*9.81)*Tool!$B$125*SIN(RADIANS(90-DEGREES(ASIN(AD1042/2000))))*SQRT(2*Basic!$C$4*9.81)*Tool!$B$125)+(COS(RADIANS(90-DEGREES(ASIN(AD1042/2000))))*SQRT(2*Basic!$C$4*9.81)*COS(RADIANS(90-DEGREES(ASIN(AD1042/2000))))*SQRT(2*Basic!$C$4*9.81))))*SIN(RADIANS(AK1042))*(SQRT((SIN(RADIANS(90-DEGREES(ASIN(AD1042/2000))))*SQRT(2*Basic!$C$4*9.81)*Tool!$B$125*SIN(RADIANS(90-DEGREES(ASIN(AD1042/2000))))*SQRT(2*Basic!$C$4*9.81)*Tool!$B$125)+(COS(RADIANS(90-DEGREES(ASIN(AD1042/2000))))*SQRT(2*Basic!$C$4*9.81)*COS(RADIANS(90-DEGREES(ASIN(AD1042/2000))))*SQRT(2*Basic!$C$4*9.81))))*SIN(RADIANS(AK1042)))-19.62*(-Basic!$C$3))))*(SQRT((SIN(RADIANS(90-DEGREES(ASIN(AD1042/2000))))*SQRT(2*Basic!$C$4*9.81)*Tool!$B$125*SIN(RADIANS(90-DEGREES(ASIN(AD1042/2000))))*SQRT(2*Basic!$C$4*9.81)*Tool!$B$125)+(COS(RADIANS(90-DEGREES(ASIN(AD1042/2000))))*SQRT(2*Basic!$C$4*9.81)*COS(RADIANS(90-DEGREES(ASIN(AD1042/2000))))*SQRT(2*Basic!$C$4*9.81))))*COS(RADIANS(AK1042))</f>
        <v>5.6019945669171962</v>
      </c>
    </row>
    <row r="1043" spans="6:45" x14ac:dyDescent="0.3">
      <c r="F1043">
        <v>1041</v>
      </c>
      <c r="G1043" s="31">
        <f t="shared" si="110"/>
        <v>3.0689112673029908</v>
      </c>
      <c r="H1043" s="35">
        <f>Tool!$E$10+('Trajectory Map'!G1043*SIN(RADIANS(90-2*DEGREES(ASIN($D$5/2000))))/COS(RADIANS(90-2*DEGREES(ASIN($D$5/2000))))-('Trajectory Map'!G1043*'Trajectory Map'!G1043/((VLOOKUP($D$5,$AD$3:$AR$2002,15,FALSE)*4*COS(RADIANS(90-2*DEGREES(ASIN($D$5/2000))))*COS(RADIANS(90-2*DEGREES(ASIN($D$5/2000))))))))</f>
        <v>4.581222751089518</v>
      </c>
      <c r="AD1043" s="33">
        <f t="shared" si="114"/>
        <v>1041</v>
      </c>
      <c r="AE1043" s="33">
        <f t="shared" si="111"/>
        <v>1707.7233382489096</v>
      </c>
      <c r="AH1043" s="33">
        <f t="shared" si="112"/>
        <v>31.365796486463601</v>
      </c>
      <c r="AI1043" s="33">
        <f t="shared" si="113"/>
        <v>58.634203513536399</v>
      </c>
      <c r="AK1043" s="75">
        <f t="shared" si="115"/>
        <v>27.268407027072797</v>
      </c>
      <c r="AN1043" s="64"/>
      <c r="AQ1043" s="64"/>
      <c r="AR1043" s="75">
        <f>(SQRT((SIN(RADIANS(90-DEGREES(ASIN(AD1043/2000))))*SQRT(2*Basic!$C$4*9.81)*Tool!$B$125*SIN(RADIANS(90-DEGREES(ASIN(AD1043/2000))))*SQRT(2*Basic!$C$4*9.81)*Tool!$B$125)+(COS(RADIANS(90-DEGREES(ASIN(AD1043/2000))))*SQRT(2*Basic!$C$4*9.81)*COS(RADIANS(90-DEGREES(ASIN(AD1043/2000))))*SQRT(2*Basic!$C$4*9.81))))*(SQRT((SIN(RADIANS(90-DEGREES(ASIN(AD1043/2000))))*SQRT(2*Basic!$C$4*9.81)*Tool!$B$125*SIN(RADIANS(90-DEGREES(ASIN(AD1043/2000))))*SQRT(2*Basic!$C$4*9.81)*Tool!$B$125)+(COS(RADIANS(90-DEGREES(ASIN(AD1043/2000))))*SQRT(2*Basic!$C$4*9.81)*COS(RADIANS(90-DEGREES(ASIN(AD1043/2000))))*SQRT(2*Basic!$C$4*9.81))))/(2*9.81)</f>
        <v>1.1181640392899999</v>
      </c>
      <c r="AS1043" s="75">
        <f>(1/9.81)*((SQRT((SIN(RADIANS(90-DEGREES(ASIN(AD1043/2000))))*SQRT(2*Basic!$C$4*9.81)*Tool!$B$125*SIN(RADIANS(90-DEGREES(ASIN(AD1043/2000))))*SQRT(2*Basic!$C$4*9.81)*Tool!$B$125)+(COS(RADIANS(90-DEGREES(ASIN(AD1043/2000))))*SQRT(2*Basic!$C$4*9.81)*COS(RADIANS(90-DEGREES(ASIN(AD1043/2000))))*SQRT(2*Basic!$C$4*9.81))))*SIN(RADIANS(AK1043))+(SQRT(((SQRT((SIN(RADIANS(90-DEGREES(ASIN(AD1043/2000))))*SQRT(2*Basic!$C$4*9.81)*Tool!$B$125*SIN(RADIANS(90-DEGREES(ASIN(AD1043/2000))))*SQRT(2*Basic!$C$4*9.81)*Tool!$B$125)+(COS(RADIANS(90-DEGREES(ASIN(AD1043/2000))))*SQRT(2*Basic!$C$4*9.81)*COS(RADIANS(90-DEGREES(ASIN(AD1043/2000))))*SQRT(2*Basic!$C$4*9.81))))*SIN(RADIANS(AK1043))*(SQRT((SIN(RADIANS(90-DEGREES(ASIN(AD1043/2000))))*SQRT(2*Basic!$C$4*9.81)*Tool!$B$125*SIN(RADIANS(90-DEGREES(ASIN(AD1043/2000))))*SQRT(2*Basic!$C$4*9.81)*Tool!$B$125)+(COS(RADIANS(90-DEGREES(ASIN(AD1043/2000))))*SQRT(2*Basic!$C$4*9.81)*COS(RADIANS(90-DEGREES(ASIN(AD1043/2000))))*SQRT(2*Basic!$C$4*9.81))))*SIN(RADIANS(AK1043)))-19.62*(-Basic!$C$3))))*(SQRT((SIN(RADIANS(90-DEGREES(ASIN(AD1043/2000))))*SQRT(2*Basic!$C$4*9.81)*Tool!$B$125*SIN(RADIANS(90-DEGREES(ASIN(AD1043/2000))))*SQRT(2*Basic!$C$4*9.81)*Tool!$B$125)+(COS(RADIANS(90-DEGREES(ASIN(AD1043/2000))))*SQRT(2*Basic!$C$4*9.81)*COS(RADIANS(90-DEGREES(ASIN(AD1043/2000))))*SQRT(2*Basic!$C$4*9.81))))*COS(RADIANS(AK1043))</f>
        <v>5.6045823997653796</v>
      </c>
    </row>
    <row r="1044" spans="6:45" x14ac:dyDescent="0.3">
      <c r="F1044">
        <v>1042</v>
      </c>
      <c r="G1044" s="31">
        <f t="shared" si="110"/>
        <v>3.0718593088662018</v>
      </c>
      <c r="H1044" s="35">
        <f>Tool!$E$10+('Trajectory Map'!G1044*SIN(RADIANS(90-2*DEGREES(ASIN($D$5/2000))))/COS(RADIANS(90-2*DEGREES(ASIN($D$5/2000))))-('Trajectory Map'!G1044*'Trajectory Map'!G1044/((VLOOKUP($D$5,$AD$3:$AR$2002,15,FALSE)*4*COS(RADIANS(90-2*DEGREES(ASIN($D$5/2000))))*COS(RADIANS(90-2*DEGREES(ASIN($D$5/2000))))))))</f>
        <v>4.5780605304547297</v>
      </c>
      <c r="AD1044" s="33">
        <f t="shared" si="114"/>
        <v>1042</v>
      </c>
      <c r="AE1044" s="33">
        <f t="shared" si="111"/>
        <v>1707.1133530026646</v>
      </c>
      <c r="AH1044" s="33">
        <f t="shared" si="112"/>
        <v>31.399353451587043</v>
      </c>
      <c r="AI1044" s="33">
        <f t="shared" si="113"/>
        <v>58.600646548412954</v>
      </c>
      <c r="AK1044" s="75">
        <f t="shared" si="115"/>
        <v>27.201293096825914</v>
      </c>
      <c r="AN1044" s="64"/>
      <c r="AQ1044" s="64"/>
      <c r="AR1044" s="75">
        <f>(SQRT((SIN(RADIANS(90-DEGREES(ASIN(AD1044/2000))))*SQRT(2*Basic!$C$4*9.81)*Tool!$B$125*SIN(RADIANS(90-DEGREES(ASIN(AD1044/2000))))*SQRT(2*Basic!$C$4*9.81)*Tool!$B$125)+(COS(RADIANS(90-DEGREES(ASIN(AD1044/2000))))*SQRT(2*Basic!$C$4*9.81)*COS(RADIANS(90-DEGREES(ASIN(AD1044/2000))))*SQRT(2*Basic!$C$4*9.81))))*(SQRT((SIN(RADIANS(90-DEGREES(ASIN(AD1044/2000))))*SQRT(2*Basic!$C$4*9.81)*Tool!$B$125*SIN(RADIANS(90-DEGREES(ASIN(AD1044/2000))))*SQRT(2*Basic!$C$4*9.81)*Tool!$B$125)+(COS(RADIANS(90-DEGREES(ASIN(AD1044/2000))))*SQRT(2*Basic!$C$4*9.81)*COS(RADIANS(90-DEGREES(ASIN(AD1044/2000))))*SQRT(2*Basic!$C$4*9.81))))/(2*9.81)</f>
        <v>1.1187224707600003</v>
      </c>
      <c r="AS1044" s="75">
        <f>(1/9.81)*((SQRT((SIN(RADIANS(90-DEGREES(ASIN(AD1044/2000))))*SQRT(2*Basic!$C$4*9.81)*Tool!$B$125*SIN(RADIANS(90-DEGREES(ASIN(AD1044/2000))))*SQRT(2*Basic!$C$4*9.81)*Tool!$B$125)+(COS(RADIANS(90-DEGREES(ASIN(AD1044/2000))))*SQRT(2*Basic!$C$4*9.81)*COS(RADIANS(90-DEGREES(ASIN(AD1044/2000))))*SQRT(2*Basic!$C$4*9.81))))*SIN(RADIANS(AK1044))+(SQRT(((SQRT((SIN(RADIANS(90-DEGREES(ASIN(AD1044/2000))))*SQRT(2*Basic!$C$4*9.81)*Tool!$B$125*SIN(RADIANS(90-DEGREES(ASIN(AD1044/2000))))*SQRT(2*Basic!$C$4*9.81)*Tool!$B$125)+(COS(RADIANS(90-DEGREES(ASIN(AD1044/2000))))*SQRT(2*Basic!$C$4*9.81)*COS(RADIANS(90-DEGREES(ASIN(AD1044/2000))))*SQRT(2*Basic!$C$4*9.81))))*SIN(RADIANS(AK1044))*(SQRT((SIN(RADIANS(90-DEGREES(ASIN(AD1044/2000))))*SQRT(2*Basic!$C$4*9.81)*Tool!$B$125*SIN(RADIANS(90-DEGREES(ASIN(AD1044/2000))))*SQRT(2*Basic!$C$4*9.81)*Tool!$B$125)+(COS(RADIANS(90-DEGREES(ASIN(AD1044/2000))))*SQRT(2*Basic!$C$4*9.81)*COS(RADIANS(90-DEGREES(ASIN(AD1044/2000))))*SQRT(2*Basic!$C$4*9.81))))*SIN(RADIANS(AK1044)))-19.62*(-Basic!$C$3))))*(SQRT((SIN(RADIANS(90-DEGREES(ASIN(AD1044/2000))))*SQRT(2*Basic!$C$4*9.81)*Tool!$B$125*SIN(RADIANS(90-DEGREES(ASIN(AD1044/2000))))*SQRT(2*Basic!$C$4*9.81)*Tool!$B$125)+(COS(RADIANS(90-DEGREES(ASIN(AD1044/2000))))*SQRT(2*Basic!$C$4*9.81)*COS(RADIANS(90-DEGREES(ASIN(AD1044/2000))))*SQRT(2*Basic!$C$4*9.81))))*COS(RADIANS(AK1044))</f>
        <v>5.6071599650506911</v>
      </c>
    </row>
    <row r="1045" spans="6:45" x14ac:dyDescent="0.3">
      <c r="F1045">
        <v>1043</v>
      </c>
      <c r="G1045" s="31">
        <f t="shared" si="110"/>
        <v>3.0748073504294133</v>
      </c>
      <c r="H1045" s="35">
        <f>Tool!$E$10+('Trajectory Map'!G1045*SIN(RADIANS(90-2*DEGREES(ASIN($D$5/2000))))/COS(RADIANS(90-2*DEGREES(ASIN($D$5/2000))))-('Trajectory Map'!G1045*'Trajectory Map'!G1045/((VLOOKUP($D$5,$AD$3:$AR$2002,15,FALSE)*4*COS(RADIANS(90-2*DEGREES(ASIN($D$5/2000))))*COS(RADIANS(90-2*DEGREES(ASIN($D$5/2000))))))))</f>
        <v>4.5748948562264262</v>
      </c>
      <c r="AD1045" s="33">
        <f t="shared" si="114"/>
        <v>1043</v>
      </c>
      <c r="AE1045" s="33">
        <f t="shared" si="111"/>
        <v>1706.5025637250008</v>
      </c>
      <c r="AH1045" s="33">
        <f t="shared" si="112"/>
        <v>31.432922417324129</v>
      </c>
      <c r="AI1045" s="33">
        <f t="shared" si="113"/>
        <v>58.567077582675871</v>
      </c>
      <c r="AK1045" s="75">
        <f t="shared" si="115"/>
        <v>27.134155165351743</v>
      </c>
      <c r="AN1045" s="64"/>
      <c r="AQ1045" s="64"/>
      <c r="AR1045" s="75">
        <f>(SQRT((SIN(RADIANS(90-DEGREES(ASIN(AD1045/2000))))*SQRT(2*Basic!$C$4*9.81)*Tool!$B$125*SIN(RADIANS(90-DEGREES(ASIN(AD1045/2000))))*SQRT(2*Basic!$C$4*9.81)*Tool!$B$125)+(COS(RADIANS(90-DEGREES(ASIN(AD1045/2000))))*SQRT(2*Basic!$C$4*9.81)*COS(RADIANS(90-DEGREES(ASIN(AD1045/2000))))*SQRT(2*Basic!$C$4*9.81))))*(SQRT((SIN(RADIANS(90-DEGREES(ASIN(AD1045/2000))))*SQRT(2*Basic!$C$4*9.81)*Tool!$B$125*SIN(RADIANS(90-DEGREES(ASIN(AD1045/2000))))*SQRT(2*Basic!$C$4*9.81)*Tool!$B$125)+(COS(RADIANS(90-DEGREES(ASIN(AD1045/2000))))*SQRT(2*Basic!$C$4*9.81)*COS(RADIANS(90-DEGREES(ASIN(AD1045/2000))))*SQRT(2*Basic!$C$4*9.81))))/(2*9.81)</f>
        <v>1.1192814384099998</v>
      </c>
      <c r="AS1045" s="75">
        <f>(1/9.81)*((SQRT((SIN(RADIANS(90-DEGREES(ASIN(AD1045/2000))))*SQRT(2*Basic!$C$4*9.81)*Tool!$B$125*SIN(RADIANS(90-DEGREES(ASIN(AD1045/2000))))*SQRT(2*Basic!$C$4*9.81)*Tool!$B$125)+(COS(RADIANS(90-DEGREES(ASIN(AD1045/2000))))*SQRT(2*Basic!$C$4*9.81)*COS(RADIANS(90-DEGREES(ASIN(AD1045/2000))))*SQRT(2*Basic!$C$4*9.81))))*SIN(RADIANS(AK1045))+(SQRT(((SQRT((SIN(RADIANS(90-DEGREES(ASIN(AD1045/2000))))*SQRT(2*Basic!$C$4*9.81)*Tool!$B$125*SIN(RADIANS(90-DEGREES(ASIN(AD1045/2000))))*SQRT(2*Basic!$C$4*9.81)*Tool!$B$125)+(COS(RADIANS(90-DEGREES(ASIN(AD1045/2000))))*SQRT(2*Basic!$C$4*9.81)*COS(RADIANS(90-DEGREES(ASIN(AD1045/2000))))*SQRT(2*Basic!$C$4*9.81))))*SIN(RADIANS(AK1045))*(SQRT((SIN(RADIANS(90-DEGREES(ASIN(AD1045/2000))))*SQRT(2*Basic!$C$4*9.81)*Tool!$B$125*SIN(RADIANS(90-DEGREES(ASIN(AD1045/2000))))*SQRT(2*Basic!$C$4*9.81)*Tool!$B$125)+(COS(RADIANS(90-DEGREES(ASIN(AD1045/2000))))*SQRT(2*Basic!$C$4*9.81)*COS(RADIANS(90-DEGREES(ASIN(AD1045/2000))))*SQRT(2*Basic!$C$4*9.81))))*SIN(RADIANS(AK1045)))-19.62*(-Basic!$C$3))))*(SQRT((SIN(RADIANS(90-DEGREES(ASIN(AD1045/2000))))*SQRT(2*Basic!$C$4*9.81)*Tool!$B$125*SIN(RADIANS(90-DEGREES(ASIN(AD1045/2000))))*SQRT(2*Basic!$C$4*9.81)*Tool!$B$125)+(COS(RADIANS(90-DEGREES(ASIN(AD1045/2000))))*SQRT(2*Basic!$C$4*9.81)*COS(RADIANS(90-DEGREES(ASIN(AD1045/2000))))*SQRT(2*Basic!$C$4*9.81))))*COS(RADIANS(AK1045))</f>
        <v>5.6097272462338088</v>
      </c>
    </row>
    <row r="1046" spans="6:45" x14ac:dyDescent="0.3">
      <c r="F1046">
        <v>1044</v>
      </c>
      <c r="G1046" s="31">
        <f t="shared" si="110"/>
        <v>3.0777553919926248</v>
      </c>
      <c r="H1046" s="35">
        <f>Tool!$E$10+('Trajectory Map'!G1046*SIN(RADIANS(90-2*DEGREES(ASIN($D$5/2000))))/COS(RADIANS(90-2*DEGREES(ASIN($D$5/2000))))-('Trajectory Map'!G1046*'Trajectory Map'!G1046/((VLOOKUP($D$5,$AD$3:$AR$2002,15,FALSE)*4*COS(RADIANS(90-2*DEGREES(ASIN($D$5/2000))))*COS(RADIANS(90-2*DEGREES(ASIN($D$5/2000))))))))</f>
        <v>4.5717257284046102</v>
      </c>
      <c r="AD1046" s="33">
        <f t="shared" si="114"/>
        <v>1044</v>
      </c>
      <c r="AE1046" s="33">
        <f t="shared" si="111"/>
        <v>1705.8909695522748</v>
      </c>
      <c r="AH1046" s="33">
        <f t="shared" si="112"/>
        <v>31.466503408094507</v>
      </c>
      <c r="AI1046" s="33">
        <f t="shared" si="113"/>
        <v>58.533496591905489</v>
      </c>
      <c r="AK1046" s="75">
        <f t="shared" si="115"/>
        <v>27.066993183810986</v>
      </c>
      <c r="AN1046" s="64"/>
      <c r="AQ1046" s="64"/>
      <c r="AR1046" s="75">
        <f>(SQRT((SIN(RADIANS(90-DEGREES(ASIN(AD1046/2000))))*SQRT(2*Basic!$C$4*9.81)*Tool!$B$125*SIN(RADIANS(90-DEGREES(ASIN(AD1046/2000))))*SQRT(2*Basic!$C$4*9.81)*Tool!$B$125)+(COS(RADIANS(90-DEGREES(ASIN(AD1046/2000))))*SQRT(2*Basic!$C$4*9.81)*COS(RADIANS(90-DEGREES(ASIN(AD1046/2000))))*SQRT(2*Basic!$C$4*9.81))))*(SQRT((SIN(RADIANS(90-DEGREES(ASIN(AD1046/2000))))*SQRT(2*Basic!$C$4*9.81)*Tool!$B$125*SIN(RADIANS(90-DEGREES(ASIN(AD1046/2000))))*SQRT(2*Basic!$C$4*9.81)*Tool!$B$125)+(COS(RADIANS(90-DEGREES(ASIN(AD1046/2000))))*SQRT(2*Basic!$C$4*9.81)*COS(RADIANS(90-DEGREES(ASIN(AD1046/2000))))*SQRT(2*Basic!$C$4*9.81))))/(2*9.81)</f>
        <v>1.1198409422400002</v>
      </c>
      <c r="AS1046" s="75">
        <f>(1/9.81)*((SQRT((SIN(RADIANS(90-DEGREES(ASIN(AD1046/2000))))*SQRT(2*Basic!$C$4*9.81)*Tool!$B$125*SIN(RADIANS(90-DEGREES(ASIN(AD1046/2000))))*SQRT(2*Basic!$C$4*9.81)*Tool!$B$125)+(COS(RADIANS(90-DEGREES(ASIN(AD1046/2000))))*SQRT(2*Basic!$C$4*9.81)*COS(RADIANS(90-DEGREES(ASIN(AD1046/2000))))*SQRT(2*Basic!$C$4*9.81))))*SIN(RADIANS(AK1046))+(SQRT(((SQRT((SIN(RADIANS(90-DEGREES(ASIN(AD1046/2000))))*SQRT(2*Basic!$C$4*9.81)*Tool!$B$125*SIN(RADIANS(90-DEGREES(ASIN(AD1046/2000))))*SQRT(2*Basic!$C$4*9.81)*Tool!$B$125)+(COS(RADIANS(90-DEGREES(ASIN(AD1046/2000))))*SQRT(2*Basic!$C$4*9.81)*COS(RADIANS(90-DEGREES(ASIN(AD1046/2000))))*SQRT(2*Basic!$C$4*9.81))))*SIN(RADIANS(AK1046))*(SQRT((SIN(RADIANS(90-DEGREES(ASIN(AD1046/2000))))*SQRT(2*Basic!$C$4*9.81)*Tool!$B$125*SIN(RADIANS(90-DEGREES(ASIN(AD1046/2000))))*SQRT(2*Basic!$C$4*9.81)*Tool!$B$125)+(COS(RADIANS(90-DEGREES(ASIN(AD1046/2000))))*SQRT(2*Basic!$C$4*9.81)*COS(RADIANS(90-DEGREES(ASIN(AD1046/2000))))*SQRT(2*Basic!$C$4*9.81))))*SIN(RADIANS(AK1046)))-19.62*(-Basic!$C$3))))*(SQRT((SIN(RADIANS(90-DEGREES(ASIN(AD1046/2000))))*SQRT(2*Basic!$C$4*9.81)*Tool!$B$125*SIN(RADIANS(90-DEGREES(ASIN(AD1046/2000))))*SQRT(2*Basic!$C$4*9.81)*Tool!$B$125)+(COS(RADIANS(90-DEGREES(ASIN(AD1046/2000))))*SQRT(2*Basic!$C$4*9.81)*COS(RADIANS(90-DEGREES(ASIN(AD1046/2000))))*SQRT(2*Basic!$C$4*9.81))))*COS(RADIANS(AK1046))</f>
        <v>5.6122842267811306</v>
      </c>
    </row>
    <row r="1047" spans="6:45" x14ac:dyDescent="0.3">
      <c r="F1047">
        <v>1045</v>
      </c>
      <c r="G1047" s="31">
        <f t="shared" si="110"/>
        <v>3.0807034335558359</v>
      </c>
      <c r="H1047" s="35">
        <f>Tool!$E$10+('Trajectory Map'!G1047*SIN(RADIANS(90-2*DEGREES(ASIN($D$5/2000))))/COS(RADIANS(90-2*DEGREES(ASIN($D$5/2000))))-('Trajectory Map'!G1047*'Trajectory Map'!G1047/((VLOOKUP($D$5,$AD$3:$AR$2002,15,FALSE)*4*COS(RADIANS(90-2*DEGREES(ASIN($D$5/2000))))*COS(RADIANS(90-2*DEGREES(ASIN($D$5/2000))))))))</f>
        <v>4.5685531469892791</v>
      </c>
      <c r="AD1047" s="33">
        <f t="shared" si="114"/>
        <v>1045</v>
      </c>
      <c r="AE1047" s="33">
        <f t="shared" si="111"/>
        <v>1705.2785696184656</v>
      </c>
      <c r="AH1047" s="33">
        <f t="shared" si="112"/>
        <v>31.500096448378091</v>
      </c>
      <c r="AI1047" s="33">
        <f t="shared" si="113"/>
        <v>58.499903551621912</v>
      </c>
      <c r="AK1047" s="75">
        <f t="shared" si="115"/>
        <v>26.999807103243818</v>
      </c>
      <c r="AN1047" s="64"/>
      <c r="AQ1047" s="64"/>
      <c r="AR1047" s="75">
        <f>(SQRT((SIN(RADIANS(90-DEGREES(ASIN(AD1047/2000))))*SQRT(2*Basic!$C$4*9.81)*Tool!$B$125*SIN(RADIANS(90-DEGREES(ASIN(AD1047/2000))))*SQRT(2*Basic!$C$4*9.81)*Tool!$B$125)+(COS(RADIANS(90-DEGREES(ASIN(AD1047/2000))))*SQRT(2*Basic!$C$4*9.81)*COS(RADIANS(90-DEGREES(ASIN(AD1047/2000))))*SQRT(2*Basic!$C$4*9.81))))*(SQRT((SIN(RADIANS(90-DEGREES(ASIN(AD1047/2000))))*SQRT(2*Basic!$C$4*9.81)*Tool!$B$125*SIN(RADIANS(90-DEGREES(ASIN(AD1047/2000))))*SQRT(2*Basic!$C$4*9.81)*Tool!$B$125)+(COS(RADIANS(90-DEGREES(ASIN(AD1047/2000))))*SQRT(2*Basic!$C$4*9.81)*COS(RADIANS(90-DEGREES(ASIN(AD1047/2000))))*SQRT(2*Basic!$C$4*9.81))))/(2*9.81)</f>
        <v>1.1204009822500003</v>
      </c>
      <c r="AS1047" s="75">
        <f>(1/9.81)*((SQRT((SIN(RADIANS(90-DEGREES(ASIN(AD1047/2000))))*SQRT(2*Basic!$C$4*9.81)*Tool!$B$125*SIN(RADIANS(90-DEGREES(ASIN(AD1047/2000))))*SQRT(2*Basic!$C$4*9.81)*Tool!$B$125)+(COS(RADIANS(90-DEGREES(ASIN(AD1047/2000))))*SQRT(2*Basic!$C$4*9.81)*COS(RADIANS(90-DEGREES(ASIN(AD1047/2000))))*SQRT(2*Basic!$C$4*9.81))))*SIN(RADIANS(AK1047))+(SQRT(((SQRT((SIN(RADIANS(90-DEGREES(ASIN(AD1047/2000))))*SQRT(2*Basic!$C$4*9.81)*Tool!$B$125*SIN(RADIANS(90-DEGREES(ASIN(AD1047/2000))))*SQRT(2*Basic!$C$4*9.81)*Tool!$B$125)+(COS(RADIANS(90-DEGREES(ASIN(AD1047/2000))))*SQRT(2*Basic!$C$4*9.81)*COS(RADIANS(90-DEGREES(ASIN(AD1047/2000))))*SQRT(2*Basic!$C$4*9.81))))*SIN(RADIANS(AK1047))*(SQRT((SIN(RADIANS(90-DEGREES(ASIN(AD1047/2000))))*SQRT(2*Basic!$C$4*9.81)*Tool!$B$125*SIN(RADIANS(90-DEGREES(ASIN(AD1047/2000))))*SQRT(2*Basic!$C$4*9.81)*Tool!$B$125)+(COS(RADIANS(90-DEGREES(ASIN(AD1047/2000))))*SQRT(2*Basic!$C$4*9.81)*COS(RADIANS(90-DEGREES(ASIN(AD1047/2000))))*SQRT(2*Basic!$C$4*9.81))))*SIN(RADIANS(AK1047)))-19.62*(-Basic!$C$3))))*(SQRT((SIN(RADIANS(90-DEGREES(ASIN(AD1047/2000))))*SQRT(2*Basic!$C$4*9.81)*Tool!$B$125*SIN(RADIANS(90-DEGREES(ASIN(AD1047/2000))))*SQRT(2*Basic!$C$4*9.81)*Tool!$B$125)+(COS(RADIANS(90-DEGREES(ASIN(AD1047/2000))))*SQRT(2*Basic!$C$4*9.81)*COS(RADIANS(90-DEGREES(ASIN(AD1047/2000))))*SQRT(2*Basic!$C$4*9.81))))*COS(RADIANS(AK1047))</f>
        <v>5.6148308901648596</v>
      </c>
    </row>
    <row r="1048" spans="6:45" x14ac:dyDescent="0.3">
      <c r="F1048">
        <v>1046</v>
      </c>
      <c r="G1048" s="31">
        <f t="shared" si="110"/>
        <v>3.0836514751190474</v>
      </c>
      <c r="H1048" s="35">
        <f>Tool!$E$10+('Trajectory Map'!G1048*SIN(RADIANS(90-2*DEGREES(ASIN($D$5/2000))))/COS(RADIANS(90-2*DEGREES(ASIN($D$5/2000))))-('Trajectory Map'!G1048*'Trajectory Map'!G1048/((VLOOKUP($D$5,$AD$3:$AR$2002,15,FALSE)*4*COS(RADIANS(90-2*DEGREES(ASIN($D$5/2000))))*COS(RADIANS(90-2*DEGREES(ASIN($D$5/2000))))))))</f>
        <v>4.5653771119804336</v>
      </c>
      <c r="AD1048" s="33">
        <f t="shared" si="114"/>
        <v>1046</v>
      </c>
      <c r="AE1048" s="33">
        <f t="shared" si="111"/>
        <v>1704.6653630551657</v>
      </c>
      <c r="AH1048" s="33">
        <f t="shared" si="112"/>
        <v>31.533701562715358</v>
      </c>
      <c r="AI1048" s="33">
        <f t="shared" si="113"/>
        <v>58.466298437284642</v>
      </c>
      <c r="AK1048" s="75">
        <f t="shared" si="115"/>
        <v>26.932596874569285</v>
      </c>
      <c r="AN1048" s="64"/>
      <c r="AQ1048" s="64"/>
      <c r="AR1048" s="75">
        <f>(SQRT((SIN(RADIANS(90-DEGREES(ASIN(AD1048/2000))))*SQRT(2*Basic!$C$4*9.81)*Tool!$B$125*SIN(RADIANS(90-DEGREES(ASIN(AD1048/2000))))*SQRT(2*Basic!$C$4*9.81)*Tool!$B$125)+(COS(RADIANS(90-DEGREES(ASIN(AD1048/2000))))*SQRT(2*Basic!$C$4*9.81)*COS(RADIANS(90-DEGREES(ASIN(AD1048/2000))))*SQRT(2*Basic!$C$4*9.81))))*(SQRT((SIN(RADIANS(90-DEGREES(ASIN(AD1048/2000))))*SQRT(2*Basic!$C$4*9.81)*Tool!$B$125*SIN(RADIANS(90-DEGREES(ASIN(AD1048/2000))))*SQRT(2*Basic!$C$4*9.81)*Tool!$B$125)+(COS(RADIANS(90-DEGREES(ASIN(AD1048/2000))))*SQRT(2*Basic!$C$4*9.81)*COS(RADIANS(90-DEGREES(ASIN(AD1048/2000))))*SQRT(2*Basic!$C$4*9.81))))/(2*9.81)</f>
        <v>1.1209615584400001</v>
      </c>
      <c r="AS1048" s="75">
        <f>(1/9.81)*((SQRT((SIN(RADIANS(90-DEGREES(ASIN(AD1048/2000))))*SQRT(2*Basic!$C$4*9.81)*Tool!$B$125*SIN(RADIANS(90-DEGREES(ASIN(AD1048/2000))))*SQRT(2*Basic!$C$4*9.81)*Tool!$B$125)+(COS(RADIANS(90-DEGREES(ASIN(AD1048/2000))))*SQRT(2*Basic!$C$4*9.81)*COS(RADIANS(90-DEGREES(ASIN(AD1048/2000))))*SQRT(2*Basic!$C$4*9.81))))*SIN(RADIANS(AK1048))+(SQRT(((SQRT((SIN(RADIANS(90-DEGREES(ASIN(AD1048/2000))))*SQRT(2*Basic!$C$4*9.81)*Tool!$B$125*SIN(RADIANS(90-DEGREES(ASIN(AD1048/2000))))*SQRT(2*Basic!$C$4*9.81)*Tool!$B$125)+(COS(RADIANS(90-DEGREES(ASIN(AD1048/2000))))*SQRT(2*Basic!$C$4*9.81)*COS(RADIANS(90-DEGREES(ASIN(AD1048/2000))))*SQRT(2*Basic!$C$4*9.81))))*SIN(RADIANS(AK1048))*(SQRT((SIN(RADIANS(90-DEGREES(ASIN(AD1048/2000))))*SQRT(2*Basic!$C$4*9.81)*Tool!$B$125*SIN(RADIANS(90-DEGREES(ASIN(AD1048/2000))))*SQRT(2*Basic!$C$4*9.81)*Tool!$B$125)+(COS(RADIANS(90-DEGREES(ASIN(AD1048/2000))))*SQRT(2*Basic!$C$4*9.81)*COS(RADIANS(90-DEGREES(ASIN(AD1048/2000))))*SQRT(2*Basic!$C$4*9.81))))*SIN(RADIANS(AK1048)))-19.62*(-Basic!$C$3))))*(SQRT((SIN(RADIANS(90-DEGREES(ASIN(AD1048/2000))))*SQRT(2*Basic!$C$4*9.81)*Tool!$B$125*SIN(RADIANS(90-DEGREES(ASIN(AD1048/2000))))*SQRT(2*Basic!$C$4*9.81)*Tool!$B$125)+(COS(RADIANS(90-DEGREES(ASIN(AD1048/2000))))*SQRT(2*Basic!$C$4*9.81)*COS(RADIANS(90-DEGREES(ASIN(AD1048/2000))))*SQRT(2*Basic!$C$4*9.81))))*COS(RADIANS(AK1048))</f>
        <v>5.6173672198631275</v>
      </c>
    </row>
    <row r="1049" spans="6:45" x14ac:dyDescent="0.3">
      <c r="F1049">
        <v>1047</v>
      </c>
      <c r="G1049" s="31">
        <f t="shared" si="110"/>
        <v>3.0865995166822584</v>
      </c>
      <c r="H1049" s="35">
        <f>Tool!$E$10+('Trajectory Map'!G1049*SIN(RADIANS(90-2*DEGREES(ASIN($D$5/2000))))/COS(RADIANS(90-2*DEGREES(ASIN($D$5/2000))))-('Trajectory Map'!G1049*'Trajectory Map'!G1049/((VLOOKUP($D$5,$AD$3:$AR$2002,15,FALSE)*4*COS(RADIANS(90-2*DEGREES(ASIN($D$5/2000))))*COS(RADIANS(90-2*DEGREES(ASIN($D$5/2000))))))))</f>
        <v>4.5621976233780748</v>
      </c>
      <c r="AD1049" s="33">
        <f t="shared" si="114"/>
        <v>1047</v>
      </c>
      <c r="AE1049" s="33">
        <f t="shared" si="111"/>
        <v>1704.0513489915731</v>
      </c>
      <c r="AH1049" s="33">
        <f t="shared" si="112"/>
        <v>31.567318775707506</v>
      </c>
      <c r="AI1049" s="33">
        <f t="shared" si="113"/>
        <v>58.432681224292494</v>
      </c>
      <c r="AK1049" s="75">
        <f t="shared" si="115"/>
        <v>26.865362448584989</v>
      </c>
      <c r="AN1049" s="64"/>
      <c r="AQ1049" s="64"/>
      <c r="AR1049" s="75">
        <f>(SQRT((SIN(RADIANS(90-DEGREES(ASIN(AD1049/2000))))*SQRT(2*Basic!$C$4*9.81)*Tool!$B$125*SIN(RADIANS(90-DEGREES(ASIN(AD1049/2000))))*SQRT(2*Basic!$C$4*9.81)*Tool!$B$125)+(COS(RADIANS(90-DEGREES(ASIN(AD1049/2000))))*SQRT(2*Basic!$C$4*9.81)*COS(RADIANS(90-DEGREES(ASIN(AD1049/2000))))*SQRT(2*Basic!$C$4*9.81))))*(SQRT((SIN(RADIANS(90-DEGREES(ASIN(AD1049/2000))))*SQRT(2*Basic!$C$4*9.81)*Tool!$B$125*SIN(RADIANS(90-DEGREES(ASIN(AD1049/2000))))*SQRT(2*Basic!$C$4*9.81)*Tool!$B$125)+(COS(RADIANS(90-DEGREES(ASIN(AD1049/2000))))*SQRT(2*Basic!$C$4*9.81)*COS(RADIANS(90-DEGREES(ASIN(AD1049/2000))))*SQRT(2*Basic!$C$4*9.81))))/(2*9.81)</f>
        <v>1.1215226708099999</v>
      </c>
      <c r="AS1049" s="75">
        <f>(1/9.81)*((SQRT((SIN(RADIANS(90-DEGREES(ASIN(AD1049/2000))))*SQRT(2*Basic!$C$4*9.81)*Tool!$B$125*SIN(RADIANS(90-DEGREES(ASIN(AD1049/2000))))*SQRT(2*Basic!$C$4*9.81)*Tool!$B$125)+(COS(RADIANS(90-DEGREES(ASIN(AD1049/2000))))*SQRT(2*Basic!$C$4*9.81)*COS(RADIANS(90-DEGREES(ASIN(AD1049/2000))))*SQRT(2*Basic!$C$4*9.81))))*SIN(RADIANS(AK1049))+(SQRT(((SQRT((SIN(RADIANS(90-DEGREES(ASIN(AD1049/2000))))*SQRT(2*Basic!$C$4*9.81)*Tool!$B$125*SIN(RADIANS(90-DEGREES(ASIN(AD1049/2000))))*SQRT(2*Basic!$C$4*9.81)*Tool!$B$125)+(COS(RADIANS(90-DEGREES(ASIN(AD1049/2000))))*SQRT(2*Basic!$C$4*9.81)*COS(RADIANS(90-DEGREES(ASIN(AD1049/2000))))*SQRT(2*Basic!$C$4*9.81))))*SIN(RADIANS(AK1049))*(SQRT((SIN(RADIANS(90-DEGREES(ASIN(AD1049/2000))))*SQRT(2*Basic!$C$4*9.81)*Tool!$B$125*SIN(RADIANS(90-DEGREES(ASIN(AD1049/2000))))*SQRT(2*Basic!$C$4*9.81)*Tool!$B$125)+(COS(RADIANS(90-DEGREES(ASIN(AD1049/2000))))*SQRT(2*Basic!$C$4*9.81)*COS(RADIANS(90-DEGREES(ASIN(AD1049/2000))))*SQRT(2*Basic!$C$4*9.81))))*SIN(RADIANS(AK1049)))-19.62*(-Basic!$C$3))))*(SQRT((SIN(RADIANS(90-DEGREES(ASIN(AD1049/2000))))*SQRT(2*Basic!$C$4*9.81)*Tool!$B$125*SIN(RADIANS(90-DEGREES(ASIN(AD1049/2000))))*SQRT(2*Basic!$C$4*9.81)*Tool!$B$125)+(COS(RADIANS(90-DEGREES(ASIN(AD1049/2000))))*SQRT(2*Basic!$C$4*9.81)*COS(RADIANS(90-DEGREES(ASIN(AD1049/2000))))*SQRT(2*Basic!$C$4*9.81))))*COS(RADIANS(AK1049))</f>
        <v>5.619893199360102</v>
      </c>
    </row>
    <row r="1050" spans="6:45" x14ac:dyDescent="0.3">
      <c r="F1050">
        <v>1048</v>
      </c>
      <c r="G1050" s="31">
        <f t="shared" si="110"/>
        <v>3.0895475582454699</v>
      </c>
      <c r="H1050" s="35">
        <f>Tool!$E$10+('Trajectory Map'!G1050*SIN(RADIANS(90-2*DEGREES(ASIN($D$5/2000))))/COS(RADIANS(90-2*DEGREES(ASIN($D$5/2000))))-('Trajectory Map'!G1050*'Trajectory Map'!G1050/((VLOOKUP($D$5,$AD$3:$AR$2002,15,FALSE)*4*COS(RADIANS(90-2*DEGREES(ASIN($D$5/2000))))*COS(RADIANS(90-2*DEGREES(ASIN($D$5/2000))))))))</f>
        <v>4.5590146811822017</v>
      </c>
      <c r="AD1050" s="33">
        <f t="shared" si="114"/>
        <v>1048</v>
      </c>
      <c r="AE1050" s="33">
        <f t="shared" si="111"/>
        <v>1703.4365265544825</v>
      </c>
      <c r="AH1050" s="33">
        <f t="shared" si="112"/>
        <v>31.600948112016759</v>
      </c>
      <c r="AI1050" s="33">
        <f t="shared" si="113"/>
        <v>58.399051887983241</v>
      </c>
      <c r="AK1050" s="75">
        <f t="shared" si="115"/>
        <v>26.798103775966482</v>
      </c>
      <c r="AN1050" s="64"/>
      <c r="AQ1050" s="64"/>
      <c r="AR1050" s="75">
        <f>(SQRT((SIN(RADIANS(90-DEGREES(ASIN(AD1050/2000))))*SQRT(2*Basic!$C$4*9.81)*Tool!$B$125*SIN(RADIANS(90-DEGREES(ASIN(AD1050/2000))))*SQRT(2*Basic!$C$4*9.81)*Tool!$B$125)+(COS(RADIANS(90-DEGREES(ASIN(AD1050/2000))))*SQRT(2*Basic!$C$4*9.81)*COS(RADIANS(90-DEGREES(ASIN(AD1050/2000))))*SQRT(2*Basic!$C$4*9.81))))*(SQRT((SIN(RADIANS(90-DEGREES(ASIN(AD1050/2000))))*SQRT(2*Basic!$C$4*9.81)*Tool!$B$125*SIN(RADIANS(90-DEGREES(ASIN(AD1050/2000))))*SQRT(2*Basic!$C$4*9.81)*Tool!$B$125)+(COS(RADIANS(90-DEGREES(ASIN(AD1050/2000))))*SQRT(2*Basic!$C$4*9.81)*COS(RADIANS(90-DEGREES(ASIN(AD1050/2000))))*SQRT(2*Basic!$C$4*9.81))))/(2*9.81)</f>
        <v>1.1220843193600003</v>
      </c>
      <c r="AS1050" s="75">
        <f>(1/9.81)*((SQRT((SIN(RADIANS(90-DEGREES(ASIN(AD1050/2000))))*SQRT(2*Basic!$C$4*9.81)*Tool!$B$125*SIN(RADIANS(90-DEGREES(ASIN(AD1050/2000))))*SQRT(2*Basic!$C$4*9.81)*Tool!$B$125)+(COS(RADIANS(90-DEGREES(ASIN(AD1050/2000))))*SQRT(2*Basic!$C$4*9.81)*COS(RADIANS(90-DEGREES(ASIN(AD1050/2000))))*SQRT(2*Basic!$C$4*9.81))))*SIN(RADIANS(AK1050))+(SQRT(((SQRT((SIN(RADIANS(90-DEGREES(ASIN(AD1050/2000))))*SQRT(2*Basic!$C$4*9.81)*Tool!$B$125*SIN(RADIANS(90-DEGREES(ASIN(AD1050/2000))))*SQRT(2*Basic!$C$4*9.81)*Tool!$B$125)+(COS(RADIANS(90-DEGREES(ASIN(AD1050/2000))))*SQRT(2*Basic!$C$4*9.81)*COS(RADIANS(90-DEGREES(ASIN(AD1050/2000))))*SQRT(2*Basic!$C$4*9.81))))*SIN(RADIANS(AK1050))*(SQRT((SIN(RADIANS(90-DEGREES(ASIN(AD1050/2000))))*SQRT(2*Basic!$C$4*9.81)*Tool!$B$125*SIN(RADIANS(90-DEGREES(ASIN(AD1050/2000))))*SQRT(2*Basic!$C$4*9.81)*Tool!$B$125)+(COS(RADIANS(90-DEGREES(ASIN(AD1050/2000))))*SQRT(2*Basic!$C$4*9.81)*COS(RADIANS(90-DEGREES(ASIN(AD1050/2000))))*SQRT(2*Basic!$C$4*9.81))))*SIN(RADIANS(AK1050)))-19.62*(-Basic!$C$3))))*(SQRT((SIN(RADIANS(90-DEGREES(ASIN(AD1050/2000))))*SQRT(2*Basic!$C$4*9.81)*Tool!$B$125*SIN(RADIANS(90-DEGREES(ASIN(AD1050/2000))))*SQRT(2*Basic!$C$4*9.81)*Tool!$B$125)+(COS(RADIANS(90-DEGREES(ASIN(AD1050/2000))))*SQRT(2*Basic!$C$4*9.81)*COS(RADIANS(90-DEGREES(ASIN(AD1050/2000))))*SQRT(2*Basic!$C$4*9.81))))*COS(RADIANS(AK1050))</f>
        <v>5.6224088121460962</v>
      </c>
    </row>
    <row r="1051" spans="6:45" x14ac:dyDescent="0.3">
      <c r="F1051">
        <v>1049</v>
      </c>
      <c r="G1051" s="31">
        <f t="shared" si="110"/>
        <v>3.0924955998086814</v>
      </c>
      <c r="H1051" s="35">
        <f>Tool!$E$10+('Trajectory Map'!G1051*SIN(RADIANS(90-2*DEGREES(ASIN($D$5/2000))))/COS(RADIANS(90-2*DEGREES(ASIN($D$5/2000))))-('Trajectory Map'!G1051*'Trajectory Map'!G1051/((VLOOKUP($D$5,$AD$3:$AR$2002,15,FALSE)*4*COS(RADIANS(90-2*DEGREES(ASIN($D$5/2000))))*COS(RADIANS(90-2*DEGREES(ASIN($D$5/2000))))))))</f>
        <v>4.5558282853928134</v>
      </c>
      <c r="AD1051" s="33">
        <f t="shared" si="114"/>
        <v>1049</v>
      </c>
      <c r="AE1051" s="33">
        <f t="shared" si="111"/>
        <v>1702.820894868277</v>
      </c>
      <c r="AH1051" s="33">
        <f t="shared" si="112"/>
        <v>31.63458959636651</v>
      </c>
      <c r="AI1051" s="33">
        <f t="shared" si="113"/>
        <v>58.36541040363349</v>
      </c>
      <c r="AK1051" s="75">
        <f t="shared" si="115"/>
        <v>26.73082080726698</v>
      </c>
      <c r="AN1051" s="64"/>
      <c r="AQ1051" s="64"/>
      <c r="AR1051" s="75">
        <f>(SQRT((SIN(RADIANS(90-DEGREES(ASIN(AD1051/2000))))*SQRT(2*Basic!$C$4*9.81)*Tool!$B$125*SIN(RADIANS(90-DEGREES(ASIN(AD1051/2000))))*SQRT(2*Basic!$C$4*9.81)*Tool!$B$125)+(COS(RADIANS(90-DEGREES(ASIN(AD1051/2000))))*SQRT(2*Basic!$C$4*9.81)*COS(RADIANS(90-DEGREES(ASIN(AD1051/2000))))*SQRT(2*Basic!$C$4*9.81))))*(SQRT((SIN(RADIANS(90-DEGREES(ASIN(AD1051/2000))))*SQRT(2*Basic!$C$4*9.81)*Tool!$B$125*SIN(RADIANS(90-DEGREES(ASIN(AD1051/2000))))*SQRT(2*Basic!$C$4*9.81)*Tool!$B$125)+(COS(RADIANS(90-DEGREES(ASIN(AD1051/2000))))*SQRT(2*Basic!$C$4*9.81)*COS(RADIANS(90-DEGREES(ASIN(AD1051/2000))))*SQRT(2*Basic!$C$4*9.81))))/(2*9.81)</f>
        <v>1.1226465040900002</v>
      </c>
      <c r="AS1051" s="75">
        <f>(1/9.81)*((SQRT((SIN(RADIANS(90-DEGREES(ASIN(AD1051/2000))))*SQRT(2*Basic!$C$4*9.81)*Tool!$B$125*SIN(RADIANS(90-DEGREES(ASIN(AD1051/2000))))*SQRT(2*Basic!$C$4*9.81)*Tool!$B$125)+(COS(RADIANS(90-DEGREES(ASIN(AD1051/2000))))*SQRT(2*Basic!$C$4*9.81)*COS(RADIANS(90-DEGREES(ASIN(AD1051/2000))))*SQRT(2*Basic!$C$4*9.81))))*SIN(RADIANS(AK1051))+(SQRT(((SQRT((SIN(RADIANS(90-DEGREES(ASIN(AD1051/2000))))*SQRT(2*Basic!$C$4*9.81)*Tool!$B$125*SIN(RADIANS(90-DEGREES(ASIN(AD1051/2000))))*SQRT(2*Basic!$C$4*9.81)*Tool!$B$125)+(COS(RADIANS(90-DEGREES(ASIN(AD1051/2000))))*SQRT(2*Basic!$C$4*9.81)*COS(RADIANS(90-DEGREES(ASIN(AD1051/2000))))*SQRT(2*Basic!$C$4*9.81))))*SIN(RADIANS(AK1051))*(SQRT((SIN(RADIANS(90-DEGREES(ASIN(AD1051/2000))))*SQRT(2*Basic!$C$4*9.81)*Tool!$B$125*SIN(RADIANS(90-DEGREES(ASIN(AD1051/2000))))*SQRT(2*Basic!$C$4*9.81)*Tool!$B$125)+(COS(RADIANS(90-DEGREES(ASIN(AD1051/2000))))*SQRT(2*Basic!$C$4*9.81)*COS(RADIANS(90-DEGREES(ASIN(AD1051/2000))))*SQRT(2*Basic!$C$4*9.81))))*SIN(RADIANS(AK1051)))-19.62*(-Basic!$C$3))))*(SQRT((SIN(RADIANS(90-DEGREES(ASIN(AD1051/2000))))*SQRT(2*Basic!$C$4*9.81)*Tool!$B$125*SIN(RADIANS(90-DEGREES(ASIN(AD1051/2000))))*SQRT(2*Basic!$C$4*9.81)*Tool!$B$125)+(COS(RADIANS(90-DEGREES(ASIN(AD1051/2000))))*SQRT(2*Basic!$C$4*9.81)*COS(RADIANS(90-DEGREES(ASIN(AD1051/2000))))*SQRT(2*Basic!$C$4*9.81))))*COS(RADIANS(AK1051))</f>
        <v>5.6249140417176706</v>
      </c>
    </row>
    <row r="1052" spans="6:45" x14ac:dyDescent="0.3">
      <c r="F1052">
        <v>1050</v>
      </c>
      <c r="G1052" s="31">
        <f t="shared" si="110"/>
        <v>3.0954436413718929</v>
      </c>
      <c r="H1052" s="35">
        <f>Tool!$E$10+('Trajectory Map'!G1052*SIN(RADIANS(90-2*DEGREES(ASIN($D$5/2000))))/COS(RADIANS(90-2*DEGREES(ASIN($D$5/2000))))-('Trajectory Map'!G1052*'Trajectory Map'!G1052/((VLOOKUP($D$5,$AD$3:$AR$2002,15,FALSE)*4*COS(RADIANS(90-2*DEGREES(ASIN($D$5/2000))))*COS(RADIANS(90-2*DEGREES(ASIN($D$5/2000))))))))</f>
        <v>4.5526384360099126</v>
      </c>
      <c r="AD1052" s="33">
        <f t="shared" si="114"/>
        <v>1050</v>
      </c>
      <c r="AE1052" s="33">
        <f t="shared" si="111"/>
        <v>1702.2044530549201</v>
      </c>
      <c r="AH1052" s="33">
        <f t="shared" si="112"/>
        <v>31.66824325354165</v>
      </c>
      <c r="AI1052" s="33">
        <f t="shared" si="113"/>
        <v>58.331756746458353</v>
      </c>
      <c r="AK1052" s="75">
        <f t="shared" si="115"/>
        <v>26.663513492916699</v>
      </c>
      <c r="AN1052" s="64"/>
      <c r="AQ1052" s="64"/>
      <c r="AR1052" s="75">
        <f>(SQRT((SIN(RADIANS(90-DEGREES(ASIN(AD1052/2000))))*SQRT(2*Basic!$C$4*9.81)*Tool!$B$125*SIN(RADIANS(90-DEGREES(ASIN(AD1052/2000))))*SQRT(2*Basic!$C$4*9.81)*Tool!$B$125)+(COS(RADIANS(90-DEGREES(ASIN(AD1052/2000))))*SQRT(2*Basic!$C$4*9.81)*COS(RADIANS(90-DEGREES(ASIN(AD1052/2000))))*SQRT(2*Basic!$C$4*9.81))))*(SQRT((SIN(RADIANS(90-DEGREES(ASIN(AD1052/2000))))*SQRT(2*Basic!$C$4*9.81)*Tool!$B$125*SIN(RADIANS(90-DEGREES(ASIN(AD1052/2000))))*SQRT(2*Basic!$C$4*9.81)*Tool!$B$125)+(COS(RADIANS(90-DEGREES(ASIN(AD1052/2000))))*SQRT(2*Basic!$C$4*9.81)*COS(RADIANS(90-DEGREES(ASIN(AD1052/2000))))*SQRT(2*Basic!$C$4*9.81))))/(2*9.81)</f>
        <v>1.1232092249999999</v>
      </c>
      <c r="AS1052" s="75">
        <f>(1/9.81)*((SQRT((SIN(RADIANS(90-DEGREES(ASIN(AD1052/2000))))*SQRT(2*Basic!$C$4*9.81)*Tool!$B$125*SIN(RADIANS(90-DEGREES(ASIN(AD1052/2000))))*SQRT(2*Basic!$C$4*9.81)*Tool!$B$125)+(COS(RADIANS(90-DEGREES(ASIN(AD1052/2000))))*SQRT(2*Basic!$C$4*9.81)*COS(RADIANS(90-DEGREES(ASIN(AD1052/2000))))*SQRT(2*Basic!$C$4*9.81))))*SIN(RADIANS(AK1052))+(SQRT(((SQRT((SIN(RADIANS(90-DEGREES(ASIN(AD1052/2000))))*SQRT(2*Basic!$C$4*9.81)*Tool!$B$125*SIN(RADIANS(90-DEGREES(ASIN(AD1052/2000))))*SQRT(2*Basic!$C$4*9.81)*Tool!$B$125)+(COS(RADIANS(90-DEGREES(ASIN(AD1052/2000))))*SQRT(2*Basic!$C$4*9.81)*COS(RADIANS(90-DEGREES(ASIN(AD1052/2000))))*SQRT(2*Basic!$C$4*9.81))))*SIN(RADIANS(AK1052))*(SQRT((SIN(RADIANS(90-DEGREES(ASIN(AD1052/2000))))*SQRT(2*Basic!$C$4*9.81)*Tool!$B$125*SIN(RADIANS(90-DEGREES(ASIN(AD1052/2000))))*SQRT(2*Basic!$C$4*9.81)*Tool!$B$125)+(COS(RADIANS(90-DEGREES(ASIN(AD1052/2000))))*SQRT(2*Basic!$C$4*9.81)*COS(RADIANS(90-DEGREES(ASIN(AD1052/2000))))*SQRT(2*Basic!$C$4*9.81))))*SIN(RADIANS(AK1052)))-19.62*(-Basic!$C$3))))*(SQRT((SIN(RADIANS(90-DEGREES(ASIN(AD1052/2000))))*SQRT(2*Basic!$C$4*9.81)*Tool!$B$125*SIN(RADIANS(90-DEGREES(ASIN(AD1052/2000))))*SQRT(2*Basic!$C$4*9.81)*Tool!$B$125)+(COS(RADIANS(90-DEGREES(ASIN(AD1052/2000))))*SQRT(2*Basic!$C$4*9.81)*COS(RADIANS(90-DEGREES(ASIN(AD1052/2000))))*SQRT(2*Basic!$C$4*9.81))))*COS(RADIANS(AK1052))</f>
        <v>5.6274088715777584</v>
      </c>
    </row>
    <row r="1053" spans="6:45" x14ac:dyDescent="0.3">
      <c r="F1053">
        <v>1051</v>
      </c>
      <c r="G1053" s="31">
        <f t="shared" si="110"/>
        <v>3.0983916829351044</v>
      </c>
      <c r="H1053" s="35">
        <f>Tool!$E$10+('Trajectory Map'!G1053*SIN(RADIANS(90-2*DEGREES(ASIN($D$5/2000))))/COS(RADIANS(90-2*DEGREES(ASIN($D$5/2000))))-('Trajectory Map'!G1053*'Trajectory Map'!G1053/((VLOOKUP($D$5,$AD$3:$AR$2002,15,FALSE)*4*COS(RADIANS(90-2*DEGREES(ASIN($D$5/2000))))*COS(RADIANS(90-2*DEGREES(ASIN($D$5/2000))))))))</f>
        <v>4.5494451330334966</v>
      </c>
      <c r="AD1053" s="33">
        <f t="shared" si="114"/>
        <v>1051</v>
      </c>
      <c r="AE1053" s="33">
        <f t="shared" si="111"/>
        <v>1701.5872002339463</v>
      </c>
      <c r="AH1053" s="33">
        <f t="shared" si="112"/>
        <v>31.701909108388708</v>
      </c>
      <c r="AI1053" s="33">
        <f t="shared" si="113"/>
        <v>58.298090891611295</v>
      </c>
      <c r="AK1053" s="75">
        <f t="shared" si="115"/>
        <v>26.596181783222583</v>
      </c>
      <c r="AN1053" s="64"/>
      <c r="AQ1053" s="64"/>
      <c r="AR1053" s="75">
        <f>(SQRT((SIN(RADIANS(90-DEGREES(ASIN(AD1053/2000))))*SQRT(2*Basic!$C$4*9.81)*Tool!$B$125*SIN(RADIANS(90-DEGREES(ASIN(AD1053/2000))))*SQRT(2*Basic!$C$4*9.81)*Tool!$B$125)+(COS(RADIANS(90-DEGREES(ASIN(AD1053/2000))))*SQRT(2*Basic!$C$4*9.81)*COS(RADIANS(90-DEGREES(ASIN(AD1053/2000))))*SQRT(2*Basic!$C$4*9.81))))*(SQRT((SIN(RADIANS(90-DEGREES(ASIN(AD1053/2000))))*SQRT(2*Basic!$C$4*9.81)*Tool!$B$125*SIN(RADIANS(90-DEGREES(ASIN(AD1053/2000))))*SQRT(2*Basic!$C$4*9.81)*Tool!$B$125)+(COS(RADIANS(90-DEGREES(ASIN(AD1053/2000))))*SQRT(2*Basic!$C$4*9.81)*COS(RADIANS(90-DEGREES(ASIN(AD1053/2000))))*SQRT(2*Basic!$C$4*9.81))))/(2*9.81)</f>
        <v>1.1237724820900001</v>
      </c>
      <c r="AS1053" s="75">
        <f>(1/9.81)*((SQRT((SIN(RADIANS(90-DEGREES(ASIN(AD1053/2000))))*SQRT(2*Basic!$C$4*9.81)*Tool!$B$125*SIN(RADIANS(90-DEGREES(ASIN(AD1053/2000))))*SQRT(2*Basic!$C$4*9.81)*Tool!$B$125)+(COS(RADIANS(90-DEGREES(ASIN(AD1053/2000))))*SQRT(2*Basic!$C$4*9.81)*COS(RADIANS(90-DEGREES(ASIN(AD1053/2000))))*SQRT(2*Basic!$C$4*9.81))))*SIN(RADIANS(AK1053))+(SQRT(((SQRT((SIN(RADIANS(90-DEGREES(ASIN(AD1053/2000))))*SQRT(2*Basic!$C$4*9.81)*Tool!$B$125*SIN(RADIANS(90-DEGREES(ASIN(AD1053/2000))))*SQRT(2*Basic!$C$4*9.81)*Tool!$B$125)+(COS(RADIANS(90-DEGREES(ASIN(AD1053/2000))))*SQRT(2*Basic!$C$4*9.81)*COS(RADIANS(90-DEGREES(ASIN(AD1053/2000))))*SQRT(2*Basic!$C$4*9.81))))*SIN(RADIANS(AK1053))*(SQRT((SIN(RADIANS(90-DEGREES(ASIN(AD1053/2000))))*SQRT(2*Basic!$C$4*9.81)*Tool!$B$125*SIN(RADIANS(90-DEGREES(ASIN(AD1053/2000))))*SQRT(2*Basic!$C$4*9.81)*Tool!$B$125)+(COS(RADIANS(90-DEGREES(ASIN(AD1053/2000))))*SQRT(2*Basic!$C$4*9.81)*COS(RADIANS(90-DEGREES(ASIN(AD1053/2000))))*SQRT(2*Basic!$C$4*9.81))))*SIN(RADIANS(AK1053)))-19.62*(-Basic!$C$3))))*(SQRT((SIN(RADIANS(90-DEGREES(ASIN(AD1053/2000))))*SQRT(2*Basic!$C$4*9.81)*Tool!$B$125*SIN(RADIANS(90-DEGREES(ASIN(AD1053/2000))))*SQRT(2*Basic!$C$4*9.81)*Tool!$B$125)+(COS(RADIANS(90-DEGREES(ASIN(AD1053/2000))))*SQRT(2*Basic!$C$4*9.81)*COS(RADIANS(90-DEGREES(ASIN(AD1053/2000))))*SQRT(2*Basic!$C$4*9.81))))*COS(RADIANS(AK1053))</f>
        <v>5.6298932852357604</v>
      </c>
    </row>
    <row r="1054" spans="6:45" x14ac:dyDescent="0.3">
      <c r="F1054">
        <v>1052</v>
      </c>
      <c r="G1054" s="31">
        <f t="shared" si="110"/>
        <v>3.1013397244983154</v>
      </c>
      <c r="H1054" s="35">
        <f>Tool!$E$10+('Trajectory Map'!G1054*SIN(RADIANS(90-2*DEGREES(ASIN($D$5/2000))))/COS(RADIANS(90-2*DEGREES(ASIN($D$5/2000))))-('Trajectory Map'!G1054*'Trajectory Map'!G1054/((VLOOKUP($D$5,$AD$3:$AR$2002,15,FALSE)*4*COS(RADIANS(90-2*DEGREES(ASIN($D$5/2000))))*COS(RADIANS(90-2*DEGREES(ASIN($D$5/2000))))))))</f>
        <v>4.5462483764635673</v>
      </c>
      <c r="AD1054" s="33">
        <f t="shared" si="114"/>
        <v>1052</v>
      </c>
      <c r="AE1054" s="33">
        <f t="shared" si="111"/>
        <v>1700.9691355224527</v>
      </c>
      <c r="AH1054" s="33">
        <f t="shared" si="112"/>
        <v>31.735587185816161</v>
      </c>
      <c r="AI1054" s="33">
        <f t="shared" si="113"/>
        <v>58.264412814183842</v>
      </c>
      <c r="AK1054" s="75">
        <f t="shared" si="115"/>
        <v>26.528825628367677</v>
      </c>
      <c r="AN1054" s="64"/>
      <c r="AQ1054" s="64"/>
      <c r="AR1054" s="75">
        <f>(SQRT((SIN(RADIANS(90-DEGREES(ASIN(AD1054/2000))))*SQRT(2*Basic!$C$4*9.81)*Tool!$B$125*SIN(RADIANS(90-DEGREES(ASIN(AD1054/2000))))*SQRT(2*Basic!$C$4*9.81)*Tool!$B$125)+(COS(RADIANS(90-DEGREES(ASIN(AD1054/2000))))*SQRT(2*Basic!$C$4*9.81)*COS(RADIANS(90-DEGREES(ASIN(AD1054/2000))))*SQRT(2*Basic!$C$4*9.81))))*(SQRT((SIN(RADIANS(90-DEGREES(ASIN(AD1054/2000))))*SQRT(2*Basic!$C$4*9.81)*Tool!$B$125*SIN(RADIANS(90-DEGREES(ASIN(AD1054/2000))))*SQRT(2*Basic!$C$4*9.81)*Tool!$B$125)+(COS(RADIANS(90-DEGREES(ASIN(AD1054/2000))))*SQRT(2*Basic!$C$4*9.81)*COS(RADIANS(90-DEGREES(ASIN(AD1054/2000))))*SQRT(2*Basic!$C$4*9.81))))/(2*9.81)</f>
        <v>1.1243362753599997</v>
      </c>
      <c r="AS1054" s="75">
        <f>(1/9.81)*((SQRT((SIN(RADIANS(90-DEGREES(ASIN(AD1054/2000))))*SQRT(2*Basic!$C$4*9.81)*Tool!$B$125*SIN(RADIANS(90-DEGREES(ASIN(AD1054/2000))))*SQRT(2*Basic!$C$4*9.81)*Tool!$B$125)+(COS(RADIANS(90-DEGREES(ASIN(AD1054/2000))))*SQRT(2*Basic!$C$4*9.81)*COS(RADIANS(90-DEGREES(ASIN(AD1054/2000))))*SQRT(2*Basic!$C$4*9.81))))*SIN(RADIANS(AK1054))+(SQRT(((SQRT((SIN(RADIANS(90-DEGREES(ASIN(AD1054/2000))))*SQRT(2*Basic!$C$4*9.81)*Tool!$B$125*SIN(RADIANS(90-DEGREES(ASIN(AD1054/2000))))*SQRT(2*Basic!$C$4*9.81)*Tool!$B$125)+(COS(RADIANS(90-DEGREES(ASIN(AD1054/2000))))*SQRT(2*Basic!$C$4*9.81)*COS(RADIANS(90-DEGREES(ASIN(AD1054/2000))))*SQRT(2*Basic!$C$4*9.81))))*SIN(RADIANS(AK1054))*(SQRT((SIN(RADIANS(90-DEGREES(ASIN(AD1054/2000))))*SQRT(2*Basic!$C$4*9.81)*Tool!$B$125*SIN(RADIANS(90-DEGREES(ASIN(AD1054/2000))))*SQRT(2*Basic!$C$4*9.81)*Tool!$B$125)+(COS(RADIANS(90-DEGREES(ASIN(AD1054/2000))))*SQRT(2*Basic!$C$4*9.81)*COS(RADIANS(90-DEGREES(ASIN(AD1054/2000))))*SQRT(2*Basic!$C$4*9.81))))*SIN(RADIANS(AK1054)))-19.62*(-Basic!$C$3))))*(SQRT((SIN(RADIANS(90-DEGREES(ASIN(AD1054/2000))))*SQRT(2*Basic!$C$4*9.81)*Tool!$B$125*SIN(RADIANS(90-DEGREES(ASIN(AD1054/2000))))*SQRT(2*Basic!$C$4*9.81)*Tool!$B$125)+(COS(RADIANS(90-DEGREES(ASIN(AD1054/2000))))*SQRT(2*Basic!$C$4*9.81)*COS(RADIANS(90-DEGREES(ASIN(AD1054/2000))))*SQRT(2*Basic!$C$4*9.81))))*COS(RADIANS(AK1054))</f>
        <v>5.6323672662076634</v>
      </c>
    </row>
    <row r="1055" spans="6:45" x14ac:dyDescent="0.3">
      <c r="F1055">
        <v>1053</v>
      </c>
      <c r="G1055" s="31">
        <f t="shared" si="110"/>
        <v>3.1042877660615269</v>
      </c>
      <c r="H1055" s="35">
        <f>Tool!$E$10+('Trajectory Map'!G1055*SIN(RADIANS(90-2*DEGREES(ASIN($D$5/2000))))/COS(RADIANS(90-2*DEGREES(ASIN($D$5/2000))))-('Trajectory Map'!G1055*'Trajectory Map'!G1055/((VLOOKUP($D$5,$AD$3:$AR$2002,15,FALSE)*4*COS(RADIANS(90-2*DEGREES(ASIN($D$5/2000))))*COS(RADIANS(90-2*DEGREES(ASIN($D$5/2000))))))))</f>
        <v>4.5430481663001236</v>
      </c>
      <c r="AD1055" s="33">
        <f t="shared" si="114"/>
        <v>1053</v>
      </c>
      <c r="AE1055" s="33">
        <f t="shared" si="111"/>
        <v>1700.3502580350907</v>
      </c>
      <c r="AH1055" s="33">
        <f t="shared" si="112"/>
        <v>31.76927751079462</v>
      </c>
      <c r="AI1055" s="33">
        <f t="shared" si="113"/>
        <v>58.230722489205377</v>
      </c>
      <c r="AK1055" s="75">
        <f t="shared" si="115"/>
        <v>26.461444978410761</v>
      </c>
      <c r="AN1055" s="64"/>
      <c r="AQ1055" s="64"/>
      <c r="AR1055" s="75">
        <f>(SQRT((SIN(RADIANS(90-DEGREES(ASIN(AD1055/2000))))*SQRT(2*Basic!$C$4*9.81)*Tool!$B$125*SIN(RADIANS(90-DEGREES(ASIN(AD1055/2000))))*SQRT(2*Basic!$C$4*9.81)*Tool!$B$125)+(COS(RADIANS(90-DEGREES(ASIN(AD1055/2000))))*SQRT(2*Basic!$C$4*9.81)*COS(RADIANS(90-DEGREES(ASIN(AD1055/2000))))*SQRT(2*Basic!$C$4*9.81))))*(SQRT((SIN(RADIANS(90-DEGREES(ASIN(AD1055/2000))))*SQRT(2*Basic!$C$4*9.81)*Tool!$B$125*SIN(RADIANS(90-DEGREES(ASIN(AD1055/2000))))*SQRT(2*Basic!$C$4*9.81)*Tool!$B$125)+(COS(RADIANS(90-DEGREES(ASIN(AD1055/2000))))*SQRT(2*Basic!$C$4*9.81)*COS(RADIANS(90-DEGREES(ASIN(AD1055/2000))))*SQRT(2*Basic!$C$4*9.81))))/(2*9.81)</f>
        <v>1.1249006048099999</v>
      </c>
      <c r="AS1055" s="75">
        <f>(1/9.81)*((SQRT((SIN(RADIANS(90-DEGREES(ASIN(AD1055/2000))))*SQRT(2*Basic!$C$4*9.81)*Tool!$B$125*SIN(RADIANS(90-DEGREES(ASIN(AD1055/2000))))*SQRT(2*Basic!$C$4*9.81)*Tool!$B$125)+(COS(RADIANS(90-DEGREES(ASIN(AD1055/2000))))*SQRT(2*Basic!$C$4*9.81)*COS(RADIANS(90-DEGREES(ASIN(AD1055/2000))))*SQRT(2*Basic!$C$4*9.81))))*SIN(RADIANS(AK1055))+(SQRT(((SQRT((SIN(RADIANS(90-DEGREES(ASIN(AD1055/2000))))*SQRT(2*Basic!$C$4*9.81)*Tool!$B$125*SIN(RADIANS(90-DEGREES(ASIN(AD1055/2000))))*SQRT(2*Basic!$C$4*9.81)*Tool!$B$125)+(COS(RADIANS(90-DEGREES(ASIN(AD1055/2000))))*SQRT(2*Basic!$C$4*9.81)*COS(RADIANS(90-DEGREES(ASIN(AD1055/2000))))*SQRT(2*Basic!$C$4*9.81))))*SIN(RADIANS(AK1055))*(SQRT((SIN(RADIANS(90-DEGREES(ASIN(AD1055/2000))))*SQRT(2*Basic!$C$4*9.81)*Tool!$B$125*SIN(RADIANS(90-DEGREES(ASIN(AD1055/2000))))*SQRT(2*Basic!$C$4*9.81)*Tool!$B$125)+(COS(RADIANS(90-DEGREES(ASIN(AD1055/2000))))*SQRT(2*Basic!$C$4*9.81)*COS(RADIANS(90-DEGREES(ASIN(AD1055/2000))))*SQRT(2*Basic!$C$4*9.81))))*SIN(RADIANS(AK1055)))-19.62*(-Basic!$C$3))))*(SQRT((SIN(RADIANS(90-DEGREES(ASIN(AD1055/2000))))*SQRT(2*Basic!$C$4*9.81)*Tool!$B$125*SIN(RADIANS(90-DEGREES(ASIN(AD1055/2000))))*SQRT(2*Basic!$C$4*9.81)*Tool!$B$125)+(COS(RADIANS(90-DEGREES(ASIN(AD1055/2000))))*SQRT(2*Basic!$C$4*9.81)*COS(RADIANS(90-DEGREES(ASIN(AD1055/2000))))*SQRT(2*Basic!$C$4*9.81))))*COS(RADIANS(AK1055))</f>
        <v>5.6348307980161545</v>
      </c>
    </row>
    <row r="1056" spans="6:45" x14ac:dyDescent="0.3">
      <c r="F1056">
        <v>1054</v>
      </c>
      <c r="G1056" s="31">
        <f t="shared" si="110"/>
        <v>3.1072358076247379</v>
      </c>
      <c r="H1056" s="35">
        <f>Tool!$E$10+('Trajectory Map'!G1056*SIN(RADIANS(90-2*DEGREES(ASIN($D$5/2000))))/COS(RADIANS(90-2*DEGREES(ASIN($D$5/2000))))-('Trajectory Map'!G1056*'Trajectory Map'!G1056/((VLOOKUP($D$5,$AD$3:$AR$2002,15,FALSE)*4*COS(RADIANS(90-2*DEGREES(ASIN($D$5/2000))))*COS(RADIANS(90-2*DEGREES(ASIN($D$5/2000))))))))</f>
        <v>4.5398445025431657</v>
      </c>
      <c r="AD1056" s="33">
        <f t="shared" si="114"/>
        <v>1054</v>
      </c>
      <c r="AE1056" s="33">
        <f t="shared" si="111"/>
        <v>1699.7305668840577</v>
      </c>
      <c r="AH1056" s="33">
        <f t="shared" si="112"/>
        <v>31.802980108357072</v>
      </c>
      <c r="AI1056" s="33">
        <f t="shared" si="113"/>
        <v>58.197019891642924</v>
      </c>
      <c r="AK1056" s="75">
        <f t="shared" si="115"/>
        <v>26.394039783285855</v>
      </c>
      <c r="AN1056" s="64"/>
      <c r="AQ1056" s="64"/>
      <c r="AR1056" s="75">
        <f>(SQRT((SIN(RADIANS(90-DEGREES(ASIN(AD1056/2000))))*SQRT(2*Basic!$C$4*9.81)*Tool!$B$125*SIN(RADIANS(90-DEGREES(ASIN(AD1056/2000))))*SQRT(2*Basic!$C$4*9.81)*Tool!$B$125)+(COS(RADIANS(90-DEGREES(ASIN(AD1056/2000))))*SQRT(2*Basic!$C$4*9.81)*COS(RADIANS(90-DEGREES(ASIN(AD1056/2000))))*SQRT(2*Basic!$C$4*9.81))))*(SQRT((SIN(RADIANS(90-DEGREES(ASIN(AD1056/2000))))*SQRT(2*Basic!$C$4*9.81)*Tool!$B$125*SIN(RADIANS(90-DEGREES(ASIN(AD1056/2000))))*SQRT(2*Basic!$C$4*9.81)*Tool!$B$125)+(COS(RADIANS(90-DEGREES(ASIN(AD1056/2000))))*SQRT(2*Basic!$C$4*9.81)*COS(RADIANS(90-DEGREES(ASIN(AD1056/2000))))*SQRT(2*Basic!$C$4*9.81))))/(2*9.81)</f>
        <v>1.1254654704400004</v>
      </c>
      <c r="AS1056" s="75">
        <f>(1/9.81)*((SQRT((SIN(RADIANS(90-DEGREES(ASIN(AD1056/2000))))*SQRT(2*Basic!$C$4*9.81)*Tool!$B$125*SIN(RADIANS(90-DEGREES(ASIN(AD1056/2000))))*SQRT(2*Basic!$C$4*9.81)*Tool!$B$125)+(COS(RADIANS(90-DEGREES(ASIN(AD1056/2000))))*SQRT(2*Basic!$C$4*9.81)*COS(RADIANS(90-DEGREES(ASIN(AD1056/2000))))*SQRT(2*Basic!$C$4*9.81))))*SIN(RADIANS(AK1056))+(SQRT(((SQRT((SIN(RADIANS(90-DEGREES(ASIN(AD1056/2000))))*SQRT(2*Basic!$C$4*9.81)*Tool!$B$125*SIN(RADIANS(90-DEGREES(ASIN(AD1056/2000))))*SQRT(2*Basic!$C$4*9.81)*Tool!$B$125)+(COS(RADIANS(90-DEGREES(ASIN(AD1056/2000))))*SQRT(2*Basic!$C$4*9.81)*COS(RADIANS(90-DEGREES(ASIN(AD1056/2000))))*SQRT(2*Basic!$C$4*9.81))))*SIN(RADIANS(AK1056))*(SQRT((SIN(RADIANS(90-DEGREES(ASIN(AD1056/2000))))*SQRT(2*Basic!$C$4*9.81)*Tool!$B$125*SIN(RADIANS(90-DEGREES(ASIN(AD1056/2000))))*SQRT(2*Basic!$C$4*9.81)*Tool!$B$125)+(COS(RADIANS(90-DEGREES(ASIN(AD1056/2000))))*SQRT(2*Basic!$C$4*9.81)*COS(RADIANS(90-DEGREES(ASIN(AD1056/2000))))*SQRT(2*Basic!$C$4*9.81))))*SIN(RADIANS(AK1056)))-19.62*(-Basic!$C$3))))*(SQRT((SIN(RADIANS(90-DEGREES(ASIN(AD1056/2000))))*SQRT(2*Basic!$C$4*9.81)*Tool!$B$125*SIN(RADIANS(90-DEGREES(ASIN(AD1056/2000))))*SQRT(2*Basic!$C$4*9.81)*Tool!$B$125)+(COS(RADIANS(90-DEGREES(ASIN(AD1056/2000))))*SQRT(2*Basic!$C$4*9.81)*COS(RADIANS(90-DEGREES(ASIN(AD1056/2000))))*SQRT(2*Basic!$C$4*9.81))))*COS(RADIANS(AK1056))</f>
        <v>5.6372838641907119</v>
      </c>
    </row>
    <row r="1057" spans="6:45" x14ac:dyDescent="0.3">
      <c r="F1057">
        <v>1055</v>
      </c>
      <c r="G1057" s="31">
        <f t="shared" si="110"/>
        <v>3.1101838491879494</v>
      </c>
      <c r="H1057" s="35">
        <f>Tool!$E$10+('Trajectory Map'!G1057*SIN(RADIANS(90-2*DEGREES(ASIN($D$5/2000))))/COS(RADIANS(90-2*DEGREES(ASIN($D$5/2000))))-('Trajectory Map'!G1057*'Trajectory Map'!G1057/((VLOOKUP($D$5,$AD$3:$AR$2002,15,FALSE)*4*COS(RADIANS(90-2*DEGREES(ASIN($D$5/2000))))*COS(RADIANS(90-2*DEGREES(ASIN($D$5/2000))))))))</f>
        <v>4.5366373851926936</v>
      </c>
      <c r="AD1057" s="33">
        <f t="shared" si="114"/>
        <v>1055</v>
      </c>
      <c r="AE1057" s="33">
        <f t="shared" si="111"/>
        <v>1699.1100611790869</v>
      </c>
      <c r="AH1057" s="33">
        <f t="shared" si="112"/>
        <v>31.836695003599143</v>
      </c>
      <c r="AI1057" s="33">
        <f t="shared" si="113"/>
        <v>58.163304996400853</v>
      </c>
      <c r="AK1057" s="75">
        <f t="shared" si="115"/>
        <v>26.326609992801714</v>
      </c>
      <c r="AN1057" s="64"/>
      <c r="AQ1057" s="64"/>
      <c r="AR1057" s="75">
        <f>(SQRT((SIN(RADIANS(90-DEGREES(ASIN(AD1057/2000))))*SQRT(2*Basic!$C$4*9.81)*Tool!$B$125*SIN(RADIANS(90-DEGREES(ASIN(AD1057/2000))))*SQRT(2*Basic!$C$4*9.81)*Tool!$B$125)+(COS(RADIANS(90-DEGREES(ASIN(AD1057/2000))))*SQRT(2*Basic!$C$4*9.81)*COS(RADIANS(90-DEGREES(ASIN(AD1057/2000))))*SQRT(2*Basic!$C$4*9.81))))*(SQRT((SIN(RADIANS(90-DEGREES(ASIN(AD1057/2000))))*SQRT(2*Basic!$C$4*9.81)*Tool!$B$125*SIN(RADIANS(90-DEGREES(ASIN(AD1057/2000))))*SQRT(2*Basic!$C$4*9.81)*Tool!$B$125)+(COS(RADIANS(90-DEGREES(ASIN(AD1057/2000))))*SQRT(2*Basic!$C$4*9.81)*COS(RADIANS(90-DEGREES(ASIN(AD1057/2000))))*SQRT(2*Basic!$C$4*9.81))))/(2*9.81)</f>
        <v>1.1260308722500001</v>
      </c>
      <c r="AS1057" s="75">
        <f>(1/9.81)*((SQRT((SIN(RADIANS(90-DEGREES(ASIN(AD1057/2000))))*SQRT(2*Basic!$C$4*9.81)*Tool!$B$125*SIN(RADIANS(90-DEGREES(ASIN(AD1057/2000))))*SQRT(2*Basic!$C$4*9.81)*Tool!$B$125)+(COS(RADIANS(90-DEGREES(ASIN(AD1057/2000))))*SQRT(2*Basic!$C$4*9.81)*COS(RADIANS(90-DEGREES(ASIN(AD1057/2000))))*SQRT(2*Basic!$C$4*9.81))))*SIN(RADIANS(AK1057))+(SQRT(((SQRT((SIN(RADIANS(90-DEGREES(ASIN(AD1057/2000))))*SQRT(2*Basic!$C$4*9.81)*Tool!$B$125*SIN(RADIANS(90-DEGREES(ASIN(AD1057/2000))))*SQRT(2*Basic!$C$4*9.81)*Tool!$B$125)+(COS(RADIANS(90-DEGREES(ASIN(AD1057/2000))))*SQRT(2*Basic!$C$4*9.81)*COS(RADIANS(90-DEGREES(ASIN(AD1057/2000))))*SQRT(2*Basic!$C$4*9.81))))*SIN(RADIANS(AK1057))*(SQRT((SIN(RADIANS(90-DEGREES(ASIN(AD1057/2000))))*SQRT(2*Basic!$C$4*9.81)*Tool!$B$125*SIN(RADIANS(90-DEGREES(ASIN(AD1057/2000))))*SQRT(2*Basic!$C$4*9.81)*Tool!$B$125)+(COS(RADIANS(90-DEGREES(ASIN(AD1057/2000))))*SQRT(2*Basic!$C$4*9.81)*COS(RADIANS(90-DEGREES(ASIN(AD1057/2000))))*SQRT(2*Basic!$C$4*9.81))))*SIN(RADIANS(AK1057)))-19.62*(-Basic!$C$3))))*(SQRT((SIN(RADIANS(90-DEGREES(ASIN(AD1057/2000))))*SQRT(2*Basic!$C$4*9.81)*Tool!$B$125*SIN(RADIANS(90-DEGREES(ASIN(AD1057/2000))))*SQRT(2*Basic!$C$4*9.81)*Tool!$B$125)+(COS(RADIANS(90-DEGREES(ASIN(AD1057/2000))))*SQRT(2*Basic!$C$4*9.81)*COS(RADIANS(90-DEGREES(ASIN(AD1057/2000))))*SQRT(2*Basic!$C$4*9.81))))*COS(RADIANS(AK1057))</f>
        <v>5.6397264482677389</v>
      </c>
    </row>
    <row r="1058" spans="6:45" x14ac:dyDescent="0.3">
      <c r="F1058">
        <v>1056</v>
      </c>
      <c r="G1058" s="31">
        <f t="shared" si="110"/>
        <v>3.1131318907511605</v>
      </c>
      <c r="H1058" s="35">
        <f>Tool!$E$10+('Trajectory Map'!G1058*SIN(RADIANS(90-2*DEGREES(ASIN($D$5/2000))))/COS(RADIANS(90-2*DEGREES(ASIN($D$5/2000))))-('Trajectory Map'!G1058*'Trajectory Map'!G1058/((VLOOKUP($D$5,$AD$3:$AR$2002,15,FALSE)*4*COS(RADIANS(90-2*DEGREES(ASIN($D$5/2000))))*COS(RADIANS(90-2*DEGREES(ASIN($D$5/2000))))))))</f>
        <v>4.533426814248708</v>
      </c>
      <c r="AD1058" s="33">
        <f t="shared" si="114"/>
        <v>1056</v>
      </c>
      <c r="AE1058" s="33">
        <f t="shared" si="111"/>
        <v>1698.4887400274399</v>
      </c>
      <c r="AH1058" s="33">
        <f t="shared" si="112"/>
        <v>31.870422221679323</v>
      </c>
      <c r="AI1058" s="33">
        <f t="shared" si="113"/>
        <v>58.12957777832068</v>
      </c>
      <c r="AK1058" s="75">
        <f t="shared" si="115"/>
        <v>26.259155556641353</v>
      </c>
      <c r="AN1058" s="64"/>
      <c r="AQ1058" s="64"/>
      <c r="AR1058" s="75">
        <f>(SQRT((SIN(RADIANS(90-DEGREES(ASIN(AD1058/2000))))*SQRT(2*Basic!$C$4*9.81)*Tool!$B$125*SIN(RADIANS(90-DEGREES(ASIN(AD1058/2000))))*SQRT(2*Basic!$C$4*9.81)*Tool!$B$125)+(COS(RADIANS(90-DEGREES(ASIN(AD1058/2000))))*SQRT(2*Basic!$C$4*9.81)*COS(RADIANS(90-DEGREES(ASIN(AD1058/2000))))*SQRT(2*Basic!$C$4*9.81))))*(SQRT((SIN(RADIANS(90-DEGREES(ASIN(AD1058/2000))))*SQRT(2*Basic!$C$4*9.81)*Tool!$B$125*SIN(RADIANS(90-DEGREES(ASIN(AD1058/2000))))*SQRT(2*Basic!$C$4*9.81)*Tool!$B$125)+(COS(RADIANS(90-DEGREES(ASIN(AD1058/2000))))*SQRT(2*Basic!$C$4*9.81)*COS(RADIANS(90-DEGREES(ASIN(AD1058/2000))))*SQRT(2*Basic!$C$4*9.81))))/(2*9.81)</f>
        <v>1.1265968102400001</v>
      </c>
      <c r="AS1058" s="75">
        <f>(1/9.81)*((SQRT((SIN(RADIANS(90-DEGREES(ASIN(AD1058/2000))))*SQRT(2*Basic!$C$4*9.81)*Tool!$B$125*SIN(RADIANS(90-DEGREES(ASIN(AD1058/2000))))*SQRT(2*Basic!$C$4*9.81)*Tool!$B$125)+(COS(RADIANS(90-DEGREES(ASIN(AD1058/2000))))*SQRT(2*Basic!$C$4*9.81)*COS(RADIANS(90-DEGREES(ASIN(AD1058/2000))))*SQRT(2*Basic!$C$4*9.81))))*SIN(RADIANS(AK1058))+(SQRT(((SQRT((SIN(RADIANS(90-DEGREES(ASIN(AD1058/2000))))*SQRT(2*Basic!$C$4*9.81)*Tool!$B$125*SIN(RADIANS(90-DEGREES(ASIN(AD1058/2000))))*SQRT(2*Basic!$C$4*9.81)*Tool!$B$125)+(COS(RADIANS(90-DEGREES(ASIN(AD1058/2000))))*SQRT(2*Basic!$C$4*9.81)*COS(RADIANS(90-DEGREES(ASIN(AD1058/2000))))*SQRT(2*Basic!$C$4*9.81))))*SIN(RADIANS(AK1058))*(SQRT((SIN(RADIANS(90-DEGREES(ASIN(AD1058/2000))))*SQRT(2*Basic!$C$4*9.81)*Tool!$B$125*SIN(RADIANS(90-DEGREES(ASIN(AD1058/2000))))*SQRT(2*Basic!$C$4*9.81)*Tool!$B$125)+(COS(RADIANS(90-DEGREES(ASIN(AD1058/2000))))*SQRT(2*Basic!$C$4*9.81)*COS(RADIANS(90-DEGREES(ASIN(AD1058/2000))))*SQRT(2*Basic!$C$4*9.81))))*SIN(RADIANS(AK1058)))-19.62*(-Basic!$C$3))))*(SQRT((SIN(RADIANS(90-DEGREES(ASIN(AD1058/2000))))*SQRT(2*Basic!$C$4*9.81)*Tool!$B$125*SIN(RADIANS(90-DEGREES(ASIN(AD1058/2000))))*SQRT(2*Basic!$C$4*9.81)*Tool!$B$125)+(COS(RADIANS(90-DEGREES(ASIN(AD1058/2000))))*SQRT(2*Basic!$C$4*9.81)*COS(RADIANS(90-DEGREES(ASIN(AD1058/2000))))*SQRT(2*Basic!$C$4*9.81))))*COS(RADIANS(AK1058))</f>
        <v>5.6421585337906643</v>
      </c>
    </row>
    <row r="1059" spans="6:45" x14ac:dyDescent="0.3">
      <c r="F1059">
        <v>1057</v>
      </c>
      <c r="G1059" s="31">
        <f t="shared" si="110"/>
        <v>3.116079932314372</v>
      </c>
      <c r="H1059" s="35">
        <f>Tool!$E$10+('Trajectory Map'!G1059*SIN(RADIANS(90-2*DEGREES(ASIN($D$5/2000))))/COS(RADIANS(90-2*DEGREES(ASIN($D$5/2000))))-('Trajectory Map'!G1059*'Trajectory Map'!G1059/((VLOOKUP($D$5,$AD$3:$AR$2002,15,FALSE)*4*COS(RADIANS(90-2*DEGREES(ASIN($D$5/2000))))*COS(RADIANS(90-2*DEGREES(ASIN($D$5/2000))))))))</f>
        <v>4.5302127897112072</v>
      </c>
      <c r="AD1059" s="33">
        <f t="shared" si="114"/>
        <v>1057</v>
      </c>
      <c r="AE1059" s="33">
        <f t="shared" si="111"/>
        <v>1697.8666025338975</v>
      </c>
      <c r="AH1059" s="33">
        <f t="shared" si="112"/>
        <v>31.904161787819181</v>
      </c>
      <c r="AI1059" s="33">
        <f t="shared" si="113"/>
        <v>58.095838212180823</v>
      </c>
      <c r="AK1059" s="75">
        <f t="shared" si="115"/>
        <v>26.191676424361638</v>
      </c>
      <c r="AN1059" s="64"/>
      <c r="AQ1059" s="64"/>
      <c r="AR1059" s="75">
        <f>(SQRT((SIN(RADIANS(90-DEGREES(ASIN(AD1059/2000))))*SQRT(2*Basic!$C$4*9.81)*Tool!$B$125*SIN(RADIANS(90-DEGREES(ASIN(AD1059/2000))))*SQRT(2*Basic!$C$4*9.81)*Tool!$B$125)+(COS(RADIANS(90-DEGREES(ASIN(AD1059/2000))))*SQRT(2*Basic!$C$4*9.81)*COS(RADIANS(90-DEGREES(ASIN(AD1059/2000))))*SQRT(2*Basic!$C$4*9.81))))*(SQRT((SIN(RADIANS(90-DEGREES(ASIN(AD1059/2000))))*SQRT(2*Basic!$C$4*9.81)*Tool!$B$125*SIN(RADIANS(90-DEGREES(ASIN(AD1059/2000))))*SQRT(2*Basic!$C$4*9.81)*Tool!$B$125)+(COS(RADIANS(90-DEGREES(ASIN(AD1059/2000))))*SQRT(2*Basic!$C$4*9.81)*COS(RADIANS(90-DEGREES(ASIN(AD1059/2000))))*SQRT(2*Basic!$C$4*9.81))))/(2*9.81)</f>
        <v>1.1271632844100001</v>
      </c>
      <c r="AS1059" s="75">
        <f>(1/9.81)*((SQRT((SIN(RADIANS(90-DEGREES(ASIN(AD1059/2000))))*SQRT(2*Basic!$C$4*9.81)*Tool!$B$125*SIN(RADIANS(90-DEGREES(ASIN(AD1059/2000))))*SQRT(2*Basic!$C$4*9.81)*Tool!$B$125)+(COS(RADIANS(90-DEGREES(ASIN(AD1059/2000))))*SQRT(2*Basic!$C$4*9.81)*COS(RADIANS(90-DEGREES(ASIN(AD1059/2000))))*SQRT(2*Basic!$C$4*9.81))))*SIN(RADIANS(AK1059))+(SQRT(((SQRT((SIN(RADIANS(90-DEGREES(ASIN(AD1059/2000))))*SQRT(2*Basic!$C$4*9.81)*Tool!$B$125*SIN(RADIANS(90-DEGREES(ASIN(AD1059/2000))))*SQRT(2*Basic!$C$4*9.81)*Tool!$B$125)+(COS(RADIANS(90-DEGREES(ASIN(AD1059/2000))))*SQRT(2*Basic!$C$4*9.81)*COS(RADIANS(90-DEGREES(ASIN(AD1059/2000))))*SQRT(2*Basic!$C$4*9.81))))*SIN(RADIANS(AK1059))*(SQRT((SIN(RADIANS(90-DEGREES(ASIN(AD1059/2000))))*SQRT(2*Basic!$C$4*9.81)*Tool!$B$125*SIN(RADIANS(90-DEGREES(ASIN(AD1059/2000))))*SQRT(2*Basic!$C$4*9.81)*Tool!$B$125)+(COS(RADIANS(90-DEGREES(ASIN(AD1059/2000))))*SQRT(2*Basic!$C$4*9.81)*COS(RADIANS(90-DEGREES(ASIN(AD1059/2000))))*SQRT(2*Basic!$C$4*9.81))))*SIN(RADIANS(AK1059)))-19.62*(-Basic!$C$3))))*(SQRT((SIN(RADIANS(90-DEGREES(ASIN(AD1059/2000))))*SQRT(2*Basic!$C$4*9.81)*Tool!$B$125*SIN(RADIANS(90-DEGREES(ASIN(AD1059/2000))))*SQRT(2*Basic!$C$4*9.81)*Tool!$B$125)+(COS(RADIANS(90-DEGREES(ASIN(AD1059/2000))))*SQRT(2*Basic!$C$4*9.81)*COS(RADIANS(90-DEGREES(ASIN(AD1059/2000))))*SQRT(2*Basic!$C$4*9.81))))*COS(RADIANS(AK1059))</f>
        <v>5.6445801043100463</v>
      </c>
    </row>
    <row r="1060" spans="6:45" x14ac:dyDescent="0.3">
      <c r="F1060">
        <v>1058</v>
      </c>
      <c r="G1060" s="31">
        <f t="shared" si="110"/>
        <v>3.1190279738775835</v>
      </c>
      <c r="H1060" s="35">
        <f>Tool!$E$10+('Trajectory Map'!G1060*SIN(RADIANS(90-2*DEGREES(ASIN($D$5/2000))))/COS(RADIANS(90-2*DEGREES(ASIN($D$5/2000))))-('Trajectory Map'!G1060*'Trajectory Map'!G1060/((VLOOKUP($D$5,$AD$3:$AR$2002,15,FALSE)*4*COS(RADIANS(90-2*DEGREES(ASIN($D$5/2000))))*COS(RADIANS(90-2*DEGREES(ASIN($D$5/2000))))))))</f>
        <v>4.5269953115801931</v>
      </c>
      <c r="AD1060" s="33">
        <f t="shared" si="114"/>
        <v>1058</v>
      </c>
      <c r="AE1060" s="33">
        <f t="shared" si="111"/>
        <v>1697.243647800751</v>
      </c>
      <c r="AH1060" s="33">
        <f t="shared" si="112"/>
        <v>31.937913727303656</v>
      </c>
      <c r="AI1060" s="33">
        <f t="shared" si="113"/>
        <v>58.062086272696348</v>
      </c>
      <c r="AK1060" s="75">
        <f t="shared" si="115"/>
        <v>26.124172545392689</v>
      </c>
      <c r="AN1060" s="64"/>
      <c r="AQ1060" s="64"/>
      <c r="AR1060" s="75">
        <f>(SQRT((SIN(RADIANS(90-DEGREES(ASIN(AD1060/2000))))*SQRT(2*Basic!$C$4*9.81)*Tool!$B$125*SIN(RADIANS(90-DEGREES(ASIN(AD1060/2000))))*SQRT(2*Basic!$C$4*9.81)*Tool!$B$125)+(COS(RADIANS(90-DEGREES(ASIN(AD1060/2000))))*SQRT(2*Basic!$C$4*9.81)*COS(RADIANS(90-DEGREES(ASIN(AD1060/2000))))*SQRT(2*Basic!$C$4*9.81))))*(SQRT((SIN(RADIANS(90-DEGREES(ASIN(AD1060/2000))))*SQRT(2*Basic!$C$4*9.81)*Tool!$B$125*SIN(RADIANS(90-DEGREES(ASIN(AD1060/2000))))*SQRT(2*Basic!$C$4*9.81)*Tool!$B$125)+(COS(RADIANS(90-DEGREES(ASIN(AD1060/2000))))*SQRT(2*Basic!$C$4*9.81)*COS(RADIANS(90-DEGREES(ASIN(AD1060/2000))))*SQRT(2*Basic!$C$4*9.81))))/(2*9.81)</f>
        <v>1.1277302947599999</v>
      </c>
      <c r="AS1060" s="75">
        <f>(1/9.81)*((SQRT((SIN(RADIANS(90-DEGREES(ASIN(AD1060/2000))))*SQRT(2*Basic!$C$4*9.81)*Tool!$B$125*SIN(RADIANS(90-DEGREES(ASIN(AD1060/2000))))*SQRT(2*Basic!$C$4*9.81)*Tool!$B$125)+(COS(RADIANS(90-DEGREES(ASIN(AD1060/2000))))*SQRT(2*Basic!$C$4*9.81)*COS(RADIANS(90-DEGREES(ASIN(AD1060/2000))))*SQRT(2*Basic!$C$4*9.81))))*SIN(RADIANS(AK1060))+(SQRT(((SQRT((SIN(RADIANS(90-DEGREES(ASIN(AD1060/2000))))*SQRT(2*Basic!$C$4*9.81)*Tool!$B$125*SIN(RADIANS(90-DEGREES(ASIN(AD1060/2000))))*SQRT(2*Basic!$C$4*9.81)*Tool!$B$125)+(COS(RADIANS(90-DEGREES(ASIN(AD1060/2000))))*SQRT(2*Basic!$C$4*9.81)*COS(RADIANS(90-DEGREES(ASIN(AD1060/2000))))*SQRT(2*Basic!$C$4*9.81))))*SIN(RADIANS(AK1060))*(SQRT((SIN(RADIANS(90-DEGREES(ASIN(AD1060/2000))))*SQRT(2*Basic!$C$4*9.81)*Tool!$B$125*SIN(RADIANS(90-DEGREES(ASIN(AD1060/2000))))*SQRT(2*Basic!$C$4*9.81)*Tool!$B$125)+(COS(RADIANS(90-DEGREES(ASIN(AD1060/2000))))*SQRT(2*Basic!$C$4*9.81)*COS(RADIANS(90-DEGREES(ASIN(AD1060/2000))))*SQRT(2*Basic!$C$4*9.81))))*SIN(RADIANS(AK1060)))-19.62*(-Basic!$C$3))))*(SQRT((SIN(RADIANS(90-DEGREES(ASIN(AD1060/2000))))*SQRT(2*Basic!$C$4*9.81)*Tool!$B$125*SIN(RADIANS(90-DEGREES(ASIN(AD1060/2000))))*SQRT(2*Basic!$C$4*9.81)*Tool!$B$125)+(COS(RADIANS(90-DEGREES(ASIN(AD1060/2000))))*SQRT(2*Basic!$C$4*9.81)*COS(RADIANS(90-DEGREES(ASIN(AD1060/2000))))*SQRT(2*Basic!$C$4*9.81))))*COS(RADIANS(AK1060))</f>
        <v>5.646991143383695</v>
      </c>
    </row>
    <row r="1061" spans="6:45" x14ac:dyDescent="0.3">
      <c r="F1061">
        <v>1059</v>
      </c>
      <c r="G1061" s="31">
        <f t="shared" si="110"/>
        <v>3.1219760154407945</v>
      </c>
      <c r="H1061" s="35">
        <f>Tool!$E$10+('Trajectory Map'!G1061*SIN(RADIANS(90-2*DEGREES(ASIN($D$5/2000))))/COS(RADIANS(90-2*DEGREES(ASIN($D$5/2000))))-('Trajectory Map'!G1061*'Trajectory Map'!G1061/((VLOOKUP($D$5,$AD$3:$AR$2002,15,FALSE)*4*COS(RADIANS(90-2*DEGREES(ASIN($D$5/2000))))*COS(RADIANS(90-2*DEGREES(ASIN($D$5/2000))))))))</f>
        <v>4.5237743798556647</v>
      </c>
      <c r="AD1061" s="33">
        <f t="shared" si="114"/>
        <v>1059</v>
      </c>
      <c r="AE1061" s="33">
        <f t="shared" si="111"/>
        <v>1696.619874927793</v>
      </c>
      <c r="AH1061" s="33">
        <f t="shared" si="112"/>
        <v>31.971678065481225</v>
      </c>
      <c r="AI1061" s="33">
        <f t="shared" si="113"/>
        <v>58.028321934518772</v>
      </c>
      <c r="AK1061" s="75">
        <f t="shared" si="115"/>
        <v>26.056643869037551</v>
      </c>
      <c r="AN1061" s="64"/>
      <c r="AQ1061" s="64"/>
      <c r="AR1061" s="75">
        <f>(SQRT((SIN(RADIANS(90-DEGREES(ASIN(AD1061/2000))))*SQRT(2*Basic!$C$4*9.81)*Tool!$B$125*SIN(RADIANS(90-DEGREES(ASIN(AD1061/2000))))*SQRT(2*Basic!$C$4*9.81)*Tool!$B$125)+(COS(RADIANS(90-DEGREES(ASIN(AD1061/2000))))*SQRT(2*Basic!$C$4*9.81)*COS(RADIANS(90-DEGREES(ASIN(AD1061/2000))))*SQRT(2*Basic!$C$4*9.81))))*(SQRT((SIN(RADIANS(90-DEGREES(ASIN(AD1061/2000))))*SQRT(2*Basic!$C$4*9.81)*Tool!$B$125*SIN(RADIANS(90-DEGREES(ASIN(AD1061/2000))))*SQRT(2*Basic!$C$4*9.81)*Tool!$B$125)+(COS(RADIANS(90-DEGREES(ASIN(AD1061/2000))))*SQRT(2*Basic!$C$4*9.81)*COS(RADIANS(90-DEGREES(ASIN(AD1061/2000))))*SQRT(2*Basic!$C$4*9.81))))/(2*9.81)</f>
        <v>1.1282978412900002</v>
      </c>
      <c r="AS1061" s="75">
        <f>(1/9.81)*((SQRT((SIN(RADIANS(90-DEGREES(ASIN(AD1061/2000))))*SQRT(2*Basic!$C$4*9.81)*Tool!$B$125*SIN(RADIANS(90-DEGREES(ASIN(AD1061/2000))))*SQRT(2*Basic!$C$4*9.81)*Tool!$B$125)+(COS(RADIANS(90-DEGREES(ASIN(AD1061/2000))))*SQRT(2*Basic!$C$4*9.81)*COS(RADIANS(90-DEGREES(ASIN(AD1061/2000))))*SQRT(2*Basic!$C$4*9.81))))*SIN(RADIANS(AK1061))+(SQRT(((SQRT((SIN(RADIANS(90-DEGREES(ASIN(AD1061/2000))))*SQRT(2*Basic!$C$4*9.81)*Tool!$B$125*SIN(RADIANS(90-DEGREES(ASIN(AD1061/2000))))*SQRT(2*Basic!$C$4*9.81)*Tool!$B$125)+(COS(RADIANS(90-DEGREES(ASIN(AD1061/2000))))*SQRT(2*Basic!$C$4*9.81)*COS(RADIANS(90-DEGREES(ASIN(AD1061/2000))))*SQRT(2*Basic!$C$4*9.81))))*SIN(RADIANS(AK1061))*(SQRT((SIN(RADIANS(90-DEGREES(ASIN(AD1061/2000))))*SQRT(2*Basic!$C$4*9.81)*Tool!$B$125*SIN(RADIANS(90-DEGREES(ASIN(AD1061/2000))))*SQRT(2*Basic!$C$4*9.81)*Tool!$B$125)+(COS(RADIANS(90-DEGREES(ASIN(AD1061/2000))))*SQRT(2*Basic!$C$4*9.81)*COS(RADIANS(90-DEGREES(ASIN(AD1061/2000))))*SQRT(2*Basic!$C$4*9.81))))*SIN(RADIANS(AK1061)))-19.62*(-Basic!$C$3))))*(SQRT((SIN(RADIANS(90-DEGREES(ASIN(AD1061/2000))))*SQRT(2*Basic!$C$4*9.81)*Tool!$B$125*SIN(RADIANS(90-DEGREES(ASIN(AD1061/2000))))*SQRT(2*Basic!$C$4*9.81)*Tool!$B$125)+(COS(RADIANS(90-DEGREES(ASIN(AD1061/2000))))*SQRT(2*Basic!$C$4*9.81)*COS(RADIANS(90-DEGREES(ASIN(AD1061/2000))))*SQRT(2*Basic!$C$4*9.81))))*COS(RADIANS(AK1061))</f>
        <v>5.6493916345767792</v>
      </c>
    </row>
    <row r="1062" spans="6:45" x14ac:dyDescent="0.3">
      <c r="F1062">
        <v>1060</v>
      </c>
      <c r="G1062" s="31">
        <f t="shared" si="110"/>
        <v>3.124924057004006</v>
      </c>
      <c r="H1062" s="35">
        <f>Tool!$E$10+('Trajectory Map'!G1062*SIN(RADIANS(90-2*DEGREES(ASIN($D$5/2000))))/COS(RADIANS(90-2*DEGREES(ASIN($D$5/2000))))-('Trajectory Map'!G1062*'Trajectory Map'!G1062/((VLOOKUP($D$5,$AD$3:$AR$2002,15,FALSE)*4*COS(RADIANS(90-2*DEGREES(ASIN($D$5/2000))))*COS(RADIANS(90-2*DEGREES(ASIN($D$5/2000))))))))</f>
        <v>4.520549994537622</v>
      </c>
      <c r="AD1062" s="33">
        <f t="shared" si="114"/>
        <v>1060</v>
      </c>
      <c r="AE1062" s="33">
        <f t="shared" si="111"/>
        <v>1695.9952830123084</v>
      </c>
      <c r="AH1062" s="33">
        <f t="shared" si="112"/>
        <v>32.005454827764247</v>
      </c>
      <c r="AI1062" s="33">
        <f t="shared" si="113"/>
        <v>57.994545172235753</v>
      </c>
      <c r="AK1062" s="75">
        <f t="shared" si="115"/>
        <v>25.989090344471506</v>
      </c>
      <c r="AN1062" s="64"/>
      <c r="AQ1062" s="64"/>
      <c r="AR1062" s="75">
        <f>(SQRT((SIN(RADIANS(90-DEGREES(ASIN(AD1062/2000))))*SQRT(2*Basic!$C$4*9.81)*Tool!$B$125*SIN(RADIANS(90-DEGREES(ASIN(AD1062/2000))))*SQRT(2*Basic!$C$4*9.81)*Tool!$B$125)+(COS(RADIANS(90-DEGREES(ASIN(AD1062/2000))))*SQRT(2*Basic!$C$4*9.81)*COS(RADIANS(90-DEGREES(ASIN(AD1062/2000))))*SQRT(2*Basic!$C$4*9.81))))*(SQRT((SIN(RADIANS(90-DEGREES(ASIN(AD1062/2000))))*SQRT(2*Basic!$C$4*9.81)*Tool!$B$125*SIN(RADIANS(90-DEGREES(ASIN(AD1062/2000))))*SQRT(2*Basic!$C$4*9.81)*Tool!$B$125)+(COS(RADIANS(90-DEGREES(ASIN(AD1062/2000))))*SQRT(2*Basic!$C$4*9.81)*COS(RADIANS(90-DEGREES(ASIN(AD1062/2000))))*SQRT(2*Basic!$C$4*9.81))))/(2*9.81)</f>
        <v>1.1288659240000003</v>
      </c>
      <c r="AS1062" s="75">
        <f>(1/9.81)*((SQRT((SIN(RADIANS(90-DEGREES(ASIN(AD1062/2000))))*SQRT(2*Basic!$C$4*9.81)*Tool!$B$125*SIN(RADIANS(90-DEGREES(ASIN(AD1062/2000))))*SQRT(2*Basic!$C$4*9.81)*Tool!$B$125)+(COS(RADIANS(90-DEGREES(ASIN(AD1062/2000))))*SQRT(2*Basic!$C$4*9.81)*COS(RADIANS(90-DEGREES(ASIN(AD1062/2000))))*SQRT(2*Basic!$C$4*9.81))))*SIN(RADIANS(AK1062))+(SQRT(((SQRT((SIN(RADIANS(90-DEGREES(ASIN(AD1062/2000))))*SQRT(2*Basic!$C$4*9.81)*Tool!$B$125*SIN(RADIANS(90-DEGREES(ASIN(AD1062/2000))))*SQRT(2*Basic!$C$4*9.81)*Tool!$B$125)+(COS(RADIANS(90-DEGREES(ASIN(AD1062/2000))))*SQRT(2*Basic!$C$4*9.81)*COS(RADIANS(90-DEGREES(ASIN(AD1062/2000))))*SQRT(2*Basic!$C$4*9.81))))*SIN(RADIANS(AK1062))*(SQRT((SIN(RADIANS(90-DEGREES(ASIN(AD1062/2000))))*SQRT(2*Basic!$C$4*9.81)*Tool!$B$125*SIN(RADIANS(90-DEGREES(ASIN(AD1062/2000))))*SQRT(2*Basic!$C$4*9.81)*Tool!$B$125)+(COS(RADIANS(90-DEGREES(ASIN(AD1062/2000))))*SQRT(2*Basic!$C$4*9.81)*COS(RADIANS(90-DEGREES(ASIN(AD1062/2000))))*SQRT(2*Basic!$C$4*9.81))))*SIN(RADIANS(AK1062)))-19.62*(-Basic!$C$3))))*(SQRT((SIN(RADIANS(90-DEGREES(ASIN(AD1062/2000))))*SQRT(2*Basic!$C$4*9.81)*Tool!$B$125*SIN(RADIANS(90-DEGREES(ASIN(AD1062/2000))))*SQRT(2*Basic!$C$4*9.81)*Tool!$B$125)+(COS(RADIANS(90-DEGREES(ASIN(AD1062/2000))))*SQRT(2*Basic!$C$4*9.81)*COS(RADIANS(90-DEGREES(ASIN(AD1062/2000))))*SQRT(2*Basic!$C$4*9.81))))*COS(RADIANS(AK1062))</f>
        <v>5.6517815614619282</v>
      </c>
    </row>
    <row r="1063" spans="6:45" x14ac:dyDescent="0.3">
      <c r="F1063">
        <v>1061</v>
      </c>
      <c r="G1063" s="31">
        <f t="shared" si="110"/>
        <v>3.127872098567217</v>
      </c>
      <c r="H1063" s="35">
        <f>Tool!$E$10+('Trajectory Map'!G1063*SIN(RADIANS(90-2*DEGREES(ASIN($D$5/2000))))/COS(RADIANS(90-2*DEGREES(ASIN($D$5/2000))))-('Trajectory Map'!G1063*'Trajectory Map'!G1063/((VLOOKUP($D$5,$AD$3:$AR$2002,15,FALSE)*4*COS(RADIANS(90-2*DEGREES(ASIN($D$5/2000))))*COS(RADIANS(90-2*DEGREES(ASIN($D$5/2000))))))))</f>
        <v>4.5173221556260659</v>
      </c>
      <c r="AD1063" s="33">
        <f t="shared" si="114"/>
        <v>1061</v>
      </c>
      <c r="AE1063" s="33">
        <f t="shared" si="111"/>
        <v>1695.3698711490658</v>
      </c>
      <c r="AH1063" s="33">
        <f t="shared" si="112"/>
        <v>32.039244039629097</v>
      </c>
      <c r="AI1063" s="33">
        <f t="shared" si="113"/>
        <v>57.960755960370903</v>
      </c>
      <c r="AK1063" s="75">
        <f t="shared" si="115"/>
        <v>25.921511920741807</v>
      </c>
      <c r="AN1063" s="64"/>
      <c r="AQ1063" s="64"/>
      <c r="AR1063" s="75">
        <f>(SQRT((SIN(RADIANS(90-DEGREES(ASIN(AD1063/2000))))*SQRT(2*Basic!$C$4*9.81)*Tool!$B$125*SIN(RADIANS(90-DEGREES(ASIN(AD1063/2000))))*SQRT(2*Basic!$C$4*9.81)*Tool!$B$125)+(COS(RADIANS(90-DEGREES(ASIN(AD1063/2000))))*SQRT(2*Basic!$C$4*9.81)*COS(RADIANS(90-DEGREES(ASIN(AD1063/2000))))*SQRT(2*Basic!$C$4*9.81))))*(SQRT((SIN(RADIANS(90-DEGREES(ASIN(AD1063/2000))))*SQRT(2*Basic!$C$4*9.81)*Tool!$B$125*SIN(RADIANS(90-DEGREES(ASIN(AD1063/2000))))*SQRT(2*Basic!$C$4*9.81)*Tool!$B$125)+(COS(RADIANS(90-DEGREES(ASIN(AD1063/2000))))*SQRT(2*Basic!$C$4*9.81)*COS(RADIANS(90-DEGREES(ASIN(AD1063/2000))))*SQRT(2*Basic!$C$4*9.81))))/(2*9.81)</f>
        <v>1.1294345428899997</v>
      </c>
      <c r="AS1063" s="75">
        <f>(1/9.81)*((SQRT((SIN(RADIANS(90-DEGREES(ASIN(AD1063/2000))))*SQRT(2*Basic!$C$4*9.81)*Tool!$B$125*SIN(RADIANS(90-DEGREES(ASIN(AD1063/2000))))*SQRT(2*Basic!$C$4*9.81)*Tool!$B$125)+(COS(RADIANS(90-DEGREES(ASIN(AD1063/2000))))*SQRT(2*Basic!$C$4*9.81)*COS(RADIANS(90-DEGREES(ASIN(AD1063/2000))))*SQRT(2*Basic!$C$4*9.81))))*SIN(RADIANS(AK1063))+(SQRT(((SQRT((SIN(RADIANS(90-DEGREES(ASIN(AD1063/2000))))*SQRT(2*Basic!$C$4*9.81)*Tool!$B$125*SIN(RADIANS(90-DEGREES(ASIN(AD1063/2000))))*SQRT(2*Basic!$C$4*9.81)*Tool!$B$125)+(COS(RADIANS(90-DEGREES(ASIN(AD1063/2000))))*SQRT(2*Basic!$C$4*9.81)*COS(RADIANS(90-DEGREES(ASIN(AD1063/2000))))*SQRT(2*Basic!$C$4*9.81))))*SIN(RADIANS(AK1063))*(SQRT((SIN(RADIANS(90-DEGREES(ASIN(AD1063/2000))))*SQRT(2*Basic!$C$4*9.81)*Tool!$B$125*SIN(RADIANS(90-DEGREES(ASIN(AD1063/2000))))*SQRT(2*Basic!$C$4*9.81)*Tool!$B$125)+(COS(RADIANS(90-DEGREES(ASIN(AD1063/2000))))*SQRT(2*Basic!$C$4*9.81)*COS(RADIANS(90-DEGREES(ASIN(AD1063/2000))))*SQRT(2*Basic!$C$4*9.81))))*SIN(RADIANS(AK1063)))-19.62*(-Basic!$C$3))))*(SQRT((SIN(RADIANS(90-DEGREES(ASIN(AD1063/2000))))*SQRT(2*Basic!$C$4*9.81)*Tool!$B$125*SIN(RADIANS(90-DEGREES(ASIN(AD1063/2000))))*SQRT(2*Basic!$C$4*9.81)*Tool!$B$125)+(COS(RADIANS(90-DEGREES(ASIN(AD1063/2000))))*SQRT(2*Basic!$C$4*9.81)*COS(RADIANS(90-DEGREES(ASIN(AD1063/2000))))*SQRT(2*Basic!$C$4*9.81))))*COS(RADIANS(AK1063))</f>
        <v>5.6541609076193584</v>
      </c>
    </row>
    <row r="1064" spans="6:45" x14ac:dyDescent="0.3">
      <c r="F1064">
        <v>1062</v>
      </c>
      <c r="G1064" s="31">
        <f t="shared" si="110"/>
        <v>3.1308201401304285</v>
      </c>
      <c r="H1064" s="35">
        <f>Tool!$E$10+('Trajectory Map'!G1064*SIN(RADIANS(90-2*DEGREES(ASIN($D$5/2000))))/COS(RADIANS(90-2*DEGREES(ASIN($D$5/2000))))-('Trajectory Map'!G1064*'Trajectory Map'!G1064/((VLOOKUP($D$5,$AD$3:$AR$2002,15,FALSE)*4*COS(RADIANS(90-2*DEGREES(ASIN($D$5/2000))))*COS(RADIANS(90-2*DEGREES(ASIN($D$5/2000))))))))</f>
        <v>4.5140908631209946</v>
      </c>
      <c r="AD1064" s="33">
        <f t="shared" si="114"/>
        <v>1062</v>
      </c>
      <c r="AE1064" s="33">
        <f t="shared" si="111"/>
        <v>1694.7436384303085</v>
      </c>
      <c r="AH1064" s="33">
        <f t="shared" si="112"/>
        <v>32.07304572661652</v>
      </c>
      <c r="AI1064" s="33">
        <f t="shared" si="113"/>
        <v>57.92695427338348</v>
      </c>
      <c r="AK1064" s="75">
        <f t="shared" si="115"/>
        <v>25.853908546766959</v>
      </c>
      <c r="AN1064" s="64"/>
      <c r="AQ1064" s="64"/>
      <c r="AR1064" s="75">
        <f>(SQRT((SIN(RADIANS(90-DEGREES(ASIN(AD1064/2000))))*SQRT(2*Basic!$C$4*9.81)*Tool!$B$125*SIN(RADIANS(90-DEGREES(ASIN(AD1064/2000))))*SQRT(2*Basic!$C$4*9.81)*Tool!$B$125)+(COS(RADIANS(90-DEGREES(ASIN(AD1064/2000))))*SQRT(2*Basic!$C$4*9.81)*COS(RADIANS(90-DEGREES(ASIN(AD1064/2000))))*SQRT(2*Basic!$C$4*9.81))))*(SQRT((SIN(RADIANS(90-DEGREES(ASIN(AD1064/2000))))*SQRT(2*Basic!$C$4*9.81)*Tool!$B$125*SIN(RADIANS(90-DEGREES(ASIN(AD1064/2000))))*SQRT(2*Basic!$C$4*9.81)*Tool!$B$125)+(COS(RADIANS(90-DEGREES(ASIN(AD1064/2000))))*SQRT(2*Basic!$C$4*9.81)*COS(RADIANS(90-DEGREES(ASIN(AD1064/2000))))*SQRT(2*Basic!$C$4*9.81))))/(2*9.81)</f>
        <v>1.1300036979600001</v>
      </c>
      <c r="AS1064" s="75">
        <f>(1/9.81)*((SQRT((SIN(RADIANS(90-DEGREES(ASIN(AD1064/2000))))*SQRT(2*Basic!$C$4*9.81)*Tool!$B$125*SIN(RADIANS(90-DEGREES(ASIN(AD1064/2000))))*SQRT(2*Basic!$C$4*9.81)*Tool!$B$125)+(COS(RADIANS(90-DEGREES(ASIN(AD1064/2000))))*SQRT(2*Basic!$C$4*9.81)*COS(RADIANS(90-DEGREES(ASIN(AD1064/2000))))*SQRT(2*Basic!$C$4*9.81))))*SIN(RADIANS(AK1064))+(SQRT(((SQRT((SIN(RADIANS(90-DEGREES(ASIN(AD1064/2000))))*SQRT(2*Basic!$C$4*9.81)*Tool!$B$125*SIN(RADIANS(90-DEGREES(ASIN(AD1064/2000))))*SQRT(2*Basic!$C$4*9.81)*Tool!$B$125)+(COS(RADIANS(90-DEGREES(ASIN(AD1064/2000))))*SQRT(2*Basic!$C$4*9.81)*COS(RADIANS(90-DEGREES(ASIN(AD1064/2000))))*SQRT(2*Basic!$C$4*9.81))))*SIN(RADIANS(AK1064))*(SQRT((SIN(RADIANS(90-DEGREES(ASIN(AD1064/2000))))*SQRT(2*Basic!$C$4*9.81)*Tool!$B$125*SIN(RADIANS(90-DEGREES(ASIN(AD1064/2000))))*SQRT(2*Basic!$C$4*9.81)*Tool!$B$125)+(COS(RADIANS(90-DEGREES(ASIN(AD1064/2000))))*SQRT(2*Basic!$C$4*9.81)*COS(RADIANS(90-DEGREES(ASIN(AD1064/2000))))*SQRT(2*Basic!$C$4*9.81))))*SIN(RADIANS(AK1064)))-19.62*(-Basic!$C$3))))*(SQRT((SIN(RADIANS(90-DEGREES(ASIN(AD1064/2000))))*SQRT(2*Basic!$C$4*9.81)*Tool!$B$125*SIN(RADIANS(90-DEGREES(ASIN(AD1064/2000))))*SQRT(2*Basic!$C$4*9.81)*Tool!$B$125)+(COS(RADIANS(90-DEGREES(ASIN(AD1064/2000))))*SQRT(2*Basic!$C$4*9.81)*COS(RADIANS(90-DEGREES(ASIN(AD1064/2000))))*SQRT(2*Basic!$C$4*9.81))))*COS(RADIANS(AK1064))</f>
        <v>5.6565296566369776</v>
      </c>
    </row>
    <row r="1065" spans="6:45" x14ac:dyDescent="0.3">
      <c r="F1065">
        <v>1063</v>
      </c>
      <c r="G1065" s="31">
        <f t="shared" si="110"/>
        <v>3.13376818169364</v>
      </c>
      <c r="H1065" s="35">
        <f>Tool!$E$10+('Trajectory Map'!G1065*SIN(RADIANS(90-2*DEGREES(ASIN($D$5/2000))))/COS(RADIANS(90-2*DEGREES(ASIN($D$5/2000))))-('Trajectory Map'!G1065*'Trajectory Map'!G1065/((VLOOKUP($D$5,$AD$3:$AR$2002,15,FALSE)*4*COS(RADIANS(90-2*DEGREES(ASIN($D$5/2000))))*COS(RADIANS(90-2*DEGREES(ASIN($D$5/2000))))))))</f>
        <v>4.51085611702241</v>
      </c>
      <c r="AD1065" s="33">
        <f t="shared" si="114"/>
        <v>1063</v>
      </c>
      <c r="AE1065" s="33">
        <f t="shared" si="111"/>
        <v>1694.1165839457449</v>
      </c>
      <c r="AH1065" s="33">
        <f t="shared" si="112"/>
        <v>32.106859914331764</v>
      </c>
      <c r="AI1065" s="33">
        <f t="shared" si="113"/>
        <v>57.893140085668236</v>
      </c>
      <c r="AK1065" s="75">
        <f t="shared" si="115"/>
        <v>25.786280171336472</v>
      </c>
      <c r="AN1065" s="64"/>
      <c r="AQ1065" s="64"/>
      <c r="AR1065" s="75">
        <f>(SQRT((SIN(RADIANS(90-DEGREES(ASIN(AD1065/2000))))*SQRT(2*Basic!$C$4*9.81)*Tool!$B$125*SIN(RADIANS(90-DEGREES(ASIN(AD1065/2000))))*SQRT(2*Basic!$C$4*9.81)*Tool!$B$125)+(COS(RADIANS(90-DEGREES(ASIN(AD1065/2000))))*SQRT(2*Basic!$C$4*9.81)*COS(RADIANS(90-DEGREES(ASIN(AD1065/2000))))*SQRT(2*Basic!$C$4*9.81))))*(SQRT((SIN(RADIANS(90-DEGREES(ASIN(AD1065/2000))))*SQRT(2*Basic!$C$4*9.81)*Tool!$B$125*SIN(RADIANS(90-DEGREES(ASIN(AD1065/2000))))*SQRT(2*Basic!$C$4*9.81)*Tool!$B$125)+(COS(RADIANS(90-DEGREES(ASIN(AD1065/2000))))*SQRT(2*Basic!$C$4*9.81)*COS(RADIANS(90-DEGREES(ASIN(AD1065/2000))))*SQRT(2*Basic!$C$4*9.81))))/(2*9.81)</f>
        <v>1.1305733892100001</v>
      </c>
      <c r="AS1065" s="75">
        <f>(1/9.81)*((SQRT((SIN(RADIANS(90-DEGREES(ASIN(AD1065/2000))))*SQRT(2*Basic!$C$4*9.81)*Tool!$B$125*SIN(RADIANS(90-DEGREES(ASIN(AD1065/2000))))*SQRT(2*Basic!$C$4*9.81)*Tool!$B$125)+(COS(RADIANS(90-DEGREES(ASIN(AD1065/2000))))*SQRT(2*Basic!$C$4*9.81)*COS(RADIANS(90-DEGREES(ASIN(AD1065/2000))))*SQRT(2*Basic!$C$4*9.81))))*SIN(RADIANS(AK1065))+(SQRT(((SQRT((SIN(RADIANS(90-DEGREES(ASIN(AD1065/2000))))*SQRT(2*Basic!$C$4*9.81)*Tool!$B$125*SIN(RADIANS(90-DEGREES(ASIN(AD1065/2000))))*SQRT(2*Basic!$C$4*9.81)*Tool!$B$125)+(COS(RADIANS(90-DEGREES(ASIN(AD1065/2000))))*SQRT(2*Basic!$C$4*9.81)*COS(RADIANS(90-DEGREES(ASIN(AD1065/2000))))*SQRT(2*Basic!$C$4*9.81))))*SIN(RADIANS(AK1065))*(SQRT((SIN(RADIANS(90-DEGREES(ASIN(AD1065/2000))))*SQRT(2*Basic!$C$4*9.81)*Tool!$B$125*SIN(RADIANS(90-DEGREES(ASIN(AD1065/2000))))*SQRT(2*Basic!$C$4*9.81)*Tool!$B$125)+(COS(RADIANS(90-DEGREES(ASIN(AD1065/2000))))*SQRT(2*Basic!$C$4*9.81)*COS(RADIANS(90-DEGREES(ASIN(AD1065/2000))))*SQRT(2*Basic!$C$4*9.81))))*SIN(RADIANS(AK1065)))-19.62*(-Basic!$C$3))))*(SQRT((SIN(RADIANS(90-DEGREES(ASIN(AD1065/2000))))*SQRT(2*Basic!$C$4*9.81)*Tool!$B$125*SIN(RADIANS(90-DEGREES(ASIN(AD1065/2000))))*SQRT(2*Basic!$C$4*9.81)*Tool!$B$125)+(COS(RADIANS(90-DEGREES(ASIN(AD1065/2000))))*SQRT(2*Basic!$C$4*9.81)*COS(RADIANS(90-DEGREES(ASIN(AD1065/2000))))*SQRT(2*Basic!$C$4*9.81))))*COS(RADIANS(AK1065))</f>
        <v>5.6588877921104839</v>
      </c>
    </row>
    <row r="1066" spans="6:45" x14ac:dyDescent="0.3">
      <c r="F1066">
        <v>1064</v>
      </c>
      <c r="G1066" s="31">
        <f t="shared" si="110"/>
        <v>3.1367162232568511</v>
      </c>
      <c r="H1066" s="35">
        <f>Tool!$E$10+('Trajectory Map'!G1066*SIN(RADIANS(90-2*DEGREES(ASIN($D$5/2000))))/COS(RADIANS(90-2*DEGREES(ASIN($D$5/2000))))-('Trajectory Map'!G1066*'Trajectory Map'!G1066/((VLOOKUP($D$5,$AD$3:$AR$2002,15,FALSE)*4*COS(RADIANS(90-2*DEGREES(ASIN($D$5/2000))))*COS(RADIANS(90-2*DEGREES(ASIN($D$5/2000))))))))</f>
        <v>4.507617917330311</v>
      </c>
      <c r="AD1066" s="33">
        <f t="shared" si="114"/>
        <v>1064</v>
      </c>
      <c r="AE1066" s="33">
        <f t="shared" si="111"/>
        <v>1693.48870678254</v>
      </c>
      <c r="AH1066" s="33">
        <f t="shared" si="112"/>
        <v>32.140686628444925</v>
      </c>
      <c r="AI1066" s="33">
        <f t="shared" si="113"/>
        <v>57.859313371555075</v>
      </c>
      <c r="AK1066" s="75">
        <f t="shared" si="115"/>
        <v>25.71862674311015</v>
      </c>
      <c r="AN1066" s="64"/>
      <c r="AQ1066" s="64"/>
      <c r="AR1066" s="75">
        <f>(SQRT((SIN(RADIANS(90-DEGREES(ASIN(AD1066/2000))))*SQRT(2*Basic!$C$4*9.81)*Tool!$B$125*SIN(RADIANS(90-DEGREES(ASIN(AD1066/2000))))*SQRT(2*Basic!$C$4*9.81)*Tool!$B$125)+(COS(RADIANS(90-DEGREES(ASIN(AD1066/2000))))*SQRT(2*Basic!$C$4*9.81)*COS(RADIANS(90-DEGREES(ASIN(AD1066/2000))))*SQRT(2*Basic!$C$4*9.81))))*(SQRT((SIN(RADIANS(90-DEGREES(ASIN(AD1066/2000))))*SQRT(2*Basic!$C$4*9.81)*Tool!$B$125*SIN(RADIANS(90-DEGREES(ASIN(AD1066/2000))))*SQRT(2*Basic!$C$4*9.81)*Tool!$B$125)+(COS(RADIANS(90-DEGREES(ASIN(AD1066/2000))))*SQRT(2*Basic!$C$4*9.81)*COS(RADIANS(90-DEGREES(ASIN(AD1066/2000))))*SQRT(2*Basic!$C$4*9.81))))/(2*9.81)</f>
        <v>1.1311436166399997</v>
      </c>
      <c r="AS1066" s="75">
        <f>(1/9.81)*((SQRT((SIN(RADIANS(90-DEGREES(ASIN(AD1066/2000))))*SQRT(2*Basic!$C$4*9.81)*Tool!$B$125*SIN(RADIANS(90-DEGREES(ASIN(AD1066/2000))))*SQRT(2*Basic!$C$4*9.81)*Tool!$B$125)+(COS(RADIANS(90-DEGREES(ASIN(AD1066/2000))))*SQRT(2*Basic!$C$4*9.81)*COS(RADIANS(90-DEGREES(ASIN(AD1066/2000))))*SQRT(2*Basic!$C$4*9.81))))*SIN(RADIANS(AK1066))+(SQRT(((SQRT((SIN(RADIANS(90-DEGREES(ASIN(AD1066/2000))))*SQRT(2*Basic!$C$4*9.81)*Tool!$B$125*SIN(RADIANS(90-DEGREES(ASIN(AD1066/2000))))*SQRT(2*Basic!$C$4*9.81)*Tool!$B$125)+(COS(RADIANS(90-DEGREES(ASIN(AD1066/2000))))*SQRT(2*Basic!$C$4*9.81)*COS(RADIANS(90-DEGREES(ASIN(AD1066/2000))))*SQRT(2*Basic!$C$4*9.81))))*SIN(RADIANS(AK1066))*(SQRT((SIN(RADIANS(90-DEGREES(ASIN(AD1066/2000))))*SQRT(2*Basic!$C$4*9.81)*Tool!$B$125*SIN(RADIANS(90-DEGREES(ASIN(AD1066/2000))))*SQRT(2*Basic!$C$4*9.81)*Tool!$B$125)+(COS(RADIANS(90-DEGREES(ASIN(AD1066/2000))))*SQRT(2*Basic!$C$4*9.81)*COS(RADIANS(90-DEGREES(ASIN(AD1066/2000))))*SQRT(2*Basic!$C$4*9.81))))*SIN(RADIANS(AK1066)))-19.62*(-Basic!$C$3))))*(SQRT((SIN(RADIANS(90-DEGREES(ASIN(AD1066/2000))))*SQRT(2*Basic!$C$4*9.81)*Tool!$B$125*SIN(RADIANS(90-DEGREES(ASIN(AD1066/2000))))*SQRT(2*Basic!$C$4*9.81)*Tool!$B$125)+(COS(RADIANS(90-DEGREES(ASIN(AD1066/2000))))*SQRT(2*Basic!$C$4*9.81)*COS(RADIANS(90-DEGREES(ASIN(AD1066/2000))))*SQRT(2*Basic!$C$4*9.81))))*COS(RADIANS(AK1066))</f>
        <v>5.6612352976434979</v>
      </c>
    </row>
    <row r="1067" spans="6:45" x14ac:dyDescent="0.3">
      <c r="F1067">
        <v>1065</v>
      </c>
      <c r="G1067" s="31">
        <f t="shared" si="110"/>
        <v>3.1396642648200626</v>
      </c>
      <c r="H1067" s="35">
        <f>Tool!$E$10+('Trajectory Map'!G1067*SIN(RADIANS(90-2*DEGREES(ASIN($D$5/2000))))/COS(RADIANS(90-2*DEGREES(ASIN($D$5/2000))))-('Trajectory Map'!G1067*'Trajectory Map'!G1067/((VLOOKUP($D$5,$AD$3:$AR$2002,15,FALSE)*4*COS(RADIANS(90-2*DEGREES(ASIN($D$5/2000))))*COS(RADIANS(90-2*DEGREES(ASIN($D$5/2000))))))))</f>
        <v>4.5043762640446978</v>
      </c>
      <c r="AD1067" s="33">
        <f t="shared" si="114"/>
        <v>1065</v>
      </c>
      <c r="AE1067" s="33">
        <f t="shared" si="111"/>
        <v>1692.8600060253063</v>
      </c>
      <c r="AH1067" s="33">
        <f t="shared" si="112"/>
        <v>32.174525894691136</v>
      </c>
      <c r="AI1067" s="33">
        <f t="shared" si="113"/>
        <v>57.825474105308864</v>
      </c>
      <c r="AK1067" s="75">
        <f t="shared" si="115"/>
        <v>25.650948210617727</v>
      </c>
      <c r="AN1067" s="64"/>
      <c r="AQ1067" s="64"/>
      <c r="AR1067" s="75">
        <f>(SQRT((SIN(RADIANS(90-DEGREES(ASIN(AD1067/2000))))*SQRT(2*Basic!$C$4*9.81)*Tool!$B$125*SIN(RADIANS(90-DEGREES(ASIN(AD1067/2000))))*SQRT(2*Basic!$C$4*9.81)*Tool!$B$125)+(COS(RADIANS(90-DEGREES(ASIN(AD1067/2000))))*SQRT(2*Basic!$C$4*9.81)*COS(RADIANS(90-DEGREES(ASIN(AD1067/2000))))*SQRT(2*Basic!$C$4*9.81))))*(SQRT((SIN(RADIANS(90-DEGREES(ASIN(AD1067/2000))))*SQRT(2*Basic!$C$4*9.81)*Tool!$B$125*SIN(RADIANS(90-DEGREES(ASIN(AD1067/2000))))*SQRT(2*Basic!$C$4*9.81)*Tool!$B$125)+(COS(RADIANS(90-DEGREES(ASIN(AD1067/2000))))*SQRT(2*Basic!$C$4*9.81)*COS(RADIANS(90-DEGREES(ASIN(AD1067/2000))))*SQRT(2*Basic!$C$4*9.81))))/(2*9.81)</f>
        <v>1.1317143802499998</v>
      </c>
      <c r="AS1067" s="75">
        <f>(1/9.81)*((SQRT((SIN(RADIANS(90-DEGREES(ASIN(AD1067/2000))))*SQRT(2*Basic!$C$4*9.81)*Tool!$B$125*SIN(RADIANS(90-DEGREES(ASIN(AD1067/2000))))*SQRT(2*Basic!$C$4*9.81)*Tool!$B$125)+(COS(RADIANS(90-DEGREES(ASIN(AD1067/2000))))*SQRT(2*Basic!$C$4*9.81)*COS(RADIANS(90-DEGREES(ASIN(AD1067/2000))))*SQRT(2*Basic!$C$4*9.81))))*SIN(RADIANS(AK1067))+(SQRT(((SQRT((SIN(RADIANS(90-DEGREES(ASIN(AD1067/2000))))*SQRT(2*Basic!$C$4*9.81)*Tool!$B$125*SIN(RADIANS(90-DEGREES(ASIN(AD1067/2000))))*SQRT(2*Basic!$C$4*9.81)*Tool!$B$125)+(COS(RADIANS(90-DEGREES(ASIN(AD1067/2000))))*SQRT(2*Basic!$C$4*9.81)*COS(RADIANS(90-DEGREES(ASIN(AD1067/2000))))*SQRT(2*Basic!$C$4*9.81))))*SIN(RADIANS(AK1067))*(SQRT((SIN(RADIANS(90-DEGREES(ASIN(AD1067/2000))))*SQRT(2*Basic!$C$4*9.81)*Tool!$B$125*SIN(RADIANS(90-DEGREES(ASIN(AD1067/2000))))*SQRT(2*Basic!$C$4*9.81)*Tool!$B$125)+(COS(RADIANS(90-DEGREES(ASIN(AD1067/2000))))*SQRT(2*Basic!$C$4*9.81)*COS(RADIANS(90-DEGREES(ASIN(AD1067/2000))))*SQRT(2*Basic!$C$4*9.81))))*SIN(RADIANS(AK1067)))-19.62*(-Basic!$C$3))))*(SQRT((SIN(RADIANS(90-DEGREES(ASIN(AD1067/2000))))*SQRT(2*Basic!$C$4*9.81)*Tool!$B$125*SIN(RADIANS(90-DEGREES(ASIN(AD1067/2000))))*SQRT(2*Basic!$C$4*9.81)*Tool!$B$125)+(COS(RADIANS(90-DEGREES(ASIN(AD1067/2000))))*SQRT(2*Basic!$C$4*9.81)*COS(RADIANS(90-DEGREES(ASIN(AD1067/2000))))*SQRT(2*Basic!$C$4*9.81))))*COS(RADIANS(AK1067))</f>
        <v>5.6635721568476658</v>
      </c>
    </row>
    <row r="1068" spans="6:45" x14ac:dyDescent="0.3">
      <c r="F1068">
        <v>1066</v>
      </c>
      <c r="G1068" s="31">
        <f t="shared" si="110"/>
        <v>3.1426123063832736</v>
      </c>
      <c r="H1068" s="35">
        <f>Tool!$E$10+('Trajectory Map'!G1068*SIN(RADIANS(90-2*DEGREES(ASIN($D$5/2000))))/COS(RADIANS(90-2*DEGREES(ASIN($D$5/2000))))-('Trajectory Map'!G1068*'Trajectory Map'!G1068/((VLOOKUP($D$5,$AD$3:$AR$2002,15,FALSE)*4*COS(RADIANS(90-2*DEGREES(ASIN($D$5/2000))))*COS(RADIANS(90-2*DEGREES(ASIN($D$5/2000))))))))</f>
        <v>4.5011311571655712</v>
      </c>
      <c r="AD1068" s="33">
        <f t="shared" si="114"/>
        <v>1066</v>
      </c>
      <c r="AE1068" s="33">
        <f t="shared" si="111"/>
        <v>1692.2304807560936</v>
      </c>
      <c r="AH1068" s="33">
        <f t="shared" si="112"/>
        <v>32.208377738870844</v>
      </c>
      <c r="AI1068" s="33">
        <f t="shared" si="113"/>
        <v>57.791622261129156</v>
      </c>
      <c r="AK1068" s="75">
        <f t="shared" si="115"/>
        <v>25.583244522258312</v>
      </c>
      <c r="AN1068" s="64"/>
      <c r="AQ1068" s="64"/>
      <c r="AR1068" s="75">
        <f>(SQRT((SIN(RADIANS(90-DEGREES(ASIN(AD1068/2000))))*SQRT(2*Basic!$C$4*9.81)*Tool!$B$125*SIN(RADIANS(90-DEGREES(ASIN(AD1068/2000))))*SQRT(2*Basic!$C$4*9.81)*Tool!$B$125)+(COS(RADIANS(90-DEGREES(ASIN(AD1068/2000))))*SQRT(2*Basic!$C$4*9.81)*COS(RADIANS(90-DEGREES(ASIN(AD1068/2000))))*SQRT(2*Basic!$C$4*9.81))))*(SQRT((SIN(RADIANS(90-DEGREES(ASIN(AD1068/2000))))*SQRT(2*Basic!$C$4*9.81)*Tool!$B$125*SIN(RADIANS(90-DEGREES(ASIN(AD1068/2000))))*SQRT(2*Basic!$C$4*9.81)*Tool!$B$125)+(COS(RADIANS(90-DEGREES(ASIN(AD1068/2000))))*SQRT(2*Basic!$C$4*9.81)*COS(RADIANS(90-DEGREES(ASIN(AD1068/2000))))*SQRT(2*Basic!$C$4*9.81))))/(2*9.81)</f>
        <v>1.1322856800400001</v>
      </c>
      <c r="AS1068" s="75">
        <f>(1/9.81)*((SQRT((SIN(RADIANS(90-DEGREES(ASIN(AD1068/2000))))*SQRT(2*Basic!$C$4*9.81)*Tool!$B$125*SIN(RADIANS(90-DEGREES(ASIN(AD1068/2000))))*SQRT(2*Basic!$C$4*9.81)*Tool!$B$125)+(COS(RADIANS(90-DEGREES(ASIN(AD1068/2000))))*SQRT(2*Basic!$C$4*9.81)*COS(RADIANS(90-DEGREES(ASIN(AD1068/2000))))*SQRT(2*Basic!$C$4*9.81))))*SIN(RADIANS(AK1068))+(SQRT(((SQRT((SIN(RADIANS(90-DEGREES(ASIN(AD1068/2000))))*SQRT(2*Basic!$C$4*9.81)*Tool!$B$125*SIN(RADIANS(90-DEGREES(ASIN(AD1068/2000))))*SQRT(2*Basic!$C$4*9.81)*Tool!$B$125)+(COS(RADIANS(90-DEGREES(ASIN(AD1068/2000))))*SQRT(2*Basic!$C$4*9.81)*COS(RADIANS(90-DEGREES(ASIN(AD1068/2000))))*SQRT(2*Basic!$C$4*9.81))))*SIN(RADIANS(AK1068))*(SQRT((SIN(RADIANS(90-DEGREES(ASIN(AD1068/2000))))*SQRT(2*Basic!$C$4*9.81)*Tool!$B$125*SIN(RADIANS(90-DEGREES(ASIN(AD1068/2000))))*SQRT(2*Basic!$C$4*9.81)*Tool!$B$125)+(COS(RADIANS(90-DEGREES(ASIN(AD1068/2000))))*SQRT(2*Basic!$C$4*9.81)*COS(RADIANS(90-DEGREES(ASIN(AD1068/2000))))*SQRT(2*Basic!$C$4*9.81))))*SIN(RADIANS(AK1068)))-19.62*(-Basic!$C$3))))*(SQRT((SIN(RADIANS(90-DEGREES(ASIN(AD1068/2000))))*SQRT(2*Basic!$C$4*9.81)*Tool!$B$125*SIN(RADIANS(90-DEGREES(ASIN(AD1068/2000))))*SQRT(2*Basic!$C$4*9.81)*Tool!$B$125)+(COS(RADIANS(90-DEGREES(ASIN(AD1068/2000))))*SQRT(2*Basic!$C$4*9.81)*COS(RADIANS(90-DEGREES(ASIN(AD1068/2000))))*SQRT(2*Basic!$C$4*9.81))))*COS(RADIANS(AK1068))</f>
        <v>5.665898353342758</v>
      </c>
    </row>
    <row r="1069" spans="6:45" x14ac:dyDescent="0.3">
      <c r="F1069">
        <v>1067</v>
      </c>
      <c r="G1069" s="31">
        <f t="shared" si="110"/>
        <v>3.1455603479464851</v>
      </c>
      <c r="H1069" s="35">
        <f>Tool!$E$10+('Trajectory Map'!G1069*SIN(RADIANS(90-2*DEGREES(ASIN($D$5/2000))))/COS(RADIANS(90-2*DEGREES(ASIN($D$5/2000))))-('Trajectory Map'!G1069*'Trajectory Map'!G1069/((VLOOKUP($D$5,$AD$3:$AR$2002,15,FALSE)*4*COS(RADIANS(90-2*DEGREES(ASIN($D$5/2000))))*COS(RADIANS(90-2*DEGREES(ASIN($D$5/2000))))))))</f>
        <v>4.4978825966929303</v>
      </c>
      <c r="AD1069" s="33">
        <f t="shared" si="114"/>
        <v>1067</v>
      </c>
      <c r="AE1069" s="33">
        <f t="shared" si="111"/>
        <v>1691.6001300543815</v>
      </c>
      <c r="AH1069" s="33">
        <f t="shared" si="112"/>
        <v>32.242242186850049</v>
      </c>
      <c r="AI1069" s="33">
        <f t="shared" si="113"/>
        <v>57.757757813149951</v>
      </c>
      <c r="AK1069" s="75">
        <f t="shared" si="115"/>
        <v>25.515515626299901</v>
      </c>
      <c r="AN1069" s="64"/>
      <c r="AQ1069" s="64"/>
      <c r="AR1069" s="75">
        <f>(SQRT((SIN(RADIANS(90-DEGREES(ASIN(AD1069/2000))))*SQRT(2*Basic!$C$4*9.81)*Tool!$B$125*SIN(RADIANS(90-DEGREES(ASIN(AD1069/2000))))*SQRT(2*Basic!$C$4*9.81)*Tool!$B$125)+(COS(RADIANS(90-DEGREES(ASIN(AD1069/2000))))*SQRT(2*Basic!$C$4*9.81)*COS(RADIANS(90-DEGREES(ASIN(AD1069/2000))))*SQRT(2*Basic!$C$4*9.81))))*(SQRT((SIN(RADIANS(90-DEGREES(ASIN(AD1069/2000))))*SQRT(2*Basic!$C$4*9.81)*Tool!$B$125*SIN(RADIANS(90-DEGREES(ASIN(AD1069/2000))))*SQRT(2*Basic!$C$4*9.81)*Tool!$B$125)+(COS(RADIANS(90-DEGREES(ASIN(AD1069/2000))))*SQRT(2*Basic!$C$4*9.81)*COS(RADIANS(90-DEGREES(ASIN(AD1069/2000))))*SQRT(2*Basic!$C$4*9.81))))/(2*9.81)</f>
        <v>1.1328575160100001</v>
      </c>
      <c r="AS1069" s="75">
        <f>(1/9.81)*((SQRT((SIN(RADIANS(90-DEGREES(ASIN(AD1069/2000))))*SQRT(2*Basic!$C$4*9.81)*Tool!$B$125*SIN(RADIANS(90-DEGREES(ASIN(AD1069/2000))))*SQRT(2*Basic!$C$4*9.81)*Tool!$B$125)+(COS(RADIANS(90-DEGREES(ASIN(AD1069/2000))))*SQRT(2*Basic!$C$4*9.81)*COS(RADIANS(90-DEGREES(ASIN(AD1069/2000))))*SQRT(2*Basic!$C$4*9.81))))*SIN(RADIANS(AK1069))+(SQRT(((SQRT((SIN(RADIANS(90-DEGREES(ASIN(AD1069/2000))))*SQRT(2*Basic!$C$4*9.81)*Tool!$B$125*SIN(RADIANS(90-DEGREES(ASIN(AD1069/2000))))*SQRT(2*Basic!$C$4*9.81)*Tool!$B$125)+(COS(RADIANS(90-DEGREES(ASIN(AD1069/2000))))*SQRT(2*Basic!$C$4*9.81)*COS(RADIANS(90-DEGREES(ASIN(AD1069/2000))))*SQRT(2*Basic!$C$4*9.81))))*SIN(RADIANS(AK1069))*(SQRT((SIN(RADIANS(90-DEGREES(ASIN(AD1069/2000))))*SQRT(2*Basic!$C$4*9.81)*Tool!$B$125*SIN(RADIANS(90-DEGREES(ASIN(AD1069/2000))))*SQRT(2*Basic!$C$4*9.81)*Tool!$B$125)+(COS(RADIANS(90-DEGREES(ASIN(AD1069/2000))))*SQRT(2*Basic!$C$4*9.81)*COS(RADIANS(90-DEGREES(ASIN(AD1069/2000))))*SQRT(2*Basic!$C$4*9.81))))*SIN(RADIANS(AK1069)))-19.62*(-Basic!$C$3))))*(SQRT((SIN(RADIANS(90-DEGREES(ASIN(AD1069/2000))))*SQRT(2*Basic!$C$4*9.81)*Tool!$B$125*SIN(RADIANS(90-DEGREES(ASIN(AD1069/2000))))*SQRT(2*Basic!$C$4*9.81)*Tool!$B$125)+(COS(RADIANS(90-DEGREES(ASIN(AD1069/2000))))*SQRT(2*Basic!$C$4*9.81)*COS(RADIANS(90-DEGREES(ASIN(AD1069/2000))))*SQRT(2*Basic!$C$4*9.81))))*COS(RADIANS(AK1069))</f>
        <v>5.6682138707568033</v>
      </c>
    </row>
    <row r="1070" spans="6:45" x14ac:dyDescent="0.3">
      <c r="F1070">
        <v>1068</v>
      </c>
      <c r="G1070" s="31">
        <f t="shared" si="110"/>
        <v>3.1485083895096966</v>
      </c>
      <c r="H1070" s="35">
        <f>Tool!$E$10+('Trajectory Map'!G1070*SIN(RADIANS(90-2*DEGREES(ASIN($D$5/2000))))/COS(RADIANS(90-2*DEGREES(ASIN($D$5/2000))))-('Trajectory Map'!G1070*'Trajectory Map'!G1070/((VLOOKUP($D$5,$AD$3:$AR$2002,15,FALSE)*4*COS(RADIANS(90-2*DEGREES(ASIN($D$5/2000))))*COS(RADIANS(90-2*DEGREES(ASIN($D$5/2000))))))))</f>
        <v>4.4946305826267743</v>
      </c>
      <c r="AD1070" s="33">
        <f t="shared" si="114"/>
        <v>1068</v>
      </c>
      <c r="AE1070" s="33">
        <f t="shared" si="111"/>
        <v>1690.9689529970678</v>
      </c>
      <c r="AH1070" s="33">
        <f t="shared" si="112"/>
        <v>32.276119264560585</v>
      </c>
      <c r="AI1070" s="33">
        <f t="shared" si="113"/>
        <v>57.723880735439415</v>
      </c>
      <c r="AK1070" s="75">
        <f t="shared" si="115"/>
        <v>25.447761470878831</v>
      </c>
      <c r="AN1070" s="64"/>
      <c r="AQ1070" s="64"/>
      <c r="AR1070" s="75">
        <f>(SQRT((SIN(RADIANS(90-DEGREES(ASIN(AD1070/2000))))*SQRT(2*Basic!$C$4*9.81)*Tool!$B$125*SIN(RADIANS(90-DEGREES(ASIN(AD1070/2000))))*SQRT(2*Basic!$C$4*9.81)*Tool!$B$125)+(COS(RADIANS(90-DEGREES(ASIN(AD1070/2000))))*SQRT(2*Basic!$C$4*9.81)*COS(RADIANS(90-DEGREES(ASIN(AD1070/2000))))*SQRT(2*Basic!$C$4*9.81))))*(SQRT((SIN(RADIANS(90-DEGREES(ASIN(AD1070/2000))))*SQRT(2*Basic!$C$4*9.81)*Tool!$B$125*SIN(RADIANS(90-DEGREES(ASIN(AD1070/2000))))*SQRT(2*Basic!$C$4*9.81)*Tool!$B$125)+(COS(RADIANS(90-DEGREES(ASIN(AD1070/2000))))*SQRT(2*Basic!$C$4*9.81)*COS(RADIANS(90-DEGREES(ASIN(AD1070/2000))))*SQRT(2*Basic!$C$4*9.81))))/(2*9.81)</f>
        <v>1.1334298881600005</v>
      </c>
      <c r="AS1070" s="75">
        <f>(1/9.81)*((SQRT((SIN(RADIANS(90-DEGREES(ASIN(AD1070/2000))))*SQRT(2*Basic!$C$4*9.81)*Tool!$B$125*SIN(RADIANS(90-DEGREES(ASIN(AD1070/2000))))*SQRT(2*Basic!$C$4*9.81)*Tool!$B$125)+(COS(RADIANS(90-DEGREES(ASIN(AD1070/2000))))*SQRT(2*Basic!$C$4*9.81)*COS(RADIANS(90-DEGREES(ASIN(AD1070/2000))))*SQRT(2*Basic!$C$4*9.81))))*SIN(RADIANS(AK1070))+(SQRT(((SQRT((SIN(RADIANS(90-DEGREES(ASIN(AD1070/2000))))*SQRT(2*Basic!$C$4*9.81)*Tool!$B$125*SIN(RADIANS(90-DEGREES(ASIN(AD1070/2000))))*SQRT(2*Basic!$C$4*9.81)*Tool!$B$125)+(COS(RADIANS(90-DEGREES(ASIN(AD1070/2000))))*SQRT(2*Basic!$C$4*9.81)*COS(RADIANS(90-DEGREES(ASIN(AD1070/2000))))*SQRT(2*Basic!$C$4*9.81))))*SIN(RADIANS(AK1070))*(SQRT((SIN(RADIANS(90-DEGREES(ASIN(AD1070/2000))))*SQRT(2*Basic!$C$4*9.81)*Tool!$B$125*SIN(RADIANS(90-DEGREES(ASIN(AD1070/2000))))*SQRT(2*Basic!$C$4*9.81)*Tool!$B$125)+(COS(RADIANS(90-DEGREES(ASIN(AD1070/2000))))*SQRT(2*Basic!$C$4*9.81)*COS(RADIANS(90-DEGREES(ASIN(AD1070/2000))))*SQRT(2*Basic!$C$4*9.81))))*SIN(RADIANS(AK1070)))-19.62*(-Basic!$C$3))))*(SQRT((SIN(RADIANS(90-DEGREES(ASIN(AD1070/2000))))*SQRT(2*Basic!$C$4*9.81)*Tool!$B$125*SIN(RADIANS(90-DEGREES(ASIN(AD1070/2000))))*SQRT(2*Basic!$C$4*9.81)*Tool!$B$125)+(COS(RADIANS(90-DEGREES(ASIN(AD1070/2000))))*SQRT(2*Basic!$C$4*9.81)*COS(RADIANS(90-DEGREES(ASIN(AD1070/2000))))*SQRT(2*Basic!$C$4*9.81))))*COS(RADIANS(AK1070))</f>
        <v>5.6705186927261799</v>
      </c>
    </row>
    <row r="1071" spans="6:45" x14ac:dyDescent="0.3">
      <c r="F1071">
        <v>1069</v>
      </c>
      <c r="G1071" s="31">
        <f t="shared" si="110"/>
        <v>3.1514564310729081</v>
      </c>
      <c r="H1071" s="35">
        <f>Tool!$E$10+('Trajectory Map'!G1071*SIN(RADIANS(90-2*DEGREES(ASIN($D$5/2000))))/COS(RADIANS(90-2*DEGREES(ASIN($D$5/2000))))-('Trajectory Map'!G1071*'Trajectory Map'!G1071/((VLOOKUP($D$5,$AD$3:$AR$2002,15,FALSE)*4*COS(RADIANS(90-2*DEGREES(ASIN($D$5/2000))))*COS(RADIANS(90-2*DEGREES(ASIN($D$5/2000))))))))</f>
        <v>4.491375114967104</v>
      </c>
      <c r="AD1071" s="33">
        <f t="shared" si="114"/>
        <v>1069</v>
      </c>
      <c r="AE1071" s="33">
        <f t="shared" si="111"/>
        <v>1690.336948658462</v>
      </c>
      <c r="AH1071" s="33">
        <f t="shared" si="112"/>
        <v>32.310008998000306</v>
      </c>
      <c r="AI1071" s="33">
        <f t="shared" si="113"/>
        <v>57.689991001999694</v>
      </c>
      <c r="AK1071" s="75">
        <f t="shared" si="115"/>
        <v>25.379982003999388</v>
      </c>
      <c r="AN1071" s="64"/>
      <c r="AQ1071" s="64"/>
      <c r="AR1071" s="75">
        <f>(SQRT((SIN(RADIANS(90-DEGREES(ASIN(AD1071/2000))))*SQRT(2*Basic!$C$4*9.81)*Tool!$B$125*SIN(RADIANS(90-DEGREES(ASIN(AD1071/2000))))*SQRT(2*Basic!$C$4*9.81)*Tool!$B$125)+(COS(RADIANS(90-DEGREES(ASIN(AD1071/2000))))*SQRT(2*Basic!$C$4*9.81)*COS(RADIANS(90-DEGREES(ASIN(AD1071/2000))))*SQRT(2*Basic!$C$4*9.81))))*(SQRT((SIN(RADIANS(90-DEGREES(ASIN(AD1071/2000))))*SQRT(2*Basic!$C$4*9.81)*Tool!$B$125*SIN(RADIANS(90-DEGREES(ASIN(AD1071/2000))))*SQRT(2*Basic!$C$4*9.81)*Tool!$B$125)+(COS(RADIANS(90-DEGREES(ASIN(AD1071/2000))))*SQRT(2*Basic!$C$4*9.81)*COS(RADIANS(90-DEGREES(ASIN(AD1071/2000))))*SQRT(2*Basic!$C$4*9.81))))/(2*9.81)</f>
        <v>1.1340027964899999</v>
      </c>
      <c r="AS1071" s="75">
        <f>(1/9.81)*((SQRT((SIN(RADIANS(90-DEGREES(ASIN(AD1071/2000))))*SQRT(2*Basic!$C$4*9.81)*Tool!$B$125*SIN(RADIANS(90-DEGREES(ASIN(AD1071/2000))))*SQRT(2*Basic!$C$4*9.81)*Tool!$B$125)+(COS(RADIANS(90-DEGREES(ASIN(AD1071/2000))))*SQRT(2*Basic!$C$4*9.81)*COS(RADIANS(90-DEGREES(ASIN(AD1071/2000))))*SQRT(2*Basic!$C$4*9.81))))*SIN(RADIANS(AK1071))+(SQRT(((SQRT((SIN(RADIANS(90-DEGREES(ASIN(AD1071/2000))))*SQRT(2*Basic!$C$4*9.81)*Tool!$B$125*SIN(RADIANS(90-DEGREES(ASIN(AD1071/2000))))*SQRT(2*Basic!$C$4*9.81)*Tool!$B$125)+(COS(RADIANS(90-DEGREES(ASIN(AD1071/2000))))*SQRT(2*Basic!$C$4*9.81)*COS(RADIANS(90-DEGREES(ASIN(AD1071/2000))))*SQRT(2*Basic!$C$4*9.81))))*SIN(RADIANS(AK1071))*(SQRT((SIN(RADIANS(90-DEGREES(ASIN(AD1071/2000))))*SQRT(2*Basic!$C$4*9.81)*Tool!$B$125*SIN(RADIANS(90-DEGREES(ASIN(AD1071/2000))))*SQRT(2*Basic!$C$4*9.81)*Tool!$B$125)+(COS(RADIANS(90-DEGREES(ASIN(AD1071/2000))))*SQRT(2*Basic!$C$4*9.81)*COS(RADIANS(90-DEGREES(ASIN(AD1071/2000))))*SQRT(2*Basic!$C$4*9.81))))*SIN(RADIANS(AK1071)))-19.62*(-Basic!$C$3))))*(SQRT((SIN(RADIANS(90-DEGREES(ASIN(AD1071/2000))))*SQRT(2*Basic!$C$4*9.81)*Tool!$B$125*SIN(RADIANS(90-DEGREES(ASIN(AD1071/2000))))*SQRT(2*Basic!$C$4*9.81)*Tool!$B$125)+(COS(RADIANS(90-DEGREES(ASIN(AD1071/2000))))*SQRT(2*Basic!$C$4*9.81)*COS(RADIANS(90-DEGREES(ASIN(AD1071/2000))))*SQRT(2*Basic!$C$4*9.81))))*COS(RADIANS(AK1071))</f>
        <v>5.6728128028957405</v>
      </c>
    </row>
    <row r="1072" spans="6:45" x14ac:dyDescent="0.3">
      <c r="F1072">
        <v>1070</v>
      </c>
      <c r="G1072" s="31">
        <f t="shared" si="110"/>
        <v>3.1544044726361196</v>
      </c>
      <c r="H1072" s="35">
        <f>Tool!$E$10+('Trajectory Map'!G1072*SIN(RADIANS(90-2*DEGREES(ASIN($D$5/2000))))/COS(RADIANS(90-2*DEGREES(ASIN($D$5/2000))))-('Trajectory Map'!G1072*'Trajectory Map'!G1072/((VLOOKUP($D$5,$AD$3:$AR$2002,15,FALSE)*4*COS(RADIANS(90-2*DEGREES(ASIN($D$5/2000))))*COS(RADIANS(90-2*DEGREES(ASIN($D$5/2000))))))))</f>
        <v>4.4881161937139211</v>
      </c>
      <c r="AD1072" s="33">
        <f t="shared" si="114"/>
        <v>1070</v>
      </c>
      <c r="AE1072" s="33">
        <f t="shared" si="111"/>
        <v>1689.7041161102734</v>
      </c>
      <c r="AH1072" s="33">
        <f t="shared" si="112"/>
        <v>32.343911413233428</v>
      </c>
      <c r="AI1072" s="33">
        <f t="shared" si="113"/>
        <v>57.656088586766572</v>
      </c>
      <c r="AK1072" s="75">
        <f t="shared" si="115"/>
        <v>25.312177173533144</v>
      </c>
      <c r="AN1072" s="64"/>
      <c r="AQ1072" s="64"/>
      <c r="AR1072" s="75">
        <f>(SQRT((SIN(RADIANS(90-DEGREES(ASIN(AD1072/2000))))*SQRT(2*Basic!$C$4*9.81)*Tool!$B$125*SIN(RADIANS(90-DEGREES(ASIN(AD1072/2000))))*SQRT(2*Basic!$C$4*9.81)*Tool!$B$125)+(COS(RADIANS(90-DEGREES(ASIN(AD1072/2000))))*SQRT(2*Basic!$C$4*9.81)*COS(RADIANS(90-DEGREES(ASIN(AD1072/2000))))*SQRT(2*Basic!$C$4*9.81))))*(SQRT((SIN(RADIANS(90-DEGREES(ASIN(AD1072/2000))))*SQRT(2*Basic!$C$4*9.81)*Tool!$B$125*SIN(RADIANS(90-DEGREES(ASIN(AD1072/2000))))*SQRT(2*Basic!$C$4*9.81)*Tool!$B$125)+(COS(RADIANS(90-DEGREES(ASIN(AD1072/2000))))*SQRT(2*Basic!$C$4*9.81)*COS(RADIANS(90-DEGREES(ASIN(AD1072/2000))))*SQRT(2*Basic!$C$4*9.81))))/(2*9.81)</f>
        <v>1.1345762410000002</v>
      </c>
      <c r="AS1072" s="75">
        <f>(1/9.81)*((SQRT((SIN(RADIANS(90-DEGREES(ASIN(AD1072/2000))))*SQRT(2*Basic!$C$4*9.81)*Tool!$B$125*SIN(RADIANS(90-DEGREES(ASIN(AD1072/2000))))*SQRT(2*Basic!$C$4*9.81)*Tool!$B$125)+(COS(RADIANS(90-DEGREES(ASIN(AD1072/2000))))*SQRT(2*Basic!$C$4*9.81)*COS(RADIANS(90-DEGREES(ASIN(AD1072/2000))))*SQRT(2*Basic!$C$4*9.81))))*SIN(RADIANS(AK1072))+(SQRT(((SQRT((SIN(RADIANS(90-DEGREES(ASIN(AD1072/2000))))*SQRT(2*Basic!$C$4*9.81)*Tool!$B$125*SIN(RADIANS(90-DEGREES(ASIN(AD1072/2000))))*SQRT(2*Basic!$C$4*9.81)*Tool!$B$125)+(COS(RADIANS(90-DEGREES(ASIN(AD1072/2000))))*SQRT(2*Basic!$C$4*9.81)*COS(RADIANS(90-DEGREES(ASIN(AD1072/2000))))*SQRT(2*Basic!$C$4*9.81))))*SIN(RADIANS(AK1072))*(SQRT((SIN(RADIANS(90-DEGREES(ASIN(AD1072/2000))))*SQRT(2*Basic!$C$4*9.81)*Tool!$B$125*SIN(RADIANS(90-DEGREES(ASIN(AD1072/2000))))*SQRT(2*Basic!$C$4*9.81)*Tool!$B$125)+(COS(RADIANS(90-DEGREES(ASIN(AD1072/2000))))*SQRT(2*Basic!$C$4*9.81)*COS(RADIANS(90-DEGREES(ASIN(AD1072/2000))))*SQRT(2*Basic!$C$4*9.81))))*SIN(RADIANS(AK1072)))-19.62*(-Basic!$C$3))))*(SQRT((SIN(RADIANS(90-DEGREES(ASIN(AD1072/2000))))*SQRT(2*Basic!$C$4*9.81)*Tool!$B$125*SIN(RADIANS(90-DEGREES(ASIN(AD1072/2000))))*SQRT(2*Basic!$C$4*9.81)*Tool!$B$125)+(COS(RADIANS(90-DEGREES(ASIN(AD1072/2000))))*SQRT(2*Basic!$C$4*9.81)*COS(RADIANS(90-DEGREES(ASIN(AD1072/2000))))*SQRT(2*Basic!$C$4*9.81))))*COS(RADIANS(AK1072))</f>
        <v>5.6750961849189228</v>
      </c>
    </row>
    <row r="1073" spans="6:45" x14ac:dyDescent="0.3">
      <c r="F1073">
        <v>1071</v>
      </c>
      <c r="G1073" s="31">
        <f t="shared" si="110"/>
        <v>3.1573525141993306</v>
      </c>
      <c r="H1073" s="35">
        <f>Tool!$E$10+('Trajectory Map'!G1073*SIN(RADIANS(90-2*DEGREES(ASIN($D$5/2000))))/COS(RADIANS(90-2*DEGREES(ASIN($D$5/2000))))-('Trajectory Map'!G1073*'Trajectory Map'!G1073/((VLOOKUP($D$5,$AD$3:$AR$2002,15,FALSE)*4*COS(RADIANS(90-2*DEGREES(ASIN($D$5/2000))))*COS(RADIANS(90-2*DEGREES(ASIN($D$5/2000))))))))</f>
        <v>4.484853818867224</v>
      </c>
      <c r="AD1073" s="33">
        <f t="shared" si="114"/>
        <v>1071</v>
      </c>
      <c r="AE1073" s="33">
        <f t="shared" si="111"/>
        <v>1689.0704544216028</v>
      </c>
      <c r="AH1073" s="33">
        <f t="shared" si="112"/>
        <v>32.3778265363907</v>
      </c>
      <c r="AI1073" s="33">
        <f t="shared" si="113"/>
        <v>57.6221734636093</v>
      </c>
      <c r="AK1073" s="75">
        <f t="shared" si="115"/>
        <v>25.244346927218601</v>
      </c>
      <c r="AN1073" s="64"/>
      <c r="AQ1073" s="64"/>
      <c r="AR1073" s="75">
        <f>(SQRT((SIN(RADIANS(90-DEGREES(ASIN(AD1073/2000))))*SQRT(2*Basic!$C$4*9.81)*Tool!$B$125*SIN(RADIANS(90-DEGREES(ASIN(AD1073/2000))))*SQRT(2*Basic!$C$4*9.81)*Tool!$B$125)+(COS(RADIANS(90-DEGREES(ASIN(AD1073/2000))))*SQRT(2*Basic!$C$4*9.81)*COS(RADIANS(90-DEGREES(ASIN(AD1073/2000))))*SQRT(2*Basic!$C$4*9.81))))*(SQRT((SIN(RADIANS(90-DEGREES(ASIN(AD1073/2000))))*SQRT(2*Basic!$C$4*9.81)*Tool!$B$125*SIN(RADIANS(90-DEGREES(ASIN(AD1073/2000))))*SQRT(2*Basic!$C$4*9.81)*Tool!$B$125)+(COS(RADIANS(90-DEGREES(ASIN(AD1073/2000))))*SQRT(2*Basic!$C$4*9.81)*COS(RADIANS(90-DEGREES(ASIN(AD1073/2000))))*SQRT(2*Basic!$C$4*9.81))))/(2*9.81)</f>
        <v>1.1351502216900005</v>
      </c>
      <c r="AS1073" s="75">
        <f>(1/9.81)*((SQRT((SIN(RADIANS(90-DEGREES(ASIN(AD1073/2000))))*SQRT(2*Basic!$C$4*9.81)*Tool!$B$125*SIN(RADIANS(90-DEGREES(ASIN(AD1073/2000))))*SQRT(2*Basic!$C$4*9.81)*Tool!$B$125)+(COS(RADIANS(90-DEGREES(ASIN(AD1073/2000))))*SQRT(2*Basic!$C$4*9.81)*COS(RADIANS(90-DEGREES(ASIN(AD1073/2000))))*SQRT(2*Basic!$C$4*9.81))))*SIN(RADIANS(AK1073))+(SQRT(((SQRT((SIN(RADIANS(90-DEGREES(ASIN(AD1073/2000))))*SQRT(2*Basic!$C$4*9.81)*Tool!$B$125*SIN(RADIANS(90-DEGREES(ASIN(AD1073/2000))))*SQRT(2*Basic!$C$4*9.81)*Tool!$B$125)+(COS(RADIANS(90-DEGREES(ASIN(AD1073/2000))))*SQRT(2*Basic!$C$4*9.81)*COS(RADIANS(90-DEGREES(ASIN(AD1073/2000))))*SQRT(2*Basic!$C$4*9.81))))*SIN(RADIANS(AK1073))*(SQRT((SIN(RADIANS(90-DEGREES(ASIN(AD1073/2000))))*SQRT(2*Basic!$C$4*9.81)*Tool!$B$125*SIN(RADIANS(90-DEGREES(ASIN(AD1073/2000))))*SQRT(2*Basic!$C$4*9.81)*Tool!$B$125)+(COS(RADIANS(90-DEGREES(ASIN(AD1073/2000))))*SQRT(2*Basic!$C$4*9.81)*COS(RADIANS(90-DEGREES(ASIN(AD1073/2000))))*SQRT(2*Basic!$C$4*9.81))))*SIN(RADIANS(AK1073)))-19.62*(-Basic!$C$3))))*(SQRT((SIN(RADIANS(90-DEGREES(ASIN(AD1073/2000))))*SQRT(2*Basic!$C$4*9.81)*Tool!$B$125*SIN(RADIANS(90-DEGREES(ASIN(AD1073/2000))))*SQRT(2*Basic!$C$4*9.81)*Tool!$B$125)+(COS(RADIANS(90-DEGREES(ASIN(AD1073/2000))))*SQRT(2*Basic!$C$4*9.81)*COS(RADIANS(90-DEGREES(ASIN(AD1073/2000))))*SQRT(2*Basic!$C$4*9.81))))*COS(RADIANS(AK1073))</f>
        <v>5.6773688224578498</v>
      </c>
    </row>
    <row r="1074" spans="6:45" x14ac:dyDescent="0.3">
      <c r="F1074">
        <v>1072</v>
      </c>
      <c r="G1074" s="31">
        <f t="shared" si="110"/>
        <v>3.1603005557625421</v>
      </c>
      <c r="H1074" s="35">
        <f>Tool!$E$10+('Trajectory Map'!G1074*SIN(RADIANS(90-2*DEGREES(ASIN($D$5/2000))))/COS(RADIANS(90-2*DEGREES(ASIN($D$5/2000))))-('Trajectory Map'!G1074*'Trajectory Map'!G1074/((VLOOKUP($D$5,$AD$3:$AR$2002,15,FALSE)*4*COS(RADIANS(90-2*DEGREES(ASIN($D$5/2000))))*COS(RADIANS(90-2*DEGREES(ASIN($D$5/2000))))))))</f>
        <v>4.4815879904270117</v>
      </c>
      <c r="AD1074" s="33">
        <f t="shared" si="114"/>
        <v>1072</v>
      </c>
      <c r="AE1074" s="33">
        <f t="shared" si="111"/>
        <v>1688.4359626589337</v>
      </c>
      <c r="AH1074" s="33">
        <f t="shared" si="112"/>
        <v>32.411754393669739</v>
      </c>
      <c r="AI1074" s="33">
        <f t="shared" si="113"/>
        <v>57.588245606330261</v>
      </c>
      <c r="AK1074" s="75">
        <f t="shared" si="115"/>
        <v>25.176491212660522</v>
      </c>
      <c r="AN1074" s="64"/>
      <c r="AQ1074" s="64"/>
      <c r="AR1074" s="75">
        <f>(SQRT((SIN(RADIANS(90-DEGREES(ASIN(AD1074/2000))))*SQRT(2*Basic!$C$4*9.81)*Tool!$B$125*SIN(RADIANS(90-DEGREES(ASIN(AD1074/2000))))*SQRT(2*Basic!$C$4*9.81)*Tool!$B$125)+(COS(RADIANS(90-DEGREES(ASIN(AD1074/2000))))*SQRT(2*Basic!$C$4*9.81)*COS(RADIANS(90-DEGREES(ASIN(AD1074/2000))))*SQRT(2*Basic!$C$4*9.81))))*(SQRT((SIN(RADIANS(90-DEGREES(ASIN(AD1074/2000))))*SQRT(2*Basic!$C$4*9.81)*Tool!$B$125*SIN(RADIANS(90-DEGREES(ASIN(AD1074/2000))))*SQRT(2*Basic!$C$4*9.81)*Tool!$B$125)+(COS(RADIANS(90-DEGREES(ASIN(AD1074/2000))))*SQRT(2*Basic!$C$4*9.81)*COS(RADIANS(90-DEGREES(ASIN(AD1074/2000))))*SQRT(2*Basic!$C$4*9.81))))/(2*9.81)</f>
        <v>1.13572473856</v>
      </c>
      <c r="AS1074" s="75">
        <f>(1/9.81)*((SQRT((SIN(RADIANS(90-DEGREES(ASIN(AD1074/2000))))*SQRT(2*Basic!$C$4*9.81)*Tool!$B$125*SIN(RADIANS(90-DEGREES(ASIN(AD1074/2000))))*SQRT(2*Basic!$C$4*9.81)*Tool!$B$125)+(COS(RADIANS(90-DEGREES(ASIN(AD1074/2000))))*SQRT(2*Basic!$C$4*9.81)*COS(RADIANS(90-DEGREES(ASIN(AD1074/2000))))*SQRT(2*Basic!$C$4*9.81))))*SIN(RADIANS(AK1074))+(SQRT(((SQRT((SIN(RADIANS(90-DEGREES(ASIN(AD1074/2000))))*SQRT(2*Basic!$C$4*9.81)*Tool!$B$125*SIN(RADIANS(90-DEGREES(ASIN(AD1074/2000))))*SQRT(2*Basic!$C$4*9.81)*Tool!$B$125)+(COS(RADIANS(90-DEGREES(ASIN(AD1074/2000))))*SQRT(2*Basic!$C$4*9.81)*COS(RADIANS(90-DEGREES(ASIN(AD1074/2000))))*SQRT(2*Basic!$C$4*9.81))))*SIN(RADIANS(AK1074))*(SQRT((SIN(RADIANS(90-DEGREES(ASIN(AD1074/2000))))*SQRT(2*Basic!$C$4*9.81)*Tool!$B$125*SIN(RADIANS(90-DEGREES(ASIN(AD1074/2000))))*SQRT(2*Basic!$C$4*9.81)*Tool!$B$125)+(COS(RADIANS(90-DEGREES(ASIN(AD1074/2000))))*SQRT(2*Basic!$C$4*9.81)*COS(RADIANS(90-DEGREES(ASIN(AD1074/2000))))*SQRT(2*Basic!$C$4*9.81))))*SIN(RADIANS(AK1074)))-19.62*(-Basic!$C$3))))*(SQRT((SIN(RADIANS(90-DEGREES(ASIN(AD1074/2000))))*SQRT(2*Basic!$C$4*9.81)*Tool!$B$125*SIN(RADIANS(90-DEGREES(ASIN(AD1074/2000))))*SQRT(2*Basic!$C$4*9.81)*Tool!$B$125)+(COS(RADIANS(90-DEGREES(ASIN(AD1074/2000))))*SQRT(2*Basic!$C$4*9.81)*COS(RADIANS(90-DEGREES(ASIN(AD1074/2000))))*SQRT(2*Basic!$C$4*9.81))))*COS(RADIANS(AK1074))</f>
        <v>5.679630699183452</v>
      </c>
    </row>
    <row r="1075" spans="6:45" x14ac:dyDescent="0.3">
      <c r="F1075">
        <v>1073</v>
      </c>
      <c r="G1075" s="31">
        <f t="shared" si="110"/>
        <v>3.1632485973257531</v>
      </c>
      <c r="H1075" s="35">
        <f>Tool!$E$10+('Trajectory Map'!G1075*SIN(RADIANS(90-2*DEGREES(ASIN($D$5/2000))))/COS(RADIANS(90-2*DEGREES(ASIN($D$5/2000))))-('Trajectory Map'!G1075*'Trajectory Map'!G1075/((VLOOKUP($D$5,$AD$3:$AR$2002,15,FALSE)*4*COS(RADIANS(90-2*DEGREES(ASIN($D$5/2000))))*COS(RADIANS(90-2*DEGREES(ASIN($D$5/2000))))))))</f>
        <v>4.4783187083932861</v>
      </c>
      <c r="AD1075" s="33">
        <f t="shared" si="114"/>
        <v>1073</v>
      </c>
      <c r="AE1075" s="33">
        <f t="shared" si="111"/>
        <v>1687.8006398861212</v>
      </c>
      <c r="AH1075" s="33">
        <f t="shared" si="112"/>
        <v>32.445695011335232</v>
      </c>
      <c r="AI1075" s="33">
        <f t="shared" si="113"/>
        <v>57.554304988664768</v>
      </c>
      <c r="AK1075" s="75">
        <f t="shared" si="115"/>
        <v>25.108609977329536</v>
      </c>
      <c r="AN1075" s="64"/>
      <c r="AQ1075" s="64"/>
      <c r="AR1075" s="75">
        <f>(SQRT((SIN(RADIANS(90-DEGREES(ASIN(AD1075/2000))))*SQRT(2*Basic!$C$4*9.81)*Tool!$B$125*SIN(RADIANS(90-DEGREES(ASIN(AD1075/2000))))*SQRT(2*Basic!$C$4*9.81)*Tool!$B$125)+(COS(RADIANS(90-DEGREES(ASIN(AD1075/2000))))*SQRT(2*Basic!$C$4*9.81)*COS(RADIANS(90-DEGREES(ASIN(AD1075/2000))))*SQRT(2*Basic!$C$4*9.81))))*(SQRT((SIN(RADIANS(90-DEGREES(ASIN(AD1075/2000))))*SQRT(2*Basic!$C$4*9.81)*Tool!$B$125*SIN(RADIANS(90-DEGREES(ASIN(AD1075/2000))))*SQRT(2*Basic!$C$4*9.81)*Tool!$B$125)+(COS(RADIANS(90-DEGREES(ASIN(AD1075/2000))))*SQRT(2*Basic!$C$4*9.81)*COS(RADIANS(90-DEGREES(ASIN(AD1075/2000))))*SQRT(2*Basic!$C$4*9.81))))/(2*9.81)</f>
        <v>1.1362997916099999</v>
      </c>
      <c r="AS1075" s="75">
        <f>(1/9.81)*((SQRT((SIN(RADIANS(90-DEGREES(ASIN(AD1075/2000))))*SQRT(2*Basic!$C$4*9.81)*Tool!$B$125*SIN(RADIANS(90-DEGREES(ASIN(AD1075/2000))))*SQRT(2*Basic!$C$4*9.81)*Tool!$B$125)+(COS(RADIANS(90-DEGREES(ASIN(AD1075/2000))))*SQRT(2*Basic!$C$4*9.81)*COS(RADIANS(90-DEGREES(ASIN(AD1075/2000))))*SQRT(2*Basic!$C$4*9.81))))*SIN(RADIANS(AK1075))+(SQRT(((SQRT((SIN(RADIANS(90-DEGREES(ASIN(AD1075/2000))))*SQRT(2*Basic!$C$4*9.81)*Tool!$B$125*SIN(RADIANS(90-DEGREES(ASIN(AD1075/2000))))*SQRT(2*Basic!$C$4*9.81)*Tool!$B$125)+(COS(RADIANS(90-DEGREES(ASIN(AD1075/2000))))*SQRT(2*Basic!$C$4*9.81)*COS(RADIANS(90-DEGREES(ASIN(AD1075/2000))))*SQRT(2*Basic!$C$4*9.81))))*SIN(RADIANS(AK1075))*(SQRT((SIN(RADIANS(90-DEGREES(ASIN(AD1075/2000))))*SQRT(2*Basic!$C$4*9.81)*Tool!$B$125*SIN(RADIANS(90-DEGREES(ASIN(AD1075/2000))))*SQRT(2*Basic!$C$4*9.81)*Tool!$B$125)+(COS(RADIANS(90-DEGREES(ASIN(AD1075/2000))))*SQRT(2*Basic!$C$4*9.81)*COS(RADIANS(90-DEGREES(ASIN(AD1075/2000))))*SQRT(2*Basic!$C$4*9.81))))*SIN(RADIANS(AK1075)))-19.62*(-Basic!$C$3))))*(SQRT((SIN(RADIANS(90-DEGREES(ASIN(AD1075/2000))))*SQRT(2*Basic!$C$4*9.81)*Tool!$B$125*SIN(RADIANS(90-DEGREES(ASIN(AD1075/2000))))*SQRT(2*Basic!$C$4*9.81)*Tool!$B$125)+(COS(RADIANS(90-DEGREES(ASIN(AD1075/2000))))*SQRT(2*Basic!$C$4*9.81)*COS(RADIANS(90-DEGREES(ASIN(AD1075/2000))))*SQRT(2*Basic!$C$4*9.81))))*COS(RADIANS(AK1075))</f>
        <v>5.6818817987755814</v>
      </c>
    </row>
    <row r="1076" spans="6:45" x14ac:dyDescent="0.3">
      <c r="F1076">
        <v>1074</v>
      </c>
      <c r="G1076" s="31">
        <f t="shared" si="110"/>
        <v>3.1661966388889646</v>
      </c>
      <c r="H1076" s="35">
        <f>Tool!$E$10+('Trajectory Map'!G1076*SIN(RADIANS(90-2*DEGREES(ASIN($D$5/2000))))/COS(RADIANS(90-2*DEGREES(ASIN($D$5/2000))))-('Trajectory Map'!G1076*'Trajectory Map'!G1076/((VLOOKUP($D$5,$AD$3:$AR$2002,15,FALSE)*4*COS(RADIANS(90-2*DEGREES(ASIN($D$5/2000))))*COS(RADIANS(90-2*DEGREES(ASIN($D$5/2000))))))))</f>
        <v>4.4750459727660461</v>
      </c>
      <c r="AD1076" s="33">
        <f t="shared" si="114"/>
        <v>1074</v>
      </c>
      <c r="AE1076" s="33">
        <f t="shared" si="111"/>
        <v>1687.1644851643837</v>
      </c>
      <c r="AH1076" s="33">
        <f t="shared" si="112"/>
        <v>32.479648415719232</v>
      </c>
      <c r="AI1076" s="33">
        <f t="shared" si="113"/>
        <v>57.520351584280768</v>
      </c>
      <c r="AK1076" s="75">
        <f t="shared" si="115"/>
        <v>25.040703168561535</v>
      </c>
      <c r="AN1076" s="64"/>
      <c r="AQ1076" s="64"/>
      <c r="AR1076" s="75">
        <f>(SQRT((SIN(RADIANS(90-DEGREES(ASIN(AD1076/2000))))*SQRT(2*Basic!$C$4*9.81)*Tool!$B$125*SIN(RADIANS(90-DEGREES(ASIN(AD1076/2000))))*SQRT(2*Basic!$C$4*9.81)*Tool!$B$125)+(COS(RADIANS(90-DEGREES(ASIN(AD1076/2000))))*SQRT(2*Basic!$C$4*9.81)*COS(RADIANS(90-DEGREES(ASIN(AD1076/2000))))*SQRT(2*Basic!$C$4*9.81))))*(SQRT((SIN(RADIANS(90-DEGREES(ASIN(AD1076/2000))))*SQRT(2*Basic!$C$4*9.81)*Tool!$B$125*SIN(RADIANS(90-DEGREES(ASIN(AD1076/2000))))*SQRT(2*Basic!$C$4*9.81)*Tool!$B$125)+(COS(RADIANS(90-DEGREES(ASIN(AD1076/2000))))*SQRT(2*Basic!$C$4*9.81)*COS(RADIANS(90-DEGREES(ASIN(AD1076/2000))))*SQRT(2*Basic!$C$4*9.81))))/(2*9.81)</f>
        <v>1.1368753808400003</v>
      </c>
      <c r="AS1076" s="75">
        <f>(1/9.81)*((SQRT((SIN(RADIANS(90-DEGREES(ASIN(AD1076/2000))))*SQRT(2*Basic!$C$4*9.81)*Tool!$B$125*SIN(RADIANS(90-DEGREES(ASIN(AD1076/2000))))*SQRT(2*Basic!$C$4*9.81)*Tool!$B$125)+(COS(RADIANS(90-DEGREES(ASIN(AD1076/2000))))*SQRT(2*Basic!$C$4*9.81)*COS(RADIANS(90-DEGREES(ASIN(AD1076/2000))))*SQRT(2*Basic!$C$4*9.81))))*SIN(RADIANS(AK1076))+(SQRT(((SQRT((SIN(RADIANS(90-DEGREES(ASIN(AD1076/2000))))*SQRT(2*Basic!$C$4*9.81)*Tool!$B$125*SIN(RADIANS(90-DEGREES(ASIN(AD1076/2000))))*SQRT(2*Basic!$C$4*9.81)*Tool!$B$125)+(COS(RADIANS(90-DEGREES(ASIN(AD1076/2000))))*SQRT(2*Basic!$C$4*9.81)*COS(RADIANS(90-DEGREES(ASIN(AD1076/2000))))*SQRT(2*Basic!$C$4*9.81))))*SIN(RADIANS(AK1076))*(SQRT((SIN(RADIANS(90-DEGREES(ASIN(AD1076/2000))))*SQRT(2*Basic!$C$4*9.81)*Tool!$B$125*SIN(RADIANS(90-DEGREES(ASIN(AD1076/2000))))*SQRT(2*Basic!$C$4*9.81)*Tool!$B$125)+(COS(RADIANS(90-DEGREES(ASIN(AD1076/2000))))*SQRT(2*Basic!$C$4*9.81)*COS(RADIANS(90-DEGREES(ASIN(AD1076/2000))))*SQRT(2*Basic!$C$4*9.81))))*SIN(RADIANS(AK1076)))-19.62*(-Basic!$C$3))))*(SQRT((SIN(RADIANS(90-DEGREES(ASIN(AD1076/2000))))*SQRT(2*Basic!$C$4*9.81)*Tool!$B$125*SIN(RADIANS(90-DEGREES(ASIN(AD1076/2000))))*SQRT(2*Basic!$C$4*9.81)*Tool!$B$125)+(COS(RADIANS(90-DEGREES(ASIN(AD1076/2000))))*SQRT(2*Basic!$C$4*9.81)*COS(RADIANS(90-DEGREES(ASIN(AD1076/2000))))*SQRT(2*Basic!$C$4*9.81))))*COS(RADIANS(AK1076))</f>
        <v>5.684122104923115</v>
      </c>
    </row>
    <row r="1077" spans="6:45" x14ac:dyDescent="0.3">
      <c r="F1077">
        <v>1075</v>
      </c>
      <c r="G1077" s="31">
        <f t="shared" si="110"/>
        <v>3.1691446804521757</v>
      </c>
      <c r="H1077" s="35">
        <f>Tool!$E$10+('Trajectory Map'!G1077*SIN(RADIANS(90-2*DEGREES(ASIN($D$5/2000))))/COS(RADIANS(90-2*DEGREES(ASIN($D$5/2000))))-('Trajectory Map'!G1077*'Trajectory Map'!G1077/((VLOOKUP($D$5,$AD$3:$AR$2002,15,FALSE)*4*COS(RADIANS(90-2*DEGREES(ASIN($D$5/2000))))*COS(RADIANS(90-2*DEGREES(ASIN($D$5/2000))))))))</f>
        <v>4.4717697835452919</v>
      </c>
      <c r="AD1077" s="33">
        <f t="shared" si="114"/>
        <v>1075</v>
      </c>
      <c r="AE1077" s="33">
        <f t="shared" si="111"/>
        <v>1686.5274975522932</v>
      </c>
      <c r="AH1077" s="33">
        <f t="shared" si="112"/>
        <v>32.513614633221358</v>
      </c>
      <c r="AI1077" s="33">
        <f t="shared" si="113"/>
        <v>57.486385366778642</v>
      </c>
      <c r="AK1077" s="75">
        <f t="shared" si="115"/>
        <v>24.972770733557283</v>
      </c>
      <c r="AN1077" s="64"/>
      <c r="AQ1077" s="64"/>
      <c r="AR1077" s="75">
        <f>(SQRT((SIN(RADIANS(90-DEGREES(ASIN(AD1077/2000))))*SQRT(2*Basic!$C$4*9.81)*Tool!$B$125*SIN(RADIANS(90-DEGREES(ASIN(AD1077/2000))))*SQRT(2*Basic!$C$4*9.81)*Tool!$B$125)+(COS(RADIANS(90-DEGREES(ASIN(AD1077/2000))))*SQRT(2*Basic!$C$4*9.81)*COS(RADIANS(90-DEGREES(ASIN(AD1077/2000))))*SQRT(2*Basic!$C$4*9.81))))*(SQRT((SIN(RADIANS(90-DEGREES(ASIN(AD1077/2000))))*SQRT(2*Basic!$C$4*9.81)*Tool!$B$125*SIN(RADIANS(90-DEGREES(ASIN(AD1077/2000))))*SQRT(2*Basic!$C$4*9.81)*Tool!$B$125)+(COS(RADIANS(90-DEGREES(ASIN(AD1077/2000))))*SQRT(2*Basic!$C$4*9.81)*COS(RADIANS(90-DEGREES(ASIN(AD1077/2000))))*SQRT(2*Basic!$C$4*9.81))))/(2*9.81)</f>
        <v>1.1374515062499997</v>
      </c>
      <c r="AS1077" s="75">
        <f>(1/9.81)*((SQRT((SIN(RADIANS(90-DEGREES(ASIN(AD1077/2000))))*SQRT(2*Basic!$C$4*9.81)*Tool!$B$125*SIN(RADIANS(90-DEGREES(ASIN(AD1077/2000))))*SQRT(2*Basic!$C$4*9.81)*Tool!$B$125)+(COS(RADIANS(90-DEGREES(ASIN(AD1077/2000))))*SQRT(2*Basic!$C$4*9.81)*COS(RADIANS(90-DEGREES(ASIN(AD1077/2000))))*SQRT(2*Basic!$C$4*9.81))))*SIN(RADIANS(AK1077))+(SQRT(((SQRT((SIN(RADIANS(90-DEGREES(ASIN(AD1077/2000))))*SQRT(2*Basic!$C$4*9.81)*Tool!$B$125*SIN(RADIANS(90-DEGREES(ASIN(AD1077/2000))))*SQRT(2*Basic!$C$4*9.81)*Tool!$B$125)+(COS(RADIANS(90-DEGREES(ASIN(AD1077/2000))))*SQRT(2*Basic!$C$4*9.81)*COS(RADIANS(90-DEGREES(ASIN(AD1077/2000))))*SQRT(2*Basic!$C$4*9.81))))*SIN(RADIANS(AK1077))*(SQRT((SIN(RADIANS(90-DEGREES(ASIN(AD1077/2000))))*SQRT(2*Basic!$C$4*9.81)*Tool!$B$125*SIN(RADIANS(90-DEGREES(ASIN(AD1077/2000))))*SQRT(2*Basic!$C$4*9.81)*Tool!$B$125)+(COS(RADIANS(90-DEGREES(ASIN(AD1077/2000))))*SQRT(2*Basic!$C$4*9.81)*COS(RADIANS(90-DEGREES(ASIN(AD1077/2000))))*SQRT(2*Basic!$C$4*9.81))))*SIN(RADIANS(AK1077)))-19.62*(-Basic!$C$3))))*(SQRT((SIN(RADIANS(90-DEGREES(ASIN(AD1077/2000))))*SQRT(2*Basic!$C$4*9.81)*Tool!$B$125*SIN(RADIANS(90-DEGREES(ASIN(AD1077/2000))))*SQRT(2*Basic!$C$4*9.81)*Tool!$B$125)+(COS(RADIANS(90-DEGREES(ASIN(AD1077/2000))))*SQRT(2*Basic!$C$4*9.81)*COS(RADIANS(90-DEGREES(ASIN(AD1077/2000))))*SQRT(2*Basic!$C$4*9.81))))*COS(RADIANS(AK1077))</f>
        <v>5.686351601324068</v>
      </c>
    </row>
    <row r="1078" spans="6:45" x14ac:dyDescent="0.3">
      <c r="F1078">
        <v>1076</v>
      </c>
      <c r="G1078" s="31">
        <f t="shared" si="110"/>
        <v>3.1720927220153872</v>
      </c>
      <c r="H1078" s="35">
        <f>Tool!$E$10+('Trajectory Map'!G1078*SIN(RADIANS(90-2*DEGREES(ASIN($D$5/2000))))/COS(RADIANS(90-2*DEGREES(ASIN($D$5/2000))))-('Trajectory Map'!G1078*'Trajectory Map'!G1078/((VLOOKUP($D$5,$AD$3:$AR$2002,15,FALSE)*4*COS(RADIANS(90-2*DEGREES(ASIN($D$5/2000))))*COS(RADIANS(90-2*DEGREES(ASIN($D$5/2000))))))))</f>
        <v>4.4684901407310234</v>
      </c>
      <c r="AD1078" s="33">
        <f t="shared" si="114"/>
        <v>1076</v>
      </c>
      <c r="AE1078" s="33">
        <f t="shared" si="111"/>
        <v>1685.8896761057647</v>
      </c>
      <c r="AH1078" s="33">
        <f t="shared" si="112"/>
        <v>32.547593690309178</v>
      </c>
      <c r="AI1078" s="33">
        <f t="shared" si="113"/>
        <v>57.452406309690822</v>
      </c>
      <c r="AK1078" s="75">
        <f t="shared" si="115"/>
        <v>24.904812619381644</v>
      </c>
      <c r="AN1078" s="64"/>
      <c r="AQ1078" s="64"/>
      <c r="AR1078" s="75">
        <f>(SQRT((SIN(RADIANS(90-DEGREES(ASIN(AD1078/2000))))*SQRT(2*Basic!$C$4*9.81)*Tool!$B$125*SIN(RADIANS(90-DEGREES(ASIN(AD1078/2000))))*SQRT(2*Basic!$C$4*9.81)*Tool!$B$125)+(COS(RADIANS(90-DEGREES(ASIN(AD1078/2000))))*SQRT(2*Basic!$C$4*9.81)*COS(RADIANS(90-DEGREES(ASIN(AD1078/2000))))*SQRT(2*Basic!$C$4*9.81))))*(SQRT((SIN(RADIANS(90-DEGREES(ASIN(AD1078/2000))))*SQRT(2*Basic!$C$4*9.81)*Tool!$B$125*SIN(RADIANS(90-DEGREES(ASIN(AD1078/2000))))*SQRT(2*Basic!$C$4*9.81)*Tool!$B$125)+(COS(RADIANS(90-DEGREES(ASIN(AD1078/2000))))*SQRT(2*Basic!$C$4*9.81)*COS(RADIANS(90-DEGREES(ASIN(AD1078/2000))))*SQRT(2*Basic!$C$4*9.81))))/(2*9.81)</f>
        <v>1.1380281678399999</v>
      </c>
      <c r="AS1078" s="75">
        <f>(1/9.81)*((SQRT((SIN(RADIANS(90-DEGREES(ASIN(AD1078/2000))))*SQRT(2*Basic!$C$4*9.81)*Tool!$B$125*SIN(RADIANS(90-DEGREES(ASIN(AD1078/2000))))*SQRT(2*Basic!$C$4*9.81)*Tool!$B$125)+(COS(RADIANS(90-DEGREES(ASIN(AD1078/2000))))*SQRT(2*Basic!$C$4*9.81)*COS(RADIANS(90-DEGREES(ASIN(AD1078/2000))))*SQRT(2*Basic!$C$4*9.81))))*SIN(RADIANS(AK1078))+(SQRT(((SQRT((SIN(RADIANS(90-DEGREES(ASIN(AD1078/2000))))*SQRT(2*Basic!$C$4*9.81)*Tool!$B$125*SIN(RADIANS(90-DEGREES(ASIN(AD1078/2000))))*SQRT(2*Basic!$C$4*9.81)*Tool!$B$125)+(COS(RADIANS(90-DEGREES(ASIN(AD1078/2000))))*SQRT(2*Basic!$C$4*9.81)*COS(RADIANS(90-DEGREES(ASIN(AD1078/2000))))*SQRT(2*Basic!$C$4*9.81))))*SIN(RADIANS(AK1078))*(SQRT((SIN(RADIANS(90-DEGREES(ASIN(AD1078/2000))))*SQRT(2*Basic!$C$4*9.81)*Tool!$B$125*SIN(RADIANS(90-DEGREES(ASIN(AD1078/2000))))*SQRT(2*Basic!$C$4*9.81)*Tool!$B$125)+(COS(RADIANS(90-DEGREES(ASIN(AD1078/2000))))*SQRT(2*Basic!$C$4*9.81)*COS(RADIANS(90-DEGREES(ASIN(AD1078/2000))))*SQRT(2*Basic!$C$4*9.81))))*SIN(RADIANS(AK1078)))-19.62*(-Basic!$C$3))))*(SQRT((SIN(RADIANS(90-DEGREES(ASIN(AD1078/2000))))*SQRT(2*Basic!$C$4*9.81)*Tool!$B$125*SIN(RADIANS(90-DEGREES(ASIN(AD1078/2000))))*SQRT(2*Basic!$C$4*9.81)*Tool!$B$125)+(COS(RADIANS(90-DEGREES(ASIN(AD1078/2000))))*SQRT(2*Basic!$C$4*9.81)*COS(RADIANS(90-DEGREES(ASIN(AD1078/2000))))*SQRT(2*Basic!$C$4*9.81))))*COS(RADIANS(AK1078))</f>
        <v>5.6885702716857196</v>
      </c>
    </row>
    <row r="1079" spans="6:45" x14ac:dyDescent="0.3">
      <c r="F1079">
        <v>1077</v>
      </c>
      <c r="G1079" s="31">
        <f t="shared" si="110"/>
        <v>3.1750407635785987</v>
      </c>
      <c r="H1079" s="35">
        <f>Tool!$E$10+('Trajectory Map'!G1079*SIN(RADIANS(90-2*DEGREES(ASIN($D$5/2000))))/COS(RADIANS(90-2*DEGREES(ASIN($D$5/2000))))-('Trajectory Map'!G1079*'Trajectory Map'!G1079/((VLOOKUP($D$5,$AD$3:$AR$2002,15,FALSE)*4*COS(RADIANS(90-2*DEGREES(ASIN($D$5/2000))))*COS(RADIANS(90-2*DEGREES(ASIN($D$5/2000))))))))</f>
        <v>4.4652070443232414</v>
      </c>
      <c r="AD1079" s="33">
        <f t="shared" si="114"/>
        <v>1077</v>
      </c>
      <c r="AE1079" s="33">
        <f t="shared" si="111"/>
        <v>1685.2510198780478</v>
      </c>
      <c r="AH1079" s="33">
        <f t="shared" si="112"/>
        <v>32.581585613518314</v>
      </c>
      <c r="AI1079" s="33">
        <f t="shared" si="113"/>
        <v>57.418414386481686</v>
      </c>
      <c r="AK1079" s="75">
        <f t="shared" si="115"/>
        <v>24.836828772963372</v>
      </c>
      <c r="AN1079" s="64"/>
      <c r="AQ1079" s="64"/>
      <c r="AR1079" s="75">
        <f>(SQRT((SIN(RADIANS(90-DEGREES(ASIN(AD1079/2000))))*SQRT(2*Basic!$C$4*9.81)*Tool!$B$125*SIN(RADIANS(90-DEGREES(ASIN(AD1079/2000))))*SQRT(2*Basic!$C$4*9.81)*Tool!$B$125)+(COS(RADIANS(90-DEGREES(ASIN(AD1079/2000))))*SQRT(2*Basic!$C$4*9.81)*COS(RADIANS(90-DEGREES(ASIN(AD1079/2000))))*SQRT(2*Basic!$C$4*9.81))))*(SQRT((SIN(RADIANS(90-DEGREES(ASIN(AD1079/2000))))*SQRT(2*Basic!$C$4*9.81)*Tool!$B$125*SIN(RADIANS(90-DEGREES(ASIN(AD1079/2000))))*SQRT(2*Basic!$C$4*9.81)*Tool!$B$125)+(COS(RADIANS(90-DEGREES(ASIN(AD1079/2000))))*SQRT(2*Basic!$C$4*9.81)*COS(RADIANS(90-DEGREES(ASIN(AD1079/2000))))*SQRT(2*Basic!$C$4*9.81))))/(2*9.81)</f>
        <v>1.1386053656099999</v>
      </c>
      <c r="AS1079" s="75">
        <f>(1/9.81)*((SQRT((SIN(RADIANS(90-DEGREES(ASIN(AD1079/2000))))*SQRT(2*Basic!$C$4*9.81)*Tool!$B$125*SIN(RADIANS(90-DEGREES(ASIN(AD1079/2000))))*SQRT(2*Basic!$C$4*9.81)*Tool!$B$125)+(COS(RADIANS(90-DEGREES(ASIN(AD1079/2000))))*SQRT(2*Basic!$C$4*9.81)*COS(RADIANS(90-DEGREES(ASIN(AD1079/2000))))*SQRT(2*Basic!$C$4*9.81))))*SIN(RADIANS(AK1079))+(SQRT(((SQRT((SIN(RADIANS(90-DEGREES(ASIN(AD1079/2000))))*SQRT(2*Basic!$C$4*9.81)*Tool!$B$125*SIN(RADIANS(90-DEGREES(ASIN(AD1079/2000))))*SQRT(2*Basic!$C$4*9.81)*Tool!$B$125)+(COS(RADIANS(90-DEGREES(ASIN(AD1079/2000))))*SQRT(2*Basic!$C$4*9.81)*COS(RADIANS(90-DEGREES(ASIN(AD1079/2000))))*SQRT(2*Basic!$C$4*9.81))))*SIN(RADIANS(AK1079))*(SQRT((SIN(RADIANS(90-DEGREES(ASIN(AD1079/2000))))*SQRT(2*Basic!$C$4*9.81)*Tool!$B$125*SIN(RADIANS(90-DEGREES(ASIN(AD1079/2000))))*SQRT(2*Basic!$C$4*9.81)*Tool!$B$125)+(COS(RADIANS(90-DEGREES(ASIN(AD1079/2000))))*SQRT(2*Basic!$C$4*9.81)*COS(RADIANS(90-DEGREES(ASIN(AD1079/2000))))*SQRT(2*Basic!$C$4*9.81))))*SIN(RADIANS(AK1079)))-19.62*(-Basic!$C$3))))*(SQRT((SIN(RADIANS(90-DEGREES(ASIN(AD1079/2000))))*SQRT(2*Basic!$C$4*9.81)*Tool!$B$125*SIN(RADIANS(90-DEGREES(ASIN(AD1079/2000))))*SQRT(2*Basic!$C$4*9.81)*Tool!$B$125)+(COS(RADIANS(90-DEGREES(ASIN(AD1079/2000))))*SQRT(2*Basic!$C$4*9.81)*COS(RADIANS(90-DEGREES(ASIN(AD1079/2000))))*SQRT(2*Basic!$C$4*9.81))))*COS(RADIANS(AK1079))</f>
        <v>5.6907780997247013</v>
      </c>
    </row>
    <row r="1080" spans="6:45" x14ac:dyDescent="0.3">
      <c r="F1080">
        <v>1078</v>
      </c>
      <c r="G1080" s="31">
        <f t="shared" si="110"/>
        <v>3.1779888051418097</v>
      </c>
      <c r="H1080" s="35">
        <f>Tool!$E$10+('Trajectory Map'!G1080*SIN(RADIANS(90-2*DEGREES(ASIN($D$5/2000))))/COS(RADIANS(90-2*DEGREES(ASIN($D$5/2000))))-('Trajectory Map'!G1080*'Trajectory Map'!G1080/((VLOOKUP($D$5,$AD$3:$AR$2002,15,FALSE)*4*COS(RADIANS(90-2*DEGREES(ASIN($D$5/2000))))*COS(RADIANS(90-2*DEGREES(ASIN($D$5/2000))))))))</f>
        <v>4.4619204943219444</v>
      </c>
      <c r="AD1080" s="33">
        <f t="shared" si="114"/>
        <v>1078</v>
      </c>
      <c r="AE1080" s="33">
        <f t="shared" si="111"/>
        <v>1684.6115279197161</v>
      </c>
      <c r="AH1080" s="33">
        <f t="shared" si="112"/>
        <v>32.615590429452858</v>
      </c>
      <c r="AI1080" s="33">
        <f t="shared" si="113"/>
        <v>57.384409570547142</v>
      </c>
      <c r="AK1080" s="75">
        <f t="shared" si="115"/>
        <v>24.768819141094284</v>
      </c>
      <c r="AN1080" s="64"/>
      <c r="AQ1080" s="64"/>
      <c r="AR1080" s="75">
        <f>(SQRT((SIN(RADIANS(90-DEGREES(ASIN(AD1080/2000))))*SQRT(2*Basic!$C$4*9.81)*Tool!$B$125*SIN(RADIANS(90-DEGREES(ASIN(AD1080/2000))))*SQRT(2*Basic!$C$4*9.81)*Tool!$B$125)+(COS(RADIANS(90-DEGREES(ASIN(AD1080/2000))))*SQRT(2*Basic!$C$4*9.81)*COS(RADIANS(90-DEGREES(ASIN(AD1080/2000))))*SQRT(2*Basic!$C$4*9.81))))*(SQRT((SIN(RADIANS(90-DEGREES(ASIN(AD1080/2000))))*SQRT(2*Basic!$C$4*9.81)*Tool!$B$125*SIN(RADIANS(90-DEGREES(ASIN(AD1080/2000))))*SQRT(2*Basic!$C$4*9.81)*Tool!$B$125)+(COS(RADIANS(90-DEGREES(ASIN(AD1080/2000))))*SQRT(2*Basic!$C$4*9.81)*COS(RADIANS(90-DEGREES(ASIN(AD1080/2000))))*SQRT(2*Basic!$C$4*9.81))))/(2*9.81)</f>
        <v>1.1391830995600001</v>
      </c>
      <c r="AS1080" s="75">
        <f>(1/9.81)*((SQRT((SIN(RADIANS(90-DEGREES(ASIN(AD1080/2000))))*SQRT(2*Basic!$C$4*9.81)*Tool!$B$125*SIN(RADIANS(90-DEGREES(ASIN(AD1080/2000))))*SQRT(2*Basic!$C$4*9.81)*Tool!$B$125)+(COS(RADIANS(90-DEGREES(ASIN(AD1080/2000))))*SQRT(2*Basic!$C$4*9.81)*COS(RADIANS(90-DEGREES(ASIN(AD1080/2000))))*SQRT(2*Basic!$C$4*9.81))))*SIN(RADIANS(AK1080))+(SQRT(((SQRT((SIN(RADIANS(90-DEGREES(ASIN(AD1080/2000))))*SQRT(2*Basic!$C$4*9.81)*Tool!$B$125*SIN(RADIANS(90-DEGREES(ASIN(AD1080/2000))))*SQRT(2*Basic!$C$4*9.81)*Tool!$B$125)+(COS(RADIANS(90-DEGREES(ASIN(AD1080/2000))))*SQRT(2*Basic!$C$4*9.81)*COS(RADIANS(90-DEGREES(ASIN(AD1080/2000))))*SQRT(2*Basic!$C$4*9.81))))*SIN(RADIANS(AK1080))*(SQRT((SIN(RADIANS(90-DEGREES(ASIN(AD1080/2000))))*SQRT(2*Basic!$C$4*9.81)*Tool!$B$125*SIN(RADIANS(90-DEGREES(ASIN(AD1080/2000))))*SQRT(2*Basic!$C$4*9.81)*Tool!$B$125)+(COS(RADIANS(90-DEGREES(ASIN(AD1080/2000))))*SQRT(2*Basic!$C$4*9.81)*COS(RADIANS(90-DEGREES(ASIN(AD1080/2000))))*SQRT(2*Basic!$C$4*9.81))))*SIN(RADIANS(AK1080)))-19.62*(-Basic!$C$3))))*(SQRT((SIN(RADIANS(90-DEGREES(ASIN(AD1080/2000))))*SQRT(2*Basic!$C$4*9.81)*Tool!$B$125*SIN(RADIANS(90-DEGREES(ASIN(AD1080/2000))))*SQRT(2*Basic!$C$4*9.81)*Tool!$B$125)+(COS(RADIANS(90-DEGREES(ASIN(AD1080/2000))))*SQRT(2*Basic!$C$4*9.81)*COS(RADIANS(90-DEGREES(ASIN(AD1080/2000))))*SQRT(2*Basic!$C$4*9.81))))*COS(RADIANS(AK1080))</f>
        <v>5.6929750691671277</v>
      </c>
    </row>
    <row r="1081" spans="6:45" x14ac:dyDescent="0.3">
      <c r="F1081">
        <v>1079</v>
      </c>
      <c r="G1081" s="31">
        <f t="shared" si="110"/>
        <v>3.1809368467050212</v>
      </c>
      <c r="H1081" s="35">
        <f>Tool!$E$10+('Trajectory Map'!G1081*SIN(RADIANS(90-2*DEGREES(ASIN($D$5/2000))))/COS(RADIANS(90-2*DEGREES(ASIN($D$5/2000))))-('Trajectory Map'!G1081*'Trajectory Map'!G1081/((VLOOKUP($D$5,$AD$3:$AR$2002,15,FALSE)*4*COS(RADIANS(90-2*DEGREES(ASIN($D$5/2000))))*COS(RADIANS(90-2*DEGREES(ASIN($D$5/2000))))))))</f>
        <v>4.4586304907271348</v>
      </c>
      <c r="AD1081" s="33">
        <f t="shared" si="114"/>
        <v>1079</v>
      </c>
      <c r="AE1081" s="33">
        <f t="shared" si="111"/>
        <v>1683.9711992786574</v>
      </c>
      <c r="AH1081" s="33">
        <f t="shared" si="112"/>
        <v>32.649608164785505</v>
      </c>
      <c r="AI1081" s="33">
        <f t="shared" si="113"/>
        <v>57.350391835214495</v>
      </c>
      <c r="AK1081" s="75">
        <f t="shared" si="115"/>
        <v>24.70078367042899</v>
      </c>
      <c r="AN1081" s="64"/>
      <c r="AQ1081" s="64"/>
      <c r="AR1081" s="75">
        <f>(SQRT((SIN(RADIANS(90-DEGREES(ASIN(AD1081/2000))))*SQRT(2*Basic!$C$4*9.81)*Tool!$B$125*SIN(RADIANS(90-DEGREES(ASIN(AD1081/2000))))*SQRT(2*Basic!$C$4*9.81)*Tool!$B$125)+(COS(RADIANS(90-DEGREES(ASIN(AD1081/2000))))*SQRT(2*Basic!$C$4*9.81)*COS(RADIANS(90-DEGREES(ASIN(AD1081/2000))))*SQRT(2*Basic!$C$4*9.81))))*(SQRT((SIN(RADIANS(90-DEGREES(ASIN(AD1081/2000))))*SQRT(2*Basic!$C$4*9.81)*Tool!$B$125*SIN(RADIANS(90-DEGREES(ASIN(AD1081/2000))))*SQRT(2*Basic!$C$4*9.81)*Tool!$B$125)+(COS(RADIANS(90-DEGREES(ASIN(AD1081/2000))))*SQRT(2*Basic!$C$4*9.81)*COS(RADIANS(90-DEGREES(ASIN(AD1081/2000))))*SQRT(2*Basic!$C$4*9.81))))/(2*9.81)</f>
        <v>1.13976136969</v>
      </c>
      <c r="AS1081" s="75">
        <f>(1/9.81)*((SQRT((SIN(RADIANS(90-DEGREES(ASIN(AD1081/2000))))*SQRT(2*Basic!$C$4*9.81)*Tool!$B$125*SIN(RADIANS(90-DEGREES(ASIN(AD1081/2000))))*SQRT(2*Basic!$C$4*9.81)*Tool!$B$125)+(COS(RADIANS(90-DEGREES(ASIN(AD1081/2000))))*SQRT(2*Basic!$C$4*9.81)*COS(RADIANS(90-DEGREES(ASIN(AD1081/2000))))*SQRT(2*Basic!$C$4*9.81))))*SIN(RADIANS(AK1081))+(SQRT(((SQRT((SIN(RADIANS(90-DEGREES(ASIN(AD1081/2000))))*SQRT(2*Basic!$C$4*9.81)*Tool!$B$125*SIN(RADIANS(90-DEGREES(ASIN(AD1081/2000))))*SQRT(2*Basic!$C$4*9.81)*Tool!$B$125)+(COS(RADIANS(90-DEGREES(ASIN(AD1081/2000))))*SQRT(2*Basic!$C$4*9.81)*COS(RADIANS(90-DEGREES(ASIN(AD1081/2000))))*SQRT(2*Basic!$C$4*9.81))))*SIN(RADIANS(AK1081))*(SQRT((SIN(RADIANS(90-DEGREES(ASIN(AD1081/2000))))*SQRT(2*Basic!$C$4*9.81)*Tool!$B$125*SIN(RADIANS(90-DEGREES(ASIN(AD1081/2000))))*SQRT(2*Basic!$C$4*9.81)*Tool!$B$125)+(COS(RADIANS(90-DEGREES(ASIN(AD1081/2000))))*SQRT(2*Basic!$C$4*9.81)*COS(RADIANS(90-DEGREES(ASIN(AD1081/2000))))*SQRT(2*Basic!$C$4*9.81))))*SIN(RADIANS(AK1081)))-19.62*(-Basic!$C$3))))*(SQRT((SIN(RADIANS(90-DEGREES(ASIN(AD1081/2000))))*SQRT(2*Basic!$C$4*9.81)*Tool!$B$125*SIN(RADIANS(90-DEGREES(ASIN(AD1081/2000))))*SQRT(2*Basic!$C$4*9.81)*Tool!$B$125)+(COS(RADIANS(90-DEGREES(ASIN(AD1081/2000))))*SQRT(2*Basic!$C$4*9.81)*COS(RADIANS(90-DEGREES(ASIN(AD1081/2000))))*SQRT(2*Basic!$C$4*9.81))))*COS(RADIANS(AK1081))</f>
        <v>5.695161163748705</v>
      </c>
    </row>
    <row r="1082" spans="6:45" x14ac:dyDescent="0.3">
      <c r="F1082">
        <v>1080</v>
      </c>
      <c r="G1082" s="31">
        <f t="shared" si="110"/>
        <v>3.1838848882682322</v>
      </c>
      <c r="H1082" s="35">
        <f>Tool!$E$10+('Trajectory Map'!G1082*SIN(RADIANS(90-2*DEGREES(ASIN($D$5/2000))))/COS(RADIANS(90-2*DEGREES(ASIN($D$5/2000))))-('Trajectory Map'!G1082*'Trajectory Map'!G1082/((VLOOKUP($D$5,$AD$3:$AR$2002,15,FALSE)*4*COS(RADIANS(90-2*DEGREES(ASIN($D$5/2000))))*COS(RADIANS(90-2*DEGREES(ASIN($D$5/2000))))))))</f>
        <v>4.4553370335388101</v>
      </c>
      <c r="AD1082" s="33">
        <f t="shared" si="114"/>
        <v>1080</v>
      </c>
      <c r="AE1082" s="33">
        <f t="shared" si="111"/>
        <v>1683.330033000065</v>
      </c>
      <c r="AH1082" s="33">
        <f t="shared" si="112"/>
        <v>32.683638846257949</v>
      </c>
      <c r="AI1082" s="33">
        <f t="shared" si="113"/>
        <v>57.316361153742051</v>
      </c>
      <c r="AK1082" s="75">
        <f t="shared" si="115"/>
        <v>24.632722307484102</v>
      </c>
      <c r="AN1082" s="64"/>
      <c r="AQ1082" s="64"/>
      <c r="AR1082" s="75">
        <f>(SQRT((SIN(RADIANS(90-DEGREES(ASIN(AD1082/2000))))*SQRT(2*Basic!$C$4*9.81)*Tool!$B$125*SIN(RADIANS(90-DEGREES(ASIN(AD1082/2000))))*SQRT(2*Basic!$C$4*9.81)*Tool!$B$125)+(COS(RADIANS(90-DEGREES(ASIN(AD1082/2000))))*SQRT(2*Basic!$C$4*9.81)*COS(RADIANS(90-DEGREES(ASIN(AD1082/2000))))*SQRT(2*Basic!$C$4*9.81))))*(SQRT((SIN(RADIANS(90-DEGREES(ASIN(AD1082/2000))))*SQRT(2*Basic!$C$4*9.81)*Tool!$B$125*SIN(RADIANS(90-DEGREES(ASIN(AD1082/2000))))*SQRT(2*Basic!$C$4*9.81)*Tool!$B$125)+(COS(RADIANS(90-DEGREES(ASIN(AD1082/2000))))*SQRT(2*Basic!$C$4*9.81)*COS(RADIANS(90-DEGREES(ASIN(AD1082/2000))))*SQRT(2*Basic!$C$4*9.81))))/(2*9.81)</f>
        <v>1.1403401760000003</v>
      </c>
      <c r="AS1082" s="75">
        <f>(1/9.81)*((SQRT((SIN(RADIANS(90-DEGREES(ASIN(AD1082/2000))))*SQRT(2*Basic!$C$4*9.81)*Tool!$B$125*SIN(RADIANS(90-DEGREES(ASIN(AD1082/2000))))*SQRT(2*Basic!$C$4*9.81)*Tool!$B$125)+(COS(RADIANS(90-DEGREES(ASIN(AD1082/2000))))*SQRT(2*Basic!$C$4*9.81)*COS(RADIANS(90-DEGREES(ASIN(AD1082/2000))))*SQRT(2*Basic!$C$4*9.81))))*SIN(RADIANS(AK1082))+(SQRT(((SQRT((SIN(RADIANS(90-DEGREES(ASIN(AD1082/2000))))*SQRT(2*Basic!$C$4*9.81)*Tool!$B$125*SIN(RADIANS(90-DEGREES(ASIN(AD1082/2000))))*SQRT(2*Basic!$C$4*9.81)*Tool!$B$125)+(COS(RADIANS(90-DEGREES(ASIN(AD1082/2000))))*SQRT(2*Basic!$C$4*9.81)*COS(RADIANS(90-DEGREES(ASIN(AD1082/2000))))*SQRT(2*Basic!$C$4*9.81))))*SIN(RADIANS(AK1082))*(SQRT((SIN(RADIANS(90-DEGREES(ASIN(AD1082/2000))))*SQRT(2*Basic!$C$4*9.81)*Tool!$B$125*SIN(RADIANS(90-DEGREES(ASIN(AD1082/2000))))*SQRT(2*Basic!$C$4*9.81)*Tool!$B$125)+(COS(RADIANS(90-DEGREES(ASIN(AD1082/2000))))*SQRT(2*Basic!$C$4*9.81)*COS(RADIANS(90-DEGREES(ASIN(AD1082/2000))))*SQRT(2*Basic!$C$4*9.81))))*SIN(RADIANS(AK1082)))-19.62*(-Basic!$C$3))))*(SQRT((SIN(RADIANS(90-DEGREES(ASIN(AD1082/2000))))*SQRT(2*Basic!$C$4*9.81)*Tool!$B$125*SIN(RADIANS(90-DEGREES(ASIN(AD1082/2000))))*SQRT(2*Basic!$C$4*9.81)*Tool!$B$125)+(COS(RADIANS(90-DEGREES(ASIN(AD1082/2000))))*SQRT(2*Basic!$C$4*9.81)*COS(RADIANS(90-DEGREES(ASIN(AD1082/2000))))*SQRT(2*Basic!$C$4*9.81))))*COS(RADIANS(AK1082))</f>
        <v>5.6973363672148372</v>
      </c>
    </row>
    <row r="1083" spans="6:45" x14ac:dyDescent="0.3">
      <c r="F1083">
        <v>1081</v>
      </c>
      <c r="G1083" s="31">
        <f t="shared" si="110"/>
        <v>3.1868329298314437</v>
      </c>
      <c r="H1083" s="35">
        <f>Tool!$E$10+('Trajectory Map'!G1083*SIN(RADIANS(90-2*DEGREES(ASIN($D$5/2000))))/COS(RADIANS(90-2*DEGREES(ASIN($D$5/2000))))-('Trajectory Map'!G1083*'Trajectory Map'!G1083/((VLOOKUP($D$5,$AD$3:$AR$2002,15,FALSE)*4*COS(RADIANS(90-2*DEGREES(ASIN($D$5/2000))))*COS(RADIANS(90-2*DEGREES(ASIN($D$5/2000))))))))</f>
        <v>4.452040122756971</v>
      </c>
      <c r="AD1083" s="33">
        <f t="shared" si="114"/>
        <v>1081</v>
      </c>
      <c r="AE1083" s="33">
        <f t="shared" si="111"/>
        <v>1682.6880281264262</v>
      </c>
      <c r="AH1083" s="33">
        <f t="shared" si="112"/>
        <v>32.717682500681029</v>
      </c>
      <c r="AI1083" s="33">
        <f t="shared" si="113"/>
        <v>57.282317499318971</v>
      </c>
      <c r="AK1083" s="75">
        <f t="shared" si="115"/>
        <v>24.564634998637942</v>
      </c>
      <c r="AN1083" s="64"/>
      <c r="AQ1083" s="64"/>
      <c r="AR1083" s="75">
        <f>(SQRT((SIN(RADIANS(90-DEGREES(ASIN(AD1083/2000))))*SQRT(2*Basic!$C$4*9.81)*Tool!$B$125*SIN(RADIANS(90-DEGREES(ASIN(AD1083/2000))))*SQRT(2*Basic!$C$4*9.81)*Tool!$B$125)+(COS(RADIANS(90-DEGREES(ASIN(AD1083/2000))))*SQRT(2*Basic!$C$4*9.81)*COS(RADIANS(90-DEGREES(ASIN(AD1083/2000))))*SQRT(2*Basic!$C$4*9.81))))*(SQRT((SIN(RADIANS(90-DEGREES(ASIN(AD1083/2000))))*SQRT(2*Basic!$C$4*9.81)*Tool!$B$125*SIN(RADIANS(90-DEGREES(ASIN(AD1083/2000))))*SQRT(2*Basic!$C$4*9.81)*Tool!$B$125)+(COS(RADIANS(90-DEGREES(ASIN(AD1083/2000))))*SQRT(2*Basic!$C$4*9.81)*COS(RADIANS(90-DEGREES(ASIN(AD1083/2000))))*SQRT(2*Basic!$C$4*9.81))))/(2*9.81)</f>
        <v>1.1409195184899998</v>
      </c>
      <c r="AS1083" s="75">
        <f>(1/9.81)*((SQRT((SIN(RADIANS(90-DEGREES(ASIN(AD1083/2000))))*SQRT(2*Basic!$C$4*9.81)*Tool!$B$125*SIN(RADIANS(90-DEGREES(ASIN(AD1083/2000))))*SQRT(2*Basic!$C$4*9.81)*Tool!$B$125)+(COS(RADIANS(90-DEGREES(ASIN(AD1083/2000))))*SQRT(2*Basic!$C$4*9.81)*COS(RADIANS(90-DEGREES(ASIN(AD1083/2000))))*SQRT(2*Basic!$C$4*9.81))))*SIN(RADIANS(AK1083))+(SQRT(((SQRT((SIN(RADIANS(90-DEGREES(ASIN(AD1083/2000))))*SQRT(2*Basic!$C$4*9.81)*Tool!$B$125*SIN(RADIANS(90-DEGREES(ASIN(AD1083/2000))))*SQRT(2*Basic!$C$4*9.81)*Tool!$B$125)+(COS(RADIANS(90-DEGREES(ASIN(AD1083/2000))))*SQRT(2*Basic!$C$4*9.81)*COS(RADIANS(90-DEGREES(ASIN(AD1083/2000))))*SQRT(2*Basic!$C$4*9.81))))*SIN(RADIANS(AK1083))*(SQRT((SIN(RADIANS(90-DEGREES(ASIN(AD1083/2000))))*SQRT(2*Basic!$C$4*9.81)*Tool!$B$125*SIN(RADIANS(90-DEGREES(ASIN(AD1083/2000))))*SQRT(2*Basic!$C$4*9.81)*Tool!$B$125)+(COS(RADIANS(90-DEGREES(ASIN(AD1083/2000))))*SQRT(2*Basic!$C$4*9.81)*COS(RADIANS(90-DEGREES(ASIN(AD1083/2000))))*SQRT(2*Basic!$C$4*9.81))))*SIN(RADIANS(AK1083)))-19.62*(-Basic!$C$3))))*(SQRT((SIN(RADIANS(90-DEGREES(ASIN(AD1083/2000))))*SQRT(2*Basic!$C$4*9.81)*Tool!$B$125*SIN(RADIANS(90-DEGREES(ASIN(AD1083/2000))))*SQRT(2*Basic!$C$4*9.81)*Tool!$B$125)+(COS(RADIANS(90-DEGREES(ASIN(AD1083/2000))))*SQRT(2*Basic!$C$4*9.81)*COS(RADIANS(90-DEGREES(ASIN(AD1083/2000))))*SQRT(2*Basic!$C$4*9.81))))*COS(RADIANS(AK1083))</f>
        <v>5.6995006633207419</v>
      </c>
    </row>
    <row r="1084" spans="6:45" x14ac:dyDescent="0.3">
      <c r="F1084">
        <v>1082</v>
      </c>
      <c r="G1084" s="31">
        <f t="shared" si="110"/>
        <v>3.1897809713946552</v>
      </c>
      <c r="H1084" s="35">
        <f>Tool!$E$10+('Trajectory Map'!G1084*SIN(RADIANS(90-2*DEGREES(ASIN($D$5/2000))))/COS(RADIANS(90-2*DEGREES(ASIN($D$5/2000))))-('Trajectory Map'!G1084*'Trajectory Map'!G1084/((VLOOKUP($D$5,$AD$3:$AR$2002,15,FALSE)*4*COS(RADIANS(90-2*DEGREES(ASIN($D$5/2000))))*COS(RADIANS(90-2*DEGREES(ASIN($D$5/2000))))))))</f>
        <v>4.4487397583816177</v>
      </c>
      <c r="AD1084" s="33">
        <f t="shared" si="114"/>
        <v>1082</v>
      </c>
      <c r="AE1084" s="33">
        <f t="shared" si="111"/>
        <v>1682.0451836975128</v>
      </c>
      <c r="AH1084" s="33">
        <f t="shared" si="112"/>
        <v>32.751739154935109</v>
      </c>
      <c r="AI1084" s="33">
        <f t="shared" si="113"/>
        <v>57.248260845064891</v>
      </c>
      <c r="AK1084" s="75">
        <f t="shared" si="115"/>
        <v>24.496521690129782</v>
      </c>
      <c r="AN1084" s="64"/>
      <c r="AQ1084" s="64"/>
      <c r="AR1084" s="75">
        <f>(SQRT((SIN(RADIANS(90-DEGREES(ASIN(AD1084/2000))))*SQRT(2*Basic!$C$4*9.81)*Tool!$B$125*SIN(RADIANS(90-DEGREES(ASIN(AD1084/2000))))*SQRT(2*Basic!$C$4*9.81)*Tool!$B$125)+(COS(RADIANS(90-DEGREES(ASIN(AD1084/2000))))*SQRT(2*Basic!$C$4*9.81)*COS(RADIANS(90-DEGREES(ASIN(AD1084/2000))))*SQRT(2*Basic!$C$4*9.81))))*(SQRT((SIN(RADIANS(90-DEGREES(ASIN(AD1084/2000))))*SQRT(2*Basic!$C$4*9.81)*Tool!$B$125*SIN(RADIANS(90-DEGREES(ASIN(AD1084/2000))))*SQRT(2*Basic!$C$4*9.81)*Tool!$B$125)+(COS(RADIANS(90-DEGREES(ASIN(AD1084/2000))))*SQRT(2*Basic!$C$4*9.81)*COS(RADIANS(90-DEGREES(ASIN(AD1084/2000))))*SQRT(2*Basic!$C$4*9.81))))/(2*9.81)</f>
        <v>1.1414993971600003</v>
      </c>
      <c r="AS1084" s="75">
        <f>(1/9.81)*((SQRT((SIN(RADIANS(90-DEGREES(ASIN(AD1084/2000))))*SQRT(2*Basic!$C$4*9.81)*Tool!$B$125*SIN(RADIANS(90-DEGREES(ASIN(AD1084/2000))))*SQRT(2*Basic!$C$4*9.81)*Tool!$B$125)+(COS(RADIANS(90-DEGREES(ASIN(AD1084/2000))))*SQRT(2*Basic!$C$4*9.81)*COS(RADIANS(90-DEGREES(ASIN(AD1084/2000))))*SQRT(2*Basic!$C$4*9.81))))*SIN(RADIANS(AK1084))+(SQRT(((SQRT((SIN(RADIANS(90-DEGREES(ASIN(AD1084/2000))))*SQRT(2*Basic!$C$4*9.81)*Tool!$B$125*SIN(RADIANS(90-DEGREES(ASIN(AD1084/2000))))*SQRT(2*Basic!$C$4*9.81)*Tool!$B$125)+(COS(RADIANS(90-DEGREES(ASIN(AD1084/2000))))*SQRT(2*Basic!$C$4*9.81)*COS(RADIANS(90-DEGREES(ASIN(AD1084/2000))))*SQRT(2*Basic!$C$4*9.81))))*SIN(RADIANS(AK1084))*(SQRT((SIN(RADIANS(90-DEGREES(ASIN(AD1084/2000))))*SQRT(2*Basic!$C$4*9.81)*Tool!$B$125*SIN(RADIANS(90-DEGREES(ASIN(AD1084/2000))))*SQRT(2*Basic!$C$4*9.81)*Tool!$B$125)+(COS(RADIANS(90-DEGREES(ASIN(AD1084/2000))))*SQRT(2*Basic!$C$4*9.81)*COS(RADIANS(90-DEGREES(ASIN(AD1084/2000))))*SQRT(2*Basic!$C$4*9.81))))*SIN(RADIANS(AK1084)))-19.62*(-Basic!$C$3))))*(SQRT((SIN(RADIANS(90-DEGREES(ASIN(AD1084/2000))))*SQRT(2*Basic!$C$4*9.81)*Tool!$B$125*SIN(RADIANS(90-DEGREES(ASIN(AD1084/2000))))*SQRT(2*Basic!$C$4*9.81)*Tool!$B$125)+(COS(RADIANS(90-DEGREES(ASIN(AD1084/2000))))*SQRT(2*Basic!$C$4*9.81)*COS(RADIANS(90-DEGREES(ASIN(AD1084/2000))))*SQRT(2*Basic!$C$4*9.81))))*COS(RADIANS(AK1084))</f>
        <v>5.701654035831571</v>
      </c>
    </row>
    <row r="1085" spans="6:45" x14ac:dyDescent="0.3">
      <c r="F1085">
        <v>1083</v>
      </c>
      <c r="G1085" s="31">
        <f t="shared" si="110"/>
        <v>3.1927290129578663</v>
      </c>
      <c r="H1085" s="35">
        <f>Tool!$E$10+('Trajectory Map'!G1085*SIN(RADIANS(90-2*DEGREES(ASIN($D$5/2000))))/COS(RADIANS(90-2*DEGREES(ASIN($D$5/2000))))-('Trajectory Map'!G1085*'Trajectory Map'!G1085/((VLOOKUP($D$5,$AD$3:$AR$2002,15,FALSE)*4*COS(RADIANS(90-2*DEGREES(ASIN($D$5/2000))))*COS(RADIANS(90-2*DEGREES(ASIN($D$5/2000))))))))</f>
        <v>4.445435940412751</v>
      </c>
      <c r="AD1085" s="33">
        <f t="shared" si="114"/>
        <v>1083</v>
      </c>
      <c r="AE1085" s="33">
        <f t="shared" si="111"/>
        <v>1681.4014987503729</v>
      </c>
      <c r="AH1085" s="33">
        <f t="shared" si="112"/>
        <v>32.785808835970244</v>
      </c>
      <c r="AI1085" s="33">
        <f t="shared" si="113"/>
        <v>57.214191164029756</v>
      </c>
      <c r="AK1085" s="75">
        <f t="shared" si="115"/>
        <v>24.428382328059513</v>
      </c>
      <c r="AN1085" s="64"/>
      <c r="AQ1085" s="64"/>
      <c r="AR1085" s="75">
        <f>(SQRT((SIN(RADIANS(90-DEGREES(ASIN(AD1085/2000))))*SQRT(2*Basic!$C$4*9.81)*Tool!$B$125*SIN(RADIANS(90-DEGREES(ASIN(AD1085/2000))))*SQRT(2*Basic!$C$4*9.81)*Tool!$B$125)+(COS(RADIANS(90-DEGREES(ASIN(AD1085/2000))))*SQRT(2*Basic!$C$4*9.81)*COS(RADIANS(90-DEGREES(ASIN(AD1085/2000))))*SQRT(2*Basic!$C$4*9.81))))*(SQRT((SIN(RADIANS(90-DEGREES(ASIN(AD1085/2000))))*SQRT(2*Basic!$C$4*9.81)*Tool!$B$125*SIN(RADIANS(90-DEGREES(ASIN(AD1085/2000))))*SQRT(2*Basic!$C$4*9.81)*Tool!$B$125)+(COS(RADIANS(90-DEGREES(ASIN(AD1085/2000))))*SQRT(2*Basic!$C$4*9.81)*COS(RADIANS(90-DEGREES(ASIN(AD1085/2000))))*SQRT(2*Basic!$C$4*9.81))))/(2*9.81)</f>
        <v>1.1420798120100002</v>
      </c>
      <c r="AS1085" s="75">
        <f>(1/9.81)*((SQRT((SIN(RADIANS(90-DEGREES(ASIN(AD1085/2000))))*SQRT(2*Basic!$C$4*9.81)*Tool!$B$125*SIN(RADIANS(90-DEGREES(ASIN(AD1085/2000))))*SQRT(2*Basic!$C$4*9.81)*Tool!$B$125)+(COS(RADIANS(90-DEGREES(ASIN(AD1085/2000))))*SQRT(2*Basic!$C$4*9.81)*COS(RADIANS(90-DEGREES(ASIN(AD1085/2000))))*SQRT(2*Basic!$C$4*9.81))))*SIN(RADIANS(AK1085))+(SQRT(((SQRT((SIN(RADIANS(90-DEGREES(ASIN(AD1085/2000))))*SQRT(2*Basic!$C$4*9.81)*Tool!$B$125*SIN(RADIANS(90-DEGREES(ASIN(AD1085/2000))))*SQRT(2*Basic!$C$4*9.81)*Tool!$B$125)+(COS(RADIANS(90-DEGREES(ASIN(AD1085/2000))))*SQRT(2*Basic!$C$4*9.81)*COS(RADIANS(90-DEGREES(ASIN(AD1085/2000))))*SQRT(2*Basic!$C$4*9.81))))*SIN(RADIANS(AK1085))*(SQRT((SIN(RADIANS(90-DEGREES(ASIN(AD1085/2000))))*SQRT(2*Basic!$C$4*9.81)*Tool!$B$125*SIN(RADIANS(90-DEGREES(ASIN(AD1085/2000))))*SQRT(2*Basic!$C$4*9.81)*Tool!$B$125)+(COS(RADIANS(90-DEGREES(ASIN(AD1085/2000))))*SQRT(2*Basic!$C$4*9.81)*COS(RADIANS(90-DEGREES(ASIN(AD1085/2000))))*SQRT(2*Basic!$C$4*9.81))))*SIN(RADIANS(AK1085)))-19.62*(-Basic!$C$3))))*(SQRT((SIN(RADIANS(90-DEGREES(ASIN(AD1085/2000))))*SQRT(2*Basic!$C$4*9.81)*Tool!$B$125*SIN(RADIANS(90-DEGREES(ASIN(AD1085/2000))))*SQRT(2*Basic!$C$4*9.81)*Tool!$B$125)+(COS(RADIANS(90-DEGREES(ASIN(AD1085/2000))))*SQRT(2*Basic!$C$4*9.81)*COS(RADIANS(90-DEGREES(ASIN(AD1085/2000))))*SQRT(2*Basic!$C$4*9.81))))*COS(RADIANS(AK1085))</f>
        <v>5.703796468522504</v>
      </c>
    </row>
    <row r="1086" spans="6:45" x14ac:dyDescent="0.3">
      <c r="F1086">
        <v>1084</v>
      </c>
      <c r="G1086" s="31">
        <f t="shared" si="110"/>
        <v>3.1956770545210778</v>
      </c>
      <c r="H1086" s="35">
        <f>Tool!$E$10+('Trajectory Map'!G1086*SIN(RADIANS(90-2*DEGREES(ASIN($D$5/2000))))/COS(RADIANS(90-2*DEGREES(ASIN($D$5/2000))))-('Trajectory Map'!G1086*'Trajectory Map'!G1086/((VLOOKUP($D$5,$AD$3:$AR$2002,15,FALSE)*4*COS(RADIANS(90-2*DEGREES(ASIN($D$5/2000))))*COS(RADIANS(90-2*DEGREES(ASIN($D$5/2000))))))))</f>
        <v>4.4421286688503701</v>
      </c>
      <c r="AD1086" s="33">
        <f t="shared" si="114"/>
        <v>1084</v>
      </c>
      <c r="AE1086" s="33">
        <f t="shared" si="111"/>
        <v>1680.7569723193178</v>
      </c>
      <c r="AH1086" s="33">
        <f t="shared" si="112"/>
        <v>32.819891570806547</v>
      </c>
      <c r="AI1086" s="33">
        <f t="shared" si="113"/>
        <v>57.180108429193453</v>
      </c>
      <c r="AK1086" s="75">
        <f t="shared" si="115"/>
        <v>24.360216858386906</v>
      </c>
      <c r="AN1086" s="64"/>
      <c r="AQ1086" s="64"/>
      <c r="AR1086" s="75">
        <f>(SQRT((SIN(RADIANS(90-DEGREES(ASIN(AD1086/2000))))*SQRT(2*Basic!$C$4*9.81)*Tool!$B$125*SIN(RADIANS(90-DEGREES(ASIN(AD1086/2000))))*SQRT(2*Basic!$C$4*9.81)*Tool!$B$125)+(COS(RADIANS(90-DEGREES(ASIN(AD1086/2000))))*SQRT(2*Basic!$C$4*9.81)*COS(RADIANS(90-DEGREES(ASIN(AD1086/2000))))*SQRT(2*Basic!$C$4*9.81))))*(SQRT((SIN(RADIANS(90-DEGREES(ASIN(AD1086/2000))))*SQRT(2*Basic!$C$4*9.81)*Tool!$B$125*SIN(RADIANS(90-DEGREES(ASIN(AD1086/2000))))*SQRT(2*Basic!$C$4*9.81)*Tool!$B$125)+(COS(RADIANS(90-DEGREES(ASIN(AD1086/2000))))*SQRT(2*Basic!$C$4*9.81)*COS(RADIANS(90-DEGREES(ASIN(AD1086/2000))))*SQRT(2*Basic!$C$4*9.81))))/(2*9.81)</f>
        <v>1.1426607630399999</v>
      </c>
      <c r="AS1086" s="75">
        <f>(1/9.81)*((SQRT((SIN(RADIANS(90-DEGREES(ASIN(AD1086/2000))))*SQRT(2*Basic!$C$4*9.81)*Tool!$B$125*SIN(RADIANS(90-DEGREES(ASIN(AD1086/2000))))*SQRT(2*Basic!$C$4*9.81)*Tool!$B$125)+(COS(RADIANS(90-DEGREES(ASIN(AD1086/2000))))*SQRT(2*Basic!$C$4*9.81)*COS(RADIANS(90-DEGREES(ASIN(AD1086/2000))))*SQRT(2*Basic!$C$4*9.81))))*SIN(RADIANS(AK1086))+(SQRT(((SQRT((SIN(RADIANS(90-DEGREES(ASIN(AD1086/2000))))*SQRT(2*Basic!$C$4*9.81)*Tool!$B$125*SIN(RADIANS(90-DEGREES(ASIN(AD1086/2000))))*SQRT(2*Basic!$C$4*9.81)*Tool!$B$125)+(COS(RADIANS(90-DEGREES(ASIN(AD1086/2000))))*SQRT(2*Basic!$C$4*9.81)*COS(RADIANS(90-DEGREES(ASIN(AD1086/2000))))*SQRT(2*Basic!$C$4*9.81))))*SIN(RADIANS(AK1086))*(SQRT((SIN(RADIANS(90-DEGREES(ASIN(AD1086/2000))))*SQRT(2*Basic!$C$4*9.81)*Tool!$B$125*SIN(RADIANS(90-DEGREES(ASIN(AD1086/2000))))*SQRT(2*Basic!$C$4*9.81)*Tool!$B$125)+(COS(RADIANS(90-DEGREES(ASIN(AD1086/2000))))*SQRT(2*Basic!$C$4*9.81)*COS(RADIANS(90-DEGREES(ASIN(AD1086/2000))))*SQRT(2*Basic!$C$4*9.81))))*SIN(RADIANS(AK1086)))-19.62*(-Basic!$C$3))))*(SQRT((SIN(RADIANS(90-DEGREES(ASIN(AD1086/2000))))*SQRT(2*Basic!$C$4*9.81)*Tool!$B$125*SIN(RADIANS(90-DEGREES(ASIN(AD1086/2000))))*SQRT(2*Basic!$C$4*9.81)*Tool!$B$125)+(COS(RADIANS(90-DEGREES(ASIN(AD1086/2000))))*SQRT(2*Basic!$C$4*9.81)*COS(RADIANS(90-DEGREES(ASIN(AD1086/2000))))*SQRT(2*Basic!$C$4*9.81))))*COS(RADIANS(AK1086))</f>
        <v>5.7059279451788818</v>
      </c>
    </row>
    <row r="1087" spans="6:45" x14ac:dyDescent="0.3">
      <c r="F1087">
        <v>1085</v>
      </c>
      <c r="G1087" s="31">
        <f t="shared" si="110"/>
        <v>3.1986250960842888</v>
      </c>
      <c r="H1087" s="35">
        <f>Tool!$E$10+('Trajectory Map'!G1087*SIN(RADIANS(90-2*DEGREES(ASIN($D$5/2000))))/COS(RADIANS(90-2*DEGREES(ASIN($D$5/2000))))-('Trajectory Map'!G1087*'Trajectory Map'!G1087/((VLOOKUP($D$5,$AD$3:$AR$2002,15,FALSE)*4*COS(RADIANS(90-2*DEGREES(ASIN($D$5/2000))))*COS(RADIANS(90-2*DEGREES(ASIN($D$5/2000))))))))</f>
        <v>4.4388179436944748</v>
      </c>
      <c r="AD1087" s="33">
        <f t="shared" si="114"/>
        <v>1085</v>
      </c>
      <c r="AE1087" s="33">
        <f t="shared" si="111"/>
        <v>1680.1116034359145</v>
      </c>
      <c r="AH1087" s="33">
        <f t="shared" si="112"/>
        <v>32.853987386534413</v>
      </c>
      <c r="AI1087" s="33">
        <f t="shared" si="113"/>
        <v>57.146012613465587</v>
      </c>
      <c r="AK1087" s="75">
        <f t="shared" si="115"/>
        <v>24.292025226931173</v>
      </c>
      <c r="AN1087" s="64"/>
      <c r="AQ1087" s="64"/>
      <c r="AR1087" s="75">
        <f>(SQRT((SIN(RADIANS(90-DEGREES(ASIN(AD1087/2000))))*SQRT(2*Basic!$C$4*9.81)*Tool!$B$125*SIN(RADIANS(90-DEGREES(ASIN(AD1087/2000))))*SQRT(2*Basic!$C$4*9.81)*Tool!$B$125)+(COS(RADIANS(90-DEGREES(ASIN(AD1087/2000))))*SQRT(2*Basic!$C$4*9.81)*COS(RADIANS(90-DEGREES(ASIN(AD1087/2000))))*SQRT(2*Basic!$C$4*9.81))))*(SQRT((SIN(RADIANS(90-DEGREES(ASIN(AD1087/2000))))*SQRT(2*Basic!$C$4*9.81)*Tool!$B$125*SIN(RADIANS(90-DEGREES(ASIN(AD1087/2000))))*SQRT(2*Basic!$C$4*9.81)*Tool!$B$125)+(COS(RADIANS(90-DEGREES(ASIN(AD1087/2000))))*SQRT(2*Basic!$C$4*9.81)*COS(RADIANS(90-DEGREES(ASIN(AD1087/2000))))*SQRT(2*Basic!$C$4*9.81))))/(2*9.81)</f>
        <v>1.1432422502500001</v>
      </c>
      <c r="AS1087" s="75">
        <f>(1/9.81)*((SQRT((SIN(RADIANS(90-DEGREES(ASIN(AD1087/2000))))*SQRT(2*Basic!$C$4*9.81)*Tool!$B$125*SIN(RADIANS(90-DEGREES(ASIN(AD1087/2000))))*SQRT(2*Basic!$C$4*9.81)*Tool!$B$125)+(COS(RADIANS(90-DEGREES(ASIN(AD1087/2000))))*SQRT(2*Basic!$C$4*9.81)*COS(RADIANS(90-DEGREES(ASIN(AD1087/2000))))*SQRT(2*Basic!$C$4*9.81))))*SIN(RADIANS(AK1087))+(SQRT(((SQRT((SIN(RADIANS(90-DEGREES(ASIN(AD1087/2000))))*SQRT(2*Basic!$C$4*9.81)*Tool!$B$125*SIN(RADIANS(90-DEGREES(ASIN(AD1087/2000))))*SQRT(2*Basic!$C$4*9.81)*Tool!$B$125)+(COS(RADIANS(90-DEGREES(ASIN(AD1087/2000))))*SQRT(2*Basic!$C$4*9.81)*COS(RADIANS(90-DEGREES(ASIN(AD1087/2000))))*SQRT(2*Basic!$C$4*9.81))))*SIN(RADIANS(AK1087))*(SQRT((SIN(RADIANS(90-DEGREES(ASIN(AD1087/2000))))*SQRT(2*Basic!$C$4*9.81)*Tool!$B$125*SIN(RADIANS(90-DEGREES(ASIN(AD1087/2000))))*SQRT(2*Basic!$C$4*9.81)*Tool!$B$125)+(COS(RADIANS(90-DEGREES(ASIN(AD1087/2000))))*SQRT(2*Basic!$C$4*9.81)*COS(RADIANS(90-DEGREES(ASIN(AD1087/2000))))*SQRT(2*Basic!$C$4*9.81))))*SIN(RADIANS(AK1087)))-19.62*(-Basic!$C$3))))*(SQRT((SIN(RADIANS(90-DEGREES(ASIN(AD1087/2000))))*SQRT(2*Basic!$C$4*9.81)*Tool!$B$125*SIN(RADIANS(90-DEGREES(ASIN(AD1087/2000))))*SQRT(2*Basic!$C$4*9.81)*Tool!$B$125)+(COS(RADIANS(90-DEGREES(ASIN(AD1087/2000))))*SQRT(2*Basic!$C$4*9.81)*COS(RADIANS(90-DEGREES(ASIN(AD1087/2000))))*SQRT(2*Basic!$C$4*9.81))))*COS(RADIANS(AK1087))</f>
        <v>5.7080484495963058</v>
      </c>
    </row>
    <row r="1088" spans="6:45" x14ac:dyDescent="0.3">
      <c r="F1088">
        <v>1086</v>
      </c>
      <c r="G1088" s="31">
        <f t="shared" si="110"/>
        <v>3.2015731376475007</v>
      </c>
      <c r="H1088" s="35">
        <f>Tool!$E$10+('Trajectory Map'!G1088*SIN(RADIANS(90-2*DEGREES(ASIN($D$5/2000))))/COS(RADIANS(90-2*DEGREES(ASIN($D$5/2000))))-('Trajectory Map'!G1088*'Trajectory Map'!G1088/((VLOOKUP($D$5,$AD$3:$AR$2002,15,FALSE)*4*COS(RADIANS(90-2*DEGREES(ASIN($D$5/2000))))*COS(RADIANS(90-2*DEGREES(ASIN($D$5/2000))))))))</f>
        <v>4.4355037649450653</v>
      </c>
      <c r="AD1088" s="33">
        <f t="shared" si="114"/>
        <v>1086</v>
      </c>
      <c r="AE1088" s="33">
        <f t="shared" si="111"/>
        <v>1679.4653911289747</v>
      </c>
      <c r="AH1088" s="33">
        <f t="shared" si="112"/>
        <v>32.888096310314793</v>
      </c>
      <c r="AI1088" s="33">
        <f t="shared" si="113"/>
        <v>57.111903689685207</v>
      </c>
      <c r="AK1088" s="75">
        <f t="shared" si="115"/>
        <v>24.223807379370413</v>
      </c>
      <c r="AN1088" s="64"/>
      <c r="AQ1088" s="64"/>
      <c r="AR1088" s="75">
        <f>(SQRT((SIN(RADIANS(90-DEGREES(ASIN(AD1088/2000))))*SQRT(2*Basic!$C$4*9.81)*Tool!$B$125*SIN(RADIANS(90-DEGREES(ASIN(AD1088/2000))))*SQRT(2*Basic!$C$4*9.81)*Tool!$B$125)+(COS(RADIANS(90-DEGREES(ASIN(AD1088/2000))))*SQRT(2*Basic!$C$4*9.81)*COS(RADIANS(90-DEGREES(ASIN(AD1088/2000))))*SQRT(2*Basic!$C$4*9.81))))*(SQRT((SIN(RADIANS(90-DEGREES(ASIN(AD1088/2000))))*SQRT(2*Basic!$C$4*9.81)*Tool!$B$125*SIN(RADIANS(90-DEGREES(ASIN(AD1088/2000))))*SQRT(2*Basic!$C$4*9.81)*Tool!$B$125)+(COS(RADIANS(90-DEGREES(ASIN(AD1088/2000))))*SQRT(2*Basic!$C$4*9.81)*COS(RADIANS(90-DEGREES(ASIN(AD1088/2000))))*SQRT(2*Basic!$C$4*9.81))))/(2*9.81)</f>
        <v>1.1438242736399997</v>
      </c>
      <c r="AS1088" s="75">
        <f>(1/9.81)*((SQRT((SIN(RADIANS(90-DEGREES(ASIN(AD1088/2000))))*SQRT(2*Basic!$C$4*9.81)*Tool!$B$125*SIN(RADIANS(90-DEGREES(ASIN(AD1088/2000))))*SQRT(2*Basic!$C$4*9.81)*Tool!$B$125)+(COS(RADIANS(90-DEGREES(ASIN(AD1088/2000))))*SQRT(2*Basic!$C$4*9.81)*COS(RADIANS(90-DEGREES(ASIN(AD1088/2000))))*SQRT(2*Basic!$C$4*9.81))))*SIN(RADIANS(AK1088))+(SQRT(((SQRT((SIN(RADIANS(90-DEGREES(ASIN(AD1088/2000))))*SQRT(2*Basic!$C$4*9.81)*Tool!$B$125*SIN(RADIANS(90-DEGREES(ASIN(AD1088/2000))))*SQRT(2*Basic!$C$4*9.81)*Tool!$B$125)+(COS(RADIANS(90-DEGREES(ASIN(AD1088/2000))))*SQRT(2*Basic!$C$4*9.81)*COS(RADIANS(90-DEGREES(ASIN(AD1088/2000))))*SQRT(2*Basic!$C$4*9.81))))*SIN(RADIANS(AK1088))*(SQRT((SIN(RADIANS(90-DEGREES(ASIN(AD1088/2000))))*SQRT(2*Basic!$C$4*9.81)*Tool!$B$125*SIN(RADIANS(90-DEGREES(ASIN(AD1088/2000))))*SQRT(2*Basic!$C$4*9.81)*Tool!$B$125)+(COS(RADIANS(90-DEGREES(ASIN(AD1088/2000))))*SQRT(2*Basic!$C$4*9.81)*COS(RADIANS(90-DEGREES(ASIN(AD1088/2000))))*SQRT(2*Basic!$C$4*9.81))))*SIN(RADIANS(AK1088)))-19.62*(-Basic!$C$3))))*(SQRT((SIN(RADIANS(90-DEGREES(ASIN(AD1088/2000))))*SQRT(2*Basic!$C$4*9.81)*Tool!$B$125*SIN(RADIANS(90-DEGREES(ASIN(AD1088/2000))))*SQRT(2*Basic!$C$4*9.81)*Tool!$B$125)+(COS(RADIANS(90-DEGREES(ASIN(AD1088/2000))))*SQRT(2*Basic!$C$4*9.81)*COS(RADIANS(90-DEGREES(ASIN(AD1088/2000))))*SQRT(2*Basic!$C$4*9.81))))*COS(RADIANS(AK1088))</f>
        <v>5.7101579655807519</v>
      </c>
    </row>
    <row r="1089" spans="6:45" x14ac:dyDescent="0.3">
      <c r="F1089">
        <v>1087</v>
      </c>
      <c r="G1089" s="31">
        <f t="shared" si="110"/>
        <v>3.2045211792107118</v>
      </c>
      <c r="H1089" s="35">
        <f>Tool!$E$10+('Trajectory Map'!G1089*SIN(RADIANS(90-2*DEGREES(ASIN($D$5/2000))))/COS(RADIANS(90-2*DEGREES(ASIN($D$5/2000))))-('Trajectory Map'!G1089*'Trajectory Map'!G1089/((VLOOKUP($D$5,$AD$3:$AR$2002,15,FALSE)*4*COS(RADIANS(90-2*DEGREES(ASIN($D$5/2000))))*COS(RADIANS(90-2*DEGREES(ASIN($D$5/2000))))))))</f>
        <v>4.4321861326021423</v>
      </c>
      <c r="AD1089" s="33">
        <f t="shared" si="114"/>
        <v>1087</v>
      </c>
      <c r="AE1089" s="33">
        <f t="shared" si="111"/>
        <v>1678.818334424544</v>
      </c>
      <c r="AH1089" s="33">
        <f t="shared" si="112"/>
        <v>32.922218369379472</v>
      </c>
      <c r="AI1089" s="33">
        <f t="shared" si="113"/>
        <v>57.077781630620528</v>
      </c>
      <c r="AK1089" s="75">
        <f t="shared" si="115"/>
        <v>24.155563261241056</v>
      </c>
      <c r="AN1089" s="64"/>
      <c r="AQ1089" s="64"/>
      <c r="AR1089" s="75">
        <f>(SQRT((SIN(RADIANS(90-DEGREES(ASIN(AD1089/2000))))*SQRT(2*Basic!$C$4*9.81)*Tool!$B$125*SIN(RADIANS(90-DEGREES(ASIN(AD1089/2000))))*SQRT(2*Basic!$C$4*9.81)*Tool!$B$125)+(COS(RADIANS(90-DEGREES(ASIN(AD1089/2000))))*SQRT(2*Basic!$C$4*9.81)*COS(RADIANS(90-DEGREES(ASIN(AD1089/2000))))*SQRT(2*Basic!$C$4*9.81))))*(SQRT((SIN(RADIANS(90-DEGREES(ASIN(AD1089/2000))))*SQRT(2*Basic!$C$4*9.81)*Tool!$B$125*SIN(RADIANS(90-DEGREES(ASIN(AD1089/2000))))*SQRT(2*Basic!$C$4*9.81)*Tool!$B$125)+(COS(RADIANS(90-DEGREES(ASIN(AD1089/2000))))*SQRT(2*Basic!$C$4*9.81)*COS(RADIANS(90-DEGREES(ASIN(AD1089/2000))))*SQRT(2*Basic!$C$4*9.81))))/(2*9.81)</f>
        <v>1.1444068332099999</v>
      </c>
      <c r="AS1089" s="75">
        <f>(1/9.81)*((SQRT((SIN(RADIANS(90-DEGREES(ASIN(AD1089/2000))))*SQRT(2*Basic!$C$4*9.81)*Tool!$B$125*SIN(RADIANS(90-DEGREES(ASIN(AD1089/2000))))*SQRT(2*Basic!$C$4*9.81)*Tool!$B$125)+(COS(RADIANS(90-DEGREES(ASIN(AD1089/2000))))*SQRT(2*Basic!$C$4*9.81)*COS(RADIANS(90-DEGREES(ASIN(AD1089/2000))))*SQRT(2*Basic!$C$4*9.81))))*SIN(RADIANS(AK1089))+(SQRT(((SQRT((SIN(RADIANS(90-DEGREES(ASIN(AD1089/2000))))*SQRT(2*Basic!$C$4*9.81)*Tool!$B$125*SIN(RADIANS(90-DEGREES(ASIN(AD1089/2000))))*SQRT(2*Basic!$C$4*9.81)*Tool!$B$125)+(COS(RADIANS(90-DEGREES(ASIN(AD1089/2000))))*SQRT(2*Basic!$C$4*9.81)*COS(RADIANS(90-DEGREES(ASIN(AD1089/2000))))*SQRT(2*Basic!$C$4*9.81))))*SIN(RADIANS(AK1089))*(SQRT((SIN(RADIANS(90-DEGREES(ASIN(AD1089/2000))))*SQRT(2*Basic!$C$4*9.81)*Tool!$B$125*SIN(RADIANS(90-DEGREES(ASIN(AD1089/2000))))*SQRT(2*Basic!$C$4*9.81)*Tool!$B$125)+(COS(RADIANS(90-DEGREES(ASIN(AD1089/2000))))*SQRT(2*Basic!$C$4*9.81)*COS(RADIANS(90-DEGREES(ASIN(AD1089/2000))))*SQRT(2*Basic!$C$4*9.81))))*SIN(RADIANS(AK1089)))-19.62*(-Basic!$C$3))))*(SQRT((SIN(RADIANS(90-DEGREES(ASIN(AD1089/2000))))*SQRT(2*Basic!$C$4*9.81)*Tool!$B$125*SIN(RADIANS(90-DEGREES(ASIN(AD1089/2000))))*SQRT(2*Basic!$C$4*9.81)*Tool!$B$125)+(COS(RADIANS(90-DEGREES(ASIN(AD1089/2000))))*SQRT(2*Basic!$C$4*9.81)*COS(RADIANS(90-DEGREES(ASIN(AD1089/2000))))*SQRT(2*Basic!$C$4*9.81))))*COS(RADIANS(AK1089))</f>
        <v>5.7122564769486868</v>
      </c>
    </row>
    <row r="1090" spans="6:45" x14ac:dyDescent="0.3">
      <c r="F1090">
        <v>1088</v>
      </c>
      <c r="G1090" s="31">
        <f t="shared" si="110"/>
        <v>3.2074692207739233</v>
      </c>
      <c r="H1090" s="35">
        <f>Tool!$E$10+('Trajectory Map'!G1090*SIN(RADIANS(90-2*DEGREES(ASIN($D$5/2000))))/COS(RADIANS(90-2*DEGREES(ASIN($D$5/2000))))-('Trajectory Map'!G1090*'Trajectory Map'!G1090/((VLOOKUP($D$5,$AD$3:$AR$2002,15,FALSE)*4*COS(RADIANS(90-2*DEGREES(ASIN($D$5/2000))))*COS(RADIANS(90-2*DEGREES(ASIN($D$5/2000))))))))</f>
        <v>4.4288650466657042</v>
      </c>
      <c r="AD1090" s="33">
        <f t="shared" si="114"/>
        <v>1088</v>
      </c>
      <c r="AE1090" s="33">
        <f t="shared" si="111"/>
        <v>1678.1704323458926</v>
      </c>
      <c r="AH1090" s="33">
        <f t="shared" si="112"/>
        <v>32.956353591031395</v>
      </c>
      <c r="AI1090" s="33">
        <f t="shared" si="113"/>
        <v>57.043646408968605</v>
      </c>
      <c r="AK1090" s="75">
        <f t="shared" si="115"/>
        <v>24.087292817937211</v>
      </c>
      <c r="AN1090" s="64"/>
      <c r="AQ1090" s="64"/>
      <c r="AR1090" s="75">
        <f>(SQRT((SIN(RADIANS(90-DEGREES(ASIN(AD1090/2000))))*SQRT(2*Basic!$C$4*9.81)*Tool!$B$125*SIN(RADIANS(90-DEGREES(ASIN(AD1090/2000))))*SQRT(2*Basic!$C$4*9.81)*Tool!$B$125)+(COS(RADIANS(90-DEGREES(ASIN(AD1090/2000))))*SQRT(2*Basic!$C$4*9.81)*COS(RADIANS(90-DEGREES(ASIN(AD1090/2000))))*SQRT(2*Basic!$C$4*9.81))))*(SQRT((SIN(RADIANS(90-DEGREES(ASIN(AD1090/2000))))*SQRT(2*Basic!$C$4*9.81)*Tool!$B$125*SIN(RADIANS(90-DEGREES(ASIN(AD1090/2000))))*SQRT(2*Basic!$C$4*9.81)*Tool!$B$125)+(COS(RADIANS(90-DEGREES(ASIN(AD1090/2000))))*SQRT(2*Basic!$C$4*9.81)*COS(RADIANS(90-DEGREES(ASIN(AD1090/2000))))*SQRT(2*Basic!$C$4*9.81))))/(2*9.81)</f>
        <v>1.1449899289600001</v>
      </c>
      <c r="AS1090" s="75">
        <f>(1/9.81)*((SQRT((SIN(RADIANS(90-DEGREES(ASIN(AD1090/2000))))*SQRT(2*Basic!$C$4*9.81)*Tool!$B$125*SIN(RADIANS(90-DEGREES(ASIN(AD1090/2000))))*SQRT(2*Basic!$C$4*9.81)*Tool!$B$125)+(COS(RADIANS(90-DEGREES(ASIN(AD1090/2000))))*SQRT(2*Basic!$C$4*9.81)*COS(RADIANS(90-DEGREES(ASIN(AD1090/2000))))*SQRT(2*Basic!$C$4*9.81))))*SIN(RADIANS(AK1090))+(SQRT(((SQRT((SIN(RADIANS(90-DEGREES(ASIN(AD1090/2000))))*SQRT(2*Basic!$C$4*9.81)*Tool!$B$125*SIN(RADIANS(90-DEGREES(ASIN(AD1090/2000))))*SQRT(2*Basic!$C$4*9.81)*Tool!$B$125)+(COS(RADIANS(90-DEGREES(ASIN(AD1090/2000))))*SQRT(2*Basic!$C$4*9.81)*COS(RADIANS(90-DEGREES(ASIN(AD1090/2000))))*SQRT(2*Basic!$C$4*9.81))))*SIN(RADIANS(AK1090))*(SQRT((SIN(RADIANS(90-DEGREES(ASIN(AD1090/2000))))*SQRT(2*Basic!$C$4*9.81)*Tool!$B$125*SIN(RADIANS(90-DEGREES(ASIN(AD1090/2000))))*SQRT(2*Basic!$C$4*9.81)*Tool!$B$125)+(COS(RADIANS(90-DEGREES(ASIN(AD1090/2000))))*SQRT(2*Basic!$C$4*9.81)*COS(RADIANS(90-DEGREES(ASIN(AD1090/2000))))*SQRT(2*Basic!$C$4*9.81))))*SIN(RADIANS(AK1090)))-19.62*(-Basic!$C$3))))*(SQRT((SIN(RADIANS(90-DEGREES(ASIN(AD1090/2000))))*SQRT(2*Basic!$C$4*9.81)*Tool!$B$125*SIN(RADIANS(90-DEGREES(ASIN(AD1090/2000))))*SQRT(2*Basic!$C$4*9.81)*Tool!$B$125)+(COS(RADIANS(90-DEGREES(ASIN(AD1090/2000))))*SQRT(2*Basic!$C$4*9.81)*COS(RADIANS(90-DEGREES(ASIN(AD1090/2000))))*SQRT(2*Basic!$C$4*9.81))))*COS(RADIANS(AK1090))</f>
        <v>5.7143439675271805</v>
      </c>
    </row>
    <row r="1091" spans="6:45" x14ac:dyDescent="0.3">
      <c r="F1091">
        <v>1089</v>
      </c>
      <c r="G1091" s="31">
        <f t="shared" ref="G1091:G1154" si="116">F1091*$AV$2/2000</f>
        <v>3.2104172623371348</v>
      </c>
      <c r="H1091" s="35">
        <f>Tool!$E$10+('Trajectory Map'!G1091*SIN(RADIANS(90-2*DEGREES(ASIN($D$5/2000))))/COS(RADIANS(90-2*DEGREES(ASIN($D$5/2000))))-('Trajectory Map'!G1091*'Trajectory Map'!G1091/((VLOOKUP($D$5,$AD$3:$AR$2002,15,FALSE)*4*COS(RADIANS(90-2*DEGREES(ASIN($D$5/2000))))*COS(RADIANS(90-2*DEGREES(ASIN($D$5/2000))))))))</f>
        <v>4.4255405071357528</v>
      </c>
      <c r="AD1091" s="33">
        <f t="shared" si="114"/>
        <v>1089</v>
      </c>
      <c r="AE1091" s="33">
        <f t="shared" si="111"/>
        <v>1677.5216839135046</v>
      </c>
      <c r="AH1091" s="33">
        <f t="shared" si="112"/>
        <v>32.99050200264486</v>
      </c>
      <c r="AI1091" s="33">
        <f t="shared" si="113"/>
        <v>57.00949799735514</v>
      </c>
      <c r="AK1091" s="75">
        <f t="shared" si="115"/>
        <v>24.018995994710281</v>
      </c>
      <c r="AN1091" s="64"/>
      <c r="AQ1091" s="64"/>
      <c r="AR1091" s="75">
        <f>(SQRT((SIN(RADIANS(90-DEGREES(ASIN(AD1091/2000))))*SQRT(2*Basic!$C$4*9.81)*Tool!$B$125*SIN(RADIANS(90-DEGREES(ASIN(AD1091/2000))))*SQRT(2*Basic!$C$4*9.81)*Tool!$B$125)+(COS(RADIANS(90-DEGREES(ASIN(AD1091/2000))))*SQRT(2*Basic!$C$4*9.81)*COS(RADIANS(90-DEGREES(ASIN(AD1091/2000))))*SQRT(2*Basic!$C$4*9.81))))*(SQRT((SIN(RADIANS(90-DEGREES(ASIN(AD1091/2000))))*SQRT(2*Basic!$C$4*9.81)*Tool!$B$125*SIN(RADIANS(90-DEGREES(ASIN(AD1091/2000))))*SQRT(2*Basic!$C$4*9.81)*Tool!$B$125)+(COS(RADIANS(90-DEGREES(ASIN(AD1091/2000))))*SQRT(2*Basic!$C$4*9.81)*COS(RADIANS(90-DEGREES(ASIN(AD1091/2000))))*SQRT(2*Basic!$C$4*9.81))))/(2*9.81)</f>
        <v>1.1455735608900004</v>
      </c>
      <c r="AS1091" s="75">
        <f>(1/9.81)*((SQRT((SIN(RADIANS(90-DEGREES(ASIN(AD1091/2000))))*SQRT(2*Basic!$C$4*9.81)*Tool!$B$125*SIN(RADIANS(90-DEGREES(ASIN(AD1091/2000))))*SQRT(2*Basic!$C$4*9.81)*Tool!$B$125)+(COS(RADIANS(90-DEGREES(ASIN(AD1091/2000))))*SQRT(2*Basic!$C$4*9.81)*COS(RADIANS(90-DEGREES(ASIN(AD1091/2000))))*SQRT(2*Basic!$C$4*9.81))))*SIN(RADIANS(AK1091))+(SQRT(((SQRT((SIN(RADIANS(90-DEGREES(ASIN(AD1091/2000))))*SQRT(2*Basic!$C$4*9.81)*Tool!$B$125*SIN(RADIANS(90-DEGREES(ASIN(AD1091/2000))))*SQRT(2*Basic!$C$4*9.81)*Tool!$B$125)+(COS(RADIANS(90-DEGREES(ASIN(AD1091/2000))))*SQRT(2*Basic!$C$4*9.81)*COS(RADIANS(90-DEGREES(ASIN(AD1091/2000))))*SQRT(2*Basic!$C$4*9.81))))*SIN(RADIANS(AK1091))*(SQRT((SIN(RADIANS(90-DEGREES(ASIN(AD1091/2000))))*SQRT(2*Basic!$C$4*9.81)*Tool!$B$125*SIN(RADIANS(90-DEGREES(ASIN(AD1091/2000))))*SQRT(2*Basic!$C$4*9.81)*Tool!$B$125)+(COS(RADIANS(90-DEGREES(ASIN(AD1091/2000))))*SQRT(2*Basic!$C$4*9.81)*COS(RADIANS(90-DEGREES(ASIN(AD1091/2000))))*SQRT(2*Basic!$C$4*9.81))))*SIN(RADIANS(AK1091)))-19.62*(-Basic!$C$3))))*(SQRT((SIN(RADIANS(90-DEGREES(ASIN(AD1091/2000))))*SQRT(2*Basic!$C$4*9.81)*Tool!$B$125*SIN(RADIANS(90-DEGREES(ASIN(AD1091/2000))))*SQRT(2*Basic!$C$4*9.81)*Tool!$B$125)+(COS(RADIANS(90-DEGREES(ASIN(AD1091/2000))))*SQRT(2*Basic!$C$4*9.81)*COS(RADIANS(90-DEGREES(ASIN(AD1091/2000))))*SQRT(2*Basic!$C$4*9.81))))*COS(RADIANS(AK1091))</f>
        <v>5.7164204211540168</v>
      </c>
    </row>
    <row r="1092" spans="6:45" x14ac:dyDescent="0.3">
      <c r="F1092">
        <v>1090</v>
      </c>
      <c r="G1092" s="31">
        <f t="shared" si="116"/>
        <v>3.2133653039003458</v>
      </c>
      <c r="H1092" s="35">
        <f>Tool!$E$10+('Trajectory Map'!G1092*SIN(RADIANS(90-2*DEGREES(ASIN($D$5/2000))))/COS(RADIANS(90-2*DEGREES(ASIN($D$5/2000))))-('Trajectory Map'!G1092*'Trajectory Map'!G1092/((VLOOKUP($D$5,$AD$3:$AR$2002,15,FALSE)*4*COS(RADIANS(90-2*DEGREES(ASIN($D$5/2000))))*COS(RADIANS(90-2*DEGREES(ASIN($D$5/2000))))))))</f>
        <v>4.422212514012287</v>
      </c>
      <c r="AD1092" s="33">
        <f t="shared" si="114"/>
        <v>1090</v>
      </c>
      <c r="AE1092" s="33">
        <f t="shared" ref="AE1092:AE1155" si="117">SQRT($AC$7-(AD1092*AD1092))</f>
        <v>1676.8720881450679</v>
      </c>
      <c r="AH1092" s="33">
        <f t="shared" ref="AH1092:AH1155" si="118">DEGREES(ASIN(AD1092/2000))</f>
        <v>33.024663631665867</v>
      </c>
      <c r="AI1092" s="33">
        <f t="shared" ref="AI1092:AI1155" si="119">90-AH1092</f>
        <v>56.975336368334133</v>
      </c>
      <c r="AK1092" s="75">
        <f t="shared" si="115"/>
        <v>23.950672736668267</v>
      </c>
      <c r="AN1092" s="64"/>
      <c r="AQ1092" s="64"/>
      <c r="AR1092" s="75">
        <f>(SQRT((SIN(RADIANS(90-DEGREES(ASIN(AD1092/2000))))*SQRT(2*Basic!$C$4*9.81)*Tool!$B$125*SIN(RADIANS(90-DEGREES(ASIN(AD1092/2000))))*SQRT(2*Basic!$C$4*9.81)*Tool!$B$125)+(COS(RADIANS(90-DEGREES(ASIN(AD1092/2000))))*SQRT(2*Basic!$C$4*9.81)*COS(RADIANS(90-DEGREES(ASIN(AD1092/2000))))*SQRT(2*Basic!$C$4*9.81))))*(SQRT((SIN(RADIANS(90-DEGREES(ASIN(AD1092/2000))))*SQRT(2*Basic!$C$4*9.81)*Tool!$B$125*SIN(RADIANS(90-DEGREES(ASIN(AD1092/2000))))*SQRT(2*Basic!$C$4*9.81)*Tool!$B$125)+(COS(RADIANS(90-DEGREES(ASIN(AD1092/2000))))*SQRT(2*Basic!$C$4*9.81)*COS(RADIANS(90-DEGREES(ASIN(AD1092/2000))))*SQRT(2*Basic!$C$4*9.81))))/(2*9.81)</f>
        <v>1.146157729</v>
      </c>
      <c r="AS1092" s="75">
        <f>(1/9.81)*((SQRT((SIN(RADIANS(90-DEGREES(ASIN(AD1092/2000))))*SQRT(2*Basic!$C$4*9.81)*Tool!$B$125*SIN(RADIANS(90-DEGREES(ASIN(AD1092/2000))))*SQRT(2*Basic!$C$4*9.81)*Tool!$B$125)+(COS(RADIANS(90-DEGREES(ASIN(AD1092/2000))))*SQRT(2*Basic!$C$4*9.81)*COS(RADIANS(90-DEGREES(ASIN(AD1092/2000))))*SQRT(2*Basic!$C$4*9.81))))*SIN(RADIANS(AK1092))+(SQRT(((SQRT((SIN(RADIANS(90-DEGREES(ASIN(AD1092/2000))))*SQRT(2*Basic!$C$4*9.81)*Tool!$B$125*SIN(RADIANS(90-DEGREES(ASIN(AD1092/2000))))*SQRT(2*Basic!$C$4*9.81)*Tool!$B$125)+(COS(RADIANS(90-DEGREES(ASIN(AD1092/2000))))*SQRT(2*Basic!$C$4*9.81)*COS(RADIANS(90-DEGREES(ASIN(AD1092/2000))))*SQRT(2*Basic!$C$4*9.81))))*SIN(RADIANS(AK1092))*(SQRT((SIN(RADIANS(90-DEGREES(ASIN(AD1092/2000))))*SQRT(2*Basic!$C$4*9.81)*Tool!$B$125*SIN(RADIANS(90-DEGREES(ASIN(AD1092/2000))))*SQRT(2*Basic!$C$4*9.81)*Tool!$B$125)+(COS(RADIANS(90-DEGREES(ASIN(AD1092/2000))))*SQRT(2*Basic!$C$4*9.81)*COS(RADIANS(90-DEGREES(ASIN(AD1092/2000))))*SQRT(2*Basic!$C$4*9.81))))*SIN(RADIANS(AK1092)))-19.62*(-Basic!$C$3))))*(SQRT((SIN(RADIANS(90-DEGREES(ASIN(AD1092/2000))))*SQRT(2*Basic!$C$4*9.81)*Tool!$B$125*SIN(RADIANS(90-DEGREES(ASIN(AD1092/2000))))*SQRT(2*Basic!$C$4*9.81)*Tool!$B$125)+(COS(RADIANS(90-DEGREES(ASIN(AD1092/2000))))*SQRT(2*Basic!$C$4*9.81)*COS(RADIANS(90-DEGREES(ASIN(AD1092/2000))))*SQRT(2*Basic!$C$4*9.81))))*COS(RADIANS(AK1092))</f>
        <v>5.7184858216778043</v>
      </c>
    </row>
    <row r="1093" spans="6:45" x14ac:dyDescent="0.3">
      <c r="F1093">
        <v>1091</v>
      </c>
      <c r="G1093" s="31">
        <f t="shared" si="116"/>
        <v>3.2163133454635573</v>
      </c>
      <c r="H1093" s="35">
        <f>Tool!$E$10+('Trajectory Map'!G1093*SIN(RADIANS(90-2*DEGREES(ASIN($D$5/2000))))/COS(RADIANS(90-2*DEGREES(ASIN($D$5/2000))))-('Trajectory Map'!G1093*'Trajectory Map'!G1093/((VLOOKUP($D$5,$AD$3:$AR$2002,15,FALSE)*4*COS(RADIANS(90-2*DEGREES(ASIN($D$5/2000))))*COS(RADIANS(90-2*DEGREES(ASIN($D$5/2000))))))))</f>
        <v>4.4188810672953078</v>
      </c>
      <c r="AD1093" s="33">
        <f t="shared" ref="AD1093:AD1156" si="120">AD1092+1</f>
        <v>1091</v>
      </c>
      <c r="AE1093" s="33">
        <f t="shared" si="117"/>
        <v>1676.2216440554632</v>
      </c>
      <c r="AH1093" s="33">
        <f t="shared" si="118"/>
        <v>33.058838505612371</v>
      </c>
      <c r="AI1093" s="33">
        <f t="shared" si="119"/>
        <v>56.941161494387629</v>
      </c>
      <c r="AK1093" s="75">
        <f t="shared" ref="AK1093:AK1156" si="121">90-(AH1093*2)</f>
        <v>23.882322988775257</v>
      </c>
      <c r="AN1093" s="64"/>
      <c r="AQ1093" s="64"/>
      <c r="AR1093" s="75">
        <f>(SQRT((SIN(RADIANS(90-DEGREES(ASIN(AD1093/2000))))*SQRT(2*Basic!$C$4*9.81)*Tool!$B$125*SIN(RADIANS(90-DEGREES(ASIN(AD1093/2000))))*SQRT(2*Basic!$C$4*9.81)*Tool!$B$125)+(COS(RADIANS(90-DEGREES(ASIN(AD1093/2000))))*SQRT(2*Basic!$C$4*9.81)*COS(RADIANS(90-DEGREES(ASIN(AD1093/2000))))*SQRT(2*Basic!$C$4*9.81))))*(SQRT((SIN(RADIANS(90-DEGREES(ASIN(AD1093/2000))))*SQRT(2*Basic!$C$4*9.81)*Tool!$B$125*SIN(RADIANS(90-DEGREES(ASIN(AD1093/2000))))*SQRT(2*Basic!$C$4*9.81)*Tool!$B$125)+(COS(RADIANS(90-DEGREES(ASIN(AD1093/2000))))*SQRT(2*Basic!$C$4*9.81)*COS(RADIANS(90-DEGREES(ASIN(AD1093/2000))))*SQRT(2*Basic!$C$4*9.81))))/(2*9.81)</f>
        <v>1.1467424332900003</v>
      </c>
      <c r="AS1093" s="75">
        <f>(1/9.81)*((SQRT((SIN(RADIANS(90-DEGREES(ASIN(AD1093/2000))))*SQRT(2*Basic!$C$4*9.81)*Tool!$B$125*SIN(RADIANS(90-DEGREES(ASIN(AD1093/2000))))*SQRT(2*Basic!$C$4*9.81)*Tool!$B$125)+(COS(RADIANS(90-DEGREES(ASIN(AD1093/2000))))*SQRT(2*Basic!$C$4*9.81)*COS(RADIANS(90-DEGREES(ASIN(AD1093/2000))))*SQRT(2*Basic!$C$4*9.81))))*SIN(RADIANS(AK1093))+(SQRT(((SQRT((SIN(RADIANS(90-DEGREES(ASIN(AD1093/2000))))*SQRT(2*Basic!$C$4*9.81)*Tool!$B$125*SIN(RADIANS(90-DEGREES(ASIN(AD1093/2000))))*SQRT(2*Basic!$C$4*9.81)*Tool!$B$125)+(COS(RADIANS(90-DEGREES(ASIN(AD1093/2000))))*SQRT(2*Basic!$C$4*9.81)*COS(RADIANS(90-DEGREES(ASIN(AD1093/2000))))*SQRT(2*Basic!$C$4*9.81))))*SIN(RADIANS(AK1093))*(SQRT((SIN(RADIANS(90-DEGREES(ASIN(AD1093/2000))))*SQRT(2*Basic!$C$4*9.81)*Tool!$B$125*SIN(RADIANS(90-DEGREES(ASIN(AD1093/2000))))*SQRT(2*Basic!$C$4*9.81)*Tool!$B$125)+(COS(RADIANS(90-DEGREES(ASIN(AD1093/2000))))*SQRT(2*Basic!$C$4*9.81)*COS(RADIANS(90-DEGREES(ASIN(AD1093/2000))))*SQRT(2*Basic!$C$4*9.81))))*SIN(RADIANS(AK1093)))-19.62*(-Basic!$C$3))))*(SQRT((SIN(RADIANS(90-DEGREES(ASIN(AD1093/2000))))*SQRT(2*Basic!$C$4*9.81)*Tool!$B$125*SIN(RADIANS(90-DEGREES(ASIN(AD1093/2000))))*SQRT(2*Basic!$C$4*9.81)*Tool!$B$125)+(COS(RADIANS(90-DEGREES(ASIN(AD1093/2000))))*SQRT(2*Basic!$C$4*9.81)*COS(RADIANS(90-DEGREES(ASIN(AD1093/2000))))*SQRT(2*Basic!$C$4*9.81))))*COS(RADIANS(AK1093))</f>
        <v>5.720540152958093</v>
      </c>
    </row>
    <row r="1094" spans="6:45" x14ac:dyDescent="0.3">
      <c r="F1094">
        <v>1092</v>
      </c>
      <c r="G1094" s="31">
        <f t="shared" si="116"/>
        <v>3.2192613870267683</v>
      </c>
      <c r="H1094" s="35">
        <f>Tool!$E$10+('Trajectory Map'!G1094*SIN(RADIANS(90-2*DEGREES(ASIN($D$5/2000))))/COS(RADIANS(90-2*DEGREES(ASIN($D$5/2000))))-('Trajectory Map'!G1094*'Trajectory Map'!G1094/((VLOOKUP($D$5,$AD$3:$AR$2002,15,FALSE)*4*COS(RADIANS(90-2*DEGREES(ASIN($D$5/2000))))*COS(RADIANS(90-2*DEGREES(ASIN($D$5/2000))))))))</f>
        <v>4.4155461669848135</v>
      </c>
      <c r="AD1094" s="33">
        <f t="shared" si="120"/>
        <v>1092</v>
      </c>
      <c r="AE1094" s="33">
        <f t="shared" si="117"/>
        <v>1675.5703506567547</v>
      </c>
      <c r="AH1094" s="33">
        <f t="shared" si="118"/>
        <v>33.09302665207462</v>
      </c>
      <c r="AI1094" s="33">
        <f t="shared" si="119"/>
        <v>56.90697334792538</v>
      </c>
      <c r="AK1094" s="75">
        <f t="shared" si="121"/>
        <v>23.81394669585076</v>
      </c>
      <c r="AN1094" s="64"/>
      <c r="AQ1094" s="64"/>
      <c r="AR1094" s="75">
        <f>(SQRT((SIN(RADIANS(90-DEGREES(ASIN(AD1094/2000))))*SQRT(2*Basic!$C$4*9.81)*Tool!$B$125*SIN(RADIANS(90-DEGREES(ASIN(AD1094/2000))))*SQRT(2*Basic!$C$4*9.81)*Tool!$B$125)+(COS(RADIANS(90-DEGREES(ASIN(AD1094/2000))))*SQRT(2*Basic!$C$4*9.81)*COS(RADIANS(90-DEGREES(ASIN(AD1094/2000))))*SQRT(2*Basic!$C$4*9.81))))*(SQRT((SIN(RADIANS(90-DEGREES(ASIN(AD1094/2000))))*SQRT(2*Basic!$C$4*9.81)*Tool!$B$125*SIN(RADIANS(90-DEGREES(ASIN(AD1094/2000))))*SQRT(2*Basic!$C$4*9.81)*Tool!$B$125)+(COS(RADIANS(90-DEGREES(ASIN(AD1094/2000))))*SQRT(2*Basic!$C$4*9.81)*COS(RADIANS(90-DEGREES(ASIN(AD1094/2000))))*SQRT(2*Basic!$C$4*9.81))))/(2*9.81)</f>
        <v>1.14732767376</v>
      </c>
      <c r="AS1094" s="75">
        <f>(1/9.81)*((SQRT((SIN(RADIANS(90-DEGREES(ASIN(AD1094/2000))))*SQRT(2*Basic!$C$4*9.81)*Tool!$B$125*SIN(RADIANS(90-DEGREES(ASIN(AD1094/2000))))*SQRT(2*Basic!$C$4*9.81)*Tool!$B$125)+(COS(RADIANS(90-DEGREES(ASIN(AD1094/2000))))*SQRT(2*Basic!$C$4*9.81)*COS(RADIANS(90-DEGREES(ASIN(AD1094/2000))))*SQRT(2*Basic!$C$4*9.81))))*SIN(RADIANS(AK1094))+(SQRT(((SQRT((SIN(RADIANS(90-DEGREES(ASIN(AD1094/2000))))*SQRT(2*Basic!$C$4*9.81)*Tool!$B$125*SIN(RADIANS(90-DEGREES(ASIN(AD1094/2000))))*SQRT(2*Basic!$C$4*9.81)*Tool!$B$125)+(COS(RADIANS(90-DEGREES(ASIN(AD1094/2000))))*SQRT(2*Basic!$C$4*9.81)*COS(RADIANS(90-DEGREES(ASIN(AD1094/2000))))*SQRT(2*Basic!$C$4*9.81))))*SIN(RADIANS(AK1094))*(SQRT((SIN(RADIANS(90-DEGREES(ASIN(AD1094/2000))))*SQRT(2*Basic!$C$4*9.81)*Tool!$B$125*SIN(RADIANS(90-DEGREES(ASIN(AD1094/2000))))*SQRT(2*Basic!$C$4*9.81)*Tool!$B$125)+(COS(RADIANS(90-DEGREES(ASIN(AD1094/2000))))*SQRT(2*Basic!$C$4*9.81)*COS(RADIANS(90-DEGREES(ASIN(AD1094/2000))))*SQRT(2*Basic!$C$4*9.81))))*SIN(RADIANS(AK1094)))-19.62*(-Basic!$C$3))))*(SQRT((SIN(RADIANS(90-DEGREES(ASIN(AD1094/2000))))*SQRT(2*Basic!$C$4*9.81)*Tool!$B$125*SIN(RADIANS(90-DEGREES(ASIN(AD1094/2000))))*SQRT(2*Basic!$C$4*9.81)*Tool!$B$125)+(COS(RADIANS(90-DEGREES(ASIN(AD1094/2000))))*SQRT(2*Basic!$C$4*9.81)*COS(RADIANS(90-DEGREES(ASIN(AD1094/2000))))*SQRT(2*Basic!$C$4*9.81))))*COS(RADIANS(AK1094))</f>
        <v>5.7225833988654884</v>
      </c>
    </row>
    <row r="1095" spans="6:45" x14ac:dyDescent="0.3">
      <c r="F1095">
        <v>1093</v>
      </c>
      <c r="G1095" s="31">
        <f t="shared" si="116"/>
        <v>3.2222094285899798</v>
      </c>
      <c r="H1095" s="35">
        <f>Tool!$E$10+('Trajectory Map'!G1095*SIN(RADIANS(90-2*DEGREES(ASIN($D$5/2000))))/COS(RADIANS(90-2*DEGREES(ASIN($D$5/2000))))-('Trajectory Map'!G1095*'Trajectory Map'!G1095/((VLOOKUP($D$5,$AD$3:$AR$2002,15,FALSE)*4*COS(RADIANS(90-2*DEGREES(ASIN($D$5/2000))))*COS(RADIANS(90-2*DEGREES(ASIN($D$5/2000))))))))</f>
        <v>4.4122078130808049</v>
      </c>
      <c r="AD1095" s="33">
        <f t="shared" si="120"/>
        <v>1093</v>
      </c>
      <c r="AE1095" s="33">
        <f t="shared" si="117"/>
        <v>1674.9182069581786</v>
      </c>
      <c r="AH1095" s="33">
        <f t="shared" si="118"/>
        <v>33.127228098715314</v>
      </c>
      <c r="AI1095" s="33">
        <f t="shared" si="119"/>
        <v>56.872771901284686</v>
      </c>
      <c r="AK1095" s="75">
        <f t="shared" si="121"/>
        <v>23.745543802569372</v>
      </c>
      <c r="AN1095" s="64"/>
      <c r="AQ1095" s="64"/>
      <c r="AR1095" s="75">
        <f>(SQRT((SIN(RADIANS(90-DEGREES(ASIN(AD1095/2000))))*SQRT(2*Basic!$C$4*9.81)*Tool!$B$125*SIN(RADIANS(90-DEGREES(ASIN(AD1095/2000))))*SQRT(2*Basic!$C$4*9.81)*Tool!$B$125)+(COS(RADIANS(90-DEGREES(ASIN(AD1095/2000))))*SQRT(2*Basic!$C$4*9.81)*COS(RADIANS(90-DEGREES(ASIN(AD1095/2000))))*SQRT(2*Basic!$C$4*9.81))))*(SQRT((SIN(RADIANS(90-DEGREES(ASIN(AD1095/2000))))*SQRT(2*Basic!$C$4*9.81)*Tool!$B$125*SIN(RADIANS(90-DEGREES(ASIN(AD1095/2000))))*SQRT(2*Basic!$C$4*9.81)*Tool!$B$125)+(COS(RADIANS(90-DEGREES(ASIN(AD1095/2000))))*SQRT(2*Basic!$C$4*9.81)*COS(RADIANS(90-DEGREES(ASIN(AD1095/2000))))*SQRT(2*Basic!$C$4*9.81))))/(2*9.81)</f>
        <v>1.1479134504099997</v>
      </c>
      <c r="AS1095" s="75">
        <f>(1/9.81)*((SQRT((SIN(RADIANS(90-DEGREES(ASIN(AD1095/2000))))*SQRT(2*Basic!$C$4*9.81)*Tool!$B$125*SIN(RADIANS(90-DEGREES(ASIN(AD1095/2000))))*SQRT(2*Basic!$C$4*9.81)*Tool!$B$125)+(COS(RADIANS(90-DEGREES(ASIN(AD1095/2000))))*SQRT(2*Basic!$C$4*9.81)*COS(RADIANS(90-DEGREES(ASIN(AD1095/2000))))*SQRT(2*Basic!$C$4*9.81))))*SIN(RADIANS(AK1095))+(SQRT(((SQRT((SIN(RADIANS(90-DEGREES(ASIN(AD1095/2000))))*SQRT(2*Basic!$C$4*9.81)*Tool!$B$125*SIN(RADIANS(90-DEGREES(ASIN(AD1095/2000))))*SQRT(2*Basic!$C$4*9.81)*Tool!$B$125)+(COS(RADIANS(90-DEGREES(ASIN(AD1095/2000))))*SQRT(2*Basic!$C$4*9.81)*COS(RADIANS(90-DEGREES(ASIN(AD1095/2000))))*SQRT(2*Basic!$C$4*9.81))))*SIN(RADIANS(AK1095))*(SQRT((SIN(RADIANS(90-DEGREES(ASIN(AD1095/2000))))*SQRT(2*Basic!$C$4*9.81)*Tool!$B$125*SIN(RADIANS(90-DEGREES(ASIN(AD1095/2000))))*SQRT(2*Basic!$C$4*9.81)*Tool!$B$125)+(COS(RADIANS(90-DEGREES(ASIN(AD1095/2000))))*SQRT(2*Basic!$C$4*9.81)*COS(RADIANS(90-DEGREES(ASIN(AD1095/2000))))*SQRT(2*Basic!$C$4*9.81))))*SIN(RADIANS(AK1095)))-19.62*(-Basic!$C$3))))*(SQRT((SIN(RADIANS(90-DEGREES(ASIN(AD1095/2000))))*SQRT(2*Basic!$C$4*9.81)*Tool!$B$125*SIN(RADIANS(90-DEGREES(ASIN(AD1095/2000))))*SQRT(2*Basic!$C$4*9.81)*Tool!$B$125)+(COS(RADIANS(90-DEGREES(ASIN(AD1095/2000))))*SQRT(2*Basic!$C$4*9.81)*COS(RADIANS(90-DEGREES(ASIN(AD1095/2000))))*SQRT(2*Basic!$C$4*9.81))))*COS(RADIANS(AK1095))</f>
        <v>5.7246155432817556</v>
      </c>
    </row>
    <row r="1096" spans="6:45" x14ac:dyDescent="0.3">
      <c r="F1096">
        <v>1094</v>
      </c>
      <c r="G1096" s="31">
        <f t="shared" si="116"/>
        <v>3.2251574701531909</v>
      </c>
      <c r="H1096" s="35">
        <f>Tool!$E$10+('Trajectory Map'!G1096*SIN(RADIANS(90-2*DEGREES(ASIN($D$5/2000))))/COS(RADIANS(90-2*DEGREES(ASIN($D$5/2000))))-('Trajectory Map'!G1096*'Trajectory Map'!G1096/((VLOOKUP($D$5,$AD$3:$AR$2002,15,FALSE)*4*COS(RADIANS(90-2*DEGREES(ASIN($D$5/2000))))*COS(RADIANS(90-2*DEGREES(ASIN($D$5/2000))))))))</f>
        <v>4.4088660055832829</v>
      </c>
      <c r="AD1096" s="33">
        <f t="shared" si="120"/>
        <v>1094</v>
      </c>
      <c r="AE1096" s="33">
        <f t="shared" si="117"/>
        <v>1674.2652119661329</v>
      </c>
      <c r="AH1096" s="33">
        <f t="shared" si="118"/>
        <v>33.161442873270026</v>
      </c>
      <c r="AI1096" s="33">
        <f t="shared" si="119"/>
        <v>56.838557126729974</v>
      </c>
      <c r="AK1096" s="75">
        <f t="shared" si="121"/>
        <v>23.677114253459948</v>
      </c>
      <c r="AN1096" s="64"/>
      <c r="AQ1096" s="64"/>
      <c r="AR1096" s="75">
        <f>(SQRT((SIN(RADIANS(90-DEGREES(ASIN(AD1096/2000))))*SQRT(2*Basic!$C$4*9.81)*Tool!$B$125*SIN(RADIANS(90-DEGREES(ASIN(AD1096/2000))))*SQRT(2*Basic!$C$4*9.81)*Tool!$B$125)+(COS(RADIANS(90-DEGREES(ASIN(AD1096/2000))))*SQRT(2*Basic!$C$4*9.81)*COS(RADIANS(90-DEGREES(ASIN(AD1096/2000))))*SQRT(2*Basic!$C$4*9.81))))*(SQRT((SIN(RADIANS(90-DEGREES(ASIN(AD1096/2000))))*SQRT(2*Basic!$C$4*9.81)*Tool!$B$125*SIN(RADIANS(90-DEGREES(ASIN(AD1096/2000))))*SQRT(2*Basic!$C$4*9.81)*Tool!$B$125)+(COS(RADIANS(90-DEGREES(ASIN(AD1096/2000))))*SQRT(2*Basic!$C$4*9.81)*COS(RADIANS(90-DEGREES(ASIN(AD1096/2000))))*SQRT(2*Basic!$C$4*9.81))))/(2*9.81)</f>
        <v>1.1484997632400002</v>
      </c>
      <c r="AS1096" s="75">
        <f>(1/9.81)*((SQRT((SIN(RADIANS(90-DEGREES(ASIN(AD1096/2000))))*SQRT(2*Basic!$C$4*9.81)*Tool!$B$125*SIN(RADIANS(90-DEGREES(ASIN(AD1096/2000))))*SQRT(2*Basic!$C$4*9.81)*Tool!$B$125)+(COS(RADIANS(90-DEGREES(ASIN(AD1096/2000))))*SQRT(2*Basic!$C$4*9.81)*COS(RADIANS(90-DEGREES(ASIN(AD1096/2000))))*SQRT(2*Basic!$C$4*9.81))))*SIN(RADIANS(AK1096))+(SQRT(((SQRT((SIN(RADIANS(90-DEGREES(ASIN(AD1096/2000))))*SQRT(2*Basic!$C$4*9.81)*Tool!$B$125*SIN(RADIANS(90-DEGREES(ASIN(AD1096/2000))))*SQRT(2*Basic!$C$4*9.81)*Tool!$B$125)+(COS(RADIANS(90-DEGREES(ASIN(AD1096/2000))))*SQRT(2*Basic!$C$4*9.81)*COS(RADIANS(90-DEGREES(ASIN(AD1096/2000))))*SQRT(2*Basic!$C$4*9.81))))*SIN(RADIANS(AK1096))*(SQRT((SIN(RADIANS(90-DEGREES(ASIN(AD1096/2000))))*SQRT(2*Basic!$C$4*9.81)*Tool!$B$125*SIN(RADIANS(90-DEGREES(ASIN(AD1096/2000))))*SQRT(2*Basic!$C$4*9.81)*Tool!$B$125)+(COS(RADIANS(90-DEGREES(ASIN(AD1096/2000))))*SQRT(2*Basic!$C$4*9.81)*COS(RADIANS(90-DEGREES(ASIN(AD1096/2000))))*SQRT(2*Basic!$C$4*9.81))))*SIN(RADIANS(AK1096)))-19.62*(-Basic!$C$3))))*(SQRT((SIN(RADIANS(90-DEGREES(ASIN(AD1096/2000))))*SQRT(2*Basic!$C$4*9.81)*Tool!$B$125*SIN(RADIANS(90-DEGREES(ASIN(AD1096/2000))))*SQRT(2*Basic!$C$4*9.81)*Tool!$B$125)+(COS(RADIANS(90-DEGREES(ASIN(AD1096/2000))))*SQRT(2*Basic!$C$4*9.81)*COS(RADIANS(90-DEGREES(ASIN(AD1096/2000))))*SQRT(2*Basic!$C$4*9.81))))*COS(RADIANS(AK1096))</f>
        <v>5.726636570099946</v>
      </c>
    </row>
    <row r="1097" spans="6:45" x14ac:dyDescent="0.3">
      <c r="F1097">
        <v>1095</v>
      </c>
      <c r="G1097" s="31">
        <f t="shared" si="116"/>
        <v>3.2281055117164024</v>
      </c>
      <c r="H1097" s="35">
        <f>Tool!$E$10+('Trajectory Map'!G1097*SIN(RADIANS(90-2*DEGREES(ASIN($D$5/2000))))/COS(RADIANS(90-2*DEGREES(ASIN($D$5/2000))))-('Trajectory Map'!G1097*'Trajectory Map'!G1097/((VLOOKUP($D$5,$AD$3:$AR$2002,15,FALSE)*4*COS(RADIANS(90-2*DEGREES(ASIN($D$5/2000))))*COS(RADIANS(90-2*DEGREES(ASIN($D$5/2000))))))))</f>
        <v>4.4055207444922466</v>
      </c>
      <c r="AD1097" s="33">
        <f t="shared" si="120"/>
        <v>1095</v>
      </c>
      <c r="AE1097" s="33">
        <f t="shared" si="117"/>
        <v>1673.611364684167</v>
      </c>
      <c r="AH1097" s="33">
        <f t="shared" si="118"/>
        <v>33.195671003547425</v>
      </c>
      <c r="AI1097" s="33">
        <f t="shared" si="119"/>
        <v>56.804328996452575</v>
      </c>
      <c r="AK1097" s="75">
        <f t="shared" si="121"/>
        <v>23.608657992905151</v>
      </c>
      <c r="AN1097" s="64"/>
      <c r="AQ1097" s="64"/>
      <c r="AR1097" s="75">
        <f>(SQRT((SIN(RADIANS(90-DEGREES(ASIN(AD1097/2000))))*SQRT(2*Basic!$C$4*9.81)*Tool!$B$125*SIN(RADIANS(90-DEGREES(ASIN(AD1097/2000))))*SQRT(2*Basic!$C$4*9.81)*Tool!$B$125)+(COS(RADIANS(90-DEGREES(ASIN(AD1097/2000))))*SQRT(2*Basic!$C$4*9.81)*COS(RADIANS(90-DEGREES(ASIN(AD1097/2000))))*SQRT(2*Basic!$C$4*9.81))))*(SQRT((SIN(RADIANS(90-DEGREES(ASIN(AD1097/2000))))*SQRT(2*Basic!$C$4*9.81)*Tool!$B$125*SIN(RADIANS(90-DEGREES(ASIN(AD1097/2000))))*SQRT(2*Basic!$C$4*9.81)*Tool!$B$125)+(COS(RADIANS(90-DEGREES(ASIN(AD1097/2000))))*SQRT(2*Basic!$C$4*9.81)*COS(RADIANS(90-DEGREES(ASIN(AD1097/2000))))*SQRT(2*Basic!$C$4*9.81))))/(2*9.81)</f>
        <v>1.1490866122500001</v>
      </c>
      <c r="AS1097" s="75">
        <f>(1/9.81)*((SQRT((SIN(RADIANS(90-DEGREES(ASIN(AD1097/2000))))*SQRT(2*Basic!$C$4*9.81)*Tool!$B$125*SIN(RADIANS(90-DEGREES(ASIN(AD1097/2000))))*SQRT(2*Basic!$C$4*9.81)*Tool!$B$125)+(COS(RADIANS(90-DEGREES(ASIN(AD1097/2000))))*SQRT(2*Basic!$C$4*9.81)*COS(RADIANS(90-DEGREES(ASIN(AD1097/2000))))*SQRT(2*Basic!$C$4*9.81))))*SIN(RADIANS(AK1097))+(SQRT(((SQRT((SIN(RADIANS(90-DEGREES(ASIN(AD1097/2000))))*SQRT(2*Basic!$C$4*9.81)*Tool!$B$125*SIN(RADIANS(90-DEGREES(ASIN(AD1097/2000))))*SQRT(2*Basic!$C$4*9.81)*Tool!$B$125)+(COS(RADIANS(90-DEGREES(ASIN(AD1097/2000))))*SQRT(2*Basic!$C$4*9.81)*COS(RADIANS(90-DEGREES(ASIN(AD1097/2000))))*SQRT(2*Basic!$C$4*9.81))))*SIN(RADIANS(AK1097))*(SQRT((SIN(RADIANS(90-DEGREES(ASIN(AD1097/2000))))*SQRT(2*Basic!$C$4*9.81)*Tool!$B$125*SIN(RADIANS(90-DEGREES(ASIN(AD1097/2000))))*SQRT(2*Basic!$C$4*9.81)*Tool!$B$125)+(COS(RADIANS(90-DEGREES(ASIN(AD1097/2000))))*SQRT(2*Basic!$C$4*9.81)*COS(RADIANS(90-DEGREES(ASIN(AD1097/2000))))*SQRT(2*Basic!$C$4*9.81))))*SIN(RADIANS(AK1097)))-19.62*(-Basic!$C$3))))*(SQRT((SIN(RADIANS(90-DEGREES(ASIN(AD1097/2000))))*SQRT(2*Basic!$C$4*9.81)*Tool!$B$125*SIN(RADIANS(90-DEGREES(ASIN(AD1097/2000))))*SQRT(2*Basic!$C$4*9.81)*Tool!$B$125)+(COS(RADIANS(90-DEGREES(ASIN(AD1097/2000))))*SQRT(2*Basic!$C$4*9.81)*COS(RADIANS(90-DEGREES(ASIN(AD1097/2000))))*SQRT(2*Basic!$C$4*9.81))))*COS(RADIANS(AK1097))</f>
        <v>5.728646463224492</v>
      </c>
    </row>
    <row r="1098" spans="6:45" x14ac:dyDescent="0.3">
      <c r="F1098">
        <v>1096</v>
      </c>
      <c r="G1098" s="31">
        <f t="shared" si="116"/>
        <v>3.2310535532796139</v>
      </c>
      <c r="H1098" s="35">
        <f>Tool!$E$10+('Trajectory Map'!G1098*SIN(RADIANS(90-2*DEGREES(ASIN($D$5/2000))))/COS(RADIANS(90-2*DEGREES(ASIN($D$5/2000))))-('Trajectory Map'!G1098*'Trajectory Map'!G1098/((VLOOKUP($D$5,$AD$3:$AR$2002,15,FALSE)*4*COS(RADIANS(90-2*DEGREES(ASIN($D$5/2000))))*COS(RADIANS(90-2*DEGREES(ASIN($D$5/2000))))))))</f>
        <v>4.4021720298076961</v>
      </c>
      <c r="AD1098" s="33">
        <f t="shared" si="120"/>
        <v>1096</v>
      </c>
      <c r="AE1098" s="33">
        <f t="shared" si="117"/>
        <v>1672.9566641129709</v>
      </c>
      <c r="AH1098" s="33">
        <f t="shared" si="118"/>
        <v>33.229912517429561</v>
      </c>
      <c r="AI1098" s="33">
        <f t="shared" si="119"/>
        <v>56.770087482570439</v>
      </c>
      <c r="AK1098" s="75">
        <f t="shared" si="121"/>
        <v>23.540174965140878</v>
      </c>
      <c r="AN1098" s="64"/>
      <c r="AQ1098" s="64"/>
      <c r="AR1098" s="75">
        <f>(SQRT((SIN(RADIANS(90-DEGREES(ASIN(AD1098/2000))))*SQRT(2*Basic!$C$4*9.81)*Tool!$B$125*SIN(RADIANS(90-DEGREES(ASIN(AD1098/2000))))*SQRT(2*Basic!$C$4*9.81)*Tool!$B$125)+(COS(RADIANS(90-DEGREES(ASIN(AD1098/2000))))*SQRT(2*Basic!$C$4*9.81)*COS(RADIANS(90-DEGREES(ASIN(AD1098/2000))))*SQRT(2*Basic!$C$4*9.81))))*(SQRT((SIN(RADIANS(90-DEGREES(ASIN(AD1098/2000))))*SQRT(2*Basic!$C$4*9.81)*Tool!$B$125*SIN(RADIANS(90-DEGREES(ASIN(AD1098/2000))))*SQRT(2*Basic!$C$4*9.81)*Tool!$B$125)+(COS(RADIANS(90-DEGREES(ASIN(AD1098/2000))))*SQRT(2*Basic!$C$4*9.81)*COS(RADIANS(90-DEGREES(ASIN(AD1098/2000))))*SQRT(2*Basic!$C$4*9.81))))/(2*9.81)</f>
        <v>1.1496739974400001</v>
      </c>
      <c r="AS1098" s="75">
        <f>(1/9.81)*((SQRT((SIN(RADIANS(90-DEGREES(ASIN(AD1098/2000))))*SQRT(2*Basic!$C$4*9.81)*Tool!$B$125*SIN(RADIANS(90-DEGREES(ASIN(AD1098/2000))))*SQRT(2*Basic!$C$4*9.81)*Tool!$B$125)+(COS(RADIANS(90-DEGREES(ASIN(AD1098/2000))))*SQRT(2*Basic!$C$4*9.81)*COS(RADIANS(90-DEGREES(ASIN(AD1098/2000))))*SQRT(2*Basic!$C$4*9.81))))*SIN(RADIANS(AK1098))+(SQRT(((SQRT((SIN(RADIANS(90-DEGREES(ASIN(AD1098/2000))))*SQRT(2*Basic!$C$4*9.81)*Tool!$B$125*SIN(RADIANS(90-DEGREES(ASIN(AD1098/2000))))*SQRT(2*Basic!$C$4*9.81)*Tool!$B$125)+(COS(RADIANS(90-DEGREES(ASIN(AD1098/2000))))*SQRT(2*Basic!$C$4*9.81)*COS(RADIANS(90-DEGREES(ASIN(AD1098/2000))))*SQRT(2*Basic!$C$4*9.81))))*SIN(RADIANS(AK1098))*(SQRT((SIN(RADIANS(90-DEGREES(ASIN(AD1098/2000))))*SQRT(2*Basic!$C$4*9.81)*Tool!$B$125*SIN(RADIANS(90-DEGREES(ASIN(AD1098/2000))))*SQRT(2*Basic!$C$4*9.81)*Tool!$B$125)+(COS(RADIANS(90-DEGREES(ASIN(AD1098/2000))))*SQRT(2*Basic!$C$4*9.81)*COS(RADIANS(90-DEGREES(ASIN(AD1098/2000))))*SQRT(2*Basic!$C$4*9.81))))*SIN(RADIANS(AK1098)))-19.62*(-Basic!$C$3))))*(SQRT((SIN(RADIANS(90-DEGREES(ASIN(AD1098/2000))))*SQRT(2*Basic!$C$4*9.81)*Tool!$B$125*SIN(RADIANS(90-DEGREES(ASIN(AD1098/2000))))*SQRT(2*Basic!$C$4*9.81)*Tool!$B$125)+(COS(RADIANS(90-DEGREES(ASIN(AD1098/2000))))*SQRT(2*Basic!$C$4*9.81)*COS(RADIANS(90-DEGREES(ASIN(AD1098/2000))))*SQRT(2*Basic!$C$4*9.81))))*COS(RADIANS(AK1098))</f>
        <v>5.7306452065713414</v>
      </c>
    </row>
    <row r="1099" spans="6:45" x14ac:dyDescent="0.3">
      <c r="F1099">
        <v>1097</v>
      </c>
      <c r="G1099" s="31">
        <f t="shared" si="116"/>
        <v>3.2340015948428249</v>
      </c>
      <c r="H1099" s="35">
        <f>Tool!$E$10+('Trajectory Map'!G1099*SIN(RADIANS(90-2*DEGREES(ASIN($D$5/2000))))/COS(RADIANS(90-2*DEGREES(ASIN($D$5/2000))))-('Trajectory Map'!G1099*'Trajectory Map'!G1099/((VLOOKUP($D$5,$AD$3:$AR$2002,15,FALSE)*4*COS(RADIANS(90-2*DEGREES(ASIN($D$5/2000))))*COS(RADIANS(90-2*DEGREES(ASIN($D$5/2000))))))))</f>
        <v>4.3988198615296321</v>
      </c>
      <c r="AD1099" s="33">
        <f t="shared" si="120"/>
        <v>1097</v>
      </c>
      <c r="AE1099" s="33">
        <f t="shared" si="117"/>
        <v>1672.3011092503646</v>
      </c>
      <c r="AH1099" s="33">
        <f t="shared" si="118"/>
        <v>33.264167442872164</v>
      </c>
      <c r="AI1099" s="33">
        <f t="shared" si="119"/>
        <v>56.735832557127836</v>
      </c>
      <c r="AK1099" s="75">
        <f t="shared" si="121"/>
        <v>23.471665114255671</v>
      </c>
      <c r="AN1099" s="64"/>
      <c r="AQ1099" s="64"/>
      <c r="AR1099" s="75">
        <f>(SQRT((SIN(RADIANS(90-DEGREES(ASIN(AD1099/2000))))*SQRT(2*Basic!$C$4*9.81)*Tool!$B$125*SIN(RADIANS(90-DEGREES(ASIN(AD1099/2000))))*SQRT(2*Basic!$C$4*9.81)*Tool!$B$125)+(COS(RADIANS(90-DEGREES(ASIN(AD1099/2000))))*SQRT(2*Basic!$C$4*9.81)*COS(RADIANS(90-DEGREES(ASIN(AD1099/2000))))*SQRT(2*Basic!$C$4*9.81))))*(SQRT((SIN(RADIANS(90-DEGREES(ASIN(AD1099/2000))))*SQRT(2*Basic!$C$4*9.81)*Tool!$B$125*SIN(RADIANS(90-DEGREES(ASIN(AD1099/2000))))*SQRT(2*Basic!$C$4*9.81)*Tool!$B$125)+(COS(RADIANS(90-DEGREES(ASIN(AD1099/2000))))*SQRT(2*Basic!$C$4*9.81)*COS(RADIANS(90-DEGREES(ASIN(AD1099/2000))))*SQRT(2*Basic!$C$4*9.81))))/(2*9.81)</f>
        <v>1.1502619188100001</v>
      </c>
      <c r="AS1099" s="75">
        <f>(1/9.81)*((SQRT((SIN(RADIANS(90-DEGREES(ASIN(AD1099/2000))))*SQRT(2*Basic!$C$4*9.81)*Tool!$B$125*SIN(RADIANS(90-DEGREES(ASIN(AD1099/2000))))*SQRT(2*Basic!$C$4*9.81)*Tool!$B$125)+(COS(RADIANS(90-DEGREES(ASIN(AD1099/2000))))*SQRT(2*Basic!$C$4*9.81)*COS(RADIANS(90-DEGREES(ASIN(AD1099/2000))))*SQRT(2*Basic!$C$4*9.81))))*SIN(RADIANS(AK1099))+(SQRT(((SQRT((SIN(RADIANS(90-DEGREES(ASIN(AD1099/2000))))*SQRT(2*Basic!$C$4*9.81)*Tool!$B$125*SIN(RADIANS(90-DEGREES(ASIN(AD1099/2000))))*SQRT(2*Basic!$C$4*9.81)*Tool!$B$125)+(COS(RADIANS(90-DEGREES(ASIN(AD1099/2000))))*SQRT(2*Basic!$C$4*9.81)*COS(RADIANS(90-DEGREES(ASIN(AD1099/2000))))*SQRT(2*Basic!$C$4*9.81))))*SIN(RADIANS(AK1099))*(SQRT((SIN(RADIANS(90-DEGREES(ASIN(AD1099/2000))))*SQRT(2*Basic!$C$4*9.81)*Tool!$B$125*SIN(RADIANS(90-DEGREES(ASIN(AD1099/2000))))*SQRT(2*Basic!$C$4*9.81)*Tool!$B$125)+(COS(RADIANS(90-DEGREES(ASIN(AD1099/2000))))*SQRT(2*Basic!$C$4*9.81)*COS(RADIANS(90-DEGREES(ASIN(AD1099/2000))))*SQRT(2*Basic!$C$4*9.81))))*SIN(RADIANS(AK1099)))-19.62*(-Basic!$C$3))))*(SQRT((SIN(RADIANS(90-DEGREES(ASIN(AD1099/2000))))*SQRT(2*Basic!$C$4*9.81)*Tool!$B$125*SIN(RADIANS(90-DEGREES(ASIN(AD1099/2000))))*SQRT(2*Basic!$C$4*9.81)*Tool!$B$125)+(COS(RADIANS(90-DEGREES(ASIN(AD1099/2000))))*SQRT(2*Basic!$C$4*9.81)*COS(RADIANS(90-DEGREES(ASIN(AD1099/2000))))*SQRT(2*Basic!$C$4*9.81))))*COS(RADIANS(AK1099))</f>
        <v>5.7326327840680449</v>
      </c>
    </row>
    <row r="1100" spans="6:45" x14ac:dyDescent="0.3">
      <c r="F1100">
        <v>1098</v>
      </c>
      <c r="G1100" s="31">
        <f t="shared" si="116"/>
        <v>3.2369496364060364</v>
      </c>
      <c r="H1100" s="35">
        <f>Tool!$E$10+('Trajectory Map'!G1100*SIN(RADIANS(90-2*DEGREES(ASIN($D$5/2000))))/COS(RADIANS(90-2*DEGREES(ASIN($D$5/2000))))-('Trajectory Map'!G1100*'Trajectory Map'!G1100/((VLOOKUP($D$5,$AD$3:$AR$2002,15,FALSE)*4*COS(RADIANS(90-2*DEGREES(ASIN($D$5/2000))))*COS(RADIANS(90-2*DEGREES(ASIN($D$5/2000))))))))</f>
        <v>4.3954642396580539</v>
      </c>
      <c r="AD1100" s="33">
        <f t="shared" si="120"/>
        <v>1098</v>
      </c>
      <c r="AE1100" s="33">
        <f t="shared" si="117"/>
        <v>1671.6446990912871</v>
      </c>
      <c r="AH1100" s="33">
        <f t="shared" si="118"/>
        <v>33.298435807904987</v>
      </c>
      <c r="AI1100" s="33">
        <f t="shared" si="119"/>
        <v>56.701564192095013</v>
      </c>
      <c r="AK1100" s="75">
        <f t="shared" si="121"/>
        <v>23.403128384190026</v>
      </c>
      <c r="AN1100" s="64"/>
      <c r="AQ1100" s="64"/>
      <c r="AR1100" s="75">
        <f>(SQRT((SIN(RADIANS(90-DEGREES(ASIN(AD1100/2000))))*SQRT(2*Basic!$C$4*9.81)*Tool!$B$125*SIN(RADIANS(90-DEGREES(ASIN(AD1100/2000))))*SQRT(2*Basic!$C$4*9.81)*Tool!$B$125)+(COS(RADIANS(90-DEGREES(ASIN(AD1100/2000))))*SQRT(2*Basic!$C$4*9.81)*COS(RADIANS(90-DEGREES(ASIN(AD1100/2000))))*SQRT(2*Basic!$C$4*9.81))))*(SQRT((SIN(RADIANS(90-DEGREES(ASIN(AD1100/2000))))*SQRT(2*Basic!$C$4*9.81)*Tool!$B$125*SIN(RADIANS(90-DEGREES(ASIN(AD1100/2000))))*SQRT(2*Basic!$C$4*9.81)*Tool!$B$125)+(COS(RADIANS(90-DEGREES(ASIN(AD1100/2000))))*SQRT(2*Basic!$C$4*9.81)*COS(RADIANS(90-DEGREES(ASIN(AD1100/2000))))*SQRT(2*Basic!$C$4*9.81))))/(2*9.81)</f>
        <v>1.1508503763600004</v>
      </c>
      <c r="AS1100" s="75">
        <f>(1/9.81)*((SQRT((SIN(RADIANS(90-DEGREES(ASIN(AD1100/2000))))*SQRT(2*Basic!$C$4*9.81)*Tool!$B$125*SIN(RADIANS(90-DEGREES(ASIN(AD1100/2000))))*SQRT(2*Basic!$C$4*9.81)*Tool!$B$125)+(COS(RADIANS(90-DEGREES(ASIN(AD1100/2000))))*SQRT(2*Basic!$C$4*9.81)*COS(RADIANS(90-DEGREES(ASIN(AD1100/2000))))*SQRT(2*Basic!$C$4*9.81))))*SIN(RADIANS(AK1100))+(SQRT(((SQRT((SIN(RADIANS(90-DEGREES(ASIN(AD1100/2000))))*SQRT(2*Basic!$C$4*9.81)*Tool!$B$125*SIN(RADIANS(90-DEGREES(ASIN(AD1100/2000))))*SQRT(2*Basic!$C$4*9.81)*Tool!$B$125)+(COS(RADIANS(90-DEGREES(ASIN(AD1100/2000))))*SQRT(2*Basic!$C$4*9.81)*COS(RADIANS(90-DEGREES(ASIN(AD1100/2000))))*SQRT(2*Basic!$C$4*9.81))))*SIN(RADIANS(AK1100))*(SQRT((SIN(RADIANS(90-DEGREES(ASIN(AD1100/2000))))*SQRT(2*Basic!$C$4*9.81)*Tool!$B$125*SIN(RADIANS(90-DEGREES(ASIN(AD1100/2000))))*SQRT(2*Basic!$C$4*9.81)*Tool!$B$125)+(COS(RADIANS(90-DEGREES(ASIN(AD1100/2000))))*SQRT(2*Basic!$C$4*9.81)*COS(RADIANS(90-DEGREES(ASIN(AD1100/2000))))*SQRT(2*Basic!$C$4*9.81))))*SIN(RADIANS(AK1100)))-19.62*(-Basic!$C$3))))*(SQRT((SIN(RADIANS(90-DEGREES(ASIN(AD1100/2000))))*SQRT(2*Basic!$C$4*9.81)*Tool!$B$125*SIN(RADIANS(90-DEGREES(ASIN(AD1100/2000))))*SQRT(2*Basic!$C$4*9.81)*Tool!$B$125)+(COS(RADIANS(90-DEGREES(ASIN(AD1100/2000))))*SQRT(2*Basic!$C$4*9.81)*COS(RADIANS(90-DEGREES(ASIN(AD1100/2000))))*SQRT(2*Basic!$C$4*9.81))))*COS(RADIANS(AK1100))</f>
        <v>5.734609179653896</v>
      </c>
    </row>
    <row r="1101" spans="6:45" x14ac:dyDescent="0.3">
      <c r="F1101">
        <v>1099</v>
      </c>
      <c r="G1101" s="31">
        <f t="shared" si="116"/>
        <v>3.2398976779692474</v>
      </c>
      <c r="H1101" s="35">
        <f>Tool!$E$10+('Trajectory Map'!G1101*SIN(RADIANS(90-2*DEGREES(ASIN($D$5/2000))))/COS(RADIANS(90-2*DEGREES(ASIN($D$5/2000))))-('Trajectory Map'!G1101*'Trajectory Map'!G1101/((VLOOKUP($D$5,$AD$3:$AR$2002,15,FALSE)*4*COS(RADIANS(90-2*DEGREES(ASIN($D$5/2000))))*COS(RADIANS(90-2*DEGREES(ASIN($D$5/2000))))))))</f>
        <v>4.3921051641929614</v>
      </c>
      <c r="AD1101" s="33">
        <f t="shared" si="120"/>
        <v>1099</v>
      </c>
      <c r="AE1101" s="33">
        <f t="shared" si="117"/>
        <v>1670.9874326277861</v>
      </c>
      <c r="AH1101" s="33">
        <f t="shared" si="118"/>
        <v>33.332717640631991</v>
      </c>
      <c r="AI1101" s="33">
        <f t="shared" si="119"/>
        <v>56.667282359368009</v>
      </c>
      <c r="AK1101" s="75">
        <f t="shared" si="121"/>
        <v>23.334564718736019</v>
      </c>
      <c r="AN1101" s="64"/>
      <c r="AQ1101" s="64"/>
      <c r="AR1101" s="75">
        <f>(SQRT((SIN(RADIANS(90-DEGREES(ASIN(AD1101/2000))))*SQRT(2*Basic!$C$4*9.81)*Tool!$B$125*SIN(RADIANS(90-DEGREES(ASIN(AD1101/2000))))*SQRT(2*Basic!$C$4*9.81)*Tool!$B$125)+(COS(RADIANS(90-DEGREES(ASIN(AD1101/2000))))*SQRT(2*Basic!$C$4*9.81)*COS(RADIANS(90-DEGREES(ASIN(AD1101/2000))))*SQRT(2*Basic!$C$4*9.81))))*(SQRT((SIN(RADIANS(90-DEGREES(ASIN(AD1101/2000))))*SQRT(2*Basic!$C$4*9.81)*Tool!$B$125*SIN(RADIANS(90-DEGREES(ASIN(AD1101/2000))))*SQRT(2*Basic!$C$4*9.81)*Tool!$B$125)+(COS(RADIANS(90-DEGREES(ASIN(AD1101/2000))))*SQRT(2*Basic!$C$4*9.81)*COS(RADIANS(90-DEGREES(ASIN(AD1101/2000))))*SQRT(2*Basic!$C$4*9.81))))/(2*9.81)</f>
        <v>1.1514393700900001</v>
      </c>
      <c r="AS1101" s="75">
        <f>(1/9.81)*((SQRT((SIN(RADIANS(90-DEGREES(ASIN(AD1101/2000))))*SQRT(2*Basic!$C$4*9.81)*Tool!$B$125*SIN(RADIANS(90-DEGREES(ASIN(AD1101/2000))))*SQRT(2*Basic!$C$4*9.81)*Tool!$B$125)+(COS(RADIANS(90-DEGREES(ASIN(AD1101/2000))))*SQRT(2*Basic!$C$4*9.81)*COS(RADIANS(90-DEGREES(ASIN(AD1101/2000))))*SQRT(2*Basic!$C$4*9.81))))*SIN(RADIANS(AK1101))+(SQRT(((SQRT((SIN(RADIANS(90-DEGREES(ASIN(AD1101/2000))))*SQRT(2*Basic!$C$4*9.81)*Tool!$B$125*SIN(RADIANS(90-DEGREES(ASIN(AD1101/2000))))*SQRT(2*Basic!$C$4*9.81)*Tool!$B$125)+(COS(RADIANS(90-DEGREES(ASIN(AD1101/2000))))*SQRT(2*Basic!$C$4*9.81)*COS(RADIANS(90-DEGREES(ASIN(AD1101/2000))))*SQRT(2*Basic!$C$4*9.81))))*SIN(RADIANS(AK1101))*(SQRT((SIN(RADIANS(90-DEGREES(ASIN(AD1101/2000))))*SQRT(2*Basic!$C$4*9.81)*Tool!$B$125*SIN(RADIANS(90-DEGREES(ASIN(AD1101/2000))))*SQRT(2*Basic!$C$4*9.81)*Tool!$B$125)+(COS(RADIANS(90-DEGREES(ASIN(AD1101/2000))))*SQRT(2*Basic!$C$4*9.81)*COS(RADIANS(90-DEGREES(ASIN(AD1101/2000))))*SQRT(2*Basic!$C$4*9.81))))*SIN(RADIANS(AK1101)))-19.62*(-Basic!$C$3))))*(SQRT((SIN(RADIANS(90-DEGREES(ASIN(AD1101/2000))))*SQRT(2*Basic!$C$4*9.81)*Tool!$B$125*SIN(RADIANS(90-DEGREES(ASIN(AD1101/2000))))*SQRT(2*Basic!$C$4*9.81)*Tool!$B$125)+(COS(RADIANS(90-DEGREES(ASIN(AD1101/2000))))*SQRT(2*Basic!$C$4*9.81)*COS(RADIANS(90-DEGREES(ASIN(AD1101/2000))))*SQRT(2*Basic!$C$4*9.81))))*COS(RADIANS(AK1101))</f>
        <v>5.7365743772800233</v>
      </c>
    </row>
    <row r="1102" spans="6:45" x14ac:dyDescent="0.3">
      <c r="F1102">
        <v>1100</v>
      </c>
      <c r="G1102" s="31">
        <f t="shared" si="116"/>
        <v>3.2428457195324589</v>
      </c>
      <c r="H1102" s="35">
        <f>Tool!$E$10+('Trajectory Map'!G1102*SIN(RADIANS(90-2*DEGREES(ASIN($D$5/2000))))/COS(RADIANS(90-2*DEGREES(ASIN($D$5/2000))))-('Trajectory Map'!G1102*'Trajectory Map'!G1102/((VLOOKUP($D$5,$AD$3:$AR$2002,15,FALSE)*4*COS(RADIANS(90-2*DEGREES(ASIN($D$5/2000))))*COS(RADIANS(90-2*DEGREES(ASIN($D$5/2000))))))))</f>
        <v>4.3887426351343546</v>
      </c>
      <c r="AD1102" s="33">
        <f t="shared" si="120"/>
        <v>1100</v>
      </c>
      <c r="AE1102" s="33">
        <f t="shared" si="117"/>
        <v>1670.3293088490066</v>
      </c>
      <c r="AH1102" s="33">
        <f t="shared" si="118"/>
        <v>33.367012969231752</v>
      </c>
      <c r="AI1102" s="33">
        <f t="shared" si="119"/>
        <v>56.632987030768248</v>
      </c>
      <c r="AK1102" s="75">
        <f t="shared" si="121"/>
        <v>23.265974061536497</v>
      </c>
      <c r="AN1102" s="64"/>
      <c r="AQ1102" s="64"/>
      <c r="AR1102" s="75">
        <f>(SQRT((SIN(RADIANS(90-DEGREES(ASIN(AD1102/2000))))*SQRT(2*Basic!$C$4*9.81)*Tool!$B$125*SIN(RADIANS(90-DEGREES(ASIN(AD1102/2000))))*SQRT(2*Basic!$C$4*9.81)*Tool!$B$125)+(COS(RADIANS(90-DEGREES(ASIN(AD1102/2000))))*SQRT(2*Basic!$C$4*9.81)*COS(RADIANS(90-DEGREES(ASIN(AD1102/2000))))*SQRT(2*Basic!$C$4*9.81))))*(SQRT((SIN(RADIANS(90-DEGREES(ASIN(AD1102/2000))))*SQRT(2*Basic!$C$4*9.81)*Tool!$B$125*SIN(RADIANS(90-DEGREES(ASIN(AD1102/2000))))*SQRT(2*Basic!$C$4*9.81)*Tool!$B$125)+(COS(RADIANS(90-DEGREES(ASIN(AD1102/2000))))*SQRT(2*Basic!$C$4*9.81)*COS(RADIANS(90-DEGREES(ASIN(AD1102/2000))))*SQRT(2*Basic!$C$4*9.81))))/(2*9.81)</f>
        <v>1.1520288999999999</v>
      </c>
      <c r="AS1102" s="75">
        <f>(1/9.81)*((SQRT((SIN(RADIANS(90-DEGREES(ASIN(AD1102/2000))))*SQRT(2*Basic!$C$4*9.81)*Tool!$B$125*SIN(RADIANS(90-DEGREES(ASIN(AD1102/2000))))*SQRT(2*Basic!$C$4*9.81)*Tool!$B$125)+(COS(RADIANS(90-DEGREES(ASIN(AD1102/2000))))*SQRT(2*Basic!$C$4*9.81)*COS(RADIANS(90-DEGREES(ASIN(AD1102/2000))))*SQRT(2*Basic!$C$4*9.81))))*SIN(RADIANS(AK1102))+(SQRT(((SQRT((SIN(RADIANS(90-DEGREES(ASIN(AD1102/2000))))*SQRT(2*Basic!$C$4*9.81)*Tool!$B$125*SIN(RADIANS(90-DEGREES(ASIN(AD1102/2000))))*SQRT(2*Basic!$C$4*9.81)*Tool!$B$125)+(COS(RADIANS(90-DEGREES(ASIN(AD1102/2000))))*SQRT(2*Basic!$C$4*9.81)*COS(RADIANS(90-DEGREES(ASIN(AD1102/2000))))*SQRT(2*Basic!$C$4*9.81))))*SIN(RADIANS(AK1102))*(SQRT((SIN(RADIANS(90-DEGREES(ASIN(AD1102/2000))))*SQRT(2*Basic!$C$4*9.81)*Tool!$B$125*SIN(RADIANS(90-DEGREES(ASIN(AD1102/2000))))*SQRT(2*Basic!$C$4*9.81)*Tool!$B$125)+(COS(RADIANS(90-DEGREES(ASIN(AD1102/2000))))*SQRT(2*Basic!$C$4*9.81)*COS(RADIANS(90-DEGREES(ASIN(AD1102/2000))))*SQRT(2*Basic!$C$4*9.81))))*SIN(RADIANS(AK1102)))-19.62*(-Basic!$C$3))))*(SQRT((SIN(RADIANS(90-DEGREES(ASIN(AD1102/2000))))*SQRT(2*Basic!$C$4*9.81)*Tool!$B$125*SIN(RADIANS(90-DEGREES(ASIN(AD1102/2000))))*SQRT(2*Basic!$C$4*9.81)*Tool!$B$125)+(COS(RADIANS(90-DEGREES(ASIN(AD1102/2000))))*SQRT(2*Basic!$C$4*9.81)*COS(RADIANS(90-DEGREES(ASIN(AD1102/2000))))*SQRT(2*Basic!$C$4*9.81))))*COS(RADIANS(AK1102))</f>
        <v>5.7385283609095117</v>
      </c>
    </row>
    <row r="1103" spans="6:45" x14ac:dyDescent="0.3">
      <c r="F1103">
        <v>1101</v>
      </c>
      <c r="G1103" s="31">
        <f t="shared" si="116"/>
        <v>3.2457937610956704</v>
      </c>
      <c r="H1103" s="35">
        <f>Tool!$E$10+('Trajectory Map'!G1103*SIN(RADIANS(90-2*DEGREES(ASIN($D$5/2000))))/COS(RADIANS(90-2*DEGREES(ASIN($D$5/2000))))-('Trajectory Map'!G1103*'Trajectory Map'!G1103/((VLOOKUP($D$5,$AD$3:$AR$2002,15,FALSE)*4*COS(RADIANS(90-2*DEGREES(ASIN($D$5/2000))))*COS(RADIANS(90-2*DEGREES(ASIN($D$5/2000))))))))</f>
        <v>4.3853766524822335</v>
      </c>
      <c r="AD1103" s="33">
        <f t="shared" si="120"/>
        <v>1101</v>
      </c>
      <c r="AE1103" s="33">
        <f t="shared" si="117"/>
        <v>1669.6703267411804</v>
      </c>
      <c r="AH1103" s="33">
        <f t="shared" si="118"/>
        <v>33.40132182195768</v>
      </c>
      <c r="AI1103" s="33">
        <f t="shared" si="119"/>
        <v>56.59867817804232</v>
      </c>
      <c r="AK1103" s="75">
        <f t="shared" si="121"/>
        <v>23.19735635608464</v>
      </c>
      <c r="AN1103" s="64"/>
      <c r="AQ1103" s="64"/>
      <c r="AR1103" s="75">
        <f>(SQRT((SIN(RADIANS(90-DEGREES(ASIN(AD1103/2000))))*SQRT(2*Basic!$C$4*9.81)*Tool!$B$125*SIN(RADIANS(90-DEGREES(ASIN(AD1103/2000))))*SQRT(2*Basic!$C$4*9.81)*Tool!$B$125)+(COS(RADIANS(90-DEGREES(ASIN(AD1103/2000))))*SQRT(2*Basic!$C$4*9.81)*COS(RADIANS(90-DEGREES(ASIN(AD1103/2000))))*SQRT(2*Basic!$C$4*9.81))))*(SQRT((SIN(RADIANS(90-DEGREES(ASIN(AD1103/2000))))*SQRT(2*Basic!$C$4*9.81)*Tool!$B$125*SIN(RADIANS(90-DEGREES(ASIN(AD1103/2000))))*SQRT(2*Basic!$C$4*9.81)*Tool!$B$125)+(COS(RADIANS(90-DEGREES(ASIN(AD1103/2000))))*SQRT(2*Basic!$C$4*9.81)*COS(RADIANS(90-DEGREES(ASIN(AD1103/2000))))*SQRT(2*Basic!$C$4*9.81))))/(2*9.81)</f>
        <v>1.1526189660899999</v>
      </c>
      <c r="AS1103" s="75">
        <f>(1/9.81)*((SQRT((SIN(RADIANS(90-DEGREES(ASIN(AD1103/2000))))*SQRT(2*Basic!$C$4*9.81)*Tool!$B$125*SIN(RADIANS(90-DEGREES(ASIN(AD1103/2000))))*SQRT(2*Basic!$C$4*9.81)*Tool!$B$125)+(COS(RADIANS(90-DEGREES(ASIN(AD1103/2000))))*SQRT(2*Basic!$C$4*9.81)*COS(RADIANS(90-DEGREES(ASIN(AD1103/2000))))*SQRT(2*Basic!$C$4*9.81))))*SIN(RADIANS(AK1103))+(SQRT(((SQRT((SIN(RADIANS(90-DEGREES(ASIN(AD1103/2000))))*SQRT(2*Basic!$C$4*9.81)*Tool!$B$125*SIN(RADIANS(90-DEGREES(ASIN(AD1103/2000))))*SQRT(2*Basic!$C$4*9.81)*Tool!$B$125)+(COS(RADIANS(90-DEGREES(ASIN(AD1103/2000))))*SQRT(2*Basic!$C$4*9.81)*COS(RADIANS(90-DEGREES(ASIN(AD1103/2000))))*SQRT(2*Basic!$C$4*9.81))))*SIN(RADIANS(AK1103))*(SQRT((SIN(RADIANS(90-DEGREES(ASIN(AD1103/2000))))*SQRT(2*Basic!$C$4*9.81)*Tool!$B$125*SIN(RADIANS(90-DEGREES(ASIN(AD1103/2000))))*SQRT(2*Basic!$C$4*9.81)*Tool!$B$125)+(COS(RADIANS(90-DEGREES(ASIN(AD1103/2000))))*SQRT(2*Basic!$C$4*9.81)*COS(RADIANS(90-DEGREES(ASIN(AD1103/2000))))*SQRT(2*Basic!$C$4*9.81))))*SIN(RADIANS(AK1103)))-19.62*(-Basic!$C$3))))*(SQRT((SIN(RADIANS(90-DEGREES(ASIN(AD1103/2000))))*SQRT(2*Basic!$C$4*9.81)*Tool!$B$125*SIN(RADIANS(90-DEGREES(ASIN(AD1103/2000))))*SQRT(2*Basic!$C$4*9.81)*Tool!$B$125)+(COS(RADIANS(90-DEGREES(ASIN(AD1103/2000))))*SQRT(2*Basic!$C$4*9.81)*COS(RADIANS(90-DEGREES(ASIN(AD1103/2000))))*SQRT(2*Basic!$C$4*9.81))))*COS(RADIANS(AK1103))</f>
        <v>5.7404711145175158</v>
      </c>
    </row>
    <row r="1104" spans="6:45" x14ac:dyDescent="0.3">
      <c r="F1104">
        <v>1102</v>
      </c>
      <c r="G1104" s="31">
        <f t="shared" si="116"/>
        <v>3.2487418026588815</v>
      </c>
      <c r="H1104" s="35">
        <f>Tool!$E$10+('Trajectory Map'!G1104*SIN(RADIANS(90-2*DEGREES(ASIN($D$5/2000))))/COS(RADIANS(90-2*DEGREES(ASIN($D$5/2000))))-('Trajectory Map'!G1104*'Trajectory Map'!G1104/((VLOOKUP($D$5,$AD$3:$AR$2002,15,FALSE)*4*COS(RADIANS(90-2*DEGREES(ASIN($D$5/2000))))*COS(RADIANS(90-2*DEGREES(ASIN($D$5/2000))))))))</f>
        <v>4.3820072162365982</v>
      </c>
      <c r="AD1104" s="33">
        <f t="shared" si="120"/>
        <v>1102</v>
      </c>
      <c r="AE1104" s="33">
        <f t="shared" si="117"/>
        <v>1669.010485287615</v>
      </c>
      <c r="AH1104" s="33">
        <f t="shared" si="118"/>
        <v>33.435644227138368</v>
      </c>
      <c r="AI1104" s="33">
        <f t="shared" si="119"/>
        <v>56.564355772861632</v>
      </c>
      <c r="AK1104" s="75">
        <f t="shared" si="121"/>
        <v>23.128711545723263</v>
      </c>
      <c r="AN1104" s="64"/>
      <c r="AQ1104" s="64"/>
      <c r="AR1104" s="75">
        <f>(SQRT((SIN(RADIANS(90-DEGREES(ASIN(AD1104/2000))))*SQRT(2*Basic!$C$4*9.81)*Tool!$B$125*SIN(RADIANS(90-DEGREES(ASIN(AD1104/2000))))*SQRT(2*Basic!$C$4*9.81)*Tool!$B$125)+(COS(RADIANS(90-DEGREES(ASIN(AD1104/2000))))*SQRT(2*Basic!$C$4*9.81)*COS(RADIANS(90-DEGREES(ASIN(AD1104/2000))))*SQRT(2*Basic!$C$4*9.81))))*(SQRT((SIN(RADIANS(90-DEGREES(ASIN(AD1104/2000))))*SQRT(2*Basic!$C$4*9.81)*Tool!$B$125*SIN(RADIANS(90-DEGREES(ASIN(AD1104/2000))))*SQRT(2*Basic!$C$4*9.81)*Tool!$B$125)+(COS(RADIANS(90-DEGREES(ASIN(AD1104/2000))))*SQRT(2*Basic!$C$4*9.81)*COS(RADIANS(90-DEGREES(ASIN(AD1104/2000))))*SQRT(2*Basic!$C$4*9.81))))/(2*9.81)</f>
        <v>1.1532095683600003</v>
      </c>
      <c r="AS1104" s="75">
        <f>(1/9.81)*((SQRT((SIN(RADIANS(90-DEGREES(ASIN(AD1104/2000))))*SQRT(2*Basic!$C$4*9.81)*Tool!$B$125*SIN(RADIANS(90-DEGREES(ASIN(AD1104/2000))))*SQRT(2*Basic!$C$4*9.81)*Tool!$B$125)+(COS(RADIANS(90-DEGREES(ASIN(AD1104/2000))))*SQRT(2*Basic!$C$4*9.81)*COS(RADIANS(90-DEGREES(ASIN(AD1104/2000))))*SQRT(2*Basic!$C$4*9.81))))*SIN(RADIANS(AK1104))+(SQRT(((SQRT((SIN(RADIANS(90-DEGREES(ASIN(AD1104/2000))))*SQRT(2*Basic!$C$4*9.81)*Tool!$B$125*SIN(RADIANS(90-DEGREES(ASIN(AD1104/2000))))*SQRT(2*Basic!$C$4*9.81)*Tool!$B$125)+(COS(RADIANS(90-DEGREES(ASIN(AD1104/2000))))*SQRT(2*Basic!$C$4*9.81)*COS(RADIANS(90-DEGREES(ASIN(AD1104/2000))))*SQRT(2*Basic!$C$4*9.81))))*SIN(RADIANS(AK1104))*(SQRT((SIN(RADIANS(90-DEGREES(ASIN(AD1104/2000))))*SQRT(2*Basic!$C$4*9.81)*Tool!$B$125*SIN(RADIANS(90-DEGREES(ASIN(AD1104/2000))))*SQRT(2*Basic!$C$4*9.81)*Tool!$B$125)+(COS(RADIANS(90-DEGREES(ASIN(AD1104/2000))))*SQRT(2*Basic!$C$4*9.81)*COS(RADIANS(90-DEGREES(ASIN(AD1104/2000))))*SQRT(2*Basic!$C$4*9.81))))*SIN(RADIANS(AK1104)))-19.62*(-Basic!$C$3))))*(SQRT((SIN(RADIANS(90-DEGREES(ASIN(AD1104/2000))))*SQRT(2*Basic!$C$4*9.81)*Tool!$B$125*SIN(RADIANS(90-DEGREES(ASIN(AD1104/2000))))*SQRT(2*Basic!$C$4*9.81)*Tool!$B$125)+(COS(RADIANS(90-DEGREES(ASIN(AD1104/2000))))*SQRT(2*Basic!$C$4*9.81)*COS(RADIANS(90-DEGREES(ASIN(AD1104/2000))))*SQRT(2*Basic!$C$4*9.81))))*COS(RADIANS(AK1104))</f>
        <v>5.7424026220913724</v>
      </c>
    </row>
    <row r="1105" spans="6:45" x14ac:dyDescent="0.3">
      <c r="F1105">
        <v>1103</v>
      </c>
      <c r="G1105" s="31">
        <f t="shared" si="116"/>
        <v>3.251689844222093</v>
      </c>
      <c r="H1105" s="35">
        <f>Tool!$E$10+('Trajectory Map'!G1105*SIN(RADIANS(90-2*DEGREES(ASIN($D$5/2000))))/COS(RADIANS(90-2*DEGREES(ASIN($D$5/2000))))-('Trajectory Map'!G1105*'Trajectory Map'!G1105/((VLOOKUP($D$5,$AD$3:$AR$2002,15,FALSE)*4*COS(RADIANS(90-2*DEGREES(ASIN($D$5/2000))))*COS(RADIANS(90-2*DEGREES(ASIN($D$5/2000))))))))</f>
        <v>4.3786343263974494</v>
      </c>
      <c r="AD1105" s="33">
        <f t="shared" si="120"/>
        <v>1103</v>
      </c>
      <c r="AE1105" s="33">
        <f t="shared" si="117"/>
        <v>1668.3497834686825</v>
      </c>
      <c r="AH1105" s="33">
        <f t="shared" si="118"/>
        <v>33.469980213177834</v>
      </c>
      <c r="AI1105" s="33">
        <f t="shared" si="119"/>
        <v>56.530019786822166</v>
      </c>
      <c r="AK1105" s="75">
        <f t="shared" si="121"/>
        <v>23.060039573644332</v>
      </c>
      <c r="AN1105" s="64"/>
      <c r="AQ1105" s="64"/>
      <c r="AR1105" s="75">
        <f>(SQRT((SIN(RADIANS(90-DEGREES(ASIN(AD1105/2000))))*SQRT(2*Basic!$C$4*9.81)*Tool!$B$125*SIN(RADIANS(90-DEGREES(ASIN(AD1105/2000))))*SQRT(2*Basic!$C$4*9.81)*Tool!$B$125)+(COS(RADIANS(90-DEGREES(ASIN(AD1105/2000))))*SQRT(2*Basic!$C$4*9.81)*COS(RADIANS(90-DEGREES(ASIN(AD1105/2000))))*SQRT(2*Basic!$C$4*9.81))))*(SQRT((SIN(RADIANS(90-DEGREES(ASIN(AD1105/2000))))*SQRT(2*Basic!$C$4*9.81)*Tool!$B$125*SIN(RADIANS(90-DEGREES(ASIN(AD1105/2000))))*SQRT(2*Basic!$C$4*9.81)*Tool!$B$125)+(COS(RADIANS(90-DEGREES(ASIN(AD1105/2000))))*SQRT(2*Basic!$C$4*9.81)*COS(RADIANS(90-DEGREES(ASIN(AD1105/2000))))*SQRT(2*Basic!$C$4*9.81))))/(2*9.81)</f>
        <v>1.15380070681</v>
      </c>
      <c r="AS1105" s="75">
        <f>(1/9.81)*((SQRT((SIN(RADIANS(90-DEGREES(ASIN(AD1105/2000))))*SQRT(2*Basic!$C$4*9.81)*Tool!$B$125*SIN(RADIANS(90-DEGREES(ASIN(AD1105/2000))))*SQRT(2*Basic!$C$4*9.81)*Tool!$B$125)+(COS(RADIANS(90-DEGREES(ASIN(AD1105/2000))))*SQRT(2*Basic!$C$4*9.81)*COS(RADIANS(90-DEGREES(ASIN(AD1105/2000))))*SQRT(2*Basic!$C$4*9.81))))*SIN(RADIANS(AK1105))+(SQRT(((SQRT((SIN(RADIANS(90-DEGREES(ASIN(AD1105/2000))))*SQRT(2*Basic!$C$4*9.81)*Tool!$B$125*SIN(RADIANS(90-DEGREES(ASIN(AD1105/2000))))*SQRT(2*Basic!$C$4*9.81)*Tool!$B$125)+(COS(RADIANS(90-DEGREES(ASIN(AD1105/2000))))*SQRT(2*Basic!$C$4*9.81)*COS(RADIANS(90-DEGREES(ASIN(AD1105/2000))))*SQRT(2*Basic!$C$4*9.81))))*SIN(RADIANS(AK1105))*(SQRT((SIN(RADIANS(90-DEGREES(ASIN(AD1105/2000))))*SQRT(2*Basic!$C$4*9.81)*Tool!$B$125*SIN(RADIANS(90-DEGREES(ASIN(AD1105/2000))))*SQRT(2*Basic!$C$4*9.81)*Tool!$B$125)+(COS(RADIANS(90-DEGREES(ASIN(AD1105/2000))))*SQRT(2*Basic!$C$4*9.81)*COS(RADIANS(90-DEGREES(ASIN(AD1105/2000))))*SQRT(2*Basic!$C$4*9.81))))*SIN(RADIANS(AK1105)))-19.62*(-Basic!$C$3))))*(SQRT((SIN(RADIANS(90-DEGREES(ASIN(AD1105/2000))))*SQRT(2*Basic!$C$4*9.81)*Tool!$B$125*SIN(RADIANS(90-DEGREES(ASIN(AD1105/2000))))*SQRT(2*Basic!$C$4*9.81)*Tool!$B$125)+(COS(RADIANS(90-DEGREES(ASIN(AD1105/2000))))*SQRT(2*Basic!$C$4*9.81)*COS(RADIANS(90-DEGREES(ASIN(AD1105/2000))))*SQRT(2*Basic!$C$4*9.81))))*COS(RADIANS(AK1105))</f>
        <v>5.7443228676307054</v>
      </c>
    </row>
    <row r="1106" spans="6:45" x14ac:dyDescent="0.3">
      <c r="F1106">
        <v>1104</v>
      </c>
      <c r="G1106" s="31">
        <f t="shared" si="116"/>
        <v>3.254637885785304</v>
      </c>
      <c r="H1106" s="35">
        <f>Tool!$E$10+('Trajectory Map'!G1106*SIN(RADIANS(90-2*DEGREES(ASIN($D$5/2000))))/COS(RADIANS(90-2*DEGREES(ASIN($D$5/2000))))-('Trajectory Map'!G1106*'Trajectory Map'!G1106/((VLOOKUP($D$5,$AD$3:$AR$2002,15,FALSE)*4*COS(RADIANS(90-2*DEGREES(ASIN($D$5/2000))))*COS(RADIANS(90-2*DEGREES(ASIN($D$5/2000))))))))</f>
        <v>4.3752579829647864</v>
      </c>
      <c r="AD1106" s="33">
        <f t="shared" si="120"/>
        <v>1104</v>
      </c>
      <c r="AE1106" s="33">
        <f t="shared" si="117"/>
        <v>1667.688220261809</v>
      </c>
      <c r="AH1106" s="33">
        <f t="shared" si="118"/>
        <v>33.504329808555909</v>
      </c>
      <c r="AI1106" s="33">
        <f t="shared" si="119"/>
        <v>56.495670191444091</v>
      </c>
      <c r="AK1106" s="75">
        <f t="shared" si="121"/>
        <v>22.991340382888183</v>
      </c>
      <c r="AN1106" s="64"/>
      <c r="AQ1106" s="64"/>
      <c r="AR1106" s="75">
        <f>(SQRT((SIN(RADIANS(90-DEGREES(ASIN(AD1106/2000))))*SQRT(2*Basic!$C$4*9.81)*Tool!$B$125*SIN(RADIANS(90-DEGREES(ASIN(AD1106/2000))))*SQRT(2*Basic!$C$4*9.81)*Tool!$B$125)+(COS(RADIANS(90-DEGREES(ASIN(AD1106/2000))))*SQRT(2*Basic!$C$4*9.81)*COS(RADIANS(90-DEGREES(ASIN(AD1106/2000))))*SQRT(2*Basic!$C$4*9.81))))*(SQRT((SIN(RADIANS(90-DEGREES(ASIN(AD1106/2000))))*SQRT(2*Basic!$C$4*9.81)*Tool!$B$125*SIN(RADIANS(90-DEGREES(ASIN(AD1106/2000))))*SQRT(2*Basic!$C$4*9.81)*Tool!$B$125)+(COS(RADIANS(90-DEGREES(ASIN(AD1106/2000))))*SQRT(2*Basic!$C$4*9.81)*COS(RADIANS(90-DEGREES(ASIN(AD1106/2000))))*SQRT(2*Basic!$C$4*9.81))))/(2*9.81)</f>
        <v>1.1543923814400001</v>
      </c>
      <c r="AS1106" s="75">
        <f>(1/9.81)*((SQRT((SIN(RADIANS(90-DEGREES(ASIN(AD1106/2000))))*SQRT(2*Basic!$C$4*9.81)*Tool!$B$125*SIN(RADIANS(90-DEGREES(ASIN(AD1106/2000))))*SQRT(2*Basic!$C$4*9.81)*Tool!$B$125)+(COS(RADIANS(90-DEGREES(ASIN(AD1106/2000))))*SQRT(2*Basic!$C$4*9.81)*COS(RADIANS(90-DEGREES(ASIN(AD1106/2000))))*SQRT(2*Basic!$C$4*9.81))))*SIN(RADIANS(AK1106))+(SQRT(((SQRT((SIN(RADIANS(90-DEGREES(ASIN(AD1106/2000))))*SQRT(2*Basic!$C$4*9.81)*Tool!$B$125*SIN(RADIANS(90-DEGREES(ASIN(AD1106/2000))))*SQRT(2*Basic!$C$4*9.81)*Tool!$B$125)+(COS(RADIANS(90-DEGREES(ASIN(AD1106/2000))))*SQRT(2*Basic!$C$4*9.81)*COS(RADIANS(90-DEGREES(ASIN(AD1106/2000))))*SQRT(2*Basic!$C$4*9.81))))*SIN(RADIANS(AK1106))*(SQRT((SIN(RADIANS(90-DEGREES(ASIN(AD1106/2000))))*SQRT(2*Basic!$C$4*9.81)*Tool!$B$125*SIN(RADIANS(90-DEGREES(ASIN(AD1106/2000))))*SQRT(2*Basic!$C$4*9.81)*Tool!$B$125)+(COS(RADIANS(90-DEGREES(ASIN(AD1106/2000))))*SQRT(2*Basic!$C$4*9.81)*COS(RADIANS(90-DEGREES(ASIN(AD1106/2000))))*SQRT(2*Basic!$C$4*9.81))))*SIN(RADIANS(AK1106)))-19.62*(-Basic!$C$3))))*(SQRT((SIN(RADIANS(90-DEGREES(ASIN(AD1106/2000))))*SQRT(2*Basic!$C$4*9.81)*Tool!$B$125*SIN(RADIANS(90-DEGREES(ASIN(AD1106/2000))))*SQRT(2*Basic!$C$4*9.81)*Tool!$B$125)+(COS(RADIANS(90-DEGREES(ASIN(AD1106/2000))))*SQRT(2*Basic!$C$4*9.81)*COS(RADIANS(90-DEGREES(ASIN(AD1106/2000))))*SQRT(2*Basic!$C$4*9.81))))*COS(RADIANS(AK1106))</f>
        <v>5.7462318351475572</v>
      </c>
    </row>
    <row r="1107" spans="6:45" x14ac:dyDescent="0.3">
      <c r="F1107">
        <v>1105</v>
      </c>
      <c r="G1107" s="31">
        <f t="shared" si="116"/>
        <v>3.2575859273485159</v>
      </c>
      <c r="H1107" s="35">
        <f>Tool!$E$10+('Trajectory Map'!G1107*SIN(RADIANS(90-2*DEGREES(ASIN($D$5/2000))))/COS(RADIANS(90-2*DEGREES(ASIN($D$5/2000))))-('Trajectory Map'!G1107*'Trajectory Map'!G1107/((VLOOKUP($D$5,$AD$3:$AR$2002,15,FALSE)*4*COS(RADIANS(90-2*DEGREES(ASIN($D$5/2000))))*COS(RADIANS(90-2*DEGREES(ASIN($D$5/2000))))))))</f>
        <v>4.3718781859386082</v>
      </c>
      <c r="AD1107" s="33">
        <f t="shared" si="120"/>
        <v>1105</v>
      </c>
      <c r="AE1107" s="33">
        <f t="shared" si="117"/>
        <v>1667.0257946414627</v>
      </c>
      <c r="AH1107" s="33">
        <f t="shared" si="118"/>
        <v>33.538693041828417</v>
      </c>
      <c r="AI1107" s="33">
        <f t="shared" si="119"/>
        <v>56.461306958171583</v>
      </c>
      <c r="AK1107" s="75">
        <f t="shared" si="121"/>
        <v>22.922613916343167</v>
      </c>
      <c r="AN1107" s="64"/>
      <c r="AQ1107" s="64"/>
      <c r="AR1107" s="75">
        <f>(SQRT((SIN(RADIANS(90-DEGREES(ASIN(AD1107/2000))))*SQRT(2*Basic!$C$4*9.81)*Tool!$B$125*SIN(RADIANS(90-DEGREES(ASIN(AD1107/2000))))*SQRT(2*Basic!$C$4*9.81)*Tool!$B$125)+(COS(RADIANS(90-DEGREES(ASIN(AD1107/2000))))*SQRT(2*Basic!$C$4*9.81)*COS(RADIANS(90-DEGREES(ASIN(AD1107/2000))))*SQRT(2*Basic!$C$4*9.81))))*(SQRT((SIN(RADIANS(90-DEGREES(ASIN(AD1107/2000))))*SQRT(2*Basic!$C$4*9.81)*Tool!$B$125*SIN(RADIANS(90-DEGREES(ASIN(AD1107/2000))))*SQRT(2*Basic!$C$4*9.81)*Tool!$B$125)+(COS(RADIANS(90-DEGREES(ASIN(AD1107/2000))))*SQRT(2*Basic!$C$4*9.81)*COS(RADIANS(90-DEGREES(ASIN(AD1107/2000))))*SQRT(2*Basic!$C$4*9.81))))/(2*9.81)</f>
        <v>1.1549845922499997</v>
      </c>
      <c r="AS1107" s="75">
        <f>(1/9.81)*((SQRT((SIN(RADIANS(90-DEGREES(ASIN(AD1107/2000))))*SQRT(2*Basic!$C$4*9.81)*Tool!$B$125*SIN(RADIANS(90-DEGREES(ASIN(AD1107/2000))))*SQRT(2*Basic!$C$4*9.81)*Tool!$B$125)+(COS(RADIANS(90-DEGREES(ASIN(AD1107/2000))))*SQRT(2*Basic!$C$4*9.81)*COS(RADIANS(90-DEGREES(ASIN(AD1107/2000))))*SQRT(2*Basic!$C$4*9.81))))*SIN(RADIANS(AK1107))+(SQRT(((SQRT((SIN(RADIANS(90-DEGREES(ASIN(AD1107/2000))))*SQRT(2*Basic!$C$4*9.81)*Tool!$B$125*SIN(RADIANS(90-DEGREES(ASIN(AD1107/2000))))*SQRT(2*Basic!$C$4*9.81)*Tool!$B$125)+(COS(RADIANS(90-DEGREES(ASIN(AD1107/2000))))*SQRT(2*Basic!$C$4*9.81)*COS(RADIANS(90-DEGREES(ASIN(AD1107/2000))))*SQRT(2*Basic!$C$4*9.81))))*SIN(RADIANS(AK1107))*(SQRT((SIN(RADIANS(90-DEGREES(ASIN(AD1107/2000))))*SQRT(2*Basic!$C$4*9.81)*Tool!$B$125*SIN(RADIANS(90-DEGREES(ASIN(AD1107/2000))))*SQRT(2*Basic!$C$4*9.81)*Tool!$B$125)+(COS(RADIANS(90-DEGREES(ASIN(AD1107/2000))))*SQRT(2*Basic!$C$4*9.81)*COS(RADIANS(90-DEGREES(ASIN(AD1107/2000))))*SQRT(2*Basic!$C$4*9.81))))*SIN(RADIANS(AK1107)))-19.62*(-Basic!$C$3))))*(SQRT((SIN(RADIANS(90-DEGREES(ASIN(AD1107/2000))))*SQRT(2*Basic!$C$4*9.81)*Tool!$B$125*SIN(RADIANS(90-DEGREES(ASIN(AD1107/2000))))*SQRT(2*Basic!$C$4*9.81)*Tool!$B$125)+(COS(RADIANS(90-DEGREES(ASIN(AD1107/2000))))*SQRT(2*Basic!$C$4*9.81)*COS(RADIANS(90-DEGREES(ASIN(AD1107/2000))))*SQRT(2*Basic!$C$4*9.81))))*COS(RADIANS(AK1107))</f>
        <v>5.7481295086664748</v>
      </c>
    </row>
    <row r="1108" spans="6:45" x14ac:dyDescent="0.3">
      <c r="F1108">
        <v>1106</v>
      </c>
      <c r="G1108" s="31">
        <f t="shared" si="116"/>
        <v>3.260533968911727</v>
      </c>
      <c r="H1108" s="35">
        <f>Tool!$E$10+('Trajectory Map'!G1108*SIN(RADIANS(90-2*DEGREES(ASIN($D$5/2000))))/COS(RADIANS(90-2*DEGREES(ASIN($D$5/2000))))-('Trajectory Map'!G1108*'Trajectory Map'!G1108/((VLOOKUP($D$5,$AD$3:$AR$2002,15,FALSE)*4*COS(RADIANS(90-2*DEGREES(ASIN($D$5/2000))))*COS(RADIANS(90-2*DEGREES(ASIN($D$5/2000))))))))</f>
        <v>4.3684949353189175</v>
      </c>
      <c r="AD1108" s="33">
        <f t="shared" si="120"/>
        <v>1106</v>
      </c>
      <c r="AE1108" s="33">
        <f t="shared" si="117"/>
        <v>1666.3625055791431</v>
      </c>
      <c r="AH1108" s="33">
        <f t="shared" si="118"/>
        <v>33.573069941627637</v>
      </c>
      <c r="AI1108" s="33">
        <f t="shared" si="119"/>
        <v>56.426930058372363</v>
      </c>
      <c r="AK1108" s="75">
        <f t="shared" si="121"/>
        <v>22.853860116744727</v>
      </c>
      <c r="AN1108" s="64"/>
      <c r="AQ1108" s="64"/>
      <c r="AR1108" s="75">
        <f>(SQRT((SIN(RADIANS(90-DEGREES(ASIN(AD1108/2000))))*SQRT(2*Basic!$C$4*9.81)*Tool!$B$125*SIN(RADIANS(90-DEGREES(ASIN(AD1108/2000))))*SQRT(2*Basic!$C$4*9.81)*Tool!$B$125)+(COS(RADIANS(90-DEGREES(ASIN(AD1108/2000))))*SQRT(2*Basic!$C$4*9.81)*COS(RADIANS(90-DEGREES(ASIN(AD1108/2000))))*SQRT(2*Basic!$C$4*9.81))))*(SQRT((SIN(RADIANS(90-DEGREES(ASIN(AD1108/2000))))*SQRT(2*Basic!$C$4*9.81)*Tool!$B$125*SIN(RADIANS(90-DEGREES(ASIN(AD1108/2000))))*SQRT(2*Basic!$C$4*9.81)*Tool!$B$125)+(COS(RADIANS(90-DEGREES(ASIN(AD1108/2000))))*SQRT(2*Basic!$C$4*9.81)*COS(RADIANS(90-DEGREES(ASIN(AD1108/2000))))*SQRT(2*Basic!$C$4*9.81))))/(2*9.81)</f>
        <v>1.1555773392400002</v>
      </c>
      <c r="AS1108" s="75">
        <f>(1/9.81)*((SQRT((SIN(RADIANS(90-DEGREES(ASIN(AD1108/2000))))*SQRT(2*Basic!$C$4*9.81)*Tool!$B$125*SIN(RADIANS(90-DEGREES(ASIN(AD1108/2000))))*SQRT(2*Basic!$C$4*9.81)*Tool!$B$125)+(COS(RADIANS(90-DEGREES(ASIN(AD1108/2000))))*SQRT(2*Basic!$C$4*9.81)*COS(RADIANS(90-DEGREES(ASIN(AD1108/2000))))*SQRT(2*Basic!$C$4*9.81))))*SIN(RADIANS(AK1108))+(SQRT(((SQRT((SIN(RADIANS(90-DEGREES(ASIN(AD1108/2000))))*SQRT(2*Basic!$C$4*9.81)*Tool!$B$125*SIN(RADIANS(90-DEGREES(ASIN(AD1108/2000))))*SQRT(2*Basic!$C$4*9.81)*Tool!$B$125)+(COS(RADIANS(90-DEGREES(ASIN(AD1108/2000))))*SQRT(2*Basic!$C$4*9.81)*COS(RADIANS(90-DEGREES(ASIN(AD1108/2000))))*SQRT(2*Basic!$C$4*9.81))))*SIN(RADIANS(AK1108))*(SQRT((SIN(RADIANS(90-DEGREES(ASIN(AD1108/2000))))*SQRT(2*Basic!$C$4*9.81)*Tool!$B$125*SIN(RADIANS(90-DEGREES(ASIN(AD1108/2000))))*SQRT(2*Basic!$C$4*9.81)*Tool!$B$125)+(COS(RADIANS(90-DEGREES(ASIN(AD1108/2000))))*SQRT(2*Basic!$C$4*9.81)*COS(RADIANS(90-DEGREES(ASIN(AD1108/2000))))*SQRT(2*Basic!$C$4*9.81))))*SIN(RADIANS(AK1108)))-19.62*(-Basic!$C$3))))*(SQRT((SIN(RADIANS(90-DEGREES(ASIN(AD1108/2000))))*SQRT(2*Basic!$C$4*9.81)*Tool!$B$125*SIN(RADIANS(90-DEGREES(ASIN(AD1108/2000))))*SQRT(2*Basic!$C$4*9.81)*Tool!$B$125)+(COS(RADIANS(90-DEGREES(ASIN(AD1108/2000))))*SQRT(2*Basic!$C$4*9.81)*COS(RADIANS(90-DEGREES(ASIN(AD1108/2000))))*SQRT(2*Basic!$C$4*9.81))))*COS(RADIANS(AK1108))</f>
        <v>5.7500158722246537</v>
      </c>
    </row>
    <row r="1109" spans="6:45" x14ac:dyDescent="0.3">
      <c r="F1109">
        <v>1107</v>
      </c>
      <c r="G1109" s="31">
        <f t="shared" si="116"/>
        <v>3.2634820104749385</v>
      </c>
      <c r="H1109" s="35">
        <f>Tool!$E$10+('Trajectory Map'!G1109*SIN(RADIANS(90-2*DEGREES(ASIN($D$5/2000))))/COS(RADIANS(90-2*DEGREES(ASIN($D$5/2000))))-('Trajectory Map'!G1109*'Trajectory Map'!G1109/((VLOOKUP($D$5,$AD$3:$AR$2002,15,FALSE)*4*COS(RADIANS(90-2*DEGREES(ASIN($D$5/2000))))*COS(RADIANS(90-2*DEGREES(ASIN($D$5/2000))))))))</f>
        <v>4.3651082311057117</v>
      </c>
      <c r="AD1109" s="33">
        <f t="shared" si="120"/>
        <v>1107</v>
      </c>
      <c r="AE1109" s="33">
        <f t="shared" si="117"/>
        <v>1665.6983520433705</v>
      </c>
      <c r="AH1109" s="33">
        <f t="shared" si="118"/>
        <v>33.607460536662423</v>
      </c>
      <c r="AI1109" s="33">
        <f t="shared" si="119"/>
        <v>56.392539463337577</v>
      </c>
      <c r="AK1109" s="75">
        <f t="shared" si="121"/>
        <v>22.785078926675155</v>
      </c>
      <c r="AN1109" s="64"/>
      <c r="AQ1109" s="64"/>
      <c r="AR1109" s="75">
        <f>(SQRT((SIN(RADIANS(90-DEGREES(ASIN(AD1109/2000))))*SQRT(2*Basic!$C$4*9.81)*Tool!$B$125*SIN(RADIANS(90-DEGREES(ASIN(AD1109/2000))))*SQRT(2*Basic!$C$4*9.81)*Tool!$B$125)+(COS(RADIANS(90-DEGREES(ASIN(AD1109/2000))))*SQRT(2*Basic!$C$4*9.81)*COS(RADIANS(90-DEGREES(ASIN(AD1109/2000))))*SQRT(2*Basic!$C$4*9.81))))*(SQRT((SIN(RADIANS(90-DEGREES(ASIN(AD1109/2000))))*SQRT(2*Basic!$C$4*9.81)*Tool!$B$125*SIN(RADIANS(90-DEGREES(ASIN(AD1109/2000))))*SQRT(2*Basic!$C$4*9.81)*Tool!$B$125)+(COS(RADIANS(90-DEGREES(ASIN(AD1109/2000))))*SQRT(2*Basic!$C$4*9.81)*COS(RADIANS(90-DEGREES(ASIN(AD1109/2000))))*SQRT(2*Basic!$C$4*9.81))))/(2*9.81)</f>
        <v>1.1561706224100001</v>
      </c>
      <c r="AS1109" s="75">
        <f>(1/9.81)*((SQRT((SIN(RADIANS(90-DEGREES(ASIN(AD1109/2000))))*SQRT(2*Basic!$C$4*9.81)*Tool!$B$125*SIN(RADIANS(90-DEGREES(ASIN(AD1109/2000))))*SQRT(2*Basic!$C$4*9.81)*Tool!$B$125)+(COS(RADIANS(90-DEGREES(ASIN(AD1109/2000))))*SQRT(2*Basic!$C$4*9.81)*COS(RADIANS(90-DEGREES(ASIN(AD1109/2000))))*SQRT(2*Basic!$C$4*9.81))))*SIN(RADIANS(AK1109))+(SQRT(((SQRT((SIN(RADIANS(90-DEGREES(ASIN(AD1109/2000))))*SQRT(2*Basic!$C$4*9.81)*Tool!$B$125*SIN(RADIANS(90-DEGREES(ASIN(AD1109/2000))))*SQRT(2*Basic!$C$4*9.81)*Tool!$B$125)+(COS(RADIANS(90-DEGREES(ASIN(AD1109/2000))))*SQRT(2*Basic!$C$4*9.81)*COS(RADIANS(90-DEGREES(ASIN(AD1109/2000))))*SQRT(2*Basic!$C$4*9.81))))*SIN(RADIANS(AK1109))*(SQRT((SIN(RADIANS(90-DEGREES(ASIN(AD1109/2000))))*SQRT(2*Basic!$C$4*9.81)*Tool!$B$125*SIN(RADIANS(90-DEGREES(ASIN(AD1109/2000))))*SQRT(2*Basic!$C$4*9.81)*Tool!$B$125)+(COS(RADIANS(90-DEGREES(ASIN(AD1109/2000))))*SQRT(2*Basic!$C$4*9.81)*COS(RADIANS(90-DEGREES(ASIN(AD1109/2000))))*SQRT(2*Basic!$C$4*9.81))))*SIN(RADIANS(AK1109)))-19.62*(-Basic!$C$3))))*(SQRT((SIN(RADIANS(90-DEGREES(ASIN(AD1109/2000))))*SQRT(2*Basic!$C$4*9.81)*Tool!$B$125*SIN(RADIANS(90-DEGREES(ASIN(AD1109/2000))))*SQRT(2*Basic!$C$4*9.81)*Tool!$B$125)+(COS(RADIANS(90-DEGREES(ASIN(AD1109/2000))))*SQRT(2*Basic!$C$4*9.81)*COS(RADIANS(90-DEGREES(ASIN(AD1109/2000))))*SQRT(2*Basic!$C$4*9.81))))*COS(RADIANS(AK1109))</f>
        <v>5.7518909098720217</v>
      </c>
    </row>
    <row r="1110" spans="6:45" x14ac:dyDescent="0.3">
      <c r="F1110">
        <v>1108</v>
      </c>
      <c r="G1110" s="31">
        <f t="shared" si="116"/>
        <v>3.26643005203815</v>
      </c>
      <c r="H1110" s="35">
        <f>Tool!$E$10+('Trajectory Map'!G1110*SIN(RADIANS(90-2*DEGREES(ASIN($D$5/2000))))/COS(RADIANS(90-2*DEGREES(ASIN($D$5/2000))))-('Trajectory Map'!G1110*'Trajectory Map'!G1110/((VLOOKUP($D$5,$AD$3:$AR$2002,15,FALSE)*4*COS(RADIANS(90-2*DEGREES(ASIN($D$5/2000))))*COS(RADIANS(90-2*DEGREES(ASIN($D$5/2000))))))))</f>
        <v>4.3617180732989915</v>
      </c>
      <c r="AD1110" s="33">
        <f t="shared" si="120"/>
        <v>1108</v>
      </c>
      <c r="AE1110" s="33">
        <f t="shared" si="117"/>
        <v>1665.0333329996731</v>
      </c>
      <c r="AH1110" s="33">
        <f t="shared" si="118"/>
        <v>33.641864855718701</v>
      </c>
      <c r="AI1110" s="33">
        <f t="shared" si="119"/>
        <v>56.358135144281299</v>
      </c>
      <c r="AK1110" s="75">
        <f t="shared" si="121"/>
        <v>22.716270288562598</v>
      </c>
      <c r="AN1110" s="64"/>
      <c r="AQ1110" s="64"/>
      <c r="AR1110" s="75">
        <f>(SQRT((SIN(RADIANS(90-DEGREES(ASIN(AD1110/2000))))*SQRT(2*Basic!$C$4*9.81)*Tool!$B$125*SIN(RADIANS(90-DEGREES(ASIN(AD1110/2000))))*SQRT(2*Basic!$C$4*9.81)*Tool!$B$125)+(COS(RADIANS(90-DEGREES(ASIN(AD1110/2000))))*SQRT(2*Basic!$C$4*9.81)*COS(RADIANS(90-DEGREES(ASIN(AD1110/2000))))*SQRT(2*Basic!$C$4*9.81))))*(SQRT((SIN(RADIANS(90-DEGREES(ASIN(AD1110/2000))))*SQRT(2*Basic!$C$4*9.81)*Tool!$B$125*SIN(RADIANS(90-DEGREES(ASIN(AD1110/2000))))*SQRT(2*Basic!$C$4*9.81)*Tool!$B$125)+(COS(RADIANS(90-DEGREES(ASIN(AD1110/2000))))*SQRT(2*Basic!$C$4*9.81)*COS(RADIANS(90-DEGREES(ASIN(AD1110/2000))))*SQRT(2*Basic!$C$4*9.81))))/(2*9.81)</f>
        <v>1.1567644417600005</v>
      </c>
      <c r="AS1110" s="75">
        <f>(1/9.81)*((SQRT((SIN(RADIANS(90-DEGREES(ASIN(AD1110/2000))))*SQRT(2*Basic!$C$4*9.81)*Tool!$B$125*SIN(RADIANS(90-DEGREES(ASIN(AD1110/2000))))*SQRT(2*Basic!$C$4*9.81)*Tool!$B$125)+(COS(RADIANS(90-DEGREES(ASIN(AD1110/2000))))*SQRT(2*Basic!$C$4*9.81)*COS(RADIANS(90-DEGREES(ASIN(AD1110/2000))))*SQRT(2*Basic!$C$4*9.81))))*SIN(RADIANS(AK1110))+(SQRT(((SQRT((SIN(RADIANS(90-DEGREES(ASIN(AD1110/2000))))*SQRT(2*Basic!$C$4*9.81)*Tool!$B$125*SIN(RADIANS(90-DEGREES(ASIN(AD1110/2000))))*SQRT(2*Basic!$C$4*9.81)*Tool!$B$125)+(COS(RADIANS(90-DEGREES(ASIN(AD1110/2000))))*SQRT(2*Basic!$C$4*9.81)*COS(RADIANS(90-DEGREES(ASIN(AD1110/2000))))*SQRT(2*Basic!$C$4*9.81))))*SIN(RADIANS(AK1110))*(SQRT((SIN(RADIANS(90-DEGREES(ASIN(AD1110/2000))))*SQRT(2*Basic!$C$4*9.81)*Tool!$B$125*SIN(RADIANS(90-DEGREES(ASIN(AD1110/2000))))*SQRT(2*Basic!$C$4*9.81)*Tool!$B$125)+(COS(RADIANS(90-DEGREES(ASIN(AD1110/2000))))*SQRT(2*Basic!$C$4*9.81)*COS(RADIANS(90-DEGREES(ASIN(AD1110/2000))))*SQRT(2*Basic!$C$4*9.81))))*SIN(RADIANS(AK1110)))-19.62*(-Basic!$C$3))))*(SQRT((SIN(RADIANS(90-DEGREES(ASIN(AD1110/2000))))*SQRT(2*Basic!$C$4*9.81)*Tool!$B$125*SIN(RADIANS(90-DEGREES(ASIN(AD1110/2000))))*SQRT(2*Basic!$C$4*9.81)*Tool!$B$125)+(COS(RADIANS(90-DEGREES(ASIN(AD1110/2000))))*SQRT(2*Basic!$C$4*9.81)*COS(RADIANS(90-DEGREES(ASIN(AD1110/2000))))*SQRT(2*Basic!$C$4*9.81))))*COS(RADIANS(AK1110))</f>
        <v>5.7537546056713742</v>
      </c>
    </row>
    <row r="1111" spans="6:45" x14ac:dyDescent="0.3">
      <c r="F1111">
        <v>1109</v>
      </c>
      <c r="G1111" s="31">
        <f t="shared" si="116"/>
        <v>3.269378093601361</v>
      </c>
      <c r="H1111" s="35">
        <f>Tool!$E$10+('Trajectory Map'!G1111*SIN(RADIANS(90-2*DEGREES(ASIN($D$5/2000))))/COS(RADIANS(90-2*DEGREES(ASIN($D$5/2000))))-('Trajectory Map'!G1111*'Trajectory Map'!G1111/((VLOOKUP($D$5,$AD$3:$AR$2002,15,FALSE)*4*COS(RADIANS(90-2*DEGREES(ASIN($D$5/2000))))*COS(RADIANS(90-2*DEGREES(ASIN($D$5/2000))))))))</f>
        <v>4.3583244618987589</v>
      </c>
      <c r="AD1111" s="33">
        <f t="shared" si="120"/>
        <v>1109</v>
      </c>
      <c r="AE1111" s="33">
        <f t="shared" si="117"/>
        <v>1664.3674474105771</v>
      </c>
      <c r="AH1111" s="33">
        <f t="shared" si="118"/>
        <v>33.676282927659599</v>
      </c>
      <c r="AI1111" s="33">
        <f t="shared" si="119"/>
        <v>56.323717072340401</v>
      </c>
      <c r="AK1111" s="75">
        <f t="shared" si="121"/>
        <v>22.647434144680801</v>
      </c>
      <c r="AN1111" s="64"/>
      <c r="AQ1111" s="64"/>
      <c r="AR1111" s="75">
        <f>(SQRT((SIN(RADIANS(90-DEGREES(ASIN(AD1111/2000))))*SQRT(2*Basic!$C$4*9.81)*Tool!$B$125*SIN(RADIANS(90-DEGREES(ASIN(AD1111/2000))))*SQRT(2*Basic!$C$4*9.81)*Tool!$B$125)+(COS(RADIANS(90-DEGREES(ASIN(AD1111/2000))))*SQRT(2*Basic!$C$4*9.81)*COS(RADIANS(90-DEGREES(ASIN(AD1111/2000))))*SQRT(2*Basic!$C$4*9.81))))*(SQRT((SIN(RADIANS(90-DEGREES(ASIN(AD1111/2000))))*SQRT(2*Basic!$C$4*9.81)*Tool!$B$125*SIN(RADIANS(90-DEGREES(ASIN(AD1111/2000))))*SQRT(2*Basic!$C$4*9.81)*Tool!$B$125)+(COS(RADIANS(90-DEGREES(ASIN(AD1111/2000))))*SQRT(2*Basic!$C$4*9.81)*COS(RADIANS(90-DEGREES(ASIN(AD1111/2000))))*SQRT(2*Basic!$C$4*9.81))))/(2*9.81)</f>
        <v>1.1573587972899997</v>
      </c>
      <c r="AS1111" s="75">
        <f>(1/9.81)*((SQRT((SIN(RADIANS(90-DEGREES(ASIN(AD1111/2000))))*SQRT(2*Basic!$C$4*9.81)*Tool!$B$125*SIN(RADIANS(90-DEGREES(ASIN(AD1111/2000))))*SQRT(2*Basic!$C$4*9.81)*Tool!$B$125)+(COS(RADIANS(90-DEGREES(ASIN(AD1111/2000))))*SQRT(2*Basic!$C$4*9.81)*COS(RADIANS(90-DEGREES(ASIN(AD1111/2000))))*SQRT(2*Basic!$C$4*9.81))))*SIN(RADIANS(AK1111))+(SQRT(((SQRT((SIN(RADIANS(90-DEGREES(ASIN(AD1111/2000))))*SQRT(2*Basic!$C$4*9.81)*Tool!$B$125*SIN(RADIANS(90-DEGREES(ASIN(AD1111/2000))))*SQRT(2*Basic!$C$4*9.81)*Tool!$B$125)+(COS(RADIANS(90-DEGREES(ASIN(AD1111/2000))))*SQRT(2*Basic!$C$4*9.81)*COS(RADIANS(90-DEGREES(ASIN(AD1111/2000))))*SQRT(2*Basic!$C$4*9.81))))*SIN(RADIANS(AK1111))*(SQRT((SIN(RADIANS(90-DEGREES(ASIN(AD1111/2000))))*SQRT(2*Basic!$C$4*9.81)*Tool!$B$125*SIN(RADIANS(90-DEGREES(ASIN(AD1111/2000))))*SQRT(2*Basic!$C$4*9.81)*Tool!$B$125)+(COS(RADIANS(90-DEGREES(ASIN(AD1111/2000))))*SQRT(2*Basic!$C$4*9.81)*COS(RADIANS(90-DEGREES(ASIN(AD1111/2000))))*SQRT(2*Basic!$C$4*9.81))))*SIN(RADIANS(AK1111)))-19.62*(-Basic!$C$3))))*(SQRT((SIN(RADIANS(90-DEGREES(ASIN(AD1111/2000))))*SQRT(2*Basic!$C$4*9.81)*Tool!$B$125*SIN(RADIANS(90-DEGREES(ASIN(AD1111/2000))))*SQRT(2*Basic!$C$4*9.81)*Tool!$B$125)+(COS(RADIANS(90-DEGREES(ASIN(AD1111/2000))))*SQRT(2*Basic!$C$4*9.81)*COS(RADIANS(90-DEGREES(ASIN(AD1111/2000))))*SQRT(2*Basic!$C$4*9.81))))*COS(RADIANS(AK1111))</f>
        <v>5.7556069436984671</v>
      </c>
    </row>
    <row r="1112" spans="6:45" x14ac:dyDescent="0.3">
      <c r="F1112">
        <v>1110</v>
      </c>
      <c r="G1112" s="31">
        <f t="shared" si="116"/>
        <v>3.2723261351645725</v>
      </c>
      <c r="H1112" s="35">
        <f>Tool!$E$10+('Trajectory Map'!G1112*SIN(RADIANS(90-2*DEGREES(ASIN($D$5/2000))))/COS(RADIANS(90-2*DEGREES(ASIN($D$5/2000))))-('Trajectory Map'!G1112*'Trajectory Map'!G1112/((VLOOKUP($D$5,$AD$3:$AR$2002,15,FALSE)*4*COS(RADIANS(90-2*DEGREES(ASIN($D$5/2000))))*COS(RADIANS(90-2*DEGREES(ASIN($D$5/2000))))))))</f>
        <v>4.3549273969050102</v>
      </c>
      <c r="AD1112" s="33">
        <f t="shared" si="120"/>
        <v>1110</v>
      </c>
      <c r="AE1112" s="33">
        <f t="shared" si="117"/>
        <v>1663.7006942355947</v>
      </c>
      <c r="AH1112" s="33">
        <f t="shared" si="118"/>
        <v>33.710714781425942</v>
      </c>
      <c r="AI1112" s="33">
        <f t="shared" si="119"/>
        <v>56.289285218574058</v>
      </c>
      <c r="AK1112" s="75">
        <f t="shared" si="121"/>
        <v>22.578570437148116</v>
      </c>
      <c r="AN1112" s="64"/>
      <c r="AQ1112" s="64"/>
      <c r="AR1112" s="75">
        <f>(SQRT((SIN(RADIANS(90-DEGREES(ASIN(AD1112/2000))))*SQRT(2*Basic!$C$4*9.81)*Tool!$B$125*SIN(RADIANS(90-DEGREES(ASIN(AD1112/2000))))*SQRT(2*Basic!$C$4*9.81)*Tool!$B$125)+(COS(RADIANS(90-DEGREES(ASIN(AD1112/2000))))*SQRT(2*Basic!$C$4*9.81)*COS(RADIANS(90-DEGREES(ASIN(AD1112/2000))))*SQRT(2*Basic!$C$4*9.81))))*(SQRT((SIN(RADIANS(90-DEGREES(ASIN(AD1112/2000))))*SQRT(2*Basic!$C$4*9.81)*Tool!$B$125*SIN(RADIANS(90-DEGREES(ASIN(AD1112/2000))))*SQRT(2*Basic!$C$4*9.81)*Tool!$B$125)+(COS(RADIANS(90-DEGREES(ASIN(AD1112/2000))))*SQRT(2*Basic!$C$4*9.81)*COS(RADIANS(90-DEGREES(ASIN(AD1112/2000))))*SQRT(2*Basic!$C$4*9.81))))/(2*9.81)</f>
        <v>1.1579536890000004</v>
      </c>
      <c r="AS1112" s="75">
        <f>(1/9.81)*((SQRT((SIN(RADIANS(90-DEGREES(ASIN(AD1112/2000))))*SQRT(2*Basic!$C$4*9.81)*Tool!$B$125*SIN(RADIANS(90-DEGREES(ASIN(AD1112/2000))))*SQRT(2*Basic!$C$4*9.81)*Tool!$B$125)+(COS(RADIANS(90-DEGREES(ASIN(AD1112/2000))))*SQRT(2*Basic!$C$4*9.81)*COS(RADIANS(90-DEGREES(ASIN(AD1112/2000))))*SQRT(2*Basic!$C$4*9.81))))*SIN(RADIANS(AK1112))+(SQRT(((SQRT((SIN(RADIANS(90-DEGREES(ASIN(AD1112/2000))))*SQRT(2*Basic!$C$4*9.81)*Tool!$B$125*SIN(RADIANS(90-DEGREES(ASIN(AD1112/2000))))*SQRT(2*Basic!$C$4*9.81)*Tool!$B$125)+(COS(RADIANS(90-DEGREES(ASIN(AD1112/2000))))*SQRT(2*Basic!$C$4*9.81)*COS(RADIANS(90-DEGREES(ASIN(AD1112/2000))))*SQRT(2*Basic!$C$4*9.81))))*SIN(RADIANS(AK1112))*(SQRT((SIN(RADIANS(90-DEGREES(ASIN(AD1112/2000))))*SQRT(2*Basic!$C$4*9.81)*Tool!$B$125*SIN(RADIANS(90-DEGREES(ASIN(AD1112/2000))))*SQRT(2*Basic!$C$4*9.81)*Tool!$B$125)+(COS(RADIANS(90-DEGREES(ASIN(AD1112/2000))))*SQRT(2*Basic!$C$4*9.81)*COS(RADIANS(90-DEGREES(ASIN(AD1112/2000))))*SQRT(2*Basic!$C$4*9.81))))*SIN(RADIANS(AK1112)))-19.62*(-Basic!$C$3))))*(SQRT((SIN(RADIANS(90-DEGREES(ASIN(AD1112/2000))))*SQRT(2*Basic!$C$4*9.81)*Tool!$B$125*SIN(RADIANS(90-DEGREES(ASIN(AD1112/2000))))*SQRT(2*Basic!$C$4*9.81)*Tool!$B$125)+(COS(RADIANS(90-DEGREES(ASIN(AD1112/2000))))*SQRT(2*Basic!$C$4*9.81)*COS(RADIANS(90-DEGREES(ASIN(AD1112/2000))))*SQRT(2*Basic!$C$4*9.81))))*COS(RADIANS(AK1112))</f>
        <v>5.7574479080421561</v>
      </c>
    </row>
    <row r="1113" spans="6:45" x14ac:dyDescent="0.3">
      <c r="F1113">
        <v>1111</v>
      </c>
      <c r="G1113" s="31">
        <f t="shared" si="116"/>
        <v>3.2752741767277835</v>
      </c>
      <c r="H1113" s="35">
        <f>Tool!$E$10+('Trajectory Map'!G1113*SIN(RADIANS(90-2*DEGREES(ASIN($D$5/2000))))/COS(RADIANS(90-2*DEGREES(ASIN($D$5/2000))))-('Trajectory Map'!G1113*'Trajectory Map'!G1113/((VLOOKUP($D$5,$AD$3:$AR$2002,15,FALSE)*4*COS(RADIANS(90-2*DEGREES(ASIN($D$5/2000))))*COS(RADIANS(90-2*DEGREES(ASIN($D$5/2000))))))))</f>
        <v>4.351526878317749</v>
      </c>
      <c r="AD1113" s="33">
        <f t="shared" si="120"/>
        <v>1111</v>
      </c>
      <c r="AE1113" s="33">
        <f t="shared" si="117"/>
        <v>1663.033072431213</v>
      </c>
      <c r="AH1113" s="33">
        <f t="shared" si="118"/>
        <v>33.745160446036351</v>
      </c>
      <c r="AI1113" s="33">
        <f t="shared" si="119"/>
        <v>56.254839553963649</v>
      </c>
      <c r="AK1113" s="75">
        <f t="shared" si="121"/>
        <v>22.509679107927298</v>
      </c>
      <c r="AN1113" s="64"/>
      <c r="AQ1113" s="64"/>
      <c r="AR1113" s="75">
        <f>(SQRT((SIN(RADIANS(90-DEGREES(ASIN(AD1113/2000))))*SQRT(2*Basic!$C$4*9.81)*Tool!$B$125*SIN(RADIANS(90-DEGREES(ASIN(AD1113/2000))))*SQRT(2*Basic!$C$4*9.81)*Tool!$B$125)+(COS(RADIANS(90-DEGREES(ASIN(AD1113/2000))))*SQRT(2*Basic!$C$4*9.81)*COS(RADIANS(90-DEGREES(ASIN(AD1113/2000))))*SQRT(2*Basic!$C$4*9.81))))*(SQRT((SIN(RADIANS(90-DEGREES(ASIN(AD1113/2000))))*SQRT(2*Basic!$C$4*9.81)*Tool!$B$125*SIN(RADIANS(90-DEGREES(ASIN(AD1113/2000))))*SQRT(2*Basic!$C$4*9.81)*Tool!$B$125)+(COS(RADIANS(90-DEGREES(ASIN(AD1113/2000))))*SQRT(2*Basic!$C$4*9.81)*COS(RADIANS(90-DEGREES(ASIN(AD1113/2000))))*SQRT(2*Basic!$C$4*9.81))))/(2*9.81)</f>
        <v>1.15854911689</v>
      </c>
      <c r="AS1113" s="75">
        <f>(1/9.81)*((SQRT((SIN(RADIANS(90-DEGREES(ASIN(AD1113/2000))))*SQRT(2*Basic!$C$4*9.81)*Tool!$B$125*SIN(RADIANS(90-DEGREES(ASIN(AD1113/2000))))*SQRT(2*Basic!$C$4*9.81)*Tool!$B$125)+(COS(RADIANS(90-DEGREES(ASIN(AD1113/2000))))*SQRT(2*Basic!$C$4*9.81)*COS(RADIANS(90-DEGREES(ASIN(AD1113/2000))))*SQRT(2*Basic!$C$4*9.81))))*SIN(RADIANS(AK1113))+(SQRT(((SQRT((SIN(RADIANS(90-DEGREES(ASIN(AD1113/2000))))*SQRT(2*Basic!$C$4*9.81)*Tool!$B$125*SIN(RADIANS(90-DEGREES(ASIN(AD1113/2000))))*SQRT(2*Basic!$C$4*9.81)*Tool!$B$125)+(COS(RADIANS(90-DEGREES(ASIN(AD1113/2000))))*SQRT(2*Basic!$C$4*9.81)*COS(RADIANS(90-DEGREES(ASIN(AD1113/2000))))*SQRT(2*Basic!$C$4*9.81))))*SIN(RADIANS(AK1113))*(SQRT((SIN(RADIANS(90-DEGREES(ASIN(AD1113/2000))))*SQRT(2*Basic!$C$4*9.81)*Tool!$B$125*SIN(RADIANS(90-DEGREES(ASIN(AD1113/2000))))*SQRT(2*Basic!$C$4*9.81)*Tool!$B$125)+(COS(RADIANS(90-DEGREES(ASIN(AD1113/2000))))*SQRT(2*Basic!$C$4*9.81)*COS(RADIANS(90-DEGREES(ASIN(AD1113/2000))))*SQRT(2*Basic!$C$4*9.81))))*SIN(RADIANS(AK1113)))-19.62*(-Basic!$C$3))))*(SQRT((SIN(RADIANS(90-DEGREES(ASIN(AD1113/2000))))*SQRT(2*Basic!$C$4*9.81)*Tool!$B$125*SIN(RADIANS(90-DEGREES(ASIN(AD1113/2000))))*SQRT(2*Basic!$C$4*9.81)*Tool!$B$125)+(COS(RADIANS(90-DEGREES(ASIN(AD1113/2000))))*SQRT(2*Basic!$C$4*9.81)*COS(RADIANS(90-DEGREES(ASIN(AD1113/2000))))*SQRT(2*Basic!$C$4*9.81))))*COS(RADIANS(AK1113))</f>
        <v>5.7592774828044737</v>
      </c>
    </row>
    <row r="1114" spans="6:45" x14ac:dyDescent="0.3">
      <c r="F1114">
        <v>1112</v>
      </c>
      <c r="G1114" s="31">
        <f t="shared" si="116"/>
        <v>3.278222218290995</v>
      </c>
      <c r="H1114" s="35">
        <f>Tool!$E$10+('Trajectory Map'!G1114*SIN(RADIANS(90-2*DEGREES(ASIN($D$5/2000))))/COS(RADIANS(90-2*DEGREES(ASIN($D$5/2000))))-('Trajectory Map'!G1114*'Trajectory Map'!G1114/((VLOOKUP($D$5,$AD$3:$AR$2002,15,FALSE)*4*COS(RADIANS(90-2*DEGREES(ASIN($D$5/2000))))*COS(RADIANS(90-2*DEGREES(ASIN($D$5/2000))))))))</f>
        <v>4.3481229061369726</v>
      </c>
      <c r="AD1114" s="33">
        <f t="shared" si="120"/>
        <v>1112</v>
      </c>
      <c r="AE1114" s="33">
        <f t="shared" si="117"/>
        <v>1662.3645809508816</v>
      </c>
      <c r="AH1114" s="33">
        <f t="shared" si="118"/>
        <v>33.779619950587779</v>
      </c>
      <c r="AI1114" s="33">
        <f t="shared" si="119"/>
        <v>56.220380049412221</v>
      </c>
      <c r="AK1114" s="75">
        <f t="shared" si="121"/>
        <v>22.440760098824441</v>
      </c>
      <c r="AN1114" s="64"/>
      <c r="AQ1114" s="64"/>
      <c r="AR1114" s="75">
        <f>(SQRT((SIN(RADIANS(90-DEGREES(ASIN(AD1114/2000))))*SQRT(2*Basic!$C$4*9.81)*Tool!$B$125*SIN(RADIANS(90-DEGREES(ASIN(AD1114/2000))))*SQRT(2*Basic!$C$4*9.81)*Tool!$B$125)+(COS(RADIANS(90-DEGREES(ASIN(AD1114/2000))))*SQRT(2*Basic!$C$4*9.81)*COS(RADIANS(90-DEGREES(ASIN(AD1114/2000))))*SQRT(2*Basic!$C$4*9.81))))*(SQRT((SIN(RADIANS(90-DEGREES(ASIN(AD1114/2000))))*SQRT(2*Basic!$C$4*9.81)*Tool!$B$125*SIN(RADIANS(90-DEGREES(ASIN(AD1114/2000))))*SQRT(2*Basic!$C$4*9.81)*Tool!$B$125)+(COS(RADIANS(90-DEGREES(ASIN(AD1114/2000))))*SQRT(2*Basic!$C$4*9.81)*COS(RADIANS(90-DEGREES(ASIN(AD1114/2000))))*SQRT(2*Basic!$C$4*9.81))))/(2*9.81)</f>
        <v>1.1591450809600004</v>
      </c>
      <c r="AS1114" s="75">
        <f>(1/9.81)*((SQRT((SIN(RADIANS(90-DEGREES(ASIN(AD1114/2000))))*SQRT(2*Basic!$C$4*9.81)*Tool!$B$125*SIN(RADIANS(90-DEGREES(ASIN(AD1114/2000))))*SQRT(2*Basic!$C$4*9.81)*Tool!$B$125)+(COS(RADIANS(90-DEGREES(ASIN(AD1114/2000))))*SQRT(2*Basic!$C$4*9.81)*COS(RADIANS(90-DEGREES(ASIN(AD1114/2000))))*SQRT(2*Basic!$C$4*9.81))))*SIN(RADIANS(AK1114))+(SQRT(((SQRT((SIN(RADIANS(90-DEGREES(ASIN(AD1114/2000))))*SQRT(2*Basic!$C$4*9.81)*Tool!$B$125*SIN(RADIANS(90-DEGREES(ASIN(AD1114/2000))))*SQRT(2*Basic!$C$4*9.81)*Tool!$B$125)+(COS(RADIANS(90-DEGREES(ASIN(AD1114/2000))))*SQRT(2*Basic!$C$4*9.81)*COS(RADIANS(90-DEGREES(ASIN(AD1114/2000))))*SQRT(2*Basic!$C$4*9.81))))*SIN(RADIANS(AK1114))*(SQRT((SIN(RADIANS(90-DEGREES(ASIN(AD1114/2000))))*SQRT(2*Basic!$C$4*9.81)*Tool!$B$125*SIN(RADIANS(90-DEGREES(ASIN(AD1114/2000))))*SQRT(2*Basic!$C$4*9.81)*Tool!$B$125)+(COS(RADIANS(90-DEGREES(ASIN(AD1114/2000))))*SQRT(2*Basic!$C$4*9.81)*COS(RADIANS(90-DEGREES(ASIN(AD1114/2000))))*SQRT(2*Basic!$C$4*9.81))))*SIN(RADIANS(AK1114)))-19.62*(-Basic!$C$3))))*(SQRT((SIN(RADIANS(90-DEGREES(ASIN(AD1114/2000))))*SQRT(2*Basic!$C$4*9.81)*Tool!$B$125*SIN(RADIANS(90-DEGREES(ASIN(AD1114/2000))))*SQRT(2*Basic!$C$4*9.81)*Tool!$B$125)+(COS(RADIANS(90-DEGREES(ASIN(AD1114/2000))))*SQRT(2*Basic!$C$4*9.81)*COS(RADIANS(90-DEGREES(ASIN(AD1114/2000))))*SQRT(2*Basic!$C$4*9.81))))*COS(RADIANS(AK1114))</f>
        <v>5.7610956521007788</v>
      </c>
    </row>
    <row r="1115" spans="6:45" x14ac:dyDescent="0.3">
      <c r="F1115">
        <v>1113</v>
      </c>
      <c r="G1115" s="31">
        <f t="shared" si="116"/>
        <v>3.2811702598542061</v>
      </c>
      <c r="H1115" s="35">
        <f>Tool!$E$10+('Trajectory Map'!G1115*SIN(RADIANS(90-2*DEGREES(ASIN($D$5/2000))))/COS(RADIANS(90-2*DEGREES(ASIN($D$5/2000))))-('Trajectory Map'!G1115*'Trajectory Map'!G1115/((VLOOKUP($D$5,$AD$3:$AR$2002,15,FALSE)*4*COS(RADIANS(90-2*DEGREES(ASIN($D$5/2000))))*COS(RADIANS(90-2*DEGREES(ASIN($D$5/2000))))))))</f>
        <v>4.3447154803626828</v>
      </c>
      <c r="AD1115" s="33">
        <f t="shared" si="120"/>
        <v>1113</v>
      </c>
      <c r="AE1115" s="33">
        <f t="shared" si="117"/>
        <v>1661.695218745002</v>
      </c>
      <c r="AH1115" s="33">
        <f t="shared" si="118"/>
        <v>33.814093324255623</v>
      </c>
      <c r="AI1115" s="33">
        <f t="shared" si="119"/>
        <v>56.185906675744377</v>
      </c>
      <c r="AK1115" s="75">
        <f t="shared" si="121"/>
        <v>22.371813351488754</v>
      </c>
      <c r="AN1115" s="64"/>
      <c r="AQ1115" s="64"/>
      <c r="AR1115" s="75">
        <f>(SQRT((SIN(RADIANS(90-DEGREES(ASIN(AD1115/2000))))*SQRT(2*Basic!$C$4*9.81)*Tool!$B$125*SIN(RADIANS(90-DEGREES(ASIN(AD1115/2000))))*SQRT(2*Basic!$C$4*9.81)*Tool!$B$125)+(COS(RADIANS(90-DEGREES(ASIN(AD1115/2000))))*SQRT(2*Basic!$C$4*9.81)*COS(RADIANS(90-DEGREES(ASIN(AD1115/2000))))*SQRT(2*Basic!$C$4*9.81))))*(SQRT((SIN(RADIANS(90-DEGREES(ASIN(AD1115/2000))))*SQRT(2*Basic!$C$4*9.81)*Tool!$B$125*SIN(RADIANS(90-DEGREES(ASIN(AD1115/2000))))*SQRT(2*Basic!$C$4*9.81)*Tool!$B$125)+(COS(RADIANS(90-DEGREES(ASIN(AD1115/2000))))*SQRT(2*Basic!$C$4*9.81)*COS(RADIANS(90-DEGREES(ASIN(AD1115/2000))))*SQRT(2*Basic!$C$4*9.81))))/(2*9.81)</f>
        <v>1.15974158121</v>
      </c>
      <c r="AS1115" s="75">
        <f>(1/9.81)*((SQRT((SIN(RADIANS(90-DEGREES(ASIN(AD1115/2000))))*SQRT(2*Basic!$C$4*9.81)*Tool!$B$125*SIN(RADIANS(90-DEGREES(ASIN(AD1115/2000))))*SQRT(2*Basic!$C$4*9.81)*Tool!$B$125)+(COS(RADIANS(90-DEGREES(ASIN(AD1115/2000))))*SQRT(2*Basic!$C$4*9.81)*COS(RADIANS(90-DEGREES(ASIN(AD1115/2000))))*SQRT(2*Basic!$C$4*9.81))))*SIN(RADIANS(AK1115))+(SQRT(((SQRT((SIN(RADIANS(90-DEGREES(ASIN(AD1115/2000))))*SQRT(2*Basic!$C$4*9.81)*Tool!$B$125*SIN(RADIANS(90-DEGREES(ASIN(AD1115/2000))))*SQRT(2*Basic!$C$4*9.81)*Tool!$B$125)+(COS(RADIANS(90-DEGREES(ASIN(AD1115/2000))))*SQRT(2*Basic!$C$4*9.81)*COS(RADIANS(90-DEGREES(ASIN(AD1115/2000))))*SQRT(2*Basic!$C$4*9.81))))*SIN(RADIANS(AK1115))*(SQRT((SIN(RADIANS(90-DEGREES(ASIN(AD1115/2000))))*SQRT(2*Basic!$C$4*9.81)*Tool!$B$125*SIN(RADIANS(90-DEGREES(ASIN(AD1115/2000))))*SQRT(2*Basic!$C$4*9.81)*Tool!$B$125)+(COS(RADIANS(90-DEGREES(ASIN(AD1115/2000))))*SQRT(2*Basic!$C$4*9.81)*COS(RADIANS(90-DEGREES(ASIN(AD1115/2000))))*SQRT(2*Basic!$C$4*9.81))))*SIN(RADIANS(AK1115)))-19.62*(-Basic!$C$3))))*(SQRT((SIN(RADIANS(90-DEGREES(ASIN(AD1115/2000))))*SQRT(2*Basic!$C$4*9.81)*Tool!$B$125*SIN(RADIANS(90-DEGREES(ASIN(AD1115/2000))))*SQRT(2*Basic!$C$4*9.81)*Tool!$B$125)+(COS(RADIANS(90-DEGREES(ASIN(AD1115/2000))))*SQRT(2*Basic!$C$4*9.81)*COS(RADIANS(90-DEGREES(ASIN(AD1115/2000))))*SQRT(2*Basic!$C$4*9.81))))*COS(RADIANS(AK1115))</f>
        <v>5.7629024000598443</v>
      </c>
    </row>
    <row r="1116" spans="6:45" x14ac:dyDescent="0.3">
      <c r="F1116">
        <v>1114</v>
      </c>
      <c r="G1116" s="31">
        <f t="shared" si="116"/>
        <v>3.2841183014174176</v>
      </c>
      <c r="H1116" s="35">
        <f>Tool!$E$10+('Trajectory Map'!G1116*SIN(RADIANS(90-2*DEGREES(ASIN($D$5/2000))))/COS(RADIANS(90-2*DEGREES(ASIN($D$5/2000))))-('Trajectory Map'!G1116*'Trajectory Map'!G1116/((VLOOKUP($D$5,$AD$3:$AR$2002,15,FALSE)*4*COS(RADIANS(90-2*DEGREES(ASIN($D$5/2000))))*COS(RADIANS(90-2*DEGREES(ASIN($D$5/2000))))))))</f>
        <v>4.3413046009948779</v>
      </c>
      <c r="AD1116" s="33">
        <f t="shared" si="120"/>
        <v>1114</v>
      </c>
      <c r="AE1116" s="33">
        <f t="shared" si="117"/>
        <v>1661.0249847609157</v>
      </c>
      <c r="AH1116" s="33">
        <f t="shared" si="118"/>
        <v>33.848580596294219</v>
      </c>
      <c r="AI1116" s="33">
        <f t="shared" si="119"/>
        <v>56.151419403705781</v>
      </c>
      <c r="AK1116" s="75">
        <f t="shared" si="121"/>
        <v>22.302838807411561</v>
      </c>
      <c r="AN1116" s="64"/>
      <c r="AQ1116" s="64"/>
      <c r="AR1116" s="75">
        <f>(SQRT((SIN(RADIANS(90-DEGREES(ASIN(AD1116/2000))))*SQRT(2*Basic!$C$4*9.81)*Tool!$B$125*SIN(RADIANS(90-DEGREES(ASIN(AD1116/2000))))*SQRT(2*Basic!$C$4*9.81)*Tool!$B$125)+(COS(RADIANS(90-DEGREES(ASIN(AD1116/2000))))*SQRT(2*Basic!$C$4*9.81)*COS(RADIANS(90-DEGREES(ASIN(AD1116/2000))))*SQRT(2*Basic!$C$4*9.81))))*(SQRT((SIN(RADIANS(90-DEGREES(ASIN(AD1116/2000))))*SQRT(2*Basic!$C$4*9.81)*Tool!$B$125*SIN(RADIANS(90-DEGREES(ASIN(AD1116/2000))))*SQRT(2*Basic!$C$4*9.81)*Tool!$B$125)+(COS(RADIANS(90-DEGREES(ASIN(AD1116/2000))))*SQRT(2*Basic!$C$4*9.81)*COS(RADIANS(90-DEGREES(ASIN(AD1116/2000))))*SQRT(2*Basic!$C$4*9.81))))/(2*9.81)</f>
        <v>1.1603386176400003</v>
      </c>
      <c r="AS1116" s="75">
        <f>(1/9.81)*((SQRT((SIN(RADIANS(90-DEGREES(ASIN(AD1116/2000))))*SQRT(2*Basic!$C$4*9.81)*Tool!$B$125*SIN(RADIANS(90-DEGREES(ASIN(AD1116/2000))))*SQRT(2*Basic!$C$4*9.81)*Tool!$B$125)+(COS(RADIANS(90-DEGREES(ASIN(AD1116/2000))))*SQRT(2*Basic!$C$4*9.81)*COS(RADIANS(90-DEGREES(ASIN(AD1116/2000))))*SQRT(2*Basic!$C$4*9.81))))*SIN(RADIANS(AK1116))+(SQRT(((SQRT((SIN(RADIANS(90-DEGREES(ASIN(AD1116/2000))))*SQRT(2*Basic!$C$4*9.81)*Tool!$B$125*SIN(RADIANS(90-DEGREES(ASIN(AD1116/2000))))*SQRT(2*Basic!$C$4*9.81)*Tool!$B$125)+(COS(RADIANS(90-DEGREES(ASIN(AD1116/2000))))*SQRT(2*Basic!$C$4*9.81)*COS(RADIANS(90-DEGREES(ASIN(AD1116/2000))))*SQRT(2*Basic!$C$4*9.81))))*SIN(RADIANS(AK1116))*(SQRT((SIN(RADIANS(90-DEGREES(ASIN(AD1116/2000))))*SQRT(2*Basic!$C$4*9.81)*Tool!$B$125*SIN(RADIANS(90-DEGREES(ASIN(AD1116/2000))))*SQRT(2*Basic!$C$4*9.81)*Tool!$B$125)+(COS(RADIANS(90-DEGREES(ASIN(AD1116/2000))))*SQRT(2*Basic!$C$4*9.81)*COS(RADIANS(90-DEGREES(ASIN(AD1116/2000))))*SQRT(2*Basic!$C$4*9.81))))*SIN(RADIANS(AK1116)))-19.62*(-Basic!$C$3))))*(SQRT((SIN(RADIANS(90-DEGREES(ASIN(AD1116/2000))))*SQRT(2*Basic!$C$4*9.81)*Tool!$B$125*SIN(RADIANS(90-DEGREES(ASIN(AD1116/2000))))*SQRT(2*Basic!$C$4*9.81)*Tool!$B$125)+(COS(RADIANS(90-DEGREES(ASIN(AD1116/2000))))*SQRT(2*Basic!$C$4*9.81)*COS(RADIANS(90-DEGREES(ASIN(AD1116/2000))))*SQRT(2*Basic!$C$4*9.81))))*COS(RADIANS(AK1116))</f>
        <v>5.7646977108239765</v>
      </c>
    </row>
    <row r="1117" spans="6:45" x14ac:dyDescent="0.3">
      <c r="F1117">
        <v>1115</v>
      </c>
      <c r="G1117" s="31">
        <f t="shared" si="116"/>
        <v>3.2870663429806291</v>
      </c>
      <c r="H1117" s="35">
        <f>Tool!$E$10+('Trajectory Map'!G1117*SIN(RADIANS(90-2*DEGREES(ASIN($D$5/2000))))/COS(RADIANS(90-2*DEGREES(ASIN($D$5/2000))))-('Trajectory Map'!G1117*'Trajectory Map'!G1117/((VLOOKUP($D$5,$AD$3:$AR$2002,15,FALSE)*4*COS(RADIANS(90-2*DEGREES(ASIN($D$5/2000))))*COS(RADIANS(90-2*DEGREES(ASIN($D$5/2000))))))))</f>
        <v>4.3378902680335596</v>
      </c>
      <c r="AD1117" s="33">
        <f t="shared" si="120"/>
        <v>1115</v>
      </c>
      <c r="AE1117" s="33">
        <f t="shared" si="117"/>
        <v>1660.353877942892</v>
      </c>
      <c r="AH1117" s="33">
        <f t="shared" si="118"/>
        <v>33.883081796037004</v>
      </c>
      <c r="AI1117" s="33">
        <f t="shared" si="119"/>
        <v>56.116918203962996</v>
      </c>
      <c r="AK1117" s="75">
        <f t="shared" si="121"/>
        <v>22.233836407925992</v>
      </c>
      <c r="AN1117" s="64"/>
      <c r="AQ1117" s="64"/>
      <c r="AR1117" s="75">
        <f>(SQRT((SIN(RADIANS(90-DEGREES(ASIN(AD1117/2000))))*SQRT(2*Basic!$C$4*9.81)*Tool!$B$125*SIN(RADIANS(90-DEGREES(ASIN(AD1117/2000))))*SQRT(2*Basic!$C$4*9.81)*Tool!$B$125)+(COS(RADIANS(90-DEGREES(ASIN(AD1117/2000))))*SQRT(2*Basic!$C$4*9.81)*COS(RADIANS(90-DEGREES(ASIN(AD1117/2000))))*SQRT(2*Basic!$C$4*9.81))))*(SQRT((SIN(RADIANS(90-DEGREES(ASIN(AD1117/2000))))*SQRT(2*Basic!$C$4*9.81)*Tool!$B$125*SIN(RADIANS(90-DEGREES(ASIN(AD1117/2000))))*SQRT(2*Basic!$C$4*9.81)*Tool!$B$125)+(COS(RADIANS(90-DEGREES(ASIN(AD1117/2000))))*SQRT(2*Basic!$C$4*9.81)*COS(RADIANS(90-DEGREES(ASIN(AD1117/2000))))*SQRT(2*Basic!$C$4*9.81))))/(2*9.81)</f>
        <v>1.1609361902499999</v>
      </c>
      <c r="AS1117" s="75">
        <f>(1/9.81)*((SQRT((SIN(RADIANS(90-DEGREES(ASIN(AD1117/2000))))*SQRT(2*Basic!$C$4*9.81)*Tool!$B$125*SIN(RADIANS(90-DEGREES(ASIN(AD1117/2000))))*SQRT(2*Basic!$C$4*9.81)*Tool!$B$125)+(COS(RADIANS(90-DEGREES(ASIN(AD1117/2000))))*SQRT(2*Basic!$C$4*9.81)*COS(RADIANS(90-DEGREES(ASIN(AD1117/2000))))*SQRT(2*Basic!$C$4*9.81))))*SIN(RADIANS(AK1117))+(SQRT(((SQRT((SIN(RADIANS(90-DEGREES(ASIN(AD1117/2000))))*SQRT(2*Basic!$C$4*9.81)*Tool!$B$125*SIN(RADIANS(90-DEGREES(ASIN(AD1117/2000))))*SQRT(2*Basic!$C$4*9.81)*Tool!$B$125)+(COS(RADIANS(90-DEGREES(ASIN(AD1117/2000))))*SQRT(2*Basic!$C$4*9.81)*COS(RADIANS(90-DEGREES(ASIN(AD1117/2000))))*SQRT(2*Basic!$C$4*9.81))))*SIN(RADIANS(AK1117))*(SQRT((SIN(RADIANS(90-DEGREES(ASIN(AD1117/2000))))*SQRT(2*Basic!$C$4*9.81)*Tool!$B$125*SIN(RADIANS(90-DEGREES(ASIN(AD1117/2000))))*SQRT(2*Basic!$C$4*9.81)*Tool!$B$125)+(COS(RADIANS(90-DEGREES(ASIN(AD1117/2000))))*SQRT(2*Basic!$C$4*9.81)*COS(RADIANS(90-DEGREES(ASIN(AD1117/2000))))*SQRT(2*Basic!$C$4*9.81))))*SIN(RADIANS(AK1117)))-19.62*(-Basic!$C$3))))*(SQRT((SIN(RADIANS(90-DEGREES(ASIN(AD1117/2000))))*SQRT(2*Basic!$C$4*9.81)*Tool!$B$125*SIN(RADIANS(90-DEGREES(ASIN(AD1117/2000))))*SQRT(2*Basic!$C$4*9.81)*Tool!$B$125)+(COS(RADIANS(90-DEGREES(ASIN(AD1117/2000))))*SQRT(2*Basic!$C$4*9.81)*COS(RADIANS(90-DEGREES(ASIN(AD1117/2000))))*SQRT(2*Basic!$C$4*9.81))))*COS(RADIANS(AK1117))</f>
        <v>5.7664815685491329</v>
      </c>
    </row>
    <row r="1118" spans="6:45" x14ac:dyDescent="0.3">
      <c r="F1118">
        <v>1116</v>
      </c>
      <c r="G1118" s="31">
        <f t="shared" si="116"/>
        <v>3.2900143845438401</v>
      </c>
      <c r="H1118" s="35">
        <f>Tool!$E$10+('Trajectory Map'!G1118*SIN(RADIANS(90-2*DEGREES(ASIN($D$5/2000))))/COS(RADIANS(90-2*DEGREES(ASIN($D$5/2000))))-('Trajectory Map'!G1118*'Trajectory Map'!G1118/((VLOOKUP($D$5,$AD$3:$AR$2002,15,FALSE)*4*COS(RADIANS(90-2*DEGREES(ASIN($D$5/2000))))*COS(RADIANS(90-2*DEGREES(ASIN($D$5/2000))))))))</f>
        <v>4.334472481478727</v>
      </c>
      <c r="AD1118" s="33">
        <f t="shared" si="120"/>
        <v>1116</v>
      </c>
      <c r="AE1118" s="33">
        <f t="shared" si="117"/>
        <v>1659.6818972321171</v>
      </c>
      <c r="AH1118" s="33">
        <f t="shared" si="118"/>
        <v>33.917596952896972</v>
      </c>
      <c r="AI1118" s="33">
        <f t="shared" si="119"/>
        <v>56.082403047103028</v>
      </c>
      <c r="AK1118" s="75">
        <f t="shared" si="121"/>
        <v>22.164806094206057</v>
      </c>
      <c r="AN1118" s="64"/>
      <c r="AQ1118" s="64"/>
      <c r="AR1118" s="75">
        <f>(SQRT((SIN(RADIANS(90-DEGREES(ASIN(AD1118/2000))))*SQRT(2*Basic!$C$4*9.81)*Tool!$B$125*SIN(RADIANS(90-DEGREES(ASIN(AD1118/2000))))*SQRT(2*Basic!$C$4*9.81)*Tool!$B$125)+(COS(RADIANS(90-DEGREES(ASIN(AD1118/2000))))*SQRT(2*Basic!$C$4*9.81)*COS(RADIANS(90-DEGREES(ASIN(AD1118/2000))))*SQRT(2*Basic!$C$4*9.81))))*(SQRT((SIN(RADIANS(90-DEGREES(ASIN(AD1118/2000))))*SQRT(2*Basic!$C$4*9.81)*Tool!$B$125*SIN(RADIANS(90-DEGREES(ASIN(AD1118/2000))))*SQRT(2*Basic!$C$4*9.81)*Tool!$B$125)+(COS(RADIANS(90-DEGREES(ASIN(AD1118/2000))))*SQRT(2*Basic!$C$4*9.81)*COS(RADIANS(90-DEGREES(ASIN(AD1118/2000))))*SQRT(2*Basic!$C$4*9.81))))/(2*9.81)</f>
        <v>1.1615342990400002</v>
      </c>
      <c r="AS1118" s="75">
        <f>(1/9.81)*((SQRT((SIN(RADIANS(90-DEGREES(ASIN(AD1118/2000))))*SQRT(2*Basic!$C$4*9.81)*Tool!$B$125*SIN(RADIANS(90-DEGREES(ASIN(AD1118/2000))))*SQRT(2*Basic!$C$4*9.81)*Tool!$B$125)+(COS(RADIANS(90-DEGREES(ASIN(AD1118/2000))))*SQRT(2*Basic!$C$4*9.81)*COS(RADIANS(90-DEGREES(ASIN(AD1118/2000))))*SQRT(2*Basic!$C$4*9.81))))*SIN(RADIANS(AK1118))+(SQRT(((SQRT((SIN(RADIANS(90-DEGREES(ASIN(AD1118/2000))))*SQRT(2*Basic!$C$4*9.81)*Tool!$B$125*SIN(RADIANS(90-DEGREES(ASIN(AD1118/2000))))*SQRT(2*Basic!$C$4*9.81)*Tool!$B$125)+(COS(RADIANS(90-DEGREES(ASIN(AD1118/2000))))*SQRT(2*Basic!$C$4*9.81)*COS(RADIANS(90-DEGREES(ASIN(AD1118/2000))))*SQRT(2*Basic!$C$4*9.81))))*SIN(RADIANS(AK1118))*(SQRT((SIN(RADIANS(90-DEGREES(ASIN(AD1118/2000))))*SQRT(2*Basic!$C$4*9.81)*Tool!$B$125*SIN(RADIANS(90-DEGREES(ASIN(AD1118/2000))))*SQRT(2*Basic!$C$4*9.81)*Tool!$B$125)+(COS(RADIANS(90-DEGREES(ASIN(AD1118/2000))))*SQRT(2*Basic!$C$4*9.81)*COS(RADIANS(90-DEGREES(ASIN(AD1118/2000))))*SQRT(2*Basic!$C$4*9.81))))*SIN(RADIANS(AK1118)))-19.62*(-Basic!$C$3))))*(SQRT((SIN(RADIANS(90-DEGREES(ASIN(AD1118/2000))))*SQRT(2*Basic!$C$4*9.81)*Tool!$B$125*SIN(RADIANS(90-DEGREES(ASIN(AD1118/2000))))*SQRT(2*Basic!$C$4*9.81)*Tool!$B$125)+(COS(RADIANS(90-DEGREES(ASIN(AD1118/2000))))*SQRT(2*Basic!$C$4*9.81)*COS(RADIANS(90-DEGREES(ASIN(AD1118/2000))))*SQRT(2*Basic!$C$4*9.81))))*COS(RADIANS(AK1118))</f>
        <v>5.7682539574050313</v>
      </c>
    </row>
    <row r="1119" spans="6:45" x14ac:dyDescent="0.3">
      <c r="F1119">
        <v>1117</v>
      </c>
      <c r="G1119" s="31">
        <f t="shared" si="116"/>
        <v>3.2929624261070516</v>
      </c>
      <c r="H1119" s="35">
        <f>Tool!$E$10+('Trajectory Map'!G1119*SIN(RADIANS(90-2*DEGREES(ASIN($D$5/2000))))/COS(RADIANS(90-2*DEGREES(ASIN($D$5/2000))))-('Trajectory Map'!G1119*'Trajectory Map'!G1119/((VLOOKUP($D$5,$AD$3:$AR$2002,15,FALSE)*4*COS(RADIANS(90-2*DEGREES(ASIN($D$5/2000))))*COS(RADIANS(90-2*DEGREES(ASIN($D$5/2000))))))))</f>
        <v>4.3310512413303801</v>
      </c>
      <c r="AD1119" s="33">
        <f t="shared" si="120"/>
        <v>1117</v>
      </c>
      <c r="AE1119" s="33">
        <f t="shared" si="117"/>
        <v>1659.0090415666818</v>
      </c>
      <c r="AH1119" s="33">
        <f t="shared" si="118"/>
        <v>33.952126096366854</v>
      </c>
      <c r="AI1119" s="33">
        <f t="shared" si="119"/>
        <v>56.047873903633146</v>
      </c>
      <c r="AK1119" s="75">
        <f t="shared" si="121"/>
        <v>22.095747807266292</v>
      </c>
      <c r="AN1119" s="64"/>
      <c r="AQ1119" s="64"/>
      <c r="AR1119" s="75">
        <f>(SQRT((SIN(RADIANS(90-DEGREES(ASIN(AD1119/2000))))*SQRT(2*Basic!$C$4*9.81)*Tool!$B$125*SIN(RADIANS(90-DEGREES(ASIN(AD1119/2000))))*SQRT(2*Basic!$C$4*9.81)*Tool!$B$125)+(COS(RADIANS(90-DEGREES(ASIN(AD1119/2000))))*SQRT(2*Basic!$C$4*9.81)*COS(RADIANS(90-DEGREES(ASIN(AD1119/2000))))*SQRT(2*Basic!$C$4*9.81))))*(SQRT((SIN(RADIANS(90-DEGREES(ASIN(AD1119/2000))))*SQRT(2*Basic!$C$4*9.81)*Tool!$B$125*SIN(RADIANS(90-DEGREES(ASIN(AD1119/2000))))*SQRT(2*Basic!$C$4*9.81)*Tool!$B$125)+(COS(RADIANS(90-DEGREES(ASIN(AD1119/2000))))*SQRT(2*Basic!$C$4*9.81)*COS(RADIANS(90-DEGREES(ASIN(AD1119/2000))))*SQRT(2*Basic!$C$4*9.81))))/(2*9.81)</f>
        <v>1.1621329440100001</v>
      </c>
      <c r="AS1119" s="75">
        <f>(1/9.81)*((SQRT((SIN(RADIANS(90-DEGREES(ASIN(AD1119/2000))))*SQRT(2*Basic!$C$4*9.81)*Tool!$B$125*SIN(RADIANS(90-DEGREES(ASIN(AD1119/2000))))*SQRT(2*Basic!$C$4*9.81)*Tool!$B$125)+(COS(RADIANS(90-DEGREES(ASIN(AD1119/2000))))*SQRT(2*Basic!$C$4*9.81)*COS(RADIANS(90-DEGREES(ASIN(AD1119/2000))))*SQRT(2*Basic!$C$4*9.81))))*SIN(RADIANS(AK1119))+(SQRT(((SQRT((SIN(RADIANS(90-DEGREES(ASIN(AD1119/2000))))*SQRT(2*Basic!$C$4*9.81)*Tool!$B$125*SIN(RADIANS(90-DEGREES(ASIN(AD1119/2000))))*SQRT(2*Basic!$C$4*9.81)*Tool!$B$125)+(COS(RADIANS(90-DEGREES(ASIN(AD1119/2000))))*SQRT(2*Basic!$C$4*9.81)*COS(RADIANS(90-DEGREES(ASIN(AD1119/2000))))*SQRT(2*Basic!$C$4*9.81))))*SIN(RADIANS(AK1119))*(SQRT((SIN(RADIANS(90-DEGREES(ASIN(AD1119/2000))))*SQRT(2*Basic!$C$4*9.81)*Tool!$B$125*SIN(RADIANS(90-DEGREES(ASIN(AD1119/2000))))*SQRT(2*Basic!$C$4*9.81)*Tool!$B$125)+(COS(RADIANS(90-DEGREES(ASIN(AD1119/2000))))*SQRT(2*Basic!$C$4*9.81)*COS(RADIANS(90-DEGREES(ASIN(AD1119/2000))))*SQRT(2*Basic!$C$4*9.81))))*SIN(RADIANS(AK1119)))-19.62*(-Basic!$C$3))))*(SQRT((SIN(RADIANS(90-DEGREES(ASIN(AD1119/2000))))*SQRT(2*Basic!$C$4*9.81)*Tool!$B$125*SIN(RADIANS(90-DEGREES(ASIN(AD1119/2000))))*SQRT(2*Basic!$C$4*9.81)*Tool!$B$125)+(COS(RADIANS(90-DEGREES(ASIN(AD1119/2000))))*SQRT(2*Basic!$C$4*9.81)*COS(RADIANS(90-DEGREES(ASIN(AD1119/2000))))*SQRT(2*Basic!$C$4*9.81))))*COS(RADIANS(AK1119))</f>
        <v>5.7700148615752589</v>
      </c>
    </row>
    <row r="1120" spans="6:45" x14ac:dyDescent="0.3">
      <c r="F1120">
        <v>1118</v>
      </c>
      <c r="G1120" s="31">
        <f t="shared" si="116"/>
        <v>3.2959104676702626</v>
      </c>
      <c r="H1120" s="35">
        <f>Tool!$E$10+('Trajectory Map'!G1120*SIN(RADIANS(90-2*DEGREES(ASIN($D$5/2000))))/COS(RADIANS(90-2*DEGREES(ASIN($D$5/2000))))-('Trajectory Map'!G1120*'Trajectory Map'!G1120/((VLOOKUP($D$5,$AD$3:$AR$2002,15,FALSE)*4*COS(RADIANS(90-2*DEGREES(ASIN($D$5/2000))))*COS(RADIANS(90-2*DEGREES(ASIN($D$5/2000))))))))</f>
        <v>4.3276265475885198</v>
      </c>
      <c r="AD1120" s="33">
        <f t="shared" si="120"/>
        <v>1118</v>
      </c>
      <c r="AE1120" s="33">
        <f t="shared" si="117"/>
        <v>1658.3353098815692</v>
      </c>
      <c r="AH1120" s="33">
        <f t="shared" si="118"/>
        <v>33.986669256019596</v>
      </c>
      <c r="AI1120" s="33">
        <f t="shared" si="119"/>
        <v>56.013330743980404</v>
      </c>
      <c r="AK1120" s="75">
        <f t="shared" si="121"/>
        <v>22.026661487960808</v>
      </c>
      <c r="AN1120" s="64"/>
      <c r="AQ1120" s="64"/>
      <c r="AR1120" s="75">
        <f>(SQRT((SIN(RADIANS(90-DEGREES(ASIN(AD1120/2000))))*SQRT(2*Basic!$C$4*9.81)*Tool!$B$125*SIN(RADIANS(90-DEGREES(ASIN(AD1120/2000))))*SQRT(2*Basic!$C$4*9.81)*Tool!$B$125)+(COS(RADIANS(90-DEGREES(ASIN(AD1120/2000))))*SQRT(2*Basic!$C$4*9.81)*COS(RADIANS(90-DEGREES(ASIN(AD1120/2000))))*SQRT(2*Basic!$C$4*9.81))))*(SQRT((SIN(RADIANS(90-DEGREES(ASIN(AD1120/2000))))*SQRT(2*Basic!$C$4*9.81)*Tool!$B$125*SIN(RADIANS(90-DEGREES(ASIN(AD1120/2000))))*SQRT(2*Basic!$C$4*9.81)*Tool!$B$125)+(COS(RADIANS(90-DEGREES(ASIN(AD1120/2000))))*SQRT(2*Basic!$C$4*9.81)*COS(RADIANS(90-DEGREES(ASIN(AD1120/2000))))*SQRT(2*Basic!$C$4*9.81))))/(2*9.81)</f>
        <v>1.16273212516</v>
      </c>
      <c r="AS1120" s="75">
        <f>(1/9.81)*((SQRT((SIN(RADIANS(90-DEGREES(ASIN(AD1120/2000))))*SQRT(2*Basic!$C$4*9.81)*Tool!$B$125*SIN(RADIANS(90-DEGREES(ASIN(AD1120/2000))))*SQRT(2*Basic!$C$4*9.81)*Tool!$B$125)+(COS(RADIANS(90-DEGREES(ASIN(AD1120/2000))))*SQRT(2*Basic!$C$4*9.81)*COS(RADIANS(90-DEGREES(ASIN(AD1120/2000))))*SQRT(2*Basic!$C$4*9.81))))*SIN(RADIANS(AK1120))+(SQRT(((SQRT((SIN(RADIANS(90-DEGREES(ASIN(AD1120/2000))))*SQRT(2*Basic!$C$4*9.81)*Tool!$B$125*SIN(RADIANS(90-DEGREES(ASIN(AD1120/2000))))*SQRT(2*Basic!$C$4*9.81)*Tool!$B$125)+(COS(RADIANS(90-DEGREES(ASIN(AD1120/2000))))*SQRT(2*Basic!$C$4*9.81)*COS(RADIANS(90-DEGREES(ASIN(AD1120/2000))))*SQRT(2*Basic!$C$4*9.81))))*SIN(RADIANS(AK1120))*(SQRT((SIN(RADIANS(90-DEGREES(ASIN(AD1120/2000))))*SQRT(2*Basic!$C$4*9.81)*Tool!$B$125*SIN(RADIANS(90-DEGREES(ASIN(AD1120/2000))))*SQRT(2*Basic!$C$4*9.81)*Tool!$B$125)+(COS(RADIANS(90-DEGREES(ASIN(AD1120/2000))))*SQRT(2*Basic!$C$4*9.81)*COS(RADIANS(90-DEGREES(ASIN(AD1120/2000))))*SQRT(2*Basic!$C$4*9.81))))*SIN(RADIANS(AK1120)))-19.62*(-Basic!$C$3))))*(SQRT((SIN(RADIANS(90-DEGREES(ASIN(AD1120/2000))))*SQRT(2*Basic!$C$4*9.81)*Tool!$B$125*SIN(RADIANS(90-DEGREES(ASIN(AD1120/2000))))*SQRT(2*Basic!$C$4*9.81)*Tool!$B$125)+(COS(RADIANS(90-DEGREES(ASIN(AD1120/2000))))*SQRT(2*Basic!$C$4*9.81)*COS(RADIANS(90-DEGREES(ASIN(AD1120/2000))))*SQRT(2*Basic!$C$4*9.81))))*COS(RADIANS(AK1120))</f>
        <v>5.7717642652573913</v>
      </c>
    </row>
    <row r="1121" spans="6:45" x14ac:dyDescent="0.3">
      <c r="F1121">
        <v>1119</v>
      </c>
      <c r="G1121" s="31">
        <f t="shared" si="116"/>
        <v>3.2988585092334741</v>
      </c>
      <c r="H1121" s="35">
        <f>Tool!$E$10+('Trajectory Map'!G1121*SIN(RADIANS(90-2*DEGREES(ASIN($D$5/2000))))/COS(RADIANS(90-2*DEGREES(ASIN($D$5/2000))))-('Trajectory Map'!G1121*'Trajectory Map'!G1121/((VLOOKUP($D$5,$AD$3:$AR$2002,15,FALSE)*4*COS(RADIANS(90-2*DEGREES(ASIN($D$5/2000))))*COS(RADIANS(90-2*DEGREES(ASIN($D$5/2000))))))))</f>
        <v>4.3241984002531453</v>
      </c>
      <c r="AD1121" s="33">
        <f t="shared" si="120"/>
        <v>1119</v>
      </c>
      <c r="AE1121" s="33">
        <f t="shared" si="117"/>
        <v>1657.6607011086437</v>
      </c>
      <c r="AH1121" s="33">
        <f t="shared" si="118"/>
        <v>34.021226461508554</v>
      </c>
      <c r="AI1121" s="33">
        <f t="shared" si="119"/>
        <v>55.978773538491446</v>
      </c>
      <c r="AK1121" s="75">
        <f t="shared" si="121"/>
        <v>21.957547076982891</v>
      </c>
      <c r="AN1121" s="64"/>
      <c r="AQ1121" s="64"/>
      <c r="AR1121" s="75">
        <f>(SQRT((SIN(RADIANS(90-DEGREES(ASIN(AD1121/2000))))*SQRT(2*Basic!$C$4*9.81)*Tool!$B$125*SIN(RADIANS(90-DEGREES(ASIN(AD1121/2000))))*SQRT(2*Basic!$C$4*9.81)*Tool!$B$125)+(COS(RADIANS(90-DEGREES(ASIN(AD1121/2000))))*SQRT(2*Basic!$C$4*9.81)*COS(RADIANS(90-DEGREES(ASIN(AD1121/2000))))*SQRT(2*Basic!$C$4*9.81))))*(SQRT((SIN(RADIANS(90-DEGREES(ASIN(AD1121/2000))))*SQRT(2*Basic!$C$4*9.81)*Tool!$B$125*SIN(RADIANS(90-DEGREES(ASIN(AD1121/2000))))*SQRT(2*Basic!$C$4*9.81)*Tool!$B$125)+(COS(RADIANS(90-DEGREES(ASIN(AD1121/2000))))*SQRT(2*Basic!$C$4*9.81)*COS(RADIANS(90-DEGREES(ASIN(AD1121/2000))))*SQRT(2*Basic!$C$4*9.81))))/(2*9.81)</f>
        <v>1.1633318424899994</v>
      </c>
      <c r="AS1121" s="75">
        <f>(1/9.81)*((SQRT((SIN(RADIANS(90-DEGREES(ASIN(AD1121/2000))))*SQRT(2*Basic!$C$4*9.81)*Tool!$B$125*SIN(RADIANS(90-DEGREES(ASIN(AD1121/2000))))*SQRT(2*Basic!$C$4*9.81)*Tool!$B$125)+(COS(RADIANS(90-DEGREES(ASIN(AD1121/2000))))*SQRT(2*Basic!$C$4*9.81)*COS(RADIANS(90-DEGREES(ASIN(AD1121/2000))))*SQRT(2*Basic!$C$4*9.81))))*SIN(RADIANS(AK1121))+(SQRT(((SQRT((SIN(RADIANS(90-DEGREES(ASIN(AD1121/2000))))*SQRT(2*Basic!$C$4*9.81)*Tool!$B$125*SIN(RADIANS(90-DEGREES(ASIN(AD1121/2000))))*SQRT(2*Basic!$C$4*9.81)*Tool!$B$125)+(COS(RADIANS(90-DEGREES(ASIN(AD1121/2000))))*SQRT(2*Basic!$C$4*9.81)*COS(RADIANS(90-DEGREES(ASIN(AD1121/2000))))*SQRT(2*Basic!$C$4*9.81))))*SIN(RADIANS(AK1121))*(SQRT((SIN(RADIANS(90-DEGREES(ASIN(AD1121/2000))))*SQRT(2*Basic!$C$4*9.81)*Tool!$B$125*SIN(RADIANS(90-DEGREES(ASIN(AD1121/2000))))*SQRT(2*Basic!$C$4*9.81)*Tool!$B$125)+(COS(RADIANS(90-DEGREES(ASIN(AD1121/2000))))*SQRT(2*Basic!$C$4*9.81)*COS(RADIANS(90-DEGREES(ASIN(AD1121/2000))))*SQRT(2*Basic!$C$4*9.81))))*SIN(RADIANS(AK1121)))-19.62*(-Basic!$C$3))))*(SQRT((SIN(RADIANS(90-DEGREES(ASIN(AD1121/2000))))*SQRT(2*Basic!$C$4*9.81)*Tool!$B$125*SIN(RADIANS(90-DEGREES(ASIN(AD1121/2000))))*SQRT(2*Basic!$C$4*9.81)*Tool!$B$125)+(COS(RADIANS(90-DEGREES(ASIN(AD1121/2000))))*SQRT(2*Basic!$C$4*9.81)*COS(RADIANS(90-DEGREES(ASIN(AD1121/2000))))*SQRT(2*Basic!$C$4*9.81))))*COS(RADIANS(AK1121))</f>
        <v>5.7735021526630943</v>
      </c>
    </row>
    <row r="1122" spans="6:45" x14ac:dyDescent="0.3">
      <c r="F1122">
        <v>1120</v>
      </c>
      <c r="G1122" s="31">
        <f t="shared" si="116"/>
        <v>3.3018065507966856</v>
      </c>
      <c r="H1122" s="35">
        <f>Tool!$E$10+('Trajectory Map'!G1122*SIN(RADIANS(90-2*DEGREES(ASIN($D$5/2000))))/COS(RADIANS(90-2*DEGREES(ASIN($D$5/2000))))-('Trajectory Map'!G1122*'Trajectory Map'!G1122/((VLOOKUP($D$5,$AD$3:$AR$2002,15,FALSE)*4*COS(RADIANS(90-2*DEGREES(ASIN($D$5/2000))))*COS(RADIANS(90-2*DEGREES(ASIN($D$5/2000))))))))</f>
        <v>4.3207667993242556</v>
      </c>
      <c r="AD1122" s="33">
        <f t="shared" si="120"/>
        <v>1120</v>
      </c>
      <c r="AE1122" s="33">
        <f t="shared" si="117"/>
        <v>1656.9852141766382</v>
      </c>
      <c r="AH1122" s="33">
        <f t="shared" si="118"/>
        <v>34.055797742567911</v>
      </c>
      <c r="AI1122" s="33">
        <f t="shared" si="119"/>
        <v>55.944202257432089</v>
      </c>
      <c r="AK1122" s="75">
        <f t="shared" si="121"/>
        <v>21.888404514864177</v>
      </c>
      <c r="AN1122" s="64"/>
      <c r="AQ1122" s="64"/>
      <c r="AR1122" s="75">
        <f>(SQRT((SIN(RADIANS(90-DEGREES(ASIN(AD1122/2000))))*SQRT(2*Basic!$C$4*9.81)*Tool!$B$125*SIN(RADIANS(90-DEGREES(ASIN(AD1122/2000))))*SQRT(2*Basic!$C$4*9.81)*Tool!$B$125)+(COS(RADIANS(90-DEGREES(ASIN(AD1122/2000))))*SQRT(2*Basic!$C$4*9.81)*COS(RADIANS(90-DEGREES(ASIN(AD1122/2000))))*SQRT(2*Basic!$C$4*9.81))))*(SQRT((SIN(RADIANS(90-DEGREES(ASIN(AD1122/2000))))*SQRT(2*Basic!$C$4*9.81)*Tool!$B$125*SIN(RADIANS(90-DEGREES(ASIN(AD1122/2000))))*SQRT(2*Basic!$C$4*9.81)*Tool!$B$125)+(COS(RADIANS(90-DEGREES(ASIN(AD1122/2000))))*SQRT(2*Basic!$C$4*9.81)*COS(RADIANS(90-DEGREES(ASIN(AD1122/2000))))*SQRT(2*Basic!$C$4*9.81))))/(2*9.81)</f>
        <v>1.1639320960000001</v>
      </c>
      <c r="AS1122" s="75">
        <f>(1/9.81)*((SQRT((SIN(RADIANS(90-DEGREES(ASIN(AD1122/2000))))*SQRT(2*Basic!$C$4*9.81)*Tool!$B$125*SIN(RADIANS(90-DEGREES(ASIN(AD1122/2000))))*SQRT(2*Basic!$C$4*9.81)*Tool!$B$125)+(COS(RADIANS(90-DEGREES(ASIN(AD1122/2000))))*SQRT(2*Basic!$C$4*9.81)*COS(RADIANS(90-DEGREES(ASIN(AD1122/2000))))*SQRT(2*Basic!$C$4*9.81))))*SIN(RADIANS(AK1122))+(SQRT(((SQRT((SIN(RADIANS(90-DEGREES(ASIN(AD1122/2000))))*SQRT(2*Basic!$C$4*9.81)*Tool!$B$125*SIN(RADIANS(90-DEGREES(ASIN(AD1122/2000))))*SQRT(2*Basic!$C$4*9.81)*Tool!$B$125)+(COS(RADIANS(90-DEGREES(ASIN(AD1122/2000))))*SQRT(2*Basic!$C$4*9.81)*COS(RADIANS(90-DEGREES(ASIN(AD1122/2000))))*SQRT(2*Basic!$C$4*9.81))))*SIN(RADIANS(AK1122))*(SQRT((SIN(RADIANS(90-DEGREES(ASIN(AD1122/2000))))*SQRT(2*Basic!$C$4*9.81)*Tool!$B$125*SIN(RADIANS(90-DEGREES(ASIN(AD1122/2000))))*SQRT(2*Basic!$C$4*9.81)*Tool!$B$125)+(COS(RADIANS(90-DEGREES(ASIN(AD1122/2000))))*SQRT(2*Basic!$C$4*9.81)*COS(RADIANS(90-DEGREES(ASIN(AD1122/2000))))*SQRT(2*Basic!$C$4*9.81))))*SIN(RADIANS(AK1122)))-19.62*(-Basic!$C$3))))*(SQRT((SIN(RADIANS(90-DEGREES(ASIN(AD1122/2000))))*SQRT(2*Basic!$C$4*9.81)*Tool!$B$125*SIN(RADIANS(90-DEGREES(ASIN(AD1122/2000))))*SQRT(2*Basic!$C$4*9.81)*Tool!$B$125)+(COS(RADIANS(90-DEGREES(ASIN(AD1122/2000))))*SQRT(2*Basic!$C$4*9.81)*COS(RADIANS(90-DEGREES(ASIN(AD1122/2000))))*SQRT(2*Basic!$C$4*9.81))))*COS(RADIANS(AK1122))</f>
        <v>5.7752285080182588</v>
      </c>
    </row>
    <row r="1123" spans="6:45" x14ac:dyDescent="0.3">
      <c r="F1123">
        <v>1121</v>
      </c>
      <c r="G1123" s="31">
        <f t="shared" si="116"/>
        <v>3.3047545923598967</v>
      </c>
      <c r="H1123" s="35">
        <f>Tool!$E$10+('Trajectory Map'!G1123*SIN(RADIANS(90-2*DEGREES(ASIN($D$5/2000))))/COS(RADIANS(90-2*DEGREES(ASIN($D$5/2000))))-('Trajectory Map'!G1123*'Trajectory Map'!G1123/((VLOOKUP($D$5,$AD$3:$AR$2002,15,FALSE)*4*COS(RADIANS(90-2*DEGREES(ASIN($D$5/2000))))*COS(RADIANS(90-2*DEGREES(ASIN($D$5/2000))))))))</f>
        <v>4.3173317448018533</v>
      </c>
      <c r="AD1123" s="33">
        <f t="shared" si="120"/>
        <v>1121</v>
      </c>
      <c r="AE1123" s="33">
        <f t="shared" si="117"/>
        <v>1656.308848011143</v>
      </c>
      <c r="AH1123" s="33">
        <f t="shared" si="118"/>
        <v>34.090383129012913</v>
      </c>
      <c r="AI1123" s="33">
        <f t="shared" si="119"/>
        <v>55.909616870987087</v>
      </c>
      <c r="AK1123" s="75">
        <f t="shared" si="121"/>
        <v>21.819233741974173</v>
      </c>
      <c r="AN1123" s="64"/>
      <c r="AQ1123" s="64"/>
      <c r="AR1123" s="75">
        <f>(SQRT((SIN(RADIANS(90-DEGREES(ASIN(AD1123/2000))))*SQRT(2*Basic!$C$4*9.81)*Tool!$B$125*SIN(RADIANS(90-DEGREES(ASIN(AD1123/2000))))*SQRT(2*Basic!$C$4*9.81)*Tool!$B$125)+(COS(RADIANS(90-DEGREES(ASIN(AD1123/2000))))*SQRT(2*Basic!$C$4*9.81)*COS(RADIANS(90-DEGREES(ASIN(AD1123/2000))))*SQRT(2*Basic!$C$4*9.81))))*(SQRT((SIN(RADIANS(90-DEGREES(ASIN(AD1123/2000))))*SQRT(2*Basic!$C$4*9.81)*Tool!$B$125*SIN(RADIANS(90-DEGREES(ASIN(AD1123/2000))))*SQRT(2*Basic!$C$4*9.81)*Tool!$B$125)+(COS(RADIANS(90-DEGREES(ASIN(AD1123/2000))))*SQRT(2*Basic!$C$4*9.81)*COS(RADIANS(90-DEGREES(ASIN(AD1123/2000))))*SQRT(2*Basic!$C$4*9.81))))/(2*9.81)</f>
        <v>1.1645328856900004</v>
      </c>
      <c r="AS1123" s="75">
        <f>(1/9.81)*((SQRT((SIN(RADIANS(90-DEGREES(ASIN(AD1123/2000))))*SQRT(2*Basic!$C$4*9.81)*Tool!$B$125*SIN(RADIANS(90-DEGREES(ASIN(AD1123/2000))))*SQRT(2*Basic!$C$4*9.81)*Tool!$B$125)+(COS(RADIANS(90-DEGREES(ASIN(AD1123/2000))))*SQRT(2*Basic!$C$4*9.81)*COS(RADIANS(90-DEGREES(ASIN(AD1123/2000))))*SQRT(2*Basic!$C$4*9.81))))*SIN(RADIANS(AK1123))+(SQRT(((SQRT((SIN(RADIANS(90-DEGREES(ASIN(AD1123/2000))))*SQRT(2*Basic!$C$4*9.81)*Tool!$B$125*SIN(RADIANS(90-DEGREES(ASIN(AD1123/2000))))*SQRT(2*Basic!$C$4*9.81)*Tool!$B$125)+(COS(RADIANS(90-DEGREES(ASIN(AD1123/2000))))*SQRT(2*Basic!$C$4*9.81)*COS(RADIANS(90-DEGREES(ASIN(AD1123/2000))))*SQRT(2*Basic!$C$4*9.81))))*SIN(RADIANS(AK1123))*(SQRT((SIN(RADIANS(90-DEGREES(ASIN(AD1123/2000))))*SQRT(2*Basic!$C$4*9.81)*Tool!$B$125*SIN(RADIANS(90-DEGREES(ASIN(AD1123/2000))))*SQRT(2*Basic!$C$4*9.81)*Tool!$B$125)+(COS(RADIANS(90-DEGREES(ASIN(AD1123/2000))))*SQRT(2*Basic!$C$4*9.81)*COS(RADIANS(90-DEGREES(ASIN(AD1123/2000))))*SQRT(2*Basic!$C$4*9.81))))*SIN(RADIANS(AK1123)))-19.62*(-Basic!$C$3))))*(SQRT((SIN(RADIANS(90-DEGREES(ASIN(AD1123/2000))))*SQRT(2*Basic!$C$4*9.81)*Tool!$B$125*SIN(RADIANS(90-DEGREES(ASIN(AD1123/2000))))*SQRT(2*Basic!$C$4*9.81)*Tool!$B$125)+(COS(RADIANS(90-DEGREES(ASIN(AD1123/2000))))*SQRT(2*Basic!$C$4*9.81)*COS(RADIANS(90-DEGREES(ASIN(AD1123/2000))))*SQRT(2*Basic!$C$4*9.81))))*COS(RADIANS(AK1123))</f>
        <v>5.7769433155630834</v>
      </c>
    </row>
    <row r="1124" spans="6:45" x14ac:dyDescent="0.3">
      <c r="F1124">
        <v>1122</v>
      </c>
      <c r="G1124" s="31">
        <f t="shared" si="116"/>
        <v>3.3077026339231081</v>
      </c>
      <c r="H1124" s="35">
        <f>Tool!$E$10+('Trajectory Map'!G1124*SIN(RADIANS(90-2*DEGREES(ASIN($D$5/2000))))/COS(RADIANS(90-2*DEGREES(ASIN($D$5/2000))))-('Trajectory Map'!G1124*'Trajectory Map'!G1124/((VLOOKUP($D$5,$AD$3:$AR$2002,15,FALSE)*4*COS(RADIANS(90-2*DEGREES(ASIN($D$5/2000))))*COS(RADIANS(90-2*DEGREES(ASIN($D$5/2000))))))))</f>
        <v>4.3138932366859359</v>
      </c>
      <c r="AD1124" s="33">
        <f t="shared" si="120"/>
        <v>1122</v>
      </c>
      <c r="AE1124" s="33">
        <f t="shared" si="117"/>
        <v>1655.6316015345926</v>
      </c>
      <c r="AH1124" s="33">
        <f t="shared" si="118"/>
        <v>34.124982650740307</v>
      </c>
      <c r="AI1124" s="33">
        <f t="shared" si="119"/>
        <v>55.875017349259693</v>
      </c>
      <c r="AK1124" s="75">
        <f t="shared" si="121"/>
        <v>21.750034698519386</v>
      </c>
      <c r="AN1124" s="64"/>
      <c r="AQ1124" s="64"/>
      <c r="AR1124" s="75">
        <f>(SQRT((SIN(RADIANS(90-DEGREES(ASIN(AD1124/2000))))*SQRT(2*Basic!$C$4*9.81)*Tool!$B$125*SIN(RADIANS(90-DEGREES(ASIN(AD1124/2000))))*SQRT(2*Basic!$C$4*9.81)*Tool!$B$125)+(COS(RADIANS(90-DEGREES(ASIN(AD1124/2000))))*SQRT(2*Basic!$C$4*9.81)*COS(RADIANS(90-DEGREES(ASIN(AD1124/2000))))*SQRT(2*Basic!$C$4*9.81))))*(SQRT((SIN(RADIANS(90-DEGREES(ASIN(AD1124/2000))))*SQRT(2*Basic!$C$4*9.81)*Tool!$B$125*SIN(RADIANS(90-DEGREES(ASIN(AD1124/2000))))*SQRT(2*Basic!$C$4*9.81)*Tool!$B$125)+(COS(RADIANS(90-DEGREES(ASIN(AD1124/2000))))*SQRT(2*Basic!$C$4*9.81)*COS(RADIANS(90-DEGREES(ASIN(AD1124/2000))))*SQRT(2*Basic!$C$4*9.81))))/(2*9.81)</f>
        <v>1.1651342115600003</v>
      </c>
      <c r="AS1124" s="75">
        <f>(1/9.81)*((SQRT((SIN(RADIANS(90-DEGREES(ASIN(AD1124/2000))))*SQRT(2*Basic!$C$4*9.81)*Tool!$B$125*SIN(RADIANS(90-DEGREES(ASIN(AD1124/2000))))*SQRT(2*Basic!$C$4*9.81)*Tool!$B$125)+(COS(RADIANS(90-DEGREES(ASIN(AD1124/2000))))*SQRT(2*Basic!$C$4*9.81)*COS(RADIANS(90-DEGREES(ASIN(AD1124/2000))))*SQRT(2*Basic!$C$4*9.81))))*SIN(RADIANS(AK1124))+(SQRT(((SQRT((SIN(RADIANS(90-DEGREES(ASIN(AD1124/2000))))*SQRT(2*Basic!$C$4*9.81)*Tool!$B$125*SIN(RADIANS(90-DEGREES(ASIN(AD1124/2000))))*SQRT(2*Basic!$C$4*9.81)*Tool!$B$125)+(COS(RADIANS(90-DEGREES(ASIN(AD1124/2000))))*SQRT(2*Basic!$C$4*9.81)*COS(RADIANS(90-DEGREES(ASIN(AD1124/2000))))*SQRT(2*Basic!$C$4*9.81))))*SIN(RADIANS(AK1124))*(SQRT((SIN(RADIANS(90-DEGREES(ASIN(AD1124/2000))))*SQRT(2*Basic!$C$4*9.81)*Tool!$B$125*SIN(RADIANS(90-DEGREES(ASIN(AD1124/2000))))*SQRT(2*Basic!$C$4*9.81)*Tool!$B$125)+(COS(RADIANS(90-DEGREES(ASIN(AD1124/2000))))*SQRT(2*Basic!$C$4*9.81)*COS(RADIANS(90-DEGREES(ASIN(AD1124/2000))))*SQRT(2*Basic!$C$4*9.81))))*SIN(RADIANS(AK1124)))-19.62*(-Basic!$C$3))))*(SQRT((SIN(RADIANS(90-DEGREES(ASIN(AD1124/2000))))*SQRT(2*Basic!$C$4*9.81)*Tool!$B$125*SIN(RADIANS(90-DEGREES(ASIN(AD1124/2000))))*SQRT(2*Basic!$C$4*9.81)*Tool!$B$125)+(COS(RADIANS(90-DEGREES(ASIN(AD1124/2000))))*SQRT(2*Basic!$C$4*9.81)*COS(RADIANS(90-DEGREES(ASIN(AD1124/2000))))*SQRT(2*Basic!$C$4*9.81))))*COS(RADIANS(AK1124))</f>
        <v>5.7786465595522092</v>
      </c>
    </row>
    <row r="1125" spans="6:45" x14ac:dyDescent="0.3">
      <c r="F1125">
        <v>1123</v>
      </c>
      <c r="G1125" s="31">
        <f t="shared" si="116"/>
        <v>3.3106506754863192</v>
      </c>
      <c r="H1125" s="35">
        <f>Tool!$E$10+('Trajectory Map'!G1125*SIN(RADIANS(90-2*DEGREES(ASIN($D$5/2000))))/COS(RADIANS(90-2*DEGREES(ASIN($D$5/2000))))-('Trajectory Map'!G1125*'Trajectory Map'!G1125/((VLOOKUP($D$5,$AD$3:$AR$2002,15,FALSE)*4*COS(RADIANS(90-2*DEGREES(ASIN($D$5/2000))))*COS(RADIANS(90-2*DEGREES(ASIN($D$5/2000))))))))</f>
        <v>4.3104512749765052</v>
      </c>
      <c r="AD1125" s="33">
        <f t="shared" si="120"/>
        <v>1123</v>
      </c>
      <c r="AE1125" s="33">
        <f t="shared" si="117"/>
        <v>1654.9534736662538</v>
      </c>
      <c r="AH1125" s="33">
        <f t="shared" si="118"/>
        <v>34.159596337728559</v>
      </c>
      <c r="AI1125" s="33">
        <f t="shared" si="119"/>
        <v>55.840403662271441</v>
      </c>
      <c r="AK1125" s="75">
        <f t="shared" si="121"/>
        <v>21.680807324542883</v>
      </c>
      <c r="AN1125" s="64"/>
      <c r="AQ1125" s="64"/>
      <c r="AR1125" s="75">
        <f>(SQRT((SIN(RADIANS(90-DEGREES(ASIN(AD1125/2000))))*SQRT(2*Basic!$C$4*9.81)*Tool!$B$125*SIN(RADIANS(90-DEGREES(ASIN(AD1125/2000))))*SQRT(2*Basic!$C$4*9.81)*Tool!$B$125)+(COS(RADIANS(90-DEGREES(ASIN(AD1125/2000))))*SQRT(2*Basic!$C$4*9.81)*COS(RADIANS(90-DEGREES(ASIN(AD1125/2000))))*SQRT(2*Basic!$C$4*9.81))))*(SQRT((SIN(RADIANS(90-DEGREES(ASIN(AD1125/2000))))*SQRT(2*Basic!$C$4*9.81)*Tool!$B$125*SIN(RADIANS(90-DEGREES(ASIN(AD1125/2000))))*SQRT(2*Basic!$C$4*9.81)*Tool!$B$125)+(COS(RADIANS(90-DEGREES(ASIN(AD1125/2000))))*SQRT(2*Basic!$C$4*9.81)*COS(RADIANS(90-DEGREES(ASIN(AD1125/2000))))*SQRT(2*Basic!$C$4*9.81))))/(2*9.81)</f>
        <v>1.16573607361</v>
      </c>
      <c r="AS1125" s="75">
        <f>(1/9.81)*((SQRT((SIN(RADIANS(90-DEGREES(ASIN(AD1125/2000))))*SQRT(2*Basic!$C$4*9.81)*Tool!$B$125*SIN(RADIANS(90-DEGREES(ASIN(AD1125/2000))))*SQRT(2*Basic!$C$4*9.81)*Tool!$B$125)+(COS(RADIANS(90-DEGREES(ASIN(AD1125/2000))))*SQRT(2*Basic!$C$4*9.81)*COS(RADIANS(90-DEGREES(ASIN(AD1125/2000))))*SQRT(2*Basic!$C$4*9.81))))*SIN(RADIANS(AK1125))+(SQRT(((SQRT((SIN(RADIANS(90-DEGREES(ASIN(AD1125/2000))))*SQRT(2*Basic!$C$4*9.81)*Tool!$B$125*SIN(RADIANS(90-DEGREES(ASIN(AD1125/2000))))*SQRT(2*Basic!$C$4*9.81)*Tool!$B$125)+(COS(RADIANS(90-DEGREES(ASIN(AD1125/2000))))*SQRT(2*Basic!$C$4*9.81)*COS(RADIANS(90-DEGREES(ASIN(AD1125/2000))))*SQRT(2*Basic!$C$4*9.81))))*SIN(RADIANS(AK1125))*(SQRT((SIN(RADIANS(90-DEGREES(ASIN(AD1125/2000))))*SQRT(2*Basic!$C$4*9.81)*Tool!$B$125*SIN(RADIANS(90-DEGREES(ASIN(AD1125/2000))))*SQRT(2*Basic!$C$4*9.81)*Tool!$B$125)+(COS(RADIANS(90-DEGREES(ASIN(AD1125/2000))))*SQRT(2*Basic!$C$4*9.81)*COS(RADIANS(90-DEGREES(ASIN(AD1125/2000))))*SQRT(2*Basic!$C$4*9.81))))*SIN(RADIANS(AK1125)))-19.62*(-Basic!$C$3))))*(SQRT((SIN(RADIANS(90-DEGREES(ASIN(AD1125/2000))))*SQRT(2*Basic!$C$4*9.81)*Tool!$B$125*SIN(RADIANS(90-DEGREES(ASIN(AD1125/2000))))*SQRT(2*Basic!$C$4*9.81)*Tool!$B$125)+(COS(RADIANS(90-DEGREES(ASIN(AD1125/2000))))*SQRT(2*Basic!$C$4*9.81)*COS(RADIANS(90-DEGREES(ASIN(AD1125/2000))))*SQRT(2*Basic!$C$4*9.81))))*COS(RADIANS(AK1125))</f>
        <v>5.7803382242548178</v>
      </c>
    </row>
    <row r="1126" spans="6:45" x14ac:dyDescent="0.3">
      <c r="F1126">
        <v>1124</v>
      </c>
      <c r="G1126" s="31">
        <f t="shared" si="116"/>
        <v>3.3135987170495311</v>
      </c>
      <c r="H1126" s="35">
        <f>Tool!$E$10+('Trajectory Map'!G1126*SIN(RADIANS(90-2*DEGREES(ASIN($D$5/2000))))/COS(RADIANS(90-2*DEGREES(ASIN($D$5/2000))))-('Trajectory Map'!G1126*'Trajectory Map'!G1126/((VLOOKUP($D$5,$AD$3:$AR$2002,15,FALSE)*4*COS(RADIANS(90-2*DEGREES(ASIN($D$5/2000))))*COS(RADIANS(90-2*DEGREES(ASIN($D$5/2000))))))))</f>
        <v>4.3070058596735592</v>
      </c>
      <c r="AD1126" s="33">
        <f t="shared" si="120"/>
        <v>1124</v>
      </c>
      <c r="AE1126" s="33">
        <f t="shared" si="117"/>
        <v>1654.2744633222142</v>
      </c>
      <c r="AH1126" s="33">
        <f t="shared" si="118"/>
        <v>34.194224220038308</v>
      </c>
      <c r="AI1126" s="33">
        <f t="shared" si="119"/>
        <v>55.805775779961692</v>
      </c>
      <c r="AK1126" s="75">
        <f t="shared" si="121"/>
        <v>21.611551559923385</v>
      </c>
      <c r="AN1126" s="64"/>
      <c r="AQ1126" s="64"/>
      <c r="AR1126" s="75">
        <f>(SQRT((SIN(RADIANS(90-DEGREES(ASIN(AD1126/2000))))*SQRT(2*Basic!$C$4*9.81)*Tool!$B$125*SIN(RADIANS(90-DEGREES(ASIN(AD1126/2000))))*SQRT(2*Basic!$C$4*9.81)*Tool!$B$125)+(COS(RADIANS(90-DEGREES(ASIN(AD1126/2000))))*SQRT(2*Basic!$C$4*9.81)*COS(RADIANS(90-DEGREES(ASIN(AD1126/2000))))*SQRT(2*Basic!$C$4*9.81))))*(SQRT((SIN(RADIANS(90-DEGREES(ASIN(AD1126/2000))))*SQRT(2*Basic!$C$4*9.81)*Tool!$B$125*SIN(RADIANS(90-DEGREES(ASIN(AD1126/2000))))*SQRT(2*Basic!$C$4*9.81)*Tool!$B$125)+(COS(RADIANS(90-DEGREES(ASIN(AD1126/2000))))*SQRT(2*Basic!$C$4*9.81)*COS(RADIANS(90-DEGREES(ASIN(AD1126/2000))))*SQRT(2*Basic!$C$4*9.81))))/(2*9.81)</f>
        <v>1.1663384718400001</v>
      </c>
      <c r="AS1126" s="75">
        <f>(1/9.81)*((SQRT((SIN(RADIANS(90-DEGREES(ASIN(AD1126/2000))))*SQRT(2*Basic!$C$4*9.81)*Tool!$B$125*SIN(RADIANS(90-DEGREES(ASIN(AD1126/2000))))*SQRT(2*Basic!$C$4*9.81)*Tool!$B$125)+(COS(RADIANS(90-DEGREES(ASIN(AD1126/2000))))*SQRT(2*Basic!$C$4*9.81)*COS(RADIANS(90-DEGREES(ASIN(AD1126/2000))))*SQRT(2*Basic!$C$4*9.81))))*SIN(RADIANS(AK1126))+(SQRT(((SQRT((SIN(RADIANS(90-DEGREES(ASIN(AD1126/2000))))*SQRT(2*Basic!$C$4*9.81)*Tool!$B$125*SIN(RADIANS(90-DEGREES(ASIN(AD1126/2000))))*SQRT(2*Basic!$C$4*9.81)*Tool!$B$125)+(COS(RADIANS(90-DEGREES(ASIN(AD1126/2000))))*SQRT(2*Basic!$C$4*9.81)*COS(RADIANS(90-DEGREES(ASIN(AD1126/2000))))*SQRT(2*Basic!$C$4*9.81))))*SIN(RADIANS(AK1126))*(SQRT((SIN(RADIANS(90-DEGREES(ASIN(AD1126/2000))))*SQRT(2*Basic!$C$4*9.81)*Tool!$B$125*SIN(RADIANS(90-DEGREES(ASIN(AD1126/2000))))*SQRT(2*Basic!$C$4*9.81)*Tool!$B$125)+(COS(RADIANS(90-DEGREES(ASIN(AD1126/2000))))*SQRT(2*Basic!$C$4*9.81)*COS(RADIANS(90-DEGREES(ASIN(AD1126/2000))))*SQRT(2*Basic!$C$4*9.81))))*SIN(RADIANS(AK1126)))-19.62*(-Basic!$C$3))))*(SQRT((SIN(RADIANS(90-DEGREES(ASIN(AD1126/2000))))*SQRT(2*Basic!$C$4*9.81)*Tool!$B$125*SIN(RADIANS(90-DEGREES(ASIN(AD1126/2000))))*SQRT(2*Basic!$C$4*9.81)*Tool!$B$125)+(COS(RADIANS(90-DEGREES(ASIN(AD1126/2000))))*SQRT(2*Basic!$C$4*9.81)*COS(RADIANS(90-DEGREES(ASIN(AD1126/2000))))*SQRT(2*Basic!$C$4*9.81))))*COS(RADIANS(AK1126))</f>
        <v>5.7820182939547617</v>
      </c>
    </row>
    <row r="1127" spans="6:45" x14ac:dyDescent="0.3">
      <c r="F1127">
        <v>1125</v>
      </c>
      <c r="G1127" s="31">
        <f t="shared" si="116"/>
        <v>3.3165467586127422</v>
      </c>
      <c r="H1127" s="35">
        <f>Tool!$E$10+('Trajectory Map'!G1127*SIN(RADIANS(90-2*DEGREES(ASIN($D$5/2000))))/COS(RADIANS(90-2*DEGREES(ASIN($D$5/2000))))-('Trajectory Map'!G1127*'Trajectory Map'!G1127/((VLOOKUP($D$5,$AD$3:$AR$2002,15,FALSE)*4*COS(RADIANS(90-2*DEGREES(ASIN($D$5/2000))))*COS(RADIANS(90-2*DEGREES(ASIN($D$5/2000))))))))</f>
        <v>4.3035569907770999</v>
      </c>
      <c r="AD1127" s="33">
        <f t="shared" si="120"/>
        <v>1125</v>
      </c>
      <c r="AE1127" s="33">
        <f t="shared" si="117"/>
        <v>1653.5945694153691</v>
      </c>
      <c r="AH1127" s="33">
        <f t="shared" si="118"/>
        <v>34.228866327812582</v>
      </c>
      <c r="AI1127" s="33">
        <f t="shared" si="119"/>
        <v>55.771133672187418</v>
      </c>
      <c r="AK1127" s="75">
        <f t="shared" si="121"/>
        <v>21.542267344374835</v>
      </c>
      <c r="AN1127" s="64"/>
      <c r="AQ1127" s="64"/>
      <c r="AR1127" s="75">
        <f>(SQRT((SIN(RADIANS(90-DEGREES(ASIN(AD1127/2000))))*SQRT(2*Basic!$C$4*9.81)*Tool!$B$125*SIN(RADIANS(90-DEGREES(ASIN(AD1127/2000))))*SQRT(2*Basic!$C$4*9.81)*Tool!$B$125)+(COS(RADIANS(90-DEGREES(ASIN(AD1127/2000))))*SQRT(2*Basic!$C$4*9.81)*COS(RADIANS(90-DEGREES(ASIN(AD1127/2000))))*SQRT(2*Basic!$C$4*9.81))))*(SQRT((SIN(RADIANS(90-DEGREES(ASIN(AD1127/2000))))*SQRT(2*Basic!$C$4*9.81)*Tool!$B$125*SIN(RADIANS(90-DEGREES(ASIN(AD1127/2000))))*SQRT(2*Basic!$C$4*9.81)*Tool!$B$125)+(COS(RADIANS(90-DEGREES(ASIN(AD1127/2000))))*SQRT(2*Basic!$C$4*9.81)*COS(RADIANS(90-DEGREES(ASIN(AD1127/2000))))*SQRT(2*Basic!$C$4*9.81))))/(2*9.81)</f>
        <v>1.1669414062500001</v>
      </c>
      <c r="AS1127" s="75">
        <f>(1/9.81)*((SQRT((SIN(RADIANS(90-DEGREES(ASIN(AD1127/2000))))*SQRT(2*Basic!$C$4*9.81)*Tool!$B$125*SIN(RADIANS(90-DEGREES(ASIN(AD1127/2000))))*SQRT(2*Basic!$C$4*9.81)*Tool!$B$125)+(COS(RADIANS(90-DEGREES(ASIN(AD1127/2000))))*SQRT(2*Basic!$C$4*9.81)*COS(RADIANS(90-DEGREES(ASIN(AD1127/2000))))*SQRT(2*Basic!$C$4*9.81))))*SIN(RADIANS(AK1127))+(SQRT(((SQRT((SIN(RADIANS(90-DEGREES(ASIN(AD1127/2000))))*SQRT(2*Basic!$C$4*9.81)*Tool!$B$125*SIN(RADIANS(90-DEGREES(ASIN(AD1127/2000))))*SQRT(2*Basic!$C$4*9.81)*Tool!$B$125)+(COS(RADIANS(90-DEGREES(ASIN(AD1127/2000))))*SQRT(2*Basic!$C$4*9.81)*COS(RADIANS(90-DEGREES(ASIN(AD1127/2000))))*SQRT(2*Basic!$C$4*9.81))))*SIN(RADIANS(AK1127))*(SQRT((SIN(RADIANS(90-DEGREES(ASIN(AD1127/2000))))*SQRT(2*Basic!$C$4*9.81)*Tool!$B$125*SIN(RADIANS(90-DEGREES(ASIN(AD1127/2000))))*SQRT(2*Basic!$C$4*9.81)*Tool!$B$125)+(COS(RADIANS(90-DEGREES(ASIN(AD1127/2000))))*SQRT(2*Basic!$C$4*9.81)*COS(RADIANS(90-DEGREES(ASIN(AD1127/2000))))*SQRT(2*Basic!$C$4*9.81))))*SIN(RADIANS(AK1127)))-19.62*(-Basic!$C$3))))*(SQRT((SIN(RADIANS(90-DEGREES(ASIN(AD1127/2000))))*SQRT(2*Basic!$C$4*9.81)*Tool!$B$125*SIN(RADIANS(90-DEGREES(ASIN(AD1127/2000))))*SQRT(2*Basic!$C$4*9.81)*Tool!$B$125)+(COS(RADIANS(90-DEGREES(ASIN(AD1127/2000))))*SQRT(2*Basic!$C$4*9.81)*COS(RADIANS(90-DEGREES(ASIN(AD1127/2000))))*SQRT(2*Basic!$C$4*9.81))))*COS(RADIANS(AK1127))</f>
        <v>5.783686752950655</v>
      </c>
    </row>
    <row r="1128" spans="6:45" x14ac:dyDescent="0.3">
      <c r="F1128">
        <v>1126</v>
      </c>
      <c r="G1128" s="31">
        <f t="shared" si="116"/>
        <v>3.3194948001759537</v>
      </c>
      <c r="H1128" s="35">
        <f>Tool!$E$10+('Trajectory Map'!G1128*SIN(RADIANS(90-2*DEGREES(ASIN($D$5/2000))))/COS(RADIANS(90-2*DEGREES(ASIN($D$5/2000))))-('Trajectory Map'!G1128*'Trajectory Map'!G1128/((VLOOKUP($D$5,$AD$3:$AR$2002,15,FALSE)*4*COS(RADIANS(90-2*DEGREES(ASIN($D$5/2000))))*COS(RADIANS(90-2*DEGREES(ASIN($D$5/2000))))))))</f>
        <v>4.3001046682871262</v>
      </c>
      <c r="AD1128" s="33">
        <f t="shared" si="120"/>
        <v>1126</v>
      </c>
      <c r="AE1128" s="33">
        <f t="shared" si="117"/>
        <v>1652.9137908554094</v>
      </c>
      <c r="AH1128" s="33">
        <f t="shared" si="118"/>
        <v>34.263522691277217</v>
      </c>
      <c r="AI1128" s="33">
        <f t="shared" si="119"/>
        <v>55.736477308722783</v>
      </c>
      <c r="AK1128" s="75">
        <f t="shared" si="121"/>
        <v>21.472954617445566</v>
      </c>
      <c r="AN1128" s="64"/>
      <c r="AQ1128" s="64"/>
      <c r="AR1128" s="75">
        <f>(SQRT((SIN(RADIANS(90-DEGREES(ASIN(AD1128/2000))))*SQRT(2*Basic!$C$4*9.81)*Tool!$B$125*SIN(RADIANS(90-DEGREES(ASIN(AD1128/2000))))*SQRT(2*Basic!$C$4*9.81)*Tool!$B$125)+(COS(RADIANS(90-DEGREES(ASIN(AD1128/2000))))*SQRT(2*Basic!$C$4*9.81)*COS(RADIANS(90-DEGREES(ASIN(AD1128/2000))))*SQRT(2*Basic!$C$4*9.81))))*(SQRT((SIN(RADIANS(90-DEGREES(ASIN(AD1128/2000))))*SQRT(2*Basic!$C$4*9.81)*Tool!$B$125*SIN(RADIANS(90-DEGREES(ASIN(AD1128/2000))))*SQRT(2*Basic!$C$4*9.81)*Tool!$B$125)+(COS(RADIANS(90-DEGREES(ASIN(AD1128/2000))))*SQRT(2*Basic!$C$4*9.81)*COS(RADIANS(90-DEGREES(ASIN(AD1128/2000))))*SQRT(2*Basic!$C$4*9.81))))/(2*9.81)</f>
        <v>1.1675448768399999</v>
      </c>
      <c r="AS1128" s="75">
        <f>(1/9.81)*((SQRT((SIN(RADIANS(90-DEGREES(ASIN(AD1128/2000))))*SQRT(2*Basic!$C$4*9.81)*Tool!$B$125*SIN(RADIANS(90-DEGREES(ASIN(AD1128/2000))))*SQRT(2*Basic!$C$4*9.81)*Tool!$B$125)+(COS(RADIANS(90-DEGREES(ASIN(AD1128/2000))))*SQRT(2*Basic!$C$4*9.81)*COS(RADIANS(90-DEGREES(ASIN(AD1128/2000))))*SQRT(2*Basic!$C$4*9.81))))*SIN(RADIANS(AK1128))+(SQRT(((SQRT((SIN(RADIANS(90-DEGREES(ASIN(AD1128/2000))))*SQRT(2*Basic!$C$4*9.81)*Tool!$B$125*SIN(RADIANS(90-DEGREES(ASIN(AD1128/2000))))*SQRT(2*Basic!$C$4*9.81)*Tool!$B$125)+(COS(RADIANS(90-DEGREES(ASIN(AD1128/2000))))*SQRT(2*Basic!$C$4*9.81)*COS(RADIANS(90-DEGREES(ASIN(AD1128/2000))))*SQRT(2*Basic!$C$4*9.81))))*SIN(RADIANS(AK1128))*(SQRT((SIN(RADIANS(90-DEGREES(ASIN(AD1128/2000))))*SQRT(2*Basic!$C$4*9.81)*Tool!$B$125*SIN(RADIANS(90-DEGREES(ASIN(AD1128/2000))))*SQRT(2*Basic!$C$4*9.81)*Tool!$B$125)+(COS(RADIANS(90-DEGREES(ASIN(AD1128/2000))))*SQRT(2*Basic!$C$4*9.81)*COS(RADIANS(90-DEGREES(ASIN(AD1128/2000))))*SQRT(2*Basic!$C$4*9.81))))*SIN(RADIANS(AK1128)))-19.62*(-Basic!$C$3))))*(SQRT((SIN(RADIANS(90-DEGREES(ASIN(AD1128/2000))))*SQRT(2*Basic!$C$4*9.81)*Tool!$B$125*SIN(RADIANS(90-DEGREES(ASIN(AD1128/2000))))*SQRT(2*Basic!$C$4*9.81)*Tool!$B$125)+(COS(RADIANS(90-DEGREES(ASIN(AD1128/2000))))*SQRT(2*Basic!$C$4*9.81)*COS(RADIANS(90-DEGREES(ASIN(AD1128/2000))))*SQRT(2*Basic!$C$4*9.81))))*COS(RADIANS(AK1128))</f>
        <v>5.7853435855559976</v>
      </c>
    </row>
    <row r="1129" spans="6:45" x14ac:dyDescent="0.3">
      <c r="F1129">
        <v>1127</v>
      </c>
      <c r="G1129" s="31">
        <f t="shared" si="116"/>
        <v>3.3224428417391652</v>
      </c>
      <c r="H1129" s="35">
        <f>Tool!$E$10+('Trajectory Map'!G1129*SIN(RADIANS(90-2*DEGREES(ASIN($D$5/2000))))/COS(RADIANS(90-2*DEGREES(ASIN($D$5/2000))))-('Trajectory Map'!G1129*'Trajectory Map'!G1129/((VLOOKUP($D$5,$AD$3:$AR$2002,15,FALSE)*4*COS(RADIANS(90-2*DEGREES(ASIN($D$5/2000))))*COS(RADIANS(90-2*DEGREES(ASIN($D$5/2000))))))))</f>
        <v>4.2966488922036383</v>
      </c>
      <c r="AD1129" s="33">
        <f t="shared" si="120"/>
        <v>1127</v>
      </c>
      <c r="AE1129" s="33">
        <f t="shared" si="117"/>
        <v>1652.2321265488092</v>
      </c>
      <c r="AH1129" s="33">
        <f t="shared" si="118"/>
        <v>34.298193340741172</v>
      </c>
      <c r="AI1129" s="33">
        <f t="shared" si="119"/>
        <v>55.701806659258828</v>
      </c>
      <c r="AK1129" s="75">
        <f t="shared" si="121"/>
        <v>21.403613318517657</v>
      </c>
      <c r="AN1129" s="64"/>
      <c r="AQ1129" s="64"/>
      <c r="AR1129" s="75">
        <f>(SQRT((SIN(RADIANS(90-DEGREES(ASIN(AD1129/2000))))*SQRT(2*Basic!$C$4*9.81)*Tool!$B$125*SIN(RADIANS(90-DEGREES(ASIN(AD1129/2000))))*SQRT(2*Basic!$C$4*9.81)*Tool!$B$125)+(COS(RADIANS(90-DEGREES(ASIN(AD1129/2000))))*SQRT(2*Basic!$C$4*9.81)*COS(RADIANS(90-DEGREES(ASIN(AD1129/2000))))*SQRT(2*Basic!$C$4*9.81))))*(SQRT((SIN(RADIANS(90-DEGREES(ASIN(AD1129/2000))))*SQRT(2*Basic!$C$4*9.81)*Tool!$B$125*SIN(RADIANS(90-DEGREES(ASIN(AD1129/2000))))*SQRT(2*Basic!$C$4*9.81)*Tool!$B$125)+(COS(RADIANS(90-DEGREES(ASIN(AD1129/2000))))*SQRT(2*Basic!$C$4*9.81)*COS(RADIANS(90-DEGREES(ASIN(AD1129/2000))))*SQRT(2*Basic!$C$4*9.81))))/(2*9.81)</f>
        <v>1.1681488836100002</v>
      </c>
      <c r="AS1129" s="75">
        <f>(1/9.81)*((SQRT((SIN(RADIANS(90-DEGREES(ASIN(AD1129/2000))))*SQRT(2*Basic!$C$4*9.81)*Tool!$B$125*SIN(RADIANS(90-DEGREES(ASIN(AD1129/2000))))*SQRT(2*Basic!$C$4*9.81)*Tool!$B$125)+(COS(RADIANS(90-DEGREES(ASIN(AD1129/2000))))*SQRT(2*Basic!$C$4*9.81)*COS(RADIANS(90-DEGREES(ASIN(AD1129/2000))))*SQRT(2*Basic!$C$4*9.81))))*SIN(RADIANS(AK1129))+(SQRT(((SQRT((SIN(RADIANS(90-DEGREES(ASIN(AD1129/2000))))*SQRT(2*Basic!$C$4*9.81)*Tool!$B$125*SIN(RADIANS(90-DEGREES(ASIN(AD1129/2000))))*SQRT(2*Basic!$C$4*9.81)*Tool!$B$125)+(COS(RADIANS(90-DEGREES(ASIN(AD1129/2000))))*SQRT(2*Basic!$C$4*9.81)*COS(RADIANS(90-DEGREES(ASIN(AD1129/2000))))*SQRT(2*Basic!$C$4*9.81))))*SIN(RADIANS(AK1129))*(SQRT((SIN(RADIANS(90-DEGREES(ASIN(AD1129/2000))))*SQRT(2*Basic!$C$4*9.81)*Tool!$B$125*SIN(RADIANS(90-DEGREES(ASIN(AD1129/2000))))*SQRT(2*Basic!$C$4*9.81)*Tool!$B$125)+(COS(RADIANS(90-DEGREES(ASIN(AD1129/2000))))*SQRT(2*Basic!$C$4*9.81)*COS(RADIANS(90-DEGREES(ASIN(AD1129/2000))))*SQRT(2*Basic!$C$4*9.81))))*SIN(RADIANS(AK1129)))-19.62*(-Basic!$C$3))))*(SQRT((SIN(RADIANS(90-DEGREES(ASIN(AD1129/2000))))*SQRT(2*Basic!$C$4*9.81)*Tool!$B$125*SIN(RADIANS(90-DEGREES(ASIN(AD1129/2000))))*SQRT(2*Basic!$C$4*9.81)*Tool!$B$125)+(COS(RADIANS(90-DEGREES(ASIN(AD1129/2000))))*SQRT(2*Basic!$C$4*9.81)*COS(RADIANS(90-DEGREES(ASIN(AD1129/2000))))*SQRT(2*Basic!$C$4*9.81))))*COS(RADIANS(AK1129))</f>
        <v>5.7869887760992924</v>
      </c>
    </row>
    <row r="1130" spans="6:45" x14ac:dyDescent="0.3">
      <c r="F1130">
        <v>1128</v>
      </c>
      <c r="G1130" s="31">
        <f t="shared" si="116"/>
        <v>3.3253908833023762</v>
      </c>
      <c r="H1130" s="35">
        <f>Tool!$E$10+('Trajectory Map'!G1130*SIN(RADIANS(90-2*DEGREES(ASIN($D$5/2000))))/COS(RADIANS(90-2*DEGREES(ASIN($D$5/2000))))-('Trajectory Map'!G1130*'Trajectory Map'!G1130/((VLOOKUP($D$5,$AD$3:$AR$2002,15,FALSE)*4*COS(RADIANS(90-2*DEGREES(ASIN($D$5/2000))))*COS(RADIANS(90-2*DEGREES(ASIN($D$5/2000))))))))</f>
        <v>4.2931896625266379</v>
      </c>
      <c r="AD1130" s="33">
        <f t="shared" si="120"/>
        <v>1128</v>
      </c>
      <c r="AE1130" s="33">
        <f t="shared" si="117"/>
        <v>1651.5495753988132</v>
      </c>
      <c r="AH1130" s="33">
        <f t="shared" si="118"/>
        <v>34.332878306596832</v>
      </c>
      <c r="AI1130" s="33">
        <f t="shared" si="119"/>
        <v>55.667121693403168</v>
      </c>
      <c r="AK1130" s="75">
        <f t="shared" si="121"/>
        <v>21.334243386806335</v>
      </c>
      <c r="AN1130" s="64"/>
      <c r="AQ1130" s="64"/>
      <c r="AR1130" s="75">
        <f>(SQRT((SIN(RADIANS(90-DEGREES(ASIN(AD1130/2000))))*SQRT(2*Basic!$C$4*9.81)*Tool!$B$125*SIN(RADIANS(90-DEGREES(ASIN(AD1130/2000))))*SQRT(2*Basic!$C$4*9.81)*Tool!$B$125)+(COS(RADIANS(90-DEGREES(ASIN(AD1130/2000))))*SQRT(2*Basic!$C$4*9.81)*COS(RADIANS(90-DEGREES(ASIN(AD1130/2000))))*SQRT(2*Basic!$C$4*9.81))))*(SQRT((SIN(RADIANS(90-DEGREES(ASIN(AD1130/2000))))*SQRT(2*Basic!$C$4*9.81)*Tool!$B$125*SIN(RADIANS(90-DEGREES(ASIN(AD1130/2000))))*SQRT(2*Basic!$C$4*9.81)*Tool!$B$125)+(COS(RADIANS(90-DEGREES(ASIN(AD1130/2000))))*SQRT(2*Basic!$C$4*9.81)*COS(RADIANS(90-DEGREES(ASIN(AD1130/2000))))*SQRT(2*Basic!$C$4*9.81))))/(2*9.81)</f>
        <v>1.1687534265599997</v>
      </c>
      <c r="AS1130" s="75">
        <f>(1/9.81)*((SQRT((SIN(RADIANS(90-DEGREES(ASIN(AD1130/2000))))*SQRT(2*Basic!$C$4*9.81)*Tool!$B$125*SIN(RADIANS(90-DEGREES(ASIN(AD1130/2000))))*SQRT(2*Basic!$C$4*9.81)*Tool!$B$125)+(COS(RADIANS(90-DEGREES(ASIN(AD1130/2000))))*SQRT(2*Basic!$C$4*9.81)*COS(RADIANS(90-DEGREES(ASIN(AD1130/2000))))*SQRT(2*Basic!$C$4*9.81))))*SIN(RADIANS(AK1130))+(SQRT(((SQRT((SIN(RADIANS(90-DEGREES(ASIN(AD1130/2000))))*SQRT(2*Basic!$C$4*9.81)*Tool!$B$125*SIN(RADIANS(90-DEGREES(ASIN(AD1130/2000))))*SQRT(2*Basic!$C$4*9.81)*Tool!$B$125)+(COS(RADIANS(90-DEGREES(ASIN(AD1130/2000))))*SQRT(2*Basic!$C$4*9.81)*COS(RADIANS(90-DEGREES(ASIN(AD1130/2000))))*SQRT(2*Basic!$C$4*9.81))))*SIN(RADIANS(AK1130))*(SQRT((SIN(RADIANS(90-DEGREES(ASIN(AD1130/2000))))*SQRT(2*Basic!$C$4*9.81)*Tool!$B$125*SIN(RADIANS(90-DEGREES(ASIN(AD1130/2000))))*SQRT(2*Basic!$C$4*9.81)*Tool!$B$125)+(COS(RADIANS(90-DEGREES(ASIN(AD1130/2000))))*SQRT(2*Basic!$C$4*9.81)*COS(RADIANS(90-DEGREES(ASIN(AD1130/2000))))*SQRT(2*Basic!$C$4*9.81))))*SIN(RADIANS(AK1130)))-19.62*(-Basic!$C$3))))*(SQRT((SIN(RADIANS(90-DEGREES(ASIN(AD1130/2000))))*SQRT(2*Basic!$C$4*9.81)*Tool!$B$125*SIN(RADIANS(90-DEGREES(ASIN(AD1130/2000))))*SQRT(2*Basic!$C$4*9.81)*Tool!$B$125)+(COS(RADIANS(90-DEGREES(ASIN(AD1130/2000))))*SQRT(2*Basic!$C$4*9.81)*COS(RADIANS(90-DEGREES(ASIN(AD1130/2000))))*SQRT(2*Basic!$C$4*9.81))))*COS(RADIANS(AK1130))</f>
        <v>5.7886223089241344</v>
      </c>
    </row>
    <row r="1131" spans="6:45" x14ac:dyDescent="0.3">
      <c r="F1131">
        <v>1129</v>
      </c>
      <c r="G1131" s="31">
        <f t="shared" si="116"/>
        <v>3.3283389248655877</v>
      </c>
      <c r="H1131" s="35">
        <f>Tool!$E$10+('Trajectory Map'!G1131*SIN(RADIANS(90-2*DEGREES(ASIN($D$5/2000))))/COS(RADIANS(90-2*DEGREES(ASIN($D$5/2000))))-('Trajectory Map'!G1131*'Trajectory Map'!G1131/((VLOOKUP($D$5,$AD$3:$AR$2002,15,FALSE)*4*COS(RADIANS(90-2*DEGREES(ASIN($D$5/2000))))*COS(RADIANS(90-2*DEGREES(ASIN($D$5/2000))))))))</f>
        <v>4.2897269792561206</v>
      </c>
      <c r="AD1131" s="33">
        <f t="shared" si="120"/>
        <v>1129</v>
      </c>
      <c r="AE1131" s="33">
        <f t="shared" si="117"/>
        <v>1650.8661363054243</v>
      </c>
      <c r="AH1131" s="33">
        <f t="shared" si="118"/>
        <v>34.367577619320436</v>
      </c>
      <c r="AI1131" s="33">
        <f t="shared" si="119"/>
        <v>55.632422380679564</v>
      </c>
      <c r="AK1131" s="75">
        <f t="shared" si="121"/>
        <v>21.264844761359129</v>
      </c>
      <c r="AN1131" s="64"/>
      <c r="AQ1131" s="64"/>
      <c r="AR1131" s="75">
        <f>(SQRT((SIN(RADIANS(90-DEGREES(ASIN(AD1131/2000))))*SQRT(2*Basic!$C$4*9.81)*Tool!$B$125*SIN(RADIANS(90-DEGREES(ASIN(AD1131/2000))))*SQRT(2*Basic!$C$4*9.81)*Tool!$B$125)+(COS(RADIANS(90-DEGREES(ASIN(AD1131/2000))))*SQRT(2*Basic!$C$4*9.81)*COS(RADIANS(90-DEGREES(ASIN(AD1131/2000))))*SQRT(2*Basic!$C$4*9.81))))*(SQRT((SIN(RADIANS(90-DEGREES(ASIN(AD1131/2000))))*SQRT(2*Basic!$C$4*9.81)*Tool!$B$125*SIN(RADIANS(90-DEGREES(ASIN(AD1131/2000))))*SQRT(2*Basic!$C$4*9.81)*Tool!$B$125)+(COS(RADIANS(90-DEGREES(ASIN(AD1131/2000))))*SQRT(2*Basic!$C$4*9.81)*COS(RADIANS(90-DEGREES(ASIN(AD1131/2000))))*SQRT(2*Basic!$C$4*9.81))))/(2*9.81)</f>
        <v>1.1693585056900002</v>
      </c>
      <c r="AS1131" s="75">
        <f>(1/9.81)*((SQRT((SIN(RADIANS(90-DEGREES(ASIN(AD1131/2000))))*SQRT(2*Basic!$C$4*9.81)*Tool!$B$125*SIN(RADIANS(90-DEGREES(ASIN(AD1131/2000))))*SQRT(2*Basic!$C$4*9.81)*Tool!$B$125)+(COS(RADIANS(90-DEGREES(ASIN(AD1131/2000))))*SQRT(2*Basic!$C$4*9.81)*COS(RADIANS(90-DEGREES(ASIN(AD1131/2000))))*SQRT(2*Basic!$C$4*9.81))))*SIN(RADIANS(AK1131))+(SQRT(((SQRT((SIN(RADIANS(90-DEGREES(ASIN(AD1131/2000))))*SQRT(2*Basic!$C$4*9.81)*Tool!$B$125*SIN(RADIANS(90-DEGREES(ASIN(AD1131/2000))))*SQRT(2*Basic!$C$4*9.81)*Tool!$B$125)+(COS(RADIANS(90-DEGREES(ASIN(AD1131/2000))))*SQRT(2*Basic!$C$4*9.81)*COS(RADIANS(90-DEGREES(ASIN(AD1131/2000))))*SQRT(2*Basic!$C$4*9.81))))*SIN(RADIANS(AK1131))*(SQRT((SIN(RADIANS(90-DEGREES(ASIN(AD1131/2000))))*SQRT(2*Basic!$C$4*9.81)*Tool!$B$125*SIN(RADIANS(90-DEGREES(ASIN(AD1131/2000))))*SQRT(2*Basic!$C$4*9.81)*Tool!$B$125)+(COS(RADIANS(90-DEGREES(ASIN(AD1131/2000))))*SQRT(2*Basic!$C$4*9.81)*COS(RADIANS(90-DEGREES(ASIN(AD1131/2000))))*SQRT(2*Basic!$C$4*9.81))))*SIN(RADIANS(AK1131)))-19.62*(-Basic!$C$3))))*(SQRT((SIN(RADIANS(90-DEGREES(ASIN(AD1131/2000))))*SQRT(2*Basic!$C$4*9.81)*Tool!$B$125*SIN(RADIANS(90-DEGREES(ASIN(AD1131/2000))))*SQRT(2*Basic!$C$4*9.81)*Tool!$B$125)+(COS(RADIANS(90-DEGREES(ASIN(AD1131/2000))))*SQRT(2*Basic!$C$4*9.81)*COS(RADIANS(90-DEGREES(ASIN(AD1131/2000))))*SQRT(2*Basic!$C$4*9.81))))*COS(RADIANS(AK1131))</f>
        <v>5.7902441683893553</v>
      </c>
    </row>
    <row r="1132" spans="6:45" x14ac:dyDescent="0.3">
      <c r="F1132">
        <v>1130</v>
      </c>
      <c r="G1132" s="31">
        <f t="shared" si="116"/>
        <v>3.3312869664287987</v>
      </c>
      <c r="H1132" s="35">
        <f>Tool!$E$10+('Trajectory Map'!G1132*SIN(RADIANS(90-2*DEGREES(ASIN($D$5/2000))))/COS(RADIANS(90-2*DEGREES(ASIN($D$5/2000))))-('Trajectory Map'!G1132*'Trajectory Map'!G1132/((VLOOKUP($D$5,$AD$3:$AR$2002,15,FALSE)*4*COS(RADIANS(90-2*DEGREES(ASIN($D$5/2000))))*COS(RADIANS(90-2*DEGREES(ASIN($D$5/2000))))))))</f>
        <v>4.2862608423920916</v>
      </c>
      <c r="AD1132" s="33">
        <f t="shared" si="120"/>
        <v>1130</v>
      </c>
      <c r="AE1132" s="33">
        <f t="shared" si="117"/>
        <v>1650.1818081653912</v>
      </c>
      <c r="AH1132" s="33">
        <f t="shared" si="118"/>
        <v>34.402291309472311</v>
      </c>
      <c r="AI1132" s="33">
        <f t="shared" si="119"/>
        <v>55.597708690527689</v>
      </c>
      <c r="AK1132" s="75">
        <f t="shared" si="121"/>
        <v>21.195417381055378</v>
      </c>
      <c r="AN1132" s="64"/>
      <c r="AQ1132" s="64"/>
      <c r="AR1132" s="75">
        <f>(SQRT((SIN(RADIANS(90-DEGREES(ASIN(AD1132/2000))))*SQRT(2*Basic!$C$4*9.81)*Tool!$B$125*SIN(RADIANS(90-DEGREES(ASIN(AD1132/2000))))*SQRT(2*Basic!$C$4*9.81)*Tool!$B$125)+(COS(RADIANS(90-DEGREES(ASIN(AD1132/2000))))*SQRT(2*Basic!$C$4*9.81)*COS(RADIANS(90-DEGREES(ASIN(AD1132/2000))))*SQRT(2*Basic!$C$4*9.81))))*(SQRT((SIN(RADIANS(90-DEGREES(ASIN(AD1132/2000))))*SQRT(2*Basic!$C$4*9.81)*Tool!$B$125*SIN(RADIANS(90-DEGREES(ASIN(AD1132/2000))))*SQRT(2*Basic!$C$4*9.81)*Tool!$B$125)+(COS(RADIANS(90-DEGREES(ASIN(AD1132/2000))))*SQRT(2*Basic!$C$4*9.81)*COS(RADIANS(90-DEGREES(ASIN(AD1132/2000))))*SQRT(2*Basic!$C$4*9.81))))/(2*9.81)</f>
        <v>1.1699641209999998</v>
      </c>
      <c r="AS1132" s="75">
        <f>(1/9.81)*((SQRT((SIN(RADIANS(90-DEGREES(ASIN(AD1132/2000))))*SQRT(2*Basic!$C$4*9.81)*Tool!$B$125*SIN(RADIANS(90-DEGREES(ASIN(AD1132/2000))))*SQRT(2*Basic!$C$4*9.81)*Tool!$B$125)+(COS(RADIANS(90-DEGREES(ASIN(AD1132/2000))))*SQRT(2*Basic!$C$4*9.81)*COS(RADIANS(90-DEGREES(ASIN(AD1132/2000))))*SQRT(2*Basic!$C$4*9.81))))*SIN(RADIANS(AK1132))+(SQRT(((SQRT((SIN(RADIANS(90-DEGREES(ASIN(AD1132/2000))))*SQRT(2*Basic!$C$4*9.81)*Tool!$B$125*SIN(RADIANS(90-DEGREES(ASIN(AD1132/2000))))*SQRT(2*Basic!$C$4*9.81)*Tool!$B$125)+(COS(RADIANS(90-DEGREES(ASIN(AD1132/2000))))*SQRT(2*Basic!$C$4*9.81)*COS(RADIANS(90-DEGREES(ASIN(AD1132/2000))))*SQRT(2*Basic!$C$4*9.81))))*SIN(RADIANS(AK1132))*(SQRT((SIN(RADIANS(90-DEGREES(ASIN(AD1132/2000))))*SQRT(2*Basic!$C$4*9.81)*Tool!$B$125*SIN(RADIANS(90-DEGREES(ASIN(AD1132/2000))))*SQRT(2*Basic!$C$4*9.81)*Tool!$B$125)+(COS(RADIANS(90-DEGREES(ASIN(AD1132/2000))))*SQRT(2*Basic!$C$4*9.81)*COS(RADIANS(90-DEGREES(ASIN(AD1132/2000))))*SQRT(2*Basic!$C$4*9.81))))*SIN(RADIANS(AK1132)))-19.62*(-Basic!$C$3))))*(SQRT((SIN(RADIANS(90-DEGREES(ASIN(AD1132/2000))))*SQRT(2*Basic!$C$4*9.81)*Tool!$B$125*SIN(RADIANS(90-DEGREES(ASIN(AD1132/2000))))*SQRT(2*Basic!$C$4*9.81)*Tool!$B$125)+(COS(RADIANS(90-DEGREES(ASIN(AD1132/2000))))*SQRT(2*Basic!$C$4*9.81)*COS(RADIANS(90-DEGREES(ASIN(AD1132/2000))))*SQRT(2*Basic!$C$4*9.81))))*COS(RADIANS(AK1132))</f>
        <v>5.7918543388691068</v>
      </c>
    </row>
    <row r="1133" spans="6:45" x14ac:dyDescent="0.3">
      <c r="F1133">
        <v>1131</v>
      </c>
      <c r="G1133" s="31">
        <f t="shared" si="116"/>
        <v>3.3342350079920102</v>
      </c>
      <c r="H1133" s="35">
        <f>Tool!$E$10+('Trajectory Map'!G1133*SIN(RADIANS(90-2*DEGREES(ASIN($D$5/2000))))/COS(RADIANS(90-2*DEGREES(ASIN($D$5/2000))))-('Trajectory Map'!G1133*'Trajectory Map'!G1133/((VLOOKUP($D$5,$AD$3:$AR$2002,15,FALSE)*4*COS(RADIANS(90-2*DEGREES(ASIN($D$5/2000))))*COS(RADIANS(90-2*DEGREES(ASIN($D$5/2000))))))))</f>
        <v>4.2827912519345475</v>
      </c>
      <c r="AD1133" s="33">
        <f t="shared" si="120"/>
        <v>1131</v>
      </c>
      <c r="AE1133" s="33">
        <f t="shared" si="117"/>
        <v>1649.4965898721948</v>
      </c>
      <c r="AH1133" s="33">
        <f t="shared" si="118"/>
        <v>34.437019407697306</v>
      </c>
      <c r="AI1133" s="33">
        <f t="shared" si="119"/>
        <v>55.562980592302694</v>
      </c>
      <c r="AK1133" s="75">
        <f t="shared" si="121"/>
        <v>21.125961184605387</v>
      </c>
      <c r="AN1133" s="64"/>
      <c r="AQ1133" s="64"/>
      <c r="AR1133" s="75">
        <f>(SQRT((SIN(RADIANS(90-DEGREES(ASIN(AD1133/2000))))*SQRT(2*Basic!$C$4*9.81)*Tool!$B$125*SIN(RADIANS(90-DEGREES(ASIN(AD1133/2000))))*SQRT(2*Basic!$C$4*9.81)*Tool!$B$125)+(COS(RADIANS(90-DEGREES(ASIN(AD1133/2000))))*SQRT(2*Basic!$C$4*9.81)*COS(RADIANS(90-DEGREES(ASIN(AD1133/2000))))*SQRT(2*Basic!$C$4*9.81))))*(SQRT((SIN(RADIANS(90-DEGREES(ASIN(AD1133/2000))))*SQRT(2*Basic!$C$4*9.81)*Tool!$B$125*SIN(RADIANS(90-DEGREES(ASIN(AD1133/2000))))*SQRT(2*Basic!$C$4*9.81)*Tool!$B$125)+(COS(RADIANS(90-DEGREES(ASIN(AD1133/2000))))*SQRT(2*Basic!$C$4*9.81)*COS(RADIANS(90-DEGREES(ASIN(AD1133/2000))))*SQRT(2*Basic!$C$4*9.81))))/(2*9.81)</f>
        <v>1.1705702724900002</v>
      </c>
      <c r="AS1133" s="75">
        <f>(1/9.81)*((SQRT((SIN(RADIANS(90-DEGREES(ASIN(AD1133/2000))))*SQRT(2*Basic!$C$4*9.81)*Tool!$B$125*SIN(RADIANS(90-DEGREES(ASIN(AD1133/2000))))*SQRT(2*Basic!$C$4*9.81)*Tool!$B$125)+(COS(RADIANS(90-DEGREES(ASIN(AD1133/2000))))*SQRT(2*Basic!$C$4*9.81)*COS(RADIANS(90-DEGREES(ASIN(AD1133/2000))))*SQRT(2*Basic!$C$4*9.81))))*SIN(RADIANS(AK1133))+(SQRT(((SQRT((SIN(RADIANS(90-DEGREES(ASIN(AD1133/2000))))*SQRT(2*Basic!$C$4*9.81)*Tool!$B$125*SIN(RADIANS(90-DEGREES(ASIN(AD1133/2000))))*SQRT(2*Basic!$C$4*9.81)*Tool!$B$125)+(COS(RADIANS(90-DEGREES(ASIN(AD1133/2000))))*SQRT(2*Basic!$C$4*9.81)*COS(RADIANS(90-DEGREES(ASIN(AD1133/2000))))*SQRT(2*Basic!$C$4*9.81))))*SIN(RADIANS(AK1133))*(SQRT((SIN(RADIANS(90-DEGREES(ASIN(AD1133/2000))))*SQRT(2*Basic!$C$4*9.81)*Tool!$B$125*SIN(RADIANS(90-DEGREES(ASIN(AD1133/2000))))*SQRT(2*Basic!$C$4*9.81)*Tool!$B$125)+(COS(RADIANS(90-DEGREES(ASIN(AD1133/2000))))*SQRT(2*Basic!$C$4*9.81)*COS(RADIANS(90-DEGREES(ASIN(AD1133/2000))))*SQRT(2*Basic!$C$4*9.81))))*SIN(RADIANS(AK1133)))-19.62*(-Basic!$C$3))))*(SQRT((SIN(RADIANS(90-DEGREES(ASIN(AD1133/2000))))*SQRT(2*Basic!$C$4*9.81)*Tool!$B$125*SIN(RADIANS(90-DEGREES(ASIN(AD1133/2000))))*SQRT(2*Basic!$C$4*9.81)*Tool!$B$125)+(COS(RADIANS(90-DEGREES(ASIN(AD1133/2000))))*SQRT(2*Basic!$C$4*9.81)*COS(RADIANS(90-DEGREES(ASIN(AD1133/2000))))*SQRT(2*Basic!$C$4*9.81))))*COS(RADIANS(AK1133))</f>
        <v>5.7934528047529907</v>
      </c>
    </row>
    <row r="1134" spans="6:45" x14ac:dyDescent="0.3">
      <c r="F1134">
        <v>1132</v>
      </c>
      <c r="G1134" s="31">
        <f t="shared" si="116"/>
        <v>3.3371830495552213</v>
      </c>
      <c r="H1134" s="35">
        <f>Tool!$E$10+('Trajectory Map'!G1134*SIN(RADIANS(90-2*DEGREES(ASIN($D$5/2000))))/COS(RADIANS(90-2*DEGREES(ASIN($D$5/2000))))-('Trajectory Map'!G1134*'Trajectory Map'!G1134/((VLOOKUP($D$5,$AD$3:$AR$2002,15,FALSE)*4*COS(RADIANS(90-2*DEGREES(ASIN($D$5/2000))))*COS(RADIANS(90-2*DEGREES(ASIN($D$5/2000))))))))</f>
        <v>4.279318207883489</v>
      </c>
      <c r="AD1134" s="33">
        <f t="shared" si="120"/>
        <v>1132</v>
      </c>
      <c r="AE1134" s="33">
        <f t="shared" si="117"/>
        <v>1648.8104803160368</v>
      </c>
      <c r="AH1134" s="33">
        <f t="shared" si="118"/>
        <v>34.471761944725081</v>
      </c>
      <c r="AI1134" s="33">
        <f t="shared" si="119"/>
        <v>55.528238055274919</v>
      </c>
      <c r="AK1134" s="75">
        <f t="shared" si="121"/>
        <v>21.056476110549838</v>
      </c>
      <c r="AN1134" s="64"/>
      <c r="AQ1134" s="64"/>
      <c r="AR1134" s="75">
        <f>(SQRT((SIN(RADIANS(90-DEGREES(ASIN(AD1134/2000))))*SQRT(2*Basic!$C$4*9.81)*Tool!$B$125*SIN(RADIANS(90-DEGREES(ASIN(AD1134/2000))))*SQRT(2*Basic!$C$4*9.81)*Tool!$B$125)+(COS(RADIANS(90-DEGREES(ASIN(AD1134/2000))))*SQRT(2*Basic!$C$4*9.81)*COS(RADIANS(90-DEGREES(ASIN(AD1134/2000))))*SQRT(2*Basic!$C$4*9.81))))*(SQRT((SIN(RADIANS(90-DEGREES(ASIN(AD1134/2000))))*SQRT(2*Basic!$C$4*9.81)*Tool!$B$125*SIN(RADIANS(90-DEGREES(ASIN(AD1134/2000))))*SQRT(2*Basic!$C$4*9.81)*Tool!$B$125)+(COS(RADIANS(90-DEGREES(ASIN(AD1134/2000))))*SQRT(2*Basic!$C$4*9.81)*COS(RADIANS(90-DEGREES(ASIN(AD1134/2000))))*SQRT(2*Basic!$C$4*9.81))))/(2*9.81)</f>
        <v>1.1711769601599999</v>
      </c>
      <c r="AS1134" s="75">
        <f>(1/9.81)*((SQRT((SIN(RADIANS(90-DEGREES(ASIN(AD1134/2000))))*SQRT(2*Basic!$C$4*9.81)*Tool!$B$125*SIN(RADIANS(90-DEGREES(ASIN(AD1134/2000))))*SQRT(2*Basic!$C$4*9.81)*Tool!$B$125)+(COS(RADIANS(90-DEGREES(ASIN(AD1134/2000))))*SQRT(2*Basic!$C$4*9.81)*COS(RADIANS(90-DEGREES(ASIN(AD1134/2000))))*SQRT(2*Basic!$C$4*9.81))))*SIN(RADIANS(AK1134))+(SQRT(((SQRT((SIN(RADIANS(90-DEGREES(ASIN(AD1134/2000))))*SQRT(2*Basic!$C$4*9.81)*Tool!$B$125*SIN(RADIANS(90-DEGREES(ASIN(AD1134/2000))))*SQRT(2*Basic!$C$4*9.81)*Tool!$B$125)+(COS(RADIANS(90-DEGREES(ASIN(AD1134/2000))))*SQRT(2*Basic!$C$4*9.81)*COS(RADIANS(90-DEGREES(ASIN(AD1134/2000))))*SQRT(2*Basic!$C$4*9.81))))*SIN(RADIANS(AK1134))*(SQRT((SIN(RADIANS(90-DEGREES(ASIN(AD1134/2000))))*SQRT(2*Basic!$C$4*9.81)*Tool!$B$125*SIN(RADIANS(90-DEGREES(ASIN(AD1134/2000))))*SQRT(2*Basic!$C$4*9.81)*Tool!$B$125)+(COS(RADIANS(90-DEGREES(ASIN(AD1134/2000))))*SQRT(2*Basic!$C$4*9.81)*COS(RADIANS(90-DEGREES(ASIN(AD1134/2000))))*SQRT(2*Basic!$C$4*9.81))))*SIN(RADIANS(AK1134)))-19.62*(-Basic!$C$3))))*(SQRT((SIN(RADIANS(90-DEGREES(ASIN(AD1134/2000))))*SQRT(2*Basic!$C$4*9.81)*Tool!$B$125*SIN(RADIANS(90-DEGREES(ASIN(AD1134/2000))))*SQRT(2*Basic!$C$4*9.81)*Tool!$B$125)+(COS(RADIANS(90-DEGREES(ASIN(AD1134/2000))))*SQRT(2*Basic!$C$4*9.81)*COS(RADIANS(90-DEGREES(ASIN(AD1134/2000))))*SQRT(2*Basic!$C$4*9.81))))*COS(RADIANS(AK1134))</f>
        <v>5.7950395504461572</v>
      </c>
    </row>
    <row r="1135" spans="6:45" x14ac:dyDescent="0.3">
      <c r="F1135">
        <v>1133</v>
      </c>
      <c r="G1135" s="31">
        <f t="shared" si="116"/>
        <v>3.3401310911184328</v>
      </c>
      <c r="H1135" s="35">
        <f>Tool!$E$10+('Trajectory Map'!G1135*SIN(RADIANS(90-2*DEGREES(ASIN($D$5/2000))))/COS(RADIANS(90-2*DEGREES(ASIN($D$5/2000))))-('Trajectory Map'!G1135*'Trajectory Map'!G1135/((VLOOKUP($D$5,$AD$3:$AR$2002,15,FALSE)*4*COS(RADIANS(90-2*DEGREES(ASIN($D$5/2000))))*COS(RADIANS(90-2*DEGREES(ASIN($D$5/2000))))))))</f>
        <v>4.2758417102389163</v>
      </c>
      <c r="AD1135" s="33">
        <f t="shared" si="120"/>
        <v>1133</v>
      </c>
      <c r="AE1135" s="33">
        <f t="shared" si="117"/>
        <v>1648.1234783838254</v>
      </c>
      <c r="AH1135" s="33">
        <f t="shared" si="118"/>
        <v>34.506518951370523</v>
      </c>
      <c r="AI1135" s="33">
        <f t="shared" si="119"/>
        <v>55.493481048629477</v>
      </c>
      <c r="AK1135" s="75">
        <f t="shared" si="121"/>
        <v>20.986962097258953</v>
      </c>
      <c r="AN1135" s="64"/>
      <c r="AQ1135" s="64"/>
      <c r="AR1135" s="75">
        <f>(SQRT((SIN(RADIANS(90-DEGREES(ASIN(AD1135/2000))))*SQRT(2*Basic!$C$4*9.81)*Tool!$B$125*SIN(RADIANS(90-DEGREES(ASIN(AD1135/2000))))*SQRT(2*Basic!$C$4*9.81)*Tool!$B$125)+(COS(RADIANS(90-DEGREES(ASIN(AD1135/2000))))*SQRT(2*Basic!$C$4*9.81)*COS(RADIANS(90-DEGREES(ASIN(AD1135/2000))))*SQRT(2*Basic!$C$4*9.81))))*(SQRT((SIN(RADIANS(90-DEGREES(ASIN(AD1135/2000))))*SQRT(2*Basic!$C$4*9.81)*Tool!$B$125*SIN(RADIANS(90-DEGREES(ASIN(AD1135/2000))))*SQRT(2*Basic!$C$4*9.81)*Tool!$B$125)+(COS(RADIANS(90-DEGREES(ASIN(AD1135/2000))))*SQRT(2*Basic!$C$4*9.81)*COS(RADIANS(90-DEGREES(ASIN(AD1135/2000))))*SQRT(2*Basic!$C$4*9.81))))/(2*9.81)</f>
        <v>1.1717841840100001</v>
      </c>
      <c r="AS1135" s="75">
        <f>(1/9.81)*((SQRT((SIN(RADIANS(90-DEGREES(ASIN(AD1135/2000))))*SQRT(2*Basic!$C$4*9.81)*Tool!$B$125*SIN(RADIANS(90-DEGREES(ASIN(AD1135/2000))))*SQRT(2*Basic!$C$4*9.81)*Tool!$B$125)+(COS(RADIANS(90-DEGREES(ASIN(AD1135/2000))))*SQRT(2*Basic!$C$4*9.81)*COS(RADIANS(90-DEGREES(ASIN(AD1135/2000))))*SQRT(2*Basic!$C$4*9.81))))*SIN(RADIANS(AK1135))+(SQRT(((SQRT((SIN(RADIANS(90-DEGREES(ASIN(AD1135/2000))))*SQRT(2*Basic!$C$4*9.81)*Tool!$B$125*SIN(RADIANS(90-DEGREES(ASIN(AD1135/2000))))*SQRT(2*Basic!$C$4*9.81)*Tool!$B$125)+(COS(RADIANS(90-DEGREES(ASIN(AD1135/2000))))*SQRT(2*Basic!$C$4*9.81)*COS(RADIANS(90-DEGREES(ASIN(AD1135/2000))))*SQRT(2*Basic!$C$4*9.81))))*SIN(RADIANS(AK1135))*(SQRT((SIN(RADIANS(90-DEGREES(ASIN(AD1135/2000))))*SQRT(2*Basic!$C$4*9.81)*Tool!$B$125*SIN(RADIANS(90-DEGREES(ASIN(AD1135/2000))))*SQRT(2*Basic!$C$4*9.81)*Tool!$B$125)+(COS(RADIANS(90-DEGREES(ASIN(AD1135/2000))))*SQRT(2*Basic!$C$4*9.81)*COS(RADIANS(90-DEGREES(ASIN(AD1135/2000))))*SQRT(2*Basic!$C$4*9.81))))*SIN(RADIANS(AK1135)))-19.62*(-Basic!$C$3))))*(SQRT((SIN(RADIANS(90-DEGREES(ASIN(AD1135/2000))))*SQRT(2*Basic!$C$4*9.81)*Tool!$B$125*SIN(RADIANS(90-DEGREES(ASIN(AD1135/2000))))*SQRT(2*Basic!$C$4*9.81)*Tool!$B$125)+(COS(RADIANS(90-DEGREES(ASIN(AD1135/2000))))*SQRT(2*Basic!$C$4*9.81)*COS(RADIANS(90-DEGREES(ASIN(AD1135/2000))))*SQRT(2*Basic!$C$4*9.81))))*COS(RADIANS(AK1135))</f>
        <v>5.7966145603694308</v>
      </c>
    </row>
    <row r="1136" spans="6:45" x14ac:dyDescent="0.3">
      <c r="F1136">
        <v>1134</v>
      </c>
      <c r="G1136" s="31">
        <f t="shared" si="116"/>
        <v>3.3430791326816442</v>
      </c>
      <c r="H1136" s="35">
        <f>Tool!$E$10+('Trajectory Map'!G1136*SIN(RADIANS(90-2*DEGREES(ASIN($D$5/2000))))/COS(RADIANS(90-2*DEGREES(ASIN($D$5/2000))))-('Trajectory Map'!G1136*'Trajectory Map'!G1136/((VLOOKUP($D$5,$AD$3:$AR$2002,15,FALSE)*4*COS(RADIANS(90-2*DEGREES(ASIN($D$5/2000))))*COS(RADIANS(90-2*DEGREES(ASIN($D$5/2000))))))))</f>
        <v>4.2723617590008303</v>
      </c>
      <c r="AD1136" s="33">
        <f t="shared" si="120"/>
        <v>1134</v>
      </c>
      <c r="AE1136" s="33">
        <f t="shared" si="117"/>
        <v>1647.4355829591639</v>
      </c>
      <c r="AH1136" s="33">
        <f t="shared" si="118"/>
        <v>34.541290458534</v>
      </c>
      <c r="AI1136" s="33">
        <f t="shared" si="119"/>
        <v>55.458709541466</v>
      </c>
      <c r="AK1136" s="75">
        <f t="shared" si="121"/>
        <v>20.917419082932</v>
      </c>
      <c r="AN1136" s="64"/>
      <c r="AQ1136" s="64"/>
      <c r="AR1136" s="75">
        <f>(SQRT((SIN(RADIANS(90-DEGREES(ASIN(AD1136/2000))))*SQRT(2*Basic!$C$4*9.81)*Tool!$B$125*SIN(RADIANS(90-DEGREES(ASIN(AD1136/2000))))*SQRT(2*Basic!$C$4*9.81)*Tool!$B$125)+(COS(RADIANS(90-DEGREES(ASIN(AD1136/2000))))*SQRT(2*Basic!$C$4*9.81)*COS(RADIANS(90-DEGREES(ASIN(AD1136/2000))))*SQRT(2*Basic!$C$4*9.81))))*(SQRT((SIN(RADIANS(90-DEGREES(ASIN(AD1136/2000))))*SQRT(2*Basic!$C$4*9.81)*Tool!$B$125*SIN(RADIANS(90-DEGREES(ASIN(AD1136/2000))))*SQRT(2*Basic!$C$4*9.81)*Tool!$B$125)+(COS(RADIANS(90-DEGREES(ASIN(AD1136/2000))))*SQRT(2*Basic!$C$4*9.81)*COS(RADIANS(90-DEGREES(ASIN(AD1136/2000))))*SQRT(2*Basic!$C$4*9.81))))/(2*9.81)</f>
        <v>1.1723919440399997</v>
      </c>
      <c r="AS1136" s="75">
        <f>(1/9.81)*((SQRT((SIN(RADIANS(90-DEGREES(ASIN(AD1136/2000))))*SQRT(2*Basic!$C$4*9.81)*Tool!$B$125*SIN(RADIANS(90-DEGREES(ASIN(AD1136/2000))))*SQRT(2*Basic!$C$4*9.81)*Tool!$B$125)+(COS(RADIANS(90-DEGREES(ASIN(AD1136/2000))))*SQRT(2*Basic!$C$4*9.81)*COS(RADIANS(90-DEGREES(ASIN(AD1136/2000))))*SQRT(2*Basic!$C$4*9.81))))*SIN(RADIANS(AK1136))+(SQRT(((SQRT((SIN(RADIANS(90-DEGREES(ASIN(AD1136/2000))))*SQRT(2*Basic!$C$4*9.81)*Tool!$B$125*SIN(RADIANS(90-DEGREES(ASIN(AD1136/2000))))*SQRT(2*Basic!$C$4*9.81)*Tool!$B$125)+(COS(RADIANS(90-DEGREES(ASIN(AD1136/2000))))*SQRT(2*Basic!$C$4*9.81)*COS(RADIANS(90-DEGREES(ASIN(AD1136/2000))))*SQRT(2*Basic!$C$4*9.81))))*SIN(RADIANS(AK1136))*(SQRT((SIN(RADIANS(90-DEGREES(ASIN(AD1136/2000))))*SQRT(2*Basic!$C$4*9.81)*Tool!$B$125*SIN(RADIANS(90-DEGREES(ASIN(AD1136/2000))))*SQRT(2*Basic!$C$4*9.81)*Tool!$B$125)+(COS(RADIANS(90-DEGREES(ASIN(AD1136/2000))))*SQRT(2*Basic!$C$4*9.81)*COS(RADIANS(90-DEGREES(ASIN(AD1136/2000))))*SQRT(2*Basic!$C$4*9.81))))*SIN(RADIANS(AK1136)))-19.62*(-Basic!$C$3))))*(SQRT((SIN(RADIANS(90-DEGREES(ASIN(AD1136/2000))))*SQRT(2*Basic!$C$4*9.81)*Tool!$B$125*SIN(RADIANS(90-DEGREES(ASIN(AD1136/2000))))*SQRT(2*Basic!$C$4*9.81)*Tool!$B$125)+(COS(RADIANS(90-DEGREES(ASIN(AD1136/2000))))*SQRT(2*Basic!$C$4*9.81)*COS(RADIANS(90-DEGREES(ASIN(AD1136/2000))))*SQRT(2*Basic!$C$4*9.81))))*COS(RADIANS(AK1136))</f>
        <v>5.798177818959406</v>
      </c>
    </row>
    <row r="1137" spans="6:45" x14ac:dyDescent="0.3">
      <c r="F1137">
        <v>1135</v>
      </c>
      <c r="G1137" s="31">
        <f t="shared" si="116"/>
        <v>3.3460271742448553</v>
      </c>
      <c r="H1137" s="35">
        <f>Tool!$E$10+('Trajectory Map'!G1137*SIN(RADIANS(90-2*DEGREES(ASIN($D$5/2000))))/COS(RADIANS(90-2*DEGREES(ASIN($D$5/2000))))-('Trajectory Map'!G1137*'Trajectory Map'!G1137/((VLOOKUP($D$5,$AD$3:$AR$2002,15,FALSE)*4*COS(RADIANS(90-2*DEGREES(ASIN($D$5/2000))))*COS(RADIANS(90-2*DEGREES(ASIN($D$5/2000))))))))</f>
        <v>4.2688783541692299</v>
      </c>
      <c r="AD1137" s="33">
        <f t="shared" si="120"/>
        <v>1135</v>
      </c>
      <c r="AE1137" s="33">
        <f t="shared" si="117"/>
        <v>1646.7467929223362</v>
      </c>
      <c r="AH1137" s="33">
        <f t="shared" si="118"/>
        <v>34.576076497201811</v>
      </c>
      <c r="AI1137" s="33">
        <f t="shared" si="119"/>
        <v>55.423923502798189</v>
      </c>
      <c r="AK1137" s="75">
        <f t="shared" si="121"/>
        <v>20.847847005596378</v>
      </c>
      <c r="AN1137" s="64"/>
      <c r="AQ1137" s="64"/>
      <c r="AR1137" s="75">
        <f>(SQRT((SIN(RADIANS(90-DEGREES(ASIN(AD1137/2000))))*SQRT(2*Basic!$C$4*9.81)*Tool!$B$125*SIN(RADIANS(90-DEGREES(ASIN(AD1137/2000))))*SQRT(2*Basic!$C$4*9.81)*Tool!$B$125)+(COS(RADIANS(90-DEGREES(ASIN(AD1137/2000))))*SQRT(2*Basic!$C$4*9.81)*COS(RADIANS(90-DEGREES(ASIN(AD1137/2000))))*SQRT(2*Basic!$C$4*9.81))))*(SQRT((SIN(RADIANS(90-DEGREES(ASIN(AD1137/2000))))*SQRT(2*Basic!$C$4*9.81)*Tool!$B$125*SIN(RADIANS(90-DEGREES(ASIN(AD1137/2000))))*SQRT(2*Basic!$C$4*9.81)*Tool!$B$125)+(COS(RADIANS(90-DEGREES(ASIN(AD1137/2000))))*SQRT(2*Basic!$C$4*9.81)*COS(RADIANS(90-DEGREES(ASIN(AD1137/2000))))*SQRT(2*Basic!$C$4*9.81))))/(2*9.81)</f>
        <v>1.1730002402500004</v>
      </c>
      <c r="AS1137" s="75">
        <f>(1/9.81)*((SQRT((SIN(RADIANS(90-DEGREES(ASIN(AD1137/2000))))*SQRT(2*Basic!$C$4*9.81)*Tool!$B$125*SIN(RADIANS(90-DEGREES(ASIN(AD1137/2000))))*SQRT(2*Basic!$C$4*9.81)*Tool!$B$125)+(COS(RADIANS(90-DEGREES(ASIN(AD1137/2000))))*SQRT(2*Basic!$C$4*9.81)*COS(RADIANS(90-DEGREES(ASIN(AD1137/2000))))*SQRT(2*Basic!$C$4*9.81))))*SIN(RADIANS(AK1137))+(SQRT(((SQRT((SIN(RADIANS(90-DEGREES(ASIN(AD1137/2000))))*SQRT(2*Basic!$C$4*9.81)*Tool!$B$125*SIN(RADIANS(90-DEGREES(ASIN(AD1137/2000))))*SQRT(2*Basic!$C$4*9.81)*Tool!$B$125)+(COS(RADIANS(90-DEGREES(ASIN(AD1137/2000))))*SQRT(2*Basic!$C$4*9.81)*COS(RADIANS(90-DEGREES(ASIN(AD1137/2000))))*SQRT(2*Basic!$C$4*9.81))))*SIN(RADIANS(AK1137))*(SQRT((SIN(RADIANS(90-DEGREES(ASIN(AD1137/2000))))*SQRT(2*Basic!$C$4*9.81)*Tool!$B$125*SIN(RADIANS(90-DEGREES(ASIN(AD1137/2000))))*SQRT(2*Basic!$C$4*9.81)*Tool!$B$125)+(COS(RADIANS(90-DEGREES(ASIN(AD1137/2000))))*SQRT(2*Basic!$C$4*9.81)*COS(RADIANS(90-DEGREES(ASIN(AD1137/2000))))*SQRT(2*Basic!$C$4*9.81))))*SIN(RADIANS(AK1137)))-19.62*(-Basic!$C$3))))*(SQRT((SIN(RADIANS(90-DEGREES(ASIN(AD1137/2000))))*SQRT(2*Basic!$C$4*9.81)*Tool!$B$125*SIN(RADIANS(90-DEGREES(ASIN(AD1137/2000))))*SQRT(2*Basic!$C$4*9.81)*Tool!$B$125)+(COS(RADIANS(90-DEGREES(ASIN(AD1137/2000))))*SQRT(2*Basic!$C$4*9.81)*COS(RADIANS(90-DEGREES(ASIN(AD1137/2000))))*SQRT(2*Basic!$C$4*9.81))))*COS(RADIANS(AK1137))</f>
        <v>5.7997293106685746</v>
      </c>
    </row>
    <row r="1138" spans="6:45" x14ac:dyDescent="0.3">
      <c r="F1138">
        <v>1136</v>
      </c>
      <c r="G1138" s="31">
        <f t="shared" si="116"/>
        <v>3.3489752158080668</v>
      </c>
      <c r="H1138" s="35">
        <f>Tool!$E$10+('Trajectory Map'!G1138*SIN(RADIANS(90-2*DEGREES(ASIN($D$5/2000))))/COS(RADIANS(90-2*DEGREES(ASIN($D$5/2000))))-('Trajectory Map'!G1138*'Trajectory Map'!G1138/((VLOOKUP($D$5,$AD$3:$AR$2002,15,FALSE)*4*COS(RADIANS(90-2*DEGREES(ASIN($D$5/2000))))*COS(RADIANS(90-2*DEGREES(ASIN($D$5/2000))))))))</f>
        <v>4.2653914957441152</v>
      </c>
      <c r="AD1138" s="33">
        <f t="shared" si="120"/>
        <v>1136</v>
      </c>
      <c r="AE1138" s="33">
        <f t="shared" si="117"/>
        <v>1646.0571071502957</v>
      </c>
      <c r="AH1138" s="33">
        <f t="shared" si="118"/>
        <v>34.610877098446458</v>
      </c>
      <c r="AI1138" s="33">
        <f t="shared" si="119"/>
        <v>55.389122901553542</v>
      </c>
      <c r="AK1138" s="75">
        <f t="shared" si="121"/>
        <v>20.778245803107083</v>
      </c>
      <c r="AN1138" s="64"/>
      <c r="AQ1138" s="64"/>
      <c r="AR1138" s="75">
        <f>(SQRT((SIN(RADIANS(90-DEGREES(ASIN(AD1138/2000))))*SQRT(2*Basic!$C$4*9.81)*Tool!$B$125*SIN(RADIANS(90-DEGREES(ASIN(AD1138/2000))))*SQRT(2*Basic!$C$4*9.81)*Tool!$B$125)+(COS(RADIANS(90-DEGREES(ASIN(AD1138/2000))))*SQRT(2*Basic!$C$4*9.81)*COS(RADIANS(90-DEGREES(ASIN(AD1138/2000))))*SQRT(2*Basic!$C$4*9.81))))*(SQRT((SIN(RADIANS(90-DEGREES(ASIN(AD1138/2000))))*SQRT(2*Basic!$C$4*9.81)*Tool!$B$125*SIN(RADIANS(90-DEGREES(ASIN(AD1138/2000))))*SQRT(2*Basic!$C$4*9.81)*Tool!$B$125)+(COS(RADIANS(90-DEGREES(ASIN(AD1138/2000))))*SQRT(2*Basic!$C$4*9.81)*COS(RADIANS(90-DEGREES(ASIN(AD1138/2000))))*SQRT(2*Basic!$C$4*9.81))))/(2*9.81)</f>
        <v>1.1736090726400001</v>
      </c>
      <c r="AS1138" s="75">
        <f>(1/9.81)*((SQRT((SIN(RADIANS(90-DEGREES(ASIN(AD1138/2000))))*SQRT(2*Basic!$C$4*9.81)*Tool!$B$125*SIN(RADIANS(90-DEGREES(ASIN(AD1138/2000))))*SQRT(2*Basic!$C$4*9.81)*Tool!$B$125)+(COS(RADIANS(90-DEGREES(ASIN(AD1138/2000))))*SQRT(2*Basic!$C$4*9.81)*COS(RADIANS(90-DEGREES(ASIN(AD1138/2000))))*SQRT(2*Basic!$C$4*9.81))))*SIN(RADIANS(AK1138))+(SQRT(((SQRT((SIN(RADIANS(90-DEGREES(ASIN(AD1138/2000))))*SQRT(2*Basic!$C$4*9.81)*Tool!$B$125*SIN(RADIANS(90-DEGREES(ASIN(AD1138/2000))))*SQRT(2*Basic!$C$4*9.81)*Tool!$B$125)+(COS(RADIANS(90-DEGREES(ASIN(AD1138/2000))))*SQRT(2*Basic!$C$4*9.81)*COS(RADIANS(90-DEGREES(ASIN(AD1138/2000))))*SQRT(2*Basic!$C$4*9.81))))*SIN(RADIANS(AK1138))*(SQRT((SIN(RADIANS(90-DEGREES(ASIN(AD1138/2000))))*SQRT(2*Basic!$C$4*9.81)*Tool!$B$125*SIN(RADIANS(90-DEGREES(ASIN(AD1138/2000))))*SQRT(2*Basic!$C$4*9.81)*Tool!$B$125)+(COS(RADIANS(90-DEGREES(ASIN(AD1138/2000))))*SQRT(2*Basic!$C$4*9.81)*COS(RADIANS(90-DEGREES(ASIN(AD1138/2000))))*SQRT(2*Basic!$C$4*9.81))))*SIN(RADIANS(AK1138)))-19.62*(-Basic!$C$3))))*(SQRT((SIN(RADIANS(90-DEGREES(ASIN(AD1138/2000))))*SQRT(2*Basic!$C$4*9.81)*Tool!$B$125*SIN(RADIANS(90-DEGREES(ASIN(AD1138/2000))))*SQRT(2*Basic!$C$4*9.81)*Tool!$B$125)+(COS(RADIANS(90-DEGREES(ASIN(AD1138/2000))))*SQRT(2*Basic!$C$4*9.81)*COS(RADIANS(90-DEGREES(ASIN(AD1138/2000))))*SQRT(2*Basic!$C$4*9.81))))*COS(RADIANS(AK1138))</f>
        <v>5.8012690199654209</v>
      </c>
    </row>
    <row r="1139" spans="6:45" x14ac:dyDescent="0.3">
      <c r="F1139">
        <v>1137</v>
      </c>
      <c r="G1139" s="31">
        <f t="shared" si="116"/>
        <v>3.3519232573712778</v>
      </c>
      <c r="H1139" s="35">
        <f>Tool!$E$10+('Trajectory Map'!G1139*SIN(RADIANS(90-2*DEGREES(ASIN($D$5/2000))))/COS(RADIANS(90-2*DEGREES(ASIN($D$5/2000))))-('Trajectory Map'!G1139*'Trajectory Map'!G1139/((VLOOKUP($D$5,$AD$3:$AR$2002,15,FALSE)*4*COS(RADIANS(90-2*DEGREES(ASIN($D$5/2000))))*COS(RADIANS(90-2*DEGREES(ASIN($D$5/2000))))))))</f>
        <v>4.2619011837254863</v>
      </c>
      <c r="AD1139" s="33">
        <f t="shared" si="120"/>
        <v>1137</v>
      </c>
      <c r="AE1139" s="33">
        <f t="shared" si="117"/>
        <v>1645.3665245166501</v>
      </c>
      <c r="AH1139" s="33">
        <f t="shared" si="118"/>
        <v>34.645692293427089</v>
      </c>
      <c r="AI1139" s="33">
        <f t="shared" si="119"/>
        <v>55.354307706572911</v>
      </c>
      <c r="AK1139" s="75">
        <f t="shared" si="121"/>
        <v>20.708615413145822</v>
      </c>
      <c r="AN1139" s="64"/>
      <c r="AQ1139" s="64"/>
      <c r="AR1139" s="75">
        <f>(SQRT((SIN(RADIANS(90-DEGREES(ASIN(AD1139/2000))))*SQRT(2*Basic!$C$4*9.81)*Tool!$B$125*SIN(RADIANS(90-DEGREES(ASIN(AD1139/2000))))*SQRT(2*Basic!$C$4*9.81)*Tool!$B$125)+(COS(RADIANS(90-DEGREES(ASIN(AD1139/2000))))*SQRT(2*Basic!$C$4*9.81)*COS(RADIANS(90-DEGREES(ASIN(AD1139/2000))))*SQRT(2*Basic!$C$4*9.81))))*(SQRT((SIN(RADIANS(90-DEGREES(ASIN(AD1139/2000))))*SQRT(2*Basic!$C$4*9.81)*Tool!$B$125*SIN(RADIANS(90-DEGREES(ASIN(AD1139/2000))))*SQRT(2*Basic!$C$4*9.81)*Tool!$B$125)+(COS(RADIANS(90-DEGREES(ASIN(AD1139/2000))))*SQRT(2*Basic!$C$4*9.81)*COS(RADIANS(90-DEGREES(ASIN(AD1139/2000))))*SQRT(2*Basic!$C$4*9.81))))/(2*9.81)</f>
        <v>1.1742184412100001</v>
      </c>
      <c r="AS1139" s="75">
        <f>(1/9.81)*((SQRT((SIN(RADIANS(90-DEGREES(ASIN(AD1139/2000))))*SQRT(2*Basic!$C$4*9.81)*Tool!$B$125*SIN(RADIANS(90-DEGREES(ASIN(AD1139/2000))))*SQRT(2*Basic!$C$4*9.81)*Tool!$B$125)+(COS(RADIANS(90-DEGREES(ASIN(AD1139/2000))))*SQRT(2*Basic!$C$4*9.81)*COS(RADIANS(90-DEGREES(ASIN(AD1139/2000))))*SQRT(2*Basic!$C$4*9.81))))*SIN(RADIANS(AK1139))+(SQRT(((SQRT((SIN(RADIANS(90-DEGREES(ASIN(AD1139/2000))))*SQRT(2*Basic!$C$4*9.81)*Tool!$B$125*SIN(RADIANS(90-DEGREES(ASIN(AD1139/2000))))*SQRT(2*Basic!$C$4*9.81)*Tool!$B$125)+(COS(RADIANS(90-DEGREES(ASIN(AD1139/2000))))*SQRT(2*Basic!$C$4*9.81)*COS(RADIANS(90-DEGREES(ASIN(AD1139/2000))))*SQRT(2*Basic!$C$4*9.81))))*SIN(RADIANS(AK1139))*(SQRT((SIN(RADIANS(90-DEGREES(ASIN(AD1139/2000))))*SQRT(2*Basic!$C$4*9.81)*Tool!$B$125*SIN(RADIANS(90-DEGREES(ASIN(AD1139/2000))))*SQRT(2*Basic!$C$4*9.81)*Tool!$B$125)+(COS(RADIANS(90-DEGREES(ASIN(AD1139/2000))))*SQRT(2*Basic!$C$4*9.81)*COS(RADIANS(90-DEGREES(ASIN(AD1139/2000))))*SQRT(2*Basic!$C$4*9.81))))*SIN(RADIANS(AK1139)))-19.62*(-Basic!$C$3))))*(SQRT((SIN(RADIANS(90-DEGREES(ASIN(AD1139/2000))))*SQRT(2*Basic!$C$4*9.81)*Tool!$B$125*SIN(RADIANS(90-DEGREES(ASIN(AD1139/2000))))*SQRT(2*Basic!$C$4*9.81)*Tool!$B$125)+(COS(RADIANS(90-DEGREES(ASIN(AD1139/2000))))*SQRT(2*Basic!$C$4*9.81)*COS(RADIANS(90-DEGREES(ASIN(AD1139/2000))))*SQRT(2*Basic!$C$4*9.81))))*COS(RADIANS(AK1139))</f>
        <v>5.802796931334548</v>
      </c>
    </row>
    <row r="1140" spans="6:45" x14ac:dyDescent="0.3">
      <c r="F1140">
        <v>1138</v>
      </c>
      <c r="G1140" s="31">
        <f t="shared" si="116"/>
        <v>3.3548712989344893</v>
      </c>
      <c r="H1140" s="35">
        <f>Tool!$E$10+('Trajectory Map'!G1140*SIN(RADIANS(90-2*DEGREES(ASIN($D$5/2000))))/COS(RADIANS(90-2*DEGREES(ASIN($D$5/2000))))-('Trajectory Map'!G1140*'Trajectory Map'!G1140/((VLOOKUP($D$5,$AD$3:$AR$2002,15,FALSE)*4*COS(RADIANS(90-2*DEGREES(ASIN($D$5/2000))))*COS(RADIANS(90-2*DEGREES(ASIN($D$5/2000))))))))</f>
        <v>4.2584074181133431</v>
      </c>
      <c r="AD1140" s="33">
        <f t="shared" si="120"/>
        <v>1138</v>
      </c>
      <c r="AE1140" s="33">
        <f t="shared" si="117"/>
        <v>1644.6750438916497</v>
      </c>
      <c r="AH1140" s="33">
        <f t="shared" si="118"/>
        <v>34.680522113389749</v>
      </c>
      <c r="AI1140" s="33">
        <f t="shared" si="119"/>
        <v>55.319477886610251</v>
      </c>
      <c r="AK1140" s="75">
        <f t="shared" si="121"/>
        <v>20.638955773220502</v>
      </c>
      <c r="AN1140" s="64"/>
      <c r="AQ1140" s="64"/>
      <c r="AR1140" s="75">
        <f>(SQRT((SIN(RADIANS(90-DEGREES(ASIN(AD1140/2000))))*SQRT(2*Basic!$C$4*9.81)*Tool!$B$125*SIN(RADIANS(90-DEGREES(ASIN(AD1140/2000))))*SQRT(2*Basic!$C$4*9.81)*Tool!$B$125)+(COS(RADIANS(90-DEGREES(ASIN(AD1140/2000))))*SQRT(2*Basic!$C$4*9.81)*COS(RADIANS(90-DEGREES(ASIN(AD1140/2000))))*SQRT(2*Basic!$C$4*9.81))))*(SQRT((SIN(RADIANS(90-DEGREES(ASIN(AD1140/2000))))*SQRT(2*Basic!$C$4*9.81)*Tool!$B$125*SIN(RADIANS(90-DEGREES(ASIN(AD1140/2000))))*SQRT(2*Basic!$C$4*9.81)*Tool!$B$125)+(COS(RADIANS(90-DEGREES(ASIN(AD1140/2000))))*SQRT(2*Basic!$C$4*9.81)*COS(RADIANS(90-DEGREES(ASIN(AD1140/2000))))*SQRT(2*Basic!$C$4*9.81))))/(2*9.81)</f>
        <v>1.17482834596</v>
      </c>
      <c r="AS1140" s="75">
        <f>(1/9.81)*((SQRT((SIN(RADIANS(90-DEGREES(ASIN(AD1140/2000))))*SQRT(2*Basic!$C$4*9.81)*Tool!$B$125*SIN(RADIANS(90-DEGREES(ASIN(AD1140/2000))))*SQRT(2*Basic!$C$4*9.81)*Tool!$B$125)+(COS(RADIANS(90-DEGREES(ASIN(AD1140/2000))))*SQRT(2*Basic!$C$4*9.81)*COS(RADIANS(90-DEGREES(ASIN(AD1140/2000))))*SQRT(2*Basic!$C$4*9.81))))*SIN(RADIANS(AK1140))+(SQRT(((SQRT((SIN(RADIANS(90-DEGREES(ASIN(AD1140/2000))))*SQRT(2*Basic!$C$4*9.81)*Tool!$B$125*SIN(RADIANS(90-DEGREES(ASIN(AD1140/2000))))*SQRT(2*Basic!$C$4*9.81)*Tool!$B$125)+(COS(RADIANS(90-DEGREES(ASIN(AD1140/2000))))*SQRT(2*Basic!$C$4*9.81)*COS(RADIANS(90-DEGREES(ASIN(AD1140/2000))))*SQRT(2*Basic!$C$4*9.81))))*SIN(RADIANS(AK1140))*(SQRT((SIN(RADIANS(90-DEGREES(ASIN(AD1140/2000))))*SQRT(2*Basic!$C$4*9.81)*Tool!$B$125*SIN(RADIANS(90-DEGREES(ASIN(AD1140/2000))))*SQRT(2*Basic!$C$4*9.81)*Tool!$B$125)+(COS(RADIANS(90-DEGREES(ASIN(AD1140/2000))))*SQRT(2*Basic!$C$4*9.81)*COS(RADIANS(90-DEGREES(ASIN(AD1140/2000))))*SQRT(2*Basic!$C$4*9.81))))*SIN(RADIANS(AK1140)))-19.62*(-Basic!$C$3))))*(SQRT((SIN(RADIANS(90-DEGREES(ASIN(AD1140/2000))))*SQRT(2*Basic!$C$4*9.81)*Tool!$B$125*SIN(RADIANS(90-DEGREES(ASIN(AD1140/2000))))*SQRT(2*Basic!$C$4*9.81)*Tool!$B$125)+(COS(RADIANS(90-DEGREES(ASIN(AD1140/2000))))*SQRT(2*Basic!$C$4*9.81)*COS(RADIANS(90-DEGREES(ASIN(AD1140/2000))))*SQRT(2*Basic!$C$4*9.81))))*COS(RADIANS(AK1140))</f>
        <v>5.8043130292767762</v>
      </c>
    </row>
    <row r="1141" spans="6:45" x14ac:dyDescent="0.3">
      <c r="F1141">
        <v>1139</v>
      </c>
      <c r="G1141" s="31">
        <f t="shared" si="116"/>
        <v>3.3578193404977004</v>
      </c>
      <c r="H1141" s="35">
        <f>Tool!$E$10+('Trajectory Map'!G1141*SIN(RADIANS(90-2*DEGREES(ASIN($D$5/2000))))/COS(RADIANS(90-2*DEGREES(ASIN($D$5/2000))))-('Trajectory Map'!G1141*'Trajectory Map'!G1141/((VLOOKUP($D$5,$AD$3:$AR$2002,15,FALSE)*4*COS(RADIANS(90-2*DEGREES(ASIN($D$5/2000))))*COS(RADIANS(90-2*DEGREES(ASIN($D$5/2000))))))))</f>
        <v>4.2549101989076865</v>
      </c>
      <c r="AD1141" s="33">
        <f t="shared" si="120"/>
        <v>1139</v>
      </c>
      <c r="AE1141" s="33">
        <f t="shared" si="117"/>
        <v>1643.9826641421739</v>
      </c>
      <c r="AH1141" s="33">
        <f t="shared" si="118"/>
        <v>34.715366589667852</v>
      </c>
      <c r="AI1141" s="33">
        <f t="shared" si="119"/>
        <v>55.284633410332148</v>
      </c>
      <c r="AK1141" s="75">
        <f t="shared" si="121"/>
        <v>20.569266820664296</v>
      </c>
      <c r="AN1141" s="64"/>
      <c r="AQ1141" s="64"/>
      <c r="AR1141" s="75">
        <f>(SQRT((SIN(RADIANS(90-DEGREES(ASIN(AD1141/2000))))*SQRT(2*Basic!$C$4*9.81)*Tool!$B$125*SIN(RADIANS(90-DEGREES(ASIN(AD1141/2000))))*SQRT(2*Basic!$C$4*9.81)*Tool!$B$125)+(COS(RADIANS(90-DEGREES(ASIN(AD1141/2000))))*SQRT(2*Basic!$C$4*9.81)*COS(RADIANS(90-DEGREES(ASIN(AD1141/2000))))*SQRT(2*Basic!$C$4*9.81))))*(SQRT((SIN(RADIANS(90-DEGREES(ASIN(AD1141/2000))))*SQRT(2*Basic!$C$4*9.81)*Tool!$B$125*SIN(RADIANS(90-DEGREES(ASIN(AD1141/2000))))*SQRT(2*Basic!$C$4*9.81)*Tool!$B$125)+(COS(RADIANS(90-DEGREES(ASIN(AD1141/2000))))*SQRT(2*Basic!$C$4*9.81)*COS(RADIANS(90-DEGREES(ASIN(AD1141/2000))))*SQRT(2*Basic!$C$4*9.81))))/(2*9.81)</f>
        <v>1.1754387868899996</v>
      </c>
      <c r="AS1141" s="75">
        <f>(1/9.81)*((SQRT((SIN(RADIANS(90-DEGREES(ASIN(AD1141/2000))))*SQRT(2*Basic!$C$4*9.81)*Tool!$B$125*SIN(RADIANS(90-DEGREES(ASIN(AD1141/2000))))*SQRT(2*Basic!$C$4*9.81)*Tool!$B$125)+(COS(RADIANS(90-DEGREES(ASIN(AD1141/2000))))*SQRT(2*Basic!$C$4*9.81)*COS(RADIANS(90-DEGREES(ASIN(AD1141/2000))))*SQRT(2*Basic!$C$4*9.81))))*SIN(RADIANS(AK1141))+(SQRT(((SQRT((SIN(RADIANS(90-DEGREES(ASIN(AD1141/2000))))*SQRT(2*Basic!$C$4*9.81)*Tool!$B$125*SIN(RADIANS(90-DEGREES(ASIN(AD1141/2000))))*SQRT(2*Basic!$C$4*9.81)*Tool!$B$125)+(COS(RADIANS(90-DEGREES(ASIN(AD1141/2000))))*SQRT(2*Basic!$C$4*9.81)*COS(RADIANS(90-DEGREES(ASIN(AD1141/2000))))*SQRT(2*Basic!$C$4*9.81))))*SIN(RADIANS(AK1141))*(SQRT((SIN(RADIANS(90-DEGREES(ASIN(AD1141/2000))))*SQRT(2*Basic!$C$4*9.81)*Tool!$B$125*SIN(RADIANS(90-DEGREES(ASIN(AD1141/2000))))*SQRT(2*Basic!$C$4*9.81)*Tool!$B$125)+(COS(RADIANS(90-DEGREES(ASIN(AD1141/2000))))*SQRT(2*Basic!$C$4*9.81)*COS(RADIANS(90-DEGREES(ASIN(AD1141/2000))))*SQRT(2*Basic!$C$4*9.81))))*SIN(RADIANS(AK1141)))-19.62*(-Basic!$C$3))))*(SQRT((SIN(RADIANS(90-DEGREES(ASIN(AD1141/2000))))*SQRT(2*Basic!$C$4*9.81)*Tool!$B$125*SIN(RADIANS(90-DEGREES(ASIN(AD1141/2000))))*SQRT(2*Basic!$C$4*9.81)*Tool!$B$125)+(COS(RADIANS(90-DEGREES(ASIN(AD1141/2000))))*SQRT(2*Basic!$C$4*9.81)*COS(RADIANS(90-DEGREES(ASIN(AD1141/2000))))*SQRT(2*Basic!$C$4*9.81))))*COS(RADIANS(AK1141))</f>
        <v>5.8058172983092646</v>
      </c>
    </row>
    <row r="1142" spans="6:45" x14ac:dyDescent="0.3">
      <c r="F1142">
        <v>1140</v>
      </c>
      <c r="G1142" s="31">
        <f t="shared" si="116"/>
        <v>3.3607673820609119</v>
      </c>
      <c r="H1142" s="35">
        <f>Tool!$E$10+('Trajectory Map'!G1142*SIN(RADIANS(90-2*DEGREES(ASIN($D$5/2000))))/COS(RADIANS(90-2*DEGREES(ASIN($D$5/2000))))-('Trajectory Map'!G1142*'Trajectory Map'!G1142/((VLOOKUP($D$5,$AD$3:$AR$2002,15,FALSE)*4*COS(RADIANS(90-2*DEGREES(ASIN($D$5/2000))))*COS(RADIANS(90-2*DEGREES(ASIN($D$5/2000))))))))</f>
        <v>4.2514095261085156</v>
      </c>
      <c r="AD1142" s="33">
        <f t="shared" si="120"/>
        <v>1140</v>
      </c>
      <c r="AE1142" s="33">
        <f t="shared" si="117"/>
        <v>1643.2893841317177</v>
      </c>
      <c r="AH1142" s="33">
        <f t="shared" si="118"/>
        <v>34.750225753682457</v>
      </c>
      <c r="AI1142" s="33">
        <f t="shared" si="119"/>
        <v>55.249774246317543</v>
      </c>
      <c r="AK1142" s="75">
        <f t="shared" si="121"/>
        <v>20.499548492635085</v>
      </c>
      <c r="AN1142" s="64"/>
      <c r="AQ1142" s="64"/>
      <c r="AR1142" s="75">
        <f>(SQRT((SIN(RADIANS(90-DEGREES(ASIN(AD1142/2000))))*SQRT(2*Basic!$C$4*9.81)*Tool!$B$125*SIN(RADIANS(90-DEGREES(ASIN(AD1142/2000))))*SQRT(2*Basic!$C$4*9.81)*Tool!$B$125)+(COS(RADIANS(90-DEGREES(ASIN(AD1142/2000))))*SQRT(2*Basic!$C$4*9.81)*COS(RADIANS(90-DEGREES(ASIN(AD1142/2000))))*SQRT(2*Basic!$C$4*9.81))))*(SQRT((SIN(RADIANS(90-DEGREES(ASIN(AD1142/2000))))*SQRT(2*Basic!$C$4*9.81)*Tool!$B$125*SIN(RADIANS(90-DEGREES(ASIN(AD1142/2000))))*SQRT(2*Basic!$C$4*9.81)*Tool!$B$125)+(COS(RADIANS(90-DEGREES(ASIN(AD1142/2000))))*SQRT(2*Basic!$C$4*9.81)*COS(RADIANS(90-DEGREES(ASIN(AD1142/2000))))*SQRT(2*Basic!$C$4*9.81))))/(2*9.81)</f>
        <v>1.1760497639999998</v>
      </c>
      <c r="AS1142" s="75">
        <f>(1/9.81)*((SQRT((SIN(RADIANS(90-DEGREES(ASIN(AD1142/2000))))*SQRT(2*Basic!$C$4*9.81)*Tool!$B$125*SIN(RADIANS(90-DEGREES(ASIN(AD1142/2000))))*SQRT(2*Basic!$C$4*9.81)*Tool!$B$125)+(COS(RADIANS(90-DEGREES(ASIN(AD1142/2000))))*SQRT(2*Basic!$C$4*9.81)*COS(RADIANS(90-DEGREES(ASIN(AD1142/2000))))*SQRT(2*Basic!$C$4*9.81))))*SIN(RADIANS(AK1142))+(SQRT(((SQRT((SIN(RADIANS(90-DEGREES(ASIN(AD1142/2000))))*SQRT(2*Basic!$C$4*9.81)*Tool!$B$125*SIN(RADIANS(90-DEGREES(ASIN(AD1142/2000))))*SQRT(2*Basic!$C$4*9.81)*Tool!$B$125)+(COS(RADIANS(90-DEGREES(ASIN(AD1142/2000))))*SQRT(2*Basic!$C$4*9.81)*COS(RADIANS(90-DEGREES(ASIN(AD1142/2000))))*SQRT(2*Basic!$C$4*9.81))))*SIN(RADIANS(AK1142))*(SQRT((SIN(RADIANS(90-DEGREES(ASIN(AD1142/2000))))*SQRT(2*Basic!$C$4*9.81)*Tool!$B$125*SIN(RADIANS(90-DEGREES(ASIN(AD1142/2000))))*SQRT(2*Basic!$C$4*9.81)*Tool!$B$125)+(COS(RADIANS(90-DEGREES(ASIN(AD1142/2000))))*SQRT(2*Basic!$C$4*9.81)*COS(RADIANS(90-DEGREES(ASIN(AD1142/2000))))*SQRT(2*Basic!$C$4*9.81))))*SIN(RADIANS(AK1142)))-19.62*(-Basic!$C$3))))*(SQRT((SIN(RADIANS(90-DEGREES(ASIN(AD1142/2000))))*SQRT(2*Basic!$C$4*9.81)*Tool!$B$125*SIN(RADIANS(90-DEGREES(ASIN(AD1142/2000))))*SQRT(2*Basic!$C$4*9.81)*Tool!$B$125)+(COS(RADIANS(90-DEGREES(ASIN(AD1142/2000))))*SQRT(2*Basic!$C$4*9.81)*COS(RADIANS(90-DEGREES(ASIN(AD1142/2000))))*SQRT(2*Basic!$C$4*9.81))))*COS(RADIANS(AK1142))</f>
        <v>5.8073097229656181</v>
      </c>
    </row>
    <row r="1143" spans="6:45" x14ac:dyDescent="0.3">
      <c r="F1143">
        <v>1141</v>
      </c>
      <c r="G1143" s="31">
        <f t="shared" si="116"/>
        <v>3.3637154236241233</v>
      </c>
      <c r="H1143" s="35">
        <f>Tool!$E$10+('Trajectory Map'!G1143*SIN(RADIANS(90-2*DEGREES(ASIN($D$5/2000))))/COS(RADIANS(90-2*DEGREES(ASIN($D$5/2000))))-('Trajectory Map'!G1143*'Trajectory Map'!G1143/((VLOOKUP($D$5,$AD$3:$AR$2002,15,FALSE)*4*COS(RADIANS(90-2*DEGREES(ASIN($D$5/2000))))*COS(RADIANS(90-2*DEGREES(ASIN($D$5/2000))))))))</f>
        <v>4.2479053997158296</v>
      </c>
      <c r="AD1143" s="33">
        <f t="shared" si="120"/>
        <v>1141</v>
      </c>
      <c r="AE1143" s="33">
        <f t="shared" si="117"/>
        <v>1642.595202720378</v>
      </c>
      <c r="AH1143" s="33">
        <f t="shared" si="118"/>
        <v>34.785099636942675</v>
      </c>
      <c r="AI1143" s="33">
        <f t="shared" si="119"/>
        <v>55.214900363057325</v>
      </c>
      <c r="AK1143" s="75">
        <f t="shared" si="121"/>
        <v>20.429800726114649</v>
      </c>
      <c r="AN1143" s="64"/>
      <c r="AQ1143" s="64"/>
      <c r="AR1143" s="75">
        <f>(SQRT((SIN(RADIANS(90-DEGREES(ASIN(AD1143/2000))))*SQRT(2*Basic!$C$4*9.81)*Tool!$B$125*SIN(RADIANS(90-DEGREES(ASIN(AD1143/2000))))*SQRT(2*Basic!$C$4*9.81)*Tool!$B$125)+(COS(RADIANS(90-DEGREES(ASIN(AD1143/2000))))*SQRT(2*Basic!$C$4*9.81)*COS(RADIANS(90-DEGREES(ASIN(AD1143/2000))))*SQRT(2*Basic!$C$4*9.81))))*(SQRT((SIN(RADIANS(90-DEGREES(ASIN(AD1143/2000))))*SQRT(2*Basic!$C$4*9.81)*Tool!$B$125*SIN(RADIANS(90-DEGREES(ASIN(AD1143/2000))))*SQRT(2*Basic!$C$4*9.81)*Tool!$B$125)+(COS(RADIANS(90-DEGREES(ASIN(AD1143/2000))))*SQRT(2*Basic!$C$4*9.81)*COS(RADIANS(90-DEGREES(ASIN(AD1143/2000))))*SQRT(2*Basic!$C$4*9.81))))/(2*9.81)</f>
        <v>1.17666127729</v>
      </c>
      <c r="AS1143" s="75">
        <f>(1/9.81)*((SQRT((SIN(RADIANS(90-DEGREES(ASIN(AD1143/2000))))*SQRT(2*Basic!$C$4*9.81)*Tool!$B$125*SIN(RADIANS(90-DEGREES(ASIN(AD1143/2000))))*SQRT(2*Basic!$C$4*9.81)*Tool!$B$125)+(COS(RADIANS(90-DEGREES(ASIN(AD1143/2000))))*SQRT(2*Basic!$C$4*9.81)*COS(RADIANS(90-DEGREES(ASIN(AD1143/2000))))*SQRT(2*Basic!$C$4*9.81))))*SIN(RADIANS(AK1143))+(SQRT(((SQRT((SIN(RADIANS(90-DEGREES(ASIN(AD1143/2000))))*SQRT(2*Basic!$C$4*9.81)*Tool!$B$125*SIN(RADIANS(90-DEGREES(ASIN(AD1143/2000))))*SQRT(2*Basic!$C$4*9.81)*Tool!$B$125)+(COS(RADIANS(90-DEGREES(ASIN(AD1143/2000))))*SQRT(2*Basic!$C$4*9.81)*COS(RADIANS(90-DEGREES(ASIN(AD1143/2000))))*SQRT(2*Basic!$C$4*9.81))))*SIN(RADIANS(AK1143))*(SQRT((SIN(RADIANS(90-DEGREES(ASIN(AD1143/2000))))*SQRT(2*Basic!$C$4*9.81)*Tool!$B$125*SIN(RADIANS(90-DEGREES(ASIN(AD1143/2000))))*SQRT(2*Basic!$C$4*9.81)*Tool!$B$125)+(COS(RADIANS(90-DEGREES(ASIN(AD1143/2000))))*SQRT(2*Basic!$C$4*9.81)*COS(RADIANS(90-DEGREES(ASIN(AD1143/2000))))*SQRT(2*Basic!$C$4*9.81))))*SIN(RADIANS(AK1143)))-19.62*(-Basic!$C$3))))*(SQRT((SIN(RADIANS(90-DEGREES(ASIN(AD1143/2000))))*SQRT(2*Basic!$C$4*9.81)*Tool!$B$125*SIN(RADIANS(90-DEGREES(ASIN(AD1143/2000))))*SQRT(2*Basic!$C$4*9.81)*Tool!$B$125)+(COS(RADIANS(90-DEGREES(ASIN(AD1143/2000))))*SQRT(2*Basic!$C$4*9.81)*COS(RADIANS(90-DEGREES(ASIN(AD1143/2000))))*SQRT(2*Basic!$C$4*9.81))))*COS(RADIANS(AK1143))</f>
        <v>5.8087902877959898</v>
      </c>
    </row>
    <row r="1144" spans="6:45" x14ac:dyDescent="0.3">
      <c r="F1144">
        <v>1142</v>
      </c>
      <c r="G1144" s="31">
        <f t="shared" si="116"/>
        <v>3.3666634651873348</v>
      </c>
      <c r="H1144" s="35">
        <f>Tool!$E$10+('Trajectory Map'!G1144*SIN(RADIANS(90-2*DEGREES(ASIN($D$5/2000))))/COS(RADIANS(90-2*DEGREES(ASIN($D$5/2000))))-('Trajectory Map'!G1144*'Trajectory Map'!G1144/((VLOOKUP($D$5,$AD$3:$AR$2002,15,FALSE)*4*COS(RADIANS(90-2*DEGREES(ASIN($D$5/2000))))*COS(RADIANS(90-2*DEGREES(ASIN($D$5/2000))))))))</f>
        <v>4.244397819729631</v>
      </c>
      <c r="AD1144" s="33">
        <f t="shared" si="120"/>
        <v>1142</v>
      </c>
      <c r="AE1144" s="33">
        <f t="shared" si="117"/>
        <v>1641.9001187648414</v>
      </c>
      <c r="AH1144" s="33">
        <f t="shared" si="118"/>
        <v>34.819988271046014</v>
      </c>
      <c r="AI1144" s="33">
        <f t="shared" si="119"/>
        <v>55.180011728953986</v>
      </c>
      <c r="AK1144" s="75">
        <f t="shared" si="121"/>
        <v>20.360023457907971</v>
      </c>
      <c r="AN1144" s="64"/>
      <c r="AQ1144" s="64"/>
      <c r="AR1144" s="75">
        <f>(SQRT((SIN(RADIANS(90-DEGREES(ASIN(AD1144/2000))))*SQRT(2*Basic!$C$4*9.81)*Tool!$B$125*SIN(RADIANS(90-DEGREES(ASIN(AD1144/2000))))*SQRT(2*Basic!$C$4*9.81)*Tool!$B$125)+(COS(RADIANS(90-DEGREES(ASIN(AD1144/2000))))*SQRT(2*Basic!$C$4*9.81)*COS(RADIANS(90-DEGREES(ASIN(AD1144/2000))))*SQRT(2*Basic!$C$4*9.81))))*(SQRT((SIN(RADIANS(90-DEGREES(ASIN(AD1144/2000))))*SQRT(2*Basic!$C$4*9.81)*Tool!$B$125*SIN(RADIANS(90-DEGREES(ASIN(AD1144/2000))))*SQRT(2*Basic!$C$4*9.81)*Tool!$B$125)+(COS(RADIANS(90-DEGREES(ASIN(AD1144/2000))))*SQRT(2*Basic!$C$4*9.81)*COS(RADIANS(90-DEGREES(ASIN(AD1144/2000))))*SQRT(2*Basic!$C$4*9.81))))/(2*9.81)</f>
        <v>1.1772733267600002</v>
      </c>
      <c r="AS1144" s="75">
        <f>(1/9.81)*((SQRT((SIN(RADIANS(90-DEGREES(ASIN(AD1144/2000))))*SQRT(2*Basic!$C$4*9.81)*Tool!$B$125*SIN(RADIANS(90-DEGREES(ASIN(AD1144/2000))))*SQRT(2*Basic!$C$4*9.81)*Tool!$B$125)+(COS(RADIANS(90-DEGREES(ASIN(AD1144/2000))))*SQRT(2*Basic!$C$4*9.81)*COS(RADIANS(90-DEGREES(ASIN(AD1144/2000))))*SQRT(2*Basic!$C$4*9.81))))*SIN(RADIANS(AK1144))+(SQRT(((SQRT((SIN(RADIANS(90-DEGREES(ASIN(AD1144/2000))))*SQRT(2*Basic!$C$4*9.81)*Tool!$B$125*SIN(RADIANS(90-DEGREES(ASIN(AD1144/2000))))*SQRT(2*Basic!$C$4*9.81)*Tool!$B$125)+(COS(RADIANS(90-DEGREES(ASIN(AD1144/2000))))*SQRT(2*Basic!$C$4*9.81)*COS(RADIANS(90-DEGREES(ASIN(AD1144/2000))))*SQRT(2*Basic!$C$4*9.81))))*SIN(RADIANS(AK1144))*(SQRT((SIN(RADIANS(90-DEGREES(ASIN(AD1144/2000))))*SQRT(2*Basic!$C$4*9.81)*Tool!$B$125*SIN(RADIANS(90-DEGREES(ASIN(AD1144/2000))))*SQRT(2*Basic!$C$4*9.81)*Tool!$B$125)+(COS(RADIANS(90-DEGREES(ASIN(AD1144/2000))))*SQRT(2*Basic!$C$4*9.81)*COS(RADIANS(90-DEGREES(ASIN(AD1144/2000))))*SQRT(2*Basic!$C$4*9.81))))*SIN(RADIANS(AK1144)))-19.62*(-Basic!$C$3))))*(SQRT((SIN(RADIANS(90-DEGREES(ASIN(AD1144/2000))))*SQRT(2*Basic!$C$4*9.81)*Tool!$B$125*SIN(RADIANS(90-DEGREES(ASIN(AD1144/2000))))*SQRT(2*Basic!$C$4*9.81)*Tool!$B$125)+(COS(RADIANS(90-DEGREES(ASIN(AD1144/2000))))*SQRT(2*Basic!$C$4*9.81)*COS(RADIANS(90-DEGREES(ASIN(AD1144/2000))))*SQRT(2*Basic!$C$4*9.81))))*COS(RADIANS(AK1144))</f>
        <v>5.8102589773672069</v>
      </c>
    </row>
    <row r="1145" spans="6:45" x14ac:dyDescent="0.3">
      <c r="F1145">
        <v>1143</v>
      </c>
      <c r="G1145" s="31">
        <f t="shared" si="116"/>
        <v>3.3696115067505463</v>
      </c>
      <c r="H1145" s="35">
        <f>Tool!$E$10+('Trajectory Map'!G1145*SIN(RADIANS(90-2*DEGREES(ASIN($D$5/2000))))/COS(RADIANS(90-2*DEGREES(ASIN($D$5/2000))))-('Trajectory Map'!G1145*'Trajectory Map'!G1145/((VLOOKUP($D$5,$AD$3:$AR$2002,15,FALSE)*4*COS(RADIANS(90-2*DEGREES(ASIN($D$5/2000))))*COS(RADIANS(90-2*DEGREES(ASIN($D$5/2000))))))))</f>
        <v>4.2408867861499182</v>
      </c>
      <c r="AD1145" s="33">
        <f t="shared" si="120"/>
        <v>1143</v>
      </c>
      <c r="AE1145" s="33">
        <f t="shared" si="117"/>
        <v>1641.2041311183689</v>
      </c>
      <c r="AH1145" s="33">
        <f t="shared" si="118"/>
        <v>34.854891687678766</v>
      </c>
      <c r="AI1145" s="33">
        <f t="shared" si="119"/>
        <v>55.145108312321234</v>
      </c>
      <c r="AK1145" s="75">
        <f t="shared" si="121"/>
        <v>20.290216624642468</v>
      </c>
      <c r="AN1145" s="64"/>
      <c r="AQ1145" s="64"/>
      <c r="AR1145" s="75">
        <f>(SQRT((SIN(RADIANS(90-DEGREES(ASIN(AD1145/2000))))*SQRT(2*Basic!$C$4*9.81)*Tool!$B$125*SIN(RADIANS(90-DEGREES(ASIN(AD1145/2000))))*SQRT(2*Basic!$C$4*9.81)*Tool!$B$125)+(COS(RADIANS(90-DEGREES(ASIN(AD1145/2000))))*SQRT(2*Basic!$C$4*9.81)*COS(RADIANS(90-DEGREES(ASIN(AD1145/2000))))*SQRT(2*Basic!$C$4*9.81))))*(SQRT((SIN(RADIANS(90-DEGREES(ASIN(AD1145/2000))))*SQRT(2*Basic!$C$4*9.81)*Tool!$B$125*SIN(RADIANS(90-DEGREES(ASIN(AD1145/2000))))*SQRT(2*Basic!$C$4*9.81)*Tool!$B$125)+(COS(RADIANS(90-DEGREES(ASIN(AD1145/2000))))*SQRT(2*Basic!$C$4*9.81)*COS(RADIANS(90-DEGREES(ASIN(AD1145/2000))))*SQRT(2*Basic!$C$4*9.81))))/(2*9.81)</f>
        <v>1.1778859124100005</v>
      </c>
      <c r="AS1145" s="75">
        <f>(1/9.81)*((SQRT((SIN(RADIANS(90-DEGREES(ASIN(AD1145/2000))))*SQRT(2*Basic!$C$4*9.81)*Tool!$B$125*SIN(RADIANS(90-DEGREES(ASIN(AD1145/2000))))*SQRT(2*Basic!$C$4*9.81)*Tool!$B$125)+(COS(RADIANS(90-DEGREES(ASIN(AD1145/2000))))*SQRT(2*Basic!$C$4*9.81)*COS(RADIANS(90-DEGREES(ASIN(AD1145/2000))))*SQRT(2*Basic!$C$4*9.81))))*SIN(RADIANS(AK1145))+(SQRT(((SQRT((SIN(RADIANS(90-DEGREES(ASIN(AD1145/2000))))*SQRT(2*Basic!$C$4*9.81)*Tool!$B$125*SIN(RADIANS(90-DEGREES(ASIN(AD1145/2000))))*SQRT(2*Basic!$C$4*9.81)*Tool!$B$125)+(COS(RADIANS(90-DEGREES(ASIN(AD1145/2000))))*SQRT(2*Basic!$C$4*9.81)*COS(RADIANS(90-DEGREES(ASIN(AD1145/2000))))*SQRT(2*Basic!$C$4*9.81))))*SIN(RADIANS(AK1145))*(SQRT((SIN(RADIANS(90-DEGREES(ASIN(AD1145/2000))))*SQRT(2*Basic!$C$4*9.81)*Tool!$B$125*SIN(RADIANS(90-DEGREES(ASIN(AD1145/2000))))*SQRT(2*Basic!$C$4*9.81)*Tool!$B$125)+(COS(RADIANS(90-DEGREES(ASIN(AD1145/2000))))*SQRT(2*Basic!$C$4*9.81)*COS(RADIANS(90-DEGREES(ASIN(AD1145/2000))))*SQRT(2*Basic!$C$4*9.81))))*SIN(RADIANS(AK1145)))-19.62*(-Basic!$C$3))))*(SQRT((SIN(RADIANS(90-DEGREES(ASIN(AD1145/2000))))*SQRT(2*Basic!$C$4*9.81)*Tool!$B$125*SIN(RADIANS(90-DEGREES(ASIN(AD1145/2000))))*SQRT(2*Basic!$C$4*9.81)*Tool!$B$125)+(COS(RADIANS(90-DEGREES(ASIN(AD1145/2000))))*SQRT(2*Basic!$C$4*9.81)*COS(RADIANS(90-DEGREES(ASIN(AD1145/2000))))*SQRT(2*Basic!$C$4*9.81))))*COS(RADIANS(AK1145))</f>
        <v>5.8117157762628704</v>
      </c>
    </row>
    <row r="1146" spans="6:45" x14ac:dyDescent="0.3">
      <c r="F1146">
        <v>1144</v>
      </c>
      <c r="G1146" s="31">
        <f t="shared" si="116"/>
        <v>3.3725595483137574</v>
      </c>
      <c r="H1146" s="35">
        <f>Tool!$E$10+('Trajectory Map'!G1146*SIN(RADIANS(90-2*DEGREES(ASIN($D$5/2000))))/COS(RADIANS(90-2*DEGREES(ASIN($D$5/2000))))-('Trajectory Map'!G1146*'Trajectory Map'!G1146/((VLOOKUP($D$5,$AD$3:$AR$2002,15,FALSE)*4*COS(RADIANS(90-2*DEGREES(ASIN($D$5/2000))))*COS(RADIANS(90-2*DEGREES(ASIN($D$5/2000))))))))</f>
        <v>4.2373722989766902</v>
      </c>
      <c r="AD1146" s="33">
        <f t="shared" si="120"/>
        <v>1144</v>
      </c>
      <c r="AE1146" s="33">
        <f t="shared" si="117"/>
        <v>1640.5072386307841</v>
      </c>
      <c r="AH1146" s="33">
        <f t="shared" si="118"/>
        <v>34.889809918616344</v>
      </c>
      <c r="AI1146" s="33">
        <f t="shared" si="119"/>
        <v>55.110190081383656</v>
      </c>
      <c r="AK1146" s="75">
        <f t="shared" si="121"/>
        <v>20.220380162767313</v>
      </c>
      <c r="AN1146" s="64"/>
      <c r="AQ1146" s="64"/>
      <c r="AR1146" s="75">
        <f>(SQRT((SIN(RADIANS(90-DEGREES(ASIN(AD1146/2000))))*SQRT(2*Basic!$C$4*9.81)*Tool!$B$125*SIN(RADIANS(90-DEGREES(ASIN(AD1146/2000))))*SQRT(2*Basic!$C$4*9.81)*Tool!$B$125)+(COS(RADIANS(90-DEGREES(ASIN(AD1146/2000))))*SQRT(2*Basic!$C$4*9.81)*COS(RADIANS(90-DEGREES(ASIN(AD1146/2000))))*SQRT(2*Basic!$C$4*9.81))))*(SQRT((SIN(RADIANS(90-DEGREES(ASIN(AD1146/2000))))*SQRT(2*Basic!$C$4*9.81)*Tool!$B$125*SIN(RADIANS(90-DEGREES(ASIN(AD1146/2000))))*SQRT(2*Basic!$C$4*9.81)*Tool!$B$125)+(COS(RADIANS(90-DEGREES(ASIN(AD1146/2000))))*SQRT(2*Basic!$C$4*9.81)*COS(RADIANS(90-DEGREES(ASIN(AD1146/2000))))*SQRT(2*Basic!$C$4*9.81))))/(2*9.81)</f>
        <v>1.1784990342399999</v>
      </c>
      <c r="AS1146" s="75">
        <f>(1/9.81)*((SQRT((SIN(RADIANS(90-DEGREES(ASIN(AD1146/2000))))*SQRT(2*Basic!$C$4*9.81)*Tool!$B$125*SIN(RADIANS(90-DEGREES(ASIN(AD1146/2000))))*SQRT(2*Basic!$C$4*9.81)*Tool!$B$125)+(COS(RADIANS(90-DEGREES(ASIN(AD1146/2000))))*SQRT(2*Basic!$C$4*9.81)*COS(RADIANS(90-DEGREES(ASIN(AD1146/2000))))*SQRT(2*Basic!$C$4*9.81))))*SIN(RADIANS(AK1146))+(SQRT(((SQRT((SIN(RADIANS(90-DEGREES(ASIN(AD1146/2000))))*SQRT(2*Basic!$C$4*9.81)*Tool!$B$125*SIN(RADIANS(90-DEGREES(ASIN(AD1146/2000))))*SQRT(2*Basic!$C$4*9.81)*Tool!$B$125)+(COS(RADIANS(90-DEGREES(ASIN(AD1146/2000))))*SQRT(2*Basic!$C$4*9.81)*COS(RADIANS(90-DEGREES(ASIN(AD1146/2000))))*SQRT(2*Basic!$C$4*9.81))))*SIN(RADIANS(AK1146))*(SQRT((SIN(RADIANS(90-DEGREES(ASIN(AD1146/2000))))*SQRT(2*Basic!$C$4*9.81)*Tool!$B$125*SIN(RADIANS(90-DEGREES(ASIN(AD1146/2000))))*SQRT(2*Basic!$C$4*9.81)*Tool!$B$125)+(COS(RADIANS(90-DEGREES(ASIN(AD1146/2000))))*SQRT(2*Basic!$C$4*9.81)*COS(RADIANS(90-DEGREES(ASIN(AD1146/2000))))*SQRT(2*Basic!$C$4*9.81))))*SIN(RADIANS(AK1146)))-19.62*(-Basic!$C$3))))*(SQRT((SIN(RADIANS(90-DEGREES(ASIN(AD1146/2000))))*SQRT(2*Basic!$C$4*9.81)*Tool!$B$125*SIN(RADIANS(90-DEGREES(ASIN(AD1146/2000))))*SQRT(2*Basic!$C$4*9.81)*Tool!$B$125)+(COS(RADIANS(90-DEGREES(ASIN(AD1146/2000))))*SQRT(2*Basic!$C$4*9.81)*COS(RADIANS(90-DEGREES(ASIN(AD1146/2000))))*SQRT(2*Basic!$C$4*9.81))))*COS(RADIANS(AK1146))</f>
        <v>5.8131606690834667</v>
      </c>
    </row>
    <row r="1147" spans="6:45" x14ac:dyDescent="0.3">
      <c r="F1147">
        <v>1145</v>
      </c>
      <c r="G1147" s="31">
        <f t="shared" si="116"/>
        <v>3.3755075898769689</v>
      </c>
      <c r="H1147" s="35">
        <f>Tool!$E$10+('Trajectory Map'!G1147*SIN(RADIANS(90-2*DEGREES(ASIN($D$5/2000))))/COS(RADIANS(90-2*DEGREES(ASIN($D$5/2000))))-('Trajectory Map'!G1147*'Trajectory Map'!G1147/((VLOOKUP($D$5,$AD$3:$AR$2002,15,FALSE)*4*COS(RADIANS(90-2*DEGREES(ASIN($D$5/2000))))*COS(RADIANS(90-2*DEGREES(ASIN($D$5/2000))))))))</f>
        <v>4.2338543582099479</v>
      </c>
      <c r="AD1147" s="33">
        <f t="shared" si="120"/>
        <v>1145</v>
      </c>
      <c r="AE1147" s="33">
        <f t="shared" si="117"/>
        <v>1639.8094401484582</v>
      </c>
      <c r="AH1147" s="33">
        <f t="shared" si="118"/>
        <v>34.924742995723733</v>
      </c>
      <c r="AI1147" s="33">
        <f t="shared" si="119"/>
        <v>55.075257004276267</v>
      </c>
      <c r="AK1147" s="75">
        <f t="shared" si="121"/>
        <v>20.150514008552534</v>
      </c>
      <c r="AN1147" s="64"/>
      <c r="AQ1147" s="64"/>
      <c r="AR1147" s="75">
        <f>(SQRT((SIN(RADIANS(90-DEGREES(ASIN(AD1147/2000))))*SQRT(2*Basic!$C$4*9.81)*Tool!$B$125*SIN(RADIANS(90-DEGREES(ASIN(AD1147/2000))))*SQRT(2*Basic!$C$4*9.81)*Tool!$B$125)+(COS(RADIANS(90-DEGREES(ASIN(AD1147/2000))))*SQRT(2*Basic!$C$4*9.81)*COS(RADIANS(90-DEGREES(ASIN(AD1147/2000))))*SQRT(2*Basic!$C$4*9.81))))*(SQRT((SIN(RADIANS(90-DEGREES(ASIN(AD1147/2000))))*SQRT(2*Basic!$C$4*9.81)*Tool!$B$125*SIN(RADIANS(90-DEGREES(ASIN(AD1147/2000))))*SQRT(2*Basic!$C$4*9.81)*Tool!$B$125)+(COS(RADIANS(90-DEGREES(ASIN(AD1147/2000))))*SQRT(2*Basic!$C$4*9.81)*COS(RADIANS(90-DEGREES(ASIN(AD1147/2000))))*SQRT(2*Basic!$C$4*9.81))))/(2*9.81)</f>
        <v>1.1791126922500004</v>
      </c>
      <c r="AS1147" s="75">
        <f>(1/9.81)*((SQRT((SIN(RADIANS(90-DEGREES(ASIN(AD1147/2000))))*SQRT(2*Basic!$C$4*9.81)*Tool!$B$125*SIN(RADIANS(90-DEGREES(ASIN(AD1147/2000))))*SQRT(2*Basic!$C$4*9.81)*Tool!$B$125)+(COS(RADIANS(90-DEGREES(ASIN(AD1147/2000))))*SQRT(2*Basic!$C$4*9.81)*COS(RADIANS(90-DEGREES(ASIN(AD1147/2000))))*SQRT(2*Basic!$C$4*9.81))))*SIN(RADIANS(AK1147))+(SQRT(((SQRT((SIN(RADIANS(90-DEGREES(ASIN(AD1147/2000))))*SQRT(2*Basic!$C$4*9.81)*Tool!$B$125*SIN(RADIANS(90-DEGREES(ASIN(AD1147/2000))))*SQRT(2*Basic!$C$4*9.81)*Tool!$B$125)+(COS(RADIANS(90-DEGREES(ASIN(AD1147/2000))))*SQRT(2*Basic!$C$4*9.81)*COS(RADIANS(90-DEGREES(ASIN(AD1147/2000))))*SQRT(2*Basic!$C$4*9.81))))*SIN(RADIANS(AK1147))*(SQRT((SIN(RADIANS(90-DEGREES(ASIN(AD1147/2000))))*SQRT(2*Basic!$C$4*9.81)*Tool!$B$125*SIN(RADIANS(90-DEGREES(ASIN(AD1147/2000))))*SQRT(2*Basic!$C$4*9.81)*Tool!$B$125)+(COS(RADIANS(90-DEGREES(ASIN(AD1147/2000))))*SQRT(2*Basic!$C$4*9.81)*COS(RADIANS(90-DEGREES(ASIN(AD1147/2000))))*SQRT(2*Basic!$C$4*9.81))))*SIN(RADIANS(AK1147)))-19.62*(-Basic!$C$3))))*(SQRT((SIN(RADIANS(90-DEGREES(ASIN(AD1147/2000))))*SQRT(2*Basic!$C$4*9.81)*Tool!$B$125*SIN(RADIANS(90-DEGREES(ASIN(AD1147/2000))))*SQRT(2*Basic!$C$4*9.81)*Tool!$B$125)+(COS(RADIANS(90-DEGREES(ASIN(AD1147/2000))))*SQRT(2*Basic!$C$4*9.81)*COS(RADIANS(90-DEGREES(ASIN(AD1147/2000))))*SQRT(2*Basic!$C$4*9.81))))*COS(RADIANS(AK1147))</f>
        <v>5.8145936404464864</v>
      </c>
    </row>
    <row r="1148" spans="6:45" x14ac:dyDescent="0.3">
      <c r="F1148">
        <v>1146</v>
      </c>
      <c r="G1148" s="31">
        <f t="shared" si="116"/>
        <v>3.3784556314401804</v>
      </c>
      <c r="H1148" s="35">
        <f>Tool!$E$10+('Trajectory Map'!G1148*SIN(RADIANS(90-2*DEGREES(ASIN($D$5/2000))))/COS(RADIANS(90-2*DEGREES(ASIN($D$5/2000))))-('Trajectory Map'!G1148*'Trajectory Map'!G1148/((VLOOKUP($D$5,$AD$3:$AR$2002,15,FALSE)*4*COS(RADIANS(90-2*DEGREES(ASIN($D$5/2000))))*COS(RADIANS(90-2*DEGREES(ASIN($D$5/2000))))))))</f>
        <v>4.2303329638496923</v>
      </c>
      <c r="AD1148" s="33">
        <f t="shared" si="120"/>
        <v>1146</v>
      </c>
      <c r="AE1148" s="33">
        <f t="shared" si="117"/>
        <v>1639.1107345142975</v>
      </c>
      <c r="AH1148" s="33">
        <f t="shared" si="118"/>
        <v>34.959690950955711</v>
      </c>
      <c r="AI1148" s="33">
        <f t="shared" si="119"/>
        <v>55.040309049044289</v>
      </c>
      <c r="AK1148" s="75">
        <f t="shared" si="121"/>
        <v>20.080618098088578</v>
      </c>
      <c r="AN1148" s="64"/>
      <c r="AQ1148" s="64"/>
      <c r="AR1148" s="75">
        <f>(SQRT((SIN(RADIANS(90-DEGREES(ASIN(AD1148/2000))))*SQRT(2*Basic!$C$4*9.81)*Tool!$B$125*SIN(RADIANS(90-DEGREES(ASIN(AD1148/2000))))*SQRT(2*Basic!$C$4*9.81)*Tool!$B$125)+(COS(RADIANS(90-DEGREES(ASIN(AD1148/2000))))*SQRT(2*Basic!$C$4*9.81)*COS(RADIANS(90-DEGREES(ASIN(AD1148/2000))))*SQRT(2*Basic!$C$4*9.81))))*(SQRT((SIN(RADIANS(90-DEGREES(ASIN(AD1148/2000))))*SQRT(2*Basic!$C$4*9.81)*Tool!$B$125*SIN(RADIANS(90-DEGREES(ASIN(AD1148/2000))))*SQRT(2*Basic!$C$4*9.81)*Tool!$B$125)+(COS(RADIANS(90-DEGREES(ASIN(AD1148/2000))))*SQRT(2*Basic!$C$4*9.81)*COS(RADIANS(90-DEGREES(ASIN(AD1148/2000))))*SQRT(2*Basic!$C$4*9.81))))/(2*9.81)</f>
        <v>1.1797268864400001</v>
      </c>
      <c r="AS1148" s="75">
        <f>(1/9.81)*((SQRT((SIN(RADIANS(90-DEGREES(ASIN(AD1148/2000))))*SQRT(2*Basic!$C$4*9.81)*Tool!$B$125*SIN(RADIANS(90-DEGREES(ASIN(AD1148/2000))))*SQRT(2*Basic!$C$4*9.81)*Tool!$B$125)+(COS(RADIANS(90-DEGREES(ASIN(AD1148/2000))))*SQRT(2*Basic!$C$4*9.81)*COS(RADIANS(90-DEGREES(ASIN(AD1148/2000))))*SQRT(2*Basic!$C$4*9.81))))*SIN(RADIANS(AK1148))+(SQRT(((SQRT((SIN(RADIANS(90-DEGREES(ASIN(AD1148/2000))))*SQRT(2*Basic!$C$4*9.81)*Tool!$B$125*SIN(RADIANS(90-DEGREES(ASIN(AD1148/2000))))*SQRT(2*Basic!$C$4*9.81)*Tool!$B$125)+(COS(RADIANS(90-DEGREES(ASIN(AD1148/2000))))*SQRT(2*Basic!$C$4*9.81)*COS(RADIANS(90-DEGREES(ASIN(AD1148/2000))))*SQRT(2*Basic!$C$4*9.81))))*SIN(RADIANS(AK1148))*(SQRT((SIN(RADIANS(90-DEGREES(ASIN(AD1148/2000))))*SQRT(2*Basic!$C$4*9.81)*Tool!$B$125*SIN(RADIANS(90-DEGREES(ASIN(AD1148/2000))))*SQRT(2*Basic!$C$4*9.81)*Tool!$B$125)+(COS(RADIANS(90-DEGREES(ASIN(AD1148/2000))))*SQRT(2*Basic!$C$4*9.81)*COS(RADIANS(90-DEGREES(ASIN(AD1148/2000))))*SQRT(2*Basic!$C$4*9.81))))*SIN(RADIANS(AK1148)))-19.62*(-Basic!$C$3))))*(SQRT((SIN(RADIANS(90-DEGREES(ASIN(AD1148/2000))))*SQRT(2*Basic!$C$4*9.81)*Tool!$B$125*SIN(RADIANS(90-DEGREES(ASIN(AD1148/2000))))*SQRT(2*Basic!$C$4*9.81)*Tool!$B$125)+(COS(RADIANS(90-DEGREES(ASIN(AD1148/2000))))*SQRT(2*Basic!$C$4*9.81)*COS(RADIANS(90-DEGREES(ASIN(AD1148/2000))))*SQRT(2*Basic!$C$4*9.81))))*COS(RADIANS(AK1148))</f>
        <v>5.81601467498652</v>
      </c>
    </row>
    <row r="1149" spans="6:45" x14ac:dyDescent="0.3">
      <c r="F1149">
        <v>1147</v>
      </c>
      <c r="G1149" s="31">
        <f t="shared" si="116"/>
        <v>3.3814036730033914</v>
      </c>
      <c r="H1149" s="35">
        <f>Tool!$E$10+('Trajectory Map'!G1149*SIN(RADIANS(90-2*DEGREES(ASIN($D$5/2000))))/COS(RADIANS(90-2*DEGREES(ASIN($D$5/2000))))-('Trajectory Map'!G1149*'Trajectory Map'!G1149/((VLOOKUP($D$5,$AD$3:$AR$2002,15,FALSE)*4*COS(RADIANS(90-2*DEGREES(ASIN($D$5/2000))))*COS(RADIANS(90-2*DEGREES(ASIN($D$5/2000))))))))</f>
        <v>4.2268081158959232</v>
      </c>
      <c r="AD1149" s="33">
        <f t="shared" si="120"/>
        <v>1147</v>
      </c>
      <c r="AE1149" s="33">
        <f t="shared" si="117"/>
        <v>1638.4111205677286</v>
      </c>
      <c r="AH1149" s="33">
        <f t="shared" si="118"/>
        <v>34.994653816357406</v>
      </c>
      <c r="AI1149" s="33">
        <f t="shared" si="119"/>
        <v>55.005346183642594</v>
      </c>
      <c r="AK1149" s="75">
        <f t="shared" si="121"/>
        <v>20.010692367285188</v>
      </c>
      <c r="AN1149" s="64"/>
      <c r="AQ1149" s="64"/>
      <c r="AR1149" s="75">
        <f>(SQRT((SIN(RADIANS(90-DEGREES(ASIN(AD1149/2000))))*SQRT(2*Basic!$C$4*9.81)*Tool!$B$125*SIN(RADIANS(90-DEGREES(ASIN(AD1149/2000))))*SQRT(2*Basic!$C$4*9.81)*Tool!$B$125)+(COS(RADIANS(90-DEGREES(ASIN(AD1149/2000))))*SQRT(2*Basic!$C$4*9.81)*COS(RADIANS(90-DEGREES(ASIN(AD1149/2000))))*SQRT(2*Basic!$C$4*9.81))))*(SQRT((SIN(RADIANS(90-DEGREES(ASIN(AD1149/2000))))*SQRT(2*Basic!$C$4*9.81)*Tool!$B$125*SIN(RADIANS(90-DEGREES(ASIN(AD1149/2000))))*SQRT(2*Basic!$C$4*9.81)*Tool!$B$125)+(COS(RADIANS(90-DEGREES(ASIN(AD1149/2000))))*SQRT(2*Basic!$C$4*9.81)*COS(RADIANS(90-DEGREES(ASIN(AD1149/2000))))*SQRT(2*Basic!$C$4*9.81))))/(2*9.81)</f>
        <v>1.1803416168099996</v>
      </c>
      <c r="AS1149" s="75">
        <f>(1/9.81)*((SQRT((SIN(RADIANS(90-DEGREES(ASIN(AD1149/2000))))*SQRT(2*Basic!$C$4*9.81)*Tool!$B$125*SIN(RADIANS(90-DEGREES(ASIN(AD1149/2000))))*SQRT(2*Basic!$C$4*9.81)*Tool!$B$125)+(COS(RADIANS(90-DEGREES(ASIN(AD1149/2000))))*SQRT(2*Basic!$C$4*9.81)*COS(RADIANS(90-DEGREES(ASIN(AD1149/2000))))*SQRT(2*Basic!$C$4*9.81))))*SIN(RADIANS(AK1149))+(SQRT(((SQRT((SIN(RADIANS(90-DEGREES(ASIN(AD1149/2000))))*SQRT(2*Basic!$C$4*9.81)*Tool!$B$125*SIN(RADIANS(90-DEGREES(ASIN(AD1149/2000))))*SQRT(2*Basic!$C$4*9.81)*Tool!$B$125)+(COS(RADIANS(90-DEGREES(ASIN(AD1149/2000))))*SQRT(2*Basic!$C$4*9.81)*COS(RADIANS(90-DEGREES(ASIN(AD1149/2000))))*SQRT(2*Basic!$C$4*9.81))))*SIN(RADIANS(AK1149))*(SQRT((SIN(RADIANS(90-DEGREES(ASIN(AD1149/2000))))*SQRT(2*Basic!$C$4*9.81)*Tool!$B$125*SIN(RADIANS(90-DEGREES(ASIN(AD1149/2000))))*SQRT(2*Basic!$C$4*9.81)*Tool!$B$125)+(COS(RADIANS(90-DEGREES(ASIN(AD1149/2000))))*SQRT(2*Basic!$C$4*9.81)*COS(RADIANS(90-DEGREES(ASIN(AD1149/2000))))*SQRT(2*Basic!$C$4*9.81))))*SIN(RADIANS(AK1149)))-19.62*(-Basic!$C$3))))*(SQRT((SIN(RADIANS(90-DEGREES(ASIN(AD1149/2000))))*SQRT(2*Basic!$C$4*9.81)*Tool!$B$125*SIN(RADIANS(90-DEGREES(ASIN(AD1149/2000))))*SQRT(2*Basic!$C$4*9.81)*Tool!$B$125)+(COS(RADIANS(90-DEGREES(ASIN(AD1149/2000))))*SQRT(2*Basic!$C$4*9.81)*COS(RADIANS(90-DEGREES(ASIN(AD1149/2000))))*SQRT(2*Basic!$C$4*9.81))))*COS(RADIANS(AK1149))</f>
        <v>5.8174237573553809</v>
      </c>
    </row>
    <row r="1150" spans="6:45" x14ac:dyDescent="0.3">
      <c r="F1150">
        <v>1148</v>
      </c>
      <c r="G1150" s="31">
        <f t="shared" si="116"/>
        <v>3.3843517145666029</v>
      </c>
      <c r="H1150" s="35">
        <f>Tool!$E$10+('Trajectory Map'!G1150*SIN(RADIANS(90-2*DEGREES(ASIN($D$5/2000))))/COS(RADIANS(90-2*DEGREES(ASIN($D$5/2000))))-('Trajectory Map'!G1150*'Trajectory Map'!G1150/((VLOOKUP($D$5,$AD$3:$AR$2002,15,FALSE)*4*COS(RADIANS(90-2*DEGREES(ASIN($D$5/2000))))*COS(RADIANS(90-2*DEGREES(ASIN($D$5/2000))))))))</f>
        <v>4.223279814348639</v>
      </c>
      <c r="AD1150" s="33">
        <f t="shared" si="120"/>
        <v>1148</v>
      </c>
      <c r="AE1150" s="33">
        <f t="shared" si="117"/>
        <v>1637.7105971446847</v>
      </c>
      <c r="AH1150" s="33">
        <f t="shared" si="118"/>
        <v>35.029631624064535</v>
      </c>
      <c r="AI1150" s="33">
        <f t="shared" si="119"/>
        <v>54.970368375935465</v>
      </c>
      <c r="AK1150" s="75">
        <f t="shared" si="121"/>
        <v>19.940736751870929</v>
      </c>
      <c r="AN1150" s="64"/>
      <c r="AQ1150" s="64"/>
      <c r="AR1150" s="75">
        <f>(SQRT((SIN(RADIANS(90-DEGREES(ASIN(AD1150/2000))))*SQRT(2*Basic!$C$4*9.81)*Tool!$B$125*SIN(RADIANS(90-DEGREES(ASIN(AD1150/2000))))*SQRT(2*Basic!$C$4*9.81)*Tool!$B$125)+(COS(RADIANS(90-DEGREES(ASIN(AD1150/2000))))*SQRT(2*Basic!$C$4*9.81)*COS(RADIANS(90-DEGREES(ASIN(AD1150/2000))))*SQRT(2*Basic!$C$4*9.81))))*(SQRT((SIN(RADIANS(90-DEGREES(ASIN(AD1150/2000))))*SQRT(2*Basic!$C$4*9.81)*Tool!$B$125*SIN(RADIANS(90-DEGREES(ASIN(AD1150/2000))))*SQRT(2*Basic!$C$4*9.81)*Tool!$B$125)+(COS(RADIANS(90-DEGREES(ASIN(AD1150/2000))))*SQRT(2*Basic!$C$4*9.81)*COS(RADIANS(90-DEGREES(ASIN(AD1150/2000))))*SQRT(2*Basic!$C$4*9.81))))/(2*9.81)</f>
        <v>1.1809568833600002</v>
      </c>
      <c r="AS1150" s="75">
        <f>(1/9.81)*((SQRT((SIN(RADIANS(90-DEGREES(ASIN(AD1150/2000))))*SQRT(2*Basic!$C$4*9.81)*Tool!$B$125*SIN(RADIANS(90-DEGREES(ASIN(AD1150/2000))))*SQRT(2*Basic!$C$4*9.81)*Tool!$B$125)+(COS(RADIANS(90-DEGREES(ASIN(AD1150/2000))))*SQRT(2*Basic!$C$4*9.81)*COS(RADIANS(90-DEGREES(ASIN(AD1150/2000))))*SQRT(2*Basic!$C$4*9.81))))*SIN(RADIANS(AK1150))+(SQRT(((SQRT((SIN(RADIANS(90-DEGREES(ASIN(AD1150/2000))))*SQRT(2*Basic!$C$4*9.81)*Tool!$B$125*SIN(RADIANS(90-DEGREES(ASIN(AD1150/2000))))*SQRT(2*Basic!$C$4*9.81)*Tool!$B$125)+(COS(RADIANS(90-DEGREES(ASIN(AD1150/2000))))*SQRT(2*Basic!$C$4*9.81)*COS(RADIANS(90-DEGREES(ASIN(AD1150/2000))))*SQRT(2*Basic!$C$4*9.81))))*SIN(RADIANS(AK1150))*(SQRT((SIN(RADIANS(90-DEGREES(ASIN(AD1150/2000))))*SQRT(2*Basic!$C$4*9.81)*Tool!$B$125*SIN(RADIANS(90-DEGREES(ASIN(AD1150/2000))))*SQRT(2*Basic!$C$4*9.81)*Tool!$B$125)+(COS(RADIANS(90-DEGREES(ASIN(AD1150/2000))))*SQRT(2*Basic!$C$4*9.81)*COS(RADIANS(90-DEGREES(ASIN(AD1150/2000))))*SQRT(2*Basic!$C$4*9.81))))*SIN(RADIANS(AK1150)))-19.62*(-Basic!$C$3))))*(SQRT((SIN(RADIANS(90-DEGREES(ASIN(AD1150/2000))))*SQRT(2*Basic!$C$4*9.81)*Tool!$B$125*SIN(RADIANS(90-DEGREES(ASIN(AD1150/2000))))*SQRT(2*Basic!$C$4*9.81)*Tool!$B$125)+(COS(RADIANS(90-DEGREES(ASIN(AD1150/2000))))*SQRT(2*Basic!$C$4*9.81)*COS(RADIANS(90-DEGREES(ASIN(AD1150/2000))))*SQRT(2*Basic!$C$4*9.81))))*COS(RADIANS(AK1150))</f>
        <v>5.8188208722222114</v>
      </c>
    </row>
    <row r="1151" spans="6:45" x14ac:dyDescent="0.3">
      <c r="F1151">
        <v>1149</v>
      </c>
      <c r="G1151" s="31">
        <f t="shared" si="116"/>
        <v>3.3872997561298139</v>
      </c>
      <c r="H1151" s="35">
        <f>Tool!$E$10+('Trajectory Map'!G1151*SIN(RADIANS(90-2*DEGREES(ASIN($D$5/2000))))/COS(RADIANS(90-2*DEGREES(ASIN($D$5/2000))))-('Trajectory Map'!G1151*'Trajectory Map'!G1151/((VLOOKUP($D$5,$AD$3:$AR$2002,15,FALSE)*4*COS(RADIANS(90-2*DEGREES(ASIN($D$5/2000))))*COS(RADIANS(90-2*DEGREES(ASIN($D$5/2000))))))))</f>
        <v>4.2197480592078414</v>
      </c>
      <c r="AD1151" s="33">
        <f t="shared" si="120"/>
        <v>1149</v>
      </c>
      <c r="AE1151" s="33">
        <f t="shared" si="117"/>
        <v>1637.0091630775926</v>
      </c>
      <c r="AH1151" s="33">
        <f t="shared" si="118"/>
        <v>35.064624406303857</v>
      </c>
      <c r="AI1151" s="33">
        <f t="shared" si="119"/>
        <v>54.935375593696143</v>
      </c>
      <c r="AK1151" s="75">
        <f t="shared" si="121"/>
        <v>19.870751187392287</v>
      </c>
      <c r="AN1151" s="64"/>
      <c r="AQ1151" s="64"/>
      <c r="AR1151" s="75">
        <f>(SQRT((SIN(RADIANS(90-DEGREES(ASIN(AD1151/2000))))*SQRT(2*Basic!$C$4*9.81)*Tool!$B$125*SIN(RADIANS(90-DEGREES(ASIN(AD1151/2000))))*SQRT(2*Basic!$C$4*9.81)*Tool!$B$125)+(COS(RADIANS(90-DEGREES(ASIN(AD1151/2000))))*SQRT(2*Basic!$C$4*9.81)*COS(RADIANS(90-DEGREES(ASIN(AD1151/2000))))*SQRT(2*Basic!$C$4*9.81))))*(SQRT((SIN(RADIANS(90-DEGREES(ASIN(AD1151/2000))))*SQRT(2*Basic!$C$4*9.81)*Tool!$B$125*SIN(RADIANS(90-DEGREES(ASIN(AD1151/2000))))*SQRT(2*Basic!$C$4*9.81)*Tool!$B$125)+(COS(RADIANS(90-DEGREES(ASIN(AD1151/2000))))*SQRT(2*Basic!$C$4*9.81)*COS(RADIANS(90-DEGREES(ASIN(AD1151/2000))))*SQRT(2*Basic!$C$4*9.81))))/(2*9.81)</f>
        <v>1.1815726860900002</v>
      </c>
      <c r="AS1151" s="75">
        <f>(1/9.81)*((SQRT((SIN(RADIANS(90-DEGREES(ASIN(AD1151/2000))))*SQRT(2*Basic!$C$4*9.81)*Tool!$B$125*SIN(RADIANS(90-DEGREES(ASIN(AD1151/2000))))*SQRT(2*Basic!$C$4*9.81)*Tool!$B$125)+(COS(RADIANS(90-DEGREES(ASIN(AD1151/2000))))*SQRT(2*Basic!$C$4*9.81)*COS(RADIANS(90-DEGREES(ASIN(AD1151/2000))))*SQRT(2*Basic!$C$4*9.81))))*SIN(RADIANS(AK1151))+(SQRT(((SQRT((SIN(RADIANS(90-DEGREES(ASIN(AD1151/2000))))*SQRT(2*Basic!$C$4*9.81)*Tool!$B$125*SIN(RADIANS(90-DEGREES(ASIN(AD1151/2000))))*SQRT(2*Basic!$C$4*9.81)*Tool!$B$125)+(COS(RADIANS(90-DEGREES(ASIN(AD1151/2000))))*SQRT(2*Basic!$C$4*9.81)*COS(RADIANS(90-DEGREES(ASIN(AD1151/2000))))*SQRT(2*Basic!$C$4*9.81))))*SIN(RADIANS(AK1151))*(SQRT((SIN(RADIANS(90-DEGREES(ASIN(AD1151/2000))))*SQRT(2*Basic!$C$4*9.81)*Tool!$B$125*SIN(RADIANS(90-DEGREES(ASIN(AD1151/2000))))*SQRT(2*Basic!$C$4*9.81)*Tool!$B$125)+(COS(RADIANS(90-DEGREES(ASIN(AD1151/2000))))*SQRT(2*Basic!$C$4*9.81)*COS(RADIANS(90-DEGREES(ASIN(AD1151/2000))))*SQRT(2*Basic!$C$4*9.81))))*SIN(RADIANS(AK1151)))-19.62*(-Basic!$C$3))))*(SQRT((SIN(RADIANS(90-DEGREES(ASIN(AD1151/2000))))*SQRT(2*Basic!$C$4*9.81)*Tool!$B$125*SIN(RADIANS(90-DEGREES(ASIN(AD1151/2000))))*SQRT(2*Basic!$C$4*9.81)*Tool!$B$125)+(COS(RADIANS(90-DEGREES(ASIN(AD1151/2000))))*SQRT(2*Basic!$C$4*9.81)*COS(RADIANS(90-DEGREES(ASIN(AD1151/2000))))*SQRT(2*Basic!$C$4*9.81))))*COS(RADIANS(AK1151))</f>
        <v>5.8202060042735866</v>
      </c>
    </row>
    <row r="1152" spans="6:45" x14ac:dyDescent="0.3">
      <c r="F1152">
        <v>1150</v>
      </c>
      <c r="G1152" s="31">
        <f t="shared" si="116"/>
        <v>3.3902477976930254</v>
      </c>
      <c r="H1152" s="35">
        <f>Tool!$E$10+('Trajectory Map'!G1152*SIN(RADIANS(90-2*DEGREES(ASIN($D$5/2000))))/COS(RADIANS(90-2*DEGREES(ASIN($D$5/2000))))-('Trajectory Map'!G1152*'Trajectory Map'!G1152/((VLOOKUP($D$5,$AD$3:$AR$2002,15,FALSE)*4*COS(RADIANS(90-2*DEGREES(ASIN($D$5/2000))))*COS(RADIANS(90-2*DEGREES(ASIN($D$5/2000))))))))</f>
        <v>4.2162128504735286</v>
      </c>
      <c r="AD1152" s="33">
        <f t="shared" si="120"/>
        <v>1150</v>
      </c>
      <c r="AE1152" s="33">
        <f t="shared" si="117"/>
        <v>1636.3068171953571</v>
      </c>
      <c r="AH1152" s="33">
        <f t="shared" si="118"/>
        <v>35.099632195393511</v>
      </c>
      <c r="AI1152" s="33">
        <f t="shared" si="119"/>
        <v>54.900367804606489</v>
      </c>
      <c r="AK1152" s="75">
        <f t="shared" si="121"/>
        <v>19.800735609212978</v>
      </c>
      <c r="AN1152" s="64"/>
      <c r="AQ1152" s="64"/>
      <c r="AR1152" s="75">
        <f>(SQRT((SIN(RADIANS(90-DEGREES(ASIN(AD1152/2000))))*SQRT(2*Basic!$C$4*9.81)*Tool!$B$125*SIN(RADIANS(90-DEGREES(ASIN(AD1152/2000))))*SQRT(2*Basic!$C$4*9.81)*Tool!$B$125)+(COS(RADIANS(90-DEGREES(ASIN(AD1152/2000))))*SQRT(2*Basic!$C$4*9.81)*COS(RADIANS(90-DEGREES(ASIN(AD1152/2000))))*SQRT(2*Basic!$C$4*9.81))))*(SQRT((SIN(RADIANS(90-DEGREES(ASIN(AD1152/2000))))*SQRT(2*Basic!$C$4*9.81)*Tool!$B$125*SIN(RADIANS(90-DEGREES(ASIN(AD1152/2000))))*SQRT(2*Basic!$C$4*9.81)*Tool!$B$125)+(COS(RADIANS(90-DEGREES(ASIN(AD1152/2000))))*SQRT(2*Basic!$C$4*9.81)*COS(RADIANS(90-DEGREES(ASIN(AD1152/2000))))*SQRT(2*Basic!$C$4*9.81))))/(2*9.81)</f>
        <v>1.1821890249999996</v>
      </c>
      <c r="AS1152" s="75">
        <f>(1/9.81)*((SQRT((SIN(RADIANS(90-DEGREES(ASIN(AD1152/2000))))*SQRT(2*Basic!$C$4*9.81)*Tool!$B$125*SIN(RADIANS(90-DEGREES(ASIN(AD1152/2000))))*SQRT(2*Basic!$C$4*9.81)*Tool!$B$125)+(COS(RADIANS(90-DEGREES(ASIN(AD1152/2000))))*SQRT(2*Basic!$C$4*9.81)*COS(RADIANS(90-DEGREES(ASIN(AD1152/2000))))*SQRT(2*Basic!$C$4*9.81))))*SIN(RADIANS(AK1152))+(SQRT(((SQRT((SIN(RADIANS(90-DEGREES(ASIN(AD1152/2000))))*SQRT(2*Basic!$C$4*9.81)*Tool!$B$125*SIN(RADIANS(90-DEGREES(ASIN(AD1152/2000))))*SQRT(2*Basic!$C$4*9.81)*Tool!$B$125)+(COS(RADIANS(90-DEGREES(ASIN(AD1152/2000))))*SQRT(2*Basic!$C$4*9.81)*COS(RADIANS(90-DEGREES(ASIN(AD1152/2000))))*SQRT(2*Basic!$C$4*9.81))))*SIN(RADIANS(AK1152))*(SQRT((SIN(RADIANS(90-DEGREES(ASIN(AD1152/2000))))*SQRT(2*Basic!$C$4*9.81)*Tool!$B$125*SIN(RADIANS(90-DEGREES(ASIN(AD1152/2000))))*SQRT(2*Basic!$C$4*9.81)*Tool!$B$125)+(COS(RADIANS(90-DEGREES(ASIN(AD1152/2000))))*SQRT(2*Basic!$C$4*9.81)*COS(RADIANS(90-DEGREES(ASIN(AD1152/2000))))*SQRT(2*Basic!$C$4*9.81))))*SIN(RADIANS(AK1152)))-19.62*(-Basic!$C$3))))*(SQRT((SIN(RADIANS(90-DEGREES(ASIN(AD1152/2000))))*SQRT(2*Basic!$C$4*9.81)*Tool!$B$125*SIN(RADIANS(90-DEGREES(ASIN(AD1152/2000))))*SQRT(2*Basic!$C$4*9.81)*Tool!$B$125)+(COS(RADIANS(90-DEGREES(ASIN(AD1152/2000))))*SQRT(2*Basic!$C$4*9.81)*COS(RADIANS(90-DEGREES(ASIN(AD1152/2000))))*SQRT(2*Basic!$C$4*9.81))))*COS(RADIANS(AK1152))</f>
        <v>5.8215791382136297</v>
      </c>
    </row>
    <row r="1153" spans="6:45" x14ac:dyDescent="0.3">
      <c r="F1153">
        <v>1151</v>
      </c>
      <c r="G1153" s="31">
        <f t="shared" si="116"/>
        <v>3.3931958392562365</v>
      </c>
      <c r="H1153" s="35">
        <f>Tool!$E$10+('Trajectory Map'!G1153*SIN(RADIANS(90-2*DEGREES(ASIN($D$5/2000))))/COS(RADIANS(90-2*DEGREES(ASIN($D$5/2000))))-('Trajectory Map'!G1153*'Trajectory Map'!G1153/((VLOOKUP($D$5,$AD$3:$AR$2002,15,FALSE)*4*COS(RADIANS(90-2*DEGREES(ASIN($D$5/2000))))*COS(RADIANS(90-2*DEGREES(ASIN($D$5/2000))))))))</f>
        <v>4.2126741881457033</v>
      </c>
      <c r="AD1153" s="33">
        <f t="shared" si="120"/>
        <v>1151</v>
      </c>
      <c r="AE1153" s="33">
        <f t="shared" si="117"/>
        <v>1635.6035583233488</v>
      </c>
      <c r="AH1153" s="33">
        <f t="shared" si="118"/>
        <v>35.134655023743441</v>
      </c>
      <c r="AI1153" s="33">
        <f t="shared" si="119"/>
        <v>54.865344976256559</v>
      </c>
      <c r="AK1153" s="75">
        <f t="shared" si="121"/>
        <v>19.730689952513117</v>
      </c>
      <c r="AN1153" s="64"/>
      <c r="AQ1153" s="64"/>
      <c r="AR1153" s="75">
        <f>(SQRT((SIN(RADIANS(90-DEGREES(ASIN(AD1153/2000))))*SQRT(2*Basic!$C$4*9.81)*Tool!$B$125*SIN(RADIANS(90-DEGREES(ASIN(AD1153/2000))))*SQRT(2*Basic!$C$4*9.81)*Tool!$B$125)+(COS(RADIANS(90-DEGREES(ASIN(AD1153/2000))))*SQRT(2*Basic!$C$4*9.81)*COS(RADIANS(90-DEGREES(ASIN(AD1153/2000))))*SQRT(2*Basic!$C$4*9.81))))*(SQRT((SIN(RADIANS(90-DEGREES(ASIN(AD1153/2000))))*SQRT(2*Basic!$C$4*9.81)*Tool!$B$125*SIN(RADIANS(90-DEGREES(ASIN(AD1153/2000))))*SQRT(2*Basic!$C$4*9.81)*Tool!$B$125)+(COS(RADIANS(90-DEGREES(ASIN(AD1153/2000))))*SQRT(2*Basic!$C$4*9.81)*COS(RADIANS(90-DEGREES(ASIN(AD1153/2000))))*SQRT(2*Basic!$C$4*9.81))))/(2*9.81)</f>
        <v>1.1828059000899998</v>
      </c>
      <c r="AS1153" s="75">
        <f>(1/9.81)*((SQRT((SIN(RADIANS(90-DEGREES(ASIN(AD1153/2000))))*SQRT(2*Basic!$C$4*9.81)*Tool!$B$125*SIN(RADIANS(90-DEGREES(ASIN(AD1153/2000))))*SQRT(2*Basic!$C$4*9.81)*Tool!$B$125)+(COS(RADIANS(90-DEGREES(ASIN(AD1153/2000))))*SQRT(2*Basic!$C$4*9.81)*COS(RADIANS(90-DEGREES(ASIN(AD1153/2000))))*SQRT(2*Basic!$C$4*9.81))))*SIN(RADIANS(AK1153))+(SQRT(((SQRT((SIN(RADIANS(90-DEGREES(ASIN(AD1153/2000))))*SQRT(2*Basic!$C$4*9.81)*Tool!$B$125*SIN(RADIANS(90-DEGREES(ASIN(AD1153/2000))))*SQRT(2*Basic!$C$4*9.81)*Tool!$B$125)+(COS(RADIANS(90-DEGREES(ASIN(AD1153/2000))))*SQRT(2*Basic!$C$4*9.81)*COS(RADIANS(90-DEGREES(ASIN(AD1153/2000))))*SQRT(2*Basic!$C$4*9.81))))*SIN(RADIANS(AK1153))*(SQRT((SIN(RADIANS(90-DEGREES(ASIN(AD1153/2000))))*SQRT(2*Basic!$C$4*9.81)*Tool!$B$125*SIN(RADIANS(90-DEGREES(ASIN(AD1153/2000))))*SQRT(2*Basic!$C$4*9.81)*Tool!$B$125)+(COS(RADIANS(90-DEGREES(ASIN(AD1153/2000))))*SQRT(2*Basic!$C$4*9.81)*COS(RADIANS(90-DEGREES(ASIN(AD1153/2000))))*SQRT(2*Basic!$C$4*9.81))))*SIN(RADIANS(AK1153)))-19.62*(-Basic!$C$3))))*(SQRT((SIN(RADIANS(90-DEGREES(ASIN(AD1153/2000))))*SQRT(2*Basic!$C$4*9.81)*Tool!$B$125*SIN(RADIANS(90-DEGREES(ASIN(AD1153/2000))))*SQRT(2*Basic!$C$4*9.81)*Tool!$B$125)+(COS(RADIANS(90-DEGREES(ASIN(AD1153/2000))))*SQRT(2*Basic!$C$4*9.81)*COS(RADIANS(90-DEGREES(ASIN(AD1153/2000))))*SQRT(2*Basic!$C$4*9.81))))*COS(RADIANS(AK1153))</f>
        <v>5.8229402587641248</v>
      </c>
    </row>
    <row r="1154" spans="6:45" x14ac:dyDescent="0.3">
      <c r="F1154">
        <v>1152</v>
      </c>
      <c r="G1154" s="31">
        <f t="shared" si="116"/>
        <v>3.396143880819448</v>
      </c>
      <c r="H1154" s="35">
        <f>Tool!$E$10+('Trajectory Map'!G1154*SIN(RADIANS(90-2*DEGREES(ASIN($D$5/2000))))/COS(RADIANS(90-2*DEGREES(ASIN($D$5/2000))))-('Trajectory Map'!G1154*'Trajectory Map'!G1154/((VLOOKUP($D$5,$AD$3:$AR$2002,15,FALSE)*4*COS(RADIANS(90-2*DEGREES(ASIN($D$5/2000))))*COS(RADIANS(90-2*DEGREES(ASIN($D$5/2000))))))))</f>
        <v>4.2091320722243628</v>
      </c>
      <c r="AD1154" s="33">
        <f t="shared" si="120"/>
        <v>1152</v>
      </c>
      <c r="AE1154" s="33">
        <f t="shared" si="117"/>
        <v>1634.899385283388</v>
      </c>
      <c r="AH1154" s="33">
        <f t="shared" si="118"/>
        <v>35.169692923855727</v>
      </c>
      <c r="AI1154" s="33">
        <f t="shared" si="119"/>
        <v>54.830307076144273</v>
      </c>
      <c r="AK1154" s="75">
        <f t="shared" si="121"/>
        <v>19.660614152288545</v>
      </c>
      <c r="AN1154" s="64"/>
      <c r="AQ1154" s="64"/>
      <c r="AR1154" s="75">
        <f>(SQRT((SIN(RADIANS(90-DEGREES(ASIN(AD1154/2000))))*SQRT(2*Basic!$C$4*9.81)*Tool!$B$125*SIN(RADIANS(90-DEGREES(ASIN(AD1154/2000))))*SQRT(2*Basic!$C$4*9.81)*Tool!$B$125)+(COS(RADIANS(90-DEGREES(ASIN(AD1154/2000))))*SQRT(2*Basic!$C$4*9.81)*COS(RADIANS(90-DEGREES(ASIN(AD1154/2000))))*SQRT(2*Basic!$C$4*9.81))))*(SQRT((SIN(RADIANS(90-DEGREES(ASIN(AD1154/2000))))*SQRT(2*Basic!$C$4*9.81)*Tool!$B$125*SIN(RADIANS(90-DEGREES(ASIN(AD1154/2000))))*SQRT(2*Basic!$C$4*9.81)*Tool!$B$125)+(COS(RADIANS(90-DEGREES(ASIN(AD1154/2000))))*SQRT(2*Basic!$C$4*9.81)*COS(RADIANS(90-DEGREES(ASIN(AD1154/2000))))*SQRT(2*Basic!$C$4*9.81))))/(2*9.81)</f>
        <v>1.1834233113600001</v>
      </c>
      <c r="AS1154" s="75">
        <f>(1/9.81)*((SQRT((SIN(RADIANS(90-DEGREES(ASIN(AD1154/2000))))*SQRT(2*Basic!$C$4*9.81)*Tool!$B$125*SIN(RADIANS(90-DEGREES(ASIN(AD1154/2000))))*SQRT(2*Basic!$C$4*9.81)*Tool!$B$125)+(COS(RADIANS(90-DEGREES(ASIN(AD1154/2000))))*SQRT(2*Basic!$C$4*9.81)*COS(RADIANS(90-DEGREES(ASIN(AD1154/2000))))*SQRT(2*Basic!$C$4*9.81))))*SIN(RADIANS(AK1154))+(SQRT(((SQRT((SIN(RADIANS(90-DEGREES(ASIN(AD1154/2000))))*SQRT(2*Basic!$C$4*9.81)*Tool!$B$125*SIN(RADIANS(90-DEGREES(ASIN(AD1154/2000))))*SQRT(2*Basic!$C$4*9.81)*Tool!$B$125)+(COS(RADIANS(90-DEGREES(ASIN(AD1154/2000))))*SQRT(2*Basic!$C$4*9.81)*COS(RADIANS(90-DEGREES(ASIN(AD1154/2000))))*SQRT(2*Basic!$C$4*9.81))))*SIN(RADIANS(AK1154))*(SQRT((SIN(RADIANS(90-DEGREES(ASIN(AD1154/2000))))*SQRT(2*Basic!$C$4*9.81)*Tool!$B$125*SIN(RADIANS(90-DEGREES(ASIN(AD1154/2000))))*SQRT(2*Basic!$C$4*9.81)*Tool!$B$125)+(COS(RADIANS(90-DEGREES(ASIN(AD1154/2000))))*SQRT(2*Basic!$C$4*9.81)*COS(RADIANS(90-DEGREES(ASIN(AD1154/2000))))*SQRT(2*Basic!$C$4*9.81))))*SIN(RADIANS(AK1154)))-19.62*(-Basic!$C$3))))*(SQRT((SIN(RADIANS(90-DEGREES(ASIN(AD1154/2000))))*SQRT(2*Basic!$C$4*9.81)*Tool!$B$125*SIN(RADIANS(90-DEGREES(ASIN(AD1154/2000))))*SQRT(2*Basic!$C$4*9.81)*Tool!$B$125)+(COS(RADIANS(90-DEGREES(ASIN(AD1154/2000))))*SQRT(2*Basic!$C$4*9.81)*COS(RADIANS(90-DEGREES(ASIN(AD1154/2000))))*SQRT(2*Basic!$C$4*9.81))))*COS(RADIANS(AK1154))</f>
        <v>5.8242893506646221</v>
      </c>
    </row>
    <row r="1155" spans="6:45" x14ac:dyDescent="0.3">
      <c r="F1155">
        <v>1153</v>
      </c>
      <c r="G1155" s="31">
        <f t="shared" ref="G1155:G1218" si="122">F1155*$AV$2/2000</f>
        <v>3.3990919223826594</v>
      </c>
      <c r="H1155" s="35">
        <f>Tool!$E$10+('Trajectory Map'!G1155*SIN(RADIANS(90-2*DEGREES(ASIN($D$5/2000))))/COS(RADIANS(90-2*DEGREES(ASIN($D$5/2000))))-('Trajectory Map'!G1155*'Trajectory Map'!G1155/((VLOOKUP($D$5,$AD$3:$AR$2002,15,FALSE)*4*COS(RADIANS(90-2*DEGREES(ASIN($D$5/2000))))*COS(RADIANS(90-2*DEGREES(ASIN($D$5/2000))))))))</f>
        <v>4.2055865027095081</v>
      </c>
      <c r="AD1155" s="33">
        <f t="shared" si="120"/>
        <v>1153</v>
      </c>
      <c r="AE1155" s="33">
        <f t="shared" si="117"/>
        <v>1634.1942968937324</v>
      </c>
      <c r="AH1155" s="33">
        <f t="shared" si="118"/>
        <v>35.204745928325053</v>
      </c>
      <c r="AI1155" s="33">
        <f t="shared" si="119"/>
        <v>54.795254071674947</v>
      </c>
      <c r="AK1155" s="75">
        <f t="shared" si="121"/>
        <v>19.590508143349894</v>
      </c>
      <c r="AN1155" s="64"/>
      <c r="AQ1155" s="64"/>
      <c r="AR1155" s="75">
        <f>(SQRT((SIN(RADIANS(90-DEGREES(ASIN(AD1155/2000))))*SQRT(2*Basic!$C$4*9.81)*Tool!$B$125*SIN(RADIANS(90-DEGREES(ASIN(AD1155/2000))))*SQRT(2*Basic!$C$4*9.81)*Tool!$B$125)+(COS(RADIANS(90-DEGREES(ASIN(AD1155/2000))))*SQRT(2*Basic!$C$4*9.81)*COS(RADIANS(90-DEGREES(ASIN(AD1155/2000))))*SQRT(2*Basic!$C$4*9.81))))*(SQRT((SIN(RADIANS(90-DEGREES(ASIN(AD1155/2000))))*SQRT(2*Basic!$C$4*9.81)*Tool!$B$125*SIN(RADIANS(90-DEGREES(ASIN(AD1155/2000))))*SQRT(2*Basic!$C$4*9.81)*Tool!$B$125)+(COS(RADIANS(90-DEGREES(ASIN(AD1155/2000))))*SQRT(2*Basic!$C$4*9.81)*COS(RADIANS(90-DEGREES(ASIN(AD1155/2000))))*SQRT(2*Basic!$C$4*9.81))))/(2*9.81)</f>
        <v>1.1840412588100002</v>
      </c>
      <c r="AS1155" s="75">
        <f>(1/9.81)*((SQRT((SIN(RADIANS(90-DEGREES(ASIN(AD1155/2000))))*SQRT(2*Basic!$C$4*9.81)*Tool!$B$125*SIN(RADIANS(90-DEGREES(ASIN(AD1155/2000))))*SQRT(2*Basic!$C$4*9.81)*Tool!$B$125)+(COS(RADIANS(90-DEGREES(ASIN(AD1155/2000))))*SQRT(2*Basic!$C$4*9.81)*COS(RADIANS(90-DEGREES(ASIN(AD1155/2000))))*SQRT(2*Basic!$C$4*9.81))))*SIN(RADIANS(AK1155))+(SQRT(((SQRT((SIN(RADIANS(90-DEGREES(ASIN(AD1155/2000))))*SQRT(2*Basic!$C$4*9.81)*Tool!$B$125*SIN(RADIANS(90-DEGREES(ASIN(AD1155/2000))))*SQRT(2*Basic!$C$4*9.81)*Tool!$B$125)+(COS(RADIANS(90-DEGREES(ASIN(AD1155/2000))))*SQRT(2*Basic!$C$4*9.81)*COS(RADIANS(90-DEGREES(ASIN(AD1155/2000))))*SQRT(2*Basic!$C$4*9.81))))*SIN(RADIANS(AK1155))*(SQRT((SIN(RADIANS(90-DEGREES(ASIN(AD1155/2000))))*SQRT(2*Basic!$C$4*9.81)*Tool!$B$125*SIN(RADIANS(90-DEGREES(ASIN(AD1155/2000))))*SQRT(2*Basic!$C$4*9.81)*Tool!$B$125)+(COS(RADIANS(90-DEGREES(ASIN(AD1155/2000))))*SQRT(2*Basic!$C$4*9.81)*COS(RADIANS(90-DEGREES(ASIN(AD1155/2000))))*SQRT(2*Basic!$C$4*9.81))))*SIN(RADIANS(AK1155)))-19.62*(-Basic!$C$3))))*(SQRT((SIN(RADIANS(90-DEGREES(ASIN(AD1155/2000))))*SQRT(2*Basic!$C$4*9.81)*Tool!$B$125*SIN(RADIANS(90-DEGREES(ASIN(AD1155/2000))))*SQRT(2*Basic!$C$4*9.81)*Tool!$B$125)+(COS(RADIANS(90-DEGREES(ASIN(AD1155/2000))))*SQRT(2*Basic!$C$4*9.81)*COS(RADIANS(90-DEGREES(ASIN(AD1155/2000))))*SQRT(2*Basic!$C$4*9.81))))*COS(RADIANS(AK1155))</f>
        <v>5.825626398672541</v>
      </c>
    </row>
    <row r="1156" spans="6:45" x14ac:dyDescent="0.3">
      <c r="F1156">
        <v>1154</v>
      </c>
      <c r="G1156" s="31">
        <f t="shared" si="122"/>
        <v>3.4020399639458705</v>
      </c>
      <c r="H1156" s="35">
        <f>Tool!$E$10+('Trajectory Map'!G1156*SIN(RADIANS(90-2*DEGREES(ASIN($D$5/2000))))/COS(RADIANS(90-2*DEGREES(ASIN($D$5/2000))))-('Trajectory Map'!G1156*'Trajectory Map'!G1156/((VLOOKUP($D$5,$AD$3:$AR$2002,15,FALSE)*4*COS(RADIANS(90-2*DEGREES(ASIN($D$5/2000))))*COS(RADIANS(90-2*DEGREES(ASIN($D$5/2000))))))))</f>
        <v>4.2020374796011399</v>
      </c>
      <c r="AD1156" s="33">
        <f t="shared" si="120"/>
        <v>1154</v>
      </c>
      <c r="AE1156" s="33">
        <f t="shared" ref="AE1156:AE1219" si="123">SQRT($AC$7-(AD1156*AD1156))</f>
        <v>1633.4882919690608</v>
      </c>
      <c r="AH1156" s="33">
        <f t="shared" ref="AH1156:AH1219" si="124">DEGREES(ASIN(AD1156/2000))</f>
        <v>35.239814069838999</v>
      </c>
      <c r="AI1156" s="33">
        <f t="shared" ref="AI1156:AI1219" si="125">90-AH1156</f>
        <v>54.760185930161001</v>
      </c>
      <c r="AK1156" s="75">
        <f t="shared" si="121"/>
        <v>19.520371860322001</v>
      </c>
      <c r="AN1156" s="64"/>
      <c r="AQ1156" s="64"/>
      <c r="AR1156" s="75">
        <f>(SQRT((SIN(RADIANS(90-DEGREES(ASIN(AD1156/2000))))*SQRT(2*Basic!$C$4*9.81)*Tool!$B$125*SIN(RADIANS(90-DEGREES(ASIN(AD1156/2000))))*SQRT(2*Basic!$C$4*9.81)*Tool!$B$125)+(COS(RADIANS(90-DEGREES(ASIN(AD1156/2000))))*SQRT(2*Basic!$C$4*9.81)*COS(RADIANS(90-DEGREES(ASIN(AD1156/2000))))*SQRT(2*Basic!$C$4*9.81))))*(SQRT((SIN(RADIANS(90-DEGREES(ASIN(AD1156/2000))))*SQRT(2*Basic!$C$4*9.81)*Tool!$B$125*SIN(RADIANS(90-DEGREES(ASIN(AD1156/2000))))*SQRT(2*Basic!$C$4*9.81)*Tool!$B$125)+(COS(RADIANS(90-DEGREES(ASIN(AD1156/2000))))*SQRT(2*Basic!$C$4*9.81)*COS(RADIANS(90-DEGREES(ASIN(AD1156/2000))))*SQRT(2*Basic!$C$4*9.81))))/(2*9.81)</f>
        <v>1.1846597424400003</v>
      </c>
      <c r="AS1156" s="75">
        <f>(1/9.81)*((SQRT((SIN(RADIANS(90-DEGREES(ASIN(AD1156/2000))))*SQRT(2*Basic!$C$4*9.81)*Tool!$B$125*SIN(RADIANS(90-DEGREES(ASIN(AD1156/2000))))*SQRT(2*Basic!$C$4*9.81)*Tool!$B$125)+(COS(RADIANS(90-DEGREES(ASIN(AD1156/2000))))*SQRT(2*Basic!$C$4*9.81)*COS(RADIANS(90-DEGREES(ASIN(AD1156/2000))))*SQRT(2*Basic!$C$4*9.81))))*SIN(RADIANS(AK1156))+(SQRT(((SQRT((SIN(RADIANS(90-DEGREES(ASIN(AD1156/2000))))*SQRT(2*Basic!$C$4*9.81)*Tool!$B$125*SIN(RADIANS(90-DEGREES(ASIN(AD1156/2000))))*SQRT(2*Basic!$C$4*9.81)*Tool!$B$125)+(COS(RADIANS(90-DEGREES(ASIN(AD1156/2000))))*SQRT(2*Basic!$C$4*9.81)*COS(RADIANS(90-DEGREES(ASIN(AD1156/2000))))*SQRT(2*Basic!$C$4*9.81))))*SIN(RADIANS(AK1156))*(SQRT((SIN(RADIANS(90-DEGREES(ASIN(AD1156/2000))))*SQRT(2*Basic!$C$4*9.81)*Tool!$B$125*SIN(RADIANS(90-DEGREES(ASIN(AD1156/2000))))*SQRT(2*Basic!$C$4*9.81)*Tool!$B$125)+(COS(RADIANS(90-DEGREES(ASIN(AD1156/2000))))*SQRT(2*Basic!$C$4*9.81)*COS(RADIANS(90-DEGREES(ASIN(AD1156/2000))))*SQRT(2*Basic!$C$4*9.81))))*SIN(RADIANS(AK1156)))-19.62*(-Basic!$C$3))))*(SQRT((SIN(RADIANS(90-DEGREES(ASIN(AD1156/2000))))*SQRT(2*Basic!$C$4*9.81)*Tool!$B$125*SIN(RADIANS(90-DEGREES(ASIN(AD1156/2000))))*SQRT(2*Basic!$C$4*9.81)*Tool!$B$125)+(COS(RADIANS(90-DEGREES(ASIN(AD1156/2000))))*SQRT(2*Basic!$C$4*9.81)*COS(RADIANS(90-DEGREES(ASIN(AD1156/2000))))*SQRT(2*Basic!$C$4*9.81))))*COS(RADIANS(AK1156))</f>
        <v>5.826951387563291</v>
      </c>
    </row>
    <row r="1157" spans="6:45" x14ac:dyDescent="0.3">
      <c r="F1157">
        <v>1155</v>
      </c>
      <c r="G1157" s="31">
        <f t="shared" si="122"/>
        <v>3.404988005509082</v>
      </c>
      <c r="H1157" s="35">
        <f>Tool!$E$10+('Trajectory Map'!G1157*SIN(RADIANS(90-2*DEGREES(ASIN($D$5/2000))))/COS(RADIANS(90-2*DEGREES(ASIN($D$5/2000))))-('Trajectory Map'!G1157*'Trajectory Map'!G1157/((VLOOKUP($D$5,$AD$3:$AR$2002,15,FALSE)*4*COS(RADIANS(90-2*DEGREES(ASIN($D$5/2000))))*COS(RADIANS(90-2*DEGREES(ASIN($D$5/2000))))))))</f>
        <v>4.1984850028992575</v>
      </c>
      <c r="AD1157" s="33">
        <f t="shared" ref="AD1157:AD1220" si="126">AD1156+1</f>
        <v>1155</v>
      </c>
      <c r="AE1157" s="33">
        <f t="shared" si="123"/>
        <v>1632.7813693204612</v>
      </c>
      <c r="AH1157" s="33">
        <f t="shared" si="124"/>
        <v>35.274897381178505</v>
      </c>
      <c r="AI1157" s="33">
        <f t="shared" si="125"/>
        <v>54.725102618821495</v>
      </c>
      <c r="AK1157" s="75">
        <f t="shared" ref="AK1157:AK1220" si="127">90-(AH1157*2)</f>
        <v>19.45020523764299</v>
      </c>
      <c r="AN1157" s="64"/>
      <c r="AQ1157" s="64"/>
      <c r="AR1157" s="75">
        <f>(SQRT((SIN(RADIANS(90-DEGREES(ASIN(AD1157/2000))))*SQRT(2*Basic!$C$4*9.81)*Tool!$B$125*SIN(RADIANS(90-DEGREES(ASIN(AD1157/2000))))*SQRT(2*Basic!$C$4*9.81)*Tool!$B$125)+(COS(RADIANS(90-DEGREES(ASIN(AD1157/2000))))*SQRT(2*Basic!$C$4*9.81)*COS(RADIANS(90-DEGREES(ASIN(AD1157/2000))))*SQRT(2*Basic!$C$4*9.81))))*(SQRT((SIN(RADIANS(90-DEGREES(ASIN(AD1157/2000))))*SQRT(2*Basic!$C$4*9.81)*Tool!$B$125*SIN(RADIANS(90-DEGREES(ASIN(AD1157/2000))))*SQRT(2*Basic!$C$4*9.81)*Tool!$B$125)+(COS(RADIANS(90-DEGREES(ASIN(AD1157/2000))))*SQRT(2*Basic!$C$4*9.81)*COS(RADIANS(90-DEGREES(ASIN(AD1157/2000))))*SQRT(2*Basic!$C$4*9.81))))/(2*9.81)</f>
        <v>1.1852787622500001</v>
      </c>
      <c r="AS1157" s="75">
        <f>(1/9.81)*((SQRT((SIN(RADIANS(90-DEGREES(ASIN(AD1157/2000))))*SQRT(2*Basic!$C$4*9.81)*Tool!$B$125*SIN(RADIANS(90-DEGREES(ASIN(AD1157/2000))))*SQRT(2*Basic!$C$4*9.81)*Tool!$B$125)+(COS(RADIANS(90-DEGREES(ASIN(AD1157/2000))))*SQRT(2*Basic!$C$4*9.81)*COS(RADIANS(90-DEGREES(ASIN(AD1157/2000))))*SQRT(2*Basic!$C$4*9.81))))*SIN(RADIANS(AK1157))+(SQRT(((SQRT((SIN(RADIANS(90-DEGREES(ASIN(AD1157/2000))))*SQRT(2*Basic!$C$4*9.81)*Tool!$B$125*SIN(RADIANS(90-DEGREES(ASIN(AD1157/2000))))*SQRT(2*Basic!$C$4*9.81)*Tool!$B$125)+(COS(RADIANS(90-DEGREES(ASIN(AD1157/2000))))*SQRT(2*Basic!$C$4*9.81)*COS(RADIANS(90-DEGREES(ASIN(AD1157/2000))))*SQRT(2*Basic!$C$4*9.81))))*SIN(RADIANS(AK1157))*(SQRT((SIN(RADIANS(90-DEGREES(ASIN(AD1157/2000))))*SQRT(2*Basic!$C$4*9.81)*Tool!$B$125*SIN(RADIANS(90-DEGREES(ASIN(AD1157/2000))))*SQRT(2*Basic!$C$4*9.81)*Tool!$B$125)+(COS(RADIANS(90-DEGREES(ASIN(AD1157/2000))))*SQRT(2*Basic!$C$4*9.81)*COS(RADIANS(90-DEGREES(ASIN(AD1157/2000))))*SQRT(2*Basic!$C$4*9.81))))*SIN(RADIANS(AK1157)))-19.62*(-Basic!$C$3))))*(SQRT((SIN(RADIANS(90-DEGREES(ASIN(AD1157/2000))))*SQRT(2*Basic!$C$4*9.81)*Tool!$B$125*SIN(RADIANS(90-DEGREES(ASIN(AD1157/2000))))*SQRT(2*Basic!$C$4*9.81)*Tool!$B$125)+(COS(RADIANS(90-DEGREES(ASIN(AD1157/2000))))*SQRT(2*Basic!$C$4*9.81)*COS(RADIANS(90-DEGREES(ASIN(AD1157/2000))))*SQRT(2*Basic!$C$4*9.81))))*COS(RADIANS(AK1157))</f>
        <v>5.8282643021303704</v>
      </c>
    </row>
    <row r="1158" spans="6:45" x14ac:dyDescent="0.3">
      <c r="F1158">
        <v>1156</v>
      </c>
      <c r="G1158" s="31">
        <f t="shared" si="122"/>
        <v>3.407936047072293</v>
      </c>
      <c r="H1158" s="35">
        <f>Tool!$E$10+('Trajectory Map'!G1158*SIN(RADIANS(90-2*DEGREES(ASIN($D$5/2000))))/COS(RADIANS(90-2*DEGREES(ASIN($D$5/2000))))-('Trajectory Map'!G1158*'Trajectory Map'!G1158/((VLOOKUP($D$5,$AD$3:$AR$2002,15,FALSE)*4*COS(RADIANS(90-2*DEGREES(ASIN($D$5/2000))))*COS(RADIANS(90-2*DEGREES(ASIN($D$5/2000))))))))</f>
        <v>4.1949290726038608</v>
      </c>
      <c r="AD1158" s="33">
        <f t="shared" si="126"/>
        <v>1156</v>
      </c>
      <c r="AE1158" s="33">
        <f t="shared" si="123"/>
        <v>1632.0735277554134</v>
      </c>
      <c r="AH1158" s="33">
        <f t="shared" si="124"/>
        <v>35.309995895218236</v>
      </c>
      <c r="AI1158" s="33">
        <f t="shared" si="125"/>
        <v>54.690004104781764</v>
      </c>
      <c r="AK1158" s="75">
        <f t="shared" si="127"/>
        <v>19.380008209563528</v>
      </c>
      <c r="AN1158" s="64"/>
      <c r="AQ1158" s="64"/>
      <c r="AR1158" s="75">
        <f>(SQRT((SIN(RADIANS(90-DEGREES(ASIN(AD1158/2000))))*SQRT(2*Basic!$C$4*9.81)*Tool!$B$125*SIN(RADIANS(90-DEGREES(ASIN(AD1158/2000))))*SQRT(2*Basic!$C$4*9.81)*Tool!$B$125)+(COS(RADIANS(90-DEGREES(ASIN(AD1158/2000))))*SQRT(2*Basic!$C$4*9.81)*COS(RADIANS(90-DEGREES(ASIN(AD1158/2000))))*SQRT(2*Basic!$C$4*9.81))))*(SQRT((SIN(RADIANS(90-DEGREES(ASIN(AD1158/2000))))*SQRT(2*Basic!$C$4*9.81)*Tool!$B$125*SIN(RADIANS(90-DEGREES(ASIN(AD1158/2000))))*SQRT(2*Basic!$C$4*9.81)*Tool!$B$125)+(COS(RADIANS(90-DEGREES(ASIN(AD1158/2000))))*SQRT(2*Basic!$C$4*9.81)*COS(RADIANS(90-DEGREES(ASIN(AD1158/2000))))*SQRT(2*Basic!$C$4*9.81))))/(2*9.81)</f>
        <v>1.18589831824</v>
      </c>
      <c r="AS1158" s="75">
        <f>(1/9.81)*((SQRT((SIN(RADIANS(90-DEGREES(ASIN(AD1158/2000))))*SQRT(2*Basic!$C$4*9.81)*Tool!$B$125*SIN(RADIANS(90-DEGREES(ASIN(AD1158/2000))))*SQRT(2*Basic!$C$4*9.81)*Tool!$B$125)+(COS(RADIANS(90-DEGREES(ASIN(AD1158/2000))))*SQRT(2*Basic!$C$4*9.81)*COS(RADIANS(90-DEGREES(ASIN(AD1158/2000))))*SQRT(2*Basic!$C$4*9.81))))*SIN(RADIANS(AK1158))+(SQRT(((SQRT((SIN(RADIANS(90-DEGREES(ASIN(AD1158/2000))))*SQRT(2*Basic!$C$4*9.81)*Tool!$B$125*SIN(RADIANS(90-DEGREES(ASIN(AD1158/2000))))*SQRT(2*Basic!$C$4*9.81)*Tool!$B$125)+(COS(RADIANS(90-DEGREES(ASIN(AD1158/2000))))*SQRT(2*Basic!$C$4*9.81)*COS(RADIANS(90-DEGREES(ASIN(AD1158/2000))))*SQRT(2*Basic!$C$4*9.81))))*SIN(RADIANS(AK1158))*(SQRT((SIN(RADIANS(90-DEGREES(ASIN(AD1158/2000))))*SQRT(2*Basic!$C$4*9.81)*Tool!$B$125*SIN(RADIANS(90-DEGREES(ASIN(AD1158/2000))))*SQRT(2*Basic!$C$4*9.81)*Tool!$B$125)+(COS(RADIANS(90-DEGREES(ASIN(AD1158/2000))))*SQRT(2*Basic!$C$4*9.81)*COS(RADIANS(90-DEGREES(ASIN(AD1158/2000))))*SQRT(2*Basic!$C$4*9.81))))*SIN(RADIANS(AK1158)))-19.62*(-Basic!$C$3))))*(SQRT((SIN(RADIANS(90-DEGREES(ASIN(AD1158/2000))))*SQRT(2*Basic!$C$4*9.81)*Tool!$B$125*SIN(RADIANS(90-DEGREES(ASIN(AD1158/2000))))*SQRT(2*Basic!$C$4*9.81)*Tool!$B$125)+(COS(RADIANS(90-DEGREES(ASIN(AD1158/2000))))*SQRT(2*Basic!$C$4*9.81)*COS(RADIANS(90-DEGREES(ASIN(AD1158/2000))))*SQRT(2*Basic!$C$4*9.81))))*COS(RADIANS(AK1158))</f>
        <v>5.8295651271854831</v>
      </c>
    </row>
    <row r="1159" spans="6:45" x14ac:dyDescent="0.3">
      <c r="F1159">
        <v>1157</v>
      </c>
      <c r="G1159" s="31">
        <f t="shared" si="122"/>
        <v>3.4108840886355045</v>
      </c>
      <c r="H1159" s="35">
        <f>Tool!$E$10+('Trajectory Map'!G1159*SIN(RADIANS(90-2*DEGREES(ASIN($D$5/2000))))/COS(RADIANS(90-2*DEGREES(ASIN($D$5/2000))))-('Trajectory Map'!G1159*'Trajectory Map'!G1159/((VLOOKUP($D$5,$AD$3:$AR$2002,15,FALSE)*4*COS(RADIANS(90-2*DEGREES(ASIN($D$5/2000))))*COS(RADIANS(90-2*DEGREES(ASIN($D$5/2000))))))))</f>
        <v>4.191369688714949</v>
      </c>
      <c r="AD1159" s="33">
        <f t="shared" si="126"/>
        <v>1157</v>
      </c>
      <c r="AE1159" s="33">
        <f t="shared" si="123"/>
        <v>1631.3647660777769</v>
      </c>
      <c r="AH1159" s="33">
        <f t="shared" si="124"/>
        <v>35.345109644926985</v>
      </c>
      <c r="AI1159" s="33">
        <f t="shared" si="125"/>
        <v>54.654890355073015</v>
      </c>
      <c r="AK1159" s="75">
        <f t="shared" si="127"/>
        <v>19.309780710146029</v>
      </c>
      <c r="AN1159" s="64"/>
      <c r="AQ1159" s="64"/>
      <c r="AR1159" s="75">
        <f>(SQRT((SIN(RADIANS(90-DEGREES(ASIN(AD1159/2000))))*SQRT(2*Basic!$C$4*9.81)*Tool!$B$125*SIN(RADIANS(90-DEGREES(ASIN(AD1159/2000))))*SQRT(2*Basic!$C$4*9.81)*Tool!$B$125)+(COS(RADIANS(90-DEGREES(ASIN(AD1159/2000))))*SQRT(2*Basic!$C$4*9.81)*COS(RADIANS(90-DEGREES(ASIN(AD1159/2000))))*SQRT(2*Basic!$C$4*9.81))))*(SQRT((SIN(RADIANS(90-DEGREES(ASIN(AD1159/2000))))*SQRT(2*Basic!$C$4*9.81)*Tool!$B$125*SIN(RADIANS(90-DEGREES(ASIN(AD1159/2000))))*SQRT(2*Basic!$C$4*9.81)*Tool!$B$125)+(COS(RADIANS(90-DEGREES(ASIN(AD1159/2000))))*SQRT(2*Basic!$C$4*9.81)*COS(RADIANS(90-DEGREES(ASIN(AD1159/2000))))*SQRT(2*Basic!$C$4*9.81))))/(2*9.81)</f>
        <v>1.1865184104100004</v>
      </c>
      <c r="AS1159" s="75">
        <f>(1/9.81)*((SQRT((SIN(RADIANS(90-DEGREES(ASIN(AD1159/2000))))*SQRT(2*Basic!$C$4*9.81)*Tool!$B$125*SIN(RADIANS(90-DEGREES(ASIN(AD1159/2000))))*SQRT(2*Basic!$C$4*9.81)*Tool!$B$125)+(COS(RADIANS(90-DEGREES(ASIN(AD1159/2000))))*SQRT(2*Basic!$C$4*9.81)*COS(RADIANS(90-DEGREES(ASIN(AD1159/2000))))*SQRT(2*Basic!$C$4*9.81))))*SIN(RADIANS(AK1159))+(SQRT(((SQRT((SIN(RADIANS(90-DEGREES(ASIN(AD1159/2000))))*SQRT(2*Basic!$C$4*9.81)*Tool!$B$125*SIN(RADIANS(90-DEGREES(ASIN(AD1159/2000))))*SQRT(2*Basic!$C$4*9.81)*Tool!$B$125)+(COS(RADIANS(90-DEGREES(ASIN(AD1159/2000))))*SQRT(2*Basic!$C$4*9.81)*COS(RADIANS(90-DEGREES(ASIN(AD1159/2000))))*SQRT(2*Basic!$C$4*9.81))))*SIN(RADIANS(AK1159))*(SQRT((SIN(RADIANS(90-DEGREES(ASIN(AD1159/2000))))*SQRT(2*Basic!$C$4*9.81)*Tool!$B$125*SIN(RADIANS(90-DEGREES(ASIN(AD1159/2000))))*SQRT(2*Basic!$C$4*9.81)*Tool!$B$125)+(COS(RADIANS(90-DEGREES(ASIN(AD1159/2000))))*SQRT(2*Basic!$C$4*9.81)*COS(RADIANS(90-DEGREES(ASIN(AD1159/2000))))*SQRT(2*Basic!$C$4*9.81))))*SIN(RADIANS(AK1159)))-19.62*(-Basic!$C$3))))*(SQRT((SIN(RADIANS(90-DEGREES(ASIN(AD1159/2000))))*SQRT(2*Basic!$C$4*9.81)*Tool!$B$125*SIN(RADIANS(90-DEGREES(ASIN(AD1159/2000))))*SQRT(2*Basic!$C$4*9.81)*Tool!$B$125)+(COS(RADIANS(90-DEGREES(ASIN(AD1159/2000))))*SQRT(2*Basic!$C$4*9.81)*COS(RADIANS(90-DEGREES(ASIN(AD1159/2000))))*SQRT(2*Basic!$C$4*9.81))))*COS(RADIANS(AK1159))</f>
        <v>5.830853847558644</v>
      </c>
    </row>
    <row r="1160" spans="6:45" x14ac:dyDescent="0.3">
      <c r="F1160">
        <v>1158</v>
      </c>
      <c r="G1160" s="31">
        <f t="shared" si="122"/>
        <v>3.4138321301987156</v>
      </c>
      <c r="H1160" s="35">
        <f>Tool!$E$10+('Trajectory Map'!G1160*SIN(RADIANS(90-2*DEGREES(ASIN($D$5/2000))))/COS(RADIANS(90-2*DEGREES(ASIN($D$5/2000))))-('Trajectory Map'!G1160*'Trajectory Map'!G1160/((VLOOKUP($D$5,$AD$3:$AR$2002,15,FALSE)*4*COS(RADIANS(90-2*DEGREES(ASIN($D$5/2000))))*COS(RADIANS(90-2*DEGREES(ASIN($D$5/2000))))))))</f>
        <v>4.1878068512325246</v>
      </c>
      <c r="AD1160" s="33">
        <f t="shared" si="126"/>
        <v>1158</v>
      </c>
      <c r="AE1160" s="33">
        <f t="shared" si="123"/>
        <v>1630.6550830877754</v>
      </c>
      <c r="AH1160" s="33">
        <f t="shared" si="124"/>
        <v>35.38023866336804</v>
      </c>
      <c r="AI1160" s="33">
        <f t="shared" si="125"/>
        <v>54.61976133663196</v>
      </c>
      <c r="AK1160" s="75">
        <f t="shared" si="127"/>
        <v>19.23952267326392</v>
      </c>
      <c r="AN1160" s="64"/>
      <c r="AQ1160" s="64"/>
      <c r="AR1160" s="75">
        <f>(SQRT((SIN(RADIANS(90-DEGREES(ASIN(AD1160/2000))))*SQRT(2*Basic!$C$4*9.81)*Tool!$B$125*SIN(RADIANS(90-DEGREES(ASIN(AD1160/2000))))*SQRT(2*Basic!$C$4*9.81)*Tool!$B$125)+(COS(RADIANS(90-DEGREES(ASIN(AD1160/2000))))*SQRT(2*Basic!$C$4*9.81)*COS(RADIANS(90-DEGREES(ASIN(AD1160/2000))))*SQRT(2*Basic!$C$4*9.81))))*(SQRT((SIN(RADIANS(90-DEGREES(ASIN(AD1160/2000))))*SQRT(2*Basic!$C$4*9.81)*Tool!$B$125*SIN(RADIANS(90-DEGREES(ASIN(AD1160/2000))))*SQRT(2*Basic!$C$4*9.81)*Tool!$B$125)+(COS(RADIANS(90-DEGREES(ASIN(AD1160/2000))))*SQRT(2*Basic!$C$4*9.81)*COS(RADIANS(90-DEGREES(ASIN(AD1160/2000))))*SQRT(2*Basic!$C$4*9.81))))/(2*9.81)</f>
        <v>1.18713903876</v>
      </c>
      <c r="AS1160" s="75">
        <f>(1/9.81)*((SQRT((SIN(RADIANS(90-DEGREES(ASIN(AD1160/2000))))*SQRT(2*Basic!$C$4*9.81)*Tool!$B$125*SIN(RADIANS(90-DEGREES(ASIN(AD1160/2000))))*SQRT(2*Basic!$C$4*9.81)*Tool!$B$125)+(COS(RADIANS(90-DEGREES(ASIN(AD1160/2000))))*SQRT(2*Basic!$C$4*9.81)*COS(RADIANS(90-DEGREES(ASIN(AD1160/2000))))*SQRT(2*Basic!$C$4*9.81))))*SIN(RADIANS(AK1160))+(SQRT(((SQRT((SIN(RADIANS(90-DEGREES(ASIN(AD1160/2000))))*SQRT(2*Basic!$C$4*9.81)*Tool!$B$125*SIN(RADIANS(90-DEGREES(ASIN(AD1160/2000))))*SQRT(2*Basic!$C$4*9.81)*Tool!$B$125)+(COS(RADIANS(90-DEGREES(ASIN(AD1160/2000))))*SQRT(2*Basic!$C$4*9.81)*COS(RADIANS(90-DEGREES(ASIN(AD1160/2000))))*SQRT(2*Basic!$C$4*9.81))))*SIN(RADIANS(AK1160))*(SQRT((SIN(RADIANS(90-DEGREES(ASIN(AD1160/2000))))*SQRT(2*Basic!$C$4*9.81)*Tool!$B$125*SIN(RADIANS(90-DEGREES(ASIN(AD1160/2000))))*SQRT(2*Basic!$C$4*9.81)*Tool!$B$125)+(COS(RADIANS(90-DEGREES(ASIN(AD1160/2000))))*SQRT(2*Basic!$C$4*9.81)*COS(RADIANS(90-DEGREES(ASIN(AD1160/2000))))*SQRT(2*Basic!$C$4*9.81))))*SIN(RADIANS(AK1160)))-19.62*(-Basic!$C$3))))*(SQRT((SIN(RADIANS(90-DEGREES(ASIN(AD1160/2000))))*SQRT(2*Basic!$C$4*9.81)*Tool!$B$125*SIN(RADIANS(90-DEGREES(ASIN(AD1160/2000))))*SQRT(2*Basic!$C$4*9.81)*Tool!$B$125)+(COS(RADIANS(90-DEGREES(ASIN(AD1160/2000))))*SQRT(2*Basic!$C$4*9.81)*COS(RADIANS(90-DEGREES(ASIN(AD1160/2000))))*SQRT(2*Basic!$C$4*9.81))))*COS(RADIANS(AK1160))</f>
        <v>5.8321304480982823</v>
      </c>
    </row>
    <row r="1161" spans="6:45" x14ac:dyDescent="0.3">
      <c r="F1161">
        <v>1159</v>
      </c>
      <c r="G1161" s="31">
        <f t="shared" si="122"/>
        <v>3.4167801717619271</v>
      </c>
      <c r="H1161" s="35">
        <f>Tool!$E$10+('Trajectory Map'!G1161*SIN(RADIANS(90-2*DEGREES(ASIN($D$5/2000))))/COS(RADIANS(90-2*DEGREES(ASIN($D$5/2000))))-('Trajectory Map'!G1161*'Trajectory Map'!G1161/((VLOOKUP($D$5,$AD$3:$AR$2002,15,FALSE)*4*COS(RADIANS(90-2*DEGREES(ASIN($D$5/2000))))*COS(RADIANS(90-2*DEGREES(ASIN($D$5/2000))))))))</f>
        <v>4.1842405601565851</v>
      </c>
      <c r="AD1161" s="33">
        <f t="shared" si="126"/>
        <v>1159</v>
      </c>
      <c r="AE1161" s="33">
        <f t="shared" si="123"/>
        <v>1629.944477581982</v>
      </c>
      <c r="AH1161" s="33">
        <f t="shared" si="124"/>
        <v>35.415382983699672</v>
      </c>
      <c r="AI1161" s="33">
        <f t="shared" si="125"/>
        <v>54.584617016300328</v>
      </c>
      <c r="AK1161" s="75">
        <f t="shared" si="127"/>
        <v>19.169234032600656</v>
      </c>
      <c r="AN1161" s="64"/>
      <c r="AQ1161" s="64"/>
      <c r="AR1161" s="75">
        <f>(SQRT((SIN(RADIANS(90-DEGREES(ASIN(AD1161/2000))))*SQRT(2*Basic!$C$4*9.81)*Tool!$B$125*SIN(RADIANS(90-DEGREES(ASIN(AD1161/2000))))*SQRT(2*Basic!$C$4*9.81)*Tool!$B$125)+(COS(RADIANS(90-DEGREES(ASIN(AD1161/2000))))*SQRT(2*Basic!$C$4*9.81)*COS(RADIANS(90-DEGREES(ASIN(AD1161/2000))))*SQRT(2*Basic!$C$4*9.81))))*(SQRT((SIN(RADIANS(90-DEGREES(ASIN(AD1161/2000))))*SQRT(2*Basic!$C$4*9.81)*Tool!$B$125*SIN(RADIANS(90-DEGREES(ASIN(AD1161/2000))))*SQRT(2*Basic!$C$4*9.81)*Tool!$B$125)+(COS(RADIANS(90-DEGREES(ASIN(AD1161/2000))))*SQRT(2*Basic!$C$4*9.81)*COS(RADIANS(90-DEGREES(ASIN(AD1161/2000))))*SQRT(2*Basic!$C$4*9.81))))/(2*9.81)</f>
        <v>1.1877602032900001</v>
      </c>
      <c r="AS1161" s="75">
        <f>(1/9.81)*((SQRT((SIN(RADIANS(90-DEGREES(ASIN(AD1161/2000))))*SQRT(2*Basic!$C$4*9.81)*Tool!$B$125*SIN(RADIANS(90-DEGREES(ASIN(AD1161/2000))))*SQRT(2*Basic!$C$4*9.81)*Tool!$B$125)+(COS(RADIANS(90-DEGREES(ASIN(AD1161/2000))))*SQRT(2*Basic!$C$4*9.81)*COS(RADIANS(90-DEGREES(ASIN(AD1161/2000))))*SQRT(2*Basic!$C$4*9.81))))*SIN(RADIANS(AK1161))+(SQRT(((SQRT((SIN(RADIANS(90-DEGREES(ASIN(AD1161/2000))))*SQRT(2*Basic!$C$4*9.81)*Tool!$B$125*SIN(RADIANS(90-DEGREES(ASIN(AD1161/2000))))*SQRT(2*Basic!$C$4*9.81)*Tool!$B$125)+(COS(RADIANS(90-DEGREES(ASIN(AD1161/2000))))*SQRT(2*Basic!$C$4*9.81)*COS(RADIANS(90-DEGREES(ASIN(AD1161/2000))))*SQRT(2*Basic!$C$4*9.81))))*SIN(RADIANS(AK1161))*(SQRT((SIN(RADIANS(90-DEGREES(ASIN(AD1161/2000))))*SQRT(2*Basic!$C$4*9.81)*Tool!$B$125*SIN(RADIANS(90-DEGREES(ASIN(AD1161/2000))))*SQRT(2*Basic!$C$4*9.81)*Tool!$B$125)+(COS(RADIANS(90-DEGREES(ASIN(AD1161/2000))))*SQRT(2*Basic!$C$4*9.81)*COS(RADIANS(90-DEGREES(ASIN(AD1161/2000))))*SQRT(2*Basic!$C$4*9.81))))*SIN(RADIANS(AK1161)))-19.62*(-Basic!$C$3))))*(SQRT((SIN(RADIANS(90-DEGREES(ASIN(AD1161/2000))))*SQRT(2*Basic!$C$4*9.81)*Tool!$B$125*SIN(RADIANS(90-DEGREES(ASIN(AD1161/2000))))*SQRT(2*Basic!$C$4*9.81)*Tool!$B$125)+(COS(RADIANS(90-DEGREES(ASIN(AD1161/2000))))*SQRT(2*Basic!$C$4*9.81)*COS(RADIANS(90-DEGREES(ASIN(AD1161/2000))))*SQRT(2*Basic!$C$4*9.81))))*COS(RADIANS(AK1161))</f>
        <v>5.8333949136713601</v>
      </c>
    </row>
    <row r="1162" spans="6:45" x14ac:dyDescent="0.3">
      <c r="F1162">
        <v>1160</v>
      </c>
      <c r="G1162" s="31">
        <f t="shared" si="122"/>
        <v>3.419728213325139</v>
      </c>
      <c r="H1162" s="35">
        <f>Tool!$E$10+('Trajectory Map'!G1162*SIN(RADIANS(90-2*DEGREES(ASIN($D$5/2000))))/COS(RADIANS(90-2*DEGREES(ASIN($D$5/2000))))-('Trajectory Map'!G1162*'Trajectory Map'!G1162/((VLOOKUP($D$5,$AD$3:$AR$2002,15,FALSE)*4*COS(RADIANS(90-2*DEGREES(ASIN($D$5/2000))))*COS(RADIANS(90-2*DEGREES(ASIN($D$5/2000))))))))</f>
        <v>4.1806708154871313</v>
      </c>
      <c r="AD1162" s="33">
        <f t="shared" si="126"/>
        <v>1160</v>
      </c>
      <c r="AE1162" s="33">
        <f t="shared" si="123"/>
        <v>1629.232948353304</v>
      </c>
      <c r="AH1162" s="33">
        <f t="shared" si="124"/>
        <v>35.45054263917541</v>
      </c>
      <c r="AI1162" s="33">
        <f t="shared" si="125"/>
        <v>54.54945736082459</v>
      </c>
      <c r="AK1162" s="75">
        <f t="shared" si="127"/>
        <v>19.09891472164918</v>
      </c>
      <c r="AN1162" s="64"/>
      <c r="AQ1162" s="64"/>
      <c r="AR1162" s="75">
        <f>(SQRT((SIN(RADIANS(90-DEGREES(ASIN(AD1162/2000))))*SQRT(2*Basic!$C$4*9.81)*Tool!$B$125*SIN(RADIANS(90-DEGREES(ASIN(AD1162/2000))))*SQRT(2*Basic!$C$4*9.81)*Tool!$B$125)+(COS(RADIANS(90-DEGREES(ASIN(AD1162/2000))))*SQRT(2*Basic!$C$4*9.81)*COS(RADIANS(90-DEGREES(ASIN(AD1162/2000))))*SQRT(2*Basic!$C$4*9.81))))*(SQRT((SIN(RADIANS(90-DEGREES(ASIN(AD1162/2000))))*SQRT(2*Basic!$C$4*9.81)*Tool!$B$125*SIN(RADIANS(90-DEGREES(ASIN(AD1162/2000))))*SQRT(2*Basic!$C$4*9.81)*Tool!$B$125)+(COS(RADIANS(90-DEGREES(ASIN(AD1162/2000))))*SQRT(2*Basic!$C$4*9.81)*COS(RADIANS(90-DEGREES(ASIN(AD1162/2000))))*SQRT(2*Basic!$C$4*9.81))))/(2*9.81)</f>
        <v>1.1883819039999999</v>
      </c>
      <c r="AS1162" s="75">
        <f>(1/9.81)*((SQRT((SIN(RADIANS(90-DEGREES(ASIN(AD1162/2000))))*SQRT(2*Basic!$C$4*9.81)*Tool!$B$125*SIN(RADIANS(90-DEGREES(ASIN(AD1162/2000))))*SQRT(2*Basic!$C$4*9.81)*Tool!$B$125)+(COS(RADIANS(90-DEGREES(ASIN(AD1162/2000))))*SQRT(2*Basic!$C$4*9.81)*COS(RADIANS(90-DEGREES(ASIN(AD1162/2000))))*SQRT(2*Basic!$C$4*9.81))))*SIN(RADIANS(AK1162))+(SQRT(((SQRT((SIN(RADIANS(90-DEGREES(ASIN(AD1162/2000))))*SQRT(2*Basic!$C$4*9.81)*Tool!$B$125*SIN(RADIANS(90-DEGREES(ASIN(AD1162/2000))))*SQRT(2*Basic!$C$4*9.81)*Tool!$B$125)+(COS(RADIANS(90-DEGREES(ASIN(AD1162/2000))))*SQRT(2*Basic!$C$4*9.81)*COS(RADIANS(90-DEGREES(ASIN(AD1162/2000))))*SQRT(2*Basic!$C$4*9.81))))*SIN(RADIANS(AK1162))*(SQRT((SIN(RADIANS(90-DEGREES(ASIN(AD1162/2000))))*SQRT(2*Basic!$C$4*9.81)*Tool!$B$125*SIN(RADIANS(90-DEGREES(ASIN(AD1162/2000))))*SQRT(2*Basic!$C$4*9.81)*Tool!$B$125)+(COS(RADIANS(90-DEGREES(ASIN(AD1162/2000))))*SQRT(2*Basic!$C$4*9.81)*COS(RADIANS(90-DEGREES(ASIN(AD1162/2000))))*SQRT(2*Basic!$C$4*9.81))))*SIN(RADIANS(AK1162)))-19.62*(-Basic!$C$3))))*(SQRT((SIN(RADIANS(90-DEGREES(ASIN(AD1162/2000))))*SQRT(2*Basic!$C$4*9.81)*Tool!$B$125*SIN(RADIANS(90-DEGREES(ASIN(AD1162/2000))))*SQRT(2*Basic!$C$4*9.81)*Tool!$B$125)+(COS(RADIANS(90-DEGREES(ASIN(AD1162/2000))))*SQRT(2*Basic!$C$4*9.81)*COS(RADIANS(90-DEGREES(ASIN(AD1162/2000))))*SQRT(2*Basic!$C$4*9.81))))*COS(RADIANS(AK1162))</f>
        <v>5.8346472291634699</v>
      </c>
    </row>
    <row r="1163" spans="6:45" x14ac:dyDescent="0.3">
      <c r="F1163">
        <v>1161</v>
      </c>
      <c r="G1163" s="31">
        <f t="shared" si="122"/>
        <v>3.42267625488835</v>
      </c>
      <c r="H1163" s="35">
        <f>Tool!$E$10+('Trajectory Map'!G1163*SIN(RADIANS(90-2*DEGREES(ASIN($D$5/2000))))/COS(RADIANS(90-2*DEGREES(ASIN($D$5/2000))))-('Trajectory Map'!G1163*'Trajectory Map'!G1163/((VLOOKUP($D$5,$AD$3:$AR$2002,15,FALSE)*4*COS(RADIANS(90-2*DEGREES(ASIN($D$5/2000))))*COS(RADIANS(90-2*DEGREES(ASIN($D$5/2000))))))))</f>
        <v>4.1770976172241649</v>
      </c>
      <c r="AD1163" s="33">
        <f t="shared" si="126"/>
        <v>1161</v>
      </c>
      <c r="AE1163" s="33">
        <f t="shared" si="123"/>
        <v>1628.5204941909697</v>
      </c>
      <c r="AH1163" s="33">
        <f t="shared" si="124"/>
        <v>35.485717663144563</v>
      </c>
      <c r="AI1163" s="33">
        <f t="shared" si="125"/>
        <v>54.514282336855437</v>
      </c>
      <c r="AK1163" s="75">
        <f t="shared" si="127"/>
        <v>19.028564673710875</v>
      </c>
      <c r="AN1163" s="64"/>
      <c r="AQ1163" s="64"/>
      <c r="AR1163" s="75">
        <f>(SQRT((SIN(RADIANS(90-DEGREES(ASIN(AD1163/2000))))*SQRT(2*Basic!$C$4*9.81)*Tool!$B$125*SIN(RADIANS(90-DEGREES(ASIN(AD1163/2000))))*SQRT(2*Basic!$C$4*9.81)*Tool!$B$125)+(COS(RADIANS(90-DEGREES(ASIN(AD1163/2000))))*SQRT(2*Basic!$C$4*9.81)*COS(RADIANS(90-DEGREES(ASIN(AD1163/2000))))*SQRT(2*Basic!$C$4*9.81))))*(SQRT((SIN(RADIANS(90-DEGREES(ASIN(AD1163/2000))))*SQRT(2*Basic!$C$4*9.81)*Tool!$B$125*SIN(RADIANS(90-DEGREES(ASIN(AD1163/2000))))*SQRT(2*Basic!$C$4*9.81)*Tool!$B$125)+(COS(RADIANS(90-DEGREES(ASIN(AD1163/2000))))*SQRT(2*Basic!$C$4*9.81)*COS(RADIANS(90-DEGREES(ASIN(AD1163/2000))))*SQRT(2*Basic!$C$4*9.81))))/(2*9.81)</f>
        <v>1.1890041408900003</v>
      </c>
      <c r="AS1163" s="75">
        <f>(1/9.81)*((SQRT((SIN(RADIANS(90-DEGREES(ASIN(AD1163/2000))))*SQRT(2*Basic!$C$4*9.81)*Tool!$B$125*SIN(RADIANS(90-DEGREES(ASIN(AD1163/2000))))*SQRT(2*Basic!$C$4*9.81)*Tool!$B$125)+(COS(RADIANS(90-DEGREES(ASIN(AD1163/2000))))*SQRT(2*Basic!$C$4*9.81)*COS(RADIANS(90-DEGREES(ASIN(AD1163/2000))))*SQRT(2*Basic!$C$4*9.81))))*SIN(RADIANS(AK1163))+(SQRT(((SQRT((SIN(RADIANS(90-DEGREES(ASIN(AD1163/2000))))*SQRT(2*Basic!$C$4*9.81)*Tool!$B$125*SIN(RADIANS(90-DEGREES(ASIN(AD1163/2000))))*SQRT(2*Basic!$C$4*9.81)*Tool!$B$125)+(COS(RADIANS(90-DEGREES(ASIN(AD1163/2000))))*SQRT(2*Basic!$C$4*9.81)*COS(RADIANS(90-DEGREES(ASIN(AD1163/2000))))*SQRT(2*Basic!$C$4*9.81))))*SIN(RADIANS(AK1163))*(SQRT((SIN(RADIANS(90-DEGREES(ASIN(AD1163/2000))))*SQRT(2*Basic!$C$4*9.81)*Tool!$B$125*SIN(RADIANS(90-DEGREES(ASIN(AD1163/2000))))*SQRT(2*Basic!$C$4*9.81)*Tool!$B$125)+(COS(RADIANS(90-DEGREES(ASIN(AD1163/2000))))*SQRT(2*Basic!$C$4*9.81)*COS(RADIANS(90-DEGREES(ASIN(AD1163/2000))))*SQRT(2*Basic!$C$4*9.81))))*SIN(RADIANS(AK1163)))-19.62*(-Basic!$C$3))))*(SQRT((SIN(RADIANS(90-DEGREES(ASIN(AD1163/2000))))*SQRT(2*Basic!$C$4*9.81)*Tool!$B$125*SIN(RADIANS(90-DEGREES(ASIN(AD1163/2000))))*SQRT(2*Basic!$C$4*9.81)*Tool!$B$125)+(COS(RADIANS(90-DEGREES(ASIN(AD1163/2000))))*SQRT(2*Basic!$C$4*9.81)*COS(RADIANS(90-DEGREES(ASIN(AD1163/2000))))*SQRT(2*Basic!$C$4*9.81))))*COS(RADIANS(AK1163))</f>
        <v>5.8358873794789474</v>
      </c>
    </row>
    <row r="1164" spans="6:45" x14ac:dyDescent="0.3">
      <c r="F1164">
        <v>1162</v>
      </c>
      <c r="G1164" s="31">
        <f t="shared" si="122"/>
        <v>3.4256242964515615</v>
      </c>
      <c r="H1164" s="35">
        <f>Tool!$E$10+('Trajectory Map'!G1164*SIN(RADIANS(90-2*DEGREES(ASIN($D$5/2000))))/COS(RADIANS(90-2*DEGREES(ASIN($D$5/2000))))-('Trajectory Map'!G1164*'Trajectory Map'!G1164/((VLOOKUP($D$5,$AD$3:$AR$2002,15,FALSE)*4*COS(RADIANS(90-2*DEGREES(ASIN($D$5/2000))))*COS(RADIANS(90-2*DEGREES(ASIN($D$5/2000))))))))</f>
        <v>4.1735209653676826</v>
      </c>
      <c r="AD1164" s="33">
        <f t="shared" si="126"/>
        <v>1162</v>
      </c>
      <c r="AE1164" s="33">
        <f t="shared" si="123"/>
        <v>1627.8071138805112</v>
      </c>
      <c r="AH1164" s="33">
        <f t="shared" si="124"/>
        <v>35.520908089052526</v>
      </c>
      <c r="AI1164" s="33">
        <f t="shared" si="125"/>
        <v>54.479091910947474</v>
      </c>
      <c r="AK1164" s="75">
        <f t="shared" si="127"/>
        <v>18.958183821894949</v>
      </c>
      <c r="AN1164" s="64"/>
      <c r="AQ1164" s="64"/>
      <c r="AR1164" s="75">
        <f>(SQRT((SIN(RADIANS(90-DEGREES(ASIN(AD1164/2000))))*SQRT(2*Basic!$C$4*9.81)*Tool!$B$125*SIN(RADIANS(90-DEGREES(ASIN(AD1164/2000))))*SQRT(2*Basic!$C$4*9.81)*Tool!$B$125)+(COS(RADIANS(90-DEGREES(ASIN(AD1164/2000))))*SQRT(2*Basic!$C$4*9.81)*COS(RADIANS(90-DEGREES(ASIN(AD1164/2000))))*SQRT(2*Basic!$C$4*9.81))))*(SQRT((SIN(RADIANS(90-DEGREES(ASIN(AD1164/2000))))*SQRT(2*Basic!$C$4*9.81)*Tool!$B$125*SIN(RADIANS(90-DEGREES(ASIN(AD1164/2000))))*SQRT(2*Basic!$C$4*9.81)*Tool!$B$125)+(COS(RADIANS(90-DEGREES(ASIN(AD1164/2000))))*SQRT(2*Basic!$C$4*9.81)*COS(RADIANS(90-DEGREES(ASIN(AD1164/2000))))*SQRT(2*Basic!$C$4*9.81))))/(2*9.81)</f>
        <v>1.18962691396</v>
      </c>
      <c r="AS1164" s="75">
        <f>(1/9.81)*((SQRT((SIN(RADIANS(90-DEGREES(ASIN(AD1164/2000))))*SQRT(2*Basic!$C$4*9.81)*Tool!$B$125*SIN(RADIANS(90-DEGREES(ASIN(AD1164/2000))))*SQRT(2*Basic!$C$4*9.81)*Tool!$B$125)+(COS(RADIANS(90-DEGREES(ASIN(AD1164/2000))))*SQRT(2*Basic!$C$4*9.81)*COS(RADIANS(90-DEGREES(ASIN(AD1164/2000))))*SQRT(2*Basic!$C$4*9.81))))*SIN(RADIANS(AK1164))+(SQRT(((SQRT((SIN(RADIANS(90-DEGREES(ASIN(AD1164/2000))))*SQRT(2*Basic!$C$4*9.81)*Tool!$B$125*SIN(RADIANS(90-DEGREES(ASIN(AD1164/2000))))*SQRT(2*Basic!$C$4*9.81)*Tool!$B$125)+(COS(RADIANS(90-DEGREES(ASIN(AD1164/2000))))*SQRT(2*Basic!$C$4*9.81)*COS(RADIANS(90-DEGREES(ASIN(AD1164/2000))))*SQRT(2*Basic!$C$4*9.81))))*SIN(RADIANS(AK1164))*(SQRT((SIN(RADIANS(90-DEGREES(ASIN(AD1164/2000))))*SQRT(2*Basic!$C$4*9.81)*Tool!$B$125*SIN(RADIANS(90-DEGREES(ASIN(AD1164/2000))))*SQRT(2*Basic!$C$4*9.81)*Tool!$B$125)+(COS(RADIANS(90-DEGREES(ASIN(AD1164/2000))))*SQRT(2*Basic!$C$4*9.81)*COS(RADIANS(90-DEGREES(ASIN(AD1164/2000))))*SQRT(2*Basic!$C$4*9.81))))*SIN(RADIANS(AK1164)))-19.62*(-Basic!$C$3))))*(SQRT((SIN(RADIANS(90-DEGREES(ASIN(AD1164/2000))))*SQRT(2*Basic!$C$4*9.81)*Tool!$B$125*SIN(RADIANS(90-DEGREES(ASIN(AD1164/2000))))*SQRT(2*Basic!$C$4*9.81)*Tool!$B$125)+(COS(RADIANS(90-DEGREES(ASIN(AD1164/2000))))*SQRT(2*Basic!$C$4*9.81)*COS(RADIANS(90-DEGREES(ASIN(AD1164/2000))))*SQRT(2*Basic!$C$4*9.81))))*COS(RADIANS(AK1164))</f>
        <v>5.8371153495409844</v>
      </c>
    </row>
    <row r="1165" spans="6:45" x14ac:dyDescent="0.3">
      <c r="F1165">
        <v>1163</v>
      </c>
      <c r="G1165" s="31">
        <f t="shared" si="122"/>
        <v>3.4285723380147726</v>
      </c>
      <c r="H1165" s="35">
        <f>Tool!$E$10+('Trajectory Map'!G1165*SIN(RADIANS(90-2*DEGREES(ASIN($D$5/2000))))/COS(RADIANS(90-2*DEGREES(ASIN($D$5/2000))))-('Trajectory Map'!G1165*'Trajectory Map'!G1165/((VLOOKUP($D$5,$AD$3:$AR$2002,15,FALSE)*4*COS(RADIANS(90-2*DEGREES(ASIN($D$5/2000))))*COS(RADIANS(90-2*DEGREES(ASIN($D$5/2000))))))))</f>
        <v>4.1699408599176877</v>
      </c>
      <c r="AD1165" s="33">
        <f t="shared" si="126"/>
        <v>1163</v>
      </c>
      <c r="AE1165" s="33">
        <f t="shared" si="123"/>
        <v>1627.0928062037519</v>
      </c>
      <c r="AH1165" s="33">
        <f t="shared" si="124"/>
        <v>35.556113950441272</v>
      </c>
      <c r="AI1165" s="33">
        <f t="shared" si="125"/>
        <v>54.443886049558728</v>
      </c>
      <c r="AK1165" s="75">
        <f t="shared" si="127"/>
        <v>18.887772099117456</v>
      </c>
      <c r="AN1165" s="64"/>
      <c r="AQ1165" s="64"/>
      <c r="AR1165" s="75">
        <f>(SQRT((SIN(RADIANS(90-DEGREES(ASIN(AD1165/2000))))*SQRT(2*Basic!$C$4*9.81)*Tool!$B$125*SIN(RADIANS(90-DEGREES(ASIN(AD1165/2000))))*SQRT(2*Basic!$C$4*9.81)*Tool!$B$125)+(COS(RADIANS(90-DEGREES(ASIN(AD1165/2000))))*SQRT(2*Basic!$C$4*9.81)*COS(RADIANS(90-DEGREES(ASIN(AD1165/2000))))*SQRT(2*Basic!$C$4*9.81))))*(SQRT((SIN(RADIANS(90-DEGREES(ASIN(AD1165/2000))))*SQRT(2*Basic!$C$4*9.81)*Tool!$B$125*SIN(RADIANS(90-DEGREES(ASIN(AD1165/2000))))*SQRT(2*Basic!$C$4*9.81)*Tool!$B$125)+(COS(RADIANS(90-DEGREES(ASIN(AD1165/2000))))*SQRT(2*Basic!$C$4*9.81)*COS(RADIANS(90-DEGREES(ASIN(AD1165/2000))))*SQRT(2*Basic!$C$4*9.81))))/(2*9.81)</f>
        <v>1.1902502232100001</v>
      </c>
      <c r="AS1165" s="75">
        <f>(1/9.81)*((SQRT((SIN(RADIANS(90-DEGREES(ASIN(AD1165/2000))))*SQRT(2*Basic!$C$4*9.81)*Tool!$B$125*SIN(RADIANS(90-DEGREES(ASIN(AD1165/2000))))*SQRT(2*Basic!$C$4*9.81)*Tool!$B$125)+(COS(RADIANS(90-DEGREES(ASIN(AD1165/2000))))*SQRT(2*Basic!$C$4*9.81)*COS(RADIANS(90-DEGREES(ASIN(AD1165/2000))))*SQRT(2*Basic!$C$4*9.81))))*SIN(RADIANS(AK1165))+(SQRT(((SQRT((SIN(RADIANS(90-DEGREES(ASIN(AD1165/2000))))*SQRT(2*Basic!$C$4*9.81)*Tool!$B$125*SIN(RADIANS(90-DEGREES(ASIN(AD1165/2000))))*SQRT(2*Basic!$C$4*9.81)*Tool!$B$125)+(COS(RADIANS(90-DEGREES(ASIN(AD1165/2000))))*SQRT(2*Basic!$C$4*9.81)*COS(RADIANS(90-DEGREES(ASIN(AD1165/2000))))*SQRT(2*Basic!$C$4*9.81))))*SIN(RADIANS(AK1165))*(SQRT((SIN(RADIANS(90-DEGREES(ASIN(AD1165/2000))))*SQRT(2*Basic!$C$4*9.81)*Tool!$B$125*SIN(RADIANS(90-DEGREES(ASIN(AD1165/2000))))*SQRT(2*Basic!$C$4*9.81)*Tool!$B$125)+(COS(RADIANS(90-DEGREES(ASIN(AD1165/2000))))*SQRT(2*Basic!$C$4*9.81)*COS(RADIANS(90-DEGREES(ASIN(AD1165/2000))))*SQRT(2*Basic!$C$4*9.81))))*SIN(RADIANS(AK1165)))-19.62*(-Basic!$C$3))))*(SQRT((SIN(RADIANS(90-DEGREES(ASIN(AD1165/2000))))*SQRT(2*Basic!$C$4*9.81)*Tool!$B$125*SIN(RADIANS(90-DEGREES(ASIN(AD1165/2000))))*SQRT(2*Basic!$C$4*9.81)*Tool!$B$125)+(COS(RADIANS(90-DEGREES(ASIN(AD1165/2000))))*SQRT(2*Basic!$C$4*9.81)*COS(RADIANS(90-DEGREES(ASIN(AD1165/2000))))*SQRT(2*Basic!$C$4*9.81))))*COS(RADIANS(AK1165))</f>
        <v>5.838331124291722</v>
      </c>
    </row>
    <row r="1166" spans="6:45" x14ac:dyDescent="0.3">
      <c r="F1166">
        <v>1164</v>
      </c>
      <c r="G1166" s="31">
        <f t="shared" si="122"/>
        <v>3.4315203795779841</v>
      </c>
      <c r="H1166" s="35">
        <f>Tool!$E$10+('Trajectory Map'!G1166*SIN(RADIANS(90-2*DEGREES(ASIN($D$5/2000))))/COS(RADIANS(90-2*DEGREES(ASIN($D$5/2000))))-('Trajectory Map'!G1166*'Trajectory Map'!G1166/((VLOOKUP($D$5,$AD$3:$AR$2002,15,FALSE)*4*COS(RADIANS(90-2*DEGREES(ASIN($D$5/2000))))*COS(RADIANS(90-2*DEGREES(ASIN($D$5/2000))))))))</f>
        <v>4.1663573008741785</v>
      </c>
      <c r="AD1166" s="33">
        <f t="shared" si="126"/>
        <v>1164</v>
      </c>
      <c r="AE1166" s="33">
        <f t="shared" si="123"/>
        <v>1626.3775699387888</v>
      </c>
      <c r="AH1166" s="33">
        <f t="shared" si="124"/>
        <v>35.591335280949721</v>
      </c>
      <c r="AI1166" s="33">
        <f t="shared" si="125"/>
        <v>54.408664719050279</v>
      </c>
      <c r="AK1166" s="75">
        <f t="shared" si="127"/>
        <v>18.817329438100558</v>
      </c>
      <c r="AN1166" s="64"/>
      <c r="AQ1166" s="64"/>
      <c r="AR1166" s="75">
        <f>(SQRT((SIN(RADIANS(90-DEGREES(ASIN(AD1166/2000))))*SQRT(2*Basic!$C$4*9.81)*Tool!$B$125*SIN(RADIANS(90-DEGREES(ASIN(AD1166/2000))))*SQRT(2*Basic!$C$4*9.81)*Tool!$B$125)+(COS(RADIANS(90-DEGREES(ASIN(AD1166/2000))))*SQRT(2*Basic!$C$4*9.81)*COS(RADIANS(90-DEGREES(ASIN(AD1166/2000))))*SQRT(2*Basic!$C$4*9.81))))*(SQRT((SIN(RADIANS(90-DEGREES(ASIN(AD1166/2000))))*SQRT(2*Basic!$C$4*9.81)*Tool!$B$125*SIN(RADIANS(90-DEGREES(ASIN(AD1166/2000))))*SQRT(2*Basic!$C$4*9.81)*Tool!$B$125)+(COS(RADIANS(90-DEGREES(ASIN(AD1166/2000))))*SQRT(2*Basic!$C$4*9.81)*COS(RADIANS(90-DEGREES(ASIN(AD1166/2000))))*SQRT(2*Basic!$C$4*9.81))))/(2*9.81)</f>
        <v>1.1908740686399995</v>
      </c>
      <c r="AS1166" s="75">
        <f>(1/9.81)*((SQRT((SIN(RADIANS(90-DEGREES(ASIN(AD1166/2000))))*SQRT(2*Basic!$C$4*9.81)*Tool!$B$125*SIN(RADIANS(90-DEGREES(ASIN(AD1166/2000))))*SQRT(2*Basic!$C$4*9.81)*Tool!$B$125)+(COS(RADIANS(90-DEGREES(ASIN(AD1166/2000))))*SQRT(2*Basic!$C$4*9.81)*COS(RADIANS(90-DEGREES(ASIN(AD1166/2000))))*SQRT(2*Basic!$C$4*9.81))))*SIN(RADIANS(AK1166))+(SQRT(((SQRT((SIN(RADIANS(90-DEGREES(ASIN(AD1166/2000))))*SQRT(2*Basic!$C$4*9.81)*Tool!$B$125*SIN(RADIANS(90-DEGREES(ASIN(AD1166/2000))))*SQRT(2*Basic!$C$4*9.81)*Tool!$B$125)+(COS(RADIANS(90-DEGREES(ASIN(AD1166/2000))))*SQRT(2*Basic!$C$4*9.81)*COS(RADIANS(90-DEGREES(ASIN(AD1166/2000))))*SQRT(2*Basic!$C$4*9.81))))*SIN(RADIANS(AK1166))*(SQRT((SIN(RADIANS(90-DEGREES(ASIN(AD1166/2000))))*SQRT(2*Basic!$C$4*9.81)*Tool!$B$125*SIN(RADIANS(90-DEGREES(ASIN(AD1166/2000))))*SQRT(2*Basic!$C$4*9.81)*Tool!$B$125)+(COS(RADIANS(90-DEGREES(ASIN(AD1166/2000))))*SQRT(2*Basic!$C$4*9.81)*COS(RADIANS(90-DEGREES(ASIN(AD1166/2000))))*SQRT(2*Basic!$C$4*9.81))))*SIN(RADIANS(AK1166)))-19.62*(-Basic!$C$3))))*(SQRT((SIN(RADIANS(90-DEGREES(ASIN(AD1166/2000))))*SQRT(2*Basic!$C$4*9.81)*Tool!$B$125*SIN(RADIANS(90-DEGREES(ASIN(AD1166/2000))))*SQRT(2*Basic!$C$4*9.81)*Tool!$B$125)+(COS(RADIANS(90-DEGREES(ASIN(AD1166/2000))))*SQRT(2*Basic!$C$4*9.81)*COS(RADIANS(90-DEGREES(ASIN(AD1166/2000))))*SQRT(2*Basic!$C$4*9.81))))*COS(RADIANS(AK1166))</f>
        <v>5.8395346886923729</v>
      </c>
    </row>
    <row r="1167" spans="6:45" x14ac:dyDescent="0.3">
      <c r="F1167">
        <v>1165</v>
      </c>
      <c r="G1167" s="31">
        <f t="shared" si="122"/>
        <v>3.4344684211411955</v>
      </c>
      <c r="H1167" s="35">
        <f>Tool!$E$10+('Trajectory Map'!G1167*SIN(RADIANS(90-2*DEGREES(ASIN($D$5/2000))))/COS(RADIANS(90-2*DEGREES(ASIN($D$5/2000))))-('Trajectory Map'!G1167*'Trajectory Map'!G1167/((VLOOKUP($D$5,$AD$3:$AR$2002,15,FALSE)*4*COS(RADIANS(90-2*DEGREES(ASIN($D$5/2000))))*COS(RADIANS(90-2*DEGREES(ASIN($D$5/2000))))))))</f>
        <v>4.1627702882371542</v>
      </c>
      <c r="AD1167" s="33">
        <f t="shared" si="126"/>
        <v>1165</v>
      </c>
      <c r="AE1167" s="33">
        <f t="shared" si="123"/>
        <v>1625.6614038599796</v>
      </c>
      <c r="AH1167" s="33">
        <f t="shared" si="124"/>
        <v>35.626572114314165</v>
      </c>
      <c r="AI1167" s="33">
        <f t="shared" si="125"/>
        <v>54.373427885685835</v>
      </c>
      <c r="AK1167" s="75">
        <f t="shared" si="127"/>
        <v>18.746855771371671</v>
      </c>
      <c r="AN1167" s="64"/>
      <c r="AQ1167" s="64"/>
      <c r="AR1167" s="75">
        <f>(SQRT((SIN(RADIANS(90-DEGREES(ASIN(AD1167/2000))))*SQRT(2*Basic!$C$4*9.81)*Tool!$B$125*SIN(RADIANS(90-DEGREES(ASIN(AD1167/2000))))*SQRT(2*Basic!$C$4*9.81)*Tool!$B$125)+(COS(RADIANS(90-DEGREES(ASIN(AD1167/2000))))*SQRT(2*Basic!$C$4*9.81)*COS(RADIANS(90-DEGREES(ASIN(AD1167/2000))))*SQRT(2*Basic!$C$4*9.81))))*(SQRT((SIN(RADIANS(90-DEGREES(ASIN(AD1167/2000))))*SQRT(2*Basic!$C$4*9.81)*Tool!$B$125*SIN(RADIANS(90-DEGREES(ASIN(AD1167/2000))))*SQRT(2*Basic!$C$4*9.81)*Tool!$B$125)+(COS(RADIANS(90-DEGREES(ASIN(AD1167/2000))))*SQRT(2*Basic!$C$4*9.81)*COS(RADIANS(90-DEGREES(ASIN(AD1167/2000))))*SQRT(2*Basic!$C$4*9.81))))/(2*9.81)</f>
        <v>1.1914984502500003</v>
      </c>
      <c r="AS1167" s="75">
        <f>(1/9.81)*((SQRT((SIN(RADIANS(90-DEGREES(ASIN(AD1167/2000))))*SQRT(2*Basic!$C$4*9.81)*Tool!$B$125*SIN(RADIANS(90-DEGREES(ASIN(AD1167/2000))))*SQRT(2*Basic!$C$4*9.81)*Tool!$B$125)+(COS(RADIANS(90-DEGREES(ASIN(AD1167/2000))))*SQRT(2*Basic!$C$4*9.81)*COS(RADIANS(90-DEGREES(ASIN(AD1167/2000))))*SQRT(2*Basic!$C$4*9.81))))*SIN(RADIANS(AK1167))+(SQRT(((SQRT((SIN(RADIANS(90-DEGREES(ASIN(AD1167/2000))))*SQRT(2*Basic!$C$4*9.81)*Tool!$B$125*SIN(RADIANS(90-DEGREES(ASIN(AD1167/2000))))*SQRT(2*Basic!$C$4*9.81)*Tool!$B$125)+(COS(RADIANS(90-DEGREES(ASIN(AD1167/2000))))*SQRT(2*Basic!$C$4*9.81)*COS(RADIANS(90-DEGREES(ASIN(AD1167/2000))))*SQRT(2*Basic!$C$4*9.81))))*SIN(RADIANS(AK1167))*(SQRT((SIN(RADIANS(90-DEGREES(ASIN(AD1167/2000))))*SQRT(2*Basic!$C$4*9.81)*Tool!$B$125*SIN(RADIANS(90-DEGREES(ASIN(AD1167/2000))))*SQRT(2*Basic!$C$4*9.81)*Tool!$B$125)+(COS(RADIANS(90-DEGREES(ASIN(AD1167/2000))))*SQRT(2*Basic!$C$4*9.81)*COS(RADIANS(90-DEGREES(ASIN(AD1167/2000))))*SQRT(2*Basic!$C$4*9.81))))*SIN(RADIANS(AK1167)))-19.62*(-Basic!$C$3))))*(SQRT((SIN(RADIANS(90-DEGREES(ASIN(AD1167/2000))))*SQRT(2*Basic!$C$4*9.81)*Tool!$B$125*SIN(RADIANS(90-DEGREES(ASIN(AD1167/2000))))*SQRT(2*Basic!$C$4*9.81)*Tool!$B$125)+(COS(RADIANS(90-DEGREES(ASIN(AD1167/2000))))*SQRT(2*Basic!$C$4*9.81)*COS(RADIANS(90-DEGREES(ASIN(AD1167/2000))))*SQRT(2*Basic!$C$4*9.81))))*COS(RADIANS(AK1167))</f>
        <v>5.8407260277233251</v>
      </c>
    </row>
    <row r="1168" spans="6:45" x14ac:dyDescent="0.3">
      <c r="F1168">
        <v>1166</v>
      </c>
      <c r="G1168" s="31">
        <f t="shared" si="122"/>
        <v>3.4374164627044066</v>
      </c>
      <c r="H1168" s="35">
        <f>Tool!$E$10+('Trajectory Map'!G1168*SIN(RADIANS(90-2*DEGREES(ASIN($D$5/2000))))/COS(RADIANS(90-2*DEGREES(ASIN($D$5/2000))))-('Trajectory Map'!G1168*'Trajectory Map'!G1168/((VLOOKUP($D$5,$AD$3:$AR$2002,15,FALSE)*4*COS(RADIANS(90-2*DEGREES(ASIN($D$5/2000))))*COS(RADIANS(90-2*DEGREES(ASIN($D$5/2000))))))))</f>
        <v>4.1591798220066174</v>
      </c>
      <c r="AD1168" s="33">
        <f t="shared" si="126"/>
        <v>1166</v>
      </c>
      <c r="AE1168" s="33">
        <f t="shared" si="123"/>
        <v>1624.9443067379264</v>
      </c>
      <c r="AH1168" s="33">
        <f t="shared" si="124"/>
        <v>35.661824484368644</v>
      </c>
      <c r="AI1168" s="33">
        <f t="shared" si="125"/>
        <v>54.338175515631356</v>
      </c>
      <c r="AK1168" s="75">
        <f t="shared" si="127"/>
        <v>18.676351031262712</v>
      </c>
      <c r="AN1168" s="64"/>
      <c r="AQ1168" s="64"/>
      <c r="AR1168" s="75">
        <f>(SQRT((SIN(RADIANS(90-DEGREES(ASIN(AD1168/2000))))*SQRT(2*Basic!$C$4*9.81)*Tool!$B$125*SIN(RADIANS(90-DEGREES(ASIN(AD1168/2000))))*SQRT(2*Basic!$C$4*9.81)*Tool!$B$125)+(COS(RADIANS(90-DEGREES(ASIN(AD1168/2000))))*SQRT(2*Basic!$C$4*9.81)*COS(RADIANS(90-DEGREES(ASIN(AD1168/2000))))*SQRT(2*Basic!$C$4*9.81))))*(SQRT((SIN(RADIANS(90-DEGREES(ASIN(AD1168/2000))))*SQRT(2*Basic!$C$4*9.81)*Tool!$B$125*SIN(RADIANS(90-DEGREES(ASIN(AD1168/2000))))*SQRT(2*Basic!$C$4*9.81)*Tool!$B$125)+(COS(RADIANS(90-DEGREES(ASIN(AD1168/2000))))*SQRT(2*Basic!$C$4*9.81)*COS(RADIANS(90-DEGREES(ASIN(AD1168/2000))))*SQRT(2*Basic!$C$4*9.81))))/(2*9.81)</f>
        <v>1.1921233680400003</v>
      </c>
      <c r="AS1168" s="75">
        <f>(1/9.81)*((SQRT((SIN(RADIANS(90-DEGREES(ASIN(AD1168/2000))))*SQRT(2*Basic!$C$4*9.81)*Tool!$B$125*SIN(RADIANS(90-DEGREES(ASIN(AD1168/2000))))*SQRT(2*Basic!$C$4*9.81)*Tool!$B$125)+(COS(RADIANS(90-DEGREES(ASIN(AD1168/2000))))*SQRT(2*Basic!$C$4*9.81)*COS(RADIANS(90-DEGREES(ASIN(AD1168/2000))))*SQRT(2*Basic!$C$4*9.81))))*SIN(RADIANS(AK1168))+(SQRT(((SQRT((SIN(RADIANS(90-DEGREES(ASIN(AD1168/2000))))*SQRT(2*Basic!$C$4*9.81)*Tool!$B$125*SIN(RADIANS(90-DEGREES(ASIN(AD1168/2000))))*SQRT(2*Basic!$C$4*9.81)*Tool!$B$125)+(COS(RADIANS(90-DEGREES(ASIN(AD1168/2000))))*SQRT(2*Basic!$C$4*9.81)*COS(RADIANS(90-DEGREES(ASIN(AD1168/2000))))*SQRT(2*Basic!$C$4*9.81))))*SIN(RADIANS(AK1168))*(SQRT((SIN(RADIANS(90-DEGREES(ASIN(AD1168/2000))))*SQRT(2*Basic!$C$4*9.81)*Tool!$B$125*SIN(RADIANS(90-DEGREES(ASIN(AD1168/2000))))*SQRT(2*Basic!$C$4*9.81)*Tool!$B$125)+(COS(RADIANS(90-DEGREES(ASIN(AD1168/2000))))*SQRT(2*Basic!$C$4*9.81)*COS(RADIANS(90-DEGREES(ASIN(AD1168/2000))))*SQRT(2*Basic!$C$4*9.81))))*SIN(RADIANS(AK1168)))-19.62*(-Basic!$C$3))))*(SQRT((SIN(RADIANS(90-DEGREES(ASIN(AD1168/2000))))*SQRT(2*Basic!$C$4*9.81)*Tool!$B$125*SIN(RADIANS(90-DEGREES(ASIN(AD1168/2000))))*SQRT(2*Basic!$C$4*9.81)*Tool!$B$125)+(COS(RADIANS(90-DEGREES(ASIN(AD1168/2000))))*SQRT(2*Basic!$C$4*9.81)*COS(RADIANS(90-DEGREES(ASIN(AD1168/2000))))*SQRT(2*Basic!$C$4*9.81))))*COS(RADIANS(AK1168))</f>
        <v>5.8419051263842352</v>
      </c>
    </row>
    <row r="1169" spans="6:45" x14ac:dyDescent="0.3">
      <c r="F1169">
        <v>1167</v>
      </c>
      <c r="G1169" s="31">
        <f t="shared" si="122"/>
        <v>3.4403645042676181</v>
      </c>
      <c r="H1169" s="35">
        <f>Tool!$E$10+('Trajectory Map'!G1169*SIN(RADIANS(90-2*DEGREES(ASIN($D$5/2000))))/COS(RADIANS(90-2*DEGREES(ASIN($D$5/2000))))-('Trajectory Map'!G1169*'Trajectory Map'!G1169/((VLOOKUP($D$5,$AD$3:$AR$2002,15,FALSE)*4*COS(RADIANS(90-2*DEGREES(ASIN($D$5/2000))))*COS(RADIANS(90-2*DEGREES(ASIN($D$5/2000))))))))</f>
        <v>4.1555859021825645</v>
      </c>
      <c r="AD1169" s="33">
        <f t="shared" si="126"/>
        <v>1167</v>
      </c>
      <c r="AE1169" s="33">
        <f t="shared" si="123"/>
        <v>1624.2262773394598</v>
      </c>
      <c r="AH1169" s="33">
        <f t="shared" si="124"/>
        <v>35.69709242504544</v>
      </c>
      <c r="AI1169" s="33">
        <f t="shared" si="125"/>
        <v>54.30290757495456</v>
      </c>
      <c r="AK1169" s="75">
        <f t="shared" si="127"/>
        <v>18.60581514990912</v>
      </c>
      <c r="AN1169" s="64"/>
      <c r="AQ1169" s="64"/>
      <c r="AR1169" s="75">
        <f>(SQRT((SIN(RADIANS(90-DEGREES(ASIN(AD1169/2000))))*SQRT(2*Basic!$C$4*9.81)*Tool!$B$125*SIN(RADIANS(90-DEGREES(ASIN(AD1169/2000))))*SQRT(2*Basic!$C$4*9.81)*Tool!$B$125)+(COS(RADIANS(90-DEGREES(ASIN(AD1169/2000))))*SQRT(2*Basic!$C$4*9.81)*COS(RADIANS(90-DEGREES(ASIN(AD1169/2000))))*SQRT(2*Basic!$C$4*9.81))))*(SQRT((SIN(RADIANS(90-DEGREES(ASIN(AD1169/2000))))*SQRT(2*Basic!$C$4*9.81)*Tool!$B$125*SIN(RADIANS(90-DEGREES(ASIN(AD1169/2000))))*SQRT(2*Basic!$C$4*9.81)*Tool!$B$125)+(COS(RADIANS(90-DEGREES(ASIN(AD1169/2000))))*SQRT(2*Basic!$C$4*9.81)*COS(RADIANS(90-DEGREES(ASIN(AD1169/2000))))*SQRT(2*Basic!$C$4*9.81))))/(2*9.81)</f>
        <v>1.1927488220099998</v>
      </c>
      <c r="AS1169" s="75">
        <f>(1/9.81)*((SQRT((SIN(RADIANS(90-DEGREES(ASIN(AD1169/2000))))*SQRT(2*Basic!$C$4*9.81)*Tool!$B$125*SIN(RADIANS(90-DEGREES(ASIN(AD1169/2000))))*SQRT(2*Basic!$C$4*9.81)*Tool!$B$125)+(COS(RADIANS(90-DEGREES(ASIN(AD1169/2000))))*SQRT(2*Basic!$C$4*9.81)*COS(RADIANS(90-DEGREES(ASIN(AD1169/2000))))*SQRT(2*Basic!$C$4*9.81))))*SIN(RADIANS(AK1169))+(SQRT(((SQRT((SIN(RADIANS(90-DEGREES(ASIN(AD1169/2000))))*SQRT(2*Basic!$C$4*9.81)*Tool!$B$125*SIN(RADIANS(90-DEGREES(ASIN(AD1169/2000))))*SQRT(2*Basic!$C$4*9.81)*Tool!$B$125)+(COS(RADIANS(90-DEGREES(ASIN(AD1169/2000))))*SQRT(2*Basic!$C$4*9.81)*COS(RADIANS(90-DEGREES(ASIN(AD1169/2000))))*SQRT(2*Basic!$C$4*9.81))))*SIN(RADIANS(AK1169))*(SQRT((SIN(RADIANS(90-DEGREES(ASIN(AD1169/2000))))*SQRT(2*Basic!$C$4*9.81)*Tool!$B$125*SIN(RADIANS(90-DEGREES(ASIN(AD1169/2000))))*SQRT(2*Basic!$C$4*9.81)*Tool!$B$125)+(COS(RADIANS(90-DEGREES(ASIN(AD1169/2000))))*SQRT(2*Basic!$C$4*9.81)*COS(RADIANS(90-DEGREES(ASIN(AD1169/2000))))*SQRT(2*Basic!$C$4*9.81))))*SIN(RADIANS(AK1169)))-19.62*(-Basic!$C$3))))*(SQRT((SIN(RADIANS(90-DEGREES(ASIN(AD1169/2000))))*SQRT(2*Basic!$C$4*9.81)*Tool!$B$125*SIN(RADIANS(90-DEGREES(ASIN(AD1169/2000))))*SQRT(2*Basic!$C$4*9.81)*Tool!$B$125)+(COS(RADIANS(90-DEGREES(ASIN(AD1169/2000))))*SQRT(2*Basic!$C$4*9.81)*COS(RADIANS(90-DEGREES(ASIN(AD1169/2000))))*SQRT(2*Basic!$C$4*9.81))))*COS(RADIANS(AK1169))</f>
        <v>5.8430719696941544</v>
      </c>
    </row>
    <row r="1170" spans="6:45" x14ac:dyDescent="0.3">
      <c r="F1170">
        <v>1168</v>
      </c>
      <c r="G1170" s="31">
        <f t="shared" si="122"/>
        <v>3.4433125458308291</v>
      </c>
      <c r="H1170" s="35">
        <f>Tool!$E$10+('Trajectory Map'!G1170*SIN(RADIANS(90-2*DEGREES(ASIN($D$5/2000))))/COS(RADIANS(90-2*DEGREES(ASIN($D$5/2000))))-('Trajectory Map'!G1170*'Trajectory Map'!G1170/((VLOOKUP($D$5,$AD$3:$AR$2002,15,FALSE)*4*COS(RADIANS(90-2*DEGREES(ASIN($D$5/2000))))*COS(RADIANS(90-2*DEGREES(ASIN($D$5/2000))))))))</f>
        <v>4.1519885287649991</v>
      </c>
      <c r="AD1170" s="33">
        <f t="shared" si="126"/>
        <v>1168</v>
      </c>
      <c r="AE1170" s="33">
        <f t="shared" si="123"/>
        <v>1623.5073144276253</v>
      </c>
      <c r="AH1170" s="33">
        <f t="shared" si="124"/>
        <v>35.732375970375415</v>
      </c>
      <c r="AI1170" s="33">
        <f t="shared" si="125"/>
        <v>54.267624029624585</v>
      </c>
      <c r="AK1170" s="75">
        <f t="shared" si="127"/>
        <v>18.53524805924917</v>
      </c>
      <c r="AN1170" s="64"/>
      <c r="AQ1170" s="64"/>
      <c r="AR1170" s="75">
        <f>(SQRT((SIN(RADIANS(90-DEGREES(ASIN(AD1170/2000))))*SQRT(2*Basic!$C$4*9.81)*Tool!$B$125*SIN(RADIANS(90-DEGREES(ASIN(AD1170/2000))))*SQRT(2*Basic!$C$4*9.81)*Tool!$B$125)+(COS(RADIANS(90-DEGREES(ASIN(AD1170/2000))))*SQRT(2*Basic!$C$4*9.81)*COS(RADIANS(90-DEGREES(ASIN(AD1170/2000))))*SQRT(2*Basic!$C$4*9.81))))*(SQRT((SIN(RADIANS(90-DEGREES(ASIN(AD1170/2000))))*SQRT(2*Basic!$C$4*9.81)*Tool!$B$125*SIN(RADIANS(90-DEGREES(ASIN(AD1170/2000))))*SQRT(2*Basic!$C$4*9.81)*Tool!$B$125)+(COS(RADIANS(90-DEGREES(ASIN(AD1170/2000))))*SQRT(2*Basic!$C$4*9.81)*COS(RADIANS(90-DEGREES(ASIN(AD1170/2000))))*SQRT(2*Basic!$C$4*9.81))))/(2*9.81)</f>
        <v>1.1933748121600001</v>
      </c>
      <c r="AS1170" s="75">
        <f>(1/9.81)*((SQRT((SIN(RADIANS(90-DEGREES(ASIN(AD1170/2000))))*SQRT(2*Basic!$C$4*9.81)*Tool!$B$125*SIN(RADIANS(90-DEGREES(ASIN(AD1170/2000))))*SQRT(2*Basic!$C$4*9.81)*Tool!$B$125)+(COS(RADIANS(90-DEGREES(ASIN(AD1170/2000))))*SQRT(2*Basic!$C$4*9.81)*COS(RADIANS(90-DEGREES(ASIN(AD1170/2000))))*SQRT(2*Basic!$C$4*9.81))))*SIN(RADIANS(AK1170))+(SQRT(((SQRT((SIN(RADIANS(90-DEGREES(ASIN(AD1170/2000))))*SQRT(2*Basic!$C$4*9.81)*Tool!$B$125*SIN(RADIANS(90-DEGREES(ASIN(AD1170/2000))))*SQRT(2*Basic!$C$4*9.81)*Tool!$B$125)+(COS(RADIANS(90-DEGREES(ASIN(AD1170/2000))))*SQRT(2*Basic!$C$4*9.81)*COS(RADIANS(90-DEGREES(ASIN(AD1170/2000))))*SQRT(2*Basic!$C$4*9.81))))*SIN(RADIANS(AK1170))*(SQRT((SIN(RADIANS(90-DEGREES(ASIN(AD1170/2000))))*SQRT(2*Basic!$C$4*9.81)*Tool!$B$125*SIN(RADIANS(90-DEGREES(ASIN(AD1170/2000))))*SQRT(2*Basic!$C$4*9.81)*Tool!$B$125)+(COS(RADIANS(90-DEGREES(ASIN(AD1170/2000))))*SQRT(2*Basic!$C$4*9.81)*COS(RADIANS(90-DEGREES(ASIN(AD1170/2000))))*SQRT(2*Basic!$C$4*9.81))))*SIN(RADIANS(AK1170)))-19.62*(-Basic!$C$3))))*(SQRT((SIN(RADIANS(90-DEGREES(ASIN(AD1170/2000))))*SQRT(2*Basic!$C$4*9.81)*Tool!$B$125*SIN(RADIANS(90-DEGREES(ASIN(AD1170/2000))))*SQRT(2*Basic!$C$4*9.81)*Tool!$B$125)+(COS(RADIANS(90-DEGREES(ASIN(AD1170/2000))))*SQRT(2*Basic!$C$4*9.81)*COS(RADIANS(90-DEGREES(ASIN(AD1170/2000))))*SQRT(2*Basic!$C$4*9.81))))*COS(RADIANS(AK1170))</f>
        <v>5.8442265426916258</v>
      </c>
    </row>
    <row r="1171" spans="6:45" x14ac:dyDescent="0.3">
      <c r="F1171">
        <v>1169</v>
      </c>
      <c r="G1171" s="31">
        <f t="shared" si="122"/>
        <v>3.4462605873940406</v>
      </c>
      <c r="H1171" s="35">
        <f>Tool!$E$10+('Trajectory Map'!G1171*SIN(RADIANS(90-2*DEGREES(ASIN($D$5/2000))))/COS(RADIANS(90-2*DEGREES(ASIN($D$5/2000))))-('Trajectory Map'!G1171*'Trajectory Map'!G1171/((VLOOKUP($D$5,$AD$3:$AR$2002,15,FALSE)*4*COS(RADIANS(90-2*DEGREES(ASIN($D$5/2000))))*COS(RADIANS(90-2*DEGREES(ASIN($D$5/2000))))))))</f>
        <v>4.1483877017539186</v>
      </c>
      <c r="AD1171" s="33">
        <f t="shared" si="126"/>
        <v>1169</v>
      </c>
      <c r="AE1171" s="33">
        <f t="shared" si="123"/>
        <v>1622.7874167616658</v>
      </c>
      <c r="AH1171" s="33">
        <f t="shared" si="124"/>
        <v>35.767675154488501</v>
      </c>
      <c r="AI1171" s="33">
        <f t="shared" si="125"/>
        <v>54.232324845511499</v>
      </c>
      <c r="AK1171" s="75">
        <f t="shared" si="127"/>
        <v>18.464649691022998</v>
      </c>
      <c r="AN1171" s="64"/>
      <c r="AQ1171" s="64"/>
      <c r="AR1171" s="75">
        <f>(SQRT((SIN(RADIANS(90-DEGREES(ASIN(AD1171/2000))))*SQRT(2*Basic!$C$4*9.81)*Tool!$B$125*SIN(RADIANS(90-DEGREES(ASIN(AD1171/2000))))*SQRT(2*Basic!$C$4*9.81)*Tool!$B$125)+(COS(RADIANS(90-DEGREES(ASIN(AD1171/2000))))*SQRT(2*Basic!$C$4*9.81)*COS(RADIANS(90-DEGREES(ASIN(AD1171/2000))))*SQRT(2*Basic!$C$4*9.81))))*(SQRT((SIN(RADIANS(90-DEGREES(ASIN(AD1171/2000))))*SQRT(2*Basic!$C$4*9.81)*Tool!$B$125*SIN(RADIANS(90-DEGREES(ASIN(AD1171/2000))))*SQRT(2*Basic!$C$4*9.81)*Tool!$B$125)+(COS(RADIANS(90-DEGREES(ASIN(AD1171/2000))))*SQRT(2*Basic!$C$4*9.81)*COS(RADIANS(90-DEGREES(ASIN(AD1171/2000))))*SQRT(2*Basic!$C$4*9.81))))/(2*9.81)</f>
        <v>1.1940013384900001</v>
      </c>
      <c r="AS1171" s="75">
        <f>(1/9.81)*((SQRT((SIN(RADIANS(90-DEGREES(ASIN(AD1171/2000))))*SQRT(2*Basic!$C$4*9.81)*Tool!$B$125*SIN(RADIANS(90-DEGREES(ASIN(AD1171/2000))))*SQRT(2*Basic!$C$4*9.81)*Tool!$B$125)+(COS(RADIANS(90-DEGREES(ASIN(AD1171/2000))))*SQRT(2*Basic!$C$4*9.81)*COS(RADIANS(90-DEGREES(ASIN(AD1171/2000))))*SQRT(2*Basic!$C$4*9.81))))*SIN(RADIANS(AK1171))+(SQRT(((SQRT((SIN(RADIANS(90-DEGREES(ASIN(AD1171/2000))))*SQRT(2*Basic!$C$4*9.81)*Tool!$B$125*SIN(RADIANS(90-DEGREES(ASIN(AD1171/2000))))*SQRT(2*Basic!$C$4*9.81)*Tool!$B$125)+(COS(RADIANS(90-DEGREES(ASIN(AD1171/2000))))*SQRT(2*Basic!$C$4*9.81)*COS(RADIANS(90-DEGREES(ASIN(AD1171/2000))))*SQRT(2*Basic!$C$4*9.81))))*SIN(RADIANS(AK1171))*(SQRT((SIN(RADIANS(90-DEGREES(ASIN(AD1171/2000))))*SQRT(2*Basic!$C$4*9.81)*Tool!$B$125*SIN(RADIANS(90-DEGREES(ASIN(AD1171/2000))))*SQRT(2*Basic!$C$4*9.81)*Tool!$B$125)+(COS(RADIANS(90-DEGREES(ASIN(AD1171/2000))))*SQRT(2*Basic!$C$4*9.81)*COS(RADIANS(90-DEGREES(ASIN(AD1171/2000))))*SQRT(2*Basic!$C$4*9.81))))*SIN(RADIANS(AK1171)))-19.62*(-Basic!$C$3))))*(SQRT((SIN(RADIANS(90-DEGREES(ASIN(AD1171/2000))))*SQRT(2*Basic!$C$4*9.81)*Tool!$B$125*SIN(RADIANS(90-DEGREES(ASIN(AD1171/2000))))*SQRT(2*Basic!$C$4*9.81)*Tool!$B$125)+(COS(RADIANS(90-DEGREES(ASIN(AD1171/2000))))*SQRT(2*Basic!$C$4*9.81)*COS(RADIANS(90-DEGREES(ASIN(AD1171/2000))))*SQRT(2*Basic!$C$4*9.81))))*COS(RADIANS(AK1171))</f>
        <v>5.8453688304347899</v>
      </c>
    </row>
    <row r="1172" spans="6:45" x14ac:dyDescent="0.3">
      <c r="F1172">
        <v>1170</v>
      </c>
      <c r="G1172" s="31">
        <f t="shared" si="122"/>
        <v>3.4492086289572517</v>
      </c>
      <c r="H1172" s="35">
        <f>Tool!$E$10+('Trajectory Map'!G1172*SIN(RADIANS(90-2*DEGREES(ASIN($D$5/2000))))/COS(RADIANS(90-2*DEGREES(ASIN($D$5/2000))))-('Trajectory Map'!G1172*'Trajectory Map'!G1172/((VLOOKUP($D$5,$AD$3:$AR$2002,15,FALSE)*4*COS(RADIANS(90-2*DEGREES(ASIN($D$5/2000))))*COS(RADIANS(90-2*DEGREES(ASIN($D$5/2000))))))))</f>
        <v>4.1447834211493246</v>
      </c>
      <c r="AD1172" s="33">
        <f t="shared" si="126"/>
        <v>1170</v>
      </c>
      <c r="AE1172" s="33">
        <f t="shared" si="123"/>
        <v>1622.0665830970072</v>
      </c>
      <c r="AH1172" s="33">
        <f t="shared" si="124"/>
        <v>35.802990011614085</v>
      </c>
      <c r="AI1172" s="33">
        <f t="shared" si="125"/>
        <v>54.197009988385915</v>
      </c>
      <c r="AK1172" s="75">
        <f t="shared" si="127"/>
        <v>18.39401997677183</v>
      </c>
      <c r="AN1172" s="64"/>
      <c r="AQ1172" s="64"/>
      <c r="AR1172" s="75">
        <f>(SQRT((SIN(RADIANS(90-DEGREES(ASIN(AD1172/2000))))*SQRT(2*Basic!$C$4*9.81)*Tool!$B$125*SIN(RADIANS(90-DEGREES(ASIN(AD1172/2000))))*SQRT(2*Basic!$C$4*9.81)*Tool!$B$125)+(COS(RADIANS(90-DEGREES(ASIN(AD1172/2000))))*SQRT(2*Basic!$C$4*9.81)*COS(RADIANS(90-DEGREES(ASIN(AD1172/2000))))*SQRT(2*Basic!$C$4*9.81))))*(SQRT((SIN(RADIANS(90-DEGREES(ASIN(AD1172/2000))))*SQRT(2*Basic!$C$4*9.81)*Tool!$B$125*SIN(RADIANS(90-DEGREES(ASIN(AD1172/2000))))*SQRT(2*Basic!$C$4*9.81)*Tool!$B$125)+(COS(RADIANS(90-DEGREES(ASIN(AD1172/2000))))*SQRT(2*Basic!$C$4*9.81)*COS(RADIANS(90-DEGREES(ASIN(AD1172/2000))))*SQRT(2*Basic!$C$4*9.81))))/(2*9.81)</f>
        <v>1.1946284009999997</v>
      </c>
      <c r="AS1172" s="75">
        <f>(1/9.81)*((SQRT((SIN(RADIANS(90-DEGREES(ASIN(AD1172/2000))))*SQRT(2*Basic!$C$4*9.81)*Tool!$B$125*SIN(RADIANS(90-DEGREES(ASIN(AD1172/2000))))*SQRT(2*Basic!$C$4*9.81)*Tool!$B$125)+(COS(RADIANS(90-DEGREES(ASIN(AD1172/2000))))*SQRT(2*Basic!$C$4*9.81)*COS(RADIANS(90-DEGREES(ASIN(AD1172/2000))))*SQRT(2*Basic!$C$4*9.81))))*SIN(RADIANS(AK1172))+(SQRT(((SQRT((SIN(RADIANS(90-DEGREES(ASIN(AD1172/2000))))*SQRT(2*Basic!$C$4*9.81)*Tool!$B$125*SIN(RADIANS(90-DEGREES(ASIN(AD1172/2000))))*SQRT(2*Basic!$C$4*9.81)*Tool!$B$125)+(COS(RADIANS(90-DEGREES(ASIN(AD1172/2000))))*SQRT(2*Basic!$C$4*9.81)*COS(RADIANS(90-DEGREES(ASIN(AD1172/2000))))*SQRT(2*Basic!$C$4*9.81))))*SIN(RADIANS(AK1172))*(SQRT((SIN(RADIANS(90-DEGREES(ASIN(AD1172/2000))))*SQRT(2*Basic!$C$4*9.81)*Tool!$B$125*SIN(RADIANS(90-DEGREES(ASIN(AD1172/2000))))*SQRT(2*Basic!$C$4*9.81)*Tool!$B$125)+(COS(RADIANS(90-DEGREES(ASIN(AD1172/2000))))*SQRT(2*Basic!$C$4*9.81)*COS(RADIANS(90-DEGREES(ASIN(AD1172/2000))))*SQRT(2*Basic!$C$4*9.81))))*SIN(RADIANS(AK1172)))-19.62*(-Basic!$C$3))))*(SQRT((SIN(RADIANS(90-DEGREES(ASIN(AD1172/2000))))*SQRT(2*Basic!$C$4*9.81)*Tool!$B$125*SIN(RADIANS(90-DEGREES(ASIN(AD1172/2000))))*SQRT(2*Basic!$C$4*9.81)*Tool!$B$125)+(COS(RADIANS(90-DEGREES(ASIN(AD1172/2000))))*SQRT(2*Basic!$C$4*9.81)*COS(RADIANS(90-DEGREES(ASIN(AD1172/2000))))*SQRT(2*Basic!$C$4*9.81))))*COS(RADIANS(AK1172))</f>
        <v>5.8464988180014883</v>
      </c>
    </row>
    <row r="1173" spans="6:45" x14ac:dyDescent="0.3">
      <c r="F1173">
        <v>1171</v>
      </c>
      <c r="G1173" s="31">
        <f t="shared" si="122"/>
        <v>3.4521566705204632</v>
      </c>
      <c r="H1173" s="35">
        <f>Tool!$E$10+('Trajectory Map'!G1173*SIN(RADIANS(90-2*DEGREES(ASIN($D$5/2000))))/COS(RADIANS(90-2*DEGREES(ASIN($D$5/2000))))-('Trajectory Map'!G1173*'Trajectory Map'!G1173/((VLOOKUP($D$5,$AD$3:$AR$2002,15,FALSE)*4*COS(RADIANS(90-2*DEGREES(ASIN($D$5/2000))))*COS(RADIANS(90-2*DEGREES(ASIN($D$5/2000))))))))</f>
        <v>4.1411756869512164</v>
      </c>
      <c r="AD1173" s="33">
        <f t="shared" si="126"/>
        <v>1171</v>
      </c>
      <c r="AE1173" s="33">
        <f t="shared" si="123"/>
        <v>1621.3448121852427</v>
      </c>
      <c r="AH1173" s="33">
        <f t="shared" si="124"/>
        <v>35.838320576081436</v>
      </c>
      <c r="AI1173" s="33">
        <f t="shared" si="125"/>
        <v>54.161679423918564</v>
      </c>
      <c r="AK1173" s="75">
        <f t="shared" si="127"/>
        <v>18.323358847837127</v>
      </c>
      <c r="AN1173" s="64"/>
      <c r="AQ1173" s="64"/>
      <c r="AR1173" s="75">
        <f>(SQRT((SIN(RADIANS(90-DEGREES(ASIN(AD1173/2000))))*SQRT(2*Basic!$C$4*9.81)*Tool!$B$125*SIN(RADIANS(90-DEGREES(ASIN(AD1173/2000))))*SQRT(2*Basic!$C$4*9.81)*Tool!$B$125)+(COS(RADIANS(90-DEGREES(ASIN(AD1173/2000))))*SQRT(2*Basic!$C$4*9.81)*COS(RADIANS(90-DEGREES(ASIN(AD1173/2000))))*SQRT(2*Basic!$C$4*9.81))))*(SQRT((SIN(RADIANS(90-DEGREES(ASIN(AD1173/2000))))*SQRT(2*Basic!$C$4*9.81)*Tool!$B$125*SIN(RADIANS(90-DEGREES(ASIN(AD1173/2000))))*SQRT(2*Basic!$C$4*9.81)*Tool!$B$125)+(COS(RADIANS(90-DEGREES(ASIN(AD1173/2000))))*SQRT(2*Basic!$C$4*9.81)*COS(RADIANS(90-DEGREES(ASIN(AD1173/2000))))*SQRT(2*Basic!$C$4*9.81))))/(2*9.81)</f>
        <v>1.1952559996900003</v>
      </c>
      <c r="AS1173" s="75">
        <f>(1/9.81)*((SQRT((SIN(RADIANS(90-DEGREES(ASIN(AD1173/2000))))*SQRT(2*Basic!$C$4*9.81)*Tool!$B$125*SIN(RADIANS(90-DEGREES(ASIN(AD1173/2000))))*SQRT(2*Basic!$C$4*9.81)*Tool!$B$125)+(COS(RADIANS(90-DEGREES(ASIN(AD1173/2000))))*SQRT(2*Basic!$C$4*9.81)*COS(RADIANS(90-DEGREES(ASIN(AD1173/2000))))*SQRT(2*Basic!$C$4*9.81))))*SIN(RADIANS(AK1173))+(SQRT(((SQRT((SIN(RADIANS(90-DEGREES(ASIN(AD1173/2000))))*SQRT(2*Basic!$C$4*9.81)*Tool!$B$125*SIN(RADIANS(90-DEGREES(ASIN(AD1173/2000))))*SQRT(2*Basic!$C$4*9.81)*Tool!$B$125)+(COS(RADIANS(90-DEGREES(ASIN(AD1173/2000))))*SQRT(2*Basic!$C$4*9.81)*COS(RADIANS(90-DEGREES(ASIN(AD1173/2000))))*SQRT(2*Basic!$C$4*9.81))))*SIN(RADIANS(AK1173))*(SQRT((SIN(RADIANS(90-DEGREES(ASIN(AD1173/2000))))*SQRT(2*Basic!$C$4*9.81)*Tool!$B$125*SIN(RADIANS(90-DEGREES(ASIN(AD1173/2000))))*SQRT(2*Basic!$C$4*9.81)*Tool!$B$125)+(COS(RADIANS(90-DEGREES(ASIN(AD1173/2000))))*SQRT(2*Basic!$C$4*9.81)*COS(RADIANS(90-DEGREES(ASIN(AD1173/2000))))*SQRT(2*Basic!$C$4*9.81))))*SIN(RADIANS(AK1173)))-19.62*(-Basic!$C$3))))*(SQRT((SIN(RADIANS(90-DEGREES(ASIN(AD1173/2000))))*SQRT(2*Basic!$C$4*9.81)*Tool!$B$125*SIN(RADIANS(90-DEGREES(ASIN(AD1173/2000))))*SQRT(2*Basic!$C$4*9.81)*Tool!$B$125)+(COS(RADIANS(90-DEGREES(ASIN(AD1173/2000))))*SQRT(2*Basic!$C$4*9.81)*COS(RADIANS(90-DEGREES(ASIN(AD1173/2000))))*SQRT(2*Basic!$C$4*9.81))))*COS(RADIANS(AK1173))</f>
        <v>5.8476164904893828</v>
      </c>
    </row>
    <row r="1174" spans="6:45" x14ac:dyDescent="0.3">
      <c r="F1174">
        <v>1172</v>
      </c>
      <c r="G1174" s="31">
        <f t="shared" si="122"/>
        <v>3.4551047120836746</v>
      </c>
      <c r="H1174" s="35">
        <f>Tool!$E$10+('Trajectory Map'!G1174*SIN(RADIANS(90-2*DEGREES(ASIN($D$5/2000))))/COS(RADIANS(90-2*DEGREES(ASIN($D$5/2000))))-('Trajectory Map'!G1174*'Trajectory Map'!G1174/((VLOOKUP($D$5,$AD$3:$AR$2002,15,FALSE)*4*COS(RADIANS(90-2*DEGREES(ASIN($D$5/2000))))*COS(RADIANS(90-2*DEGREES(ASIN($D$5/2000))))))))</f>
        <v>4.137564499159593</v>
      </c>
      <c r="AD1174" s="33">
        <f t="shared" si="126"/>
        <v>1172</v>
      </c>
      <c r="AE1174" s="33">
        <f t="shared" si="123"/>
        <v>1620.6221027741169</v>
      </c>
      <c r="AH1174" s="33">
        <f t="shared" si="124"/>
        <v>35.873666882320151</v>
      </c>
      <c r="AI1174" s="33">
        <f t="shared" si="125"/>
        <v>54.126333117679849</v>
      </c>
      <c r="AK1174" s="75">
        <f t="shared" si="127"/>
        <v>18.252666235359698</v>
      </c>
      <c r="AN1174" s="64"/>
      <c r="AQ1174" s="64"/>
      <c r="AR1174" s="75">
        <f>(SQRT((SIN(RADIANS(90-DEGREES(ASIN(AD1174/2000))))*SQRT(2*Basic!$C$4*9.81)*Tool!$B$125*SIN(RADIANS(90-DEGREES(ASIN(AD1174/2000))))*SQRT(2*Basic!$C$4*9.81)*Tool!$B$125)+(COS(RADIANS(90-DEGREES(ASIN(AD1174/2000))))*SQRT(2*Basic!$C$4*9.81)*COS(RADIANS(90-DEGREES(ASIN(AD1174/2000))))*SQRT(2*Basic!$C$4*9.81))))*(SQRT((SIN(RADIANS(90-DEGREES(ASIN(AD1174/2000))))*SQRT(2*Basic!$C$4*9.81)*Tool!$B$125*SIN(RADIANS(90-DEGREES(ASIN(AD1174/2000))))*SQRT(2*Basic!$C$4*9.81)*Tool!$B$125)+(COS(RADIANS(90-DEGREES(ASIN(AD1174/2000))))*SQRT(2*Basic!$C$4*9.81)*COS(RADIANS(90-DEGREES(ASIN(AD1174/2000))))*SQRT(2*Basic!$C$4*9.81))))/(2*9.81)</f>
        <v>1.19588413456</v>
      </c>
      <c r="AS1174" s="75">
        <f>(1/9.81)*((SQRT((SIN(RADIANS(90-DEGREES(ASIN(AD1174/2000))))*SQRT(2*Basic!$C$4*9.81)*Tool!$B$125*SIN(RADIANS(90-DEGREES(ASIN(AD1174/2000))))*SQRT(2*Basic!$C$4*9.81)*Tool!$B$125)+(COS(RADIANS(90-DEGREES(ASIN(AD1174/2000))))*SQRT(2*Basic!$C$4*9.81)*COS(RADIANS(90-DEGREES(ASIN(AD1174/2000))))*SQRT(2*Basic!$C$4*9.81))))*SIN(RADIANS(AK1174))+(SQRT(((SQRT((SIN(RADIANS(90-DEGREES(ASIN(AD1174/2000))))*SQRT(2*Basic!$C$4*9.81)*Tool!$B$125*SIN(RADIANS(90-DEGREES(ASIN(AD1174/2000))))*SQRT(2*Basic!$C$4*9.81)*Tool!$B$125)+(COS(RADIANS(90-DEGREES(ASIN(AD1174/2000))))*SQRT(2*Basic!$C$4*9.81)*COS(RADIANS(90-DEGREES(ASIN(AD1174/2000))))*SQRT(2*Basic!$C$4*9.81))))*SIN(RADIANS(AK1174))*(SQRT((SIN(RADIANS(90-DEGREES(ASIN(AD1174/2000))))*SQRT(2*Basic!$C$4*9.81)*Tool!$B$125*SIN(RADIANS(90-DEGREES(ASIN(AD1174/2000))))*SQRT(2*Basic!$C$4*9.81)*Tool!$B$125)+(COS(RADIANS(90-DEGREES(ASIN(AD1174/2000))))*SQRT(2*Basic!$C$4*9.81)*COS(RADIANS(90-DEGREES(ASIN(AD1174/2000))))*SQRT(2*Basic!$C$4*9.81))))*SIN(RADIANS(AK1174)))-19.62*(-Basic!$C$3))))*(SQRT((SIN(RADIANS(90-DEGREES(ASIN(AD1174/2000))))*SQRT(2*Basic!$C$4*9.81)*Tool!$B$125*SIN(RADIANS(90-DEGREES(ASIN(AD1174/2000))))*SQRT(2*Basic!$C$4*9.81)*Tool!$B$125)+(COS(RADIANS(90-DEGREES(ASIN(AD1174/2000))))*SQRT(2*Basic!$C$4*9.81)*COS(RADIANS(90-DEGREES(ASIN(AD1174/2000))))*SQRT(2*Basic!$C$4*9.81))))*COS(RADIANS(AK1174))</f>
        <v>5.8487218330160378</v>
      </c>
    </row>
    <row r="1175" spans="6:45" x14ac:dyDescent="0.3">
      <c r="F1175">
        <v>1173</v>
      </c>
      <c r="G1175" s="31">
        <f t="shared" si="122"/>
        <v>3.4580527536468857</v>
      </c>
      <c r="H1175" s="35">
        <f>Tool!$E$10+('Trajectory Map'!G1175*SIN(RADIANS(90-2*DEGREES(ASIN($D$5/2000))))/COS(RADIANS(90-2*DEGREES(ASIN($D$5/2000))))-('Trajectory Map'!G1175*'Trajectory Map'!G1175/((VLOOKUP($D$5,$AD$3:$AR$2002,15,FALSE)*4*COS(RADIANS(90-2*DEGREES(ASIN($D$5/2000))))*COS(RADIANS(90-2*DEGREES(ASIN($D$5/2000))))))))</f>
        <v>4.1339498577744571</v>
      </c>
      <c r="AD1175" s="33">
        <f t="shared" si="126"/>
        <v>1173</v>
      </c>
      <c r="AE1175" s="33">
        <f t="shared" si="123"/>
        <v>1619.8984536075093</v>
      </c>
      <c r="AH1175" s="33">
        <f t="shared" si="124"/>
        <v>35.909028964860568</v>
      </c>
      <c r="AI1175" s="33">
        <f t="shared" si="125"/>
        <v>54.090971035139432</v>
      </c>
      <c r="AK1175" s="75">
        <f t="shared" si="127"/>
        <v>18.181942070278865</v>
      </c>
      <c r="AN1175" s="64"/>
      <c r="AQ1175" s="64"/>
      <c r="AR1175" s="75">
        <f>(SQRT((SIN(RADIANS(90-DEGREES(ASIN(AD1175/2000))))*SQRT(2*Basic!$C$4*9.81)*Tool!$B$125*SIN(RADIANS(90-DEGREES(ASIN(AD1175/2000))))*SQRT(2*Basic!$C$4*9.81)*Tool!$B$125)+(COS(RADIANS(90-DEGREES(ASIN(AD1175/2000))))*SQRT(2*Basic!$C$4*9.81)*COS(RADIANS(90-DEGREES(ASIN(AD1175/2000))))*SQRT(2*Basic!$C$4*9.81))))*(SQRT((SIN(RADIANS(90-DEGREES(ASIN(AD1175/2000))))*SQRT(2*Basic!$C$4*9.81)*Tool!$B$125*SIN(RADIANS(90-DEGREES(ASIN(AD1175/2000))))*SQRT(2*Basic!$C$4*9.81)*Tool!$B$125)+(COS(RADIANS(90-DEGREES(ASIN(AD1175/2000))))*SQRT(2*Basic!$C$4*9.81)*COS(RADIANS(90-DEGREES(ASIN(AD1175/2000))))*SQRT(2*Basic!$C$4*9.81))))/(2*9.81)</f>
        <v>1.1965128056099998</v>
      </c>
      <c r="AS1175" s="75">
        <f>(1/9.81)*((SQRT((SIN(RADIANS(90-DEGREES(ASIN(AD1175/2000))))*SQRT(2*Basic!$C$4*9.81)*Tool!$B$125*SIN(RADIANS(90-DEGREES(ASIN(AD1175/2000))))*SQRT(2*Basic!$C$4*9.81)*Tool!$B$125)+(COS(RADIANS(90-DEGREES(ASIN(AD1175/2000))))*SQRT(2*Basic!$C$4*9.81)*COS(RADIANS(90-DEGREES(ASIN(AD1175/2000))))*SQRT(2*Basic!$C$4*9.81))))*SIN(RADIANS(AK1175))+(SQRT(((SQRT((SIN(RADIANS(90-DEGREES(ASIN(AD1175/2000))))*SQRT(2*Basic!$C$4*9.81)*Tool!$B$125*SIN(RADIANS(90-DEGREES(ASIN(AD1175/2000))))*SQRT(2*Basic!$C$4*9.81)*Tool!$B$125)+(COS(RADIANS(90-DEGREES(ASIN(AD1175/2000))))*SQRT(2*Basic!$C$4*9.81)*COS(RADIANS(90-DEGREES(ASIN(AD1175/2000))))*SQRT(2*Basic!$C$4*9.81))))*SIN(RADIANS(AK1175))*(SQRT((SIN(RADIANS(90-DEGREES(ASIN(AD1175/2000))))*SQRT(2*Basic!$C$4*9.81)*Tool!$B$125*SIN(RADIANS(90-DEGREES(ASIN(AD1175/2000))))*SQRT(2*Basic!$C$4*9.81)*Tool!$B$125)+(COS(RADIANS(90-DEGREES(ASIN(AD1175/2000))))*SQRT(2*Basic!$C$4*9.81)*COS(RADIANS(90-DEGREES(ASIN(AD1175/2000))))*SQRT(2*Basic!$C$4*9.81))))*SIN(RADIANS(AK1175)))-19.62*(-Basic!$C$3))))*(SQRT((SIN(RADIANS(90-DEGREES(ASIN(AD1175/2000))))*SQRT(2*Basic!$C$4*9.81)*Tool!$B$125*SIN(RADIANS(90-DEGREES(ASIN(AD1175/2000))))*SQRT(2*Basic!$C$4*9.81)*Tool!$B$125)+(COS(RADIANS(90-DEGREES(ASIN(AD1175/2000))))*SQRT(2*Basic!$C$4*9.81)*COS(RADIANS(90-DEGREES(ASIN(AD1175/2000))))*SQRT(2*Basic!$C$4*9.81))))*COS(RADIANS(AK1175))</f>
        <v>5.8498148307190503</v>
      </c>
    </row>
    <row r="1176" spans="6:45" x14ac:dyDescent="0.3">
      <c r="F1176">
        <v>1174</v>
      </c>
      <c r="G1176" s="31">
        <f t="shared" si="122"/>
        <v>3.4610007952100972</v>
      </c>
      <c r="H1176" s="35">
        <f>Tool!$E$10+('Trajectory Map'!G1176*SIN(RADIANS(90-2*DEGREES(ASIN($D$5/2000))))/COS(RADIANS(90-2*DEGREES(ASIN($D$5/2000))))-('Trajectory Map'!G1176*'Trajectory Map'!G1176/((VLOOKUP($D$5,$AD$3:$AR$2002,15,FALSE)*4*COS(RADIANS(90-2*DEGREES(ASIN($D$5/2000))))*COS(RADIANS(90-2*DEGREES(ASIN($D$5/2000))))))))</f>
        <v>4.130331762795806</v>
      </c>
      <c r="AD1176" s="33">
        <f t="shared" si="126"/>
        <v>1174</v>
      </c>
      <c r="AE1176" s="33">
        <f t="shared" si="123"/>
        <v>1619.1738634254198</v>
      </c>
      <c r="AH1176" s="33">
        <f t="shared" si="124"/>
        <v>35.944406858334204</v>
      </c>
      <c r="AI1176" s="33">
        <f t="shared" si="125"/>
        <v>54.055593141665796</v>
      </c>
      <c r="AK1176" s="75">
        <f t="shared" si="127"/>
        <v>18.111186283331591</v>
      </c>
      <c r="AN1176" s="64"/>
      <c r="AQ1176" s="64"/>
      <c r="AR1176" s="75">
        <f>(SQRT((SIN(RADIANS(90-DEGREES(ASIN(AD1176/2000))))*SQRT(2*Basic!$C$4*9.81)*Tool!$B$125*SIN(RADIANS(90-DEGREES(ASIN(AD1176/2000))))*SQRT(2*Basic!$C$4*9.81)*Tool!$B$125)+(COS(RADIANS(90-DEGREES(ASIN(AD1176/2000))))*SQRT(2*Basic!$C$4*9.81)*COS(RADIANS(90-DEGREES(ASIN(AD1176/2000))))*SQRT(2*Basic!$C$4*9.81))))*(SQRT((SIN(RADIANS(90-DEGREES(ASIN(AD1176/2000))))*SQRT(2*Basic!$C$4*9.81)*Tool!$B$125*SIN(RADIANS(90-DEGREES(ASIN(AD1176/2000))))*SQRT(2*Basic!$C$4*9.81)*Tool!$B$125)+(COS(RADIANS(90-DEGREES(ASIN(AD1176/2000))))*SQRT(2*Basic!$C$4*9.81)*COS(RADIANS(90-DEGREES(ASIN(AD1176/2000))))*SQRT(2*Basic!$C$4*9.81))))/(2*9.81)</f>
        <v>1.1971420128399999</v>
      </c>
      <c r="AS1176" s="75">
        <f>(1/9.81)*((SQRT((SIN(RADIANS(90-DEGREES(ASIN(AD1176/2000))))*SQRT(2*Basic!$C$4*9.81)*Tool!$B$125*SIN(RADIANS(90-DEGREES(ASIN(AD1176/2000))))*SQRT(2*Basic!$C$4*9.81)*Tool!$B$125)+(COS(RADIANS(90-DEGREES(ASIN(AD1176/2000))))*SQRT(2*Basic!$C$4*9.81)*COS(RADIANS(90-DEGREES(ASIN(AD1176/2000))))*SQRT(2*Basic!$C$4*9.81))))*SIN(RADIANS(AK1176))+(SQRT(((SQRT((SIN(RADIANS(90-DEGREES(ASIN(AD1176/2000))))*SQRT(2*Basic!$C$4*9.81)*Tool!$B$125*SIN(RADIANS(90-DEGREES(ASIN(AD1176/2000))))*SQRT(2*Basic!$C$4*9.81)*Tool!$B$125)+(COS(RADIANS(90-DEGREES(ASIN(AD1176/2000))))*SQRT(2*Basic!$C$4*9.81)*COS(RADIANS(90-DEGREES(ASIN(AD1176/2000))))*SQRT(2*Basic!$C$4*9.81))))*SIN(RADIANS(AK1176))*(SQRT((SIN(RADIANS(90-DEGREES(ASIN(AD1176/2000))))*SQRT(2*Basic!$C$4*9.81)*Tool!$B$125*SIN(RADIANS(90-DEGREES(ASIN(AD1176/2000))))*SQRT(2*Basic!$C$4*9.81)*Tool!$B$125)+(COS(RADIANS(90-DEGREES(ASIN(AD1176/2000))))*SQRT(2*Basic!$C$4*9.81)*COS(RADIANS(90-DEGREES(ASIN(AD1176/2000))))*SQRT(2*Basic!$C$4*9.81))))*SIN(RADIANS(AK1176)))-19.62*(-Basic!$C$3))))*(SQRT((SIN(RADIANS(90-DEGREES(ASIN(AD1176/2000))))*SQRT(2*Basic!$C$4*9.81)*Tool!$B$125*SIN(RADIANS(90-DEGREES(ASIN(AD1176/2000))))*SQRT(2*Basic!$C$4*9.81)*Tool!$B$125)+(COS(RADIANS(90-DEGREES(ASIN(AD1176/2000))))*SQRT(2*Basic!$C$4*9.81)*COS(RADIANS(90-DEGREES(ASIN(AD1176/2000))))*SQRT(2*Basic!$C$4*9.81))))*COS(RADIANS(AK1176))</f>
        <v>5.850895468756141</v>
      </c>
    </row>
    <row r="1177" spans="6:45" x14ac:dyDescent="0.3">
      <c r="F1177">
        <v>1175</v>
      </c>
      <c r="G1177" s="31">
        <f t="shared" si="122"/>
        <v>3.4639488367733082</v>
      </c>
      <c r="H1177" s="35">
        <f>Tool!$E$10+('Trajectory Map'!G1177*SIN(RADIANS(90-2*DEGREES(ASIN($D$5/2000))))/COS(RADIANS(90-2*DEGREES(ASIN($D$5/2000))))-('Trajectory Map'!G1177*'Trajectory Map'!G1177/((VLOOKUP($D$5,$AD$3:$AR$2002,15,FALSE)*4*COS(RADIANS(90-2*DEGREES(ASIN($D$5/2000))))*COS(RADIANS(90-2*DEGREES(ASIN($D$5/2000))))))))</f>
        <v>4.1267102142236425</v>
      </c>
      <c r="AD1177" s="33">
        <f t="shared" si="126"/>
        <v>1175</v>
      </c>
      <c r="AE1177" s="33">
        <f t="shared" si="123"/>
        <v>1618.4483309639513</v>
      </c>
      <c r="AH1177" s="33">
        <f t="shared" si="124"/>
        <v>35.979800597474231</v>
      </c>
      <c r="AI1177" s="33">
        <f t="shared" si="125"/>
        <v>54.020199402525769</v>
      </c>
      <c r="AK1177" s="75">
        <f t="shared" si="127"/>
        <v>18.040398805051538</v>
      </c>
      <c r="AN1177" s="64"/>
      <c r="AQ1177" s="64"/>
      <c r="AR1177" s="75">
        <f>(SQRT((SIN(RADIANS(90-DEGREES(ASIN(AD1177/2000))))*SQRT(2*Basic!$C$4*9.81)*Tool!$B$125*SIN(RADIANS(90-DEGREES(ASIN(AD1177/2000))))*SQRT(2*Basic!$C$4*9.81)*Tool!$B$125)+(COS(RADIANS(90-DEGREES(ASIN(AD1177/2000))))*SQRT(2*Basic!$C$4*9.81)*COS(RADIANS(90-DEGREES(ASIN(AD1177/2000))))*SQRT(2*Basic!$C$4*9.81))))*(SQRT((SIN(RADIANS(90-DEGREES(ASIN(AD1177/2000))))*SQRT(2*Basic!$C$4*9.81)*Tool!$B$125*SIN(RADIANS(90-DEGREES(ASIN(AD1177/2000))))*SQRT(2*Basic!$C$4*9.81)*Tool!$B$125)+(COS(RADIANS(90-DEGREES(ASIN(AD1177/2000))))*SQRT(2*Basic!$C$4*9.81)*COS(RADIANS(90-DEGREES(ASIN(AD1177/2000))))*SQRT(2*Basic!$C$4*9.81))))/(2*9.81)</f>
        <v>1.1977717562500003</v>
      </c>
      <c r="AS1177" s="75">
        <f>(1/9.81)*((SQRT((SIN(RADIANS(90-DEGREES(ASIN(AD1177/2000))))*SQRT(2*Basic!$C$4*9.81)*Tool!$B$125*SIN(RADIANS(90-DEGREES(ASIN(AD1177/2000))))*SQRT(2*Basic!$C$4*9.81)*Tool!$B$125)+(COS(RADIANS(90-DEGREES(ASIN(AD1177/2000))))*SQRT(2*Basic!$C$4*9.81)*COS(RADIANS(90-DEGREES(ASIN(AD1177/2000))))*SQRT(2*Basic!$C$4*9.81))))*SIN(RADIANS(AK1177))+(SQRT(((SQRT((SIN(RADIANS(90-DEGREES(ASIN(AD1177/2000))))*SQRT(2*Basic!$C$4*9.81)*Tool!$B$125*SIN(RADIANS(90-DEGREES(ASIN(AD1177/2000))))*SQRT(2*Basic!$C$4*9.81)*Tool!$B$125)+(COS(RADIANS(90-DEGREES(ASIN(AD1177/2000))))*SQRT(2*Basic!$C$4*9.81)*COS(RADIANS(90-DEGREES(ASIN(AD1177/2000))))*SQRT(2*Basic!$C$4*9.81))))*SIN(RADIANS(AK1177))*(SQRT((SIN(RADIANS(90-DEGREES(ASIN(AD1177/2000))))*SQRT(2*Basic!$C$4*9.81)*Tool!$B$125*SIN(RADIANS(90-DEGREES(ASIN(AD1177/2000))))*SQRT(2*Basic!$C$4*9.81)*Tool!$B$125)+(COS(RADIANS(90-DEGREES(ASIN(AD1177/2000))))*SQRT(2*Basic!$C$4*9.81)*COS(RADIANS(90-DEGREES(ASIN(AD1177/2000))))*SQRT(2*Basic!$C$4*9.81))))*SIN(RADIANS(AK1177)))-19.62*(-Basic!$C$3))))*(SQRT((SIN(RADIANS(90-DEGREES(ASIN(AD1177/2000))))*SQRT(2*Basic!$C$4*9.81)*Tool!$B$125*SIN(RADIANS(90-DEGREES(ASIN(AD1177/2000))))*SQRT(2*Basic!$C$4*9.81)*Tool!$B$125)+(COS(RADIANS(90-DEGREES(ASIN(AD1177/2000))))*SQRT(2*Basic!$C$4*9.81)*COS(RADIANS(90-DEGREES(ASIN(AD1177/2000))))*SQRT(2*Basic!$C$4*9.81))))*COS(RADIANS(AK1177))</f>
        <v>5.8519637323052613</v>
      </c>
    </row>
    <row r="1178" spans="6:45" x14ac:dyDescent="0.3">
      <c r="F1178">
        <v>1176</v>
      </c>
      <c r="G1178" s="31">
        <f t="shared" si="122"/>
        <v>3.4668968783365197</v>
      </c>
      <c r="H1178" s="35">
        <f>Tool!$E$10+('Trajectory Map'!G1178*SIN(RADIANS(90-2*DEGREES(ASIN($D$5/2000))))/COS(RADIANS(90-2*DEGREES(ASIN($D$5/2000))))-('Trajectory Map'!G1178*'Trajectory Map'!G1178/((VLOOKUP($D$5,$AD$3:$AR$2002,15,FALSE)*4*COS(RADIANS(90-2*DEGREES(ASIN($D$5/2000))))*COS(RADIANS(90-2*DEGREES(ASIN($D$5/2000))))))))</f>
        <v>4.1230852120579629</v>
      </c>
      <c r="AD1178" s="33">
        <f t="shared" si="126"/>
        <v>1176</v>
      </c>
      <c r="AE1178" s="33">
        <f t="shared" si="123"/>
        <v>1617.7218549552949</v>
      </c>
      <c r="AH1178" s="33">
        <f t="shared" si="124"/>
        <v>36.015210217115822</v>
      </c>
      <c r="AI1178" s="33">
        <f t="shared" si="125"/>
        <v>53.984789782884178</v>
      </c>
      <c r="AK1178" s="75">
        <f t="shared" si="127"/>
        <v>17.969579565768356</v>
      </c>
      <c r="AN1178" s="64"/>
      <c r="AQ1178" s="64"/>
      <c r="AR1178" s="75">
        <f>(SQRT((SIN(RADIANS(90-DEGREES(ASIN(AD1178/2000))))*SQRT(2*Basic!$C$4*9.81)*Tool!$B$125*SIN(RADIANS(90-DEGREES(ASIN(AD1178/2000))))*SQRT(2*Basic!$C$4*9.81)*Tool!$B$125)+(COS(RADIANS(90-DEGREES(ASIN(AD1178/2000))))*SQRT(2*Basic!$C$4*9.81)*COS(RADIANS(90-DEGREES(ASIN(AD1178/2000))))*SQRT(2*Basic!$C$4*9.81))))*(SQRT((SIN(RADIANS(90-DEGREES(ASIN(AD1178/2000))))*SQRT(2*Basic!$C$4*9.81)*Tool!$B$125*SIN(RADIANS(90-DEGREES(ASIN(AD1178/2000))))*SQRT(2*Basic!$C$4*9.81)*Tool!$B$125)+(COS(RADIANS(90-DEGREES(ASIN(AD1178/2000))))*SQRT(2*Basic!$C$4*9.81)*COS(RADIANS(90-DEGREES(ASIN(AD1178/2000))))*SQRT(2*Basic!$C$4*9.81))))/(2*9.81)</f>
        <v>1.19840203584</v>
      </c>
      <c r="AS1178" s="75">
        <f>(1/9.81)*((SQRT((SIN(RADIANS(90-DEGREES(ASIN(AD1178/2000))))*SQRT(2*Basic!$C$4*9.81)*Tool!$B$125*SIN(RADIANS(90-DEGREES(ASIN(AD1178/2000))))*SQRT(2*Basic!$C$4*9.81)*Tool!$B$125)+(COS(RADIANS(90-DEGREES(ASIN(AD1178/2000))))*SQRT(2*Basic!$C$4*9.81)*COS(RADIANS(90-DEGREES(ASIN(AD1178/2000))))*SQRT(2*Basic!$C$4*9.81))))*SIN(RADIANS(AK1178))+(SQRT(((SQRT((SIN(RADIANS(90-DEGREES(ASIN(AD1178/2000))))*SQRT(2*Basic!$C$4*9.81)*Tool!$B$125*SIN(RADIANS(90-DEGREES(ASIN(AD1178/2000))))*SQRT(2*Basic!$C$4*9.81)*Tool!$B$125)+(COS(RADIANS(90-DEGREES(ASIN(AD1178/2000))))*SQRT(2*Basic!$C$4*9.81)*COS(RADIANS(90-DEGREES(ASIN(AD1178/2000))))*SQRT(2*Basic!$C$4*9.81))))*SIN(RADIANS(AK1178))*(SQRT((SIN(RADIANS(90-DEGREES(ASIN(AD1178/2000))))*SQRT(2*Basic!$C$4*9.81)*Tool!$B$125*SIN(RADIANS(90-DEGREES(ASIN(AD1178/2000))))*SQRT(2*Basic!$C$4*9.81)*Tool!$B$125)+(COS(RADIANS(90-DEGREES(ASIN(AD1178/2000))))*SQRT(2*Basic!$C$4*9.81)*COS(RADIANS(90-DEGREES(ASIN(AD1178/2000))))*SQRT(2*Basic!$C$4*9.81))))*SIN(RADIANS(AK1178)))-19.62*(-Basic!$C$3))))*(SQRT((SIN(RADIANS(90-DEGREES(ASIN(AD1178/2000))))*SQRT(2*Basic!$C$4*9.81)*Tool!$B$125*SIN(RADIANS(90-DEGREES(ASIN(AD1178/2000))))*SQRT(2*Basic!$C$4*9.81)*Tool!$B$125)+(COS(RADIANS(90-DEGREES(ASIN(AD1178/2000))))*SQRT(2*Basic!$C$4*9.81)*COS(RADIANS(90-DEGREES(ASIN(AD1178/2000))))*SQRT(2*Basic!$C$4*9.81))))*COS(RADIANS(AK1178))</f>
        <v>5.8530196065646951</v>
      </c>
    </row>
    <row r="1179" spans="6:45" x14ac:dyDescent="0.3">
      <c r="F1179">
        <v>1177</v>
      </c>
      <c r="G1179" s="31">
        <f t="shared" si="122"/>
        <v>3.4698449198997308</v>
      </c>
      <c r="H1179" s="35">
        <f>Tool!$E$10+('Trajectory Map'!G1179*SIN(RADIANS(90-2*DEGREES(ASIN($D$5/2000))))/COS(RADIANS(90-2*DEGREES(ASIN($D$5/2000))))-('Trajectory Map'!G1179*'Trajectory Map'!G1179/((VLOOKUP($D$5,$AD$3:$AR$2002,15,FALSE)*4*COS(RADIANS(90-2*DEGREES(ASIN($D$5/2000))))*COS(RADIANS(90-2*DEGREES(ASIN($D$5/2000))))))))</f>
        <v>4.1194567562987698</v>
      </c>
      <c r="AD1179" s="33">
        <f t="shared" si="126"/>
        <v>1177</v>
      </c>
      <c r="AE1179" s="33">
        <f t="shared" si="123"/>
        <v>1616.9944341277121</v>
      </c>
      <c r="AH1179" s="33">
        <f t="shared" si="124"/>
        <v>36.050635752196712</v>
      </c>
      <c r="AI1179" s="33">
        <f t="shared" si="125"/>
        <v>53.949364247803288</v>
      </c>
      <c r="AK1179" s="75">
        <f t="shared" si="127"/>
        <v>17.898728495606576</v>
      </c>
      <c r="AN1179" s="64"/>
      <c r="AQ1179" s="64"/>
      <c r="AR1179" s="75">
        <f>(SQRT((SIN(RADIANS(90-DEGREES(ASIN(AD1179/2000))))*SQRT(2*Basic!$C$4*9.81)*Tool!$B$125*SIN(RADIANS(90-DEGREES(ASIN(AD1179/2000))))*SQRT(2*Basic!$C$4*9.81)*Tool!$B$125)+(COS(RADIANS(90-DEGREES(ASIN(AD1179/2000))))*SQRT(2*Basic!$C$4*9.81)*COS(RADIANS(90-DEGREES(ASIN(AD1179/2000))))*SQRT(2*Basic!$C$4*9.81))))*(SQRT((SIN(RADIANS(90-DEGREES(ASIN(AD1179/2000))))*SQRT(2*Basic!$C$4*9.81)*Tool!$B$125*SIN(RADIANS(90-DEGREES(ASIN(AD1179/2000))))*SQRT(2*Basic!$C$4*9.81)*Tool!$B$125)+(COS(RADIANS(90-DEGREES(ASIN(AD1179/2000))))*SQRT(2*Basic!$C$4*9.81)*COS(RADIANS(90-DEGREES(ASIN(AD1179/2000))))*SQRT(2*Basic!$C$4*9.81))))/(2*9.81)</f>
        <v>1.1990328516100002</v>
      </c>
      <c r="AS1179" s="75">
        <f>(1/9.81)*((SQRT((SIN(RADIANS(90-DEGREES(ASIN(AD1179/2000))))*SQRT(2*Basic!$C$4*9.81)*Tool!$B$125*SIN(RADIANS(90-DEGREES(ASIN(AD1179/2000))))*SQRT(2*Basic!$C$4*9.81)*Tool!$B$125)+(COS(RADIANS(90-DEGREES(ASIN(AD1179/2000))))*SQRT(2*Basic!$C$4*9.81)*COS(RADIANS(90-DEGREES(ASIN(AD1179/2000))))*SQRT(2*Basic!$C$4*9.81))))*SIN(RADIANS(AK1179))+(SQRT(((SQRT((SIN(RADIANS(90-DEGREES(ASIN(AD1179/2000))))*SQRT(2*Basic!$C$4*9.81)*Tool!$B$125*SIN(RADIANS(90-DEGREES(ASIN(AD1179/2000))))*SQRT(2*Basic!$C$4*9.81)*Tool!$B$125)+(COS(RADIANS(90-DEGREES(ASIN(AD1179/2000))))*SQRT(2*Basic!$C$4*9.81)*COS(RADIANS(90-DEGREES(ASIN(AD1179/2000))))*SQRT(2*Basic!$C$4*9.81))))*SIN(RADIANS(AK1179))*(SQRT((SIN(RADIANS(90-DEGREES(ASIN(AD1179/2000))))*SQRT(2*Basic!$C$4*9.81)*Tool!$B$125*SIN(RADIANS(90-DEGREES(ASIN(AD1179/2000))))*SQRT(2*Basic!$C$4*9.81)*Tool!$B$125)+(COS(RADIANS(90-DEGREES(ASIN(AD1179/2000))))*SQRT(2*Basic!$C$4*9.81)*COS(RADIANS(90-DEGREES(ASIN(AD1179/2000))))*SQRT(2*Basic!$C$4*9.81))))*SIN(RADIANS(AK1179)))-19.62*(-Basic!$C$3))))*(SQRT((SIN(RADIANS(90-DEGREES(ASIN(AD1179/2000))))*SQRT(2*Basic!$C$4*9.81)*Tool!$B$125*SIN(RADIANS(90-DEGREES(ASIN(AD1179/2000))))*SQRT(2*Basic!$C$4*9.81)*Tool!$B$125)+(COS(RADIANS(90-DEGREES(ASIN(AD1179/2000))))*SQRT(2*Basic!$C$4*9.81)*COS(RADIANS(90-DEGREES(ASIN(AD1179/2000))))*SQRT(2*Basic!$C$4*9.81))))*COS(RADIANS(AK1179))</f>
        <v>5.8540630767531754</v>
      </c>
    </row>
    <row r="1180" spans="6:45" x14ac:dyDescent="0.3">
      <c r="F1180">
        <v>1178</v>
      </c>
      <c r="G1180" s="31">
        <f t="shared" si="122"/>
        <v>3.4727929614629423</v>
      </c>
      <c r="H1180" s="35">
        <f>Tool!$E$10+('Trajectory Map'!G1180*SIN(RADIANS(90-2*DEGREES(ASIN($D$5/2000))))/COS(RADIANS(90-2*DEGREES(ASIN($D$5/2000))))-('Trajectory Map'!G1180*'Trajectory Map'!G1180/((VLOOKUP($D$5,$AD$3:$AR$2002,15,FALSE)*4*COS(RADIANS(90-2*DEGREES(ASIN($D$5/2000))))*COS(RADIANS(90-2*DEGREES(ASIN($D$5/2000))))))))</f>
        <v>4.1158248469460625</v>
      </c>
      <c r="AD1180" s="33">
        <f t="shared" si="126"/>
        <v>1178</v>
      </c>
      <c r="AE1180" s="33">
        <f t="shared" si="123"/>
        <v>1616.2660672055204</v>
      </c>
      <c r="AH1180" s="33">
        <f t="shared" si="124"/>
        <v>36.086077237757515</v>
      </c>
      <c r="AI1180" s="33">
        <f t="shared" si="125"/>
        <v>53.913922762242485</v>
      </c>
      <c r="AK1180" s="75">
        <f t="shared" si="127"/>
        <v>17.827845524484971</v>
      </c>
      <c r="AN1180" s="64"/>
      <c r="AQ1180" s="64"/>
      <c r="AR1180" s="75">
        <f>(SQRT((SIN(RADIANS(90-DEGREES(ASIN(AD1180/2000))))*SQRT(2*Basic!$C$4*9.81)*Tool!$B$125*SIN(RADIANS(90-DEGREES(ASIN(AD1180/2000))))*SQRT(2*Basic!$C$4*9.81)*Tool!$B$125)+(COS(RADIANS(90-DEGREES(ASIN(AD1180/2000))))*SQRT(2*Basic!$C$4*9.81)*COS(RADIANS(90-DEGREES(ASIN(AD1180/2000))))*SQRT(2*Basic!$C$4*9.81))))*(SQRT((SIN(RADIANS(90-DEGREES(ASIN(AD1180/2000))))*SQRT(2*Basic!$C$4*9.81)*Tool!$B$125*SIN(RADIANS(90-DEGREES(ASIN(AD1180/2000))))*SQRT(2*Basic!$C$4*9.81)*Tool!$B$125)+(COS(RADIANS(90-DEGREES(ASIN(AD1180/2000))))*SQRT(2*Basic!$C$4*9.81)*COS(RADIANS(90-DEGREES(ASIN(AD1180/2000))))*SQRT(2*Basic!$C$4*9.81))))/(2*9.81)</f>
        <v>1.1996642035600005</v>
      </c>
      <c r="AS1180" s="75">
        <f>(1/9.81)*((SQRT((SIN(RADIANS(90-DEGREES(ASIN(AD1180/2000))))*SQRT(2*Basic!$C$4*9.81)*Tool!$B$125*SIN(RADIANS(90-DEGREES(ASIN(AD1180/2000))))*SQRT(2*Basic!$C$4*9.81)*Tool!$B$125)+(COS(RADIANS(90-DEGREES(ASIN(AD1180/2000))))*SQRT(2*Basic!$C$4*9.81)*COS(RADIANS(90-DEGREES(ASIN(AD1180/2000))))*SQRT(2*Basic!$C$4*9.81))))*SIN(RADIANS(AK1180))+(SQRT(((SQRT((SIN(RADIANS(90-DEGREES(ASIN(AD1180/2000))))*SQRT(2*Basic!$C$4*9.81)*Tool!$B$125*SIN(RADIANS(90-DEGREES(ASIN(AD1180/2000))))*SQRT(2*Basic!$C$4*9.81)*Tool!$B$125)+(COS(RADIANS(90-DEGREES(ASIN(AD1180/2000))))*SQRT(2*Basic!$C$4*9.81)*COS(RADIANS(90-DEGREES(ASIN(AD1180/2000))))*SQRT(2*Basic!$C$4*9.81))))*SIN(RADIANS(AK1180))*(SQRT((SIN(RADIANS(90-DEGREES(ASIN(AD1180/2000))))*SQRT(2*Basic!$C$4*9.81)*Tool!$B$125*SIN(RADIANS(90-DEGREES(ASIN(AD1180/2000))))*SQRT(2*Basic!$C$4*9.81)*Tool!$B$125)+(COS(RADIANS(90-DEGREES(ASIN(AD1180/2000))))*SQRT(2*Basic!$C$4*9.81)*COS(RADIANS(90-DEGREES(ASIN(AD1180/2000))))*SQRT(2*Basic!$C$4*9.81))))*SIN(RADIANS(AK1180)))-19.62*(-Basic!$C$3))))*(SQRT((SIN(RADIANS(90-DEGREES(ASIN(AD1180/2000))))*SQRT(2*Basic!$C$4*9.81)*Tool!$B$125*SIN(RADIANS(90-DEGREES(ASIN(AD1180/2000))))*SQRT(2*Basic!$C$4*9.81)*Tool!$B$125)+(COS(RADIANS(90-DEGREES(ASIN(AD1180/2000))))*SQRT(2*Basic!$C$4*9.81)*COS(RADIANS(90-DEGREES(ASIN(AD1180/2000))))*SQRT(2*Basic!$C$4*9.81))))*COS(RADIANS(AK1180))</f>
        <v>5.8550941281099762</v>
      </c>
    </row>
    <row r="1181" spans="6:45" x14ac:dyDescent="0.3">
      <c r="F1181">
        <v>1179</v>
      </c>
      <c r="G1181" s="31">
        <f t="shared" si="122"/>
        <v>3.4757410030261542</v>
      </c>
      <c r="H1181" s="35">
        <f>Tool!$E$10+('Trajectory Map'!G1181*SIN(RADIANS(90-2*DEGREES(ASIN($D$5/2000))))/COS(RADIANS(90-2*DEGREES(ASIN($D$5/2000))))-('Trajectory Map'!G1181*'Trajectory Map'!G1181/((VLOOKUP($D$5,$AD$3:$AR$2002,15,FALSE)*4*COS(RADIANS(90-2*DEGREES(ASIN($D$5/2000))))*COS(RADIANS(90-2*DEGREES(ASIN($D$5/2000))))))))</f>
        <v>4.1121894839998401</v>
      </c>
      <c r="AD1181" s="33">
        <f t="shared" si="126"/>
        <v>1179</v>
      </c>
      <c r="AE1181" s="33">
        <f t="shared" si="123"/>
        <v>1615.5367529090756</v>
      </c>
      <c r="AH1181" s="33">
        <f t="shared" si="124"/>
        <v>36.121534708942271</v>
      </c>
      <c r="AI1181" s="33">
        <f t="shared" si="125"/>
        <v>53.878465291057729</v>
      </c>
      <c r="AK1181" s="75">
        <f t="shared" si="127"/>
        <v>17.756930582115459</v>
      </c>
      <c r="AN1181" s="64"/>
      <c r="AQ1181" s="64"/>
      <c r="AR1181" s="75">
        <f>(SQRT((SIN(RADIANS(90-DEGREES(ASIN(AD1181/2000))))*SQRT(2*Basic!$C$4*9.81)*Tool!$B$125*SIN(RADIANS(90-DEGREES(ASIN(AD1181/2000))))*SQRT(2*Basic!$C$4*9.81)*Tool!$B$125)+(COS(RADIANS(90-DEGREES(ASIN(AD1181/2000))))*SQRT(2*Basic!$C$4*9.81)*COS(RADIANS(90-DEGREES(ASIN(AD1181/2000))))*SQRT(2*Basic!$C$4*9.81))))*(SQRT((SIN(RADIANS(90-DEGREES(ASIN(AD1181/2000))))*SQRT(2*Basic!$C$4*9.81)*Tool!$B$125*SIN(RADIANS(90-DEGREES(ASIN(AD1181/2000))))*SQRT(2*Basic!$C$4*9.81)*Tool!$B$125)+(COS(RADIANS(90-DEGREES(ASIN(AD1181/2000))))*SQRT(2*Basic!$C$4*9.81)*COS(RADIANS(90-DEGREES(ASIN(AD1181/2000))))*SQRT(2*Basic!$C$4*9.81))))/(2*9.81)</f>
        <v>1.2002960916900001</v>
      </c>
      <c r="AS1181" s="75">
        <f>(1/9.81)*((SQRT((SIN(RADIANS(90-DEGREES(ASIN(AD1181/2000))))*SQRT(2*Basic!$C$4*9.81)*Tool!$B$125*SIN(RADIANS(90-DEGREES(ASIN(AD1181/2000))))*SQRT(2*Basic!$C$4*9.81)*Tool!$B$125)+(COS(RADIANS(90-DEGREES(ASIN(AD1181/2000))))*SQRT(2*Basic!$C$4*9.81)*COS(RADIANS(90-DEGREES(ASIN(AD1181/2000))))*SQRT(2*Basic!$C$4*9.81))))*SIN(RADIANS(AK1181))+(SQRT(((SQRT((SIN(RADIANS(90-DEGREES(ASIN(AD1181/2000))))*SQRT(2*Basic!$C$4*9.81)*Tool!$B$125*SIN(RADIANS(90-DEGREES(ASIN(AD1181/2000))))*SQRT(2*Basic!$C$4*9.81)*Tool!$B$125)+(COS(RADIANS(90-DEGREES(ASIN(AD1181/2000))))*SQRT(2*Basic!$C$4*9.81)*COS(RADIANS(90-DEGREES(ASIN(AD1181/2000))))*SQRT(2*Basic!$C$4*9.81))))*SIN(RADIANS(AK1181))*(SQRT((SIN(RADIANS(90-DEGREES(ASIN(AD1181/2000))))*SQRT(2*Basic!$C$4*9.81)*Tool!$B$125*SIN(RADIANS(90-DEGREES(ASIN(AD1181/2000))))*SQRT(2*Basic!$C$4*9.81)*Tool!$B$125)+(COS(RADIANS(90-DEGREES(ASIN(AD1181/2000))))*SQRT(2*Basic!$C$4*9.81)*COS(RADIANS(90-DEGREES(ASIN(AD1181/2000))))*SQRT(2*Basic!$C$4*9.81))))*SIN(RADIANS(AK1181)))-19.62*(-Basic!$C$3))))*(SQRT((SIN(RADIANS(90-DEGREES(ASIN(AD1181/2000))))*SQRT(2*Basic!$C$4*9.81)*Tool!$B$125*SIN(RADIANS(90-DEGREES(ASIN(AD1181/2000))))*SQRT(2*Basic!$C$4*9.81)*Tool!$B$125)+(COS(RADIANS(90-DEGREES(ASIN(AD1181/2000))))*SQRT(2*Basic!$C$4*9.81)*COS(RADIANS(90-DEGREES(ASIN(AD1181/2000))))*SQRT(2*Basic!$C$4*9.81))))*COS(RADIANS(AK1181))</f>
        <v>5.8561127458950146</v>
      </c>
    </row>
    <row r="1182" spans="6:45" x14ac:dyDescent="0.3">
      <c r="F1182">
        <v>1180</v>
      </c>
      <c r="G1182" s="31">
        <f t="shared" si="122"/>
        <v>3.4786890445893652</v>
      </c>
      <c r="H1182" s="35">
        <f>Tool!$E$10+('Trajectory Map'!G1182*SIN(RADIANS(90-2*DEGREES(ASIN($D$5/2000))))/COS(RADIANS(90-2*DEGREES(ASIN($D$5/2000))))-('Trajectory Map'!G1182*'Trajectory Map'!G1182/((VLOOKUP($D$5,$AD$3:$AR$2002,15,FALSE)*4*COS(RADIANS(90-2*DEGREES(ASIN($D$5/2000))))*COS(RADIANS(90-2*DEGREES(ASIN($D$5/2000))))))))</f>
        <v>4.108550667460106</v>
      </c>
      <c r="AD1182" s="33">
        <f t="shared" si="126"/>
        <v>1180</v>
      </c>
      <c r="AE1182" s="33">
        <f t="shared" si="123"/>
        <v>1614.8064899547562</v>
      </c>
      <c r="AH1182" s="33">
        <f t="shared" si="124"/>
        <v>36.157008200998831</v>
      </c>
      <c r="AI1182" s="33">
        <f t="shared" si="125"/>
        <v>53.842991799001169</v>
      </c>
      <c r="AK1182" s="75">
        <f t="shared" si="127"/>
        <v>17.685983598002338</v>
      </c>
      <c r="AN1182" s="64"/>
      <c r="AQ1182" s="64"/>
      <c r="AR1182" s="75">
        <f>(SQRT((SIN(RADIANS(90-DEGREES(ASIN(AD1182/2000))))*SQRT(2*Basic!$C$4*9.81)*Tool!$B$125*SIN(RADIANS(90-DEGREES(ASIN(AD1182/2000))))*SQRT(2*Basic!$C$4*9.81)*Tool!$B$125)+(COS(RADIANS(90-DEGREES(ASIN(AD1182/2000))))*SQRT(2*Basic!$C$4*9.81)*COS(RADIANS(90-DEGREES(ASIN(AD1182/2000))))*SQRT(2*Basic!$C$4*9.81))))*(SQRT((SIN(RADIANS(90-DEGREES(ASIN(AD1182/2000))))*SQRT(2*Basic!$C$4*9.81)*Tool!$B$125*SIN(RADIANS(90-DEGREES(ASIN(AD1182/2000))))*SQRT(2*Basic!$C$4*9.81)*Tool!$B$125)+(COS(RADIANS(90-DEGREES(ASIN(AD1182/2000))))*SQRT(2*Basic!$C$4*9.81)*COS(RADIANS(90-DEGREES(ASIN(AD1182/2000))))*SQRT(2*Basic!$C$4*9.81))))/(2*9.81)</f>
        <v>1.2009285159999998</v>
      </c>
      <c r="AS1182" s="75">
        <f>(1/9.81)*((SQRT((SIN(RADIANS(90-DEGREES(ASIN(AD1182/2000))))*SQRT(2*Basic!$C$4*9.81)*Tool!$B$125*SIN(RADIANS(90-DEGREES(ASIN(AD1182/2000))))*SQRT(2*Basic!$C$4*9.81)*Tool!$B$125)+(COS(RADIANS(90-DEGREES(ASIN(AD1182/2000))))*SQRT(2*Basic!$C$4*9.81)*COS(RADIANS(90-DEGREES(ASIN(AD1182/2000))))*SQRT(2*Basic!$C$4*9.81))))*SIN(RADIANS(AK1182))+(SQRT(((SQRT((SIN(RADIANS(90-DEGREES(ASIN(AD1182/2000))))*SQRT(2*Basic!$C$4*9.81)*Tool!$B$125*SIN(RADIANS(90-DEGREES(ASIN(AD1182/2000))))*SQRT(2*Basic!$C$4*9.81)*Tool!$B$125)+(COS(RADIANS(90-DEGREES(ASIN(AD1182/2000))))*SQRT(2*Basic!$C$4*9.81)*COS(RADIANS(90-DEGREES(ASIN(AD1182/2000))))*SQRT(2*Basic!$C$4*9.81))))*SIN(RADIANS(AK1182))*(SQRT((SIN(RADIANS(90-DEGREES(ASIN(AD1182/2000))))*SQRT(2*Basic!$C$4*9.81)*Tool!$B$125*SIN(RADIANS(90-DEGREES(ASIN(AD1182/2000))))*SQRT(2*Basic!$C$4*9.81)*Tool!$B$125)+(COS(RADIANS(90-DEGREES(ASIN(AD1182/2000))))*SQRT(2*Basic!$C$4*9.81)*COS(RADIANS(90-DEGREES(ASIN(AD1182/2000))))*SQRT(2*Basic!$C$4*9.81))))*SIN(RADIANS(AK1182)))-19.62*(-Basic!$C$3))))*(SQRT((SIN(RADIANS(90-DEGREES(ASIN(AD1182/2000))))*SQRT(2*Basic!$C$4*9.81)*Tool!$B$125*SIN(RADIANS(90-DEGREES(ASIN(AD1182/2000))))*SQRT(2*Basic!$C$4*9.81)*Tool!$B$125)+(COS(RADIANS(90-DEGREES(ASIN(AD1182/2000))))*SQRT(2*Basic!$C$4*9.81)*COS(RADIANS(90-DEGREES(ASIN(AD1182/2000))))*SQRT(2*Basic!$C$4*9.81))))*COS(RADIANS(AK1182))</f>
        <v>5.8571189153889698</v>
      </c>
    </row>
    <row r="1183" spans="6:45" x14ac:dyDescent="0.3">
      <c r="F1183">
        <v>1181</v>
      </c>
      <c r="G1183" s="31">
        <f t="shared" si="122"/>
        <v>3.4816370861525767</v>
      </c>
      <c r="H1183" s="35">
        <f>Tool!$E$10+('Trajectory Map'!G1183*SIN(RADIANS(90-2*DEGREES(ASIN($D$5/2000))))/COS(RADIANS(90-2*DEGREES(ASIN($D$5/2000))))-('Trajectory Map'!G1183*'Trajectory Map'!G1183/((VLOOKUP($D$5,$AD$3:$AR$2002,15,FALSE)*4*COS(RADIANS(90-2*DEGREES(ASIN($D$5/2000))))*COS(RADIANS(90-2*DEGREES(ASIN($D$5/2000))))))))</f>
        <v>4.1049083973268559</v>
      </c>
      <c r="AD1183" s="33">
        <f t="shared" si="126"/>
        <v>1181</v>
      </c>
      <c r="AE1183" s="33">
        <f t="shared" si="123"/>
        <v>1614.0752770549457</v>
      </c>
      <c r="AH1183" s="33">
        <f t="shared" si="124"/>
        <v>36.192497749279362</v>
      </c>
      <c r="AI1183" s="33">
        <f t="shared" si="125"/>
        <v>53.807502250720638</v>
      </c>
      <c r="AK1183" s="75">
        <f t="shared" si="127"/>
        <v>17.615004501441277</v>
      </c>
      <c r="AN1183" s="64"/>
      <c r="AQ1183" s="64"/>
      <c r="AR1183" s="75">
        <f>(SQRT((SIN(RADIANS(90-DEGREES(ASIN(AD1183/2000))))*SQRT(2*Basic!$C$4*9.81)*Tool!$B$125*SIN(RADIANS(90-DEGREES(ASIN(AD1183/2000))))*SQRT(2*Basic!$C$4*9.81)*Tool!$B$125)+(COS(RADIANS(90-DEGREES(ASIN(AD1183/2000))))*SQRT(2*Basic!$C$4*9.81)*COS(RADIANS(90-DEGREES(ASIN(AD1183/2000))))*SQRT(2*Basic!$C$4*9.81))))*(SQRT((SIN(RADIANS(90-DEGREES(ASIN(AD1183/2000))))*SQRT(2*Basic!$C$4*9.81)*Tool!$B$125*SIN(RADIANS(90-DEGREES(ASIN(AD1183/2000))))*SQRT(2*Basic!$C$4*9.81)*Tool!$B$125)+(COS(RADIANS(90-DEGREES(ASIN(AD1183/2000))))*SQRT(2*Basic!$C$4*9.81)*COS(RADIANS(90-DEGREES(ASIN(AD1183/2000))))*SQRT(2*Basic!$C$4*9.81))))/(2*9.81)</f>
        <v>1.20156147649</v>
      </c>
      <c r="AS1183" s="75">
        <f>(1/9.81)*((SQRT((SIN(RADIANS(90-DEGREES(ASIN(AD1183/2000))))*SQRT(2*Basic!$C$4*9.81)*Tool!$B$125*SIN(RADIANS(90-DEGREES(ASIN(AD1183/2000))))*SQRT(2*Basic!$C$4*9.81)*Tool!$B$125)+(COS(RADIANS(90-DEGREES(ASIN(AD1183/2000))))*SQRT(2*Basic!$C$4*9.81)*COS(RADIANS(90-DEGREES(ASIN(AD1183/2000))))*SQRT(2*Basic!$C$4*9.81))))*SIN(RADIANS(AK1183))+(SQRT(((SQRT((SIN(RADIANS(90-DEGREES(ASIN(AD1183/2000))))*SQRT(2*Basic!$C$4*9.81)*Tool!$B$125*SIN(RADIANS(90-DEGREES(ASIN(AD1183/2000))))*SQRT(2*Basic!$C$4*9.81)*Tool!$B$125)+(COS(RADIANS(90-DEGREES(ASIN(AD1183/2000))))*SQRT(2*Basic!$C$4*9.81)*COS(RADIANS(90-DEGREES(ASIN(AD1183/2000))))*SQRT(2*Basic!$C$4*9.81))))*SIN(RADIANS(AK1183))*(SQRT((SIN(RADIANS(90-DEGREES(ASIN(AD1183/2000))))*SQRT(2*Basic!$C$4*9.81)*Tool!$B$125*SIN(RADIANS(90-DEGREES(ASIN(AD1183/2000))))*SQRT(2*Basic!$C$4*9.81)*Tool!$B$125)+(COS(RADIANS(90-DEGREES(ASIN(AD1183/2000))))*SQRT(2*Basic!$C$4*9.81)*COS(RADIANS(90-DEGREES(ASIN(AD1183/2000))))*SQRT(2*Basic!$C$4*9.81))))*SIN(RADIANS(AK1183)))-19.62*(-Basic!$C$3))))*(SQRT((SIN(RADIANS(90-DEGREES(ASIN(AD1183/2000))))*SQRT(2*Basic!$C$4*9.81)*Tool!$B$125*SIN(RADIANS(90-DEGREES(ASIN(AD1183/2000))))*SQRT(2*Basic!$C$4*9.81)*Tool!$B$125)+(COS(RADIANS(90-DEGREES(ASIN(AD1183/2000))))*SQRT(2*Basic!$C$4*9.81)*COS(RADIANS(90-DEGREES(ASIN(AD1183/2000))))*SQRT(2*Basic!$C$4*9.81))))*COS(RADIANS(AK1183))</f>
        <v>5.858112621893369</v>
      </c>
    </row>
    <row r="1184" spans="6:45" x14ac:dyDescent="0.3">
      <c r="F1184">
        <v>1182</v>
      </c>
      <c r="G1184" s="31">
        <f t="shared" si="122"/>
        <v>3.4845851277157878</v>
      </c>
      <c r="H1184" s="35">
        <f>Tool!$E$10+('Trajectory Map'!G1184*SIN(RADIANS(90-2*DEGREES(ASIN($D$5/2000))))/COS(RADIANS(90-2*DEGREES(ASIN($D$5/2000))))-('Trajectory Map'!G1184*'Trajectory Map'!G1184/((VLOOKUP($D$5,$AD$3:$AR$2002,15,FALSE)*4*COS(RADIANS(90-2*DEGREES(ASIN($D$5/2000))))*COS(RADIANS(90-2*DEGREES(ASIN($D$5/2000))))))))</f>
        <v>4.1012626736000932</v>
      </c>
      <c r="AD1184" s="33">
        <f t="shared" si="126"/>
        <v>1182</v>
      </c>
      <c r="AE1184" s="33">
        <f t="shared" si="123"/>
        <v>1613.3431129180178</v>
      </c>
      <c r="AH1184" s="33">
        <f t="shared" si="124"/>
        <v>36.228003389240733</v>
      </c>
      <c r="AI1184" s="33">
        <f t="shared" si="125"/>
        <v>53.771996610759267</v>
      </c>
      <c r="AK1184" s="75">
        <f t="shared" si="127"/>
        <v>17.543993221518534</v>
      </c>
      <c r="AN1184" s="64"/>
      <c r="AQ1184" s="64"/>
      <c r="AR1184" s="75">
        <f>(SQRT((SIN(RADIANS(90-DEGREES(ASIN(AD1184/2000))))*SQRT(2*Basic!$C$4*9.81)*Tool!$B$125*SIN(RADIANS(90-DEGREES(ASIN(AD1184/2000))))*SQRT(2*Basic!$C$4*9.81)*Tool!$B$125)+(COS(RADIANS(90-DEGREES(ASIN(AD1184/2000))))*SQRT(2*Basic!$C$4*9.81)*COS(RADIANS(90-DEGREES(ASIN(AD1184/2000))))*SQRT(2*Basic!$C$4*9.81))))*(SQRT((SIN(RADIANS(90-DEGREES(ASIN(AD1184/2000))))*SQRT(2*Basic!$C$4*9.81)*Tool!$B$125*SIN(RADIANS(90-DEGREES(ASIN(AD1184/2000))))*SQRT(2*Basic!$C$4*9.81)*Tool!$B$125)+(COS(RADIANS(90-DEGREES(ASIN(AD1184/2000))))*SQRT(2*Basic!$C$4*9.81)*COS(RADIANS(90-DEGREES(ASIN(AD1184/2000))))*SQRT(2*Basic!$C$4*9.81))))/(2*9.81)</f>
        <v>1.2021949731600001</v>
      </c>
      <c r="AS1184" s="75">
        <f>(1/9.81)*((SQRT((SIN(RADIANS(90-DEGREES(ASIN(AD1184/2000))))*SQRT(2*Basic!$C$4*9.81)*Tool!$B$125*SIN(RADIANS(90-DEGREES(ASIN(AD1184/2000))))*SQRT(2*Basic!$C$4*9.81)*Tool!$B$125)+(COS(RADIANS(90-DEGREES(ASIN(AD1184/2000))))*SQRT(2*Basic!$C$4*9.81)*COS(RADIANS(90-DEGREES(ASIN(AD1184/2000))))*SQRT(2*Basic!$C$4*9.81))))*SIN(RADIANS(AK1184))+(SQRT(((SQRT((SIN(RADIANS(90-DEGREES(ASIN(AD1184/2000))))*SQRT(2*Basic!$C$4*9.81)*Tool!$B$125*SIN(RADIANS(90-DEGREES(ASIN(AD1184/2000))))*SQRT(2*Basic!$C$4*9.81)*Tool!$B$125)+(COS(RADIANS(90-DEGREES(ASIN(AD1184/2000))))*SQRT(2*Basic!$C$4*9.81)*COS(RADIANS(90-DEGREES(ASIN(AD1184/2000))))*SQRT(2*Basic!$C$4*9.81))))*SIN(RADIANS(AK1184))*(SQRT((SIN(RADIANS(90-DEGREES(ASIN(AD1184/2000))))*SQRT(2*Basic!$C$4*9.81)*Tool!$B$125*SIN(RADIANS(90-DEGREES(ASIN(AD1184/2000))))*SQRT(2*Basic!$C$4*9.81)*Tool!$B$125)+(COS(RADIANS(90-DEGREES(ASIN(AD1184/2000))))*SQRT(2*Basic!$C$4*9.81)*COS(RADIANS(90-DEGREES(ASIN(AD1184/2000))))*SQRT(2*Basic!$C$4*9.81))))*SIN(RADIANS(AK1184)))-19.62*(-Basic!$C$3))))*(SQRT((SIN(RADIANS(90-DEGREES(ASIN(AD1184/2000))))*SQRT(2*Basic!$C$4*9.81)*Tool!$B$125*SIN(RADIANS(90-DEGREES(ASIN(AD1184/2000))))*SQRT(2*Basic!$C$4*9.81)*Tool!$B$125)+(COS(RADIANS(90-DEGREES(ASIN(AD1184/2000))))*SQRT(2*Basic!$C$4*9.81)*COS(RADIANS(90-DEGREES(ASIN(AD1184/2000))))*SQRT(2*Basic!$C$4*9.81))))*COS(RADIANS(AK1184))</f>
        <v>5.8590938507307033</v>
      </c>
    </row>
    <row r="1185" spans="6:45" x14ac:dyDescent="0.3">
      <c r="F1185">
        <v>1183</v>
      </c>
      <c r="G1185" s="31">
        <f t="shared" si="122"/>
        <v>3.4875331692789993</v>
      </c>
      <c r="H1185" s="35">
        <f>Tool!$E$10+('Trajectory Map'!G1185*SIN(RADIANS(90-2*DEGREES(ASIN($D$5/2000))))/COS(RADIANS(90-2*DEGREES(ASIN($D$5/2000))))-('Trajectory Map'!G1185*'Trajectory Map'!G1185/((VLOOKUP($D$5,$AD$3:$AR$2002,15,FALSE)*4*COS(RADIANS(90-2*DEGREES(ASIN($D$5/2000))))*COS(RADIANS(90-2*DEGREES(ASIN($D$5/2000))))))))</f>
        <v>4.0976134962798154</v>
      </c>
      <c r="AD1185" s="33">
        <f t="shared" si="126"/>
        <v>1183</v>
      </c>
      <c r="AE1185" s="33">
        <f t="shared" si="123"/>
        <v>1612.6099962483179</v>
      </c>
      <c r="AH1185" s="33">
        <f t="shared" si="124"/>
        <v>36.263525156445027</v>
      </c>
      <c r="AI1185" s="33">
        <f t="shared" si="125"/>
        <v>53.736474843554973</v>
      </c>
      <c r="AK1185" s="75">
        <f t="shared" si="127"/>
        <v>17.472949687109946</v>
      </c>
      <c r="AN1185" s="64"/>
      <c r="AQ1185" s="64"/>
      <c r="AR1185" s="75">
        <f>(SQRT((SIN(RADIANS(90-DEGREES(ASIN(AD1185/2000))))*SQRT(2*Basic!$C$4*9.81)*Tool!$B$125*SIN(RADIANS(90-DEGREES(ASIN(AD1185/2000))))*SQRT(2*Basic!$C$4*9.81)*Tool!$B$125)+(COS(RADIANS(90-DEGREES(ASIN(AD1185/2000))))*SQRT(2*Basic!$C$4*9.81)*COS(RADIANS(90-DEGREES(ASIN(AD1185/2000))))*SQRT(2*Basic!$C$4*9.81))))*(SQRT((SIN(RADIANS(90-DEGREES(ASIN(AD1185/2000))))*SQRT(2*Basic!$C$4*9.81)*Tool!$B$125*SIN(RADIANS(90-DEGREES(ASIN(AD1185/2000))))*SQRT(2*Basic!$C$4*9.81)*Tool!$B$125)+(COS(RADIANS(90-DEGREES(ASIN(AD1185/2000))))*SQRT(2*Basic!$C$4*9.81)*COS(RADIANS(90-DEGREES(ASIN(AD1185/2000))))*SQRT(2*Basic!$C$4*9.81))))/(2*9.81)</f>
        <v>1.2028290060100002</v>
      </c>
      <c r="AS1185" s="75">
        <f>(1/9.81)*((SQRT((SIN(RADIANS(90-DEGREES(ASIN(AD1185/2000))))*SQRT(2*Basic!$C$4*9.81)*Tool!$B$125*SIN(RADIANS(90-DEGREES(ASIN(AD1185/2000))))*SQRT(2*Basic!$C$4*9.81)*Tool!$B$125)+(COS(RADIANS(90-DEGREES(ASIN(AD1185/2000))))*SQRT(2*Basic!$C$4*9.81)*COS(RADIANS(90-DEGREES(ASIN(AD1185/2000))))*SQRT(2*Basic!$C$4*9.81))))*SIN(RADIANS(AK1185))+(SQRT(((SQRT((SIN(RADIANS(90-DEGREES(ASIN(AD1185/2000))))*SQRT(2*Basic!$C$4*9.81)*Tool!$B$125*SIN(RADIANS(90-DEGREES(ASIN(AD1185/2000))))*SQRT(2*Basic!$C$4*9.81)*Tool!$B$125)+(COS(RADIANS(90-DEGREES(ASIN(AD1185/2000))))*SQRT(2*Basic!$C$4*9.81)*COS(RADIANS(90-DEGREES(ASIN(AD1185/2000))))*SQRT(2*Basic!$C$4*9.81))))*SIN(RADIANS(AK1185))*(SQRT((SIN(RADIANS(90-DEGREES(ASIN(AD1185/2000))))*SQRT(2*Basic!$C$4*9.81)*Tool!$B$125*SIN(RADIANS(90-DEGREES(ASIN(AD1185/2000))))*SQRT(2*Basic!$C$4*9.81)*Tool!$B$125)+(COS(RADIANS(90-DEGREES(ASIN(AD1185/2000))))*SQRT(2*Basic!$C$4*9.81)*COS(RADIANS(90-DEGREES(ASIN(AD1185/2000))))*SQRT(2*Basic!$C$4*9.81))))*SIN(RADIANS(AK1185)))-19.62*(-Basic!$C$3))))*(SQRT((SIN(RADIANS(90-DEGREES(ASIN(AD1185/2000))))*SQRT(2*Basic!$C$4*9.81)*Tool!$B$125*SIN(RADIANS(90-DEGREES(ASIN(AD1185/2000))))*SQRT(2*Basic!$C$4*9.81)*Tool!$B$125)+(COS(RADIANS(90-DEGREES(ASIN(AD1185/2000))))*SQRT(2*Basic!$C$4*9.81)*COS(RADIANS(90-DEGREES(ASIN(AD1185/2000))))*SQRT(2*Basic!$C$4*9.81))))*COS(RADIANS(AK1185))</f>
        <v>5.8600625872445224</v>
      </c>
    </row>
    <row r="1186" spans="6:45" x14ac:dyDescent="0.3">
      <c r="F1186">
        <v>1184</v>
      </c>
      <c r="G1186" s="31">
        <f t="shared" si="122"/>
        <v>3.4904812108422103</v>
      </c>
      <c r="H1186" s="35">
        <f>Tool!$E$10+('Trajectory Map'!G1186*SIN(RADIANS(90-2*DEGREES(ASIN($D$5/2000))))/COS(RADIANS(90-2*DEGREES(ASIN($D$5/2000))))-('Trajectory Map'!G1186*'Trajectory Map'!G1186/((VLOOKUP($D$5,$AD$3:$AR$2002,15,FALSE)*4*COS(RADIANS(90-2*DEGREES(ASIN($D$5/2000))))*COS(RADIANS(90-2*DEGREES(ASIN($D$5/2000))))))))</f>
        <v>4.0939608653660242</v>
      </c>
      <c r="AD1186" s="33">
        <f t="shared" si="126"/>
        <v>1184</v>
      </c>
      <c r="AE1186" s="33">
        <f t="shared" si="123"/>
        <v>1611.8759257461475</v>
      </c>
      <c r="AH1186" s="33">
        <f t="shared" si="124"/>
        <v>36.29906308655994</v>
      </c>
      <c r="AI1186" s="33">
        <f t="shared" si="125"/>
        <v>53.70093691344006</v>
      </c>
      <c r="AK1186" s="75">
        <f t="shared" si="127"/>
        <v>17.40187382688012</v>
      </c>
      <c r="AN1186" s="64"/>
      <c r="AQ1186" s="64"/>
      <c r="AR1186" s="75">
        <f>(SQRT((SIN(RADIANS(90-DEGREES(ASIN(AD1186/2000))))*SQRT(2*Basic!$C$4*9.81)*Tool!$B$125*SIN(RADIANS(90-DEGREES(ASIN(AD1186/2000))))*SQRT(2*Basic!$C$4*9.81)*Tool!$B$125)+(COS(RADIANS(90-DEGREES(ASIN(AD1186/2000))))*SQRT(2*Basic!$C$4*9.81)*COS(RADIANS(90-DEGREES(ASIN(AD1186/2000))))*SQRT(2*Basic!$C$4*9.81))))*(SQRT((SIN(RADIANS(90-DEGREES(ASIN(AD1186/2000))))*SQRT(2*Basic!$C$4*9.81)*Tool!$B$125*SIN(RADIANS(90-DEGREES(ASIN(AD1186/2000))))*SQRT(2*Basic!$C$4*9.81)*Tool!$B$125)+(COS(RADIANS(90-DEGREES(ASIN(AD1186/2000))))*SQRT(2*Basic!$C$4*9.81)*COS(RADIANS(90-DEGREES(ASIN(AD1186/2000))))*SQRT(2*Basic!$C$4*9.81))))/(2*9.81)</f>
        <v>1.2034635750400002</v>
      </c>
      <c r="AS1186" s="75">
        <f>(1/9.81)*((SQRT((SIN(RADIANS(90-DEGREES(ASIN(AD1186/2000))))*SQRT(2*Basic!$C$4*9.81)*Tool!$B$125*SIN(RADIANS(90-DEGREES(ASIN(AD1186/2000))))*SQRT(2*Basic!$C$4*9.81)*Tool!$B$125)+(COS(RADIANS(90-DEGREES(ASIN(AD1186/2000))))*SQRT(2*Basic!$C$4*9.81)*COS(RADIANS(90-DEGREES(ASIN(AD1186/2000))))*SQRT(2*Basic!$C$4*9.81))))*SIN(RADIANS(AK1186))+(SQRT(((SQRT((SIN(RADIANS(90-DEGREES(ASIN(AD1186/2000))))*SQRT(2*Basic!$C$4*9.81)*Tool!$B$125*SIN(RADIANS(90-DEGREES(ASIN(AD1186/2000))))*SQRT(2*Basic!$C$4*9.81)*Tool!$B$125)+(COS(RADIANS(90-DEGREES(ASIN(AD1186/2000))))*SQRT(2*Basic!$C$4*9.81)*COS(RADIANS(90-DEGREES(ASIN(AD1186/2000))))*SQRT(2*Basic!$C$4*9.81))))*SIN(RADIANS(AK1186))*(SQRT((SIN(RADIANS(90-DEGREES(ASIN(AD1186/2000))))*SQRT(2*Basic!$C$4*9.81)*Tool!$B$125*SIN(RADIANS(90-DEGREES(ASIN(AD1186/2000))))*SQRT(2*Basic!$C$4*9.81)*Tool!$B$125)+(COS(RADIANS(90-DEGREES(ASIN(AD1186/2000))))*SQRT(2*Basic!$C$4*9.81)*COS(RADIANS(90-DEGREES(ASIN(AD1186/2000))))*SQRT(2*Basic!$C$4*9.81))))*SIN(RADIANS(AK1186)))-19.62*(-Basic!$C$3))))*(SQRT((SIN(RADIANS(90-DEGREES(ASIN(AD1186/2000))))*SQRT(2*Basic!$C$4*9.81)*Tool!$B$125*SIN(RADIANS(90-DEGREES(ASIN(AD1186/2000))))*SQRT(2*Basic!$C$4*9.81)*Tool!$B$125)+(COS(RADIANS(90-DEGREES(ASIN(AD1186/2000))))*SQRT(2*Basic!$C$4*9.81)*COS(RADIANS(90-DEGREES(ASIN(AD1186/2000))))*SQRT(2*Basic!$C$4*9.81))))*COS(RADIANS(AK1186))</f>
        <v>5.8610188167995405</v>
      </c>
    </row>
    <row r="1187" spans="6:45" x14ac:dyDescent="0.3">
      <c r="F1187">
        <v>1185</v>
      </c>
      <c r="G1187" s="31">
        <f t="shared" si="122"/>
        <v>3.4934292524054218</v>
      </c>
      <c r="H1187" s="35">
        <f>Tool!$E$10+('Trajectory Map'!G1187*SIN(RADIANS(90-2*DEGREES(ASIN($D$5/2000))))/COS(RADIANS(90-2*DEGREES(ASIN($D$5/2000))))-('Trajectory Map'!G1187*'Trajectory Map'!G1187/((VLOOKUP($D$5,$AD$3:$AR$2002,15,FALSE)*4*COS(RADIANS(90-2*DEGREES(ASIN($D$5/2000))))*COS(RADIANS(90-2*DEGREES(ASIN($D$5/2000))))))))</f>
        <v>4.0903047808587178</v>
      </c>
      <c r="AD1187" s="33">
        <f t="shared" si="126"/>
        <v>1185</v>
      </c>
      <c r="AE1187" s="33">
        <f t="shared" si="123"/>
        <v>1611.1409001077466</v>
      </c>
      <c r="AH1187" s="33">
        <f t="shared" si="124"/>
        <v>36.334617215359351</v>
      </c>
      <c r="AI1187" s="33">
        <f t="shared" si="125"/>
        <v>53.665382784640649</v>
      </c>
      <c r="AK1187" s="75">
        <f t="shared" si="127"/>
        <v>17.330765569281297</v>
      </c>
      <c r="AN1187" s="64"/>
      <c r="AQ1187" s="64"/>
      <c r="AR1187" s="75">
        <f>(SQRT((SIN(RADIANS(90-DEGREES(ASIN(AD1187/2000))))*SQRT(2*Basic!$C$4*9.81)*Tool!$B$125*SIN(RADIANS(90-DEGREES(ASIN(AD1187/2000))))*SQRT(2*Basic!$C$4*9.81)*Tool!$B$125)+(COS(RADIANS(90-DEGREES(ASIN(AD1187/2000))))*SQRT(2*Basic!$C$4*9.81)*COS(RADIANS(90-DEGREES(ASIN(AD1187/2000))))*SQRT(2*Basic!$C$4*9.81))))*(SQRT((SIN(RADIANS(90-DEGREES(ASIN(AD1187/2000))))*SQRT(2*Basic!$C$4*9.81)*Tool!$B$125*SIN(RADIANS(90-DEGREES(ASIN(AD1187/2000))))*SQRT(2*Basic!$C$4*9.81)*Tool!$B$125)+(COS(RADIANS(90-DEGREES(ASIN(AD1187/2000))))*SQRT(2*Basic!$C$4*9.81)*COS(RADIANS(90-DEGREES(ASIN(AD1187/2000))))*SQRT(2*Basic!$C$4*9.81))))/(2*9.81)</f>
        <v>1.2040986802499998</v>
      </c>
      <c r="AS1187" s="75">
        <f>(1/9.81)*((SQRT((SIN(RADIANS(90-DEGREES(ASIN(AD1187/2000))))*SQRT(2*Basic!$C$4*9.81)*Tool!$B$125*SIN(RADIANS(90-DEGREES(ASIN(AD1187/2000))))*SQRT(2*Basic!$C$4*9.81)*Tool!$B$125)+(COS(RADIANS(90-DEGREES(ASIN(AD1187/2000))))*SQRT(2*Basic!$C$4*9.81)*COS(RADIANS(90-DEGREES(ASIN(AD1187/2000))))*SQRT(2*Basic!$C$4*9.81))))*SIN(RADIANS(AK1187))+(SQRT(((SQRT((SIN(RADIANS(90-DEGREES(ASIN(AD1187/2000))))*SQRT(2*Basic!$C$4*9.81)*Tool!$B$125*SIN(RADIANS(90-DEGREES(ASIN(AD1187/2000))))*SQRT(2*Basic!$C$4*9.81)*Tool!$B$125)+(COS(RADIANS(90-DEGREES(ASIN(AD1187/2000))))*SQRT(2*Basic!$C$4*9.81)*COS(RADIANS(90-DEGREES(ASIN(AD1187/2000))))*SQRT(2*Basic!$C$4*9.81))))*SIN(RADIANS(AK1187))*(SQRT((SIN(RADIANS(90-DEGREES(ASIN(AD1187/2000))))*SQRT(2*Basic!$C$4*9.81)*Tool!$B$125*SIN(RADIANS(90-DEGREES(ASIN(AD1187/2000))))*SQRT(2*Basic!$C$4*9.81)*Tool!$B$125)+(COS(RADIANS(90-DEGREES(ASIN(AD1187/2000))))*SQRT(2*Basic!$C$4*9.81)*COS(RADIANS(90-DEGREES(ASIN(AD1187/2000))))*SQRT(2*Basic!$C$4*9.81))))*SIN(RADIANS(AK1187)))-19.62*(-Basic!$C$3))))*(SQRT((SIN(RADIANS(90-DEGREES(ASIN(AD1187/2000))))*SQRT(2*Basic!$C$4*9.81)*Tool!$B$125*SIN(RADIANS(90-DEGREES(ASIN(AD1187/2000))))*SQRT(2*Basic!$C$4*9.81)*Tool!$B$125)+(COS(RADIANS(90-DEGREES(ASIN(AD1187/2000))))*SQRT(2*Basic!$C$4*9.81)*COS(RADIANS(90-DEGREES(ASIN(AD1187/2000))))*SQRT(2*Basic!$C$4*9.81))))*COS(RADIANS(AK1187))</f>
        <v>5.8619625247817408</v>
      </c>
    </row>
    <row r="1188" spans="6:45" x14ac:dyDescent="0.3">
      <c r="F1188">
        <v>1186</v>
      </c>
      <c r="G1188" s="31">
        <f t="shared" si="122"/>
        <v>3.4963772939686333</v>
      </c>
      <c r="H1188" s="35">
        <f>Tool!$E$10+('Trajectory Map'!G1188*SIN(RADIANS(90-2*DEGREES(ASIN($D$5/2000))))/COS(RADIANS(90-2*DEGREES(ASIN($D$5/2000))))-('Trajectory Map'!G1188*'Trajectory Map'!G1188/((VLOOKUP($D$5,$AD$3:$AR$2002,15,FALSE)*4*COS(RADIANS(90-2*DEGREES(ASIN($D$5/2000))))*COS(RADIANS(90-2*DEGREES(ASIN($D$5/2000))))))))</f>
        <v>4.0866452427578972</v>
      </c>
      <c r="AD1188" s="33">
        <f t="shared" si="126"/>
        <v>1186</v>
      </c>
      <c r="AE1188" s="33">
        <f t="shared" si="123"/>
        <v>1610.4049180252773</v>
      </c>
      <c r="AH1188" s="33">
        <f t="shared" si="124"/>
        <v>36.370187578723638</v>
      </c>
      <c r="AI1188" s="33">
        <f t="shared" si="125"/>
        <v>53.629812421276362</v>
      </c>
      <c r="AK1188" s="75">
        <f t="shared" si="127"/>
        <v>17.259624842552725</v>
      </c>
      <c r="AN1188" s="64"/>
      <c r="AQ1188" s="64"/>
      <c r="AR1188" s="75">
        <f>(SQRT((SIN(RADIANS(90-DEGREES(ASIN(AD1188/2000))))*SQRT(2*Basic!$C$4*9.81)*Tool!$B$125*SIN(RADIANS(90-DEGREES(ASIN(AD1188/2000))))*SQRT(2*Basic!$C$4*9.81)*Tool!$B$125)+(COS(RADIANS(90-DEGREES(ASIN(AD1188/2000))))*SQRT(2*Basic!$C$4*9.81)*COS(RADIANS(90-DEGREES(ASIN(AD1188/2000))))*SQRT(2*Basic!$C$4*9.81))))*(SQRT((SIN(RADIANS(90-DEGREES(ASIN(AD1188/2000))))*SQRT(2*Basic!$C$4*9.81)*Tool!$B$125*SIN(RADIANS(90-DEGREES(ASIN(AD1188/2000))))*SQRT(2*Basic!$C$4*9.81)*Tool!$B$125)+(COS(RADIANS(90-DEGREES(ASIN(AD1188/2000))))*SQRT(2*Basic!$C$4*9.81)*COS(RADIANS(90-DEGREES(ASIN(AD1188/2000))))*SQRT(2*Basic!$C$4*9.81))))/(2*9.81)</f>
        <v>1.2047343216399999</v>
      </c>
      <c r="AS1188" s="75">
        <f>(1/9.81)*((SQRT((SIN(RADIANS(90-DEGREES(ASIN(AD1188/2000))))*SQRT(2*Basic!$C$4*9.81)*Tool!$B$125*SIN(RADIANS(90-DEGREES(ASIN(AD1188/2000))))*SQRT(2*Basic!$C$4*9.81)*Tool!$B$125)+(COS(RADIANS(90-DEGREES(ASIN(AD1188/2000))))*SQRT(2*Basic!$C$4*9.81)*COS(RADIANS(90-DEGREES(ASIN(AD1188/2000))))*SQRT(2*Basic!$C$4*9.81))))*SIN(RADIANS(AK1188))+(SQRT(((SQRT((SIN(RADIANS(90-DEGREES(ASIN(AD1188/2000))))*SQRT(2*Basic!$C$4*9.81)*Tool!$B$125*SIN(RADIANS(90-DEGREES(ASIN(AD1188/2000))))*SQRT(2*Basic!$C$4*9.81)*Tool!$B$125)+(COS(RADIANS(90-DEGREES(ASIN(AD1188/2000))))*SQRT(2*Basic!$C$4*9.81)*COS(RADIANS(90-DEGREES(ASIN(AD1188/2000))))*SQRT(2*Basic!$C$4*9.81))))*SIN(RADIANS(AK1188))*(SQRT((SIN(RADIANS(90-DEGREES(ASIN(AD1188/2000))))*SQRT(2*Basic!$C$4*9.81)*Tool!$B$125*SIN(RADIANS(90-DEGREES(ASIN(AD1188/2000))))*SQRT(2*Basic!$C$4*9.81)*Tool!$B$125)+(COS(RADIANS(90-DEGREES(ASIN(AD1188/2000))))*SQRT(2*Basic!$C$4*9.81)*COS(RADIANS(90-DEGREES(ASIN(AD1188/2000))))*SQRT(2*Basic!$C$4*9.81))))*SIN(RADIANS(AK1188)))-19.62*(-Basic!$C$3))))*(SQRT((SIN(RADIANS(90-DEGREES(ASIN(AD1188/2000))))*SQRT(2*Basic!$C$4*9.81)*Tool!$B$125*SIN(RADIANS(90-DEGREES(ASIN(AD1188/2000))))*SQRT(2*Basic!$C$4*9.81)*Tool!$B$125)+(COS(RADIANS(90-DEGREES(ASIN(AD1188/2000))))*SQRT(2*Basic!$C$4*9.81)*COS(RADIANS(90-DEGREES(ASIN(AD1188/2000))))*SQRT(2*Basic!$C$4*9.81))))*COS(RADIANS(AK1188))</f>
        <v>5.8628936965984702</v>
      </c>
    </row>
    <row r="1189" spans="6:45" x14ac:dyDescent="0.3">
      <c r="F1189">
        <v>1187</v>
      </c>
      <c r="G1189" s="31">
        <f t="shared" si="122"/>
        <v>3.4993253355318443</v>
      </c>
      <c r="H1189" s="35">
        <f>Tool!$E$10+('Trajectory Map'!G1189*SIN(RADIANS(90-2*DEGREES(ASIN($D$5/2000))))/COS(RADIANS(90-2*DEGREES(ASIN($D$5/2000))))-('Trajectory Map'!G1189*'Trajectory Map'!G1189/((VLOOKUP($D$5,$AD$3:$AR$2002,15,FALSE)*4*COS(RADIANS(90-2*DEGREES(ASIN($D$5/2000))))*COS(RADIANS(90-2*DEGREES(ASIN($D$5/2000))))))))</f>
        <v>4.082982251063564</v>
      </c>
      <c r="AD1189" s="33">
        <f t="shared" si="126"/>
        <v>1187</v>
      </c>
      <c r="AE1189" s="33">
        <f t="shared" si="123"/>
        <v>1609.6679781868061</v>
      </c>
      <c r="AH1189" s="33">
        <f t="shared" si="124"/>
        <v>36.40577421264026</v>
      </c>
      <c r="AI1189" s="33">
        <f t="shared" si="125"/>
        <v>53.59422578735974</v>
      </c>
      <c r="AK1189" s="75">
        <f t="shared" si="127"/>
        <v>17.18845157471948</v>
      </c>
      <c r="AN1189" s="64"/>
      <c r="AQ1189" s="64"/>
      <c r="AR1189" s="75">
        <f>(SQRT((SIN(RADIANS(90-DEGREES(ASIN(AD1189/2000))))*SQRT(2*Basic!$C$4*9.81)*Tool!$B$125*SIN(RADIANS(90-DEGREES(ASIN(AD1189/2000))))*SQRT(2*Basic!$C$4*9.81)*Tool!$B$125)+(COS(RADIANS(90-DEGREES(ASIN(AD1189/2000))))*SQRT(2*Basic!$C$4*9.81)*COS(RADIANS(90-DEGREES(ASIN(AD1189/2000))))*SQRT(2*Basic!$C$4*9.81))))*(SQRT((SIN(RADIANS(90-DEGREES(ASIN(AD1189/2000))))*SQRT(2*Basic!$C$4*9.81)*Tool!$B$125*SIN(RADIANS(90-DEGREES(ASIN(AD1189/2000))))*SQRT(2*Basic!$C$4*9.81)*Tool!$B$125)+(COS(RADIANS(90-DEGREES(ASIN(AD1189/2000))))*SQRT(2*Basic!$C$4*9.81)*COS(RADIANS(90-DEGREES(ASIN(AD1189/2000))))*SQRT(2*Basic!$C$4*9.81))))/(2*9.81)</f>
        <v>1.2053704992100001</v>
      </c>
      <c r="AS1189" s="75">
        <f>(1/9.81)*((SQRT((SIN(RADIANS(90-DEGREES(ASIN(AD1189/2000))))*SQRT(2*Basic!$C$4*9.81)*Tool!$B$125*SIN(RADIANS(90-DEGREES(ASIN(AD1189/2000))))*SQRT(2*Basic!$C$4*9.81)*Tool!$B$125)+(COS(RADIANS(90-DEGREES(ASIN(AD1189/2000))))*SQRT(2*Basic!$C$4*9.81)*COS(RADIANS(90-DEGREES(ASIN(AD1189/2000))))*SQRT(2*Basic!$C$4*9.81))))*SIN(RADIANS(AK1189))+(SQRT(((SQRT((SIN(RADIANS(90-DEGREES(ASIN(AD1189/2000))))*SQRT(2*Basic!$C$4*9.81)*Tool!$B$125*SIN(RADIANS(90-DEGREES(ASIN(AD1189/2000))))*SQRT(2*Basic!$C$4*9.81)*Tool!$B$125)+(COS(RADIANS(90-DEGREES(ASIN(AD1189/2000))))*SQRT(2*Basic!$C$4*9.81)*COS(RADIANS(90-DEGREES(ASIN(AD1189/2000))))*SQRT(2*Basic!$C$4*9.81))))*SIN(RADIANS(AK1189))*(SQRT((SIN(RADIANS(90-DEGREES(ASIN(AD1189/2000))))*SQRT(2*Basic!$C$4*9.81)*Tool!$B$125*SIN(RADIANS(90-DEGREES(ASIN(AD1189/2000))))*SQRT(2*Basic!$C$4*9.81)*Tool!$B$125)+(COS(RADIANS(90-DEGREES(ASIN(AD1189/2000))))*SQRT(2*Basic!$C$4*9.81)*COS(RADIANS(90-DEGREES(ASIN(AD1189/2000))))*SQRT(2*Basic!$C$4*9.81))))*SIN(RADIANS(AK1189)))-19.62*(-Basic!$C$3))))*(SQRT((SIN(RADIANS(90-DEGREES(ASIN(AD1189/2000))))*SQRT(2*Basic!$C$4*9.81)*Tool!$B$125*SIN(RADIANS(90-DEGREES(ASIN(AD1189/2000))))*SQRT(2*Basic!$C$4*9.81)*Tool!$B$125)+(COS(RADIANS(90-DEGREES(ASIN(AD1189/2000))))*SQRT(2*Basic!$C$4*9.81)*COS(RADIANS(90-DEGREES(ASIN(AD1189/2000))))*SQRT(2*Basic!$C$4*9.81))))*COS(RADIANS(AK1189))</f>
        <v>5.8638123176785539</v>
      </c>
    </row>
    <row r="1190" spans="6:45" x14ac:dyDescent="0.3">
      <c r="F1190">
        <v>1188</v>
      </c>
      <c r="G1190" s="31">
        <f t="shared" si="122"/>
        <v>3.5022733770950558</v>
      </c>
      <c r="H1190" s="35">
        <f>Tool!$E$10+('Trajectory Map'!G1190*SIN(RADIANS(90-2*DEGREES(ASIN($D$5/2000))))/COS(RADIANS(90-2*DEGREES(ASIN($D$5/2000))))-('Trajectory Map'!G1190*'Trajectory Map'!G1190/((VLOOKUP($D$5,$AD$3:$AR$2002,15,FALSE)*4*COS(RADIANS(90-2*DEGREES(ASIN($D$5/2000))))*COS(RADIANS(90-2*DEGREES(ASIN($D$5/2000))))))))</f>
        <v>4.0793158057757157</v>
      </c>
      <c r="AD1190" s="33">
        <f t="shared" si="126"/>
        <v>1188</v>
      </c>
      <c r="AE1190" s="33">
        <f t="shared" si="123"/>
        <v>1608.9300792762872</v>
      </c>
      <c r="AH1190" s="33">
        <f t="shared" si="124"/>
        <v>36.441377153204165</v>
      </c>
      <c r="AI1190" s="33">
        <f t="shared" si="125"/>
        <v>53.558622846795835</v>
      </c>
      <c r="AK1190" s="75">
        <f t="shared" si="127"/>
        <v>17.11724569359167</v>
      </c>
      <c r="AN1190" s="64"/>
      <c r="AQ1190" s="64"/>
      <c r="AR1190" s="75">
        <f>(SQRT((SIN(RADIANS(90-DEGREES(ASIN(AD1190/2000))))*SQRT(2*Basic!$C$4*9.81)*Tool!$B$125*SIN(RADIANS(90-DEGREES(ASIN(AD1190/2000))))*SQRT(2*Basic!$C$4*9.81)*Tool!$B$125)+(COS(RADIANS(90-DEGREES(ASIN(AD1190/2000))))*SQRT(2*Basic!$C$4*9.81)*COS(RADIANS(90-DEGREES(ASIN(AD1190/2000))))*SQRT(2*Basic!$C$4*9.81))))*(SQRT((SIN(RADIANS(90-DEGREES(ASIN(AD1190/2000))))*SQRT(2*Basic!$C$4*9.81)*Tool!$B$125*SIN(RADIANS(90-DEGREES(ASIN(AD1190/2000))))*SQRT(2*Basic!$C$4*9.81)*Tool!$B$125)+(COS(RADIANS(90-DEGREES(ASIN(AD1190/2000))))*SQRT(2*Basic!$C$4*9.81)*COS(RADIANS(90-DEGREES(ASIN(AD1190/2000))))*SQRT(2*Basic!$C$4*9.81))))/(2*9.81)</f>
        <v>1.2060072129599999</v>
      </c>
      <c r="AS1190" s="75">
        <f>(1/9.81)*((SQRT((SIN(RADIANS(90-DEGREES(ASIN(AD1190/2000))))*SQRT(2*Basic!$C$4*9.81)*Tool!$B$125*SIN(RADIANS(90-DEGREES(ASIN(AD1190/2000))))*SQRT(2*Basic!$C$4*9.81)*Tool!$B$125)+(COS(RADIANS(90-DEGREES(ASIN(AD1190/2000))))*SQRT(2*Basic!$C$4*9.81)*COS(RADIANS(90-DEGREES(ASIN(AD1190/2000))))*SQRT(2*Basic!$C$4*9.81))))*SIN(RADIANS(AK1190))+(SQRT(((SQRT((SIN(RADIANS(90-DEGREES(ASIN(AD1190/2000))))*SQRT(2*Basic!$C$4*9.81)*Tool!$B$125*SIN(RADIANS(90-DEGREES(ASIN(AD1190/2000))))*SQRT(2*Basic!$C$4*9.81)*Tool!$B$125)+(COS(RADIANS(90-DEGREES(ASIN(AD1190/2000))))*SQRT(2*Basic!$C$4*9.81)*COS(RADIANS(90-DEGREES(ASIN(AD1190/2000))))*SQRT(2*Basic!$C$4*9.81))))*SIN(RADIANS(AK1190))*(SQRT((SIN(RADIANS(90-DEGREES(ASIN(AD1190/2000))))*SQRT(2*Basic!$C$4*9.81)*Tool!$B$125*SIN(RADIANS(90-DEGREES(ASIN(AD1190/2000))))*SQRT(2*Basic!$C$4*9.81)*Tool!$B$125)+(COS(RADIANS(90-DEGREES(ASIN(AD1190/2000))))*SQRT(2*Basic!$C$4*9.81)*COS(RADIANS(90-DEGREES(ASIN(AD1190/2000))))*SQRT(2*Basic!$C$4*9.81))))*SIN(RADIANS(AK1190)))-19.62*(-Basic!$C$3))))*(SQRT((SIN(RADIANS(90-DEGREES(ASIN(AD1190/2000))))*SQRT(2*Basic!$C$4*9.81)*Tool!$B$125*SIN(RADIANS(90-DEGREES(ASIN(AD1190/2000))))*SQRT(2*Basic!$C$4*9.81)*Tool!$B$125)+(COS(RADIANS(90-DEGREES(ASIN(AD1190/2000))))*SQRT(2*Basic!$C$4*9.81)*COS(RADIANS(90-DEGREES(ASIN(AD1190/2000))))*SQRT(2*Basic!$C$4*9.81))))*COS(RADIANS(AK1190))</f>
        <v>5.8647183734723809</v>
      </c>
    </row>
    <row r="1191" spans="6:45" x14ac:dyDescent="0.3">
      <c r="F1191">
        <v>1189</v>
      </c>
      <c r="G1191" s="31">
        <f t="shared" si="122"/>
        <v>3.5052214186582669</v>
      </c>
      <c r="H1191" s="35">
        <f>Tool!$E$10+('Trajectory Map'!G1191*SIN(RADIANS(90-2*DEGREES(ASIN($D$5/2000))))/COS(RADIANS(90-2*DEGREES(ASIN($D$5/2000))))-('Trajectory Map'!G1191*'Trajectory Map'!G1191/((VLOOKUP($D$5,$AD$3:$AR$2002,15,FALSE)*4*COS(RADIANS(90-2*DEGREES(ASIN($D$5/2000))))*COS(RADIANS(90-2*DEGREES(ASIN($D$5/2000))))))))</f>
        <v>4.0756459068943531</v>
      </c>
      <c r="AD1191" s="33">
        <f t="shared" si="126"/>
        <v>1189</v>
      </c>
      <c r="AE1191" s="33">
        <f t="shared" si="123"/>
        <v>1608.1912199735452</v>
      </c>
      <c r="AH1191" s="33">
        <f t="shared" si="124"/>
        <v>36.476996436618286</v>
      </c>
      <c r="AI1191" s="33">
        <f t="shared" si="125"/>
        <v>53.523003563381714</v>
      </c>
      <c r="AK1191" s="75">
        <f t="shared" si="127"/>
        <v>17.046007126763428</v>
      </c>
      <c r="AN1191" s="64"/>
      <c r="AQ1191" s="64"/>
      <c r="AR1191" s="75">
        <f>(SQRT((SIN(RADIANS(90-DEGREES(ASIN(AD1191/2000))))*SQRT(2*Basic!$C$4*9.81)*Tool!$B$125*SIN(RADIANS(90-DEGREES(ASIN(AD1191/2000))))*SQRT(2*Basic!$C$4*9.81)*Tool!$B$125)+(COS(RADIANS(90-DEGREES(ASIN(AD1191/2000))))*SQRT(2*Basic!$C$4*9.81)*COS(RADIANS(90-DEGREES(ASIN(AD1191/2000))))*SQRT(2*Basic!$C$4*9.81))))*(SQRT((SIN(RADIANS(90-DEGREES(ASIN(AD1191/2000))))*SQRT(2*Basic!$C$4*9.81)*Tool!$B$125*SIN(RADIANS(90-DEGREES(ASIN(AD1191/2000))))*SQRT(2*Basic!$C$4*9.81)*Tool!$B$125)+(COS(RADIANS(90-DEGREES(ASIN(AD1191/2000))))*SQRT(2*Basic!$C$4*9.81)*COS(RADIANS(90-DEGREES(ASIN(AD1191/2000))))*SQRT(2*Basic!$C$4*9.81))))/(2*9.81)</f>
        <v>1.2066444628899999</v>
      </c>
      <c r="AS1191" s="75">
        <f>(1/9.81)*((SQRT((SIN(RADIANS(90-DEGREES(ASIN(AD1191/2000))))*SQRT(2*Basic!$C$4*9.81)*Tool!$B$125*SIN(RADIANS(90-DEGREES(ASIN(AD1191/2000))))*SQRT(2*Basic!$C$4*9.81)*Tool!$B$125)+(COS(RADIANS(90-DEGREES(ASIN(AD1191/2000))))*SQRT(2*Basic!$C$4*9.81)*COS(RADIANS(90-DEGREES(ASIN(AD1191/2000))))*SQRT(2*Basic!$C$4*9.81))))*SIN(RADIANS(AK1191))+(SQRT(((SQRT((SIN(RADIANS(90-DEGREES(ASIN(AD1191/2000))))*SQRT(2*Basic!$C$4*9.81)*Tool!$B$125*SIN(RADIANS(90-DEGREES(ASIN(AD1191/2000))))*SQRT(2*Basic!$C$4*9.81)*Tool!$B$125)+(COS(RADIANS(90-DEGREES(ASIN(AD1191/2000))))*SQRT(2*Basic!$C$4*9.81)*COS(RADIANS(90-DEGREES(ASIN(AD1191/2000))))*SQRT(2*Basic!$C$4*9.81))))*SIN(RADIANS(AK1191))*(SQRT((SIN(RADIANS(90-DEGREES(ASIN(AD1191/2000))))*SQRT(2*Basic!$C$4*9.81)*Tool!$B$125*SIN(RADIANS(90-DEGREES(ASIN(AD1191/2000))))*SQRT(2*Basic!$C$4*9.81)*Tool!$B$125)+(COS(RADIANS(90-DEGREES(ASIN(AD1191/2000))))*SQRT(2*Basic!$C$4*9.81)*COS(RADIANS(90-DEGREES(ASIN(AD1191/2000))))*SQRT(2*Basic!$C$4*9.81))))*SIN(RADIANS(AK1191)))-19.62*(-Basic!$C$3))))*(SQRT((SIN(RADIANS(90-DEGREES(ASIN(AD1191/2000))))*SQRT(2*Basic!$C$4*9.81)*Tool!$B$125*SIN(RADIANS(90-DEGREES(ASIN(AD1191/2000))))*SQRT(2*Basic!$C$4*9.81)*Tool!$B$125)+(COS(RADIANS(90-DEGREES(ASIN(AD1191/2000))))*SQRT(2*Basic!$C$4*9.81)*COS(RADIANS(90-DEGREES(ASIN(AD1191/2000))))*SQRT(2*Basic!$C$4*9.81))))*COS(RADIANS(AK1191))</f>
        <v>5.8656118494520166</v>
      </c>
    </row>
    <row r="1192" spans="6:45" x14ac:dyDescent="0.3">
      <c r="F1192">
        <v>1190</v>
      </c>
      <c r="G1192" s="31">
        <f t="shared" si="122"/>
        <v>3.5081694602214784</v>
      </c>
      <c r="H1192" s="35">
        <f>Tool!$E$10+('Trajectory Map'!G1192*SIN(RADIANS(90-2*DEGREES(ASIN($D$5/2000))))/COS(RADIANS(90-2*DEGREES(ASIN($D$5/2000))))-('Trajectory Map'!G1192*'Trajectory Map'!G1192/((VLOOKUP($D$5,$AD$3:$AR$2002,15,FALSE)*4*COS(RADIANS(90-2*DEGREES(ASIN($D$5/2000))))*COS(RADIANS(90-2*DEGREES(ASIN($D$5/2000))))))))</f>
        <v>4.0719725544194771</v>
      </c>
      <c r="AD1192" s="33">
        <f t="shared" si="126"/>
        <v>1190</v>
      </c>
      <c r="AE1192" s="33">
        <f t="shared" si="123"/>
        <v>1607.4513989542577</v>
      </c>
      <c r="AH1192" s="33">
        <f t="shared" si="124"/>
        <v>36.512632099193979</v>
      </c>
      <c r="AI1192" s="33">
        <f t="shared" si="125"/>
        <v>53.487367900806021</v>
      </c>
      <c r="AK1192" s="75">
        <f t="shared" si="127"/>
        <v>16.974735801612042</v>
      </c>
      <c r="AN1192" s="64"/>
      <c r="AQ1192" s="64"/>
      <c r="AR1192" s="75">
        <f>(SQRT((SIN(RADIANS(90-DEGREES(ASIN(AD1192/2000))))*SQRT(2*Basic!$C$4*9.81)*Tool!$B$125*SIN(RADIANS(90-DEGREES(ASIN(AD1192/2000))))*SQRT(2*Basic!$C$4*9.81)*Tool!$B$125)+(COS(RADIANS(90-DEGREES(ASIN(AD1192/2000))))*SQRT(2*Basic!$C$4*9.81)*COS(RADIANS(90-DEGREES(ASIN(AD1192/2000))))*SQRT(2*Basic!$C$4*9.81))))*(SQRT((SIN(RADIANS(90-DEGREES(ASIN(AD1192/2000))))*SQRT(2*Basic!$C$4*9.81)*Tool!$B$125*SIN(RADIANS(90-DEGREES(ASIN(AD1192/2000))))*SQRT(2*Basic!$C$4*9.81)*Tool!$B$125)+(COS(RADIANS(90-DEGREES(ASIN(AD1192/2000))))*SQRT(2*Basic!$C$4*9.81)*COS(RADIANS(90-DEGREES(ASIN(AD1192/2000))))*SQRT(2*Basic!$C$4*9.81))))/(2*9.81)</f>
        <v>1.2072822489999997</v>
      </c>
      <c r="AS1192" s="75">
        <f>(1/9.81)*((SQRT((SIN(RADIANS(90-DEGREES(ASIN(AD1192/2000))))*SQRT(2*Basic!$C$4*9.81)*Tool!$B$125*SIN(RADIANS(90-DEGREES(ASIN(AD1192/2000))))*SQRT(2*Basic!$C$4*9.81)*Tool!$B$125)+(COS(RADIANS(90-DEGREES(ASIN(AD1192/2000))))*SQRT(2*Basic!$C$4*9.81)*COS(RADIANS(90-DEGREES(ASIN(AD1192/2000))))*SQRT(2*Basic!$C$4*9.81))))*SIN(RADIANS(AK1192))+(SQRT(((SQRT((SIN(RADIANS(90-DEGREES(ASIN(AD1192/2000))))*SQRT(2*Basic!$C$4*9.81)*Tool!$B$125*SIN(RADIANS(90-DEGREES(ASIN(AD1192/2000))))*SQRT(2*Basic!$C$4*9.81)*Tool!$B$125)+(COS(RADIANS(90-DEGREES(ASIN(AD1192/2000))))*SQRT(2*Basic!$C$4*9.81)*COS(RADIANS(90-DEGREES(ASIN(AD1192/2000))))*SQRT(2*Basic!$C$4*9.81))))*SIN(RADIANS(AK1192))*(SQRT((SIN(RADIANS(90-DEGREES(ASIN(AD1192/2000))))*SQRT(2*Basic!$C$4*9.81)*Tool!$B$125*SIN(RADIANS(90-DEGREES(ASIN(AD1192/2000))))*SQRT(2*Basic!$C$4*9.81)*Tool!$B$125)+(COS(RADIANS(90-DEGREES(ASIN(AD1192/2000))))*SQRT(2*Basic!$C$4*9.81)*COS(RADIANS(90-DEGREES(ASIN(AD1192/2000))))*SQRT(2*Basic!$C$4*9.81))))*SIN(RADIANS(AK1192)))-19.62*(-Basic!$C$3))))*(SQRT((SIN(RADIANS(90-DEGREES(ASIN(AD1192/2000))))*SQRT(2*Basic!$C$4*9.81)*Tool!$B$125*SIN(RADIANS(90-DEGREES(ASIN(AD1192/2000))))*SQRT(2*Basic!$C$4*9.81)*Tool!$B$125)+(COS(RADIANS(90-DEGREES(ASIN(AD1192/2000))))*SQRT(2*Basic!$C$4*9.81)*COS(RADIANS(90-DEGREES(ASIN(AD1192/2000))))*SQRT(2*Basic!$C$4*9.81))))*COS(RADIANS(AK1192))</f>
        <v>5.8664927311113004</v>
      </c>
    </row>
    <row r="1193" spans="6:45" x14ac:dyDescent="0.3">
      <c r="F1193">
        <v>1191</v>
      </c>
      <c r="G1193" s="31">
        <f t="shared" si="122"/>
        <v>3.5111175017846898</v>
      </c>
      <c r="H1193" s="35">
        <f>Tool!$E$10+('Trajectory Map'!G1193*SIN(RADIANS(90-2*DEGREES(ASIN($D$5/2000))))/COS(RADIANS(90-2*DEGREES(ASIN($D$5/2000))))-('Trajectory Map'!G1193*'Trajectory Map'!G1193/((VLOOKUP($D$5,$AD$3:$AR$2002,15,FALSE)*4*COS(RADIANS(90-2*DEGREES(ASIN($D$5/2000))))*COS(RADIANS(90-2*DEGREES(ASIN($D$5/2000))))))))</f>
        <v>4.0682957483510869</v>
      </c>
      <c r="AD1193" s="33">
        <f t="shared" si="126"/>
        <v>1191</v>
      </c>
      <c r="AE1193" s="33">
        <f t="shared" si="123"/>
        <v>1606.7106148899372</v>
      </c>
      <c r="AH1193" s="33">
        <f t="shared" si="124"/>
        <v>36.548284177351597</v>
      </c>
      <c r="AI1193" s="33">
        <f t="shared" si="125"/>
        <v>53.451715822648403</v>
      </c>
      <c r="AK1193" s="75">
        <f t="shared" si="127"/>
        <v>16.903431645296806</v>
      </c>
      <c r="AN1193" s="64"/>
      <c r="AQ1193" s="64"/>
      <c r="AR1193" s="75">
        <f>(SQRT((SIN(RADIANS(90-DEGREES(ASIN(AD1193/2000))))*SQRT(2*Basic!$C$4*9.81)*Tool!$B$125*SIN(RADIANS(90-DEGREES(ASIN(AD1193/2000))))*SQRT(2*Basic!$C$4*9.81)*Tool!$B$125)+(COS(RADIANS(90-DEGREES(ASIN(AD1193/2000))))*SQRT(2*Basic!$C$4*9.81)*COS(RADIANS(90-DEGREES(ASIN(AD1193/2000))))*SQRT(2*Basic!$C$4*9.81))))*(SQRT((SIN(RADIANS(90-DEGREES(ASIN(AD1193/2000))))*SQRT(2*Basic!$C$4*9.81)*Tool!$B$125*SIN(RADIANS(90-DEGREES(ASIN(AD1193/2000))))*SQRT(2*Basic!$C$4*9.81)*Tool!$B$125)+(COS(RADIANS(90-DEGREES(ASIN(AD1193/2000))))*SQRT(2*Basic!$C$4*9.81)*COS(RADIANS(90-DEGREES(ASIN(AD1193/2000))))*SQRT(2*Basic!$C$4*9.81))))/(2*9.81)</f>
        <v>1.2079205712900005</v>
      </c>
      <c r="AS1193" s="75">
        <f>(1/9.81)*((SQRT((SIN(RADIANS(90-DEGREES(ASIN(AD1193/2000))))*SQRT(2*Basic!$C$4*9.81)*Tool!$B$125*SIN(RADIANS(90-DEGREES(ASIN(AD1193/2000))))*SQRT(2*Basic!$C$4*9.81)*Tool!$B$125)+(COS(RADIANS(90-DEGREES(ASIN(AD1193/2000))))*SQRT(2*Basic!$C$4*9.81)*COS(RADIANS(90-DEGREES(ASIN(AD1193/2000))))*SQRT(2*Basic!$C$4*9.81))))*SIN(RADIANS(AK1193))+(SQRT(((SQRT((SIN(RADIANS(90-DEGREES(ASIN(AD1193/2000))))*SQRT(2*Basic!$C$4*9.81)*Tool!$B$125*SIN(RADIANS(90-DEGREES(ASIN(AD1193/2000))))*SQRT(2*Basic!$C$4*9.81)*Tool!$B$125)+(COS(RADIANS(90-DEGREES(ASIN(AD1193/2000))))*SQRT(2*Basic!$C$4*9.81)*COS(RADIANS(90-DEGREES(ASIN(AD1193/2000))))*SQRT(2*Basic!$C$4*9.81))))*SIN(RADIANS(AK1193))*(SQRT((SIN(RADIANS(90-DEGREES(ASIN(AD1193/2000))))*SQRT(2*Basic!$C$4*9.81)*Tool!$B$125*SIN(RADIANS(90-DEGREES(ASIN(AD1193/2000))))*SQRT(2*Basic!$C$4*9.81)*Tool!$B$125)+(COS(RADIANS(90-DEGREES(ASIN(AD1193/2000))))*SQRT(2*Basic!$C$4*9.81)*COS(RADIANS(90-DEGREES(ASIN(AD1193/2000))))*SQRT(2*Basic!$C$4*9.81))))*SIN(RADIANS(AK1193)))-19.62*(-Basic!$C$3))))*(SQRT((SIN(RADIANS(90-DEGREES(ASIN(AD1193/2000))))*SQRT(2*Basic!$C$4*9.81)*Tool!$B$125*SIN(RADIANS(90-DEGREES(ASIN(AD1193/2000))))*SQRT(2*Basic!$C$4*9.81)*Tool!$B$125)+(COS(RADIANS(90-DEGREES(ASIN(AD1193/2000))))*SQRT(2*Basic!$C$4*9.81)*COS(RADIANS(90-DEGREES(ASIN(AD1193/2000))))*SQRT(2*Basic!$C$4*9.81))))*COS(RADIANS(AK1193))</f>
        <v>5.8673610039659483</v>
      </c>
    </row>
    <row r="1194" spans="6:45" x14ac:dyDescent="0.3">
      <c r="F1194">
        <v>1192</v>
      </c>
      <c r="G1194" s="31">
        <f t="shared" si="122"/>
        <v>3.5140655433479009</v>
      </c>
      <c r="H1194" s="35">
        <f>Tool!$E$10+('Trajectory Map'!G1194*SIN(RADIANS(90-2*DEGREES(ASIN($D$5/2000))))/COS(RADIANS(90-2*DEGREES(ASIN($D$5/2000))))-('Trajectory Map'!G1194*'Trajectory Map'!G1194/((VLOOKUP($D$5,$AD$3:$AR$2002,15,FALSE)*4*COS(RADIANS(90-2*DEGREES(ASIN($D$5/2000))))*COS(RADIANS(90-2*DEGREES(ASIN($D$5/2000))))))))</f>
        <v>4.0646154886891823</v>
      </c>
      <c r="AD1194" s="33">
        <f t="shared" si="126"/>
        <v>1192</v>
      </c>
      <c r="AE1194" s="33">
        <f t="shared" si="123"/>
        <v>1605.9688664479147</v>
      </c>
      <c r="AH1194" s="33">
        <f t="shared" si="124"/>
        <v>36.583952707620796</v>
      </c>
      <c r="AI1194" s="33">
        <f t="shared" si="125"/>
        <v>53.416047292379204</v>
      </c>
      <c r="AK1194" s="75">
        <f t="shared" si="127"/>
        <v>16.832094584758408</v>
      </c>
      <c r="AN1194" s="64"/>
      <c r="AQ1194" s="64"/>
      <c r="AR1194" s="75">
        <f>(SQRT((SIN(RADIANS(90-DEGREES(ASIN(AD1194/2000))))*SQRT(2*Basic!$C$4*9.81)*Tool!$B$125*SIN(RADIANS(90-DEGREES(ASIN(AD1194/2000))))*SQRT(2*Basic!$C$4*9.81)*Tool!$B$125)+(COS(RADIANS(90-DEGREES(ASIN(AD1194/2000))))*SQRT(2*Basic!$C$4*9.81)*COS(RADIANS(90-DEGREES(ASIN(AD1194/2000))))*SQRT(2*Basic!$C$4*9.81))))*(SQRT((SIN(RADIANS(90-DEGREES(ASIN(AD1194/2000))))*SQRT(2*Basic!$C$4*9.81)*Tool!$B$125*SIN(RADIANS(90-DEGREES(ASIN(AD1194/2000))))*SQRT(2*Basic!$C$4*9.81)*Tool!$B$125)+(COS(RADIANS(90-DEGREES(ASIN(AD1194/2000))))*SQRT(2*Basic!$C$4*9.81)*COS(RADIANS(90-DEGREES(ASIN(AD1194/2000))))*SQRT(2*Basic!$C$4*9.81))))/(2*9.81)</f>
        <v>1.2085594297600002</v>
      </c>
      <c r="AS1194" s="75">
        <f>(1/9.81)*((SQRT((SIN(RADIANS(90-DEGREES(ASIN(AD1194/2000))))*SQRT(2*Basic!$C$4*9.81)*Tool!$B$125*SIN(RADIANS(90-DEGREES(ASIN(AD1194/2000))))*SQRT(2*Basic!$C$4*9.81)*Tool!$B$125)+(COS(RADIANS(90-DEGREES(ASIN(AD1194/2000))))*SQRT(2*Basic!$C$4*9.81)*COS(RADIANS(90-DEGREES(ASIN(AD1194/2000))))*SQRT(2*Basic!$C$4*9.81))))*SIN(RADIANS(AK1194))+(SQRT(((SQRT((SIN(RADIANS(90-DEGREES(ASIN(AD1194/2000))))*SQRT(2*Basic!$C$4*9.81)*Tool!$B$125*SIN(RADIANS(90-DEGREES(ASIN(AD1194/2000))))*SQRT(2*Basic!$C$4*9.81)*Tool!$B$125)+(COS(RADIANS(90-DEGREES(ASIN(AD1194/2000))))*SQRT(2*Basic!$C$4*9.81)*COS(RADIANS(90-DEGREES(ASIN(AD1194/2000))))*SQRT(2*Basic!$C$4*9.81))))*SIN(RADIANS(AK1194))*(SQRT((SIN(RADIANS(90-DEGREES(ASIN(AD1194/2000))))*SQRT(2*Basic!$C$4*9.81)*Tool!$B$125*SIN(RADIANS(90-DEGREES(ASIN(AD1194/2000))))*SQRT(2*Basic!$C$4*9.81)*Tool!$B$125)+(COS(RADIANS(90-DEGREES(ASIN(AD1194/2000))))*SQRT(2*Basic!$C$4*9.81)*COS(RADIANS(90-DEGREES(ASIN(AD1194/2000))))*SQRT(2*Basic!$C$4*9.81))))*SIN(RADIANS(AK1194)))-19.62*(-Basic!$C$3))))*(SQRT((SIN(RADIANS(90-DEGREES(ASIN(AD1194/2000))))*SQRT(2*Basic!$C$4*9.81)*Tool!$B$125*SIN(RADIANS(90-DEGREES(ASIN(AD1194/2000))))*SQRT(2*Basic!$C$4*9.81)*Tool!$B$125)+(COS(RADIANS(90-DEGREES(ASIN(AD1194/2000))))*SQRT(2*Basic!$C$4*9.81)*COS(RADIANS(90-DEGREES(ASIN(AD1194/2000))))*SQRT(2*Basic!$C$4*9.81))))*COS(RADIANS(AK1194))</f>
        <v>5.8682166535536409</v>
      </c>
    </row>
    <row r="1195" spans="6:45" x14ac:dyDescent="0.3">
      <c r="F1195">
        <v>1193</v>
      </c>
      <c r="G1195" s="31">
        <f t="shared" si="122"/>
        <v>3.5170135849111124</v>
      </c>
      <c r="H1195" s="35">
        <f>Tool!$E$10+('Trajectory Map'!G1195*SIN(RADIANS(90-2*DEGREES(ASIN($D$5/2000))))/COS(RADIANS(90-2*DEGREES(ASIN($D$5/2000))))-('Trajectory Map'!G1195*'Trajectory Map'!G1195/((VLOOKUP($D$5,$AD$3:$AR$2002,15,FALSE)*4*COS(RADIANS(90-2*DEGREES(ASIN($D$5/2000))))*COS(RADIANS(90-2*DEGREES(ASIN($D$5/2000))))))))</f>
        <v>4.0609317754337635</v>
      </c>
      <c r="AD1195" s="33">
        <f t="shared" si="126"/>
        <v>1193</v>
      </c>
      <c r="AE1195" s="33">
        <f t="shared" si="123"/>
        <v>1605.2261522913211</v>
      </c>
      <c r="AH1195" s="33">
        <f t="shared" si="124"/>
        <v>36.619637726641201</v>
      </c>
      <c r="AI1195" s="33">
        <f t="shared" si="125"/>
        <v>53.380362273358799</v>
      </c>
      <c r="AK1195" s="75">
        <f t="shared" si="127"/>
        <v>16.760724546717597</v>
      </c>
      <c r="AN1195" s="64"/>
      <c r="AQ1195" s="64"/>
      <c r="AR1195" s="75">
        <f>(SQRT((SIN(RADIANS(90-DEGREES(ASIN(AD1195/2000))))*SQRT(2*Basic!$C$4*9.81)*Tool!$B$125*SIN(RADIANS(90-DEGREES(ASIN(AD1195/2000))))*SQRT(2*Basic!$C$4*9.81)*Tool!$B$125)+(COS(RADIANS(90-DEGREES(ASIN(AD1195/2000))))*SQRT(2*Basic!$C$4*9.81)*COS(RADIANS(90-DEGREES(ASIN(AD1195/2000))))*SQRT(2*Basic!$C$4*9.81))))*(SQRT((SIN(RADIANS(90-DEGREES(ASIN(AD1195/2000))))*SQRT(2*Basic!$C$4*9.81)*Tool!$B$125*SIN(RADIANS(90-DEGREES(ASIN(AD1195/2000))))*SQRT(2*Basic!$C$4*9.81)*Tool!$B$125)+(COS(RADIANS(90-DEGREES(ASIN(AD1195/2000))))*SQRT(2*Basic!$C$4*9.81)*COS(RADIANS(90-DEGREES(ASIN(AD1195/2000))))*SQRT(2*Basic!$C$4*9.81))))/(2*9.81)</f>
        <v>1.2091988244100003</v>
      </c>
      <c r="AS1195" s="75">
        <f>(1/9.81)*((SQRT((SIN(RADIANS(90-DEGREES(ASIN(AD1195/2000))))*SQRT(2*Basic!$C$4*9.81)*Tool!$B$125*SIN(RADIANS(90-DEGREES(ASIN(AD1195/2000))))*SQRT(2*Basic!$C$4*9.81)*Tool!$B$125)+(COS(RADIANS(90-DEGREES(ASIN(AD1195/2000))))*SQRT(2*Basic!$C$4*9.81)*COS(RADIANS(90-DEGREES(ASIN(AD1195/2000))))*SQRT(2*Basic!$C$4*9.81))))*SIN(RADIANS(AK1195))+(SQRT(((SQRT((SIN(RADIANS(90-DEGREES(ASIN(AD1195/2000))))*SQRT(2*Basic!$C$4*9.81)*Tool!$B$125*SIN(RADIANS(90-DEGREES(ASIN(AD1195/2000))))*SQRT(2*Basic!$C$4*9.81)*Tool!$B$125)+(COS(RADIANS(90-DEGREES(ASIN(AD1195/2000))))*SQRT(2*Basic!$C$4*9.81)*COS(RADIANS(90-DEGREES(ASIN(AD1195/2000))))*SQRT(2*Basic!$C$4*9.81))))*SIN(RADIANS(AK1195))*(SQRT((SIN(RADIANS(90-DEGREES(ASIN(AD1195/2000))))*SQRT(2*Basic!$C$4*9.81)*Tool!$B$125*SIN(RADIANS(90-DEGREES(ASIN(AD1195/2000))))*SQRT(2*Basic!$C$4*9.81)*Tool!$B$125)+(COS(RADIANS(90-DEGREES(ASIN(AD1195/2000))))*SQRT(2*Basic!$C$4*9.81)*COS(RADIANS(90-DEGREES(ASIN(AD1195/2000))))*SQRT(2*Basic!$C$4*9.81))))*SIN(RADIANS(AK1195)))-19.62*(-Basic!$C$3))))*(SQRT((SIN(RADIANS(90-DEGREES(ASIN(AD1195/2000))))*SQRT(2*Basic!$C$4*9.81)*Tool!$B$125*SIN(RADIANS(90-DEGREES(ASIN(AD1195/2000))))*SQRT(2*Basic!$C$4*9.81)*Tool!$B$125)+(COS(RADIANS(90-DEGREES(ASIN(AD1195/2000))))*SQRT(2*Basic!$C$4*9.81)*COS(RADIANS(90-DEGREES(ASIN(AD1195/2000))))*SQRT(2*Basic!$C$4*9.81))))*COS(RADIANS(AK1195))</f>
        <v>5.8690596654341443</v>
      </c>
    </row>
    <row r="1196" spans="6:45" x14ac:dyDescent="0.3">
      <c r="F1196">
        <v>1194</v>
      </c>
      <c r="G1196" s="31">
        <f t="shared" si="122"/>
        <v>3.5199616264743234</v>
      </c>
      <c r="H1196" s="35">
        <f>Tool!$E$10+('Trajectory Map'!G1196*SIN(RADIANS(90-2*DEGREES(ASIN($D$5/2000))))/COS(RADIANS(90-2*DEGREES(ASIN($D$5/2000))))-('Trajectory Map'!G1196*'Trajectory Map'!G1196/((VLOOKUP($D$5,$AD$3:$AR$2002,15,FALSE)*4*COS(RADIANS(90-2*DEGREES(ASIN($D$5/2000))))*COS(RADIANS(90-2*DEGREES(ASIN($D$5/2000))))))))</f>
        <v>4.0572446085848313</v>
      </c>
      <c r="AD1196" s="33">
        <f t="shared" si="126"/>
        <v>1194</v>
      </c>
      <c r="AE1196" s="33">
        <f t="shared" si="123"/>
        <v>1604.4824710790704</v>
      </c>
      <c r="AH1196" s="33">
        <f t="shared" si="124"/>
        <v>36.655339271162767</v>
      </c>
      <c r="AI1196" s="33">
        <f t="shared" si="125"/>
        <v>53.344660728837233</v>
      </c>
      <c r="AK1196" s="75">
        <f t="shared" si="127"/>
        <v>16.689321457674467</v>
      </c>
      <c r="AN1196" s="64"/>
      <c r="AQ1196" s="64"/>
      <c r="AR1196" s="75">
        <f>(SQRT((SIN(RADIANS(90-DEGREES(ASIN(AD1196/2000))))*SQRT(2*Basic!$C$4*9.81)*Tool!$B$125*SIN(RADIANS(90-DEGREES(ASIN(AD1196/2000))))*SQRT(2*Basic!$C$4*9.81)*Tool!$B$125)+(COS(RADIANS(90-DEGREES(ASIN(AD1196/2000))))*SQRT(2*Basic!$C$4*9.81)*COS(RADIANS(90-DEGREES(ASIN(AD1196/2000))))*SQRT(2*Basic!$C$4*9.81))))*(SQRT((SIN(RADIANS(90-DEGREES(ASIN(AD1196/2000))))*SQRT(2*Basic!$C$4*9.81)*Tool!$B$125*SIN(RADIANS(90-DEGREES(ASIN(AD1196/2000))))*SQRT(2*Basic!$C$4*9.81)*Tool!$B$125)+(COS(RADIANS(90-DEGREES(ASIN(AD1196/2000))))*SQRT(2*Basic!$C$4*9.81)*COS(RADIANS(90-DEGREES(ASIN(AD1196/2000))))*SQRT(2*Basic!$C$4*9.81))))/(2*9.81)</f>
        <v>1.2098387552400003</v>
      </c>
      <c r="AS1196" s="75">
        <f>(1/9.81)*((SQRT((SIN(RADIANS(90-DEGREES(ASIN(AD1196/2000))))*SQRT(2*Basic!$C$4*9.81)*Tool!$B$125*SIN(RADIANS(90-DEGREES(ASIN(AD1196/2000))))*SQRT(2*Basic!$C$4*9.81)*Tool!$B$125)+(COS(RADIANS(90-DEGREES(ASIN(AD1196/2000))))*SQRT(2*Basic!$C$4*9.81)*COS(RADIANS(90-DEGREES(ASIN(AD1196/2000))))*SQRT(2*Basic!$C$4*9.81))))*SIN(RADIANS(AK1196))+(SQRT(((SQRT((SIN(RADIANS(90-DEGREES(ASIN(AD1196/2000))))*SQRT(2*Basic!$C$4*9.81)*Tool!$B$125*SIN(RADIANS(90-DEGREES(ASIN(AD1196/2000))))*SQRT(2*Basic!$C$4*9.81)*Tool!$B$125)+(COS(RADIANS(90-DEGREES(ASIN(AD1196/2000))))*SQRT(2*Basic!$C$4*9.81)*COS(RADIANS(90-DEGREES(ASIN(AD1196/2000))))*SQRT(2*Basic!$C$4*9.81))))*SIN(RADIANS(AK1196))*(SQRT((SIN(RADIANS(90-DEGREES(ASIN(AD1196/2000))))*SQRT(2*Basic!$C$4*9.81)*Tool!$B$125*SIN(RADIANS(90-DEGREES(ASIN(AD1196/2000))))*SQRT(2*Basic!$C$4*9.81)*Tool!$B$125)+(COS(RADIANS(90-DEGREES(ASIN(AD1196/2000))))*SQRT(2*Basic!$C$4*9.81)*COS(RADIANS(90-DEGREES(ASIN(AD1196/2000))))*SQRT(2*Basic!$C$4*9.81))))*SIN(RADIANS(AK1196)))-19.62*(-Basic!$C$3))))*(SQRT((SIN(RADIANS(90-DEGREES(ASIN(AD1196/2000))))*SQRT(2*Basic!$C$4*9.81)*Tool!$B$125*SIN(RADIANS(90-DEGREES(ASIN(AD1196/2000))))*SQRT(2*Basic!$C$4*9.81)*Tool!$B$125)+(COS(RADIANS(90-DEGREES(ASIN(AD1196/2000))))*SQRT(2*Basic!$C$4*9.81)*COS(RADIANS(90-DEGREES(ASIN(AD1196/2000))))*SQRT(2*Basic!$C$4*9.81))))*COS(RADIANS(AK1196))</f>
        <v>5.8698900251893935</v>
      </c>
    </row>
    <row r="1197" spans="6:45" x14ac:dyDescent="0.3">
      <c r="F1197">
        <v>1195</v>
      </c>
      <c r="G1197" s="31">
        <f t="shared" si="122"/>
        <v>3.5229096680375349</v>
      </c>
      <c r="H1197" s="35">
        <f>Tool!$E$10+('Trajectory Map'!G1197*SIN(RADIANS(90-2*DEGREES(ASIN($D$5/2000))))/COS(RADIANS(90-2*DEGREES(ASIN($D$5/2000))))-('Trajectory Map'!G1197*'Trajectory Map'!G1197/((VLOOKUP($D$5,$AD$3:$AR$2002,15,FALSE)*4*COS(RADIANS(90-2*DEGREES(ASIN($D$5/2000))))*COS(RADIANS(90-2*DEGREES(ASIN($D$5/2000))))))))</f>
        <v>4.053553988142383</v>
      </c>
      <c r="AD1197" s="33">
        <f t="shared" si="126"/>
        <v>1195</v>
      </c>
      <c r="AE1197" s="33">
        <f t="shared" si="123"/>
        <v>1603.7378214658404</v>
      </c>
      <c r="AH1197" s="33">
        <f t="shared" si="124"/>
        <v>36.691057378046303</v>
      </c>
      <c r="AI1197" s="33">
        <f t="shared" si="125"/>
        <v>53.308942621953697</v>
      </c>
      <c r="AK1197" s="75">
        <f t="shared" si="127"/>
        <v>16.617885243907395</v>
      </c>
      <c r="AN1197" s="64"/>
      <c r="AQ1197" s="64"/>
      <c r="AR1197" s="75">
        <f>(SQRT((SIN(RADIANS(90-DEGREES(ASIN(AD1197/2000))))*SQRT(2*Basic!$C$4*9.81)*Tool!$B$125*SIN(RADIANS(90-DEGREES(ASIN(AD1197/2000))))*SQRT(2*Basic!$C$4*9.81)*Tool!$B$125)+(COS(RADIANS(90-DEGREES(ASIN(AD1197/2000))))*SQRT(2*Basic!$C$4*9.81)*COS(RADIANS(90-DEGREES(ASIN(AD1197/2000))))*SQRT(2*Basic!$C$4*9.81))))*(SQRT((SIN(RADIANS(90-DEGREES(ASIN(AD1197/2000))))*SQRT(2*Basic!$C$4*9.81)*Tool!$B$125*SIN(RADIANS(90-DEGREES(ASIN(AD1197/2000))))*SQRT(2*Basic!$C$4*9.81)*Tool!$B$125)+(COS(RADIANS(90-DEGREES(ASIN(AD1197/2000))))*SQRT(2*Basic!$C$4*9.81)*COS(RADIANS(90-DEGREES(ASIN(AD1197/2000))))*SQRT(2*Basic!$C$4*9.81))))/(2*9.81)</f>
        <v>1.21047922225</v>
      </c>
      <c r="AS1197" s="75">
        <f>(1/9.81)*((SQRT((SIN(RADIANS(90-DEGREES(ASIN(AD1197/2000))))*SQRT(2*Basic!$C$4*9.81)*Tool!$B$125*SIN(RADIANS(90-DEGREES(ASIN(AD1197/2000))))*SQRT(2*Basic!$C$4*9.81)*Tool!$B$125)+(COS(RADIANS(90-DEGREES(ASIN(AD1197/2000))))*SQRT(2*Basic!$C$4*9.81)*COS(RADIANS(90-DEGREES(ASIN(AD1197/2000))))*SQRT(2*Basic!$C$4*9.81))))*SIN(RADIANS(AK1197))+(SQRT(((SQRT((SIN(RADIANS(90-DEGREES(ASIN(AD1197/2000))))*SQRT(2*Basic!$C$4*9.81)*Tool!$B$125*SIN(RADIANS(90-DEGREES(ASIN(AD1197/2000))))*SQRT(2*Basic!$C$4*9.81)*Tool!$B$125)+(COS(RADIANS(90-DEGREES(ASIN(AD1197/2000))))*SQRT(2*Basic!$C$4*9.81)*COS(RADIANS(90-DEGREES(ASIN(AD1197/2000))))*SQRT(2*Basic!$C$4*9.81))))*SIN(RADIANS(AK1197))*(SQRT((SIN(RADIANS(90-DEGREES(ASIN(AD1197/2000))))*SQRT(2*Basic!$C$4*9.81)*Tool!$B$125*SIN(RADIANS(90-DEGREES(ASIN(AD1197/2000))))*SQRT(2*Basic!$C$4*9.81)*Tool!$B$125)+(COS(RADIANS(90-DEGREES(ASIN(AD1197/2000))))*SQRT(2*Basic!$C$4*9.81)*COS(RADIANS(90-DEGREES(ASIN(AD1197/2000))))*SQRT(2*Basic!$C$4*9.81))))*SIN(RADIANS(AK1197)))-19.62*(-Basic!$C$3))))*(SQRT((SIN(RADIANS(90-DEGREES(ASIN(AD1197/2000))))*SQRT(2*Basic!$C$4*9.81)*Tool!$B$125*SIN(RADIANS(90-DEGREES(ASIN(AD1197/2000))))*SQRT(2*Basic!$C$4*9.81)*Tool!$B$125)+(COS(RADIANS(90-DEGREES(ASIN(AD1197/2000))))*SQRT(2*Basic!$C$4*9.81)*COS(RADIANS(90-DEGREES(ASIN(AD1197/2000))))*SQRT(2*Basic!$C$4*9.81))))*COS(RADIANS(AK1197))</f>
        <v>5.8707077184235983</v>
      </c>
    </row>
    <row r="1198" spans="6:45" x14ac:dyDescent="0.3">
      <c r="F1198">
        <v>1196</v>
      </c>
      <c r="G1198" s="31">
        <f t="shared" si="122"/>
        <v>3.525857709600746</v>
      </c>
      <c r="H1198" s="35">
        <f>Tool!$E$10+('Trajectory Map'!G1198*SIN(RADIANS(90-2*DEGREES(ASIN($D$5/2000))))/COS(RADIANS(90-2*DEGREES(ASIN($D$5/2000))))-('Trajectory Map'!G1198*'Trajectory Map'!G1198/((VLOOKUP($D$5,$AD$3:$AR$2002,15,FALSE)*4*COS(RADIANS(90-2*DEGREES(ASIN($D$5/2000))))*COS(RADIANS(90-2*DEGREES(ASIN($D$5/2000))))))))</f>
        <v>4.0498599141064231</v>
      </c>
      <c r="AD1198" s="33">
        <f t="shared" si="126"/>
        <v>1196</v>
      </c>
      <c r="AE1198" s="33">
        <f t="shared" si="123"/>
        <v>1602.9922021020564</v>
      </c>
      <c r="AH1198" s="33">
        <f t="shared" si="124"/>
        <v>36.726792084263977</v>
      </c>
      <c r="AI1198" s="33">
        <f t="shared" si="125"/>
        <v>53.273207915736023</v>
      </c>
      <c r="AK1198" s="75">
        <f t="shared" si="127"/>
        <v>16.546415831472046</v>
      </c>
      <c r="AN1198" s="64"/>
      <c r="AQ1198" s="64"/>
      <c r="AR1198" s="75">
        <f>(SQRT((SIN(RADIANS(90-DEGREES(ASIN(AD1198/2000))))*SQRT(2*Basic!$C$4*9.81)*Tool!$B$125*SIN(RADIANS(90-DEGREES(ASIN(AD1198/2000))))*SQRT(2*Basic!$C$4*9.81)*Tool!$B$125)+(COS(RADIANS(90-DEGREES(ASIN(AD1198/2000))))*SQRT(2*Basic!$C$4*9.81)*COS(RADIANS(90-DEGREES(ASIN(AD1198/2000))))*SQRT(2*Basic!$C$4*9.81))))*(SQRT((SIN(RADIANS(90-DEGREES(ASIN(AD1198/2000))))*SQRT(2*Basic!$C$4*9.81)*Tool!$B$125*SIN(RADIANS(90-DEGREES(ASIN(AD1198/2000))))*SQRT(2*Basic!$C$4*9.81)*Tool!$B$125)+(COS(RADIANS(90-DEGREES(ASIN(AD1198/2000))))*SQRT(2*Basic!$C$4*9.81)*COS(RADIANS(90-DEGREES(ASIN(AD1198/2000))))*SQRT(2*Basic!$C$4*9.81))))/(2*9.81)</f>
        <v>1.21112022544</v>
      </c>
      <c r="AS1198" s="75">
        <f>(1/9.81)*((SQRT((SIN(RADIANS(90-DEGREES(ASIN(AD1198/2000))))*SQRT(2*Basic!$C$4*9.81)*Tool!$B$125*SIN(RADIANS(90-DEGREES(ASIN(AD1198/2000))))*SQRT(2*Basic!$C$4*9.81)*Tool!$B$125)+(COS(RADIANS(90-DEGREES(ASIN(AD1198/2000))))*SQRT(2*Basic!$C$4*9.81)*COS(RADIANS(90-DEGREES(ASIN(AD1198/2000))))*SQRT(2*Basic!$C$4*9.81))))*SIN(RADIANS(AK1198))+(SQRT(((SQRT((SIN(RADIANS(90-DEGREES(ASIN(AD1198/2000))))*SQRT(2*Basic!$C$4*9.81)*Tool!$B$125*SIN(RADIANS(90-DEGREES(ASIN(AD1198/2000))))*SQRT(2*Basic!$C$4*9.81)*Tool!$B$125)+(COS(RADIANS(90-DEGREES(ASIN(AD1198/2000))))*SQRT(2*Basic!$C$4*9.81)*COS(RADIANS(90-DEGREES(ASIN(AD1198/2000))))*SQRT(2*Basic!$C$4*9.81))))*SIN(RADIANS(AK1198))*(SQRT((SIN(RADIANS(90-DEGREES(ASIN(AD1198/2000))))*SQRT(2*Basic!$C$4*9.81)*Tool!$B$125*SIN(RADIANS(90-DEGREES(ASIN(AD1198/2000))))*SQRT(2*Basic!$C$4*9.81)*Tool!$B$125)+(COS(RADIANS(90-DEGREES(ASIN(AD1198/2000))))*SQRT(2*Basic!$C$4*9.81)*COS(RADIANS(90-DEGREES(ASIN(AD1198/2000))))*SQRT(2*Basic!$C$4*9.81))))*SIN(RADIANS(AK1198)))-19.62*(-Basic!$C$3))))*(SQRT((SIN(RADIANS(90-DEGREES(ASIN(AD1198/2000))))*SQRT(2*Basic!$C$4*9.81)*Tool!$B$125*SIN(RADIANS(90-DEGREES(ASIN(AD1198/2000))))*SQRT(2*Basic!$C$4*9.81)*Tool!$B$125)+(COS(RADIANS(90-DEGREES(ASIN(AD1198/2000))))*SQRT(2*Basic!$C$4*9.81)*COS(RADIANS(90-DEGREES(ASIN(AD1198/2000))))*SQRT(2*Basic!$C$4*9.81))))*COS(RADIANS(AK1198))</f>
        <v>5.8715127307633361</v>
      </c>
    </row>
    <row r="1199" spans="6:45" x14ac:dyDescent="0.3">
      <c r="F1199">
        <v>1197</v>
      </c>
      <c r="G1199" s="31">
        <f t="shared" si="122"/>
        <v>3.5288057511639574</v>
      </c>
      <c r="H1199" s="35">
        <f>Tool!$E$10+('Trajectory Map'!G1199*SIN(RADIANS(90-2*DEGREES(ASIN($D$5/2000))))/COS(RADIANS(90-2*DEGREES(ASIN($D$5/2000))))-('Trajectory Map'!G1199*'Trajectory Map'!G1199/((VLOOKUP($D$5,$AD$3:$AR$2002,15,FALSE)*4*COS(RADIANS(90-2*DEGREES(ASIN($D$5/2000))))*COS(RADIANS(90-2*DEGREES(ASIN($D$5/2000))))))))</f>
        <v>4.0461623864769471</v>
      </c>
      <c r="AD1199" s="33">
        <f t="shared" si="126"/>
        <v>1197</v>
      </c>
      <c r="AE1199" s="33">
        <f t="shared" si="123"/>
        <v>1602.2456116338719</v>
      </c>
      <c r="AH1199" s="33">
        <f t="shared" si="124"/>
        <v>36.762543426899811</v>
      </c>
      <c r="AI1199" s="33">
        <f t="shared" si="125"/>
        <v>53.237456573100189</v>
      </c>
      <c r="AK1199" s="75">
        <f t="shared" si="127"/>
        <v>16.474913146200379</v>
      </c>
      <c r="AN1199" s="64"/>
      <c r="AQ1199" s="64"/>
      <c r="AR1199" s="75">
        <f>(SQRT((SIN(RADIANS(90-DEGREES(ASIN(AD1199/2000))))*SQRT(2*Basic!$C$4*9.81)*Tool!$B$125*SIN(RADIANS(90-DEGREES(ASIN(AD1199/2000))))*SQRT(2*Basic!$C$4*9.81)*Tool!$B$125)+(COS(RADIANS(90-DEGREES(ASIN(AD1199/2000))))*SQRT(2*Basic!$C$4*9.81)*COS(RADIANS(90-DEGREES(ASIN(AD1199/2000))))*SQRT(2*Basic!$C$4*9.81))))*(SQRT((SIN(RADIANS(90-DEGREES(ASIN(AD1199/2000))))*SQRT(2*Basic!$C$4*9.81)*Tool!$B$125*SIN(RADIANS(90-DEGREES(ASIN(AD1199/2000))))*SQRT(2*Basic!$C$4*9.81)*Tool!$B$125)+(COS(RADIANS(90-DEGREES(ASIN(AD1199/2000))))*SQRT(2*Basic!$C$4*9.81)*COS(RADIANS(90-DEGREES(ASIN(AD1199/2000))))*SQRT(2*Basic!$C$4*9.81))))/(2*9.81)</f>
        <v>1.2117617648100005</v>
      </c>
      <c r="AS1199" s="75">
        <f>(1/9.81)*((SQRT((SIN(RADIANS(90-DEGREES(ASIN(AD1199/2000))))*SQRT(2*Basic!$C$4*9.81)*Tool!$B$125*SIN(RADIANS(90-DEGREES(ASIN(AD1199/2000))))*SQRT(2*Basic!$C$4*9.81)*Tool!$B$125)+(COS(RADIANS(90-DEGREES(ASIN(AD1199/2000))))*SQRT(2*Basic!$C$4*9.81)*COS(RADIANS(90-DEGREES(ASIN(AD1199/2000))))*SQRT(2*Basic!$C$4*9.81))))*SIN(RADIANS(AK1199))+(SQRT(((SQRT((SIN(RADIANS(90-DEGREES(ASIN(AD1199/2000))))*SQRT(2*Basic!$C$4*9.81)*Tool!$B$125*SIN(RADIANS(90-DEGREES(ASIN(AD1199/2000))))*SQRT(2*Basic!$C$4*9.81)*Tool!$B$125)+(COS(RADIANS(90-DEGREES(ASIN(AD1199/2000))))*SQRT(2*Basic!$C$4*9.81)*COS(RADIANS(90-DEGREES(ASIN(AD1199/2000))))*SQRT(2*Basic!$C$4*9.81))))*SIN(RADIANS(AK1199))*(SQRT((SIN(RADIANS(90-DEGREES(ASIN(AD1199/2000))))*SQRT(2*Basic!$C$4*9.81)*Tool!$B$125*SIN(RADIANS(90-DEGREES(ASIN(AD1199/2000))))*SQRT(2*Basic!$C$4*9.81)*Tool!$B$125)+(COS(RADIANS(90-DEGREES(ASIN(AD1199/2000))))*SQRT(2*Basic!$C$4*9.81)*COS(RADIANS(90-DEGREES(ASIN(AD1199/2000))))*SQRT(2*Basic!$C$4*9.81))))*SIN(RADIANS(AK1199)))-19.62*(-Basic!$C$3))))*(SQRT((SIN(RADIANS(90-DEGREES(ASIN(AD1199/2000))))*SQRT(2*Basic!$C$4*9.81)*Tool!$B$125*SIN(RADIANS(90-DEGREES(ASIN(AD1199/2000))))*SQRT(2*Basic!$C$4*9.81)*Tool!$B$125)+(COS(RADIANS(90-DEGREES(ASIN(AD1199/2000))))*SQRT(2*Basic!$C$4*9.81)*COS(RADIANS(90-DEGREES(ASIN(AD1199/2000))))*SQRT(2*Basic!$C$4*9.81))))*COS(RADIANS(AK1199))</f>
        <v>5.8723050478576626</v>
      </c>
    </row>
    <row r="1200" spans="6:45" x14ac:dyDescent="0.3">
      <c r="F1200">
        <v>1198</v>
      </c>
      <c r="G1200" s="31">
        <f t="shared" si="122"/>
        <v>3.5317537927271694</v>
      </c>
      <c r="H1200" s="35">
        <f>Tool!$E$10+('Trajectory Map'!G1200*SIN(RADIANS(90-2*DEGREES(ASIN($D$5/2000))))/COS(RADIANS(90-2*DEGREES(ASIN($D$5/2000))))-('Trajectory Map'!G1200*'Trajectory Map'!G1200/((VLOOKUP($D$5,$AD$3:$AR$2002,15,FALSE)*4*COS(RADIANS(90-2*DEGREES(ASIN($D$5/2000))))*COS(RADIANS(90-2*DEGREES(ASIN($D$5/2000))))))))</f>
        <v>4.0424614052539578</v>
      </c>
      <c r="AD1200" s="33">
        <f t="shared" si="126"/>
        <v>1198</v>
      </c>
      <c r="AE1200" s="33">
        <f t="shared" si="123"/>
        <v>1601.498048703151</v>
      </c>
      <c r="AH1200" s="33">
        <f t="shared" si="124"/>
        <v>36.798311443150091</v>
      </c>
      <c r="AI1200" s="33">
        <f t="shared" si="125"/>
        <v>53.201688556849909</v>
      </c>
      <c r="AK1200" s="75">
        <f t="shared" si="127"/>
        <v>16.403377113699818</v>
      </c>
      <c r="AN1200" s="64"/>
      <c r="AQ1200" s="64"/>
      <c r="AR1200" s="75">
        <f>(SQRT((SIN(RADIANS(90-DEGREES(ASIN(AD1200/2000))))*SQRT(2*Basic!$C$4*9.81)*Tool!$B$125*SIN(RADIANS(90-DEGREES(ASIN(AD1200/2000))))*SQRT(2*Basic!$C$4*9.81)*Tool!$B$125)+(COS(RADIANS(90-DEGREES(ASIN(AD1200/2000))))*SQRT(2*Basic!$C$4*9.81)*COS(RADIANS(90-DEGREES(ASIN(AD1200/2000))))*SQRT(2*Basic!$C$4*9.81))))*(SQRT((SIN(RADIANS(90-DEGREES(ASIN(AD1200/2000))))*SQRT(2*Basic!$C$4*9.81)*Tool!$B$125*SIN(RADIANS(90-DEGREES(ASIN(AD1200/2000))))*SQRT(2*Basic!$C$4*9.81)*Tool!$B$125)+(COS(RADIANS(90-DEGREES(ASIN(AD1200/2000))))*SQRT(2*Basic!$C$4*9.81)*COS(RADIANS(90-DEGREES(ASIN(AD1200/2000))))*SQRT(2*Basic!$C$4*9.81))))/(2*9.81)</f>
        <v>1.2124038403600002</v>
      </c>
      <c r="AS1200" s="75">
        <f>(1/9.81)*((SQRT((SIN(RADIANS(90-DEGREES(ASIN(AD1200/2000))))*SQRT(2*Basic!$C$4*9.81)*Tool!$B$125*SIN(RADIANS(90-DEGREES(ASIN(AD1200/2000))))*SQRT(2*Basic!$C$4*9.81)*Tool!$B$125)+(COS(RADIANS(90-DEGREES(ASIN(AD1200/2000))))*SQRT(2*Basic!$C$4*9.81)*COS(RADIANS(90-DEGREES(ASIN(AD1200/2000))))*SQRT(2*Basic!$C$4*9.81))))*SIN(RADIANS(AK1200))+(SQRT(((SQRT((SIN(RADIANS(90-DEGREES(ASIN(AD1200/2000))))*SQRT(2*Basic!$C$4*9.81)*Tool!$B$125*SIN(RADIANS(90-DEGREES(ASIN(AD1200/2000))))*SQRT(2*Basic!$C$4*9.81)*Tool!$B$125)+(COS(RADIANS(90-DEGREES(ASIN(AD1200/2000))))*SQRT(2*Basic!$C$4*9.81)*COS(RADIANS(90-DEGREES(ASIN(AD1200/2000))))*SQRT(2*Basic!$C$4*9.81))))*SIN(RADIANS(AK1200))*(SQRT((SIN(RADIANS(90-DEGREES(ASIN(AD1200/2000))))*SQRT(2*Basic!$C$4*9.81)*Tool!$B$125*SIN(RADIANS(90-DEGREES(ASIN(AD1200/2000))))*SQRT(2*Basic!$C$4*9.81)*Tool!$B$125)+(COS(RADIANS(90-DEGREES(ASIN(AD1200/2000))))*SQRT(2*Basic!$C$4*9.81)*COS(RADIANS(90-DEGREES(ASIN(AD1200/2000))))*SQRT(2*Basic!$C$4*9.81))))*SIN(RADIANS(AK1200)))-19.62*(-Basic!$C$3))))*(SQRT((SIN(RADIANS(90-DEGREES(ASIN(AD1200/2000))))*SQRT(2*Basic!$C$4*9.81)*Tool!$B$125*SIN(RADIANS(90-DEGREES(ASIN(AD1200/2000))))*SQRT(2*Basic!$C$4*9.81)*Tool!$B$125)+(COS(RADIANS(90-DEGREES(ASIN(AD1200/2000))))*SQRT(2*Basic!$C$4*9.81)*COS(RADIANS(90-DEGREES(ASIN(AD1200/2000))))*SQRT(2*Basic!$C$4*9.81))))*COS(RADIANS(AK1200))</f>
        <v>5.8730846553781921</v>
      </c>
    </row>
    <row r="1201" spans="6:45" x14ac:dyDescent="0.3">
      <c r="F1201">
        <v>1199</v>
      </c>
      <c r="G1201" s="31">
        <f t="shared" si="122"/>
        <v>3.5347018342903804</v>
      </c>
      <c r="H1201" s="35">
        <f>Tool!$E$10+('Trajectory Map'!G1201*SIN(RADIANS(90-2*DEGREES(ASIN($D$5/2000))))/COS(RADIANS(90-2*DEGREES(ASIN($D$5/2000))))-('Trajectory Map'!G1201*'Trajectory Map'!G1201/((VLOOKUP($D$5,$AD$3:$AR$2002,15,FALSE)*4*COS(RADIANS(90-2*DEGREES(ASIN($D$5/2000))))*COS(RADIANS(90-2*DEGREES(ASIN($D$5/2000))))))))</f>
        <v>4.0387569704374542</v>
      </c>
      <c r="AD1201" s="33">
        <f t="shared" si="126"/>
        <v>1199</v>
      </c>
      <c r="AE1201" s="33">
        <f t="shared" si="123"/>
        <v>1600.7495119474502</v>
      </c>
      <c r="AH1201" s="33">
        <f t="shared" si="124"/>
        <v>36.834096170324003</v>
      </c>
      <c r="AI1201" s="33">
        <f t="shared" si="125"/>
        <v>53.165903829675997</v>
      </c>
      <c r="AK1201" s="75">
        <f t="shared" si="127"/>
        <v>16.331807659351995</v>
      </c>
      <c r="AN1201" s="64"/>
      <c r="AQ1201" s="64"/>
      <c r="AR1201" s="75">
        <f>(SQRT((SIN(RADIANS(90-DEGREES(ASIN(AD1201/2000))))*SQRT(2*Basic!$C$4*9.81)*Tool!$B$125*SIN(RADIANS(90-DEGREES(ASIN(AD1201/2000))))*SQRT(2*Basic!$C$4*9.81)*Tool!$B$125)+(COS(RADIANS(90-DEGREES(ASIN(AD1201/2000))))*SQRT(2*Basic!$C$4*9.81)*COS(RADIANS(90-DEGREES(ASIN(AD1201/2000))))*SQRT(2*Basic!$C$4*9.81))))*(SQRT((SIN(RADIANS(90-DEGREES(ASIN(AD1201/2000))))*SQRT(2*Basic!$C$4*9.81)*Tool!$B$125*SIN(RADIANS(90-DEGREES(ASIN(AD1201/2000))))*SQRT(2*Basic!$C$4*9.81)*Tool!$B$125)+(COS(RADIANS(90-DEGREES(ASIN(AD1201/2000))))*SQRT(2*Basic!$C$4*9.81)*COS(RADIANS(90-DEGREES(ASIN(AD1201/2000))))*SQRT(2*Basic!$C$4*9.81))))/(2*9.81)</f>
        <v>1.2130464520900002</v>
      </c>
      <c r="AS1201" s="75">
        <f>(1/9.81)*((SQRT((SIN(RADIANS(90-DEGREES(ASIN(AD1201/2000))))*SQRT(2*Basic!$C$4*9.81)*Tool!$B$125*SIN(RADIANS(90-DEGREES(ASIN(AD1201/2000))))*SQRT(2*Basic!$C$4*9.81)*Tool!$B$125)+(COS(RADIANS(90-DEGREES(ASIN(AD1201/2000))))*SQRT(2*Basic!$C$4*9.81)*COS(RADIANS(90-DEGREES(ASIN(AD1201/2000))))*SQRT(2*Basic!$C$4*9.81))))*SIN(RADIANS(AK1201))+(SQRT(((SQRT((SIN(RADIANS(90-DEGREES(ASIN(AD1201/2000))))*SQRT(2*Basic!$C$4*9.81)*Tool!$B$125*SIN(RADIANS(90-DEGREES(ASIN(AD1201/2000))))*SQRT(2*Basic!$C$4*9.81)*Tool!$B$125)+(COS(RADIANS(90-DEGREES(ASIN(AD1201/2000))))*SQRT(2*Basic!$C$4*9.81)*COS(RADIANS(90-DEGREES(ASIN(AD1201/2000))))*SQRT(2*Basic!$C$4*9.81))))*SIN(RADIANS(AK1201))*(SQRT((SIN(RADIANS(90-DEGREES(ASIN(AD1201/2000))))*SQRT(2*Basic!$C$4*9.81)*Tool!$B$125*SIN(RADIANS(90-DEGREES(ASIN(AD1201/2000))))*SQRT(2*Basic!$C$4*9.81)*Tool!$B$125)+(COS(RADIANS(90-DEGREES(ASIN(AD1201/2000))))*SQRT(2*Basic!$C$4*9.81)*COS(RADIANS(90-DEGREES(ASIN(AD1201/2000))))*SQRT(2*Basic!$C$4*9.81))))*SIN(RADIANS(AK1201)))-19.62*(-Basic!$C$3))))*(SQRT((SIN(RADIANS(90-DEGREES(ASIN(AD1201/2000))))*SQRT(2*Basic!$C$4*9.81)*Tool!$B$125*SIN(RADIANS(90-DEGREES(ASIN(AD1201/2000))))*SQRT(2*Basic!$C$4*9.81)*Tool!$B$125)+(COS(RADIANS(90-DEGREES(ASIN(AD1201/2000))))*SQRT(2*Basic!$C$4*9.81)*COS(RADIANS(90-DEGREES(ASIN(AD1201/2000))))*SQRT(2*Basic!$C$4*9.81))))*COS(RADIANS(AK1201))</f>
        <v>5.8738515390192179</v>
      </c>
    </row>
    <row r="1202" spans="6:45" x14ac:dyDescent="0.3">
      <c r="F1202">
        <v>1200</v>
      </c>
      <c r="G1202" s="31">
        <f t="shared" si="122"/>
        <v>3.5376498758535919</v>
      </c>
      <c r="H1202" s="35">
        <f>Tool!$E$10+('Trajectory Map'!G1202*SIN(RADIANS(90-2*DEGREES(ASIN($D$5/2000))))/COS(RADIANS(90-2*DEGREES(ASIN($D$5/2000))))-('Trajectory Map'!G1202*'Trajectory Map'!G1202/((VLOOKUP($D$5,$AD$3:$AR$2002,15,FALSE)*4*COS(RADIANS(90-2*DEGREES(ASIN($D$5/2000))))*COS(RADIANS(90-2*DEGREES(ASIN($D$5/2000))))))))</f>
        <v>4.0350490820274363</v>
      </c>
      <c r="AD1202" s="33">
        <f t="shared" si="126"/>
        <v>1200</v>
      </c>
      <c r="AE1202" s="33">
        <f t="shared" si="123"/>
        <v>1600</v>
      </c>
      <c r="AH1202" s="33">
        <f t="shared" si="124"/>
        <v>36.86989764584402</v>
      </c>
      <c r="AI1202" s="33">
        <f t="shared" si="125"/>
        <v>53.13010235415598</v>
      </c>
      <c r="AK1202" s="75">
        <f t="shared" si="127"/>
        <v>16.26020470831196</v>
      </c>
      <c r="AN1202" s="64"/>
      <c r="AQ1202" s="64"/>
      <c r="AR1202" s="75">
        <f>(SQRT((SIN(RADIANS(90-DEGREES(ASIN(AD1202/2000))))*SQRT(2*Basic!$C$4*9.81)*Tool!$B$125*SIN(RADIANS(90-DEGREES(ASIN(AD1202/2000))))*SQRT(2*Basic!$C$4*9.81)*Tool!$B$125)+(COS(RADIANS(90-DEGREES(ASIN(AD1202/2000))))*SQRT(2*Basic!$C$4*9.81)*COS(RADIANS(90-DEGREES(ASIN(AD1202/2000))))*SQRT(2*Basic!$C$4*9.81))))*(SQRT((SIN(RADIANS(90-DEGREES(ASIN(AD1202/2000))))*SQRT(2*Basic!$C$4*9.81)*Tool!$B$125*SIN(RADIANS(90-DEGREES(ASIN(AD1202/2000))))*SQRT(2*Basic!$C$4*9.81)*Tool!$B$125)+(COS(RADIANS(90-DEGREES(ASIN(AD1202/2000))))*SQRT(2*Basic!$C$4*9.81)*COS(RADIANS(90-DEGREES(ASIN(AD1202/2000))))*SQRT(2*Basic!$C$4*9.81))))/(2*9.81)</f>
        <v>1.2136896000000004</v>
      </c>
      <c r="AS1202" s="75">
        <f>(1/9.81)*((SQRT((SIN(RADIANS(90-DEGREES(ASIN(AD1202/2000))))*SQRT(2*Basic!$C$4*9.81)*Tool!$B$125*SIN(RADIANS(90-DEGREES(ASIN(AD1202/2000))))*SQRT(2*Basic!$C$4*9.81)*Tool!$B$125)+(COS(RADIANS(90-DEGREES(ASIN(AD1202/2000))))*SQRT(2*Basic!$C$4*9.81)*COS(RADIANS(90-DEGREES(ASIN(AD1202/2000))))*SQRT(2*Basic!$C$4*9.81))))*SIN(RADIANS(AK1202))+(SQRT(((SQRT((SIN(RADIANS(90-DEGREES(ASIN(AD1202/2000))))*SQRT(2*Basic!$C$4*9.81)*Tool!$B$125*SIN(RADIANS(90-DEGREES(ASIN(AD1202/2000))))*SQRT(2*Basic!$C$4*9.81)*Tool!$B$125)+(COS(RADIANS(90-DEGREES(ASIN(AD1202/2000))))*SQRT(2*Basic!$C$4*9.81)*COS(RADIANS(90-DEGREES(ASIN(AD1202/2000))))*SQRT(2*Basic!$C$4*9.81))))*SIN(RADIANS(AK1202))*(SQRT((SIN(RADIANS(90-DEGREES(ASIN(AD1202/2000))))*SQRT(2*Basic!$C$4*9.81)*Tool!$B$125*SIN(RADIANS(90-DEGREES(ASIN(AD1202/2000))))*SQRT(2*Basic!$C$4*9.81)*Tool!$B$125)+(COS(RADIANS(90-DEGREES(ASIN(AD1202/2000))))*SQRT(2*Basic!$C$4*9.81)*COS(RADIANS(90-DEGREES(ASIN(AD1202/2000))))*SQRT(2*Basic!$C$4*9.81))))*SIN(RADIANS(AK1202)))-19.62*(-Basic!$C$3))))*(SQRT((SIN(RADIANS(90-DEGREES(ASIN(AD1202/2000))))*SQRT(2*Basic!$C$4*9.81)*Tool!$B$125*SIN(RADIANS(90-DEGREES(ASIN(AD1202/2000))))*SQRT(2*Basic!$C$4*9.81)*Tool!$B$125)+(COS(RADIANS(90-DEGREES(ASIN(AD1202/2000))))*SQRT(2*Basic!$C$4*9.81)*COS(RADIANS(90-DEGREES(ASIN(AD1202/2000))))*SQRT(2*Basic!$C$4*9.81))))*COS(RADIANS(AK1202))</f>
        <v>5.8746056844977872</v>
      </c>
    </row>
    <row r="1203" spans="6:45" x14ac:dyDescent="0.3">
      <c r="F1203">
        <v>1201</v>
      </c>
      <c r="G1203" s="31">
        <f t="shared" si="122"/>
        <v>3.540597917416803</v>
      </c>
      <c r="H1203" s="35">
        <f>Tool!$E$10+('Trajectory Map'!G1203*SIN(RADIANS(90-2*DEGREES(ASIN($D$5/2000))))/COS(RADIANS(90-2*DEGREES(ASIN($D$5/2000))))-('Trajectory Map'!G1203*'Trajectory Map'!G1203/((VLOOKUP($D$5,$AD$3:$AR$2002,15,FALSE)*4*COS(RADIANS(90-2*DEGREES(ASIN($D$5/2000))))*COS(RADIANS(90-2*DEGREES(ASIN($D$5/2000))))))))</f>
        <v>4.0313377400239059</v>
      </c>
      <c r="AD1203" s="33">
        <f t="shared" si="126"/>
        <v>1201</v>
      </c>
      <c r="AE1203" s="33">
        <f t="shared" si="123"/>
        <v>1599.2495114896863</v>
      </c>
      <c r="AH1203" s="33">
        <f t="shared" si="124"/>
        <v>36.905715907246481</v>
      </c>
      <c r="AI1203" s="33">
        <f t="shared" si="125"/>
        <v>53.094284092753519</v>
      </c>
      <c r="AK1203" s="75">
        <f t="shared" si="127"/>
        <v>16.188568185507037</v>
      </c>
      <c r="AN1203" s="64"/>
      <c r="AQ1203" s="64"/>
      <c r="AR1203" s="75">
        <f>(SQRT((SIN(RADIANS(90-DEGREES(ASIN(AD1203/2000))))*SQRT(2*Basic!$C$4*9.81)*Tool!$B$125*SIN(RADIANS(90-DEGREES(ASIN(AD1203/2000))))*SQRT(2*Basic!$C$4*9.81)*Tool!$B$125)+(COS(RADIANS(90-DEGREES(ASIN(AD1203/2000))))*SQRT(2*Basic!$C$4*9.81)*COS(RADIANS(90-DEGREES(ASIN(AD1203/2000))))*SQRT(2*Basic!$C$4*9.81))))*(SQRT((SIN(RADIANS(90-DEGREES(ASIN(AD1203/2000))))*SQRT(2*Basic!$C$4*9.81)*Tool!$B$125*SIN(RADIANS(90-DEGREES(ASIN(AD1203/2000))))*SQRT(2*Basic!$C$4*9.81)*Tool!$B$125)+(COS(RADIANS(90-DEGREES(ASIN(AD1203/2000))))*SQRT(2*Basic!$C$4*9.81)*COS(RADIANS(90-DEGREES(ASIN(AD1203/2000))))*SQRT(2*Basic!$C$4*9.81))))/(2*9.81)</f>
        <v>1.2143332840900003</v>
      </c>
      <c r="AS1203" s="75">
        <f>(1/9.81)*((SQRT((SIN(RADIANS(90-DEGREES(ASIN(AD1203/2000))))*SQRT(2*Basic!$C$4*9.81)*Tool!$B$125*SIN(RADIANS(90-DEGREES(ASIN(AD1203/2000))))*SQRT(2*Basic!$C$4*9.81)*Tool!$B$125)+(COS(RADIANS(90-DEGREES(ASIN(AD1203/2000))))*SQRT(2*Basic!$C$4*9.81)*COS(RADIANS(90-DEGREES(ASIN(AD1203/2000))))*SQRT(2*Basic!$C$4*9.81))))*SIN(RADIANS(AK1203))+(SQRT(((SQRT((SIN(RADIANS(90-DEGREES(ASIN(AD1203/2000))))*SQRT(2*Basic!$C$4*9.81)*Tool!$B$125*SIN(RADIANS(90-DEGREES(ASIN(AD1203/2000))))*SQRT(2*Basic!$C$4*9.81)*Tool!$B$125)+(COS(RADIANS(90-DEGREES(ASIN(AD1203/2000))))*SQRT(2*Basic!$C$4*9.81)*COS(RADIANS(90-DEGREES(ASIN(AD1203/2000))))*SQRT(2*Basic!$C$4*9.81))))*SIN(RADIANS(AK1203))*(SQRT((SIN(RADIANS(90-DEGREES(ASIN(AD1203/2000))))*SQRT(2*Basic!$C$4*9.81)*Tool!$B$125*SIN(RADIANS(90-DEGREES(ASIN(AD1203/2000))))*SQRT(2*Basic!$C$4*9.81)*Tool!$B$125)+(COS(RADIANS(90-DEGREES(ASIN(AD1203/2000))))*SQRT(2*Basic!$C$4*9.81)*COS(RADIANS(90-DEGREES(ASIN(AD1203/2000))))*SQRT(2*Basic!$C$4*9.81))))*SIN(RADIANS(AK1203)))-19.62*(-Basic!$C$3))))*(SQRT((SIN(RADIANS(90-DEGREES(ASIN(AD1203/2000))))*SQRT(2*Basic!$C$4*9.81)*Tool!$B$125*SIN(RADIANS(90-DEGREES(ASIN(AD1203/2000))))*SQRT(2*Basic!$C$4*9.81)*Tool!$B$125)+(COS(RADIANS(90-DEGREES(ASIN(AD1203/2000))))*SQRT(2*Basic!$C$4*9.81)*COS(RADIANS(90-DEGREES(ASIN(AD1203/2000))))*SQRT(2*Basic!$C$4*9.81))))*COS(RADIANS(AK1203))</f>
        <v>5.8753470775538128</v>
      </c>
    </row>
    <row r="1204" spans="6:45" x14ac:dyDescent="0.3">
      <c r="F1204">
        <v>1202</v>
      </c>
      <c r="G1204" s="31">
        <f t="shared" si="122"/>
        <v>3.5435459589800145</v>
      </c>
      <c r="H1204" s="35">
        <f>Tool!$E$10+('Trajectory Map'!G1204*SIN(RADIANS(90-2*DEGREES(ASIN($D$5/2000))))/COS(RADIANS(90-2*DEGREES(ASIN($D$5/2000))))-('Trajectory Map'!G1204*'Trajectory Map'!G1204/((VLOOKUP($D$5,$AD$3:$AR$2002,15,FALSE)*4*COS(RADIANS(90-2*DEGREES(ASIN($D$5/2000))))*COS(RADIANS(90-2*DEGREES(ASIN($D$5/2000))))))))</f>
        <v>4.0276229444268594</v>
      </c>
      <c r="AD1204" s="33">
        <f t="shared" si="126"/>
        <v>1202</v>
      </c>
      <c r="AE1204" s="33">
        <f t="shared" si="123"/>
        <v>1598.4980450410317</v>
      </c>
      <c r="AH1204" s="33">
        <f t="shared" si="124"/>
        <v>36.941550992182023</v>
      </c>
      <c r="AI1204" s="33">
        <f t="shared" si="125"/>
        <v>53.058449007817977</v>
      </c>
      <c r="AK1204" s="75">
        <f t="shared" si="127"/>
        <v>16.116898015635954</v>
      </c>
      <c r="AN1204" s="64"/>
      <c r="AQ1204" s="64"/>
      <c r="AR1204" s="75">
        <f>(SQRT((SIN(RADIANS(90-DEGREES(ASIN(AD1204/2000))))*SQRT(2*Basic!$C$4*9.81)*Tool!$B$125*SIN(RADIANS(90-DEGREES(ASIN(AD1204/2000))))*SQRT(2*Basic!$C$4*9.81)*Tool!$B$125)+(COS(RADIANS(90-DEGREES(ASIN(AD1204/2000))))*SQRT(2*Basic!$C$4*9.81)*COS(RADIANS(90-DEGREES(ASIN(AD1204/2000))))*SQRT(2*Basic!$C$4*9.81))))*(SQRT((SIN(RADIANS(90-DEGREES(ASIN(AD1204/2000))))*SQRT(2*Basic!$C$4*9.81)*Tool!$B$125*SIN(RADIANS(90-DEGREES(ASIN(AD1204/2000))))*SQRT(2*Basic!$C$4*9.81)*Tool!$B$125)+(COS(RADIANS(90-DEGREES(ASIN(AD1204/2000))))*SQRT(2*Basic!$C$4*9.81)*COS(RADIANS(90-DEGREES(ASIN(AD1204/2000))))*SQRT(2*Basic!$C$4*9.81))))/(2*9.81)</f>
        <v>1.2149775043599997</v>
      </c>
      <c r="AS1204" s="75">
        <f>(1/9.81)*((SQRT((SIN(RADIANS(90-DEGREES(ASIN(AD1204/2000))))*SQRT(2*Basic!$C$4*9.81)*Tool!$B$125*SIN(RADIANS(90-DEGREES(ASIN(AD1204/2000))))*SQRT(2*Basic!$C$4*9.81)*Tool!$B$125)+(COS(RADIANS(90-DEGREES(ASIN(AD1204/2000))))*SQRT(2*Basic!$C$4*9.81)*COS(RADIANS(90-DEGREES(ASIN(AD1204/2000))))*SQRT(2*Basic!$C$4*9.81))))*SIN(RADIANS(AK1204))+(SQRT(((SQRT((SIN(RADIANS(90-DEGREES(ASIN(AD1204/2000))))*SQRT(2*Basic!$C$4*9.81)*Tool!$B$125*SIN(RADIANS(90-DEGREES(ASIN(AD1204/2000))))*SQRT(2*Basic!$C$4*9.81)*Tool!$B$125)+(COS(RADIANS(90-DEGREES(ASIN(AD1204/2000))))*SQRT(2*Basic!$C$4*9.81)*COS(RADIANS(90-DEGREES(ASIN(AD1204/2000))))*SQRT(2*Basic!$C$4*9.81))))*SIN(RADIANS(AK1204))*(SQRT((SIN(RADIANS(90-DEGREES(ASIN(AD1204/2000))))*SQRT(2*Basic!$C$4*9.81)*Tool!$B$125*SIN(RADIANS(90-DEGREES(ASIN(AD1204/2000))))*SQRT(2*Basic!$C$4*9.81)*Tool!$B$125)+(COS(RADIANS(90-DEGREES(ASIN(AD1204/2000))))*SQRT(2*Basic!$C$4*9.81)*COS(RADIANS(90-DEGREES(ASIN(AD1204/2000))))*SQRT(2*Basic!$C$4*9.81))))*SIN(RADIANS(AK1204)))-19.62*(-Basic!$C$3))))*(SQRT((SIN(RADIANS(90-DEGREES(ASIN(AD1204/2000))))*SQRT(2*Basic!$C$4*9.81)*Tool!$B$125*SIN(RADIANS(90-DEGREES(ASIN(AD1204/2000))))*SQRT(2*Basic!$C$4*9.81)*Tool!$B$125)+(COS(RADIANS(90-DEGREES(ASIN(AD1204/2000))))*SQRT(2*Basic!$C$4*9.81)*COS(RADIANS(90-DEGREES(ASIN(AD1204/2000))))*SQRT(2*Basic!$C$4*9.81))))*COS(RADIANS(AK1204))</f>
        <v>5.8760757039501659</v>
      </c>
    </row>
    <row r="1205" spans="6:45" x14ac:dyDescent="0.3">
      <c r="F1205">
        <v>1203</v>
      </c>
      <c r="G1205" s="31">
        <f t="shared" si="122"/>
        <v>3.5464940005432255</v>
      </c>
      <c r="H1205" s="35">
        <f>Tool!$E$10+('Trajectory Map'!G1205*SIN(RADIANS(90-2*DEGREES(ASIN($D$5/2000))))/COS(RADIANS(90-2*DEGREES(ASIN($D$5/2000))))-('Trajectory Map'!G1205*'Trajectory Map'!G1205/((VLOOKUP($D$5,$AD$3:$AR$2002,15,FALSE)*4*COS(RADIANS(90-2*DEGREES(ASIN($D$5/2000))))*COS(RADIANS(90-2*DEGREES(ASIN($D$5/2000))))))))</f>
        <v>4.0239046952363005</v>
      </c>
      <c r="AD1205" s="33">
        <f t="shared" si="126"/>
        <v>1203</v>
      </c>
      <c r="AE1205" s="33">
        <f t="shared" si="123"/>
        <v>1597.7455992741773</v>
      </c>
      <c r="AH1205" s="33">
        <f t="shared" si="124"/>
        <v>36.977402938416169</v>
      </c>
      <c r="AI1205" s="33">
        <f t="shared" si="125"/>
        <v>53.022597061583831</v>
      </c>
      <c r="AK1205" s="75">
        <f t="shared" si="127"/>
        <v>16.045194123167661</v>
      </c>
      <c r="AN1205" s="64"/>
      <c r="AQ1205" s="64"/>
      <c r="AR1205" s="75">
        <f>(SQRT((SIN(RADIANS(90-DEGREES(ASIN(AD1205/2000))))*SQRT(2*Basic!$C$4*9.81)*Tool!$B$125*SIN(RADIANS(90-DEGREES(ASIN(AD1205/2000))))*SQRT(2*Basic!$C$4*9.81)*Tool!$B$125)+(COS(RADIANS(90-DEGREES(ASIN(AD1205/2000))))*SQRT(2*Basic!$C$4*9.81)*COS(RADIANS(90-DEGREES(ASIN(AD1205/2000))))*SQRT(2*Basic!$C$4*9.81))))*(SQRT((SIN(RADIANS(90-DEGREES(ASIN(AD1205/2000))))*SQRT(2*Basic!$C$4*9.81)*Tool!$B$125*SIN(RADIANS(90-DEGREES(ASIN(AD1205/2000))))*SQRT(2*Basic!$C$4*9.81)*Tool!$B$125)+(COS(RADIANS(90-DEGREES(ASIN(AD1205/2000))))*SQRT(2*Basic!$C$4*9.81)*COS(RADIANS(90-DEGREES(ASIN(AD1205/2000))))*SQRT(2*Basic!$C$4*9.81))))/(2*9.81)</f>
        <v>1.21562226081</v>
      </c>
      <c r="AS1205" s="75">
        <f>(1/9.81)*((SQRT((SIN(RADIANS(90-DEGREES(ASIN(AD1205/2000))))*SQRT(2*Basic!$C$4*9.81)*Tool!$B$125*SIN(RADIANS(90-DEGREES(ASIN(AD1205/2000))))*SQRT(2*Basic!$C$4*9.81)*Tool!$B$125)+(COS(RADIANS(90-DEGREES(ASIN(AD1205/2000))))*SQRT(2*Basic!$C$4*9.81)*COS(RADIANS(90-DEGREES(ASIN(AD1205/2000))))*SQRT(2*Basic!$C$4*9.81))))*SIN(RADIANS(AK1205))+(SQRT(((SQRT((SIN(RADIANS(90-DEGREES(ASIN(AD1205/2000))))*SQRT(2*Basic!$C$4*9.81)*Tool!$B$125*SIN(RADIANS(90-DEGREES(ASIN(AD1205/2000))))*SQRT(2*Basic!$C$4*9.81)*Tool!$B$125)+(COS(RADIANS(90-DEGREES(ASIN(AD1205/2000))))*SQRT(2*Basic!$C$4*9.81)*COS(RADIANS(90-DEGREES(ASIN(AD1205/2000))))*SQRT(2*Basic!$C$4*9.81))))*SIN(RADIANS(AK1205))*(SQRT((SIN(RADIANS(90-DEGREES(ASIN(AD1205/2000))))*SQRT(2*Basic!$C$4*9.81)*Tool!$B$125*SIN(RADIANS(90-DEGREES(ASIN(AD1205/2000))))*SQRT(2*Basic!$C$4*9.81)*Tool!$B$125)+(COS(RADIANS(90-DEGREES(ASIN(AD1205/2000))))*SQRT(2*Basic!$C$4*9.81)*COS(RADIANS(90-DEGREES(ASIN(AD1205/2000))))*SQRT(2*Basic!$C$4*9.81))))*SIN(RADIANS(AK1205)))-19.62*(-Basic!$C$3))))*(SQRT((SIN(RADIANS(90-DEGREES(ASIN(AD1205/2000))))*SQRT(2*Basic!$C$4*9.81)*Tool!$B$125*SIN(RADIANS(90-DEGREES(ASIN(AD1205/2000))))*SQRT(2*Basic!$C$4*9.81)*Tool!$B$125)+(COS(RADIANS(90-DEGREES(ASIN(AD1205/2000))))*SQRT(2*Basic!$C$4*9.81)*COS(RADIANS(90-DEGREES(ASIN(AD1205/2000))))*SQRT(2*Basic!$C$4*9.81))))*COS(RADIANS(AK1205))</f>
        <v>5.8767915494727747</v>
      </c>
    </row>
    <row r="1206" spans="6:45" x14ac:dyDescent="0.3">
      <c r="F1206">
        <v>1204</v>
      </c>
      <c r="G1206" s="31">
        <f t="shared" si="122"/>
        <v>3.549442042106437</v>
      </c>
      <c r="H1206" s="35">
        <f>Tool!$E$10+('Trajectory Map'!G1206*SIN(RADIANS(90-2*DEGREES(ASIN($D$5/2000))))/COS(RADIANS(90-2*DEGREES(ASIN($D$5/2000))))-('Trajectory Map'!G1206*'Trajectory Map'!G1206/((VLOOKUP($D$5,$AD$3:$AR$2002,15,FALSE)*4*COS(RADIANS(90-2*DEGREES(ASIN($D$5/2000))))*COS(RADIANS(90-2*DEGREES(ASIN($D$5/2000))))))))</f>
        <v>4.0201829924522263</v>
      </c>
      <c r="AD1206" s="33">
        <f t="shared" si="126"/>
        <v>1204</v>
      </c>
      <c r="AE1206" s="33">
        <f t="shared" si="123"/>
        <v>1596.9921728048639</v>
      </c>
      <c r="AH1206" s="33">
        <f t="shared" si="124"/>
        <v>37.013271783829758</v>
      </c>
      <c r="AI1206" s="33">
        <f t="shared" si="125"/>
        <v>52.986728216170242</v>
      </c>
      <c r="AK1206" s="75">
        <f t="shared" si="127"/>
        <v>15.973456432340484</v>
      </c>
      <c r="AN1206" s="64"/>
      <c r="AQ1206" s="64"/>
      <c r="AR1206" s="75">
        <f>(SQRT((SIN(RADIANS(90-DEGREES(ASIN(AD1206/2000))))*SQRT(2*Basic!$C$4*9.81)*Tool!$B$125*SIN(RADIANS(90-DEGREES(ASIN(AD1206/2000))))*SQRT(2*Basic!$C$4*9.81)*Tool!$B$125)+(COS(RADIANS(90-DEGREES(ASIN(AD1206/2000))))*SQRT(2*Basic!$C$4*9.81)*COS(RADIANS(90-DEGREES(ASIN(AD1206/2000))))*SQRT(2*Basic!$C$4*9.81))))*(SQRT((SIN(RADIANS(90-DEGREES(ASIN(AD1206/2000))))*SQRT(2*Basic!$C$4*9.81)*Tool!$B$125*SIN(RADIANS(90-DEGREES(ASIN(AD1206/2000))))*SQRT(2*Basic!$C$4*9.81)*Tool!$B$125)+(COS(RADIANS(90-DEGREES(ASIN(AD1206/2000))))*SQRT(2*Basic!$C$4*9.81)*COS(RADIANS(90-DEGREES(ASIN(AD1206/2000))))*SQRT(2*Basic!$C$4*9.81))))/(2*9.81)</f>
        <v>1.2162675534400005</v>
      </c>
      <c r="AS1206" s="75">
        <f>(1/9.81)*((SQRT((SIN(RADIANS(90-DEGREES(ASIN(AD1206/2000))))*SQRT(2*Basic!$C$4*9.81)*Tool!$B$125*SIN(RADIANS(90-DEGREES(ASIN(AD1206/2000))))*SQRT(2*Basic!$C$4*9.81)*Tool!$B$125)+(COS(RADIANS(90-DEGREES(ASIN(AD1206/2000))))*SQRT(2*Basic!$C$4*9.81)*COS(RADIANS(90-DEGREES(ASIN(AD1206/2000))))*SQRT(2*Basic!$C$4*9.81))))*SIN(RADIANS(AK1206))+(SQRT(((SQRT((SIN(RADIANS(90-DEGREES(ASIN(AD1206/2000))))*SQRT(2*Basic!$C$4*9.81)*Tool!$B$125*SIN(RADIANS(90-DEGREES(ASIN(AD1206/2000))))*SQRT(2*Basic!$C$4*9.81)*Tool!$B$125)+(COS(RADIANS(90-DEGREES(ASIN(AD1206/2000))))*SQRT(2*Basic!$C$4*9.81)*COS(RADIANS(90-DEGREES(ASIN(AD1206/2000))))*SQRT(2*Basic!$C$4*9.81))))*SIN(RADIANS(AK1206))*(SQRT((SIN(RADIANS(90-DEGREES(ASIN(AD1206/2000))))*SQRT(2*Basic!$C$4*9.81)*Tool!$B$125*SIN(RADIANS(90-DEGREES(ASIN(AD1206/2000))))*SQRT(2*Basic!$C$4*9.81)*Tool!$B$125)+(COS(RADIANS(90-DEGREES(ASIN(AD1206/2000))))*SQRT(2*Basic!$C$4*9.81)*COS(RADIANS(90-DEGREES(ASIN(AD1206/2000))))*SQRT(2*Basic!$C$4*9.81))))*SIN(RADIANS(AK1206)))-19.62*(-Basic!$C$3))))*(SQRT((SIN(RADIANS(90-DEGREES(ASIN(AD1206/2000))))*SQRT(2*Basic!$C$4*9.81)*Tool!$B$125*SIN(RADIANS(90-DEGREES(ASIN(AD1206/2000))))*SQRT(2*Basic!$C$4*9.81)*Tool!$B$125)+(COS(RADIANS(90-DEGREES(ASIN(AD1206/2000))))*SQRT(2*Basic!$C$4*9.81)*COS(RADIANS(90-DEGREES(ASIN(AD1206/2000))))*SQRT(2*Basic!$C$4*9.81))))*COS(RADIANS(AK1206))</f>
        <v>5.8774945999307127</v>
      </c>
    </row>
    <row r="1207" spans="6:45" x14ac:dyDescent="0.3">
      <c r="F1207">
        <v>1205</v>
      </c>
      <c r="G1207" s="31">
        <f t="shared" si="122"/>
        <v>3.5523900836696485</v>
      </c>
      <c r="H1207" s="35">
        <f>Tool!$E$10+('Trajectory Map'!G1207*SIN(RADIANS(90-2*DEGREES(ASIN($D$5/2000))))/COS(RADIANS(90-2*DEGREES(ASIN($D$5/2000))))-('Trajectory Map'!G1207*'Trajectory Map'!G1207/((VLOOKUP($D$5,$AD$3:$AR$2002,15,FALSE)*4*COS(RADIANS(90-2*DEGREES(ASIN($D$5/2000))))*COS(RADIANS(90-2*DEGREES(ASIN($D$5/2000))))))))</f>
        <v>4.0164578360746379</v>
      </c>
      <c r="AD1207" s="33">
        <f t="shared" si="126"/>
        <v>1205</v>
      </c>
      <c r="AE1207" s="33">
        <f t="shared" si="123"/>
        <v>1596.2377642444123</v>
      </c>
      <c r="AH1207" s="33">
        <f t="shared" si="124"/>
        <v>37.049157566419552</v>
      </c>
      <c r="AI1207" s="33">
        <f t="shared" si="125"/>
        <v>52.950842433580448</v>
      </c>
      <c r="AK1207" s="75">
        <f t="shared" si="127"/>
        <v>15.901684867160895</v>
      </c>
      <c r="AN1207" s="64"/>
      <c r="AQ1207" s="64"/>
      <c r="AR1207" s="75">
        <f>(SQRT((SIN(RADIANS(90-DEGREES(ASIN(AD1207/2000))))*SQRT(2*Basic!$C$4*9.81)*Tool!$B$125*SIN(RADIANS(90-DEGREES(ASIN(AD1207/2000))))*SQRT(2*Basic!$C$4*9.81)*Tool!$B$125)+(COS(RADIANS(90-DEGREES(ASIN(AD1207/2000))))*SQRT(2*Basic!$C$4*9.81)*COS(RADIANS(90-DEGREES(ASIN(AD1207/2000))))*SQRT(2*Basic!$C$4*9.81))))*(SQRT((SIN(RADIANS(90-DEGREES(ASIN(AD1207/2000))))*SQRT(2*Basic!$C$4*9.81)*Tool!$B$125*SIN(RADIANS(90-DEGREES(ASIN(AD1207/2000))))*SQRT(2*Basic!$C$4*9.81)*Tool!$B$125)+(COS(RADIANS(90-DEGREES(ASIN(AD1207/2000))))*SQRT(2*Basic!$C$4*9.81)*COS(RADIANS(90-DEGREES(ASIN(AD1207/2000))))*SQRT(2*Basic!$C$4*9.81))))/(2*9.81)</f>
        <v>1.2169133822500002</v>
      </c>
      <c r="AS1207" s="75">
        <f>(1/9.81)*((SQRT((SIN(RADIANS(90-DEGREES(ASIN(AD1207/2000))))*SQRT(2*Basic!$C$4*9.81)*Tool!$B$125*SIN(RADIANS(90-DEGREES(ASIN(AD1207/2000))))*SQRT(2*Basic!$C$4*9.81)*Tool!$B$125)+(COS(RADIANS(90-DEGREES(ASIN(AD1207/2000))))*SQRT(2*Basic!$C$4*9.81)*COS(RADIANS(90-DEGREES(ASIN(AD1207/2000))))*SQRT(2*Basic!$C$4*9.81))))*SIN(RADIANS(AK1207))+(SQRT(((SQRT((SIN(RADIANS(90-DEGREES(ASIN(AD1207/2000))))*SQRT(2*Basic!$C$4*9.81)*Tool!$B$125*SIN(RADIANS(90-DEGREES(ASIN(AD1207/2000))))*SQRT(2*Basic!$C$4*9.81)*Tool!$B$125)+(COS(RADIANS(90-DEGREES(ASIN(AD1207/2000))))*SQRT(2*Basic!$C$4*9.81)*COS(RADIANS(90-DEGREES(ASIN(AD1207/2000))))*SQRT(2*Basic!$C$4*9.81))))*SIN(RADIANS(AK1207))*(SQRT((SIN(RADIANS(90-DEGREES(ASIN(AD1207/2000))))*SQRT(2*Basic!$C$4*9.81)*Tool!$B$125*SIN(RADIANS(90-DEGREES(ASIN(AD1207/2000))))*SQRT(2*Basic!$C$4*9.81)*Tool!$B$125)+(COS(RADIANS(90-DEGREES(ASIN(AD1207/2000))))*SQRT(2*Basic!$C$4*9.81)*COS(RADIANS(90-DEGREES(ASIN(AD1207/2000))))*SQRT(2*Basic!$C$4*9.81))))*SIN(RADIANS(AK1207)))-19.62*(-Basic!$C$3))))*(SQRT((SIN(RADIANS(90-DEGREES(ASIN(AD1207/2000))))*SQRT(2*Basic!$C$4*9.81)*Tool!$B$125*SIN(RADIANS(90-DEGREES(ASIN(AD1207/2000))))*SQRT(2*Basic!$C$4*9.81)*Tool!$B$125)+(COS(RADIANS(90-DEGREES(ASIN(AD1207/2000))))*SQRT(2*Basic!$C$4*9.81)*COS(RADIANS(90-DEGREES(ASIN(AD1207/2000))))*SQRT(2*Basic!$C$4*9.81))))*COS(RADIANS(AK1207))</f>
        <v>5.8781848411563029</v>
      </c>
    </row>
    <row r="1208" spans="6:45" x14ac:dyDescent="0.3">
      <c r="F1208">
        <v>1206</v>
      </c>
      <c r="G1208" s="31">
        <f t="shared" si="122"/>
        <v>3.5553381252328595</v>
      </c>
      <c r="H1208" s="35">
        <f>Tool!$E$10+('Trajectory Map'!G1208*SIN(RADIANS(90-2*DEGREES(ASIN($D$5/2000))))/COS(RADIANS(90-2*DEGREES(ASIN($D$5/2000))))-('Trajectory Map'!G1208*'Trajectory Map'!G1208/((VLOOKUP($D$5,$AD$3:$AR$2002,15,FALSE)*4*COS(RADIANS(90-2*DEGREES(ASIN($D$5/2000))))*COS(RADIANS(90-2*DEGREES(ASIN($D$5/2000))))))))</f>
        <v>4.0127292261035361</v>
      </c>
      <c r="AD1208" s="33">
        <f t="shared" si="126"/>
        <v>1206</v>
      </c>
      <c r="AE1208" s="33">
        <f t="shared" si="123"/>
        <v>1595.4823721997057</v>
      </c>
      <c r="AH1208" s="33">
        <f t="shared" si="124"/>
        <v>37.085060324298638</v>
      </c>
      <c r="AI1208" s="33">
        <f t="shared" si="125"/>
        <v>52.914939675701362</v>
      </c>
      <c r="AK1208" s="75">
        <f t="shared" si="127"/>
        <v>15.829879351402724</v>
      </c>
      <c r="AN1208" s="64"/>
      <c r="AQ1208" s="64"/>
      <c r="AR1208" s="75">
        <f>(SQRT((SIN(RADIANS(90-DEGREES(ASIN(AD1208/2000))))*SQRT(2*Basic!$C$4*9.81)*Tool!$B$125*SIN(RADIANS(90-DEGREES(ASIN(AD1208/2000))))*SQRT(2*Basic!$C$4*9.81)*Tool!$B$125)+(COS(RADIANS(90-DEGREES(ASIN(AD1208/2000))))*SQRT(2*Basic!$C$4*9.81)*COS(RADIANS(90-DEGREES(ASIN(AD1208/2000))))*SQRT(2*Basic!$C$4*9.81))))*(SQRT((SIN(RADIANS(90-DEGREES(ASIN(AD1208/2000))))*SQRT(2*Basic!$C$4*9.81)*Tool!$B$125*SIN(RADIANS(90-DEGREES(ASIN(AD1208/2000))))*SQRT(2*Basic!$C$4*9.81)*Tool!$B$125)+(COS(RADIANS(90-DEGREES(ASIN(AD1208/2000))))*SQRT(2*Basic!$C$4*9.81)*COS(RADIANS(90-DEGREES(ASIN(AD1208/2000))))*SQRT(2*Basic!$C$4*9.81))))/(2*9.81)</f>
        <v>1.2175597472399997</v>
      </c>
      <c r="AS1208" s="75">
        <f>(1/9.81)*((SQRT((SIN(RADIANS(90-DEGREES(ASIN(AD1208/2000))))*SQRT(2*Basic!$C$4*9.81)*Tool!$B$125*SIN(RADIANS(90-DEGREES(ASIN(AD1208/2000))))*SQRT(2*Basic!$C$4*9.81)*Tool!$B$125)+(COS(RADIANS(90-DEGREES(ASIN(AD1208/2000))))*SQRT(2*Basic!$C$4*9.81)*COS(RADIANS(90-DEGREES(ASIN(AD1208/2000))))*SQRT(2*Basic!$C$4*9.81))))*SIN(RADIANS(AK1208))+(SQRT(((SQRT((SIN(RADIANS(90-DEGREES(ASIN(AD1208/2000))))*SQRT(2*Basic!$C$4*9.81)*Tool!$B$125*SIN(RADIANS(90-DEGREES(ASIN(AD1208/2000))))*SQRT(2*Basic!$C$4*9.81)*Tool!$B$125)+(COS(RADIANS(90-DEGREES(ASIN(AD1208/2000))))*SQRT(2*Basic!$C$4*9.81)*COS(RADIANS(90-DEGREES(ASIN(AD1208/2000))))*SQRT(2*Basic!$C$4*9.81))))*SIN(RADIANS(AK1208))*(SQRT((SIN(RADIANS(90-DEGREES(ASIN(AD1208/2000))))*SQRT(2*Basic!$C$4*9.81)*Tool!$B$125*SIN(RADIANS(90-DEGREES(ASIN(AD1208/2000))))*SQRT(2*Basic!$C$4*9.81)*Tool!$B$125)+(COS(RADIANS(90-DEGREES(ASIN(AD1208/2000))))*SQRT(2*Basic!$C$4*9.81)*COS(RADIANS(90-DEGREES(ASIN(AD1208/2000))))*SQRT(2*Basic!$C$4*9.81))))*SIN(RADIANS(AK1208)))-19.62*(-Basic!$C$3))))*(SQRT((SIN(RADIANS(90-DEGREES(ASIN(AD1208/2000))))*SQRT(2*Basic!$C$4*9.81)*Tool!$B$125*SIN(RADIANS(90-DEGREES(ASIN(AD1208/2000))))*SQRT(2*Basic!$C$4*9.81)*Tool!$B$125)+(COS(RADIANS(90-DEGREES(ASIN(AD1208/2000))))*SQRT(2*Basic!$C$4*9.81)*COS(RADIANS(90-DEGREES(ASIN(AD1208/2000))))*SQRT(2*Basic!$C$4*9.81))))*COS(RADIANS(AK1208))</f>
        <v>5.8788622590052118</v>
      </c>
    </row>
    <row r="1209" spans="6:45" x14ac:dyDescent="0.3">
      <c r="F1209">
        <v>1207</v>
      </c>
      <c r="G1209" s="31">
        <f t="shared" si="122"/>
        <v>3.558286166796071</v>
      </c>
      <c r="H1209" s="35">
        <f>Tool!$E$10+('Trajectory Map'!G1209*SIN(RADIANS(90-2*DEGREES(ASIN($D$5/2000))))/COS(RADIANS(90-2*DEGREES(ASIN($D$5/2000))))-('Trajectory Map'!G1209*'Trajectory Map'!G1209/((VLOOKUP($D$5,$AD$3:$AR$2002,15,FALSE)*4*COS(RADIANS(90-2*DEGREES(ASIN($D$5/2000))))*COS(RADIANS(90-2*DEGREES(ASIN($D$5/2000))))))))</f>
        <v>4.00899716253892</v>
      </c>
      <c r="AD1209" s="33">
        <f t="shared" si="126"/>
        <v>1207</v>
      </c>
      <c r="AE1209" s="33">
        <f t="shared" si="123"/>
        <v>1594.7259952731692</v>
      </c>
      <c r="AH1209" s="33">
        <f t="shared" si="124"/>
        <v>37.120980095697092</v>
      </c>
      <c r="AI1209" s="33">
        <f t="shared" si="125"/>
        <v>52.879019904302908</v>
      </c>
      <c r="AK1209" s="75">
        <f t="shared" si="127"/>
        <v>15.758039808605815</v>
      </c>
      <c r="AN1209" s="64"/>
      <c r="AQ1209" s="64"/>
      <c r="AR1209" s="75">
        <f>(SQRT((SIN(RADIANS(90-DEGREES(ASIN(AD1209/2000))))*SQRT(2*Basic!$C$4*9.81)*Tool!$B$125*SIN(RADIANS(90-DEGREES(ASIN(AD1209/2000))))*SQRT(2*Basic!$C$4*9.81)*Tool!$B$125)+(COS(RADIANS(90-DEGREES(ASIN(AD1209/2000))))*SQRT(2*Basic!$C$4*9.81)*COS(RADIANS(90-DEGREES(ASIN(AD1209/2000))))*SQRT(2*Basic!$C$4*9.81))))*(SQRT((SIN(RADIANS(90-DEGREES(ASIN(AD1209/2000))))*SQRT(2*Basic!$C$4*9.81)*Tool!$B$125*SIN(RADIANS(90-DEGREES(ASIN(AD1209/2000))))*SQRT(2*Basic!$C$4*9.81)*Tool!$B$125)+(COS(RADIANS(90-DEGREES(ASIN(AD1209/2000))))*SQRT(2*Basic!$C$4*9.81)*COS(RADIANS(90-DEGREES(ASIN(AD1209/2000))))*SQRT(2*Basic!$C$4*9.81))))/(2*9.81)</f>
        <v>1.21820664841</v>
      </c>
      <c r="AS1209" s="75">
        <f>(1/9.81)*((SQRT((SIN(RADIANS(90-DEGREES(ASIN(AD1209/2000))))*SQRT(2*Basic!$C$4*9.81)*Tool!$B$125*SIN(RADIANS(90-DEGREES(ASIN(AD1209/2000))))*SQRT(2*Basic!$C$4*9.81)*Tool!$B$125)+(COS(RADIANS(90-DEGREES(ASIN(AD1209/2000))))*SQRT(2*Basic!$C$4*9.81)*COS(RADIANS(90-DEGREES(ASIN(AD1209/2000))))*SQRT(2*Basic!$C$4*9.81))))*SIN(RADIANS(AK1209))+(SQRT(((SQRT((SIN(RADIANS(90-DEGREES(ASIN(AD1209/2000))))*SQRT(2*Basic!$C$4*9.81)*Tool!$B$125*SIN(RADIANS(90-DEGREES(ASIN(AD1209/2000))))*SQRT(2*Basic!$C$4*9.81)*Tool!$B$125)+(COS(RADIANS(90-DEGREES(ASIN(AD1209/2000))))*SQRT(2*Basic!$C$4*9.81)*COS(RADIANS(90-DEGREES(ASIN(AD1209/2000))))*SQRT(2*Basic!$C$4*9.81))))*SIN(RADIANS(AK1209))*(SQRT((SIN(RADIANS(90-DEGREES(ASIN(AD1209/2000))))*SQRT(2*Basic!$C$4*9.81)*Tool!$B$125*SIN(RADIANS(90-DEGREES(ASIN(AD1209/2000))))*SQRT(2*Basic!$C$4*9.81)*Tool!$B$125)+(COS(RADIANS(90-DEGREES(ASIN(AD1209/2000))))*SQRT(2*Basic!$C$4*9.81)*COS(RADIANS(90-DEGREES(ASIN(AD1209/2000))))*SQRT(2*Basic!$C$4*9.81))))*SIN(RADIANS(AK1209)))-19.62*(-Basic!$C$3))))*(SQRT((SIN(RADIANS(90-DEGREES(ASIN(AD1209/2000))))*SQRT(2*Basic!$C$4*9.81)*Tool!$B$125*SIN(RADIANS(90-DEGREES(ASIN(AD1209/2000))))*SQRT(2*Basic!$C$4*9.81)*Tool!$B$125)+(COS(RADIANS(90-DEGREES(ASIN(AD1209/2000))))*SQRT(2*Basic!$C$4*9.81)*COS(RADIANS(90-DEGREES(ASIN(AD1209/2000))))*SQRT(2*Basic!$C$4*9.81))))*COS(RADIANS(AK1209))</f>
        <v>5.879526839356541</v>
      </c>
    </row>
    <row r="1210" spans="6:45" x14ac:dyDescent="0.3">
      <c r="F1210">
        <v>1208</v>
      </c>
      <c r="G1210" s="31">
        <f t="shared" si="122"/>
        <v>3.5612342083592821</v>
      </c>
      <c r="H1210" s="35">
        <f>Tool!$E$10+('Trajectory Map'!G1210*SIN(RADIANS(90-2*DEGREES(ASIN($D$5/2000))))/COS(RADIANS(90-2*DEGREES(ASIN($D$5/2000))))-('Trajectory Map'!G1210*'Trajectory Map'!G1210/((VLOOKUP($D$5,$AD$3:$AR$2002,15,FALSE)*4*COS(RADIANS(90-2*DEGREES(ASIN($D$5/2000))))*COS(RADIANS(90-2*DEGREES(ASIN($D$5/2000))))))))</f>
        <v>4.0052616453807897</v>
      </c>
      <c r="AD1210" s="33">
        <f t="shared" si="126"/>
        <v>1208</v>
      </c>
      <c r="AE1210" s="33">
        <f t="shared" si="123"/>
        <v>1593.9686320627518</v>
      </c>
      <c r="AH1210" s="33">
        <f t="shared" si="124"/>
        <v>37.156916918962352</v>
      </c>
      <c r="AI1210" s="33">
        <f t="shared" si="125"/>
        <v>52.843083081037648</v>
      </c>
      <c r="AK1210" s="75">
        <f t="shared" si="127"/>
        <v>15.686166162075295</v>
      </c>
      <c r="AN1210" s="64"/>
      <c r="AQ1210" s="64"/>
      <c r="AR1210" s="75">
        <f>(SQRT((SIN(RADIANS(90-DEGREES(ASIN(AD1210/2000))))*SQRT(2*Basic!$C$4*9.81)*Tool!$B$125*SIN(RADIANS(90-DEGREES(ASIN(AD1210/2000))))*SQRT(2*Basic!$C$4*9.81)*Tool!$B$125)+(COS(RADIANS(90-DEGREES(ASIN(AD1210/2000))))*SQRT(2*Basic!$C$4*9.81)*COS(RADIANS(90-DEGREES(ASIN(AD1210/2000))))*SQRT(2*Basic!$C$4*9.81))))*(SQRT((SIN(RADIANS(90-DEGREES(ASIN(AD1210/2000))))*SQRT(2*Basic!$C$4*9.81)*Tool!$B$125*SIN(RADIANS(90-DEGREES(ASIN(AD1210/2000))))*SQRT(2*Basic!$C$4*9.81)*Tool!$B$125)+(COS(RADIANS(90-DEGREES(ASIN(AD1210/2000))))*SQRT(2*Basic!$C$4*9.81)*COS(RADIANS(90-DEGREES(ASIN(AD1210/2000))))*SQRT(2*Basic!$C$4*9.81))))/(2*9.81)</f>
        <v>1.2188540857599999</v>
      </c>
      <c r="AS1210" s="75">
        <f>(1/9.81)*((SQRT((SIN(RADIANS(90-DEGREES(ASIN(AD1210/2000))))*SQRT(2*Basic!$C$4*9.81)*Tool!$B$125*SIN(RADIANS(90-DEGREES(ASIN(AD1210/2000))))*SQRT(2*Basic!$C$4*9.81)*Tool!$B$125)+(COS(RADIANS(90-DEGREES(ASIN(AD1210/2000))))*SQRT(2*Basic!$C$4*9.81)*COS(RADIANS(90-DEGREES(ASIN(AD1210/2000))))*SQRT(2*Basic!$C$4*9.81))))*SIN(RADIANS(AK1210))+(SQRT(((SQRT((SIN(RADIANS(90-DEGREES(ASIN(AD1210/2000))))*SQRT(2*Basic!$C$4*9.81)*Tool!$B$125*SIN(RADIANS(90-DEGREES(ASIN(AD1210/2000))))*SQRT(2*Basic!$C$4*9.81)*Tool!$B$125)+(COS(RADIANS(90-DEGREES(ASIN(AD1210/2000))))*SQRT(2*Basic!$C$4*9.81)*COS(RADIANS(90-DEGREES(ASIN(AD1210/2000))))*SQRT(2*Basic!$C$4*9.81))))*SIN(RADIANS(AK1210))*(SQRT((SIN(RADIANS(90-DEGREES(ASIN(AD1210/2000))))*SQRT(2*Basic!$C$4*9.81)*Tool!$B$125*SIN(RADIANS(90-DEGREES(ASIN(AD1210/2000))))*SQRT(2*Basic!$C$4*9.81)*Tool!$B$125)+(COS(RADIANS(90-DEGREES(ASIN(AD1210/2000))))*SQRT(2*Basic!$C$4*9.81)*COS(RADIANS(90-DEGREES(ASIN(AD1210/2000))))*SQRT(2*Basic!$C$4*9.81))))*SIN(RADIANS(AK1210)))-19.62*(-Basic!$C$3))))*(SQRT((SIN(RADIANS(90-DEGREES(ASIN(AD1210/2000))))*SQRT(2*Basic!$C$4*9.81)*Tool!$B$125*SIN(RADIANS(90-DEGREES(ASIN(AD1210/2000))))*SQRT(2*Basic!$C$4*9.81)*Tool!$B$125)+(COS(RADIANS(90-DEGREES(ASIN(AD1210/2000))))*SQRT(2*Basic!$C$4*9.81)*COS(RADIANS(90-DEGREES(ASIN(AD1210/2000))))*SQRT(2*Basic!$C$4*9.81))))*COS(RADIANS(AK1210))</f>
        <v>5.8801785681129228</v>
      </c>
    </row>
    <row r="1211" spans="6:45" x14ac:dyDescent="0.3">
      <c r="F1211">
        <v>1209</v>
      </c>
      <c r="G1211" s="31">
        <f t="shared" si="122"/>
        <v>3.5641822499224936</v>
      </c>
      <c r="H1211" s="35">
        <f>Tool!$E$10+('Trajectory Map'!G1211*SIN(RADIANS(90-2*DEGREES(ASIN($D$5/2000))))/COS(RADIANS(90-2*DEGREES(ASIN($D$5/2000))))-('Trajectory Map'!G1211*'Trajectory Map'!G1211/((VLOOKUP($D$5,$AD$3:$AR$2002,15,FALSE)*4*COS(RADIANS(90-2*DEGREES(ASIN($D$5/2000))))*COS(RADIANS(90-2*DEGREES(ASIN($D$5/2000))))))))</f>
        <v>4.001522674629145</v>
      </c>
      <c r="AD1211" s="33">
        <f t="shared" si="126"/>
        <v>1209</v>
      </c>
      <c r="AE1211" s="33">
        <f t="shared" si="123"/>
        <v>1593.2102811619061</v>
      </c>
      <c r="AH1211" s="33">
        <f t="shared" si="124"/>
        <v>37.192870832559869</v>
      </c>
      <c r="AI1211" s="33">
        <f t="shared" si="125"/>
        <v>52.807129167440131</v>
      </c>
      <c r="AK1211" s="75">
        <f t="shared" si="127"/>
        <v>15.614258334880262</v>
      </c>
      <c r="AN1211" s="64"/>
      <c r="AQ1211" s="64"/>
      <c r="AR1211" s="75">
        <f>(SQRT((SIN(RADIANS(90-DEGREES(ASIN(AD1211/2000))))*SQRT(2*Basic!$C$4*9.81)*Tool!$B$125*SIN(RADIANS(90-DEGREES(ASIN(AD1211/2000))))*SQRT(2*Basic!$C$4*9.81)*Tool!$B$125)+(COS(RADIANS(90-DEGREES(ASIN(AD1211/2000))))*SQRT(2*Basic!$C$4*9.81)*COS(RADIANS(90-DEGREES(ASIN(AD1211/2000))))*SQRT(2*Basic!$C$4*9.81))))*(SQRT((SIN(RADIANS(90-DEGREES(ASIN(AD1211/2000))))*SQRT(2*Basic!$C$4*9.81)*Tool!$B$125*SIN(RADIANS(90-DEGREES(ASIN(AD1211/2000))))*SQRT(2*Basic!$C$4*9.81)*Tool!$B$125)+(COS(RADIANS(90-DEGREES(ASIN(AD1211/2000))))*SQRT(2*Basic!$C$4*9.81)*COS(RADIANS(90-DEGREES(ASIN(AD1211/2000))))*SQRT(2*Basic!$C$4*9.81))))/(2*9.81)</f>
        <v>1.2195020592899999</v>
      </c>
      <c r="AS1211" s="75">
        <f>(1/9.81)*((SQRT((SIN(RADIANS(90-DEGREES(ASIN(AD1211/2000))))*SQRT(2*Basic!$C$4*9.81)*Tool!$B$125*SIN(RADIANS(90-DEGREES(ASIN(AD1211/2000))))*SQRT(2*Basic!$C$4*9.81)*Tool!$B$125)+(COS(RADIANS(90-DEGREES(ASIN(AD1211/2000))))*SQRT(2*Basic!$C$4*9.81)*COS(RADIANS(90-DEGREES(ASIN(AD1211/2000))))*SQRT(2*Basic!$C$4*9.81))))*SIN(RADIANS(AK1211))+(SQRT(((SQRT((SIN(RADIANS(90-DEGREES(ASIN(AD1211/2000))))*SQRT(2*Basic!$C$4*9.81)*Tool!$B$125*SIN(RADIANS(90-DEGREES(ASIN(AD1211/2000))))*SQRT(2*Basic!$C$4*9.81)*Tool!$B$125)+(COS(RADIANS(90-DEGREES(ASIN(AD1211/2000))))*SQRT(2*Basic!$C$4*9.81)*COS(RADIANS(90-DEGREES(ASIN(AD1211/2000))))*SQRT(2*Basic!$C$4*9.81))))*SIN(RADIANS(AK1211))*(SQRT((SIN(RADIANS(90-DEGREES(ASIN(AD1211/2000))))*SQRT(2*Basic!$C$4*9.81)*Tool!$B$125*SIN(RADIANS(90-DEGREES(ASIN(AD1211/2000))))*SQRT(2*Basic!$C$4*9.81)*Tool!$B$125)+(COS(RADIANS(90-DEGREES(ASIN(AD1211/2000))))*SQRT(2*Basic!$C$4*9.81)*COS(RADIANS(90-DEGREES(ASIN(AD1211/2000))))*SQRT(2*Basic!$C$4*9.81))))*SIN(RADIANS(AK1211)))-19.62*(-Basic!$C$3))))*(SQRT((SIN(RADIANS(90-DEGREES(ASIN(AD1211/2000))))*SQRT(2*Basic!$C$4*9.81)*Tool!$B$125*SIN(RADIANS(90-DEGREES(ASIN(AD1211/2000))))*SQRT(2*Basic!$C$4*9.81)*Tool!$B$125)+(COS(RADIANS(90-DEGREES(ASIN(AD1211/2000))))*SQRT(2*Basic!$C$4*9.81)*COS(RADIANS(90-DEGREES(ASIN(AD1211/2000))))*SQRT(2*Basic!$C$4*9.81))))*COS(RADIANS(AK1211))</f>
        <v>5.8808174312006161</v>
      </c>
    </row>
    <row r="1212" spans="6:45" x14ac:dyDescent="0.3">
      <c r="F1212">
        <v>1210</v>
      </c>
      <c r="G1212" s="31">
        <f t="shared" si="122"/>
        <v>3.567130291485705</v>
      </c>
      <c r="H1212" s="35">
        <f>Tool!$E$10+('Trajectory Map'!G1212*SIN(RADIANS(90-2*DEGREES(ASIN($D$5/2000))))/COS(RADIANS(90-2*DEGREES(ASIN($D$5/2000))))-('Trajectory Map'!G1212*'Trajectory Map'!G1212/((VLOOKUP($D$5,$AD$3:$AR$2002,15,FALSE)*4*COS(RADIANS(90-2*DEGREES(ASIN($D$5/2000))))*COS(RADIANS(90-2*DEGREES(ASIN($D$5/2000))))))))</f>
        <v>3.997780250283987</v>
      </c>
      <c r="AD1212" s="33">
        <f t="shared" si="126"/>
        <v>1210</v>
      </c>
      <c r="AE1212" s="33">
        <f t="shared" si="123"/>
        <v>1592.45094115957</v>
      </c>
      <c r="AH1212" s="33">
        <f t="shared" si="124"/>
        <v>37.228841875073542</v>
      </c>
      <c r="AI1212" s="33">
        <f t="shared" si="125"/>
        <v>52.771158124926458</v>
      </c>
      <c r="AK1212" s="75">
        <f t="shared" si="127"/>
        <v>15.542316249852917</v>
      </c>
      <c r="AN1212" s="64"/>
      <c r="AQ1212" s="64"/>
      <c r="AR1212" s="75">
        <f>(SQRT((SIN(RADIANS(90-DEGREES(ASIN(AD1212/2000))))*SQRT(2*Basic!$C$4*9.81)*Tool!$B$125*SIN(RADIANS(90-DEGREES(ASIN(AD1212/2000))))*SQRT(2*Basic!$C$4*9.81)*Tool!$B$125)+(COS(RADIANS(90-DEGREES(ASIN(AD1212/2000))))*SQRT(2*Basic!$C$4*9.81)*COS(RADIANS(90-DEGREES(ASIN(AD1212/2000))))*SQRT(2*Basic!$C$4*9.81))))*(SQRT((SIN(RADIANS(90-DEGREES(ASIN(AD1212/2000))))*SQRT(2*Basic!$C$4*9.81)*Tool!$B$125*SIN(RADIANS(90-DEGREES(ASIN(AD1212/2000))))*SQRT(2*Basic!$C$4*9.81)*Tool!$B$125)+(COS(RADIANS(90-DEGREES(ASIN(AD1212/2000))))*SQRT(2*Basic!$C$4*9.81)*COS(RADIANS(90-DEGREES(ASIN(AD1212/2000))))*SQRT(2*Basic!$C$4*9.81))))/(2*9.81)</f>
        <v>1.2201505689999996</v>
      </c>
      <c r="AS1212" s="75">
        <f>(1/9.81)*((SQRT((SIN(RADIANS(90-DEGREES(ASIN(AD1212/2000))))*SQRT(2*Basic!$C$4*9.81)*Tool!$B$125*SIN(RADIANS(90-DEGREES(ASIN(AD1212/2000))))*SQRT(2*Basic!$C$4*9.81)*Tool!$B$125)+(COS(RADIANS(90-DEGREES(ASIN(AD1212/2000))))*SQRT(2*Basic!$C$4*9.81)*COS(RADIANS(90-DEGREES(ASIN(AD1212/2000))))*SQRT(2*Basic!$C$4*9.81))))*SIN(RADIANS(AK1212))+(SQRT(((SQRT((SIN(RADIANS(90-DEGREES(ASIN(AD1212/2000))))*SQRT(2*Basic!$C$4*9.81)*Tool!$B$125*SIN(RADIANS(90-DEGREES(ASIN(AD1212/2000))))*SQRT(2*Basic!$C$4*9.81)*Tool!$B$125)+(COS(RADIANS(90-DEGREES(ASIN(AD1212/2000))))*SQRT(2*Basic!$C$4*9.81)*COS(RADIANS(90-DEGREES(ASIN(AD1212/2000))))*SQRT(2*Basic!$C$4*9.81))))*SIN(RADIANS(AK1212))*(SQRT((SIN(RADIANS(90-DEGREES(ASIN(AD1212/2000))))*SQRT(2*Basic!$C$4*9.81)*Tool!$B$125*SIN(RADIANS(90-DEGREES(ASIN(AD1212/2000))))*SQRT(2*Basic!$C$4*9.81)*Tool!$B$125)+(COS(RADIANS(90-DEGREES(ASIN(AD1212/2000))))*SQRT(2*Basic!$C$4*9.81)*COS(RADIANS(90-DEGREES(ASIN(AD1212/2000))))*SQRT(2*Basic!$C$4*9.81))))*SIN(RADIANS(AK1212)))-19.62*(-Basic!$C$3))))*(SQRT((SIN(RADIANS(90-DEGREES(ASIN(AD1212/2000))))*SQRT(2*Basic!$C$4*9.81)*Tool!$B$125*SIN(RADIANS(90-DEGREES(ASIN(AD1212/2000))))*SQRT(2*Basic!$C$4*9.81)*Tool!$B$125)+(COS(RADIANS(90-DEGREES(ASIN(AD1212/2000))))*SQRT(2*Basic!$C$4*9.81)*COS(RADIANS(90-DEGREES(ASIN(AD1212/2000))))*SQRT(2*Basic!$C$4*9.81))))*COS(RADIANS(AK1212))</f>
        <v>5.8814434145695991</v>
      </c>
    </row>
    <row r="1213" spans="6:45" x14ac:dyDescent="0.3">
      <c r="F1213">
        <v>1211</v>
      </c>
      <c r="G1213" s="31">
        <f t="shared" si="122"/>
        <v>3.5700783330489161</v>
      </c>
      <c r="H1213" s="35">
        <f>Tool!$E$10+('Trajectory Map'!G1213*SIN(RADIANS(90-2*DEGREES(ASIN($D$5/2000))))/COS(RADIANS(90-2*DEGREES(ASIN($D$5/2000))))-('Trajectory Map'!G1213*'Trajectory Map'!G1213/((VLOOKUP($D$5,$AD$3:$AR$2002,15,FALSE)*4*COS(RADIANS(90-2*DEGREES(ASIN($D$5/2000))))*COS(RADIANS(90-2*DEGREES(ASIN($D$5/2000))))))))</f>
        <v>3.9940343723453142</v>
      </c>
      <c r="AD1213" s="33">
        <f t="shared" si="126"/>
        <v>1211</v>
      </c>
      <c r="AE1213" s="33">
        <f t="shared" si="123"/>
        <v>1591.6906106401457</v>
      </c>
      <c r="AH1213" s="33">
        <f t="shared" si="124"/>
        <v>37.264830085206349</v>
      </c>
      <c r="AI1213" s="33">
        <f t="shared" si="125"/>
        <v>52.735169914793651</v>
      </c>
      <c r="AK1213" s="75">
        <f t="shared" si="127"/>
        <v>15.470339829587303</v>
      </c>
      <c r="AN1213" s="64"/>
      <c r="AQ1213" s="64"/>
      <c r="AR1213" s="75">
        <f>(SQRT((SIN(RADIANS(90-DEGREES(ASIN(AD1213/2000))))*SQRT(2*Basic!$C$4*9.81)*Tool!$B$125*SIN(RADIANS(90-DEGREES(ASIN(AD1213/2000))))*SQRT(2*Basic!$C$4*9.81)*Tool!$B$125)+(COS(RADIANS(90-DEGREES(ASIN(AD1213/2000))))*SQRT(2*Basic!$C$4*9.81)*COS(RADIANS(90-DEGREES(ASIN(AD1213/2000))))*SQRT(2*Basic!$C$4*9.81))))*(SQRT((SIN(RADIANS(90-DEGREES(ASIN(AD1213/2000))))*SQRT(2*Basic!$C$4*9.81)*Tool!$B$125*SIN(RADIANS(90-DEGREES(ASIN(AD1213/2000))))*SQRT(2*Basic!$C$4*9.81)*Tool!$B$125)+(COS(RADIANS(90-DEGREES(ASIN(AD1213/2000))))*SQRT(2*Basic!$C$4*9.81)*COS(RADIANS(90-DEGREES(ASIN(AD1213/2000))))*SQRT(2*Basic!$C$4*9.81))))/(2*9.81)</f>
        <v>1.2207996148900002</v>
      </c>
      <c r="AS1213" s="75">
        <f>(1/9.81)*((SQRT((SIN(RADIANS(90-DEGREES(ASIN(AD1213/2000))))*SQRT(2*Basic!$C$4*9.81)*Tool!$B$125*SIN(RADIANS(90-DEGREES(ASIN(AD1213/2000))))*SQRT(2*Basic!$C$4*9.81)*Tool!$B$125)+(COS(RADIANS(90-DEGREES(ASIN(AD1213/2000))))*SQRT(2*Basic!$C$4*9.81)*COS(RADIANS(90-DEGREES(ASIN(AD1213/2000))))*SQRT(2*Basic!$C$4*9.81))))*SIN(RADIANS(AK1213))+(SQRT(((SQRT((SIN(RADIANS(90-DEGREES(ASIN(AD1213/2000))))*SQRT(2*Basic!$C$4*9.81)*Tool!$B$125*SIN(RADIANS(90-DEGREES(ASIN(AD1213/2000))))*SQRT(2*Basic!$C$4*9.81)*Tool!$B$125)+(COS(RADIANS(90-DEGREES(ASIN(AD1213/2000))))*SQRT(2*Basic!$C$4*9.81)*COS(RADIANS(90-DEGREES(ASIN(AD1213/2000))))*SQRT(2*Basic!$C$4*9.81))))*SIN(RADIANS(AK1213))*(SQRT((SIN(RADIANS(90-DEGREES(ASIN(AD1213/2000))))*SQRT(2*Basic!$C$4*9.81)*Tool!$B$125*SIN(RADIANS(90-DEGREES(ASIN(AD1213/2000))))*SQRT(2*Basic!$C$4*9.81)*Tool!$B$125)+(COS(RADIANS(90-DEGREES(ASIN(AD1213/2000))))*SQRT(2*Basic!$C$4*9.81)*COS(RADIANS(90-DEGREES(ASIN(AD1213/2000))))*SQRT(2*Basic!$C$4*9.81))))*SIN(RADIANS(AK1213)))-19.62*(-Basic!$C$3))))*(SQRT((SIN(RADIANS(90-DEGREES(ASIN(AD1213/2000))))*SQRT(2*Basic!$C$4*9.81)*Tool!$B$125*SIN(RADIANS(90-DEGREES(ASIN(AD1213/2000))))*SQRT(2*Basic!$C$4*9.81)*Tool!$B$125)+(COS(RADIANS(90-DEGREES(ASIN(AD1213/2000))))*SQRT(2*Basic!$C$4*9.81)*COS(RADIANS(90-DEGREES(ASIN(AD1213/2000))))*SQRT(2*Basic!$C$4*9.81))))*COS(RADIANS(AK1213))</f>
        <v>5.882056504193665</v>
      </c>
    </row>
    <row r="1214" spans="6:45" x14ac:dyDescent="0.3">
      <c r="F1214">
        <v>1212</v>
      </c>
      <c r="G1214" s="31">
        <f t="shared" si="122"/>
        <v>3.5730263746121276</v>
      </c>
      <c r="H1214" s="35">
        <f>Tool!$E$10+('Trajectory Map'!G1214*SIN(RADIANS(90-2*DEGREES(ASIN($D$5/2000))))/COS(RADIANS(90-2*DEGREES(ASIN($D$5/2000))))-('Trajectory Map'!G1214*'Trajectory Map'!G1214/((VLOOKUP($D$5,$AD$3:$AR$2002,15,FALSE)*4*COS(RADIANS(90-2*DEGREES(ASIN($D$5/2000))))*COS(RADIANS(90-2*DEGREES(ASIN($D$5/2000))))))))</f>
        <v>3.9902850408131272</v>
      </c>
      <c r="AD1214" s="33">
        <f t="shared" si="126"/>
        <v>1212</v>
      </c>
      <c r="AE1214" s="33">
        <f t="shared" si="123"/>
        <v>1590.9292881834817</v>
      </c>
      <c r="AH1214" s="33">
        <f t="shared" si="124"/>
        <v>37.300835501780739</v>
      </c>
      <c r="AI1214" s="33">
        <f t="shared" si="125"/>
        <v>52.699164498219261</v>
      </c>
      <c r="AK1214" s="75">
        <f t="shared" si="127"/>
        <v>15.398328996438522</v>
      </c>
      <c r="AN1214" s="64"/>
      <c r="AQ1214" s="64"/>
      <c r="AR1214" s="75">
        <f>(SQRT((SIN(RADIANS(90-DEGREES(ASIN(AD1214/2000))))*SQRT(2*Basic!$C$4*9.81)*Tool!$B$125*SIN(RADIANS(90-DEGREES(ASIN(AD1214/2000))))*SQRT(2*Basic!$C$4*9.81)*Tool!$B$125)+(COS(RADIANS(90-DEGREES(ASIN(AD1214/2000))))*SQRT(2*Basic!$C$4*9.81)*COS(RADIANS(90-DEGREES(ASIN(AD1214/2000))))*SQRT(2*Basic!$C$4*9.81))))*(SQRT((SIN(RADIANS(90-DEGREES(ASIN(AD1214/2000))))*SQRT(2*Basic!$C$4*9.81)*Tool!$B$125*SIN(RADIANS(90-DEGREES(ASIN(AD1214/2000))))*SQRT(2*Basic!$C$4*9.81)*Tool!$B$125)+(COS(RADIANS(90-DEGREES(ASIN(AD1214/2000))))*SQRT(2*Basic!$C$4*9.81)*COS(RADIANS(90-DEGREES(ASIN(AD1214/2000))))*SQRT(2*Basic!$C$4*9.81))))/(2*9.81)</f>
        <v>1.2214491969600003</v>
      </c>
      <c r="AS1214" s="75">
        <f>(1/9.81)*((SQRT((SIN(RADIANS(90-DEGREES(ASIN(AD1214/2000))))*SQRT(2*Basic!$C$4*9.81)*Tool!$B$125*SIN(RADIANS(90-DEGREES(ASIN(AD1214/2000))))*SQRT(2*Basic!$C$4*9.81)*Tool!$B$125)+(COS(RADIANS(90-DEGREES(ASIN(AD1214/2000))))*SQRT(2*Basic!$C$4*9.81)*COS(RADIANS(90-DEGREES(ASIN(AD1214/2000))))*SQRT(2*Basic!$C$4*9.81))))*SIN(RADIANS(AK1214))+(SQRT(((SQRT((SIN(RADIANS(90-DEGREES(ASIN(AD1214/2000))))*SQRT(2*Basic!$C$4*9.81)*Tool!$B$125*SIN(RADIANS(90-DEGREES(ASIN(AD1214/2000))))*SQRT(2*Basic!$C$4*9.81)*Tool!$B$125)+(COS(RADIANS(90-DEGREES(ASIN(AD1214/2000))))*SQRT(2*Basic!$C$4*9.81)*COS(RADIANS(90-DEGREES(ASIN(AD1214/2000))))*SQRT(2*Basic!$C$4*9.81))))*SIN(RADIANS(AK1214))*(SQRT((SIN(RADIANS(90-DEGREES(ASIN(AD1214/2000))))*SQRT(2*Basic!$C$4*9.81)*Tool!$B$125*SIN(RADIANS(90-DEGREES(ASIN(AD1214/2000))))*SQRT(2*Basic!$C$4*9.81)*Tool!$B$125)+(COS(RADIANS(90-DEGREES(ASIN(AD1214/2000))))*SQRT(2*Basic!$C$4*9.81)*COS(RADIANS(90-DEGREES(ASIN(AD1214/2000))))*SQRT(2*Basic!$C$4*9.81))))*SIN(RADIANS(AK1214)))-19.62*(-Basic!$C$3))))*(SQRT((SIN(RADIANS(90-DEGREES(ASIN(AD1214/2000))))*SQRT(2*Basic!$C$4*9.81)*Tool!$B$125*SIN(RADIANS(90-DEGREES(ASIN(AD1214/2000))))*SQRT(2*Basic!$C$4*9.81)*Tool!$B$125)+(COS(RADIANS(90-DEGREES(ASIN(AD1214/2000))))*SQRT(2*Basic!$C$4*9.81)*COS(RADIANS(90-DEGREES(ASIN(AD1214/2000))))*SQRT(2*Basic!$C$4*9.81))))*COS(RADIANS(AK1214))</f>
        <v>5.882656686070507</v>
      </c>
    </row>
    <row r="1215" spans="6:45" x14ac:dyDescent="0.3">
      <c r="F1215">
        <v>1213</v>
      </c>
      <c r="G1215" s="31">
        <f t="shared" si="122"/>
        <v>3.5759744161753386</v>
      </c>
      <c r="H1215" s="35">
        <f>Tool!$E$10+('Trajectory Map'!G1215*SIN(RADIANS(90-2*DEGREES(ASIN($D$5/2000))))/COS(RADIANS(90-2*DEGREES(ASIN($D$5/2000))))-('Trajectory Map'!G1215*'Trajectory Map'!G1215/((VLOOKUP($D$5,$AD$3:$AR$2002,15,FALSE)*4*COS(RADIANS(90-2*DEGREES(ASIN($D$5/2000))))*COS(RADIANS(90-2*DEGREES(ASIN($D$5/2000))))))))</f>
        <v>3.9865322556874272</v>
      </c>
      <c r="AD1215" s="33">
        <f t="shared" si="126"/>
        <v>1213</v>
      </c>
      <c r="AE1215" s="33">
        <f t="shared" si="123"/>
        <v>1590.166972364852</v>
      </c>
      <c r="AH1215" s="33">
        <f t="shared" si="124"/>
        <v>37.33685816373935</v>
      </c>
      <c r="AI1215" s="33">
        <f t="shared" si="125"/>
        <v>52.66314183626065</v>
      </c>
      <c r="AK1215" s="75">
        <f t="shared" si="127"/>
        <v>15.326283672521299</v>
      </c>
      <c r="AN1215" s="64"/>
      <c r="AQ1215" s="64"/>
      <c r="AR1215" s="75">
        <f>(SQRT((SIN(RADIANS(90-DEGREES(ASIN(AD1215/2000))))*SQRT(2*Basic!$C$4*9.81)*Tool!$B$125*SIN(RADIANS(90-DEGREES(ASIN(AD1215/2000))))*SQRT(2*Basic!$C$4*9.81)*Tool!$B$125)+(COS(RADIANS(90-DEGREES(ASIN(AD1215/2000))))*SQRT(2*Basic!$C$4*9.81)*COS(RADIANS(90-DEGREES(ASIN(AD1215/2000))))*SQRT(2*Basic!$C$4*9.81))))*(SQRT((SIN(RADIANS(90-DEGREES(ASIN(AD1215/2000))))*SQRT(2*Basic!$C$4*9.81)*Tool!$B$125*SIN(RADIANS(90-DEGREES(ASIN(AD1215/2000))))*SQRT(2*Basic!$C$4*9.81)*Tool!$B$125)+(COS(RADIANS(90-DEGREES(ASIN(AD1215/2000))))*SQRT(2*Basic!$C$4*9.81)*COS(RADIANS(90-DEGREES(ASIN(AD1215/2000))))*SQRT(2*Basic!$C$4*9.81))))/(2*9.81)</f>
        <v>1.2220993152100001</v>
      </c>
      <c r="AS1215" s="75">
        <f>(1/9.81)*((SQRT((SIN(RADIANS(90-DEGREES(ASIN(AD1215/2000))))*SQRT(2*Basic!$C$4*9.81)*Tool!$B$125*SIN(RADIANS(90-DEGREES(ASIN(AD1215/2000))))*SQRT(2*Basic!$C$4*9.81)*Tool!$B$125)+(COS(RADIANS(90-DEGREES(ASIN(AD1215/2000))))*SQRT(2*Basic!$C$4*9.81)*COS(RADIANS(90-DEGREES(ASIN(AD1215/2000))))*SQRT(2*Basic!$C$4*9.81))))*SIN(RADIANS(AK1215))+(SQRT(((SQRT((SIN(RADIANS(90-DEGREES(ASIN(AD1215/2000))))*SQRT(2*Basic!$C$4*9.81)*Tool!$B$125*SIN(RADIANS(90-DEGREES(ASIN(AD1215/2000))))*SQRT(2*Basic!$C$4*9.81)*Tool!$B$125)+(COS(RADIANS(90-DEGREES(ASIN(AD1215/2000))))*SQRT(2*Basic!$C$4*9.81)*COS(RADIANS(90-DEGREES(ASIN(AD1215/2000))))*SQRT(2*Basic!$C$4*9.81))))*SIN(RADIANS(AK1215))*(SQRT((SIN(RADIANS(90-DEGREES(ASIN(AD1215/2000))))*SQRT(2*Basic!$C$4*9.81)*Tool!$B$125*SIN(RADIANS(90-DEGREES(ASIN(AD1215/2000))))*SQRT(2*Basic!$C$4*9.81)*Tool!$B$125)+(COS(RADIANS(90-DEGREES(ASIN(AD1215/2000))))*SQRT(2*Basic!$C$4*9.81)*COS(RADIANS(90-DEGREES(ASIN(AD1215/2000))))*SQRT(2*Basic!$C$4*9.81))))*SIN(RADIANS(AK1215)))-19.62*(-Basic!$C$3))))*(SQRT((SIN(RADIANS(90-DEGREES(ASIN(AD1215/2000))))*SQRT(2*Basic!$C$4*9.81)*Tool!$B$125*SIN(RADIANS(90-DEGREES(ASIN(AD1215/2000))))*SQRT(2*Basic!$C$4*9.81)*Tool!$B$125)+(COS(RADIANS(90-DEGREES(ASIN(AD1215/2000))))*SQRT(2*Basic!$C$4*9.81)*COS(RADIANS(90-DEGREES(ASIN(AD1215/2000))))*SQRT(2*Basic!$C$4*9.81))))*COS(RADIANS(AK1215))</f>
        <v>5.8832439462218176</v>
      </c>
    </row>
    <row r="1216" spans="6:45" x14ac:dyDescent="0.3">
      <c r="F1216">
        <v>1214</v>
      </c>
      <c r="G1216" s="31">
        <f t="shared" si="122"/>
        <v>3.5789224577385501</v>
      </c>
      <c r="H1216" s="35">
        <f>Tool!$E$10+('Trajectory Map'!G1216*SIN(RADIANS(90-2*DEGREES(ASIN($D$5/2000))))/COS(RADIANS(90-2*DEGREES(ASIN($D$5/2000))))-('Trajectory Map'!G1216*'Trajectory Map'!G1216/((VLOOKUP($D$5,$AD$3:$AR$2002,15,FALSE)*4*COS(RADIANS(90-2*DEGREES(ASIN($D$5/2000))))*COS(RADIANS(90-2*DEGREES(ASIN($D$5/2000))))))))</f>
        <v>3.982776016968212</v>
      </c>
      <c r="AD1216" s="33">
        <f t="shared" si="126"/>
        <v>1214</v>
      </c>
      <c r="AE1216" s="33">
        <f t="shared" si="123"/>
        <v>1589.4036617549364</v>
      </c>
      <c r="AH1216" s="33">
        <f t="shared" si="124"/>
        <v>37.372898110145378</v>
      </c>
      <c r="AI1216" s="33">
        <f t="shared" si="125"/>
        <v>52.627101889854622</v>
      </c>
      <c r="AK1216" s="75">
        <f t="shared" si="127"/>
        <v>15.254203779709243</v>
      </c>
      <c r="AN1216" s="64"/>
      <c r="AQ1216" s="64"/>
      <c r="AR1216" s="75">
        <f>(SQRT((SIN(RADIANS(90-DEGREES(ASIN(AD1216/2000))))*SQRT(2*Basic!$C$4*9.81)*Tool!$B$125*SIN(RADIANS(90-DEGREES(ASIN(AD1216/2000))))*SQRT(2*Basic!$C$4*9.81)*Tool!$B$125)+(COS(RADIANS(90-DEGREES(ASIN(AD1216/2000))))*SQRT(2*Basic!$C$4*9.81)*COS(RADIANS(90-DEGREES(ASIN(AD1216/2000))))*SQRT(2*Basic!$C$4*9.81))))*(SQRT((SIN(RADIANS(90-DEGREES(ASIN(AD1216/2000))))*SQRT(2*Basic!$C$4*9.81)*Tool!$B$125*SIN(RADIANS(90-DEGREES(ASIN(AD1216/2000))))*SQRT(2*Basic!$C$4*9.81)*Tool!$B$125)+(COS(RADIANS(90-DEGREES(ASIN(AD1216/2000))))*SQRT(2*Basic!$C$4*9.81)*COS(RADIANS(90-DEGREES(ASIN(AD1216/2000))))*SQRT(2*Basic!$C$4*9.81))))/(2*9.81)</f>
        <v>1.2227499696400002</v>
      </c>
      <c r="AS1216" s="75">
        <f>(1/9.81)*((SQRT((SIN(RADIANS(90-DEGREES(ASIN(AD1216/2000))))*SQRT(2*Basic!$C$4*9.81)*Tool!$B$125*SIN(RADIANS(90-DEGREES(ASIN(AD1216/2000))))*SQRT(2*Basic!$C$4*9.81)*Tool!$B$125)+(COS(RADIANS(90-DEGREES(ASIN(AD1216/2000))))*SQRT(2*Basic!$C$4*9.81)*COS(RADIANS(90-DEGREES(ASIN(AD1216/2000))))*SQRT(2*Basic!$C$4*9.81))))*SIN(RADIANS(AK1216))+(SQRT(((SQRT((SIN(RADIANS(90-DEGREES(ASIN(AD1216/2000))))*SQRT(2*Basic!$C$4*9.81)*Tool!$B$125*SIN(RADIANS(90-DEGREES(ASIN(AD1216/2000))))*SQRT(2*Basic!$C$4*9.81)*Tool!$B$125)+(COS(RADIANS(90-DEGREES(ASIN(AD1216/2000))))*SQRT(2*Basic!$C$4*9.81)*COS(RADIANS(90-DEGREES(ASIN(AD1216/2000))))*SQRT(2*Basic!$C$4*9.81))))*SIN(RADIANS(AK1216))*(SQRT((SIN(RADIANS(90-DEGREES(ASIN(AD1216/2000))))*SQRT(2*Basic!$C$4*9.81)*Tool!$B$125*SIN(RADIANS(90-DEGREES(ASIN(AD1216/2000))))*SQRT(2*Basic!$C$4*9.81)*Tool!$B$125)+(COS(RADIANS(90-DEGREES(ASIN(AD1216/2000))))*SQRT(2*Basic!$C$4*9.81)*COS(RADIANS(90-DEGREES(ASIN(AD1216/2000))))*SQRT(2*Basic!$C$4*9.81))))*SIN(RADIANS(AK1216)))-19.62*(-Basic!$C$3))))*(SQRT((SIN(RADIANS(90-DEGREES(ASIN(AD1216/2000))))*SQRT(2*Basic!$C$4*9.81)*Tool!$B$125*SIN(RADIANS(90-DEGREES(ASIN(AD1216/2000))))*SQRT(2*Basic!$C$4*9.81)*Tool!$B$125)+(COS(RADIANS(90-DEGREES(ASIN(AD1216/2000))))*SQRT(2*Basic!$C$4*9.81)*COS(RADIANS(90-DEGREES(ASIN(AD1216/2000))))*SQRT(2*Basic!$C$4*9.81))))*COS(RADIANS(AK1216))</f>
        <v>5.8838182706933884</v>
      </c>
    </row>
    <row r="1217" spans="6:45" x14ac:dyDescent="0.3">
      <c r="F1217">
        <v>1215</v>
      </c>
      <c r="G1217" s="31">
        <f t="shared" si="122"/>
        <v>3.5818704993017612</v>
      </c>
      <c r="H1217" s="35">
        <f>Tool!$E$10+('Trajectory Map'!G1217*SIN(RADIANS(90-2*DEGREES(ASIN($D$5/2000))))/COS(RADIANS(90-2*DEGREES(ASIN($D$5/2000))))-('Trajectory Map'!G1217*'Trajectory Map'!G1217/((VLOOKUP($D$5,$AD$3:$AR$2002,15,FALSE)*4*COS(RADIANS(90-2*DEGREES(ASIN($D$5/2000))))*COS(RADIANS(90-2*DEGREES(ASIN($D$5/2000))))))))</f>
        <v>3.9790163246554831</v>
      </c>
      <c r="AD1217" s="33">
        <f t="shared" si="126"/>
        <v>1215</v>
      </c>
      <c r="AE1217" s="33">
        <f t="shared" si="123"/>
        <v>1588.6393549198006</v>
      </c>
      <c r="AH1217" s="33">
        <f t="shared" si="124"/>
        <v>37.408955380183272</v>
      </c>
      <c r="AI1217" s="33">
        <f t="shared" si="125"/>
        <v>52.591044619816728</v>
      </c>
      <c r="AK1217" s="75">
        <f t="shared" si="127"/>
        <v>15.182089239633456</v>
      </c>
      <c r="AN1217" s="64"/>
      <c r="AQ1217" s="64"/>
      <c r="AR1217" s="75">
        <f>(SQRT((SIN(RADIANS(90-DEGREES(ASIN(AD1217/2000))))*SQRT(2*Basic!$C$4*9.81)*Tool!$B$125*SIN(RADIANS(90-DEGREES(ASIN(AD1217/2000))))*SQRT(2*Basic!$C$4*9.81)*Tool!$B$125)+(COS(RADIANS(90-DEGREES(ASIN(AD1217/2000))))*SQRT(2*Basic!$C$4*9.81)*COS(RADIANS(90-DEGREES(ASIN(AD1217/2000))))*SQRT(2*Basic!$C$4*9.81))))*(SQRT((SIN(RADIANS(90-DEGREES(ASIN(AD1217/2000))))*SQRT(2*Basic!$C$4*9.81)*Tool!$B$125*SIN(RADIANS(90-DEGREES(ASIN(AD1217/2000))))*SQRT(2*Basic!$C$4*9.81)*Tool!$B$125)+(COS(RADIANS(90-DEGREES(ASIN(AD1217/2000))))*SQRT(2*Basic!$C$4*9.81)*COS(RADIANS(90-DEGREES(ASIN(AD1217/2000))))*SQRT(2*Basic!$C$4*9.81))))/(2*9.81)</f>
        <v>1.2234011602500001</v>
      </c>
      <c r="AS1217" s="75">
        <f>(1/9.81)*((SQRT((SIN(RADIANS(90-DEGREES(ASIN(AD1217/2000))))*SQRT(2*Basic!$C$4*9.81)*Tool!$B$125*SIN(RADIANS(90-DEGREES(ASIN(AD1217/2000))))*SQRT(2*Basic!$C$4*9.81)*Tool!$B$125)+(COS(RADIANS(90-DEGREES(ASIN(AD1217/2000))))*SQRT(2*Basic!$C$4*9.81)*COS(RADIANS(90-DEGREES(ASIN(AD1217/2000))))*SQRT(2*Basic!$C$4*9.81))))*SIN(RADIANS(AK1217))+(SQRT(((SQRT((SIN(RADIANS(90-DEGREES(ASIN(AD1217/2000))))*SQRT(2*Basic!$C$4*9.81)*Tool!$B$125*SIN(RADIANS(90-DEGREES(ASIN(AD1217/2000))))*SQRT(2*Basic!$C$4*9.81)*Tool!$B$125)+(COS(RADIANS(90-DEGREES(ASIN(AD1217/2000))))*SQRT(2*Basic!$C$4*9.81)*COS(RADIANS(90-DEGREES(ASIN(AD1217/2000))))*SQRT(2*Basic!$C$4*9.81))))*SIN(RADIANS(AK1217))*(SQRT((SIN(RADIANS(90-DEGREES(ASIN(AD1217/2000))))*SQRT(2*Basic!$C$4*9.81)*Tool!$B$125*SIN(RADIANS(90-DEGREES(ASIN(AD1217/2000))))*SQRT(2*Basic!$C$4*9.81)*Tool!$B$125)+(COS(RADIANS(90-DEGREES(ASIN(AD1217/2000))))*SQRT(2*Basic!$C$4*9.81)*COS(RADIANS(90-DEGREES(ASIN(AD1217/2000))))*SQRT(2*Basic!$C$4*9.81))))*SIN(RADIANS(AK1217)))-19.62*(-Basic!$C$3))))*(SQRT((SIN(RADIANS(90-DEGREES(ASIN(AD1217/2000))))*SQRT(2*Basic!$C$4*9.81)*Tool!$B$125*SIN(RADIANS(90-DEGREES(ASIN(AD1217/2000))))*SQRT(2*Basic!$C$4*9.81)*Tool!$B$125)+(COS(RADIANS(90-DEGREES(ASIN(AD1217/2000))))*SQRT(2*Basic!$C$4*9.81)*COS(RADIANS(90-DEGREES(ASIN(AD1217/2000))))*SQRT(2*Basic!$C$4*9.81))))*COS(RADIANS(AK1217))</f>
        <v>5.8843796455551818</v>
      </c>
    </row>
    <row r="1218" spans="6:45" x14ac:dyDescent="0.3">
      <c r="F1218">
        <v>1216</v>
      </c>
      <c r="G1218" s="31">
        <f t="shared" si="122"/>
        <v>3.5848185408649731</v>
      </c>
      <c r="H1218" s="35">
        <f>Tool!$E$10+('Trajectory Map'!G1218*SIN(RADIANS(90-2*DEGREES(ASIN($D$5/2000))))/COS(RADIANS(90-2*DEGREES(ASIN($D$5/2000))))-('Trajectory Map'!G1218*'Trajectory Map'!G1218/((VLOOKUP($D$5,$AD$3:$AR$2002,15,FALSE)*4*COS(RADIANS(90-2*DEGREES(ASIN($D$5/2000))))*COS(RADIANS(90-2*DEGREES(ASIN($D$5/2000))))))))</f>
        <v>3.9752531787492389</v>
      </c>
      <c r="AD1218" s="33">
        <f t="shared" si="126"/>
        <v>1216</v>
      </c>
      <c r="AE1218" s="33">
        <f t="shared" si="123"/>
        <v>1587.8740504208765</v>
      </c>
      <c r="AH1218" s="33">
        <f t="shared" si="124"/>
        <v>37.445030013159133</v>
      </c>
      <c r="AI1218" s="33">
        <f t="shared" si="125"/>
        <v>52.554969986840867</v>
      </c>
      <c r="AK1218" s="75">
        <f t="shared" si="127"/>
        <v>15.109939973681733</v>
      </c>
      <c r="AN1218" s="64"/>
      <c r="AQ1218" s="64"/>
      <c r="AR1218" s="75">
        <f>(SQRT((SIN(RADIANS(90-DEGREES(ASIN(AD1218/2000))))*SQRT(2*Basic!$C$4*9.81)*Tool!$B$125*SIN(RADIANS(90-DEGREES(ASIN(AD1218/2000))))*SQRT(2*Basic!$C$4*9.81)*Tool!$B$125)+(COS(RADIANS(90-DEGREES(ASIN(AD1218/2000))))*SQRT(2*Basic!$C$4*9.81)*COS(RADIANS(90-DEGREES(ASIN(AD1218/2000))))*SQRT(2*Basic!$C$4*9.81))))*(SQRT((SIN(RADIANS(90-DEGREES(ASIN(AD1218/2000))))*SQRT(2*Basic!$C$4*9.81)*Tool!$B$125*SIN(RADIANS(90-DEGREES(ASIN(AD1218/2000))))*SQRT(2*Basic!$C$4*9.81)*Tool!$B$125)+(COS(RADIANS(90-DEGREES(ASIN(AD1218/2000))))*SQRT(2*Basic!$C$4*9.81)*COS(RADIANS(90-DEGREES(ASIN(AD1218/2000))))*SQRT(2*Basic!$C$4*9.81))))/(2*9.81)</f>
        <v>1.2240528870400003</v>
      </c>
      <c r="AS1218" s="75">
        <f>(1/9.81)*((SQRT((SIN(RADIANS(90-DEGREES(ASIN(AD1218/2000))))*SQRT(2*Basic!$C$4*9.81)*Tool!$B$125*SIN(RADIANS(90-DEGREES(ASIN(AD1218/2000))))*SQRT(2*Basic!$C$4*9.81)*Tool!$B$125)+(COS(RADIANS(90-DEGREES(ASIN(AD1218/2000))))*SQRT(2*Basic!$C$4*9.81)*COS(RADIANS(90-DEGREES(ASIN(AD1218/2000))))*SQRT(2*Basic!$C$4*9.81))))*SIN(RADIANS(AK1218))+(SQRT(((SQRT((SIN(RADIANS(90-DEGREES(ASIN(AD1218/2000))))*SQRT(2*Basic!$C$4*9.81)*Tool!$B$125*SIN(RADIANS(90-DEGREES(ASIN(AD1218/2000))))*SQRT(2*Basic!$C$4*9.81)*Tool!$B$125)+(COS(RADIANS(90-DEGREES(ASIN(AD1218/2000))))*SQRT(2*Basic!$C$4*9.81)*COS(RADIANS(90-DEGREES(ASIN(AD1218/2000))))*SQRT(2*Basic!$C$4*9.81))))*SIN(RADIANS(AK1218))*(SQRT((SIN(RADIANS(90-DEGREES(ASIN(AD1218/2000))))*SQRT(2*Basic!$C$4*9.81)*Tool!$B$125*SIN(RADIANS(90-DEGREES(ASIN(AD1218/2000))))*SQRT(2*Basic!$C$4*9.81)*Tool!$B$125)+(COS(RADIANS(90-DEGREES(ASIN(AD1218/2000))))*SQRT(2*Basic!$C$4*9.81)*COS(RADIANS(90-DEGREES(ASIN(AD1218/2000))))*SQRT(2*Basic!$C$4*9.81))))*SIN(RADIANS(AK1218)))-19.62*(-Basic!$C$3))))*(SQRT((SIN(RADIANS(90-DEGREES(ASIN(AD1218/2000))))*SQRT(2*Basic!$C$4*9.81)*Tool!$B$125*SIN(RADIANS(90-DEGREES(ASIN(AD1218/2000))))*SQRT(2*Basic!$C$4*9.81)*Tool!$B$125)+(COS(RADIANS(90-DEGREES(ASIN(AD1218/2000))))*SQRT(2*Basic!$C$4*9.81)*COS(RADIANS(90-DEGREES(ASIN(AD1218/2000))))*SQRT(2*Basic!$C$4*9.81))))*COS(RADIANS(AK1218))</f>
        <v>5.8849280569014413</v>
      </c>
    </row>
    <row r="1219" spans="6:45" x14ac:dyDescent="0.3">
      <c r="F1219">
        <v>1217</v>
      </c>
      <c r="G1219" s="31">
        <f t="shared" ref="G1219:G1282" si="128">F1219*$AV$2/2000</f>
        <v>3.5877665824281846</v>
      </c>
      <c r="H1219" s="35">
        <f>Tool!$E$10+('Trajectory Map'!G1219*SIN(RADIANS(90-2*DEGREES(ASIN($D$5/2000))))/COS(RADIANS(90-2*DEGREES(ASIN($D$5/2000))))-('Trajectory Map'!G1219*'Trajectory Map'!G1219/((VLOOKUP($D$5,$AD$3:$AR$2002,15,FALSE)*4*COS(RADIANS(90-2*DEGREES(ASIN($D$5/2000))))*COS(RADIANS(90-2*DEGREES(ASIN($D$5/2000))))))))</f>
        <v>3.9714865792494818</v>
      </c>
      <c r="AD1219" s="33">
        <f t="shared" si="126"/>
        <v>1217</v>
      </c>
      <c r="AE1219" s="33">
        <f t="shared" si="123"/>
        <v>1587.1077468149413</v>
      </c>
      <c r="AH1219" s="33">
        <f t="shared" si="124"/>
        <v>37.481122048501426</v>
      </c>
      <c r="AI1219" s="33">
        <f t="shared" si="125"/>
        <v>52.518877951498574</v>
      </c>
      <c r="AK1219" s="75">
        <f t="shared" si="127"/>
        <v>15.037755902997148</v>
      </c>
      <c r="AN1219" s="64"/>
      <c r="AQ1219" s="64"/>
      <c r="AR1219" s="75">
        <f>(SQRT((SIN(RADIANS(90-DEGREES(ASIN(AD1219/2000))))*SQRT(2*Basic!$C$4*9.81)*Tool!$B$125*SIN(RADIANS(90-DEGREES(ASIN(AD1219/2000))))*SQRT(2*Basic!$C$4*9.81)*Tool!$B$125)+(COS(RADIANS(90-DEGREES(ASIN(AD1219/2000))))*SQRT(2*Basic!$C$4*9.81)*COS(RADIANS(90-DEGREES(ASIN(AD1219/2000))))*SQRT(2*Basic!$C$4*9.81))))*(SQRT((SIN(RADIANS(90-DEGREES(ASIN(AD1219/2000))))*SQRT(2*Basic!$C$4*9.81)*Tool!$B$125*SIN(RADIANS(90-DEGREES(ASIN(AD1219/2000))))*SQRT(2*Basic!$C$4*9.81)*Tool!$B$125)+(COS(RADIANS(90-DEGREES(ASIN(AD1219/2000))))*SQRT(2*Basic!$C$4*9.81)*COS(RADIANS(90-DEGREES(ASIN(AD1219/2000))))*SQRT(2*Basic!$C$4*9.81))))/(2*9.81)</f>
        <v>1.2247051500099999</v>
      </c>
      <c r="AS1219" s="75">
        <f>(1/9.81)*((SQRT((SIN(RADIANS(90-DEGREES(ASIN(AD1219/2000))))*SQRT(2*Basic!$C$4*9.81)*Tool!$B$125*SIN(RADIANS(90-DEGREES(ASIN(AD1219/2000))))*SQRT(2*Basic!$C$4*9.81)*Tool!$B$125)+(COS(RADIANS(90-DEGREES(ASIN(AD1219/2000))))*SQRT(2*Basic!$C$4*9.81)*COS(RADIANS(90-DEGREES(ASIN(AD1219/2000))))*SQRT(2*Basic!$C$4*9.81))))*SIN(RADIANS(AK1219))+(SQRT(((SQRT((SIN(RADIANS(90-DEGREES(ASIN(AD1219/2000))))*SQRT(2*Basic!$C$4*9.81)*Tool!$B$125*SIN(RADIANS(90-DEGREES(ASIN(AD1219/2000))))*SQRT(2*Basic!$C$4*9.81)*Tool!$B$125)+(COS(RADIANS(90-DEGREES(ASIN(AD1219/2000))))*SQRT(2*Basic!$C$4*9.81)*COS(RADIANS(90-DEGREES(ASIN(AD1219/2000))))*SQRT(2*Basic!$C$4*9.81))))*SIN(RADIANS(AK1219))*(SQRT((SIN(RADIANS(90-DEGREES(ASIN(AD1219/2000))))*SQRT(2*Basic!$C$4*9.81)*Tool!$B$125*SIN(RADIANS(90-DEGREES(ASIN(AD1219/2000))))*SQRT(2*Basic!$C$4*9.81)*Tool!$B$125)+(COS(RADIANS(90-DEGREES(ASIN(AD1219/2000))))*SQRT(2*Basic!$C$4*9.81)*COS(RADIANS(90-DEGREES(ASIN(AD1219/2000))))*SQRT(2*Basic!$C$4*9.81))))*SIN(RADIANS(AK1219)))-19.62*(-Basic!$C$3))))*(SQRT((SIN(RADIANS(90-DEGREES(ASIN(AD1219/2000))))*SQRT(2*Basic!$C$4*9.81)*Tool!$B$125*SIN(RADIANS(90-DEGREES(ASIN(AD1219/2000))))*SQRT(2*Basic!$C$4*9.81)*Tool!$B$125)+(COS(RADIANS(90-DEGREES(ASIN(AD1219/2000))))*SQRT(2*Basic!$C$4*9.81)*COS(RADIANS(90-DEGREES(ASIN(AD1219/2000))))*SQRT(2*Basic!$C$4*9.81))))*COS(RADIANS(AK1219))</f>
        <v>5.8854634908507641</v>
      </c>
    </row>
    <row r="1220" spans="6:45" x14ac:dyDescent="0.3">
      <c r="F1220">
        <v>1218</v>
      </c>
      <c r="G1220" s="31">
        <f t="shared" si="128"/>
        <v>3.5907146239913956</v>
      </c>
      <c r="H1220" s="35">
        <f>Tool!$E$10+('Trajectory Map'!G1220*SIN(RADIANS(90-2*DEGREES(ASIN($D$5/2000))))/COS(RADIANS(90-2*DEGREES(ASIN($D$5/2000))))-('Trajectory Map'!G1220*'Trajectory Map'!G1220/((VLOOKUP($D$5,$AD$3:$AR$2002,15,FALSE)*4*COS(RADIANS(90-2*DEGREES(ASIN($D$5/2000))))*COS(RADIANS(90-2*DEGREES(ASIN($D$5/2000))))))))</f>
        <v>3.9677165261562104</v>
      </c>
      <c r="AD1220" s="33">
        <f t="shared" si="126"/>
        <v>1218</v>
      </c>
      <c r="AE1220" s="33">
        <f t="shared" ref="AE1220:AE1283" si="129">SQRT($AC$7-(AD1220*AD1220))</f>
        <v>1586.3404426540981</v>
      </c>
      <c r="AH1220" s="33">
        <f t="shared" ref="AH1220:AH1283" si="130">DEGREES(ASIN(AD1220/2000))</f>
        <v>37.517231525761382</v>
      </c>
      <c r="AI1220" s="33">
        <f t="shared" ref="AI1220:AI1283" si="131">90-AH1220</f>
        <v>52.482768474238618</v>
      </c>
      <c r="AK1220" s="75">
        <f t="shared" si="127"/>
        <v>14.965536948477236</v>
      </c>
      <c r="AN1220" s="64"/>
      <c r="AQ1220" s="64"/>
      <c r="AR1220" s="75">
        <f>(SQRT((SIN(RADIANS(90-DEGREES(ASIN(AD1220/2000))))*SQRT(2*Basic!$C$4*9.81)*Tool!$B$125*SIN(RADIANS(90-DEGREES(ASIN(AD1220/2000))))*SQRT(2*Basic!$C$4*9.81)*Tool!$B$125)+(COS(RADIANS(90-DEGREES(ASIN(AD1220/2000))))*SQRT(2*Basic!$C$4*9.81)*COS(RADIANS(90-DEGREES(ASIN(AD1220/2000))))*SQRT(2*Basic!$C$4*9.81))))*(SQRT((SIN(RADIANS(90-DEGREES(ASIN(AD1220/2000))))*SQRT(2*Basic!$C$4*9.81)*Tool!$B$125*SIN(RADIANS(90-DEGREES(ASIN(AD1220/2000))))*SQRT(2*Basic!$C$4*9.81)*Tool!$B$125)+(COS(RADIANS(90-DEGREES(ASIN(AD1220/2000))))*SQRT(2*Basic!$C$4*9.81)*COS(RADIANS(90-DEGREES(ASIN(AD1220/2000))))*SQRT(2*Basic!$C$4*9.81))))/(2*9.81)</f>
        <v>1.2253579491600002</v>
      </c>
      <c r="AS1220" s="75">
        <f>(1/9.81)*((SQRT((SIN(RADIANS(90-DEGREES(ASIN(AD1220/2000))))*SQRT(2*Basic!$C$4*9.81)*Tool!$B$125*SIN(RADIANS(90-DEGREES(ASIN(AD1220/2000))))*SQRT(2*Basic!$C$4*9.81)*Tool!$B$125)+(COS(RADIANS(90-DEGREES(ASIN(AD1220/2000))))*SQRT(2*Basic!$C$4*9.81)*COS(RADIANS(90-DEGREES(ASIN(AD1220/2000))))*SQRT(2*Basic!$C$4*9.81))))*SIN(RADIANS(AK1220))+(SQRT(((SQRT((SIN(RADIANS(90-DEGREES(ASIN(AD1220/2000))))*SQRT(2*Basic!$C$4*9.81)*Tool!$B$125*SIN(RADIANS(90-DEGREES(ASIN(AD1220/2000))))*SQRT(2*Basic!$C$4*9.81)*Tool!$B$125)+(COS(RADIANS(90-DEGREES(ASIN(AD1220/2000))))*SQRT(2*Basic!$C$4*9.81)*COS(RADIANS(90-DEGREES(ASIN(AD1220/2000))))*SQRT(2*Basic!$C$4*9.81))))*SIN(RADIANS(AK1220))*(SQRT((SIN(RADIANS(90-DEGREES(ASIN(AD1220/2000))))*SQRT(2*Basic!$C$4*9.81)*Tool!$B$125*SIN(RADIANS(90-DEGREES(ASIN(AD1220/2000))))*SQRT(2*Basic!$C$4*9.81)*Tool!$B$125)+(COS(RADIANS(90-DEGREES(ASIN(AD1220/2000))))*SQRT(2*Basic!$C$4*9.81)*COS(RADIANS(90-DEGREES(ASIN(AD1220/2000))))*SQRT(2*Basic!$C$4*9.81))))*SIN(RADIANS(AK1220)))-19.62*(-Basic!$C$3))))*(SQRT((SIN(RADIANS(90-DEGREES(ASIN(AD1220/2000))))*SQRT(2*Basic!$C$4*9.81)*Tool!$B$125*SIN(RADIANS(90-DEGREES(ASIN(AD1220/2000))))*SQRT(2*Basic!$C$4*9.81)*Tool!$B$125)+(COS(RADIANS(90-DEGREES(ASIN(AD1220/2000))))*SQRT(2*Basic!$C$4*9.81)*COS(RADIANS(90-DEGREES(ASIN(AD1220/2000))))*SQRT(2*Basic!$C$4*9.81))))*COS(RADIANS(AK1220))</f>
        <v>5.8859859335462152</v>
      </c>
    </row>
    <row r="1221" spans="6:45" x14ac:dyDescent="0.3">
      <c r="F1221">
        <v>1219</v>
      </c>
      <c r="G1221" s="31">
        <f t="shared" si="128"/>
        <v>3.5936626655546071</v>
      </c>
      <c r="H1221" s="35">
        <f>Tool!$E$10+('Trajectory Map'!G1221*SIN(RADIANS(90-2*DEGREES(ASIN($D$5/2000))))/COS(RADIANS(90-2*DEGREES(ASIN($D$5/2000))))-('Trajectory Map'!G1221*'Trajectory Map'!G1221/((VLOOKUP($D$5,$AD$3:$AR$2002,15,FALSE)*4*COS(RADIANS(90-2*DEGREES(ASIN($D$5/2000))))*COS(RADIANS(90-2*DEGREES(ASIN($D$5/2000))))))))</f>
        <v>3.9639430194694252</v>
      </c>
      <c r="AD1221" s="33">
        <f t="shared" ref="AD1221:AD1284" si="132">AD1220+1</f>
        <v>1219</v>
      </c>
      <c r="AE1221" s="33">
        <f t="shared" si="129"/>
        <v>1585.5721364857545</v>
      </c>
      <c r="AH1221" s="33">
        <f t="shared" si="130"/>
        <v>37.553358484613661</v>
      </c>
      <c r="AI1221" s="33">
        <f t="shared" si="131"/>
        <v>52.446641515386339</v>
      </c>
      <c r="AK1221" s="75">
        <f t="shared" ref="AK1221:AK1284" si="133">90-(AH1221*2)</f>
        <v>14.893283030772679</v>
      </c>
      <c r="AN1221" s="64"/>
      <c r="AQ1221" s="64"/>
      <c r="AR1221" s="75">
        <f>(SQRT((SIN(RADIANS(90-DEGREES(ASIN(AD1221/2000))))*SQRT(2*Basic!$C$4*9.81)*Tool!$B$125*SIN(RADIANS(90-DEGREES(ASIN(AD1221/2000))))*SQRT(2*Basic!$C$4*9.81)*Tool!$B$125)+(COS(RADIANS(90-DEGREES(ASIN(AD1221/2000))))*SQRT(2*Basic!$C$4*9.81)*COS(RADIANS(90-DEGREES(ASIN(AD1221/2000))))*SQRT(2*Basic!$C$4*9.81))))*(SQRT((SIN(RADIANS(90-DEGREES(ASIN(AD1221/2000))))*SQRT(2*Basic!$C$4*9.81)*Tool!$B$125*SIN(RADIANS(90-DEGREES(ASIN(AD1221/2000))))*SQRT(2*Basic!$C$4*9.81)*Tool!$B$125)+(COS(RADIANS(90-DEGREES(ASIN(AD1221/2000))))*SQRT(2*Basic!$C$4*9.81)*COS(RADIANS(90-DEGREES(ASIN(AD1221/2000))))*SQRT(2*Basic!$C$4*9.81))))/(2*9.81)</f>
        <v>1.22601128449</v>
      </c>
      <c r="AS1221" s="75">
        <f>(1/9.81)*((SQRT((SIN(RADIANS(90-DEGREES(ASIN(AD1221/2000))))*SQRT(2*Basic!$C$4*9.81)*Tool!$B$125*SIN(RADIANS(90-DEGREES(ASIN(AD1221/2000))))*SQRT(2*Basic!$C$4*9.81)*Tool!$B$125)+(COS(RADIANS(90-DEGREES(ASIN(AD1221/2000))))*SQRT(2*Basic!$C$4*9.81)*COS(RADIANS(90-DEGREES(ASIN(AD1221/2000))))*SQRT(2*Basic!$C$4*9.81))))*SIN(RADIANS(AK1221))+(SQRT(((SQRT((SIN(RADIANS(90-DEGREES(ASIN(AD1221/2000))))*SQRT(2*Basic!$C$4*9.81)*Tool!$B$125*SIN(RADIANS(90-DEGREES(ASIN(AD1221/2000))))*SQRT(2*Basic!$C$4*9.81)*Tool!$B$125)+(COS(RADIANS(90-DEGREES(ASIN(AD1221/2000))))*SQRT(2*Basic!$C$4*9.81)*COS(RADIANS(90-DEGREES(ASIN(AD1221/2000))))*SQRT(2*Basic!$C$4*9.81))))*SIN(RADIANS(AK1221))*(SQRT((SIN(RADIANS(90-DEGREES(ASIN(AD1221/2000))))*SQRT(2*Basic!$C$4*9.81)*Tool!$B$125*SIN(RADIANS(90-DEGREES(ASIN(AD1221/2000))))*SQRT(2*Basic!$C$4*9.81)*Tool!$B$125)+(COS(RADIANS(90-DEGREES(ASIN(AD1221/2000))))*SQRT(2*Basic!$C$4*9.81)*COS(RADIANS(90-DEGREES(ASIN(AD1221/2000))))*SQRT(2*Basic!$C$4*9.81))))*SIN(RADIANS(AK1221)))-19.62*(-Basic!$C$3))))*(SQRT((SIN(RADIANS(90-DEGREES(ASIN(AD1221/2000))))*SQRT(2*Basic!$C$4*9.81)*Tool!$B$125*SIN(RADIANS(90-DEGREES(ASIN(AD1221/2000))))*SQRT(2*Basic!$C$4*9.81)*Tool!$B$125)+(COS(RADIANS(90-DEGREES(ASIN(AD1221/2000))))*SQRT(2*Basic!$C$4*9.81)*COS(RADIANS(90-DEGREES(ASIN(AD1221/2000))))*SQRT(2*Basic!$C$4*9.81))))*COS(RADIANS(AK1221))</f>
        <v>5.8864953711553945</v>
      </c>
    </row>
    <row r="1222" spans="6:45" x14ac:dyDescent="0.3">
      <c r="F1222">
        <v>1220</v>
      </c>
      <c r="G1222" s="31">
        <f t="shared" si="128"/>
        <v>3.5966107071178182</v>
      </c>
      <c r="H1222" s="35">
        <f>Tool!$E$10+('Trajectory Map'!G1222*SIN(RADIANS(90-2*DEGREES(ASIN($D$5/2000))))/COS(RADIANS(90-2*DEGREES(ASIN($D$5/2000))))-('Trajectory Map'!G1222*'Trajectory Map'!G1222/((VLOOKUP($D$5,$AD$3:$AR$2002,15,FALSE)*4*COS(RADIANS(90-2*DEGREES(ASIN($D$5/2000))))*COS(RADIANS(90-2*DEGREES(ASIN($D$5/2000))))))))</f>
        <v>3.9601660591891257</v>
      </c>
      <c r="AD1222" s="33">
        <f t="shared" si="132"/>
        <v>1220</v>
      </c>
      <c r="AE1222" s="33">
        <f t="shared" si="129"/>
        <v>1584.8028268526025</v>
      </c>
      <c r="AH1222" s="33">
        <f t="shared" si="130"/>
        <v>37.589502964856862</v>
      </c>
      <c r="AI1222" s="33">
        <f t="shared" si="131"/>
        <v>52.410497035143138</v>
      </c>
      <c r="AK1222" s="75">
        <f t="shared" si="133"/>
        <v>14.820994070286275</v>
      </c>
      <c r="AN1222" s="64"/>
      <c r="AQ1222" s="64"/>
      <c r="AR1222" s="75">
        <f>(SQRT((SIN(RADIANS(90-DEGREES(ASIN(AD1222/2000))))*SQRT(2*Basic!$C$4*9.81)*Tool!$B$125*SIN(RADIANS(90-DEGREES(ASIN(AD1222/2000))))*SQRT(2*Basic!$C$4*9.81)*Tool!$B$125)+(COS(RADIANS(90-DEGREES(ASIN(AD1222/2000))))*SQRT(2*Basic!$C$4*9.81)*COS(RADIANS(90-DEGREES(ASIN(AD1222/2000))))*SQRT(2*Basic!$C$4*9.81))))*(SQRT((SIN(RADIANS(90-DEGREES(ASIN(AD1222/2000))))*SQRT(2*Basic!$C$4*9.81)*Tool!$B$125*SIN(RADIANS(90-DEGREES(ASIN(AD1222/2000))))*SQRT(2*Basic!$C$4*9.81)*Tool!$B$125)+(COS(RADIANS(90-DEGREES(ASIN(AD1222/2000))))*SQRT(2*Basic!$C$4*9.81)*COS(RADIANS(90-DEGREES(ASIN(AD1222/2000))))*SQRT(2*Basic!$C$4*9.81))))/(2*9.81)</f>
        <v>1.2266651560000001</v>
      </c>
      <c r="AS1222" s="75">
        <f>(1/9.81)*((SQRT((SIN(RADIANS(90-DEGREES(ASIN(AD1222/2000))))*SQRT(2*Basic!$C$4*9.81)*Tool!$B$125*SIN(RADIANS(90-DEGREES(ASIN(AD1222/2000))))*SQRT(2*Basic!$C$4*9.81)*Tool!$B$125)+(COS(RADIANS(90-DEGREES(ASIN(AD1222/2000))))*SQRT(2*Basic!$C$4*9.81)*COS(RADIANS(90-DEGREES(ASIN(AD1222/2000))))*SQRT(2*Basic!$C$4*9.81))))*SIN(RADIANS(AK1222))+(SQRT(((SQRT((SIN(RADIANS(90-DEGREES(ASIN(AD1222/2000))))*SQRT(2*Basic!$C$4*9.81)*Tool!$B$125*SIN(RADIANS(90-DEGREES(ASIN(AD1222/2000))))*SQRT(2*Basic!$C$4*9.81)*Tool!$B$125)+(COS(RADIANS(90-DEGREES(ASIN(AD1222/2000))))*SQRT(2*Basic!$C$4*9.81)*COS(RADIANS(90-DEGREES(ASIN(AD1222/2000))))*SQRT(2*Basic!$C$4*9.81))))*SIN(RADIANS(AK1222))*(SQRT((SIN(RADIANS(90-DEGREES(ASIN(AD1222/2000))))*SQRT(2*Basic!$C$4*9.81)*Tool!$B$125*SIN(RADIANS(90-DEGREES(ASIN(AD1222/2000))))*SQRT(2*Basic!$C$4*9.81)*Tool!$B$125)+(COS(RADIANS(90-DEGREES(ASIN(AD1222/2000))))*SQRT(2*Basic!$C$4*9.81)*COS(RADIANS(90-DEGREES(ASIN(AD1222/2000))))*SQRT(2*Basic!$C$4*9.81))))*SIN(RADIANS(AK1222)))-19.62*(-Basic!$C$3))))*(SQRT((SIN(RADIANS(90-DEGREES(ASIN(AD1222/2000))))*SQRT(2*Basic!$C$4*9.81)*Tool!$B$125*SIN(RADIANS(90-DEGREES(ASIN(AD1222/2000))))*SQRT(2*Basic!$C$4*9.81)*Tool!$B$125)+(COS(RADIANS(90-DEGREES(ASIN(AD1222/2000))))*SQRT(2*Basic!$C$4*9.81)*COS(RADIANS(90-DEGREES(ASIN(AD1222/2000))))*SQRT(2*Basic!$C$4*9.81))))*COS(RADIANS(AK1222))</f>
        <v>5.8869917898705415</v>
      </c>
    </row>
    <row r="1223" spans="6:45" x14ac:dyDescent="0.3">
      <c r="F1223">
        <v>1221</v>
      </c>
      <c r="G1223" s="31">
        <f t="shared" si="128"/>
        <v>3.5995587486810297</v>
      </c>
      <c r="H1223" s="35">
        <f>Tool!$E$10+('Trajectory Map'!G1223*SIN(RADIANS(90-2*DEGREES(ASIN($D$5/2000))))/COS(RADIANS(90-2*DEGREES(ASIN($D$5/2000))))-('Trajectory Map'!G1223*'Trajectory Map'!G1223/((VLOOKUP($D$5,$AD$3:$AR$2002,15,FALSE)*4*COS(RADIANS(90-2*DEGREES(ASIN($D$5/2000))))*COS(RADIANS(90-2*DEGREES(ASIN($D$5/2000))))))))</f>
        <v>3.9563856453153123</v>
      </c>
      <c r="AD1223" s="33">
        <f t="shared" si="132"/>
        <v>1221</v>
      </c>
      <c r="AE1223" s="33">
        <f t="shared" si="129"/>
        <v>1584.0325122925981</v>
      </c>
      <c r="AH1223" s="33">
        <f t="shared" si="130"/>
        <v>37.62566500641411</v>
      </c>
      <c r="AI1223" s="33">
        <f t="shared" si="131"/>
        <v>52.37433499358589</v>
      </c>
      <c r="AK1223" s="75">
        <f t="shared" si="133"/>
        <v>14.74866998717178</v>
      </c>
      <c r="AN1223" s="64"/>
      <c r="AQ1223" s="64"/>
      <c r="AR1223" s="75">
        <f>(SQRT((SIN(RADIANS(90-DEGREES(ASIN(AD1223/2000))))*SQRT(2*Basic!$C$4*9.81)*Tool!$B$125*SIN(RADIANS(90-DEGREES(ASIN(AD1223/2000))))*SQRT(2*Basic!$C$4*9.81)*Tool!$B$125)+(COS(RADIANS(90-DEGREES(ASIN(AD1223/2000))))*SQRT(2*Basic!$C$4*9.81)*COS(RADIANS(90-DEGREES(ASIN(AD1223/2000))))*SQRT(2*Basic!$C$4*9.81))))*(SQRT((SIN(RADIANS(90-DEGREES(ASIN(AD1223/2000))))*SQRT(2*Basic!$C$4*9.81)*Tool!$B$125*SIN(RADIANS(90-DEGREES(ASIN(AD1223/2000))))*SQRT(2*Basic!$C$4*9.81)*Tool!$B$125)+(COS(RADIANS(90-DEGREES(ASIN(AD1223/2000))))*SQRT(2*Basic!$C$4*9.81)*COS(RADIANS(90-DEGREES(ASIN(AD1223/2000))))*SQRT(2*Basic!$C$4*9.81))))/(2*9.81)</f>
        <v>1.2273195636899998</v>
      </c>
      <c r="AS1223" s="75">
        <f>(1/9.81)*((SQRT((SIN(RADIANS(90-DEGREES(ASIN(AD1223/2000))))*SQRT(2*Basic!$C$4*9.81)*Tool!$B$125*SIN(RADIANS(90-DEGREES(ASIN(AD1223/2000))))*SQRT(2*Basic!$C$4*9.81)*Tool!$B$125)+(COS(RADIANS(90-DEGREES(ASIN(AD1223/2000))))*SQRT(2*Basic!$C$4*9.81)*COS(RADIANS(90-DEGREES(ASIN(AD1223/2000))))*SQRT(2*Basic!$C$4*9.81))))*SIN(RADIANS(AK1223))+(SQRT(((SQRT((SIN(RADIANS(90-DEGREES(ASIN(AD1223/2000))))*SQRT(2*Basic!$C$4*9.81)*Tool!$B$125*SIN(RADIANS(90-DEGREES(ASIN(AD1223/2000))))*SQRT(2*Basic!$C$4*9.81)*Tool!$B$125)+(COS(RADIANS(90-DEGREES(ASIN(AD1223/2000))))*SQRT(2*Basic!$C$4*9.81)*COS(RADIANS(90-DEGREES(ASIN(AD1223/2000))))*SQRT(2*Basic!$C$4*9.81))))*SIN(RADIANS(AK1223))*(SQRT((SIN(RADIANS(90-DEGREES(ASIN(AD1223/2000))))*SQRT(2*Basic!$C$4*9.81)*Tool!$B$125*SIN(RADIANS(90-DEGREES(ASIN(AD1223/2000))))*SQRT(2*Basic!$C$4*9.81)*Tool!$B$125)+(COS(RADIANS(90-DEGREES(ASIN(AD1223/2000))))*SQRT(2*Basic!$C$4*9.81)*COS(RADIANS(90-DEGREES(ASIN(AD1223/2000))))*SQRT(2*Basic!$C$4*9.81))))*SIN(RADIANS(AK1223)))-19.62*(-Basic!$C$3))))*(SQRT((SIN(RADIANS(90-DEGREES(ASIN(AD1223/2000))))*SQRT(2*Basic!$C$4*9.81)*Tool!$B$125*SIN(RADIANS(90-DEGREES(ASIN(AD1223/2000))))*SQRT(2*Basic!$C$4*9.81)*Tool!$B$125)+(COS(RADIANS(90-DEGREES(ASIN(AD1223/2000))))*SQRT(2*Basic!$C$4*9.81)*COS(RADIANS(90-DEGREES(ASIN(AD1223/2000))))*SQRT(2*Basic!$C$4*9.81))))*COS(RADIANS(AK1223))</f>
        <v>5.8874751759086106</v>
      </c>
    </row>
    <row r="1224" spans="6:45" x14ac:dyDescent="0.3">
      <c r="F1224">
        <v>1222</v>
      </c>
      <c r="G1224" s="31">
        <f t="shared" si="128"/>
        <v>3.6025067902442407</v>
      </c>
      <c r="H1224" s="35">
        <f>Tool!$E$10+('Trajectory Map'!G1224*SIN(RADIANS(90-2*DEGREES(ASIN($D$5/2000))))/COS(RADIANS(90-2*DEGREES(ASIN($D$5/2000))))-('Trajectory Map'!G1224*'Trajectory Map'!G1224/((VLOOKUP($D$5,$AD$3:$AR$2002,15,FALSE)*4*COS(RADIANS(90-2*DEGREES(ASIN($D$5/2000))))*COS(RADIANS(90-2*DEGREES(ASIN($D$5/2000))))))))</f>
        <v>3.9526017778479843</v>
      </c>
      <c r="AD1224" s="33">
        <f t="shared" si="132"/>
        <v>1222</v>
      </c>
      <c r="AE1224" s="33">
        <f t="shared" si="129"/>
        <v>1583.2611913389401</v>
      </c>
      <c r="AH1224" s="33">
        <f t="shared" si="130"/>
        <v>37.661844649333602</v>
      </c>
      <c r="AI1224" s="33">
        <f t="shared" si="131"/>
        <v>52.338155350666398</v>
      </c>
      <c r="AK1224" s="75">
        <f t="shared" si="133"/>
        <v>14.676310701332795</v>
      </c>
      <c r="AN1224" s="64"/>
      <c r="AQ1224" s="64"/>
      <c r="AR1224" s="75">
        <f>(SQRT((SIN(RADIANS(90-DEGREES(ASIN(AD1224/2000))))*SQRT(2*Basic!$C$4*9.81)*Tool!$B$125*SIN(RADIANS(90-DEGREES(ASIN(AD1224/2000))))*SQRT(2*Basic!$C$4*9.81)*Tool!$B$125)+(COS(RADIANS(90-DEGREES(ASIN(AD1224/2000))))*SQRT(2*Basic!$C$4*9.81)*COS(RADIANS(90-DEGREES(ASIN(AD1224/2000))))*SQRT(2*Basic!$C$4*9.81))))*(SQRT((SIN(RADIANS(90-DEGREES(ASIN(AD1224/2000))))*SQRT(2*Basic!$C$4*9.81)*Tool!$B$125*SIN(RADIANS(90-DEGREES(ASIN(AD1224/2000))))*SQRT(2*Basic!$C$4*9.81)*Tool!$B$125)+(COS(RADIANS(90-DEGREES(ASIN(AD1224/2000))))*SQRT(2*Basic!$C$4*9.81)*COS(RADIANS(90-DEGREES(ASIN(AD1224/2000))))*SQRT(2*Basic!$C$4*9.81))))/(2*9.81)</f>
        <v>1.2279745075599999</v>
      </c>
      <c r="AS1224" s="75">
        <f>(1/9.81)*((SQRT((SIN(RADIANS(90-DEGREES(ASIN(AD1224/2000))))*SQRT(2*Basic!$C$4*9.81)*Tool!$B$125*SIN(RADIANS(90-DEGREES(ASIN(AD1224/2000))))*SQRT(2*Basic!$C$4*9.81)*Tool!$B$125)+(COS(RADIANS(90-DEGREES(ASIN(AD1224/2000))))*SQRT(2*Basic!$C$4*9.81)*COS(RADIANS(90-DEGREES(ASIN(AD1224/2000))))*SQRT(2*Basic!$C$4*9.81))))*SIN(RADIANS(AK1224))+(SQRT(((SQRT((SIN(RADIANS(90-DEGREES(ASIN(AD1224/2000))))*SQRT(2*Basic!$C$4*9.81)*Tool!$B$125*SIN(RADIANS(90-DEGREES(ASIN(AD1224/2000))))*SQRT(2*Basic!$C$4*9.81)*Tool!$B$125)+(COS(RADIANS(90-DEGREES(ASIN(AD1224/2000))))*SQRT(2*Basic!$C$4*9.81)*COS(RADIANS(90-DEGREES(ASIN(AD1224/2000))))*SQRT(2*Basic!$C$4*9.81))))*SIN(RADIANS(AK1224))*(SQRT((SIN(RADIANS(90-DEGREES(ASIN(AD1224/2000))))*SQRT(2*Basic!$C$4*9.81)*Tool!$B$125*SIN(RADIANS(90-DEGREES(ASIN(AD1224/2000))))*SQRT(2*Basic!$C$4*9.81)*Tool!$B$125)+(COS(RADIANS(90-DEGREES(ASIN(AD1224/2000))))*SQRT(2*Basic!$C$4*9.81)*COS(RADIANS(90-DEGREES(ASIN(AD1224/2000))))*SQRT(2*Basic!$C$4*9.81))))*SIN(RADIANS(AK1224)))-19.62*(-Basic!$C$3))))*(SQRT((SIN(RADIANS(90-DEGREES(ASIN(AD1224/2000))))*SQRT(2*Basic!$C$4*9.81)*Tool!$B$125*SIN(RADIANS(90-DEGREES(ASIN(AD1224/2000))))*SQRT(2*Basic!$C$4*9.81)*Tool!$B$125)+(COS(RADIANS(90-DEGREES(ASIN(AD1224/2000))))*SQRT(2*Basic!$C$4*9.81)*COS(RADIANS(90-DEGREES(ASIN(AD1224/2000))))*SQRT(2*Basic!$C$4*9.81))))*COS(RADIANS(AK1224))</f>
        <v>5.8879455155113769</v>
      </c>
    </row>
    <row r="1225" spans="6:45" x14ac:dyDescent="0.3">
      <c r="F1225">
        <v>1223</v>
      </c>
      <c r="G1225" s="31">
        <f t="shared" si="128"/>
        <v>3.6054548318074522</v>
      </c>
      <c r="H1225" s="35">
        <f>Tool!$E$10+('Trajectory Map'!G1225*SIN(RADIANS(90-2*DEGREES(ASIN($D$5/2000))))/COS(RADIANS(90-2*DEGREES(ASIN($D$5/2000))))-('Trajectory Map'!G1225*'Trajectory Map'!G1225/((VLOOKUP($D$5,$AD$3:$AR$2002,15,FALSE)*4*COS(RADIANS(90-2*DEGREES(ASIN($D$5/2000))))*COS(RADIANS(90-2*DEGREES(ASIN($D$5/2000))))))))</f>
        <v>3.9488144567871424</v>
      </c>
      <c r="AD1225" s="33">
        <f t="shared" si="132"/>
        <v>1223</v>
      </c>
      <c r="AE1225" s="33">
        <f t="shared" si="129"/>
        <v>1582.4888625200495</v>
      </c>
      <c r="AH1225" s="33">
        <f t="shared" si="130"/>
        <v>37.698041933789192</v>
      </c>
      <c r="AI1225" s="33">
        <f t="shared" si="131"/>
        <v>52.301958066210808</v>
      </c>
      <c r="AK1225" s="75">
        <f t="shared" si="133"/>
        <v>14.603916132421617</v>
      </c>
      <c r="AN1225" s="64"/>
      <c r="AQ1225" s="64"/>
      <c r="AR1225" s="75">
        <f>(SQRT((SIN(RADIANS(90-DEGREES(ASIN(AD1225/2000))))*SQRT(2*Basic!$C$4*9.81)*Tool!$B$125*SIN(RADIANS(90-DEGREES(ASIN(AD1225/2000))))*SQRT(2*Basic!$C$4*9.81)*Tool!$B$125)+(COS(RADIANS(90-DEGREES(ASIN(AD1225/2000))))*SQRT(2*Basic!$C$4*9.81)*COS(RADIANS(90-DEGREES(ASIN(AD1225/2000))))*SQRT(2*Basic!$C$4*9.81))))*(SQRT((SIN(RADIANS(90-DEGREES(ASIN(AD1225/2000))))*SQRT(2*Basic!$C$4*9.81)*Tool!$B$125*SIN(RADIANS(90-DEGREES(ASIN(AD1225/2000))))*SQRT(2*Basic!$C$4*9.81)*Tool!$B$125)+(COS(RADIANS(90-DEGREES(ASIN(AD1225/2000))))*SQRT(2*Basic!$C$4*9.81)*COS(RADIANS(90-DEGREES(ASIN(AD1225/2000))))*SQRT(2*Basic!$C$4*9.81))))/(2*9.81)</f>
        <v>1.2286299876100004</v>
      </c>
      <c r="AS1225" s="75">
        <f>(1/9.81)*((SQRT((SIN(RADIANS(90-DEGREES(ASIN(AD1225/2000))))*SQRT(2*Basic!$C$4*9.81)*Tool!$B$125*SIN(RADIANS(90-DEGREES(ASIN(AD1225/2000))))*SQRT(2*Basic!$C$4*9.81)*Tool!$B$125)+(COS(RADIANS(90-DEGREES(ASIN(AD1225/2000))))*SQRT(2*Basic!$C$4*9.81)*COS(RADIANS(90-DEGREES(ASIN(AD1225/2000))))*SQRT(2*Basic!$C$4*9.81))))*SIN(RADIANS(AK1225))+(SQRT(((SQRT((SIN(RADIANS(90-DEGREES(ASIN(AD1225/2000))))*SQRT(2*Basic!$C$4*9.81)*Tool!$B$125*SIN(RADIANS(90-DEGREES(ASIN(AD1225/2000))))*SQRT(2*Basic!$C$4*9.81)*Tool!$B$125)+(COS(RADIANS(90-DEGREES(ASIN(AD1225/2000))))*SQRT(2*Basic!$C$4*9.81)*COS(RADIANS(90-DEGREES(ASIN(AD1225/2000))))*SQRT(2*Basic!$C$4*9.81))))*SIN(RADIANS(AK1225))*(SQRT((SIN(RADIANS(90-DEGREES(ASIN(AD1225/2000))))*SQRT(2*Basic!$C$4*9.81)*Tool!$B$125*SIN(RADIANS(90-DEGREES(ASIN(AD1225/2000))))*SQRT(2*Basic!$C$4*9.81)*Tool!$B$125)+(COS(RADIANS(90-DEGREES(ASIN(AD1225/2000))))*SQRT(2*Basic!$C$4*9.81)*COS(RADIANS(90-DEGREES(ASIN(AD1225/2000))))*SQRT(2*Basic!$C$4*9.81))))*SIN(RADIANS(AK1225)))-19.62*(-Basic!$C$3))))*(SQRT((SIN(RADIANS(90-DEGREES(ASIN(AD1225/2000))))*SQRT(2*Basic!$C$4*9.81)*Tool!$B$125*SIN(RADIANS(90-DEGREES(ASIN(AD1225/2000))))*SQRT(2*Basic!$C$4*9.81)*Tool!$B$125)+(COS(RADIANS(90-DEGREES(ASIN(AD1225/2000))))*SQRT(2*Basic!$C$4*9.81)*COS(RADIANS(90-DEGREES(ASIN(AD1225/2000))))*SQRT(2*Basic!$C$4*9.81))))*COS(RADIANS(AK1225))</f>
        <v>5.8884027949455078</v>
      </c>
    </row>
    <row r="1226" spans="6:45" x14ac:dyDescent="0.3">
      <c r="F1226">
        <v>1224</v>
      </c>
      <c r="G1226" s="31">
        <f t="shared" si="128"/>
        <v>3.6084028733706637</v>
      </c>
      <c r="H1226" s="35">
        <f>Tool!$E$10+('Trajectory Map'!G1226*SIN(RADIANS(90-2*DEGREES(ASIN($D$5/2000))))/COS(RADIANS(90-2*DEGREES(ASIN($D$5/2000))))-('Trajectory Map'!G1226*'Trajectory Map'!G1226/((VLOOKUP($D$5,$AD$3:$AR$2002,15,FALSE)*4*COS(RADIANS(90-2*DEGREES(ASIN($D$5/2000))))*COS(RADIANS(90-2*DEGREES(ASIN($D$5/2000))))))))</f>
        <v>3.9450236821327862</v>
      </c>
      <c r="AD1226" s="33">
        <f t="shared" si="132"/>
        <v>1224</v>
      </c>
      <c r="AE1226" s="33">
        <f t="shared" si="129"/>
        <v>1581.715524359548</v>
      </c>
      <c r="AH1226" s="33">
        <f t="shared" si="130"/>
        <v>37.73425690008095</v>
      </c>
      <c r="AI1226" s="33">
        <f t="shared" si="131"/>
        <v>52.26574309991905</v>
      </c>
      <c r="AK1226" s="75">
        <f t="shared" si="133"/>
        <v>14.531486199838099</v>
      </c>
      <c r="AN1226" s="64"/>
      <c r="AQ1226" s="64"/>
      <c r="AR1226" s="75">
        <f>(SQRT((SIN(RADIANS(90-DEGREES(ASIN(AD1226/2000))))*SQRT(2*Basic!$C$4*9.81)*Tool!$B$125*SIN(RADIANS(90-DEGREES(ASIN(AD1226/2000))))*SQRT(2*Basic!$C$4*9.81)*Tool!$B$125)+(COS(RADIANS(90-DEGREES(ASIN(AD1226/2000))))*SQRT(2*Basic!$C$4*9.81)*COS(RADIANS(90-DEGREES(ASIN(AD1226/2000))))*SQRT(2*Basic!$C$4*9.81))))*(SQRT((SIN(RADIANS(90-DEGREES(ASIN(AD1226/2000))))*SQRT(2*Basic!$C$4*9.81)*Tool!$B$125*SIN(RADIANS(90-DEGREES(ASIN(AD1226/2000))))*SQRT(2*Basic!$C$4*9.81)*Tool!$B$125)+(COS(RADIANS(90-DEGREES(ASIN(AD1226/2000))))*SQRT(2*Basic!$C$4*9.81)*COS(RADIANS(90-DEGREES(ASIN(AD1226/2000))))*SQRT(2*Basic!$C$4*9.81))))/(2*9.81)</f>
        <v>1.2292860038399998</v>
      </c>
      <c r="AS1226" s="75">
        <f>(1/9.81)*((SQRT((SIN(RADIANS(90-DEGREES(ASIN(AD1226/2000))))*SQRT(2*Basic!$C$4*9.81)*Tool!$B$125*SIN(RADIANS(90-DEGREES(ASIN(AD1226/2000))))*SQRT(2*Basic!$C$4*9.81)*Tool!$B$125)+(COS(RADIANS(90-DEGREES(ASIN(AD1226/2000))))*SQRT(2*Basic!$C$4*9.81)*COS(RADIANS(90-DEGREES(ASIN(AD1226/2000))))*SQRT(2*Basic!$C$4*9.81))))*SIN(RADIANS(AK1226))+(SQRT(((SQRT((SIN(RADIANS(90-DEGREES(ASIN(AD1226/2000))))*SQRT(2*Basic!$C$4*9.81)*Tool!$B$125*SIN(RADIANS(90-DEGREES(ASIN(AD1226/2000))))*SQRT(2*Basic!$C$4*9.81)*Tool!$B$125)+(COS(RADIANS(90-DEGREES(ASIN(AD1226/2000))))*SQRT(2*Basic!$C$4*9.81)*COS(RADIANS(90-DEGREES(ASIN(AD1226/2000))))*SQRT(2*Basic!$C$4*9.81))))*SIN(RADIANS(AK1226))*(SQRT((SIN(RADIANS(90-DEGREES(ASIN(AD1226/2000))))*SQRT(2*Basic!$C$4*9.81)*Tool!$B$125*SIN(RADIANS(90-DEGREES(ASIN(AD1226/2000))))*SQRT(2*Basic!$C$4*9.81)*Tool!$B$125)+(COS(RADIANS(90-DEGREES(ASIN(AD1226/2000))))*SQRT(2*Basic!$C$4*9.81)*COS(RADIANS(90-DEGREES(ASIN(AD1226/2000))))*SQRT(2*Basic!$C$4*9.81))))*SIN(RADIANS(AK1226)))-19.62*(-Basic!$C$3))))*(SQRT((SIN(RADIANS(90-DEGREES(ASIN(AD1226/2000))))*SQRT(2*Basic!$C$4*9.81)*Tool!$B$125*SIN(RADIANS(90-DEGREES(ASIN(AD1226/2000))))*SQRT(2*Basic!$C$4*9.81)*Tool!$B$125)+(COS(RADIANS(90-DEGREES(ASIN(AD1226/2000))))*SQRT(2*Basic!$C$4*9.81)*COS(RADIANS(90-DEGREES(ASIN(AD1226/2000))))*SQRT(2*Basic!$C$4*9.81))))*COS(RADIANS(AK1226))</f>
        <v>5.8888470005026612</v>
      </c>
    </row>
    <row r="1227" spans="6:45" x14ac:dyDescent="0.3">
      <c r="F1227">
        <v>1225</v>
      </c>
      <c r="G1227" s="31">
        <f t="shared" si="128"/>
        <v>3.6113509149338747</v>
      </c>
      <c r="H1227" s="35">
        <f>Tool!$E$10+('Trajectory Map'!G1227*SIN(RADIANS(90-2*DEGREES(ASIN($D$5/2000))))/COS(RADIANS(90-2*DEGREES(ASIN($D$5/2000))))-('Trajectory Map'!G1227*'Trajectory Map'!G1227/((VLOOKUP($D$5,$AD$3:$AR$2002,15,FALSE)*4*COS(RADIANS(90-2*DEGREES(ASIN($D$5/2000))))*COS(RADIANS(90-2*DEGREES(ASIN($D$5/2000))))))))</f>
        <v>3.9412294538849162</v>
      </c>
      <c r="AD1227" s="33">
        <f t="shared" si="132"/>
        <v>1225</v>
      </c>
      <c r="AE1227" s="33">
        <f t="shared" si="129"/>
        <v>1580.9411753762377</v>
      </c>
      <c r="AH1227" s="33">
        <f t="shared" si="130"/>
        <v>37.770489588635783</v>
      </c>
      <c r="AI1227" s="33">
        <f t="shared" si="131"/>
        <v>52.229510411364217</v>
      </c>
      <c r="AK1227" s="75">
        <f t="shared" si="133"/>
        <v>14.459020822728434</v>
      </c>
      <c r="AN1227" s="64"/>
      <c r="AQ1227" s="64"/>
      <c r="AR1227" s="75">
        <f>(SQRT((SIN(RADIANS(90-DEGREES(ASIN(AD1227/2000))))*SQRT(2*Basic!$C$4*9.81)*Tool!$B$125*SIN(RADIANS(90-DEGREES(ASIN(AD1227/2000))))*SQRT(2*Basic!$C$4*9.81)*Tool!$B$125)+(COS(RADIANS(90-DEGREES(ASIN(AD1227/2000))))*SQRT(2*Basic!$C$4*9.81)*COS(RADIANS(90-DEGREES(ASIN(AD1227/2000))))*SQRT(2*Basic!$C$4*9.81))))*(SQRT((SIN(RADIANS(90-DEGREES(ASIN(AD1227/2000))))*SQRT(2*Basic!$C$4*9.81)*Tool!$B$125*SIN(RADIANS(90-DEGREES(ASIN(AD1227/2000))))*SQRT(2*Basic!$C$4*9.81)*Tool!$B$125)+(COS(RADIANS(90-DEGREES(ASIN(AD1227/2000))))*SQRT(2*Basic!$C$4*9.81)*COS(RADIANS(90-DEGREES(ASIN(AD1227/2000))))*SQRT(2*Basic!$C$4*9.81))))/(2*9.81)</f>
        <v>1.2299425562500002</v>
      </c>
      <c r="AS1227" s="75">
        <f>(1/9.81)*((SQRT((SIN(RADIANS(90-DEGREES(ASIN(AD1227/2000))))*SQRT(2*Basic!$C$4*9.81)*Tool!$B$125*SIN(RADIANS(90-DEGREES(ASIN(AD1227/2000))))*SQRT(2*Basic!$C$4*9.81)*Tool!$B$125)+(COS(RADIANS(90-DEGREES(ASIN(AD1227/2000))))*SQRT(2*Basic!$C$4*9.81)*COS(RADIANS(90-DEGREES(ASIN(AD1227/2000))))*SQRT(2*Basic!$C$4*9.81))))*SIN(RADIANS(AK1227))+(SQRT(((SQRT((SIN(RADIANS(90-DEGREES(ASIN(AD1227/2000))))*SQRT(2*Basic!$C$4*9.81)*Tool!$B$125*SIN(RADIANS(90-DEGREES(ASIN(AD1227/2000))))*SQRT(2*Basic!$C$4*9.81)*Tool!$B$125)+(COS(RADIANS(90-DEGREES(ASIN(AD1227/2000))))*SQRT(2*Basic!$C$4*9.81)*COS(RADIANS(90-DEGREES(ASIN(AD1227/2000))))*SQRT(2*Basic!$C$4*9.81))))*SIN(RADIANS(AK1227))*(SQRT((SIN(RADIANS(90-DEGREES(ASIN(AD1227/2000))))*SQRT(2*Basic!$C$4*9.81)*Tool!$B$125*SIN(RADIANS(90-DEGREES(ASIN(AD1227/2000))))*SQRT(2*Basic!$C$4*9.81)*Tool!$B$125)+(COS(RADIANS(90-DEGREES(ASIN(AD1227/2000))))*SQRT(2*Basic!$C$4*9.81)*COS(RADIANS(90-DEGREES(ASIN(AD1227/2000))))*SQRT(2*Basic!$C$4*9.81))))*SIN(RADIANS(AK1227)))-19.62*(-Basic!$C$3))))*(SQRT((SIN(RADIANS(90-DEGREES(ASIN(AD1227/2000))))*SQRT(2*Basic!$C$4*9.81)*Tool!$B$125*SIN(RADIANS(90-DEGREES(ASIN(AD1227/2000))))*SQRT(2*Basic!$C$4*9.81)*Tool!$B$125)+(COS(RADIANS(90-DEGREES(ASIN(AD1227/2000))))*SQRT(2*Basic!$C$4*9.81)*COS(RADIANS(90-DEGREES(ASIN(AD1227/2000))))*SQRT(2*Basic!$C$4*9.81))))*COS(RADIANS(AK1227))</f>
        <v>5.8892781184995684</v>
      </c>
    </row>
    <row r="1228" spans="6:45" x14ac:dyDescent="0.3">
      <c r="F1228">
        <v>1226</v>
      </c>
      <c r="G1228" s="31">
        <f t="shared" si="128"/>
        <v>3.6142989564970862</v>
      </c>
      <c r="H1228" s="35">
        <f>Tool!$E$10+('Trajectory Map'!G1228*SIN(RADIANS(90-2*DEGREES(ASIN($D$5/2000))))/COS(RADIANS(90-2*DEGREES(ASIN($D$5/2000))))-('Trajectory Map'!G1228*'Trajectory Map'!G1228/((VLOOKUP($D$5,$AD$3:$AR$2002,15,FALSE)*4*COS(RADIANS(90-2*DEGREES(ASIN($D$5/2000))))*COS(RADIANS(90-2*DEGREES(ASIN($D$5/2000))))))))</f>
        <v>3.9374317720435319</v>
      </c>
      <c r="AD1228" s="33">
        <f t="shared" si="132"/>
        <v>1226</v>
      </c>
      <c r="AE1228" s="33">
        <f t="shared" si="129"/>
        <v>1580.1658140840789</v>
      </c>
      <c r="AH1228" s="33">
        <f t="shared" si="130"/>
        <v>37.806740040007938</v>
      </c>
      <c r="AI1228" s="33">
        <f t="shared" si="131"/>
        <v>52.193259959992062</v>
      </c>
      <c r="AK1228" s="75">
        <f t="shared" si="133"/>
        <v>14.386519919984124</v>
      </c>
      <c r="AN1228" s="64"/>
      <c r="AQ1228" s="64"/>
      <c r="AR1228" s="75">
        <f>(SQRT((SIN(RADIANS(90-DEGREES(ASIN(AD1228/2000))))*SQRT(2*Basic!$C$4*9.81)*Tool!$B$125*SIN(RADIANS(90-DEGREES(ASIN(AD1228/2000))))*SQRT(2*Basic!$C$4*9.81)*Tool!$B$125)+(COS(RADIANS(90-DEGREES(ASIN(AD1228/2000))))*SQRT(2*Basic!$C$4*9.81)*COS(RADIANS(90-DEGREES(ASIN(AD1228/2000))))*SQRT(2*Basic!$C$4*9.81))))*(SQRT((SIN(RADIANS(90-DEGREES(ASIN(AD1228/2000))))*SQRT(2*Basic!$C$4*9.81)*Tool!$B$125*SIN(RADIANS(90-DEGREES(ASIN(AD1228/2000))))*SQRT(2*Basic!$C$4*9.81)*Tool!$B$125)+(COS(RADIANS(90-DEGREES(ASIN(AD1228/2000))))*SQRT(2*Basic!$C$4*9.81)*COS(RADIANS(90-DEGREES(ASIN(AD1228/2000))))*SQRT(2*Basic!$C$4*9.81))))/(2*9.81)</f>
        <v>1.2305996448400003</v>
      </c>
      <c r="AS1228" s="75">
        <f>(1/9.81)*((SQRT((SIN(RADIANS(90-DEGREES(ASIN(AD1228/2000))))*SQRT(2*Basic!$C$4*9.81)*Tool!$B$125*SIN(RADIANS(90-DEGREES(ASIN(AD1228/2000))))*SQRT(2*Basic!$C$4*9.81)*Tool!$B$125)+(COS(RADIANS(90-DEGREES(ASIN(AD1228/2000))))*SQRT(2*Basic!$C$4*9.81)*COS(RADIANS(90-DEGREES(ASIN(AD1228/2000))))*SQRT(2*Basic!$C$4*9.81))))*SIN(RADIANS(AK1228))+(SQRT(((SQRT((SIN(RADIANS(90-DEGREES(ASIN(AD1228/2000))))*SQRT(2*Basic!$C$4*9.81)*Tool!$B$125*SIN(RADIANS(90-DEGREES(ASIN(AD1228/2000))))*SQRT(2*Basic!$C$4*9.81)*Tool!$B$125)+(COS(RADIANS(90-DEGREES(ASIN(AD1228/2000))))*SQRT(2*Basic!$C$4*9.81)*COS(RADIANS(90-DEGREES(ASIN(AD1228/2000))))*SQRT(2*Basic!$C$4*9.81))))*SIN(RADIANS(AK1228))*(SQRT((SIN(RADIANS(90-DEGREES(ASIN(AD1228/2000))))*SQRT(2*Basic!$C$4*9.81)*Tool!$B$125*SIN(RADIANS(90-DEGREES(ASIN(AD1228/2000))))*SQRT(2*Basic!$C$4*9.81)*Tool!$B$125)+(COS(RADIANS(90-DEGREES(ASIN(AD1228/2000))))*SQRT(2*Basic!$C$4*9.81)*COS(RADIANS(90-DEGREES(ASIN(AD1228/2000))))*SQRT(2*Basic!$C$4*9.81))))*SIN(RADIANS(AK1228)))-19.62*(-Basic!$C$3))))*(SQRT((SIN(RADIANS(90-DEGREES(ASIN(AD1228/2000))))*SQRT(2*Basic!$C$4*9.81)*Tool!$B$125*SIN(RADIANS(90-DEGREES(ASIN(AD1228/2000))))*SQRT(2*Basic!$C$4*9.81)*Tool!$B$125)+(COS(RADIANS(90-DEGREES(ASIN(AD1228/2000))))*SQRT(2*Basic!$C$4*9.81)*COS(RADIANS(90-DEGREES(ASIN(AD1228/2000))))*SQRT(2*Basic!$C$4*9.81))))*COS(RADIANS(AK1228))</f>
        <v>5.8896961352781219</v>
      </c>
    </row>
    <row r="1229" spans="6:45" x14ac:dyDescent="0.3">
      <c r="F1229">
        <v>1227</v>
      </c>
      <c r="G1229" s="31">
        <f t="shared" si="128"/>
        <v>3.6172469980602973</v>
      </c>
      <c r="H1229" s="35">
        <f>Tool!$E$10+('Trajectory Map'!G1229*SIN(RADIANS(90-2*DEGREES(ASIN($D$5/2000))))/COS(RADIANS(90-2*DEGREES(ASIN($D$5/2000))))-('Trajectory Map'!G1229*'Trajectory Map'!G1229/((VLOOKUP($D$5,$AD$3:$AR$2002,15,FALSE)*4*COS(RADIANS(90-2*DEGREES(ASIN($D$5/2000))))*COS(RADIANS(90-2*DEGREES(ASIN($D$5/2000))))))))</f>
        <v>3.9336306366086338</v>
      </c>
      <c r="AD1229" s="33">
        <f t="shared" si="132"/>
        <v>1227</v>
      </c>
      <c r="AE1229" s="33">
        <f t="shared" si="129"/>
        <v>1579.3894389921695</v>
      </c>
      <c r="AH1229" s="33">
        <f t="shared" si="130"/>
        <v>37.84300829487966</v>
      </c>
      <c r="AI1229" s="33">
        <f t="shared" si="131"/>
        <v>52.15699170512034</v>
      </c>
      <c r="AK1229" s="75">
        <f t="shared" si="133"/>
        <v>14.313983410240681</v>
      </c>
      <c r="AN1229" s="64"/>
      <c r="AQ1229" s="64"/>
      <c r="AR1229" s="75">
        <f>(SQRT((SIN(RADIANS(90-DEGREES(ASIN(AD1229/2000))))*SQRT(2*Basic!$C$4*9.81)*Tool!$B$125*SIN(RADIANS(90-DEGREES(ASIN(AD1229/2000))))*SQRT(2*Basic!$C$4*9.81)*Tool!$B$125)+(COS(RADIANS(90-DEGREES(ASIN(AD1229/2000))))*SQRT(2*Basic!$C$4*9.81)*COS(RADIANS(90-DEGREES(ASIN(AD1229/2000))))*SQRT(2*Basic!$C$4*9.81))))*(SQRT((SIN(RADIANS(90-DEGREES(ASIN(AD1229/2000))))*SQRT(2*Basic!$C$4*9.81)*Tool!$B$125*SIN(RADIANS(90-DEGREES(ASIN(AD1229/2000))))*SQRT(2*Basic!$C$4*9.81)*Tool!$B$125)+(COS(RADIANS(90-DEGREES(ASIN(AD1229/2000))))*SQRT(2*Basic!$C$4*9.81)*COS(RADIANS(90-DEGREES(ASIN(AD1229/2000))))*SQRT(2*Basic!$C$4*9.81))))/(2*9.81)</f>
        <v>1.2312572696099999</v>
      </c>
      <c r="AS1229" s="75">
        <f>(1/9.81)*((SQRT((SIN(RADIANS(90-DEGREES(ASIN(AD1229/2000))))*SQRT(2*Basic!$C$4*9.81)*Tool!$B$125*SIN(RADIANS(90-DEGREES(ASIN(AD1229/2000))))*SQRT(2*Basic!$C$4*9.81)*Tool!$B$125)+(COS(RADIANS(90-DEGREES(ASIN(AD1229/2000))))*SQRT(2*Basic!$C$4*9.81)*COS(RADIANS(90-DEGREES(ASIN(AD1229/2000))))*SQRT(2*Basic!$C$4*9.81))))*SIN(RADIANS(AK1229))+(SQRT(((SQRT((SIN(RADIANS(90-DEGREES(ASIN(AD1229/2000))))*SQRT(2*Basic!$C$4*9.81)*Tool!$B$125*SIN(RADIANS(90-DEGREES(ASIN(AD1229/2000))))*SQRT(2*Basic!$C$4*9.81)*Tool!$B$125)+(COS(RADIANS(90-DEGREES(ASIN(AD1229/2000))))*SQRT(2*Basic!$C$4*9.81)*COS(RADIANS(90-DEGREES(ASIN(AD1229/2000))))*SQRT(2*Basic!$C$4*9.81))))*SIN(RADIANS(AK1229))*(SQRT((SIN(RADIANS(90-DEGREES(ASIN(AD1229/2000))))*SQRT(2*Basic!$C$4*9.81)*Tool!$B$125*SIN(RADIANS(90-DEGREES(ASIN(AD1229/2000))))*SQRT(2*Basic!$C$4*9.81)*Tool!$B$125)+(COS(RADIANS(90-DEGREES(ASIN(AD1229/2000))))*SQRT(2*Basic!$C$4*9.81)*COS(RADIANS(90-DEGREES(ASIN(AD1229/2000))))*SQRT(2*Basic!$C$4*9.81))))*SIN(RADIANS(AK1229)))-19.62*(-Basic!$C$3))))*(SQRT((SIN(RADIANS(90-DEGREES(ASIN(AD1229/2000))))*SQRT(2*Basic!$C$4*9.81)*Tool!$B$125*SIN(RADIANS(90-DEGREES(ASIN(AD1229/2000))))*SQRT(2*Basic!$C$4*9.81)*Tool!$B$125)+(COS(RADIANS(90-DEGREES(ASIN(AD1229/2000))))*SQRT(2*Basic!$C$4*9.81)*COS(RADIANS(90-DEGREES(ASIN(AD1229/2000))))*SQRT(2*Basic!$C$4*9.81))))*COS(RADIANS(AK1229))</f>
        <v>5.890101037205457</v>
      </c>
    </row>
    <row r="1230" spans="6:45" x14ac:dyDescent="0.3">
      <c r="F1230">
        <v>1228</v>
      </c>
      <c r="G1230" s="31">
        <f t="shared" si="128"/>
        <v>3.6201950396235087</v>
      </c>
      <c r="H1230" s="35">
        <f>Tool!$E$10+('Trajectory Map'!G1230*SIN(RADIANS(90-2*DEGREES(ASIN($D$5/2000))))/COS(RADIANS(90-2*DEGREES(ASIN($D$5/2000))))-('Trajectory Map'!G1230*'Trajectory Map'!G1230/((VLOOKUP($D$5,$AD$3:$AR$2002,15,FALSE)*4*COS(RADIANS(90-2*DEGREES(ASIN($D$5/2000))))*COS(RADIANS(90-2*DEGREES(ASIN($D$5/2000))))))))</f>
        <v>3.9298260475802214</v>
      </c>
      <c r="AD1230" s="33">
        <f t="shared" si="132"/>
        <v>1228</v>
      </c>
      <c r="AE1230" s="33">
        <f t="shared" si="129"/>
        <v>1578.612048604723</v>
      </c>
      <c r="AH1230" s="33">
        <f t="shared" si="130"/>
        <v>37.879294394061738</v>
      </c>
      <c r="AI1230" s="33">
        <f t="shared" si="131"/>
        <v>52.120705605938262</v>
      </c>
      <c r="AK1230" s="75">
        <f t="shared" si="133"/>
        <v>14.241411211876525</v>
      </c>
      <c r="AN1230" s="64"/>
      <c r="AQ1230" s="64"/>
      <c r="AR1230" s="75">
        <f>(SQRT((SIN(RADIANS(90-DEGREES(ASIN(AD1230/2000))))*SQRT(2*Basic!$C$4*9.81)*Tool!$B$125*SIN(RADIANS(90-DEGREES(ASIN(AD1230/2000))))*SQRT(2*Basic!$C$4*9.81)*Tool!$B$125)+(COS(RADIANS(90-DEGREES(ASIN(AD1230/2000))))*SQRT(2*Basic!$C$4*9.81)*COS(RADIANS(90-DEGREES(ASIN(AD1230/2000))))*SQRT(2*Basic!$C$4*9.81))))*(SQRT((SIN(RADIANS(90-DEGREES(ASIN(AD1230/2000))))*SQRT(2*Basic!$C$4*9.81)*Tool!$B$125*SIN(RADIANS(90-DEGREES(ASIN(AD1230/2000))))*SQRT(2*Basic!$C$4*9.81)*Tool!$B$125)+(COS(RADIANS(90-DEGREES(ASIN(AD1230/2000))))*SQRT(2*Basic!$C$4*9.81)*COS(RADIANS(90-DEGREES(ASIN(AD1230/2000))))*SQRT(2*Basic!$C$4*9.81))))/(2*9.81)</f>
        <v>1.23191543056</v>
      </c>
      <c r="AS1230" s="75">
        <f>(1/9.81)*((SQRT((SIN(RADIANS(90-DEGREES(ASIN(AD1230/2000))))*SQRT(2*Basic!$C$4*9.81)*Tool!$B$125*SIN(RADIANS(90-DEGREES(ASIN(AD1230/2000))))*SQRT(2*Basic!$C$4*9.81)*Tool!$B$125)+(COS(RADIANS(90-DEGREES(ASIN(AD1230/2000))))*SQRT(2*Basic!$C$4*9.81)*COS(RADIANS(90-DEGREES(ASIN(AD1230/2000))))*SQRT(2*Basic!$C$4*9.81))))*SIN(RADIANS(AK1230))+(SQRT(((SQRT((SIN(RADIANS(90-DEGREES(ASIN(AD1230/2000))))*SQRT(2*Basic!$C$4*9.81)*Tool!$B$125*SIN(RADIANS(90-DEGREES(ASIN(AD1230/2000))))*SQRT(2*Basic!$C$4*9.81)*Tool!$B$125)+(COS(RADIANS(90-DEGREES(ASIN(AD1230/2000))))*SQRT(2*Basic!$C$4*9.81)*COS(RADIANS(90-DEGREES(ASIN(AD1230/2000))))*SQRT(2*Basic!$C$4*9.81))))*SIN(RADIANS(AK1230))*(SQRT((SIN(RADIANS(90-DEGREES(ASIN(AD1230/2000))))*SQRT(2*Basic!$C$4*9.81)*Tool!$B$125*SIN(RADIANS(90-DEGREES(ASIN(AD1230/2000))))*SQRT(2*Basic!$C$4*9.81)*Tool!$B$125)+(COS(RADIANS(90-DEGREES(ASIN(AD1230/2000))))*SQRT(2*Basic!$C$4*9.81)*COS(RADIANS(90-DEGREES(ASIN(AD1230/2000))))*SQRT(2*Basic!$C$4*9.81))))*SIN(RADIANS(AK1230)))-19.62*(-Basic!$C$3))))*(SQRT((SIN(RADIANS(90-DEGREES(ASIN(AD1230/2000))))*SQRT(2*Basic!$C$4*9.81)*Tool!$B$125*SIN(RADIANS(90-DEGREES(ASIN(AD1230/2000))))*SQRT(2*Basic!$C$4*9.81)*Tool!$B$125)+(COS(RADIANS(90-DEGREES(ASIN(AD1230/2000))))*SQRT(2*Basic!$C$4*9.81)*COS(RADIANS(90-DEGREES(ASIN(AD1230/2000))))*SQRT(2*Basic!$C$4*9.81))))*COS(RADIANS(AK1230))</f>
        <v>5.8904928106740462</v>
      </c>
    </row>
    <row r="1231" spans="6:45" x14ac:dyDescent="0.3">
      <c r="F1231">
        <v>1229</v>
      </c>
      <c r="G1231" s="31">
        <f t="shared" si="128"/>
        <v>3.6231430811867202</v>
      </c>
      <c r="H1231" s="35">
        <f>Tool!$E$10+('Trajectory Map'!G1231*SIN(RADIANS(90-2*DEGREES(ASIN($D$5/2000))))/COS(RADIANS(90-2*DEGREES(ASIN($D$5/2000))))-('Trajectory Map'!G1231*'Trajectory Map'!G1231/((VLOOKUP($D$5,$AD$3:$AR$2002,15,FALSE)*4*COS(RADIANS(90-2*DEGREES(ASIN($D$5/2000))))*COS(RADIANS(90-2*DEGREES(ASIN($D$5/2000))))))))</f>
        <v>3.9260180049582947</v>
      </c>
      <c r="AD1231" s="33">
        <f t="shared" si="132"/>
        <v>1229</v>
      </c>
      <c r="AE1231" s="33">
        <f t="shared" si="129"/>
        <v>1577.8336414210467</v>
      </c>
      <c r="AH1231" s="33">
        <f t="shared" si="130"/>
        <v>37.91559837849411</v>
      </c>
      <c r="AI1231" s="33">
        <f t="shared" si="131"/>
        <v>52.08440162150589</v>
      </c>
      <c r="AK1231" s="75">
        <f t="shared" si="133"/>
        <v>14.16880324301178</v>
      </c>
      <c r="AN1231" s="64"/>
      <c r="AQ1231" s="64"/>
      <c r="AR1231" s="75">
        <f>(SQRT((SIN(RADIANS(90-DEGREES(ASIN(AD1231/2000))))*SQRT(2*Basic!$C$4*9.81)*Tool!$B$125*SIN(RADIANS(90-DEGREES(ASIN(AD1231/2000))))*SQRT(2*Basic!$C$4*9.81)*Tool!$B$125)+(COS(RADIANS(90-DEGREES(ASIN(AD1231/2000))))*SQRT(2*Basic!$C$4*9.81)*COS(RADIANS(90-DEGREES(ASIN(AD1231/2000))))*SQRT(2*Basic!$C$4*9.81))))*(SQRT((SIN(RADIANS(90-DEGREES(ASIN(AD1231/2000))))*SQRT(2*Basic!$C$4*9.81)*Tool!$B$125*SIN(RADIANS(90-DEGREES(ASIN(AD1231/2000))))*SQRT(2*Basic!$C$4*9.81)*Tool!$B$125)+(COS(RADIANS(90-DEGREES(ASIN(AD1231/2000))))*SQRT(2*Basic!$C$4*9.81)*COS(RADIANS(90-DEGREES(ASIN(AD1231/2000))))*SQRT(2*Basic!$C$4*9.81))))/(2*9.81)</f>
        <v>1.23257412769</v>
      </c>
      <c r="AS1231" s="75">
        <f>(1/9.81)*((SQRT((SIN(RADIANS(90-DEGREES(ASIN(AD1231/2000))))*SQRT(2*Basic!$C$4*9.81)*Tool!$B$125*SIN(RADIANS(90-DEGREES(ASIN(AD1231/2000))))*SQRT(2*Basic!$C$4*9.81)*Tool!$B$125)+(COS(RADIANS(90-DEGREES(ASIN(AD1231/2000))))*SQRT(2*Basic!$C$4*9.81)*COS(RADIANS(90-DEGREES(ASIN(AD1231/2000))))*SQRT(2*Basic!$C$4*9.81))))*SIN(RADIANS(AK1231))+(SQRT(((SQRT((SIN(RADIANS(90-DEGREES(ASIN(AD1231/2000))))*SQRT(2*Basic!$C$4*9.81)*Tool!$B$125*SIN(RADIANS(90-DEGREES(ASIN(AD1231/2000))))*SQRT(2*Basic!$C$4*9.81)*Tool!$B$125)+(COS(RADIANS(90-DEGREES(ASIN(AD1231/2000))))*SQRT(2*Basic!$C$4*9.81)*COS(RADIANS(90-DEGREES(ASIN(AD1231/2000))))*SQRT(2*Basic!$C$4*9.81))))*SIN(RADIANS(AK1231))*(SQRT((SIN(RADIANS(90-DEGREES(ASIN(AD1231/2000))))*SQRT(2*Basic!$C$4*9.81)*Tool!$B$125*SIN(RADIANS(90-DEGREES(ASIN(AD1231/2000))))*SQRT(2*Basic!$C$4*9.81)*Tool!$B$125)+(COS(RADIANS(90-DEGREES(ASIN(AD1231/2000))))*SQRT(2*Basic!$C$4*9.81)*COS(RADIANS(90-DEGREES(ASIN(AD1231/2000))))*SQRT(2*Basic!$C$4*9.81))))*SIN(RADIANS(AK1231)))-19.62*(-Basic!$C$3))))*(SQRT((SIN(RADIANS(90-DEGREES(ASIN(AD1231/2000))))*SQRT(2*Basic!$C$4*9.81)*Tool!$B$125*SIN(RADIANS(90-DEGREES(ASIN(AD1231/2000))))*SQRT(2*Basic!$C$4*9.81)*Tool!$B$125)+(COS(RADIANS(90-DEGREES(ASIN(AD1231/2000))))*SQRT(2*Basic!$C$4*9.81)*COS(RADIANS(90-DEGREES(ASIN(AD1231/2000))))*SQRT(2*Basic!$C$4*9.81))))*COS(RADIANS(AK1231))</f>
        <v>5.8908714421017798</v>
      </c>
    </row>
    <row r="1232" spans="6:45" x14ac:dyDescent="0.3">
      <c r="F1232">
        <v>1230</v>
      </c>
      <c r="G1232" s="31">
        <f t="shared" si="128"/>
        <v>3.6260911227499313</v>
      </c>
      <c r="H1232" s="35">
        <f>Tool!$E$10+('Trajectory Map'!G1232*SIN(RADIANS(90-2*DEGREES(ASIN($D$5/2000))))/COS(RADIANS(90-2*DEGREES(ASIN($D$5/2000))))-('Trajectory Map'!G1232*'Trajectory Map'!G1232/((VLOOKUP($D$5,$AD$3:$AR$2002,15,FALSE)*4*COS(RADIANS(90-2*DEGREES(ASIN($D$5/2000))))*COS(RADIANS(90-2*DEGREES(ASIN($D$5/2000))))))))</f>
        <v>3.9222065087428541</v>
      </c>
      <c r="AD1232" s="33">
        <f t="shared" si="132"/>
        <v>1230</v>
      </c>
      <c r="AE1232" s="33">
        <f t="shared" si="129"/>
        <v>1577.0542159355207</v>
      </c>
      <c r="AH1232" s="33">
        <f t="shared" si="130"/>
        <v>37.951920289246438</v>
      </c>
      <c r="AI1232" s="33">
        <f t="shared" si="131"/>
        <v>52.048079710753562</v>
      </c>
      <c r="AK1232" s="75">
        <f t="shared" si="133"/>
        <v>14.096159421507124</v>
      </c>
      <c r="AN1232" s="64"/>
      <c r="AQ1232" s="64"/>
      <c r="AR1232" s="75">
        <f>(SQRT((SIN(RADIANS(90-DEGREES(ASIN(AD1232/2000))))*SQRT(2*Basic!$C$4*9.81)*Tool!$B$125*SIN(RADIANS(90-DEGREES(ASIN(AD1232/2000))))*SQRT(2*Basic!$C$4*9.81)*Tool!$B$125)+(COS(RADIANS(90-DEGREES(ASIN(AD1232/2000))))*SQRT(2*Basic!$C$4*9.81)*COS(RADIANS(90-DEGREES(ASIN(AD1232/2000))))*SQRT(2*Basic!$C$4*9.81))))*(SQRT((SIN(RADIANS(90-DEGREES(ASIN(AD1232/2000))))*SQRT(2*Basic!$C$4*9.81)*Tool!$B$125*SIN(RADIANS(90-DEGREES(ASIN(AD1232/2000))))*SQRT(2*Basic!$C$4*9.81)*Tool!$B$125)+(COS(RADIANS(90-DEGREES(ASIN(AD1232/2000))))*SQRT(2*Basic!$C$4*9.81)*COS(RADIANS(90-DEGREES(ASIN(AD1232/2000))))*SQRT(2*Basic!$C$4*9.81))))/(2*9.81)</f>
        <v>1.2332333609999999</v>
      </c>
      <c r="AS1232" s="75">
        <f>(1/9.81)*((SQRT((SIN(RADIANS(90-DEGREES(ASIN(AD1232/2000))))*SQRT(2*Basic!$C$4*9.81)*Tool!$B$125*SIN(RADIANS(90-DEGREES(ASIN(AD1232/2000))))*SQRT(2*Basic!$C$4*9.81)*Tool!$B$125)+(COS(RADIANS(90-DEGREES(ASIN(AD1232/2000))))*SQRT(2*Basic!$C$4*9.81)*COS(RADIANS(90-DEGREES(ASIN(AD1232/2000))))*SQRT(2*Basic!$C$4*9.81))))*SIN(RADIANS(AK1232))+(SQRT(((SQRT((SIN(RADIANS(90-DEGREES(ASIN(AD1232/2000))))*SQRT(2*Basic!$C$4*9.81)*Tool!$B$125*SIN(RADIANS(90-DEGREES(ASIN(AD1232/2000))))*SQRT(2*Basic!$C$4*9.81)*Tool!$B$125)+(COS(RADIANS(90-DEGREES(ASIN(AD1232/2000))))*SQRT(2*Basic!$C$4*9.81)*COS(RADIANS(90-DEGREES(ASIN(AD1232/2000))))*SQRT(2*Basic!$C$4*9.81))))*SIN(RADIANS(AK1232))*(SQRT((SIN(RADIANS(90-DEGREES(ASIN(AD1232/2000))))*SQRT(2*Basic!$C$4*9.81)*Tool!$B$125*SIN(RADIANS(90-DEGREES(ASIN(AD1232/2000))))*SQRT(2*Basic!$C$4*9.81)*Tool!$B$125)+(COS(RADIANS(90-DEGREES(ASIN(AD1232/2000))))*SQRT(2*Basic!$C$4*9.81)*COS(RADIANS(90-DEGREES(ASIN(AD1232/2000))))*SQRT(2*Basic!$C$4*9.81))))*SIN(RADIANS(AK1232)))-19.62*(-Basic!$C$3))))*(SQRT((SIN(RADIANS(90-DEGREES(ASIN(AD1232/2000))))*SQRT(2*Basic!$C$4*9.81)*Tool!$B$125*SIN(RADIANS(90-DEGREES(ASIN(AD1232/2000))))*SQRT(2*Basic!$C$4*9.81)*Tool!$B$125)+(COS(RADIANS(90-DEGREES(ASIN(AD1232/2000))))*SQRT(2*Basic!$C$4*9.81)*COS(RADIANS(90-DEGREES(ASIN(AD1232/2000))))*SQRT(2*Basic!$C$4*9.81))))*COS(RADIANS(AK1232))</f>
        <v>5.8912369179320443</v>
      </c>
    </row>
    <row r="1233" spans="6:45" x14ac:dyDescent="0.3">
      <c r="F1233">
        <v>1231</v>
      </c>
      <c r="G1233" s="31">
        <f t="shared" si="128"/>
        <v>3.6290391643131428</v>
      </c>
      <c r="H1233" s="35">
        <f>Tool!$E$10+('Trajectory Map'!G1233*SIN(RADIANS(90-2*DEGREES(ASIN($D$5/2000))))/COS(RADIANS(90-2*DEGREES(ASIN($D$5/2000))))-('Trajectory Map'!G1233*'Trajectory Map'!G1233/((VLOOKUP($D$5,$AD$3:$AR$2002,15,FALSE)*4*COS(RADIANS(90-2*DEGREES(ASIN($D$5/2000))))*COS(RADIANS(90-2*DEGREES(ASIN($D$5/2000))))))))</f>
        <v>3.9183915589338993</v>
      </c>
      <c r="AD1233" s="33">
        <f t="shared" si="132"/>
        <v>1231</v>
      </c>
      <c r="AE1233" s="33">
        <f t="shared" si="129"/>
        <v>1576.2737706375756</v>
      </c>
      <c r="AH1233" s="33">
        <f t="shared" si="130"/>
        <v>37.98826016751876</v>
      </c>
      <c r="AI1233" s="33">
        <f t="shared" si="131"/>
        <v>52.01173983248124</v>
      </c>
      <c r="AK1233" s="75">
        <f t="shared" si="133"/>
        <v>14.02347966496248</v>
      </c>
      <c r="AN1233" s="64"/>
      <c r="AQ1233" s="64"/>
      <c r="AR1233" s="75">
        <f>(SQRT((SIN(RADIANS(90-DEGREES(ASIN(AD1233/2000))))*SQRT(2*Basic!$C$4*9.81)*Tool!$B$125*SIN(RADIANS(90-DEGREES(ASIN(AD1233/2000))))*SQRT(2*Basic!$C$4*9.81)*Tool!$B$125)+(COS(RADIANS(90-DEGREES(ASIN(AD1233/2000))))*SQRT(2*Basic!$C$4*9.81)*COS(RADIANS(90-DEGREES(ASIN(AD1233/2000))))*SQRT(2*Basic!$C$4*9.81))))*(SQRT((SIN(RADIANS(90-DEGREES(ASIN(AD1233/2000))))*SQRT(2*Basic!$C$4*9.81)*Tool!$B$125*SIN(RADIANS(90-DEGREES(ASIN(AD1233/2000))))*SQRT(2*Basic!$C$4*9.81)*Tool!$B$125)+(COS(RADIANS(90-DEGREES(ASIN(AD1233/2000))))*SQRT(2*Basic!$C$4*9.81)*COS(RADIANS(90-DEGREES(ASIN(AD1233/2000))))*SQRT(2*Basic!$C$4*9.81))))/(2*9.81)</f>
        <v>1.23389313049</v>
      </c>
      <c r="AS1233" s="75">
        <f>(1/9.81)*((SQRT((SIN(RADIANS(90-DEGREES(ASIN(AD1233/2000))))*SQRT(2*Basic!$C$4*9.81)*Tool!$B$125*SIN(RADIANS(90-DEGREES(ASIN(AD1233/2000))))*SQRT(2*Basic!$C$4*9.81)*Tool!$B$125)+(COS(RADIANS(90-DEGREES(ASIN(AD1233/2000))))*SQRT(2*Basic!$C$4*9.81)*COS(RADIANS(90-DEGREES(ASIN(AD1233/2000))))*SQRT(2*Basic!$C$4*9.81))))*SIN(RADIANS(AK1233))+(SQRT(((SQRT((SIN(RADIANS(90-DEGREES(ASIN(AD1233/2000))))*SQRT(2*Basic!$C$4*9.81)*Tool!$B$125*SIN(RADIANS(90-DEGREES(ASIN(AD1233/2000))))*SQRT(2*Basic!$C$4*9.81)*Tool!$B$125)+(COS(RADIANS(90-DEGREES(ASIN(AD1233/2000))))*SQRT(2*Basic!$C$4*9.81)*COS(RADIANS(90-DEGREES(ASIN(AD1233/2000))))*SQRT(2*Basic!$C$4*9.81))))*SIN(RADIANS(AK1233))*(SQRT((SIN(RADIANS(90-DEGREES(ASIN(AD1233/2000))))*SQRT(2*Basic!$C$4*9.81)*Tool!$B$125*SIN(RADIANS(90-DEGREES(ASIN(AD1233/2000))))*SQRT(2*Basic!$C$4*9.81)*Tool!$B$125)+(COS(RADIANS(90-DEGREES(ASIN(AD1233/2000))))*SQRT(2*Basic!$C$4*9.81)*COS(RADIANS(90-DEGREES(ASIN(AD1233/2000))))*SQRT(2*Basic!$C$4*9.81))))*SIN(RADIANS(AK1233)))-19.62*(-Basic!$C$3))))*(SQRT((SIN(RADIANS(90-DEGREES(ASIN(AD1233/2000))))*SQRT(2*Basic!$C$4*9.81)*Tool!$B$125*SIN(RADIANS(90-DEGREES(ASIN(AD1233/2000))))*SQRT(2*Basic!$C$4*9.81)*Tool!$B$125)+(COS(RADIANS(90-DEGREES(ASIN(AD1233/2000))))*SQRT(2*Basic!$C$4*9.81)*COS(RADIANS(90-DEGREES(ASIN(AD1233/2000))))*SQRT(2*Basic!$C$4*9.81))))*COS(RADIANS(AK1233))</f>
        <v>5.8915892246338197</v>
      </c>
    </row>
    <row r="1234" spans="6:45" x14ac:dyDescent="0.3">
      <c r="F1234">
        <v>1232</v>
      </c>
      <c r="G1234" s="31">
        <f t="shared" si="128"/>
        <v>3.6319872058763538</v>
      </c>
      <c r="H1234" s="35">
        <f>Tool!$E$10+('Trajectory Map'!G1234*SIN(RADIANS(90-2*DEGREES(ASIN($D$5/2000))))/COS(RADIANS(90-2*DEGREES(ASIN($D$5/2000))))-('Trajectory Map'!G1234*'Trajectory Map'!G1234/((VLOOKUP($D$5,$AD$3:$AR$2002,15,FALSE)*4*COS(RADIANS(90-2*DEGREES(ASIN($D$5/2000))))*COS(RADIANS(90-2*DEGREES(ASIN($D$5/2000))))))))</f>
        <v>3.9145731555314311</v>
      </c>
      <c r="AD1234" s="33">
        <f t="shared" si="132"/>
        <v>1232</v>
      </c>
      <c r="AE1234" s="33">
        <f t="shared" si="129"/>
        <v>1575.4923040116698</v>
      </c>
      <c r="AH1234" s="33">
        <f t="shared" si="130"/>
        <v>38.024618054641977</v>
      </c>
      <c r="AI1234" s="33">
        <f t="shared" si="131"/>
        <v>51.975381945358023</v>
      </c>
      <c r="AK1234" s="75">
        <f t="shared" si="133"/>
        <v>13.950763890716047</v>
      </c>
      <c r="AN1234" s="64"/>
      <c r="AQ1234" s="64"/>
      <c r="AR1234" s="75">
        <f>(SQRT((SIN(RADIANS(90-DEGREES(ASIN(AD1234/2000))))*SQRT(2*Basic!$C$4*9.81)*Tool!$B$125*SIN(RADIANS(90-DEGREES(ASIN(AD1234/2000))))*SQRT(2*Basic!$C$4*9.81)*Tool!$B$125)+(COS(RADIANS(90-DEGREES(ASIN(AD1234/2000))))*SQRT(2*Basic!$C$4*9.81)*COS(RADIANS(90-DEGREES(ASIN(AD1234/2000))))*SQRT(2*Basic!$C$4*9.81))))*(SQRT((SIN(RADIANS(90-DEGREES(ASIN(AD1234/2000))))*SQRT(2*Basic!$C$4*9.81)*Tool!$B$125*SIN(RADIANS(90-DEGREES(ASIN(AD1234/2000))))*SQRT(2*Basic!$C$4*9.81)*Tool!$B$125)+(COS(RADIANS(90-DEGREES(ASIN(AD1234/2000))))*SQRT(2*Basic!$C$4*9.81)*COS(RADIANS(90-DEGREES(ASIN(AD1234/2000))))*SQRT(2*Basic!$C$4*9.81))))/(2*9.81)</f>
        <v>1.2345534361599995</v>
      </c>
      <c r="AS1234" s="75">
        <f>(1/9.81)*((SQRT((SIN(RADIANS(90-DEGREES(ASIN(AD1234/2000))))*SQRT(2*Basic!$C$4*9.81)*Tool!$B$125*SIN(RADIANS(90-DEGREES(ASIN(AD1234/2000))))*SQRT(2*Basic!$C$4*9.81)*Tool!$B$125)+(COS(RADIANS(90-DEGREES(ASIN(AD1234/2000))))*SQRT(2*Basic!$C$4*9.81)*COS(RADIANS(90-DEGREES(ASIN(AD1234/2000))))*SQRT(2*Basic!$C$4*9.81))))*SIN(RADIANS(AK1234))+(SQRT(((SQRT((SIN(RADIANS(90-DEGREES(ASIN(AD1234/2000))))*SQRT(2*Basic!$C$4*9.81)*Tool!$B$125*SIN(RADIANS(90-DEGREES(ASIN(AD1234/2000))))*SQRT(2*Basic!$C$4*9.81)*Tool!$B$125)+(COS(RADIANS(90-DEGREES(ASIN(AD1234/2000))))*SQRT(2*Basic!$C$4*9.81)*COS(RADIANS(90-DEGREES(ASIN(AD1234/2000))))*SQRT(2*Basic!$C$4*9.81))))*SIN(RADIANS(AK1234))*(SQRT((SIN(RADIANS(90-DEGREES(ASIN(AD1234/2000))))*SQRT(2*Basic!$C$4*9.81)*Tool!$B$125*SIN(RADIANS(90-DEGREES(ASIN(AD1234/2000))))*SQRT(2*Basic!$C$4*9.81)*Tool!$B$125)+(COS(RADIANS(90-DEGREES(ASIN(AD1234/2000))))*SQRT(2*Basic!$C$4*9.81)*COS(RADIANS(90-DEGREES(ASIN(AD1234/2000))))*SQRT(2*Basic!$C$4*9.81))))*SIN(RADIANS(AK1234)))-19.62*(-Basic!$C$3))))*(SQRT((SIN(RADIANS(90-DEGREES(ASIN(AD1234/2000))))*SQRT(2*Basic!$C$4*9.81)*Tool!$B$125*SIN(RADIANS(90-DEGREES(ASIN(AD1234/2000))))*SQRT(2*Basic!$C$4*9.81)*Tool!$B$125)+(COS(RADIANS(90-DEGREES(ASIN(AD1234/2000))))*SQRT(2*Basic!$C$4*9.81)*COS(RADIANS(90-DEGREES(ASIN(AD1234/2000))))*SQRT(2*Basic!$C$4*9.81))))*COS(RADIANS(AK1234))</f>
        <v>5.8919283487017484</v>
      </c>
    </row>
    <row r="1235" spans="6:45" x14ac:dyDescent="0.3">
      <c r="F1235">
        <v>1233</v>
      </c>
      <c r="G1235" s="31">
        <f t="shared" si="128"/>
        <v>3.6349352474395653</v>
      </c>
      <c r="H1235" s="35">
        <f>Tool!$E$10+('Trajectory Map'!G1235*SIN(RADIANS(90-2*DEGREES(ASIN($D$5/2000))))/COS(RADIANS(90-2*DEGREES(ASIN($D$5/2000))))-('Trajectory Map'!G1235*'Trajectory Map'!G1235/((VLOOKUP($D$5,$AD$3:$AR$2002,15,FALSE)*4*COS(RADIANS(90-2*DEGREES(ASIN($D$5/2000))))*COS(RADIANS(90-2*DEGREES(ASIN($D$5/2000))))))))</f>
        <v>3.9107512985354473</v>
      </c>
      <c r="AD1235" s="33">
        <f t="shared" si="132"/>
        <v>1233</v>
      </c>
      <c r="AE1235" s="33">
        <f t="shared" si="129"/>
        <v>1574.709814537269</v>
      </c>
      <c r="AH1235" s="33">
        <f t="shared" si="130"/>
        <v>38.060993992078622</v>
      </c>
      <c r="AI1235" s="33">
        <f t="shared" si="131"/>
        <v>51.939006007921378</v>
      </c>
      <c r="AK1235" s="75">
        <f t="shared" si="133"/>
        <v>13.878012015842756</v>
      </c>
      <c r="AN1235" s="64"/>
      <c r="AQ1235" s="64"/>
      <c r="AR1235" s="75">
        <f>(SQRT((SIN(RADIANS(90-DEGREES(ASIN(AD1235/2000))))*SQRT(2*Basic!$C$4*9.81)*Tool!$B$125*SIN(RADIANS(90-DEGREES(ASIN(AD1235/2000))))*SQRT(2*Basic!$C$4*9.81)*Tool!$B$125)+(COS(RADIANS(90-DEGREES(ASIN(AD1235/2000))))*SQRT(2*Basic!$C$4*9.81)*COS(RADIANS(90-DEGREES(ASIN(AD1235/2000))))*SQRT(2*Basic!$C$4*9.81))))*(SQRT((SIN(RADIANS(90-DEGREES(ASIN(AD1235/2000))))*SQRT(2*Basic!$C$4*9.81)*Tool!$B$125*SIN(RADIANS(90-DEGREES(ASIN(AD1235/2000))))*SQRT(2*Basic!$C$4*9.81)*Tool!$B$125)+(COS(RADIANS(90-DEGREES(ASIN(AD1235/2000))))*SQRT(2*Basic!$C$4*9.81)*COS(RADIANS(90-DEGREES(ASIN(AD1235/2000))))*SQRT(2*Basic!$C$4*9.81))))/(2*9.81)</f>
        <v>1.2352142780099999</v>
      </c>
      <c r="AS1235" s="75">
        <f>(1/9.81)*((SQRT((SIN(RADIANS(90-DEGREES(ASIN(AD1235/2000))))*SQRT(2*Basic!$C$4*9.81)*Tool!$B$125*SIN(RADIANS(90-DEGREES(ASIN(AD1235/2000))))*SQRT(2*Basic!$C$4*9.81)*Tool!$B$125)+(COS(RADIANS(90-DEGREES(ASIN(AD1235/2000))))*SQRT(2*Basic!$C$4*9.81)*COS(RADIANS(90-DEGREES(ASIN(AD1235/2000))))*SQRT(2*Basic!$C$4*9.81))))*SIN(RADIANS(AK1235))+(SQRT(((SQRT((SIN(RADIANS(90-DEGREES(ASIN(AD1235/2000))))*SQRT(2*Basic!$C$4*9.81)*Tool!$B$125*SIN(RADIANS(90-DEGREES(ASIN(AD1235/2000))))*SQRT(2*Basic!$C$4*9.81)*Tool!$B$125)+(COS(RADIANS(90-DEGREES(ASIN(AD1235/2000))))*SQRT(2*Basic!$C$4*9.81)*COS(RADIANS(90-DEGREES(ASIN(AD1235/2000))))*SQRT(2*Basic!$C$4*9.81))))*SIN(RADIANS(AK1235))*(SQRT((SIN(RADIANS(90-DEGREES(ASIN(AD1235/2000))))*SQRT(2*Basic!$C$4*9.81)*Tool!$B$125*SIN(RADIANS(90-DEGREES(ASIN(AD1235/2000))))*SQRT(2*Basic!$C$4*9.81)*Tool!$B$125)+(COS(RADIANS(90-DEGREES(ASIN(AD1235/2000))))*SQRT(2*Basic!$C$4*9.81)*COS(RADIANS(90-DEGREES(ASIN(AD1235/2000))))*SQRT(2*Basic!$C$4*9.81))))*SIN(RADIANS(AK1235)))-19.62*(-Basic!$C$3))))*(SQRT((SIN(RADIANS(90-DEGREES(ASIN(AD1235/2000))))*SQRT(2*Basic!$C$4*9.81)*Tool!$B$125*SIN(RADIANS(90-DEGREES(ASIN(AD1235/2000))))*SQRT(2*Basic!$C$4*9.81)*Tool!$B$125)+(COS(RADIANS(90-DEGREES(ASIN(AD1235/2000))))*SQRT(2*Basic!$C$4*9.81)*COS(RADIANS(90-DEGREES(ASIN(AD1235/2000))))*SQRT(2*Basic!$C$4*9.81))))*COS(RADIANS(AK1235))</f>
        <v>5.8922542766562342</v>
      </c>
    </row>
    <row r="1236" spans="6:45" x14ac:dyDescent="0.3">
      <c r="F1236">
        <v>1234</v>
      </c>
      <c r="G1236" s="31">
        <f t="shared" si="128"/>
        <v>3.6378832890027764</v>
      </c>
      <c r="H1236" s="35">
        <f>Tool!$E$10+('Trajectory Map'!G1236*SIN(RADIANS(90-2*DEGREES(ASIN($D$5/2000))))/COS(RADIANS(90-2*DEGREES(ASIN($D$5/2000))))-('Trajectory Map'!G1236*'Trajectory Map'!G1236/((VLOOKUP($D$5,$AD$3:$AR$2002,15,FALSE)*4*COS(RADIANS(90-2*DEGREES(ASIN($D$5/2000))))*COS(RADIANS(90-2*DEGREES(ASIN($D$5/2000))))))))</f>
        <v>3.906925987945951</v>
      </c>
      <c r="AD1236" s="33">
        <f t="shared" si="132"/>
        <v>1234</v>
      </c>
      <c r="AE1236" s="33">
        <f t="shared" si="129"/>
        <v>1573.926300688822</v>
      </c>
      <c r="AH1236" s="33">
        <f t="shared" si="130"/>
        <v>38.097388021423306</v>
      </c>
      <c r="AI1236" s="33">
        <f t="shared" si="131"/>
        <v>51.902611978576694</v>
      </c>
      <c r="AK1236" s="75">
        <f t="shared" si="133"/>
        <v>13.805223957153387</v>
      </c>
      <c r="AN1236" s="64"/>
      <c r="AQ1236" s="64"/>
      <c r="AR1236" s="75">
        <f>(SQRT((SIN(RADIANS(90-DEGREES(ASIN(AD1236/2000))))*SQRT(2*Basic!$C$4*9.81)*Tool!$B$125*SIN(RADIANS(90-DEGREES(ASIN(AD1236/2000))))*SQRT(2*Basic!$C$4*9.81)*Tool!$B$125)+(COS(RADIANS(90-DEGREES(ASIN(AD1236/2000))))*SQRT(2*Basic!$C$4*9.81)*COS(RADIANS(90-DEGREES(ASIN(AD1236/2000))))*SQRT(2*Basic!$C$4*9.81))))*(SQRT((SIN(RADIANS(90-DEGREES(ASIN(AD1236/2000))))*SQRT(2*Basic!$C$4*9.81)*Tool!$B$125*SIN(RADIANS(90-DEGREES(ASIN(AD1236/2000))))*SQRT(2*Basic!$C$4*9.81)*Tool!$B$125)+(COS(RADIANS(90-DEGREES(ASIN(AD1236/2000))))*SQRT(2*Basic!$C$4*9.81)*COS(RADIANS(90-DEGREES(ASIN(AD1236/2000))))*SQRT(2*Basic!$C$4*9.81))))/(2*9.81)</f>
        <v>1.2358756560399999</v>
      </c>
      <c r="AS1236" s="75">
        <f>(1/9.81)*((SQRT((SIN(RADIANS(90-DEGREES(ASIN(AD1236/2000))))*SQRT(2*Basic!$C$4*9.81)*Tool!$B$125*SIN(RADIANS(90-DEGREES(ASIN(AD1236/2000))))*SQRT(2*Basic!$C$4*9.81)*Tool!$B$125)+(COS(RADIANS(90-DEGREES(ASIN(AD1236/2000))))*SQRT(2*Basic!$C$4*9.81)*COS(RADIANS(90-DEGREES(ASIN(AD1236/2000))))*SQRT(2*Basic!$C$4*9.81))))*SIN(RADIANS(AK1236))+(SQRT(((SQRT((SIN(RADIANS(90-DEGREES(ASIN(AD1236/2000))))*SQRT(2*Basic!$C$4*9.81)*Tool!$B$125*SIN(RADIANS(90-DEGREES(ASIN(AD1236/2000))))*SQRT(2*Basic!$C$4*9.81)*Tool!$B$125)+(COS(RADIANS(90-DEGREES(ASIN(AD1236/2000))))*SQRT(2*Basic!$C$4*9.81)*COS(RADIANS(90-DEGREES(ASIN(AD1236/2000))))*SQRT(2*Basic!$C$4*9.81))))*SIN(RADIANS(AK1236))*(SQRT((SIN(RADIANS(90-DEGREES(ASIN(AD1236/2000))))*SQRT(2*Basic!$C$4*9.81)*Tool!$B$125*SIN(RADIANS(90-DEGREES(ASIN(AD1236/2000))))*SQRT(2*Basic!$C$4*9.81)*Tool!$B$125)+(COS(RADIANS(90-DEGREES(ASIN(AD1236/2000))))*SQRT(2*Basic!$C$4*9.81)*COS(RADIANS(90-DEGREES(ASIN(AD1236/2000))))*SQRT(2*Basic!$C$4*9.81))))*SIN(RADIANS(AK1236)))-19.62*(-Basic!$C$3))))*(SQRT((SIN(RADIANS(90-DEGREES(ASIN(AD1236/2000))))*SQRT(2*Basic!$C$4*9.81)*Tool!$B$125*SIN(RADIANS(90-DEGREES(ASIN(AD1236/2000))))*SQRT(2*Basic!$C$4*9.81)*Tool!$B$125)+(COS(RADIANS(90-DEGREES(ASIN(AD1236/2000))))*SQRT(2*Basic!$C$4*9.81)*COS(RADIANS(90-DEGREES(ASIN(AD1236/2000))))*SQRT(2*Basic!$C$4*9.81))))*COS(RADIANS(AK1236))</f>
        <v>5.8925669950435102</v>
      </c>
    </row>
    <row r="1237" spans="6:45" x14ac:dyDescent="0.3">
      <c r="F1237">
        <v>1235</v>
      </c>
      <c r="G1237" s="31">
        <f t="shared" si="128"/>
        <v>3.6408313305659883</v>
      </c>
      <c r="H1237" s="35">
        <f>Tool!$E$10+('Trajectory Map'!G1237*SIN(RADIANS(90-2*DEGREES(ASIN($D$5/2000))))/COS(RADIANS(90-2*DEGREES(ASIN($D$5/2000))))-('Trajectory Map'!G1237*'Trajectory Map'!G1237/((VLOOKUP($D$5,$AD$3:$AR$2002,15,FALSE)*4*COS(RADIANS(90-2*DEGREES(ASIN($D$5/2000))))*COS(RADIANS(90-2*DEGREES(ASIN($D$5/2000))))))))</f>
        <v>3.9030972237629387</v>
      </c>
      <c r="AD1237" s="33">
        <f t="shared" si="132"/>
        <v>1235</v>
      </c>
      <c r="AE1237" s="33">
        <f t="shared" si="129"/>
        <v>1573.1417609357397</v>
      </c>
      <c r="AH1237" s="33">
        <f t="shared" si="130"/>
        <v>38.133800184403441</v>
      </c>
      <c r="AI1237" s="33">
        <f t="shared" si="131"/>
        <v>51.866199815596559</v>
      </c>
      <c r="AK1237" s="75">
        <f t="shared" si="133"/>
        <v>13.732399631193118</v>
      </c>
      <c r="AN1237" s="64"/>
      <c r="AQ1237" s="64"/>
      <c r="AR1237" s="75">
        <f>(SQRT((SIN(RADIANS(90-DEGREES(ASIN(AD1237/2000))))*SQRT(2*Basic!$C$4*9.81)*Tool!$B$125*SIN(RADIANS(90-DEGREES(ASIN(AD1237/2000))))*SQRT(2*Basic!$C$4*9.81)*Tool!$B$125)+(COS(RADIANS(90-DEGREES(ASIN(AD1237/2000))))*SQRT(2*Basic!$C$4*9.81)*COS(RADIANS(90-DEGREES(ASIN(AD1237/2000))))*SQRT(2*Basic!$C$4*9.81))))*(SQRT((SIN(RADIANS(90-DEGREES(ASIN(AD1237/2000))))*SQRT(2*Basic!$C$4*9.81)*Tool!$B$125*SIN(RADIANS(90-DEGREES(ASIN(AD1237/2000))))*SQRT(2*Basic!$C$4*9.81)*Tool!$B$125)+(COS(RADIANS(90-DEGREES(ASIN(AD1237/2000))))*SQRT(2*Basic!$C$4*9.81)*COS(RADIANS(90-DEGREES(ASIN(AD1237/2000))))*SQRT(2*Basic!$C$4*9.81))))/(2*9.81)</f>
        <v>1.2365375702499999</v>
      </c>
      <c r="AS1237" s="75">
        <f>(1/9.81)*((SQRT((SIN(RADIANS(90-DEGREES(ASIN(AD1237/2000))))*SQRT(2*Basic!$C$4*9.81)*Tool!$B$125*SIN(RADIANS(90-DEGREES(ASIN(AD1237/2000))))*SQRT(2*Basic!$C$4*9.81)*Tool!$B$125)+(COS(RADIANS(90-DEGREES(ASIN(AD1237/2000))))*SQRT(2*Basic!$C$4*9.81)*COS(RADIANS(90-DEGREES(ASIN(AD1237/2000))))*SQRT(2*Basic!$C$4*9.81))))*SIN(RADIANS(AK1237))+(SQRT(((SQRT((SIN(RADIANS(90-DEGREES(ASIN(AD1237/2000))))*SQRT(2*Basic!$C$4*9.81)*Tool!$B$125*SIN(RADIANS(90-DEGREES(ASIN(AD1237/2000))))*SQRT(2*Basic!$C$4*9.81)*Tool!$B$125)+(COS(RADIANS(90-DEGREES(ASIN(AD1237/2000))))*SQRT(2*Basic!$C$4*9.81)*COS(RADIANS(90-DEGREES(ASIN(AD1237/2000))))*SQRT(2*Basic!$C$4*9.81))))*SIN(RADIANS(AK1237))*(SQRT((SIN(RADIANS(90-DEGREES(ASIN(AD1237/2000))))*SQRT(2*Basic!$C$4*9.81)*Tool!$B$125*SIN(RADIANS(90-DEGREES(ASIN(AD1237/2000))))*SQRT(2*Basic!$C$4*9.81)*Tool!$B$125)+(COS(RADIANS(90-DEGREES(ASIN(AD1237/2000))))*SQRT(2*Basic!$C$4*9.81)*COS(RADIANS(90-DEGREES(ASIN(AD1237/2000))))*SQRT(2*Basic!$C$4*9.81))))*SIN(RADIANS(AK1237)))-19.62*(-Basic!$C$3))))*(SQRT((SIN(RADIANS(90-DEGREES(ASIN(AD1237/2000))))*SQRT(2*Basic!$C$4*9.81)*Tool!$B$125*SIN(RADIANS(90-DEGREES(ASIN(AD1237/2000))))*SQRT(2*Basic!$C$4*9.81)*Tool!$B$125)+(COS(RADIANS(90-DEGREES(ASIN(AD1237/2000))))*SQRT(2*Basic!$C$4*9.81)*COS(RADIANS(90-DEGREES(ASIN(AD1237/2000))))*SQRT(2*Basic!$C$4*9.81))))*COS(RADIANS(AK1237))</f>
        <v>5.8928664904357264</v>
      </c>
    </row>
    <row r="1238" spans="6:45" x14ac:dyDescent="0.3">
      <c r="F1238">
        <v>1236</v>
      </c>
      <c r="G1238" s="31">
        <f t="shared" si="128"/>
        <v>3.6437793721291998</v>
      </c>
      <c r="H1238" s="35">
        <f>Tool!$E$10+('Trajectory Map'!G1238*SIN(RADIANS(90-2*DEGREES(ASIN($D$5/2000))))/COS(RADIANS(90-2*DEGREES(ASIN($D$5/2000))))-('Trajectory Map'!G1238*'Trajectory Map'!G1238/((VLOOKUP($D$5,$AD$3:$AR$2002,15,FALSE)*4*COS(RADIANS(90-2*DEGREES(ASIN($D$5/2000))))*COS(RADIANS(90-2*DEGREES(ASIN($D$5/2000))))))))</f>
        <v>3.8992650059864129</v>
      </c>
      <c r="AD1238" s="33">
        <f t="shared" si="132"/>
        <v>1236</v>
      </c>
      <c r="AE1238" s="33">
        <f t="shared" si="129"/>
        <v>1572.3561937423722</v>
      </c>
      <c r="AH1238" s="33">
        <f t="shared" si="130"/>
        <v>38.170230522879784</v>
      </c>
      <c r="AI1238" s="33">
        <f t="shared" si="131"/>
        <v>51.829769477120216</v>
      </c>
      <c r="AK1238" s="75">
        <f t="shared" si="133"/>
        <v>13.659538954240432</v>
      </c>
      <c r="AN1238" s="64"/>
      <c r="AQ1238" s="64"/>
      <c r="AR1238" s="75">
        <f>(SQRT((SIN(RADIANS(90-DEGREES(ASIN(AD1238/2000))))*SQRT(2*Basic!$C$4*9.81)*Tool!$B$125*SIN(RADIANS(90-DEGREES(ASIN(AD1238/2000))))*SQRT(2*Basic!$C$4*9.81)*Tool!$B$125)+(COS(RADIANS(90-DEGREES(ASIN(AD1238/2000))))*SQRT(2*Basic!$C$4*9.81)*COS(RADIANS(90-DEGREES(ASIN(AD1238/2000))))*SQRT(2*Basic!$C$4*9.81))))*(SQRT((SIN(RADIANS(90-DEGREES(ASIN(AD1238/2000))))*SQRT(2*Basic!$C$4*9.81)*Tool!$B$125*SIN(RADIANS(90-DEGREES(ASIN(AD1238/2000))))*SQRT(2*Basic!$C$4*9.81)*Tool!$B$125)+(COS(RADIANS(90-DEGREES(ASIN(AD1238/2000))))*SQRT(2*Basic!$C$4*9.81)*COS(RADIANS(90-DEGREES(ASIN(AD1238/2000))))*SQRT(2*Basic!$C$4*9.81))))/(2*9.81)</f>
        <v>1.2372000206399998</v>
      </c>
      <c r="AS1238" s="75">
        <f>(1/9.81)*((SQRT((SIN(RADIANS(90-DEGREES(ASIN(AD1238/2000))))*SQRT(2*Basic!$C$4*9.81)*Tool!$B$125*SIN(RADIANS(90-DEGREES(ASIN(AD1238/2000))))*SQRT(2*Basic!$C$4*9.81)*Tool!$B$125)+(COS(RADIANS(90-DEGREES(ASIN(AD1238/2000))))*SQRT(2*Basic!$C$4*9.81)*COS(RADIANS(90-DEGREES(ASIN(AD1238/2000))))*SQRT(2*Basic!$C$4*9.81))))*SIN(RADIANS(AK1238))+(SQRT(((SQRT((SIN(RADIANS(90-DEGREES(ASIN(AD1238/2000))))*SQRT(2*Basic!$C$4*9.81)*Tool!$B$125*SIN(RADIANS(90-DEGREES(ASIN(AD1238/2000))))*SQRT(2*Basic!$C$4*9.81)*Tool!$B$125)+(COS(RADIANS(90-DEGREES(ASIN(AD1238/2000))))*SQRT(2*Basic!$C$4*9.81)*COS(RADIANS(90-DEGREES(ASIN(AD1238/2000))))*SQRT(2*Basic!$C$4*9.81))))*SIN(RADIANS(AK1238))*(SQRT((SIN(RADIANS(90-DEGREES(ASIN(AD1238/2000))))*SQRT(2*Basic!$C$4*9.81)*Tool!$B$125*SIN(RADIANS(90-DEGREES(ASIN(AD1238/2000))))*SQRT(2*Basic!$C$4*9.81)*Tool!$B$125)+(COS(RADIANS(90-DEGREES(ASIN(AD1238/2000))))*SQRT(2*Basic!$C$4*9.81)*COS(RADIANS(90-DEGREES(ASIN(AD1238/2000))))*SQRT(2*Basic!$C$4*9.81))))*SIN(RADIANS(AK1238)))-19.62*(-Basic!$C$3))))*(SQRT((SIN(RADIANS(90-DEGREES(ASIN(AD1238/2000))))*SQRT(2*Basic!$C$4*9.81)*Tool!$B$125*SIN(RADIANS(90-DEGREES(ASIN(AD1238/2000))))*SQRT(2*Basic!$C$4*9.81)*Tool!$B$125)+(COS(RADIANS(90-DEGREES(ASIN(AD1238/2000))))*SQRT(2*Basic!$C$4*9.81)*COS(RADIANS(90-DEGREES(ASIN(AD1238/2000))))*SQRT(2*Basic!$C$4*9.81))))*COS(RADIANS(AK1238))</f>
        <v>5.8931527494310316</v>
      </c>
    </row>
    <row r="1239" spans="6:45" x14ac:dyDescent="0.3">
      <c r="F1239">
        <v>1237</v>
      </c>
      <c r="G1239" s="31">
        <f t="shared" si="128"/>
        <v>3.6467274136924108</v>
      </c>
      <c r="H1239" s="35">
        <f>Tool!$E$10+('Trajectory Map'!G1239*SIN(RADIANS(90-2*DEGREES(ASIN($D$5/2000))))/COS(RADIANS(90-2*DEGREES(ASIN($D$5/2000))))-('Trajectory Map'!G1239*'Trajectory Map'!G1239/((VLOOKUP($D$5,$AD$3:$AR$2002,15,FALSE)*4*COS(RADIANS(90-2*DEGREES(ASIN($D$5/2000))))*COS(RADIANS(90-2*DEGREES(ASIN($D$5/2000))))))))</f>
        <v>3.8954293346163746</v>
      </c>
      <c r="AD1239" s="33">
        <f t="shared" si="132"/>
        <v>1237</v>
      </c>
      <c r="AE1239" s="33">
        <f t="shared" si="129"/>
        <v>1571.5695975679855</v>
      </c>
      <c r="AH1239" s="33">
        <f t="shared" si="130"/>
        <v>38.206679078847124</v>
      </c>
      <c r="AI1239" s="33">
        <f t="shared" si="131"/>
        <v>51.793320921152876</v>
      </c>
      <c r="AK1239" s="75">
        <f t="shared" si="133"/>
        <v>13.586641842305752</v>
      </c>
      <c r="AN1239" s="64"/>
      <c r="AQ1239" s="64"/>
      <c r="AR1239" s="75">
        <f>(SQRT((SIN(RADIANS(90-DEGREES(ASIN(AD1239/2000))))*SQRT(2*Basic!$C$4*9.81)*Tool!$B$125*SIN(RADIANS(90-DEGREES(ASIN(AD1239/2000))))*SQRT(2*Basic!$C$4*9.81)*Tool!$B$125)+(COS(RADIANS(90-DEGREES(ASIN(AD1239/2000))))*SQRT(2*Basic!$C$4*9.81)*COS(RADIANS(90-DEGREES(ASIN(AD1239/2000))))*SQRT(2*Basic!$C$4*9.81))))*(SQRT((SIN(RADIANS(90-DEGREES(ASIN(AD1239/2000))))*SQRT(2*Basic!$C$4*9.81)*Tool!$B$125*SIN(RADIANS(90-DEGREES(ASIN(AD1239/2000))))*SQRT(2*Basic!$C$4*9.81)*Tool!$B$125)+(COS(RADIANS(90-DEGREES(ASIN(AD1239/2000))))*SQRT(2*Basic!$C$4*9.81)*COS(RADIANS(90-DEGREES(ASIN(AD1239/2000))))*SQRT(2*Basic!$C$4*9.81))))/(2*9.81)</f>
        <v>1.2378630072100003</v>
      </c>
      <c r="AS1239" s="75">
        <f>(1/9.81)*((SQRT((SIN(RADIANS(90-DEGREES(ASIN(AD1239/2000))))*SQRT(2*Basic!$C$4*9.81)*Tool!$B$125*SIN(RADIANS(90-DEGREES(ASIN(AD1239/2000))))*SQRT(2*Basic!$C$4*9.81)*Tool!$B$125)+(COS(RADIANS(90-DEGREES(ASIN(AD1239/2000))))*SQRT(2*Basic!$C$4*9.81)*COS(RADIANS(90-DEGREES(ASIN(AD1239/2000))))*SQRT(2*Basic!$C$4*9.81))))*SIN(RADIANS(AK1239))+(SQRT(((SQRT((SIN(RADIANS(90-DEGREES(ASIN(AD1239/2000))))*SQRT(2*Basic!$C$4*9.81)*Tool!$B$125*SIN(RADIANS(90-DEGREES(ASIN(AD1239/2000))))*SQRT(2*Basic!$C$4*9.81)*Tool!$B$125)+(COS(RADIANS(90-DEGREES(ASIN(AD1239/2000))))*SQRT(2*Basic!$C$4*9.81)*COS(RADIANS(90-DEGREES(ASIN(AD1239/2000))))*SQRT(2*Basic!$C$4*9.81))))*SIN(RADIANS(AK1239))*(SQRT((SIN(RADIANS(90-DEGREES(ASIN(AD1239/2000))))*SQRT(2*Basic!$C$4*9.81)*Tool!$B$125*SIN(RADIANS(90-DEGREES(ASIN(AD1239/2000))))*SQRT(2*Basic!$C$4*9.81)*Tool!$B$125)+(COS(RADIANS(90-DEGREES(ASIN(AD1239/2000))))*SQRT(2*Basic!$C$4*9.81)*COS(RADIANS(90-DEGREES(ASIN(AD1239/2000))))*SQRT(2*Basic!$C$4*9.81))))*SIN(RADIANS(AK1239)))-19.62*(-Basic!$C$3))))*(SQRT((SIN(RADIANS(90-DEGREES(ASIN(AD1239/2000))))*SQRT(2*Basic!$C$4*9.81)*Tool!$B$125*SIN(RADIANS(90-DEGREES(ASIN(AD1239/2000))))*SQRT(2*Basic!$C$4*9.81)*Tool!$B$125)+(COS(RADIANS(90-DEGREES(ASIN(AD1239/2000))))*SQRT(2*Basic!$C$4*9.81)*COS(RADIANS(90-DEGREES(ASIN(AD1239/2000))))*SQRT(2*Basic!$C$4*9.81))))*COS(RADIANS(AK1239))</f>
        <v>5.8934257586536587</v>
      </c>
    </row>
    <row r="1240" spans="6:45" x14ac:dyDescent="0.3">
      <c r="F1240">
        <v>1238</v>
      </c>
      <c r="G1240" s="31">
        <f t="shared" si="128"/>
        <v>3.6496754552556223</v>
      </c>
      <c r="H1240" s="35">
        <f>Tool!$E$10+('Trajectory Map'!G1240*SIN(RADIANS(90-2*DEGREES(ASIN($D$5/2000))))/COS(RADIANS(90-2*DEGREES(ASIN($D$5/2000))))-('Trajectory Map'!G1240*'Trajectory Map'!G1240/((VLOOKUP($D$5,$AD$3:$AR$2002,15,FALSE)*4*COS(RADIANS(90-2*DEGREES(ASIN($D$5/2000))))*COS(RADIANS(90-2*DEGREES(ASIN($D$5/2000))))))))</f>
        <v>3.8915902096528203</v>
      </c>
      <c r="AD1240" s="33">
        <f t="shared" si="132"/>
        <v>1238</v>
      </c>
      <c r="AE1240" s="33">
        <f t="shared" si="129"/>
        <v>1570.78197086674</v>
      </c>
      <c r="AH1240" s="33">
        <f t="shared" si="130"/>
        <v>38.243145894434825</v>
      </c>
      <c r="AI1240" s="33">
        <f t="shared" si="131"/>
        <v>51.756854105565175</v>
      </c>
      <c r="AK1240" s="75">
        <f t="shared" si="133"/>
        <v>13.51370821113035</v>
      </c>
      <c r="AN1240" s="64"/>
      <c r="AQ1240" s="64"/>
      <c r="AR1240" s="75">
        <f>(SQRT((SIN(RADIANS(90-DEGREES(ASIN(AD1240/2000))))*SQRT(2*Basic!$C$4*9.81)*Tool!$B$125*SIN(RADIANS(90-DEGREES(ASIN(AD1240/2000))))*SQRT(2*Basic!$C$4*9.81)*Tool!$B$125)+(COS(RADIANS(90-DEGREES(ASIN(AD1240/2000))))*SQRT(2*Basic!$C$4*9.81)*COS(RADIANS(90-DEGREES(ASIN(AD1240/2000))))*SQRT(2*Basic!$C$4*9.81))))*(SQRT((SIN(RADIANS(90-DEGREES(ASIN(AD1240/2000))))*SQRT(2*Basic!$C$4*9.81)*Tool!$B$125*SIN(RADIANS(90-DEGREES(ASIN(AD1240/2000))))*SQRT(2*Basic!$C$4*9.81)*Tool!$B$125)+(COS(RADIANS(90-DEGREES(ASIN(AD1240/2000))))*SQRT(2*Basic!$C$4*9.81)*COS(RADIANS(90-DEGREES(ASIN(AD1240/2000))))*SQRT(2*Basic!$C$4*9.81))))/(2*9.81)</f>
        <v>1.2385265299600003</v>
      </c>
      <c r="AS1240" s="75">
        <f>(1/9.81)*((SQRT((SIN(RADIANS(90-DEGREES(ASIN(AD1240/2000))))*SQRT(2*Basic!$C$4*9.81)*Tool!$B$125*SIN(RADIANS(90-DEGREES(ASIN(AD1240/2000))))*SQRT(2*Basic!$C$4*9.81)*Tool!$B$125)+(COS(RADIANS(90-DEGREES(ASIN(AD1240/2000))))*SQRT(2*Basic!$C$4*9.81)*COS(RADIANS(90-DEGREES(ASIN(AD1240/2000))))*SQRT(2*Basic!$C$4*9.81))))*SIN(RADIANS(AK1240))+(SQRT(((SQRT((SIN(RADIANS(90-DEGREES(ASIN(AD1240/2000))))*SQRT(2*Basic!$C$4*9.81)*Tool!$B$125*SIN(RADIANS(90-DEGREES(ASIN(AD1240/2000))))*SQRT(2*Basic!$C$4*9.81)*Tool!$B$125)+(COS(RADIANS(90-DEGREES(ASIN(AD1240/2000))))*SQRT(2*Basic!$C$4*9.81)*COS(RADIANS(90-DEGREES(ASIN(AD1240/2000))))*SQRT(2*Basic!$C$4*9.81))))*SIN(RADIANS(AK1240))*(SQRT((SIN(RADIANS(90-DEGREES(ASIN(AD1240/2000))))*SQRT(2*Basic!$C$4*9.81)*Tool!$B$125*SIN(RADIANS(90-DEGREES(ASIN(AD1240/2000))))*SQRT(2*Basic!$C$4*9.81)*Tool!$B$125)+(COS(RADIANS(90-DEGREES(ASIN(AD1240/2000))))*SQRT(2*Basic!$C$4*9.81)*COS(RADIANS(90-DEGREES(ASIN(AD1240/2000))))*SQRT(2*Basic!$C$4*9.81))))*SIN(RADIANS(AK1240)))-19.62*(-Basic!$C$3))))*(SQRT((SIN(RADIANS(90-DEGREES(ASIN(AD1240/2000))))*SQRT(2*Basic!$C$4*9.81)*Tool!$B$125*SIN(RADIANS(90-DEGREES(ASIN(AD1240/2000))))*SQRT(2*Basic!$C$4*9.81)*Tool!$B$125)+(COS(RADIANS(90-DEGREES(ASIN(AD1240/2000))))*SQRT(2*Basic!$C$4*9.81)*COS(RADIANS(90-DEGREES(ASIN(AD1240/2000))))*SQRT(2*Basic!$C$4*9.81))))*COS(RADIANS(AK1240))</f>
        <v>5.8936855047539947</v>
      </c>
    </row>
    <row r="1241" spans="6:45" x14ac:dyDescent="0.3">
      <c r="F1241">
        <v>1239</v>
      </c>
      <c r="G1241" s="31">
        <f t="shared" si="128"/>
        <v>3.6526234968188334</v>
      </c>
      <c r="H1241" s="35">
        <f>Tool!$E$10+('Trajectory Map'!G1241*SIN(RADIANS(90-2*DEGREES(ASIN($D$5/2000))))/COS(RADIANS(90-2*DEGREES(ASIN($D$5/2000))))-('Trajectory Map'!G1241*'Trajectory Map'!G1241/((VLOOKUP($D$5,$AD$3:$AR$2002,15,FALSE)*4*COS(RADIANS(90-2*DEGREES(ASIN($D$5/2000))))*COS(RADIANS(90-2*DEGREES(ASIN($D$5/2000))))))))</f>
        <v>3.8877476310957535</v>
      </c>
      <c r="AD1241" s="33">
        <f t="shared" si="132"/>
        <v>1239</v>
      </c>
      <c r="AE1241" s="33">
        <f t="shared" si="129"/>
        <v>1569.9933120876663</v>
      </c>
      <c r="AH1241" s="33">
        <f t="shared" si="130"/>
        <v>38.27963101190754</v>
      </c>
      <c r="AI1241" s="33">
        <f t="shared" si="131"/>
        <v>51.72036898809246</v>
      </c>
      <c r="AK1241" s="75">
        <f t="shared" si="133"/>
        <v>13.44073797618492</v>
      </c>
      <c r="AN1241" s="64"/>
      <c r="AQ1241" s="64"/>
      <c r="AR1241" s="75">
        <f>(SQRT((SIN(RADIANS(90-DEGREES(ASIN(AD1241/2000))))*SQRT(2*Basic!$C$4*9.81)*Tool!$B$125*SIN(RADIANS(90-DEGREES(ASIN(AD1241/2000))))*SQRT(2*Basic!$C$4*9.81)*Tool!$B$125)+(COS(RADIANS(90-DEGREES(ASIN(AD1241/2000))))*SQRT(2*Basic!$C$4*9.81)*COS(RADIANS(90-DEGREES(ASIN(AD1241/2000))))*SQRT(2*Basic!$C$4*9.81))))*(SQRT((SIN(RADIANS(90-DEGREES(ASIN(AD1241/2000))))*SQRT(2*Basic!$C$4*9.81)*Tool!$B$125*SIN(RADIANS(90-DEGREES(ASIN(AD1241/2000))))*SQRT(2*Basic!$C$4*9.81)*Tool!$B$125)+(COS(RADIANS(90-DEGREES(ASIN(AD1241/2000))))*SQRT(2*Basic!$C$4*9.81)*COS(RADIANS(90-DEGREES(ASIN(AD1241/2000))))*SQRT(2*Basic!$C$4*9.81))))/(2*9.81)</f>
        <v>1.2391905888900001</v>
      </c>
      <c r="AS1241" s="75">
        <f>(1/9.81)*((SQRT((SIN(RADIANS(90-DEGREES(ASIN(AD1241/2000))))*SQRT(2*Basic!$C$4*9.81)*Tool!$B$125*SIN(RADIANS(90-DEGREES(ASIN(AD1241/2000))))*SQRT(2*Basic!$C$4*9.81)*Tool!$B$125)+(COS(RADIANS(90-DEGREES(ASIN(AD1241/2000))))*SQRT(2*Basic!$C$4*9.81)*COS(RADIANS(90-DEGREES(ASIN(AD1241/2000))))*SQRT(2*Basic!$C$4*9.81))))*SIN(RADIANS(AK1241))+(SQRT(((SQRT((SIN(RADIANS(90-DEGREES(ASIN(AD1241/2000))))*SQRT(2*Basic!$C$4*9.81)*Tool!$B$125*SIN(RADIANS(90-DEGREES(ASIN(AD1241/2000))))*SQRT(2*Basic!$C$4*9.81)*Tool!$B$125)+(COS(RADIANS(90-DEGREES(ASIN(AD1241/2000))))*SQRT(2*Basic!$C$4*9.81)*COS(RADIANS(90-DEGREES(ASIN(AD1241/2000))))*SQRT(2*Basic!$C$4*9.81))))*SIN(RADIANS(AK1241))*(SQRT((SIN(RADIANS(90-DEGREES(ASIN(AD1241/2000))))*SQRT(2*Basic!$C$4*9.81)*Tool!$B$125*SIN(RADIANS(90-DEGREES(ASIN(AD1241/2000))))*SQRT(2*Basic!$C$4*9.81)*Tool!$B$125)+(COS(RADIANS(90-DEGREES(ASIN(AD1241/2000))))*SQRT(2*Basic!$C$4*9.81)*COS(RADIANS(90-DEGREES(ASIN(AD1241/2000))))*SQRT(2*Basic!$C$4*9.81))))*SIN(RADIANS(AK1241)))-19.62*(-Basic!$C$3))))*(SQRT((SIN(RADIANS(90-DEGREES(ASIN(AD1241/2000))))*SQRT(2*Basic!$C$4*9.81)*Tool!$B$125*SIN(RADIANS(90-DEGREES(ASIN(AD1241/2000))))*SQRT(2*Basic!$C$4*9.81)*Tool!$B$125)+(COS(RADIANS(90-DEGREES(ASIN(AD1241/2000))))*SQRT(2*Basic!$C$4*9.81)*COS(RADIANS(90-DEGREES(ASIN(AD1241/2000))))*SQRT(2*Basic!$C$4*9.81))))*COS(RADIANS(AK1241))</f>
        <v>5.893931974408666</v>
      </c>
    </row>
    <row r="1242" spans="6:45" x14ac:dyDescent="0.3">
      <c r="F1242">
        <v>1240</v>
      </c>
      <c r="G1242" s="31">
        <f t="shared" si="128"/>
        <v>3.6555715383820448</v>
      </c>
      <c r="H1242" s="35">
        <f>Tool!$E$10+('Trajectory Map'!G1242*SIN(RADIANS(90-2*DEGREES(ASIN($D$5/2000))))/COS(RADIANS(90-2*DEGREES(ASIN($D$5/2000))))-('Trajectory Map'!G1242*'Trajectory Map'!G1242/((VLOOKUP($D$5,$AD$3:$AR$2002,15,FALSE)*4*COS(RADIANS(90-2*DEGREES(ASIN($D$5/2000))))*COS(RADIANS(90-2*DEGREES(ASIN($D$5/2000))))))))</f>
        <v>3.8839015989451715</v>
      </c>
      <c r="AD1242" s="33">
        <f t="shared" si="132"/>
        <v>1240</v>
      </c>
      <c r="AE1242" s="33">
        <f t="shared" si="129"/>
        <v>1569.2036196746424</v>
      </c>
      <c r="AH1242" s="33">
        <f t="shared" si="130"/>
        <v>38.316134473665741</v>
      </c>
      <c r="AI1242" s="33">
        <f t="shared" si="131"/>
        <v>51.683865526334259</v>
      </c>
      <c r="AK1242" s="75">
        <f t="shared" si="133"/>
        <v>13.367731052668518</v>
      </c>
      <c r="AN1242" s="64"/>
      <c r="AQ1242" s="64"/>
      <c r="AR1242" s="75">
        <f>(SQRT((SIN(RADIANS(90-DEGREES(ASIN(AD1242/2000))))*SQRT(2*Basic!$C$4*9.81)*Tool!$B$125*SIN(RADIANS(90-DEGREES(ASIN(AD1242/2000))))*SQRT(2*Basic!$C$4*9.81)*Tool!$B$125)+(COS(RADIANS(90-DEGREES(ASIN(AD1242/2000))))*SQRT(2*Basic!$C$4*9.81)*COS(RADIANS(90-DEGREES(ASIN(AD1242/2000))))*SQRT(2*Basic!$C$4*9.81))))*(SQRT((SIN(RADIANS(90-DEGREES(ASIN(AD1242/2000))))*SQRT(2*Basic!$C$4*9.81)*Tool!$B$125*SIN(RADIANS(90-DEGREES(ASIN(AD1242/2000))))*SQRT(2*Basic!$C$4*9.81)*Tool!$B$125)+(COS(RADIANS(90-DEGREES(ASIN(AD1242/2000))))*SQRT(2*Basic!$C$4*9.81)*COS(RADIANS(90-DEGREES(ASIN(AD1242/2000))))*SQRT(2*Basic!$C$4*9.81))))/(2*9.81)</f>
        <v>1.2398551840000001</v>
      </c>
      <c r="AS1242" s="75">
        <f>(1/9.81)*((SQRT((SIN(RADIANS(90-DEGREES(ASIN(AD1242/2000))))*SQRT(2*Basic!$C$4*9.81)*Tool!$B$125*SIN(RADIANS(90-DEGREES(ASIN(AD1242/2000))))*SQRT(2*Basic!$C$4*9.81)*Tool!$B$125)+(COS(RADIANS(90-DEGREES(ASIN(AD1242/2000))))*SQRT(2*Basic!$C$4*9.81)*COS(RADIANS(90-DEGREES(ASIN(AD1242/2000))))*SQRT(2*Basic!$C$4*9.81))))*SIN(RADIANS(AK1242))+(SQRT(((SQRT((SIN(RADIANS(90-DEGREES(ASIN(AD1242/2000))))*SQRT(2*Basic!$C$4*9.81)*Tool!$B$125*SIN(RADIANS(90-DEGREES(ASIN(AD1242/2000))))*SQRT(2*Basic!$C$4*9.81)*Tool!$B$125)+(COS(RADIANS(90-DEGREES(ASIN(AD1242/2000))))*SQRT(2*Basic!$C$4*9.81)*COS(RADIANS(90-DEGREES(ASIN(AD1242/2000))))*SQRT(2*Basic!$C$4*9.81))))*SIN(RADIANS(AK1242))*(SQRT((SIN(RADIANS(90-DEGREES(ASIN(AD1242/2000))))*SQRT(2*Basic!$C$4*9.81)*Tool!$B$125*SIN(RADIANS(90-DEGREES(ASIN(AD1242/2000))))*SQRT(2*Basic!$C$4*9.81)*Tool!$B$125)+(COS(RADIANS(90-DEGREES(ASIN(AD1242/2000))))*SQRT(2*Basic!$C$4*9.81)*COS(RADIANS(90-DEGREES(ASIN(AD1242/2000))))*SQRT(2*Basic!$C$4*9.81))))*SIN(RADIANS(AK1242)))-19.62*(-Basic!$C$3))))*(SQRT((SIN(RADIANS(90-DEGREES(ASIN(AD1242/2000))))*SQRT(2*Basic!$C$4*9.81)*Tool!$B$125*SIN(RADIANS(90-DEGREES(ASIN(AD1242/2000))))*SQRT(2*Basic!$C$4*9.81)*Tool!$B$125)+(COS(RADIANS(90-DEGREES(ASIN(AD1242/2000))))*SQRT(2*Basic!$C$4*9.81)*COS(RADIANS(90-DEGREES(ASIN(AD1242/2000))))*SQRT(2*Basic!$C$4*9.81))))*COS(RADIANS(AK1242))</f>
        <v>5.8941651543206222</v>
      </c>
    </row>
    <row r="1243" spans="6:45" x14ac:dyDescent="0.3">
      <c r="F1243">
        <v>1241</v>
      </c>
      <c r="G1243" s="31">
        <f t="shared" si="128"/>
        <v>3.6585195799452559</v>
      </c>
      <c r="H1243" s="35">
        <f>Tool!$E$10+('Trajectory Map'!G1243*SIN(RADIANS(90-2*DEGREES(ASIN($D$5/2000))))/COS(RADIANS(90-2*DEGREES(ASIN($D$5/2000))))-('Trajectory Map'!G1243*'Trajectory Map'!G1243/((VLOOKUP($D$5,$AD$3:$AR$2002,15,FALSE)*4*COS(RADIANS(90-2*DEGREES(ASIN($D$5/2000))))*COS(RADIANS(90-2*DEGREES(ASIN($D$5/2000))))))))</f>
        <v>3.8800521132010757</v>
      </c>
      <c r="AD1243" s="33">
        <f t="shared" si="132"/>
        <v>1241</v>
      </c>
      <c r="AE1243" s="33">
        <f t="shared" si="129"/>
        <v>1568.4128920663716</v>
      </c>
      <c r="AH1243" s="33">
        <f t="shared" si="130"/>
        <v>38.352656322246467</v>
      </c>
      <c r="AI1243" s="33">
        <f t="shared" si="131"/>
        <v>51.647343677753533</v>
      </c>
      <c r="AK1243" s="75">
        <f t="shared" si="133"/>
        <v>13.294687355507065</v>
      </c>
      <c r="AN1243" s="64"/>
      <c r="AQ1243" s="64"/>
      <c r="AR1243" s="75">
        <f>(SQRT((SIN(RADIANS(90-DEGREES(ASIN(AD1243/2000))))*SQRT(2*Basic!$C$4*9.81)*Tool!$B$125*SIN(RADIANS(90-DEGREES(ASIN(AD1243/2000))))*SQRT(2*Basic!$C$4*9.81)*Tool!$B$125)+(COS(RADIANS(90-DEGREES(ASIN(AD1243/2000))))*SQRT(2*Basic!$C$4*9.81)*COS(RADIANS(90-DEGREES(ASIN(AD1243/2000))))*SQRT(2*Basic!$C$4*9.81))))*(SQRT((SIN(RADIANS(90-DEGREES(ASIN(AD1243/2000))))*SQRT(2*Basic!$C$4*9.81)*Tool!$B$125*SIN(RADIANS(90-DEGREES(ASIN(AD1243/2000))))*SQRT(2*Basic!$C$4*9.81)*Tool!$B$125)+(COS(RADIANS(90-DEGREES(ASIN(AD1243/2000))))*SQRT(2*Basic!$C$4*9.81)*COS(RADIANS(90-DEGREES(ASIN(AD1243/2000))))*SQRT(2*Basic!$C$4*9.81))))/(2*9.81)</f>
        <v>1.2405203152900004</v>
      </c>
      <c r="AS1243" s="75">
        <f>(1/9.81)*((SQRT((SIN(RADIANS(90-DEGREES(ASIN(AD1243/2000))))*SQRT(2*Basic!$C$4*9.81)*Tool!$B$125*SIN(RADIANS(90-DEGREES(ASIN(AD1243/2000))))*SQRT(2*Basic!$C$4*9.81)*Tool!$B$125)+(COS(RADIANS(90-DEGREES(ASIN(AD1243/2000))))*SQRT(2*Basic!$C$4*9.81)*COS(RADIANS(90-DEGREES(ASIN(AD1243/2000))))*SQRT(2*Basic!$C$4*9.81))))*SIN(RADIANS(AK1243))+(SQRT(((SQRT((SIN(RADIANS(90-DEGREES(ASIN(AD1243/2000))))*SQRT(2*Basic!$C$4*9.81)*Tool!$B$125*SIN(RADIANS(90-DEGREES(ASIN(AD1243/2000))))*SQRT(2*Basic!$C$4*9.81)*Tool!$B$125)+(COS(RADIANS(90-DEGREES(ASIN(AD1243/2000))))*SQRT(2*Basic!$C$4*9.81)*COS(RADIANS(90-DEGREES(ASIN(AD1243/2000))))*SQRT(2*Basic!$C$4*9.81))))*SIN(RADIANS(AK1243))*(SQRT((SIN(RADIANS(90-DEGREES(ASIN(AD1243/2000))))*SQRT(2*Basic!$C$4*9.81)*Tool!$B$125*SIN(RADIANS(90-DEGREES(ASIN(AD1243/2000))))*SQRT(2*Basic!$C$4*9.81)*Tool!$B$125)+(COS(RADIANS(90-DEGREES(ASIN(AD1243/2000))))*SQRT(2*Basic!$C$4*9.81)*COS(RADIANS(90-DEGREES(ASIN(AD1243/2000))))*SQRT(2*Basic!$C$4*9.81))))*SIN(RADIANS(AK1243)))-19.62*(-Basic!$C$3))))*(SQRT((SIN(RADIANS(90-DEGREES(ASIN(AD1243/2000))))*SQRT(2*Basic!$C$4*9.81)*Tool!$B$125*SIN(RADIANS(90-DEGREES(ASIN(AD1243/2000))))*SQRT(2*Basic!$C$4*9.81)*Tool!$B$125)+(COS(RADIANS(90-DEGREES(ASIN(AD1243/2000))))*SQRT(2*Basic!$C$4*9.81)*COS(RADIANS(90-DEGREES(ASIN(AD1243/2000))))*SQRT(2*Basic!$C$4*9.81))))*COS(RADIANS(AK1243))</f>
        <v>5.8943850312192074</v>
      </c>
    </row>
    <row r="1244" spans="6:45" x14ac:dyDescent="0.3">
      <c r="F1244">
        <v>1242</v>
      </c>
      <c r="G1244" s="31">
        <f t="shared" si="128"/>
        <v>3.6614676215084674</v>
      </c>
      <c r="H1244" s="35">
        <f>Tool!$E$10+('Trajectory Map'!G1244*SIN(RADIANS(90-2*DEGREES(ASIN($D$5/2000))))/COS(RADIANS(90-2*DEGREES(ASIN($D$5/2000))))-('Trajectory Map'!G1244*'Trajectory Map'!G1244/((VLOOKUP($D$5,$AD$3:$AR$2002,15,FALSE)*4*COS(RADIANS(90-2*DEGREES(ASIN($D$5/2000))))*COS(RADIANS(90-2*DEGREES(ASIN($D$5/2000))))))))</f>
        <v>3.8761991738634656</v>
      </c>
      <c r="AD1244" s="33">
        <f t="shared" si="132"/>
        <v>1242</v>
      </c>
      <c r="AE1244" s="33">
        <f t="shared" si="129"/>
        <v>1567.6211276963577</v>
      </c>
      <c r="AH1244" s="33">
        <f t="shared" si="130"/>
        <v>38.389196600323835</v>
      </c>
      <c r="AI1244" s="33">
        <f t="shared" si="131"/>
        <v>51.610803399676165</v>
      </c>
      <c r="AK1244" s="75">
        <f t="shared" si="133"/>
        <v>13.22160679935233</v>
      </c>
      <c r="AN1244" s="64"/>
      <c r="AQ1244" s="64"/>
      <c r="AR1244" s="75">
        <f>(SQRT((SIN(RADIANS(90-DEGREES(ASIN(AD1244/2000))))*SQRT(2*Basic!$C$4*9.81)*Tool!$B$125*SIN(RADIANS(90-DEGREES(ASIN(AD1244/2000))))*SQRT(2*Basic!$C$4*9.81)*Tool!$B$125)+(COS(RADIANS(90-DEGREES(ASIN(AD1244/2000))))*SQRT(2*Basic!$C$4*9.81)*COS(RADIANS(90-DEGREES(ASIN(AD1244/2000))))*SQRT(2*Basic!$C$4*9.81))))*(SQRT((SIN(RADIANS(90-DEGREES(ASIN(AD1244/2000))))*SQRT(2*Basic!$C$4*9.81)*Tool!$B$125*SIN(RADIANS(90-DEGREES(ASIN(AD1244/2000))))*SQRT(2*Basic!$C$4*9.81)*Tool!$B$125)+(COS(RADIANS(90-DEGREES(ASIN(AD1244/2000))))*SQRT(2*Basic!$C$4*9.81)*COS(RADIANS(90-DEGREES(ASIN(AD1244/2000))))*SQRT(2*Basic!$C$4*9.81))))/(2*9.81)</f>
        <v>1.24118598276</v>
      </c>
      <c r="AS1244" s="75">
        <f>(1/9.81)*((SQRT((SIN(RADIANS(90-DEGREES(ASIN(AD1244/2000))))*SQRT(2*Basic!$C$4*9.81)*Tool!$B$125*SIN(RADIANS(90-DEGREES(ASIN(AD1244/2000))))*SQRT(2*Basic!$C$4*9.81)*Tool!$B$125)+(COS(RADIANS(90-DEGREES(ASIN(AD1244/2000))))*SQRT(2*Basic!$C$4*9.81)*COS(RADIANS(90-DEGREES(ASIN(AD1244/2000))))*SQRT(2*Basic!$C$4*9.81))))*SIN(RADIANS(AK1244))+(SQRT(((SQRT((SIN(RADIANS(90-DEGREES(ASIN(AD1244/2000))))*SQRT(2*Basic!$C$4*9.81)*Tool!$B$125*SIN(RADIANS(90-DEGREES(ASIN(AD1244/2000))))*SQRT(2*Basic!$C$4*9.81)*Tool!$B$125)+(COS(RADIANS(90-DEGREES(ASIN(AD1244/2000))))*SQRT(2*Basic!$C$4*9.81)*COS(RADIANS(90-DEGREES(ASIN(AD1244/2000))))*SQRT(2*Basic!$C$4*9.81))))*SIN(RADIANS(AK1244))*(SQRT((SIN(RADIANS(90-DEGREES(ASIN(AD1244/2000))))*SQRT(2*Basic!$C$4*9.81)*Tool!$B$125*SIN(RADIANS(90-DEGREES(ASIN(AD1244/2000))))*SQRT(2*Basic!$C$4*9.81)*Tool!$B$125)+(COS(RADIANS(90-DEGREES(ASIN(AD1244/2000))))*SQRT(2*Basic!$C$4*9.81)*COS(RADIANS(90-DEGREES(ASIN(AD1244/2000))))*SQRT(2*Basic!$C$4*9.81))))*SIN(RADIANS(AK1244)))-19.62*(-Basic!$C$3))))*(SQRT((SIN(RADIANS(90-DEGREES(ASIN(AD1244/2000))))*SQRT(2*Basic!$C$4*9.81)*Tool!$B$125*SIN(RADIANS(90-DEGREES(ASIN(AD1244/2000))))*SQRT(2*Basic!$C$4*9.81)*Tool!$B$125)+(COS(RADIANS(90-DEGREES(ASIN(AD1244/2000))))*SQRT(2*Basic!$C$4*9.81)*COS(RADIANS(90-DEGREES(ASIN(AD1244/2000))))*SQRT(2*Basic!$C$4*9.81))))*COS(RADIANS(AK1244))</f>
        <v>5.8945915918602401</v>
      </c>
    </row>
    <row r="1245" spans="6:45" x14ac:dyDescent="0.3">
      <c r="F1245">
        <v>1243</v>
      </c>
      <c r="G1245" s="31">
        <f t="shared" si="128"/>
        <v>3.6644156630716789</v>
      </c>
      <c r="H1245" s="35">
        <f>Tool!$E$10+('Trajectory Map'!G1245*SIN(RADIANS(90-2*DEGREES(ASIN($D$5/2000))))/COS(RADIANS(90-2*DEGREES(ASIN($D$5/2000))))-('Trajectory Map'!G1245*'Trajectory Map'!G1245/((VLOOKUP($D$5,$AD$3:$AR$2002,15,FALSE)*4*COS(RADIANS(90-2*DEGREES(ASIN($D$5/2000))))*COS(RADIANS(90-2*DEGREES(ASIN($D$5/2000))))))))</f>
        <v>3.8723427809323416</v>
      </c>
      <c r="AD1245" s="33">
        <f t="shared" si="132"/>
        <v>1243</v>
      </c>
      <c r="AE1245" s="33">
        <f t="shared" si="129"/>
        <v>1566.828324992882</v>
      </c>
      <c r="AH1245" s="33">
        <f t="shared" si="130"/>
        <v>38.425755350709821</v>
      </c>
      <c r="AI1245" s="33">
        <f t="shared" si="131"/>
        <v>51.574244649290179</v>
      </c>
      <c r="AK1245" s="75">
        <f t="shared" si="133"/>
        <v>13.148489298580358</v>
      </c>
      <c r="AN1245" s="64"/>
      <c r="AQ1245" s="64"/>
      <c r="AR1245" s="75">
        <f>(SQRT((SIN(RADIANS(90-DEGREES(ASIN(AD1245/2000))))*SQRT(2*Basic!$C$4*9.81)*Tool!$B$125*SIN(RADIANS(90-DEGREES(ASIN(AD1245/2000))))*SQRT(2*Basic!$C$4*9.81)*Tool!$B$125)+(COS(RADIANS(90-DEGREES(ASIN(AD1245/2000))))*SQRT(2*Basic!$C$4*9.81)*COS(RADIANS(90-DEGREES(ASIN(AD1245/2000))))*SQRT(2*Basic!$C$4*9.81))))*(SQRT((SIN(RADIANS(90-DEGREES(ASIN(AD1245/2000))))*SQRT(2*Basic!$C$4*9.81)*Tool!$B$125*SIN(RADIANS(90-DEGREES(ASIN(AD1245/2000))))*SQRT(2*Basic!$C$4*9.81)*Tool!$B$125)+(COS(RADIANS(90-DEGREES(ASIN(AD1245/2000))))*SQRT(2*Basic!$C$4*9.81)*COS(RADIANS(90-DEGREES(ASIN(AD1245/2000))))*SQRT(2*Basic!$C$4*9.81))))/(2*9.81)</f>
        <v>1.2418521864100003</v>
      </c>
      <c r="AS1245" s="75">
        <f>(1/9.81)*((SQRT((SIN(RADIANS(90-DEGREES(ASIN(AD1245/2000))))*SQRT(2*Basic!$C$4*9.81)*Tool!$B$125*SIN(RADIANS(90-DEGREES(ASIN(AD1245/2000))))*SQRT(2*Basic!$C$4*9.81)*Tool!$B$125)+(COS(RADIANS(90-DEGREES(ASIN(AD1245/2000))))*SQRT(2*Basic!$C$4*9.81)*COS(RADIANS(90-DEGREES(ASIN(AD1245/2000))))*SQRT(2*Basic!$C$4*9.81))))*SIN(RADIANS(AK1245))+(SQRT(((SQRT((SIN(RADIANS(90-DEGREES(ASIN(AD1245/2000))))*SQRT(2*Basic!$C$4*9.81)*Tool!$B$125*SIN(RADIANS(90-DEGREES(ASIN(AD1245/2000))))*SQRT(2*Basic!$C$4*9.81)*Tool!$B$125)+(COS(RADIANS(90-DEGREES(ASIN(AD1245/2000))))*SQRT(2*Basic!$C$4*9.81)*COS(RADIANS(90-DEGREES(ASIN(AD1245/2000))))*SQRT(2*Basic!$C$4*9.81))))*SIN(RADIANS(AK1245))*(SQRT((SIN(RADIANS(90-DEGREES(ASIN(AD1245/2000))))*SQRT(2*Basic!$C$4*9.81)*Tool!$B$125*SIN(RADIANS(90-DEGREES(ASIN(AD1245/2000))))*SQRT(2*Basic!$C$4*9.81)*Tool!$B$125)+(COS(RADIANS(90-DEGREES(ASIN(AD1245/2000))))*SQRT(2*Basic!$C$4*9.81)*COS(RADIANS(90-DEGREES(ASIN(AD1245/2000))))*SQRT(2*Basic!$C$4*9.81))))*SIN(RADIANS(AK1245)))-19.62*(-Basic!$C$3))))*(SQRT((SIN(RADIANS(90-DEGREES(ASIN(AD1245/2000))))*SQRT(2*Basic!$C$4*9.81)*Tool!$B$125*SIN(RADIANS(90-DEGREES(ASIN(AD1245/2000))))*SQRT(2*Basic!$C$4*9.81)*Tool!$B$125)+(COS(RADIANS(90-DEGREES(ASIN(AD1245/2000))))*SQRT(2*Basic!$C$4*9.81)*COS(RADIANS(90-DEGREES(ASIN(AD1245/2000))))*SQRT(2*Basic!$C$4*9.81))))*COS(RADIANS(AK1245))</f>
        <v>5.8947848230260895</v>
      </c>
    </row>
    <row r="1246" spans="6:45" x14ac:dyDescent="0.3">
      <c r="F1246">
        <v>1244</v>
      </c>
      <c r="G1246" s="31">
        <f t="shared" si="128"/>
        <v>3.6673637046348899</v>
      </c>
      <c r="H1246" s="35">
        <f>Tool!$E$10+('Trajectory Map'!G1246*SIN(RADIANS(90-2*DEGREES(ASIN($D$5/2000))))/COS(RADIANS(90-2*DEGREES(ASIN($D$5/2000))))-('Trajectory Map'!G1246*'Trajectory Map'!G1246/((VLOOKUP($D$5,$AD$3:$AR$2002,15,FALSE)*4*COS(RADIANS(90-2*DEGREES(ASIN($D$5/2000))))*COS(RADIANS(90-2*DEGREES(ASIN($D$5/2000))))))))</f>
        <v>3.8684829344077039</v>
      </c>
      <c r="AD1246" s="33">
        <f t="shared" si="132"/>
        <v>1244</v>
      </c>
      <c r="AE1246" s="33">
        <f t="shared" si="129"/>
        <v>1566.0344823789801</v>
      </c>
      <c r="AH1246" s="33">
        <f t="shared" si="130"/>
        <v>38.46233261635475</v>
      </c>
      <c r="AI1246" s="33">
        <f t="shared" si="131"/>
        <v>51.53766738364525</v>
      </c>
      <c r="AK1246" s="75">
        <f t="shared" si="133"/>
        <v>13.075334767290499</v>
      </c>
      <c r="AN1246" s="64"/>
      <c r="AQ1246" s="64"/>
      <c r="AR1246" s="75">
        <f>(SQRT((SIN(RADIANS(90-DEGREES(ASIN(AD1246/2000))))*SQRT(2*Basic!$C$4*9.81)*Tool!$B$125*SIN(RADIANS(90-DEGREES(ASIN(AD1246/2000))))*SQRT(2*Basic!$C$4*9.81)*Tool!$B$125)+(COS(RADIANS(90-DEGREES(ASIN(AD1246/2000))))*SQRT(2*Basic!$C$4*9.81)*COS(RADIANS(90-DEGREES(ASIN(AD1246/2000))))*SQRT(2*Basic!$C$4*9.81))))*(SQRT((SIN(RADIANS(90-DEGREES(ASIN(AD1246/2000))))*SQRT(2*Basic!$C$4*9.81)*Tool!$B$125*SIN(RADIANS(90-DEGREES(ASIN(AD1246/2000))))*SQRT(2*Basic!$C$4*9.81)*Tool!$B$125)+(COS(RADIANS(90-DEGREES(ASIN(AD1246/2000))))*SQRT(2*Basic!$C$4*9.81)*COS(RADIANS(90-DEGREES(ASIN(AD1246/2000))))*SQRT(2*Basic!$C$4*9.81))))/(2*9.81)</f>
        <v>1.2425189262400005</v>
      </c>
      <c r="AS1246" s="75">
        <f>(1/9.81)*((SQRT((SIN(RADIANS(90-DEGREES(ASIN(AD1246/2000))))*SQRT(2*Basic!$C$4*9.81)*Tool!$B$125*SIN(RADIANS(90-DEGREES(ASIN(AD1246/2000))))*SQRT(2*Basic!$C$4*9.81)*Tool!$B$125)+(COS(RADIANS(90-DEGREES(ASIN(AD1246/2000))))*SQRT(2*Basic!$C$4*9.81)*COS(RADIANS(90-DEGREES(ASIN(AD1246/2000))))*SQRT(2*Basic!$C$4*9.81))))*SIN(RADIANS(AK1246))+(SQRT(((SQRT((SIN(RADIANS(90-DEGREES(ASIN(AD1246/2000))))*SQRT(2*Basic!$C$4*9.81)*Tool!$B$125*SIN(RADIANS(90-DEGREES(ASIN(AD1246/2000))))*SQRT(2*Basic!$C$4*9.81)*Tool!$B$125)+(COS(RADIANS(90-DEGREES(ASIN(AD1246/2000))))*SQRT(2*Basic!$C$4*9.81)*COS(RADIANS(90-DEGREES(ASIN(AD1246/2000))))*SQRT(2*Basic!$C$4*9.81))))*SIN(RADIANS(AK1246))*(SQRT((SIN(RADIANS(90-DEGREES(ASIN(AD1246/2000))))*SQRT(2*Basic!$C$4*9.81)*Tool!$B$125*SIN(RADIANS(90-DEGREES(ASIN(AD1246/2000))))*SQRT(2*Basic!$C$4*9.81)*Tool!$B$125)+(COS(RADIANS(90-DEGREES(ASIN(AD1246/2000))))*SQRT(2*Basic!$C$4*9.81)*COS(RADIANS(90-DEGREES(ASIN(AD1246/2000))))*SQRT(2*Basic!$C$4*9.81))))*SIN(RADIANS(AK1246)))-19.62*(-Basic!$C$3))))*(SQRT((SIN(RADIANS(90-DEGREES(ASIN(AD1246/2000))))*SQRT(2*Basic!$C$4*9.81)*Tool!$B$125*SIN(RADIANS(90-DEGREES(ASIN(AD1246/2000))))*SQRT(2*Basic!$C$4*9.81)*Tool!$B$125)+(COS(RADIANS(90-DEGREES(ASIN(AD1246/2000))))*SQRT(2*Basic!$C$4*9.81)*COS(RADIANS(90-DEGREES(ASIN(AD1246/2000))))*SQRT(2*Basic!$C$4*9.81))))*COS(RADIANS(AK1246))</f>
        <v>5.8949647115257591</v>
      </c>
    </row>
    <row r="1247" spans="6:45" x14ac:dyDescent="0.3">
      <c r="F1247">
        <v>1245</v>
      </c>
      <c r="G1247" s="31">
        <f t="shared" si="128"/>
        <v>3.6703117461981014</v>
      </c>
      <c r="H1247" s="35">
        <f>Tool!$E$10+('Trajectory Map'!G1247*SIN(RADIANS(90-2*DEGREES(ASIN($D$5/2000))))/COS(RADIANS(90-2*DEGREES(ASIN($D$5/2000))))-('Trajectory Map'!G1247*'Trajectory Map'!G1247/((VLOOKUP($D$5,$AD$3:$AR$2002,15,FALSE)*4*COS(RADIANS(90-2*DEGREES(ASIN($D$5/2000))))*COS(RADIANS(90-2*DEGREES(ASIN($D$5/2000))))))))</f>
        <v>3.8646196342895518</v>
      </c>
      <c r="AD1247" s="33">
        <f t="shared" si="132"/>
        <v>1245</v>
      </c>
      <c r="AE1247" s="33">
        <f t="shared" si="129"/>
        <v>1565.2395982724179</v>
      </c>
      <c r="AH1247" s="33">
        <f t="shared" si="130"/>
        <v>38.498928440348095</v>
      </c>
      <c r="AI1247" s="33">
        <f t="shared" si="131"/>
        <v>51.501071559651905</v>
      </c>
      <c r="AK1247" s="75">
        <f t="shared" si="133"/>
        <v>13.00214311930381</v>
      </c>
      <c r="AN1247" s="64"/>
      <c r="AQ1247" s="64"/>
      <c r="AR1247" s="75">
        <f>(SQRT((SIN(RADIANS(90-DEGREES(ASIN(AD1247/2000))))*SQRT(2*Basic!$C$4*9.81)*Tool!$B$125*SIN(RADIANS(90-DEGREES(ASIN(AD1247/2000))))*SQRT(2*Basic!$C$4*9.81)*Tool!$B$125)+(COS(RADIANS(90-DEGREES(ASIN(AD1247/2000))))*SQRT(2*Basic!$C$4*9.81)*COS(RADIANS(90-DEGREES(ASIN(AD1247/2000))))*SQRT(2*Basic!$C$4*9.81))))*(SQRT((SIN(RADIANS(90-DEGREES(ASIN(AD1247/2000))))*SQRT(2*Basic!$C$4*9.81)*Tool!$B$125*SIN(RADIANS(90-DEGREES(ASIN(AD1247/2000))))*SQRT(2*Basic!$C$4*9.81)*Tool!$B$125)+(COS(RADIANS(90-DEGREES(ASIN(AD1247/2000))))*SQRT(2*Basic!$C$4*9.81)*COS(RADIANS(90-DEGREES(ASIN(AD1247/2000))))*SQRT(2*Basic!$C$4*9.81))))/(2*9.81)</f>
        <v>1.24318620225</v>
      </c>
      <c r="AS1247" s="75">
        <f>(1/9.81)*((SQRT((SIN(RADIANS(90-DEGREES(ASIN(AD1247/2000))))*SQRT(2*Basic!$C$4*9.81)*Tool!$B$125*SIN(RADIANS(90-DEGREES(ASIN(AD1247/2000))))*SQRT(2*Basic!$C$4*9.81)*Tool!$B$125)+(COS(RADIANS(90-DEGREES(ASIN(AD1247/2000))))*SQRT(2*Basic!$C$4*9.81)*COS(RADIANS(90-DEGREES(ASIN(AD1247/2000))))*SQRT(2*Basic!$C$4*9.81))))*SIN(RADIANS(AK1247))+(SQRT(((SQRT((SIN(RADIANS(90-DEGREES(ASIN(AD1247/2000))))*SQRT(2*Basic!$C$4*9.81)*Tool!$B$125*SIN(RADIANS(90-DEGREES(ASIN(AD1247/2000))))*SQRT(2*Basic!$C$4*9.81)*Tool!$B$125)+(COS(RADIANS(90-DEGREES(ASIN(AD1247/2000))))*SQRT(2*Basic!$C$4*9.81)*COS(RADIANS(90-DEGREES(ASIN(AD1247/2000))))*SQRT(2*Basic!$C$4*9.81))))*SIN(RADIANS(AK1247))*(SQRT((SIN(RADIANS(90-DEGREES(ASIN(AD1247/2000))))*SQRT(2*Basic!$C$4*9.81)*Tool!$B$125*SIN(RADIANS(90-DEGREES(ASIN(AD1247/2000))))*SQRT(2*Basic!$C$4*9.81)*Tool!$B$125)+(COS(RADIANS(90-DEGREES(ASIN(AD1247/2000))))*SQRT(2*Basic!$C$4*9.81)*COS(RADIANS(90-DEGREES(ASIN(AD1247/2000))))*SQRT(2*Basic!$C$4*9.81))))*SIN(RADIANS(AK1247)))-19.62*(-Basic!$C$3))))*(SQRT((SIN(RADIANS(90-DEGREES(ASIN(AD1247/2000))))*SQRT(2*Basic!$C$4*9.81)*Tool!$B$125*SIN(RADIANS(90-DEGREES(ASIN(AD1247/2000))))*SQRT(2*Basic!$C$4*9.81)*Tool!$B$125)+(COS(RADIANS(90-DEGREES(ASIN(AD1247/2000))))*SQRT(2*Basic!$C$4*9.81)*COS(RADIANS(90-DEGREES(ASIN(AD1247/2000))))*SQRT(2*Basic!$C$4*9.81))))*COS(RADIANS(AK1247))</f>
        <v>5.8951312441949524</v>
      </c>
    </row>
    <row r="1248" spans="6:45" x14ac:dyDescent="0.3">
      <c r="F1248">
        <v>1246</v>
      </c>
      <c r="G1248" s="31">
        <f t="shared" si="128"/>
        <v>3.6732597877613125</v>
      </c>
      <c r="H1248" s="35">
        <f>Tool!$E$10+('Trajectory Map'!G1248*SIN(RADIANS(90-2*DEGREES(ASIN($D$5/2000))))/COS(RADIANS(90-2*DEGREES(ASIN($D$5/2000))))-('Trajectory Map'!G1248*'Trajectory Map'!G1248/((VLOOKUP($D$5,$AD$3:$AR$2002,15,FALSE)*4*COS(RADIANS(90-2*DEGREES(ASIN($D$5/2000))))*COS(RADIANS(90-2*DEGREES(ASIN($D$5/2000))))))))</f>
        <v>3.8607528805778855</v>
      </c>
      <c r="AD1248" s="33">
        <f t="shared" si="132"/>
        <v>1246</v>
      </c>
      <c r="AE1248" s="33">
        <f t="shared" si="129"/>
        <v>1564.4436710856673</v>
      </c>
      <c r="AH1248" s="33">
        <f t="shared" si="130"/>
        <v>38.535542865919012</v>
      </c>
      <c r="AI1248" s="33">
        <f t="shared" si="131"/>
        <v>51.464457134080988</v>
      </c>
      <c r="AK1248" s="75">
        <f t="shared" si="133"/>
        <v>12.928914268161975</v>
      </c>
      <c r="AN1248" s="64"/>
      <c r="AQ1248" s="64"/>
      <c r="AR1248" s="75">
        <f>(SQRT((SIN(RADIANS(90-DEGREES(ASIN(AD1248/2000))))*SQRT(2*Basic!$C$4*9.81)*Tool!$B$125*SIN(RADIANS(90-DEGREES(ASIN(AD1248/2000))))*SQRT(2*Basic!$C$4*9.81)*Tool!$B$125)+(COS(RADIANS(90-DEGREES(ASIN(AD1248/2000))))*SQRT(2*Basic!$C$4*9.81)*COS(RADIANS(90-DEGREES(ASIN(AD1248/2000))))*SQRT(2*Basic!$C$4*9.81))))*(SQRT((SIN(RADIANS(90-DEGREES(ASIN(AD1248/2000))))*SQRT(2*Basic!$C$4*9.81)*Tool!$B$125*SIN(RADIANS(90-DEGREES(ASIN(AD1248/2000))))*SQRT(2*Basic!$C$4*9.81)*Tool!$B$125)+(COS(RADIANS(90-DEGREES(ASIN(AD1248/2000))))*SQRT(2*Basic!$C$4*9.81)*COS(RADIANS(90-DEGREES(ASIN(AD1248/2000))))*SQRT(2*Basic!$C$4*9.81))))/(2*9.81)</f>
        <v>1.2438540144400001</v>
      </c>
      <c r="AS1248" s="75">
        <f>(1/9.81)*((SQRT((SIN(RADIANS(90-DEGREES(ASIN(AD1248/2000))))*SQRT(2*Basic!$C$4*9.81)*Tool!$B$125*SIN(RADIANS(90-DEGREES(ASIN(AD1248/2000))))*SQRT(2*Basic!$C$4*9.81)*Tool!$B$125)+(COS(RADIANS(90-DEGREES(ASIN(AD1248/2000))))*SQRT(2*Basic!$C$4*9.81)*COS(RADIANS(90-DEGREES(ASIN(AD1248/2000))))*SQRT(2*Basic!$C$4*9.81))))*SIN(RADIANS(AK1248))+(SQRT(((SQRT((SIN(RADIANS(90-DEGREES(ASIN(AD1248/2000))))*SQRT(2*Basic!$C$4*9.81)*Tool!$B$125*SIN(RADIANS(90-DEGREES(ASIN(AD1248/2000))))*SQRT(2*Basic!$C$4*9.81)*Tool!$B$125)+(COS(RADIANS(90-DEGREES(ASIN(AD1248/2000))))*SQRT(2*Basic!$C$4*9.81)*COS(RADIANS(90-DEGREES(ASIN(AD1248/2000))))*SQRT(2*Basic!$C$4*9.81))))*SIN(RADIANS(AK1248))*(SQRT((SIN(RADIANS(90-DEGREES(ASIN(AD1248/2000))))*SQRT(2*Basic!$C$4*9.81)*Tool!$B$125*SIN(RADIANS(90-DEGREES(ASIN(AD1248/2000))))*SQRT(2*Basic!$C$4*9.81)*Tool!$B$125)+(COS(RADIANS(90-DEGREES(ASIN(AD1248/2000))))*SQRT(2*Basic!$C$4*9.81)*COS(RADIANS(90-DEGREES(ASIN(AD1248/2000))))*SQRT(2*Basic!$C$4*9.81))))*SIN(RADIANS(AK1248)))-19.62*(-Basic!$C$3))))*(SQRT((SIN(RADIANS(90-DEGREES(ASIN(AD1248/2000))))*SQRT(2*Basic!$C$4*9.81)*Tool!$B$125*SIN(RADIANS(90-DEGREES(ASIN(AD1248/2000))))*SQRT(2*Basic!$C$4*9.81)*Tool!$B$125)+(COS(RADIANS(90-DEGREES(ASIN(AD1248/2000))))*SQRT(2*Basic!$C$4*9.81)*COS(RADIANS(90-DEGREES(ASIN(AD1248/2000))))*SQRT(2*Basic!$C$4*9.81))))*COS(RADIANS(AK1248))</f>
        <v>5.8952844078961562</v>
      </c>
    </row>
    <row r="1249" spans="6:45" x14ac:dyDescent="0.3">
      <c r="F1249">
        <v>1247</v>
      </c>
      <c r="G1249" s="31">
        <f t="shared" si="128"/>
        <v>3.6762078293245239</v>
      </c>
      <c r="H1249" s="35">
        <f>Tool!$E$10+('Trajectory Map'!G1249*SIN(RADIANS(90-2*DEGREES(ASIN($D$5/2000))))/COS(RADIANS(90-2*DEGREES(ASIN($D$5/2000))))-('Trajectory Map'!G1249*'Trajectory Map'!G1249/((VLOOKUP($D$5,$AD$3:$AR$2002,15,FALSE)*4*COS(RADIANS(90-2*DEGREES(ASIN($D$5/2000))))*COS(RADIANS(90-2*DEGREES(ASIN($D$5/2000))))))))</f>
        <v>3.8568826732727044</v>
      </c>
      <c r="AD1249" s="33">
        <f t="shared" si="132"/>
        <v>1247</v>
      </c>
      <c r="AE1249" s="33">
        <f t="shared" si="129"/>
        <v>1563.6466992258834</v>
      </c>
      <c r="AH1249" s="33">
        <f t="shared" si="130"/>
        <v>38.572175936437091</v>
      </c>
      <c r="AI1249" s="33">
        <f t="shared" si="131"/>
        <v>51.427824063562909</v>
      </c>
      <c r="AK1249" s="75">
        <f t="shared" si="133"/>
        <v>12.855648127125818</v>
      </c>
      <c r="AN1249" s="64"/>
      <c r="AQ1249" s="64"/>
      <c r="AR1249" s="75">
        <f>(SQRT((SIN(RADIANS(90-DEGREES(ASIN(AD1249/2000))))*SQRT(2*Basic!$C$4*9.81)*Tool!$B$125*SIN(RADIANS(90-DEGREES(ASIN(AD1249/2000))))*SQRT(2*Basic!$C$4*9.81)*Tool!$B$125)+(COS(RADIANS(90-DEGREES(ASIN(AD1249/2000))))*SQRT(2*Basic!$C$4*9.81)*COS(RADIANS(90-DEGREES(ASIN(AD1249/2000))))*SQRT(2*Basic!$C$4*9.81))))*(SQRT((SIN(RADIANS(90-DEGREES(ASIN(AD1249/2000))))*SQRT(2*Basic!$C$4*9.81)*Tool!$B$125*SIN(RADIANS(90-DEGREES(ASIN(AD1249/2000))))*SQRT(2*Basic!$C$4*9.81)*Tool!$B$125)+(COS(RADIANS(90-DEGREES(ASIN(AD1249/2000))))*SQRT(2*Basic!$C$4*9.81)*COS(RADIANS(90-DEGREES(ASIN(AD1249/2000))))*SQRT(2*Basic!$C$4*9.81))))/(2*9.81)</f>
        <v>1.2445223628100002</v>
      </c>
      <c r="AS1249" s="75">
        <f>(1/9.81)*((SQRT((SIN(RADIANS(90-DEGREES(ASIN(AD1249/2000))))*SQRT(2*Basic!$C$4*9.81)*Tool!$B$125*SIN(RADIANS(90-DEGREES(ASIN(AD1249/2000))))*SQRT(2*Basic!$C$4*9.81)*Tool!$B$125)+(COS(RADIANS(90-DEGREES(ASIN(AD1249/2000))))*SQRT(2*Basic!$C$4*9.81)*COS(RADIANS(90-DEGREES(ASIN(AD1249/2000))))*SQRT(2*Basic!$C$4*9.81))))*SIN(RADIANS(AK1249))+(SQRT(((SQRT((SIN(RADIANS(90-DEGREES(ASIN(AD1249/2000))))*SQRT(2*Basic!$C$4*9.81)*Tool!$B$125*SIN(RADIANS(90-DEGREES(ASIN(AD1249/2000))))*SQRT(2*Basic!$C$4*9.81)*Tool!$B$125)+(COS(RADIANS(90-DEGREES(ASIN(AD1249/2000))))*SQRT(2*Basic!$C$4*9.81)*COS(RADIANS(90-DEGREES(ASIN(AD1249/2000))))*SQRT(2*Basic!$C$4*9.81))))*SIN(RADIANS(AK1249))*(SQRT((SIN(RADIANS(90-DEGREES(ASIN(AD1249/2000))))*SQRT(2*Basic!$C$4*9.81)*Tool!$B$125*SIN(RADIANS(90-DEGREES(ASIN(AD1249/2000))))*SQRT(2*Basic!$C$4*9.81)*Tool!$B$125)+(COS(RADIANS(90-DEGREES(ASIN(AD1249/2000))))*SQRT(2*Basic!$C$4*9.81)*COS(RADIANS(90-DEGREES(ASIN(AD1249/2000))))*SQRT(2*Basic!$C$4*9.81))))*SIN(RADIANS(AK1249)))-19.62*(-Basic!$C$3))))*(SQRT((SIN(RADIANS(90-DEGREES(ASIN(AD1249/2000))))*SQRT(2*Basic!$C$4*9.81)*Tool!$B$125*SIN(RADIANS(90-DEGREES(ASIN(AD1249/2000))))*SQRT(2*Basic!$C$4*9.81)*Tool!$B$125)+(COS(RADIANS(90-DEGREES(ASIN(AD1249/2000))))*SQRT(2*Basic!$C$4*9.81)*COS(RADIANS(90-DEGREES(ASIN(AD1249/2000))))*SQRT(2*Basic!$C$4*9.81))))*COS(RADIANS(AK1249))</f>
        <v>5.8954241895187129</v>
      </c>
    </row>
    <row r="1250" spans="6:45" x14ac:dyDescent="0.3">
      <c r="F1250">
        <v>1248</v>
      </c>
      <c r="G1250" s="31">
        <f t="shared" si="128"/>
        <v>3.6791558708877354</v>
      </c>
      <c r="H1250" s="35">
        <f>Tool!$E$10+('Trajectory Map'!G1250*SIN(RADIANS(90-2*DEGREES(ASIN($D$5/2000))))/COS(RADIANS(90-2*DEGREES(ASIN($D$5/2000))))-('Trajectory Map'!G1250*'Trajectory Map'!G1250/((VLOOKUP($D$5,$AD$3:$AR$2002,15,FALSE)*4*COS(RADIANS(90-2*DEGREES(ASIN($D$5/2000))))*COS(RADIANS(90-2*DEGREES(ASIN($D$5/2000))))))))</f>
        <v>3.8530090123740095</v>
      </c>
      <c r="AD1250" s="33">
        <f t="shared" si="132"/>
        <v>1248</v>
      </c>
      <c r="AE1250" s="33">
        <f t="shared" si="129"/>
        <v>1562.8486810948782</v>
      </c>
      <c r="AH1250" s="33">
        <f t="shared" si="130"/>
        <v>38.608827695412899</v>
      </c>
      <c r="AI1250" s="33">
        <f t="shared" si="131"/>
        <v>51.391172304587101</v>
      </c>
      <c r="AK1250" s="75">
        <f t="shared" si="133"/>
        <v>12.782344609174203</v>
      </c>
      <c r="AN1250" s="64"/>
      <c r="AQ1250" s="64"/>
      <c r="AR1250" s="75">
        <f>(SQRT((SIN(RADIANS(90-DEGREES(ASIN(AD1250/2000))))*SQRT(2*Basic!$C$4*9.81)*Tool!$B$125*SIN(RADIANS(90-DEGREES(ASIN(AD1250/2000))))*SQRT(2*Basic!$C$4*9.81)*Tool!$B$125)+(COS(RADIANS(90-DEGREES(ASIN(AD1250/2000))))*SQRT(2*Basic!$C$4*9.81)*COS(RADIANS(90-DEGREES(ASIN(AD1250/2000))))*SQRT(2*Basic!$C$4*9.81))))*(SQRT((SIN(RADIANS(90-DEGREES(ASIN(AD1250/2000))))*SQRT(2*Basic!$C$4*9.81)*Tool!$B$125*SIN(RADIANS(90-DEGREES(ASIN(AD1250/2000))))*SQRT(2*Basic!$C$4*9.81)*Tool!$B$125)+(COS(RADIANS(90-DEGREES(ASIN(AD1250/2000))))*SQRT(2*Basic!$C$4*9.81)*COS(RADIANS(90-DEGREES(ASIN(AD1250/2000))))*SQRT(2*Basic!$C$4*9.81))))/(2*9.81)</f>
        <v>1.2451912473600004</v>
      </c>
      <c r="AS1250" s="75">
        <f>(1/9.81)*((SQRT((SIN(RADIANS(90-DEGREES(ASIN(AD1250/2000))))*SQRT(2*Basic!$C$4*9.81)*Tool!$B$125*SIN(RADIANS(90-DEGREES(ASIN(AD1250/2000))))*SQRT(2*Basic!$C$4*9.81)*Tool!$B$125)+(COS(RADIANS(90-DEGREES(ASIN(AD1250/2000))))*SQRT(2*Basic!$C$4*9.81)*COS(RADIANS(90-DEGREES(ASIN(AD1250/2000))))*SQRT(2*Basic!$C$4*9.81))))*SIN(RADIANS(AK1250))+(SQRT(((SQRT((SIN(RADIANS(90-DEGREES(ASIN(AD1250/2000))))*SQRT(2*Basic!$C$4*9.81)*Tool!$B$125*SIN(RADIANS(90-DEGREES(ASIN(AD1250/2000))))*SQRT(2*Basic!$C$4*9.81)*Tool!$B$125)+(COS(RADIANS(90-DEGREES(ASIN(AD1250/2000))))*SQRT(2*Basic!$C$4*9.81)*COS(RADIANS(90-DEGREES(ASIN(AD1250/2000))))*SQRT(2*Basic!$C$4*9.81))))*SIN(RADIANS(AK1250))*(SQRT((SIN(RADIANS(90-DEGREES(ASIN(AD1250/2000))))*SQRT(2*Basic!$C$4*9.81)*Tool!$B$125*SIN(RADIANS(90-DEGREES(ASIN(AD1250/2000))))*SQRT(2*Basic!$C$4*9.81)*Tool!$B$125)+(COS(RADIANS(90-DEGREES(ASIN(AD1250/2000))))*SQRT(2*Basic!$C$4*9.81)*COS(RADIANS(90-DEGREES(ASIN(AD1250/2000))))*SQRT(2*Basic!$C$4*9.81))))*SIN(RADIANS(AK1250)))-19.62*(-Basic!$C$3))))*(SQRT((SIN(RADIANS(90-DEGREES(ASIN(AD1250/2000))))*SQRT(2*Basic!$C$4*9.81)*Tool!$B$125*SIN(RADIANS(90-DEGREES(ASIN(AD1250/2000))))*SQRT(2*Basic!$C$4*9.81)*Tool!$B$125)+(COS(RADIANS(90-DEGREES(ASIN(AD1250/2000))))*SQRT(2*Basic!$C$4*9.81)*COS(RADIANS(90-DEGREES(ASIN(AD1250/2000))))*SQRT(2*Basic!$C$4*9.81))))*COS(RADIANS(AK1250))</f>
        <v>5.8955505759788966</v>
      </c>
    </row>
    <row r="1251" spans="6:45" x14ac:dyDescent="0.3">
      <c r="F1251">
        <v>1249</v>
      </c>
      <c r="G1251" s="31">
        <f t="shared" si="128"/>
        <v>3.6821039124509465</v>
      </c>
      <c r="H1251" s="35">
        <f>Tool!$E$10+('Trajectory Map'!G1251*SIN(RADIANS(90-2*DEGREES(ASIN($D$5/2000))))/COS(RADIANS(90-2*DEGREES(ASIN($D$5/2000))))-('Trajectory Map'!G1251*'Trajectory Map'!G1251/((VLOOKUP($D$5,$AD$3:$AR$2002,15,FALSE)*4*COS(RADIANS(90-2*DEGREES(ASIN($D$5/2000))))*COS(RADIANS(90-2*DEGREES(ASIN($D$5/2000))))))))</f>
        <v>3.8491318978818017</v>
      </c>
      <c r="AD1251" s="33">
        <f t="shared" si="132"/>
        <v>1249</v>
      </c>
      <c r="AE1251" s="33">
        <f t="shared" si="129"/>
        <v>1562.0496150890983</v>
      </c>
      <c r="AH1251" s="33">
        <f t="shared" si="130"/>
        <v>38.645498186498784</v>
      </c>
      <c r="AI1251" s="33">
        <f t="shared" si="131"/>
        <v>51.354501813501216</v>
      </c>
      <c r="AK1251" s="75">
        <f t="shared" si="133"/>
        <v>12.709003627002431</v>
      </c>
      <c r="AN1251" s="64"/>
      <c r="AQ1251" s="64"/>
      <c r="AR1251" s="75">
        <f>(SQRT((SIN(RADIANS(90-DEGREES(ASIN(AD1251/2000))))*SQRT(2*Basic!$C$4*9.81)*Tool!$B$125*SIN(RADIANS(90-DEGREES(ASIN(AD1251/2000))))*SQRT(2*Basic!$C$4*9.81)*Tool!$B$125)+(COS(RADIANS(90-DEGREES(ASIN(AD1251/2000))))*SQRT(2*Basic!$C$4*9.81)*COS(RADIANS(90-DEGREES(ASIN(AD1251/2000))))*SQRT(2*Basic!$C$4*9.81))))*(SQRT((SIN(RADIANS(90-DEGREES(ASIN(AD1251/2000))))*SQRT(2*Basic!$C$4*9.81)*Tool!$B$125*SIN(RADIANS(90-DEGREES(ASIN(AD1251/2000))))*SQRT(2*Basic!$C$4*9.81)*Tool!$B$125)+(COS(RADIANS(90-DEGREES(ASIN(AD1251/2000))))*SQRT(2*Basic!$C$4*9.81)*COS(RADIANS(90-DEGREES(ASIN(AD1251/2000))))*SQRT(2*Basic!$C$4*9.81))))/(2*9.81)</f>
        <v>1.2458606680899997</v>
      </c>
      <c r="AS1251" s="75">
        <f>(1/9.81)*((SQRT((SIN(RADIANS(90-DEGREES(ASIN(AD1251/2000))))*SQRT(2*Basic!$C$4*9.81)*Tool!$B$125*SIN(RADIANS(90-DEGREES(ASIN(AD1251/2000))))*SQRT(2*Basic!$C$4*9.81)*Tool!$B$125)+(COS(RADIANS(90-DEGREES(ASIN(AD1251/2000))))*SQRT(2*Basic!$C$4*9.81)*COS(RADIANS(90-DEGREES(ASIN(AD1251/2000))))*SQRT(2*Basic!$C$4*9.81))))*SIN(RADIANS(AK1251))+(SQRT(((SQRT((SIN(RADIANS(90-DEGREES(ASIN(AD1251/2000))))*SQRT(2*Basic!$C$4*9.81)*Tool!$B$125*SIN(RADIANS(90-DEGREES(ASIN(AD1251/2000))))*SQRT(2*Basic!$C$4*9.81)*Tool!$B$125)+(COS(RADIANS(90-DEGREES(ASIN(AD1251/2000))))*SQRT(2*Basic!$C$4*9.81)*COS(RADIANS(90-DEGREES(ASIN(AD1251/2000))))*SQRT(2*Basic!$C$4*9.81))))*SIN(RADIANS(AK1251))*(SQRT((SIN(RADIANS(90-DEGREES(ASIN(AD1251/2000))))*SQRT(2*Basic!$C$4*9.81)*Tool!$B$125*SIN(RADIANS(90-DEGREES(ASIN(AD1251/2000))))*SQRT(2*Basic!$C$4*9.81)*Tool!$B$125)+(COS(RADIANS(90-DEGREES(ASIN(AD1251/2000))))*SQRT(2*Basic!$C$4*9.81)*COS(RADIANS(90-DEGREES(ASIN(AD1251/2000))))*SQRT(2*Basic!$C$4*9.81))))*SIN(RADIANS(AK1251)))-19.62*(-Basic!$C$3))))*(SQRT((SIN(RADIANS(90-DEGREES(ASIN(AD1251/2000))))*SQRT(2*Basic!$C$4*9.81)*Tool!$B$125*SIN(RADIANS(90-DEGREES(ASIN(AD1251/2000))))*SQRT(2*Basic!$C$4*9.81)*Tool!$B$125)+(COS(RADIANS(90-DEGREES(ASIN(AD1251/2000))))*SQRT(2*Basic!$C$4*9.81)*COS(RADIANS(90-DEGREES(ASIN(AD1251/2000))))*SQRT(2*Basic!$C$4*9.81))))*COS(RADIANS(AK1251))</f>
        <v>5.8956635542199791</v>
      </c>
    </row>
    <row r="1252" spans="6:45" x14ac:dyDescent="0.3">
      <c r="F1252">
        <v>1250</v>
      </c>
      <c r="G1252" s="31">
        <f t="shared" si="128"/>
        <v>3.685051954014158</v>
      </c>
      <c r="H1252" s="35">
        <f>Tool!$E$10+('Trajectory Map'!G1252*SIN(RADIANS(90-2*DEGREES(ASIN($D$5/2000))))/COS(RADIANS(90-2*DEGREES(ASIN($D$5/2000))))-('Trajectory Map'!G1252*'Trajectory Map'!G1252/((VLOOKUP($D$5,$AD$3:$AR$2002,15,FALSE)*4*COS(RADIANS(90-2*DEGREES(ASIN($D$5/2000))))*COS(RADIANS(90-2*DEGREES(ASIN($D$5/2000))))))))</f>
        <v>3.8452513297960782</v>
      </c>
      <c r="AD1252" s="33">
        <f t="shared" si="132"/>
        <v>1250</v>
      </c>
      <c r="AE1252" s="33">
        <f t="shared" si="129"/>
        <v>1561.2494995995996</v>
      </c>
      <c r="AH1252" s="33">
        <f t="shared" si="130"/>
        <v>38.682187453489441</v>
      </c>
      <c r="AI1252" s="33">
        <f t="shared" si="131"/>
        <v>51.317812546510559</v>
      </c>
      <c r="AK1252" s="75">
        <f t="shared" si="133"/>
        <v>12.635625093021119</v>
      </c>
      <c r="AN1252" s="64"/>
      <c r="AQ1252" s="64"/>
      <c r="AR1252" s="75">
        <f>(SQRT((SIN(RADIANS(90-DEGREES(ASIN(AD1252/2000))))*SQRT(2*Basic!$C$4*9.81)*Tool!$B$125*SIN(RADIANS(90-DEGREES(ASIN(AD1252/2000))))*SQRT(2*Basic!$C$4*9.81)*Tool!$B$125)+(COS(RADIANS(90-DEGREES(ASIN(AD1252/2000))))*SQRT(2*Basic!$C$4*9.81)*COS(RADIANS(90-DEGREES(ASIN(AD1252/2000))))*SQRT(2*Basic!$C$4*9.81))))*(SQRT((SIN(RADIANS(90-DEGREES(ASIN(AD1252/2000))))*SQRT(2*Basic!$C$4*9.81)*Tool!$B$125*SIN(RADIANS(90-DEGREES(ASIN(AD1252/2000))))*SQRT(2*Basic!$C$4*9.81)*Tool!$B$125)+(COS(RADIANS(90-DEGREES(ASIN(AD1252/2000))))*SQRT(2*Basic!$C$4*9.81)*COS(RADIANS(90-DEGREES(ASIN(AD1252/2000))))*SQRT(2*Basic!$C$4*9.81))))/(2*9.81)</f>
        <v>1.2465306250000003</v>
      </c>
      <c r="AS1252" s="75">
        <f>(1/9.81)*((SQRT((SIN(RADIANS(90-DEGREES(ASIN(AD1252/2000))))*SQRT(2*Basic!$C$4*9.81)*Tool!$B$125*SIN(RADIANS(90-DEGREES(ASIN(AD1252/2000))))*SQRT(2*Basic!$C$4*9.81)*Tool!$B$125)+(COS(RADIANS(90-DEGREES(ASIN(AD1252/2000))))*SQRT(2*Basic!$C$4*9.81)*COS(RADIANS(90-DEGREES(ASIN(AD1252/2000))))*SQRT(2*Basic!$C$4*9.81))))*SIN(RADIANS(AK1252))+(SQRT(((SQRT((SIN(RADIANS(90-DEGREES(ASIN(AD1252/2000))))*SQRT(2*Basic!$C$4*9.81)*Tool!$B$125*SIN(RADIANS(90-DEGREES(ASIN(AD1252/2000))))*SQRT(2*Basic!$C$4*9.81)*Tool!$B$125)+(COS(RADIANS(90-DEGREES(ASIN(AD1252/2000))))*SQRT(2*Basic!$C$4*9.81)*COS(RADIANS(90-DEGREES(ASIN(AD1252/2000))))*SQRT(2*Basic!$C$4*9.81))))*SIN(RADIANS(AK1252))*(SQRT((SIN(RADIANS(90-DEGREES(ASIN(AD1252/2000))))*SQRT(2*Basic!$C$4*9.81)*Tool!$B$125*SIN(RADIANS(90-DEGREES(ASIN(AD1252/2000))))*SQRT(2*Basic!$C$4*9.81)*Tool!$B$125)+(COS(RADIANS(90-DEGREES(ASIN(AD1252/2000))))*SQRT(2*Basic!$C$4*9.81)*COS(RADIANS(90-DEGREES(ASIN(AD1252/2000))))*SQRT(2*Basic!$C$4*9.81))))*SIN(RADIANS(AK1252)))-19.62*(-Basic!$C$3))))*(SQRT((SIN(RADIANS(90-DEGREES(ASIN(AD1252/2000))))*SQRT(2*Basic!$C$4*9.81)*Tool!$B$125*SIN(RADIANS(90-DEGREES(ASIN(AD1252/2000))))*SQRT(2*Basic!$C$4*9.81)*Tool!$B$125)+(COS(RADIANS(90-DEGREES(ASIN(AD1252/2000))))*SQRT(2*Basic!$C$4*9.81)*COS(RADIANS(90-DEGREES(ASIN(AD1252/2000))))*SQRT(2*Basic!$C$4*9.81))))*COS(RADIANS(AK1252))</f>
        <v>5.8957631112123172</v>
      </c>
    </row>
    <row r="1253" spans="6:45" x14ac:dyDescent="0.3">
      <c r="F1253">
        <v>1251</v>
      </c>
      <c r="G1253" s="31">
        <f t="shared" si="128"/>
        <v>3.687999995577369</v>
      </c>
      <c r="H1253" s="35">
        <f>Tool!$E$10+('Trajectory Map'!G1253*SIN(RADIANS(90-2*DEGREES(ASIN($D$5/2000))))/COS(RADIANS(90-2*DEGREES(ASIN($D$5/2000))))-('Trajectory Map'!G1253*'Trajectory Map'!G1253/((VLOOKUP($D$5,$AD$3:$AR$2002,15,FALSE)*4*COS(RADIANS(90-2*DEGREES(ASIN($D$5/2000))))*COS(RADIANS(90-2*DEGREES(ASIN($D$5/2000))))))))</f>
        <v>3.8413673081168422</v>
      </c>
      <c r="AD1253" s="33">
        <f t="shared" si="132"/>
        <v>1251</v>
      </c>
      <c r="AE1253" s="33">
        <f t="shared" si="129"/>
        <v>1560.4483330120224</v>
      </c>
      <c r="AH1253" s="33">
        <f t="shared" si="130"/>
        <v>38.718895540322634</v>
      </c>
      <c r="AI1253" s="33">
        <f t="shared" si="131"/>
        <v>51.281104459677366</v>
      </c>
      <c r="AK1253" s="75">
        <f t="shared" si="133"/>
        <v>12.562208919354731</v>
      </c>
      <c r="AN1253" s="64"/>
      <c r="AQ1253" s="64"/>
      <c r="AR1253" s="75">
        <f>(SQRT((SIN(RADIANS(90-DEGREES(ASIN(AD1253/2000))))*SQRT(2*Basic!$C$4*9.81)*Tool!$B$125*SIN(RADIANS(90-DEGREES(ASIN(AD1253/2000))))*SQRT(2*Basic!$C$4*9.81)*Tool!$B$125)+(COS(RADIANS(90-DEGREES(ASIN(AD1253/2000))))*SQRT(2*Basic!$C$4*9.81)*COS(RADIANS(90-DEGREES(ASIN(AD1253/2000))))*SQRT(2*Basic!$C$4*9.81))))*(SQRT((SIN(RADIANS(90-DEGREES(ASIN(AD1253/2000))))*SQRT(2*Basic!$C$4*9.81)*Tool!$B$125*SIN(RADIANS(90-DEGREES(ASIN(AD1253/2000))))*SQRT(2*Basic!$C$4*9.81)*Tool!$B$125)+(COS(RADIANS(90-DEGREES(ASIN(AD1253/2000))))*SQRT(2*Basic!$C$4*9.81)*COS(RADIANS(90-DEGREES(ASIN(AD1253/2000))))*SQRT(2*Basic!$C$4*9.81))))/(2*9.81)</f>
        <v>1.2472011180899998</v>
      </c>
      <c r="AS1253" s="75">
        <f>(1/9.81)*((SQRT((SIN(RADIANS(90-DEGREES(ASIN(AD1253/2000))))*SQRT(2*Basic!$C$4*9.81)*Tool!$B$125*SIN(RADIANS(90-DEGREES(ASIN(AD1253/2000))))*SQRT(2*Basic!$C$4*9.81)*Tool!$B$125)+(COS(RADIANS(90-DEGREES(ASIN(AD1253/2000))))*SQRT(2*Basic!$C$4*9.81)*COS(RADIANS(90-DEGREES(ASIN(AD1253/2000))))*SQRT(2*Basic!$C$4*9.81))))*SIN(RADIANS(AK1253))+(SQRT(((SQRT((SIN(RADIANS(90-DEGREES(ASIN(AD1253/2000))))*SQRT(2*Basic!$C$4*9.81)*Tool!$B$125*SIN(RADIANS(90-DEGREES(ASIN(AD1253/2000))))*SQRT(2*Basic!$C$4*9.81)*Tool!$B$125)+(COS(RADIANS(90-DEGREES(ASIN(AD1253/2000))))*SQRT(2*Basic!$C$4*9.81)*COS(RADIANS(90-DEGREES(ASIN(AD1253/2000))))*SQRT(2*Basic!$C$4*9.81))))*SIN(RADIANS(AK1253))*(SQRT((SIN(RADIANS(90-DEGREES(ASIN(AD1253/2000))))*SQRT(2*Basic!$C$4*9.81)*Tool!$B$125*SIN(RADIANS(90-DEGREES(ASIN(AD1253/2000))))*SQRT(2*Basic!$C$4*9.81)*Tool!$B$125)+(COS(RADIANS(90-DEGREES(ASIN(AD1253/2000))))*SQRT(2*Basic!$C$4*9.81)*COS(RADIANS(90-DEGREES(ASIN(AD1253/2000))))*SQRT(2*Basic!$C$4*9.81))))*SIN(RADIANS(AK1253)))-19.62*(-Basic!$C$3))))*(SQRT((SIN(RADIANS(90-DEGREES(ASIN(AD1253/2000))))*SQRT(2*Basic!$C$4*9.81)*Tool!$B$125*SIN(RADIANS(90-DEGREES(ASIN(AD1253/2000))))*SQRT(2*Basic!$C$4*9.81)*Tool!$B$125)+(COS(RADIANS(90-DEGREES(ASIN(AD1253/2000))))*SQRT(2*Basic!$C$4*9.81)*COS(RADIANS(90-DEGREES(ASIN(AD1253/2000))))*SQRT(2*Basic!$C$4*9.81))))*COS(RADIANS(AK1253))</f>
        <v>5.8958492339534114</v>
      </c>
    </row>
    <row r="1254" spans="6:45" x14ac:dyDescent="0.3">
      <c r="F1254">
        <v>1252</v>
      </c>
      <c r="G1254" s="31">
        <f t="shared" si="128"/>
        <v>3.6909480371405805</v>
      </c>
      <c r="H1254" s="35">
        <f>Tool!$E$10+('Trajectory Map'!G1254*SIN(RADIANS(90-2*DEGREES(ASIN($D$5/2000))))/COS(RADIANS(90-2*DEGREES(ASIN($D$5/2000))))-('Trajectory Map'!G1254*'Trajectory Map'!G1254/((VLOOKUP($D$5,$AD$3:$AR$2002,15,FALSE)*4*COS(RADIANS(90-2*DEGREES(ASIN($D$5/2000))))*COS(RADIANS(90-2*DEGREES(ASIN($D$5/2000))))))))</f>
        <v>3.8374798328440911</v>
      </c>
      <c r="AD1254" s="33">
        <f t="shared" si="132"/>
        <v>1252</v>
      </c>
      <c r="AE1254" s="33">
        <f t="shared" si="129"/>
        <v>1559.6461137065678</v>
      </c>
      <c r="AH1254" s="33">
        <f t="shared" si="130"/>
        <v>38.755622491079833</v>
      </c>
      <c r="AI1254" s="33">
        <f t="shared" si="131"/>
        <v>51.244377508920167</v>
      </c>
      <c r="AK1254" s="75">
        <f t="shared" si="133"/>
        <v>12.488755017840333</v>
      </c>
      <c r="AN1254" s="64"/>
      <c r="AQ1254" s="64"/>
      <c r="AR1254" s="75">
        <f>(SQRT((SIN(RADIANS(90-DEGREES(ASIN(AD1254/2000))))*SQRT(2*Basic!$C$4*9.81)*Tool!$B$125*SIN(RADIANS(90-DEGREES(ASIN(AD1254/2000))))*SQRT(2*Basic!$C$4*9.81)*Tool!$B$125)+(COS(RADIANS(90-DEGREES(ASIN(AD1254/2000))))*SQRT(2*Basic!$C$4*9.81)*COS(RADIANS(90-DEGREES(ASIN(AD1254/2000))))*SQRT(2*Basic!$C$4*9.81))))*(SQRT((SIN(RADIANS(90-DEGREES(ASIN(AD1254/2000))))*SQRT(2*Basic!$C$4*9.81)*Tool!$B$125*SIN(RADIANS(90-DEGREES(ASIN(AD1254/2000))))*SQRT(2*Basic!$C$4*9.81)*Tool!$B$125)+(COS(RADIANS(90-DEGREES(ASIN(AD1254/2000))))*SQRT(2*Basic!$C$4*9.81)*COS(RADIANS(90-DEGREES(ASIN(AD1254/2000))))*SQRT(2*Basic!$C$4*9.81))))/(2*9.81)</f>
        <v>1.2478721473600001</v>
      </c>
      <c r="AS1254" s="75">
        <f>(1/9.81)*((SQRT((SIN(RADIANS(90-DEGREES(ASIN(AD1254/2000))))*SQRT(2*Basic!$C$4*9.81)*Tool!$B$125*SIN(RADIANS(90-DEGREES(ASIN(AD1254/2000))))*SQRT(2*Basic!$C$4*9.81)*Tool!$B$125)+(COS(RADIANS(90-DEGREES(ASIN(AD1254/2000))))*SQRT(2*Basic!$C$4*9.81)*COS(RADIANS(90-DEGREES(ASIN(AD1254/2000))))*SQRT(2*Basic!$C$4*9.81))))*SIN(RADIANS(AK1254))+(SQRT(((SQRT((SIN(RADIANS(90-DEGREES(ASIN(AD1254/2000))))*SQRT(2*Basic!$C$4*9.81)*Tool!$B$125*SIN(RADIANS(90-DEGREES(ASIN(AD1254/2000))))*SQRT(2*Basic!$C$4*9.81)*Tool!$B$125)+(COS(RADIANS(90-DEGREES(ASIN(AD1254/2000))))*SQRT(2*Basic!$C$4*9.81)*COS(RADIANS(90-DEGREES(ASIN(AD1254/2000))))*SQRT(2*Basic!$C$4*9.81))))*SIN(RADIANS(AK1254))*(SQRT((SIN(RADIANS(90-DEGREES(ASIN(AD1254/2000))))*SQRT(2*Basic!$C$4*9.81)*Tool!$B$125*SIN(RADIANS(90-DEGREES(ASIN(AD1254/2000))))*SQRT(2*Basic!$C$4*9.81)*Tool!$B$125)+(COS(RADIANS(90-DEGREES(ASIN(AD1254/2000))))*SQRT(2*Basic!$C$4*9.81)*COS(RADIANS(90-DEGREES(ASIN(AD1254/2000))))*SQRT(2*Basic!$C$4*9.81))))*SIN(RADIANS(AK1254)))-19.62*(-Basic!$C$3))))*(SQRT((SIN(RADIANS(90-DEGREES(ASIN(AD1254/2000))))*SQRT(2*Basic!$C$4*9.81)*Tool!$B$125*SIN(RADIANS(90-DEGREES(ASIN(AD1254/2000))))*SQRT(2*Basic!$C$4*9.81)*Tool!$B$125)+(COS(RADIANS(90-DEGREES(ASIN(AD1254/2000))))*SQRT(2*Basic!$C$4*9.81)*COS(RADIANS(90-DEGREES(ASIN(AD1254/2000))))*SQRT(2*Basic!$C$4*9.81))))*COS(RADIANS(AK1254))</f>
        <v>5.8959219094679831</v>
      </c>
    </row>
    <row r="1255" spans="6:45" x14ac:dyDescent="0.3">
      <c r="F1255">
        <v>1253</v>
      </c>
      <c r="G1255" s="31">
        <f t="shared" si="128"/>
        <v>3.6938960787037916</v>
      </c>
      <c r="H1255" s="35">
        <f>Tool!$E$10+('Trajectory Map'!G1255*SIN(RADIANS(90-2*DEGREES(ASIN($D$5/2000))))/COS(RADIANS(90-2*DEGREES(ASIN($D$5/2000))))-('Trajectory Map'!G1255*'Trajectory Map'!G1255/((VLOOKUP($D$5,$AD$3:$AR$2002,15,FALSE)*4*COS(RADIANS(90-2*DEGREES(ASIN($D$5/2000))))*COS(RADIANS(90-2*DEGREES(ASIN($D$5/2000))))))))</f>
        <v>3.8335889039778261</v>
      </c>
      <c r="AD1255" s="33">
        <f t="shared" si="132"/>
        <v>1253</v>
      </c>
      <c r="AE1255" s="33">
        <f t="shared" si="129"/>
        <v>1558.8428400579708</v>
      </c>
      <c r="AH1255" s="33">
        <f t="shared" si="130"/>
        <v>38.792368349986951</v>
      </c>
      <c r="AI1255" s="33">
        <f t="shared" si="131"/>
        <v>51.207631650013049</v>
      </c>
      <c r="AK1255" s="75">
        <f t="shared" si="133"/>
        <v>12.415263300026098</v>
      </c>
      <c r="AN1255" s="64"/>
      <c r="AQ1255" s="64"/>
      <c r="AR1255" s="75">
        <f>(SQRT((SIN(RADIANS(90-DEGREES(ASIN(AD1255/2000))))*SQRT(2*Basic!$C$4*9.81)*Tool!$B$125*SIN(RADIANS(90-DEGREES(ASIN(AD1255/2000))))*SQRT(2*Basic!$C$4*9.81)*Tool!$B$125)+(COS(RADIANS(90-DEGREES(ASIN(AD1255/2000))))*SQRT(2*Basic!$C$4*9.81)*COS(RADIANS(90-DEGREES(ASIN(AD1255/2000))))*SQRT(2*Basic!$C$4*9.81))))*(SQRT((SIN(RADIANS(90-DEGREES(ASIN(AD1255/2000))))*SQRT(2*Basic!$C$4*9.81)*Tool!$B$125*SIN(RADIANS(90-DEGREES(ASIN(AD1255/2000))))*SQRT(2*Basic!$C$4*9.81)*Tool!$B$125)+(COS(RADIANS(90-DEGREES(ASIN(AD1255/2000))))*SQRT(2*Basic!$C$4*9.81)*COS(RADIANS(90-DEGREES(ASIN(AD1255/2000))))*SQRT(2*Basic!$C$4*9.81))))/(2*9.81)</f>
        <v>1.2485437128100003</v>
      </c>
      <c r="AS1255" s="75">
        <f>(1/9.81)*((SQRT((SIN(RADIANS(90-DEGREES(ASIN(AD1255/2000))))*SQRT(2*Basic!$C$4*9.81)*Tool!$B$125*SIN(RADIANS(90-DEGREES(ASIN(AD1255/2000))))*SQRT(2*Basic!$C$4*9.81)*Tool!$B$125)+(COS(RADIANS(90-DEGREES(ASIN(AD1255/2000))))*SQRT(2*Basic!$C$4*9.81)*COS(RADIANS(90-DEGREES(ASIN(AD1255/2000))))*SQRT(2*Basic!$C$4*9.81))))*SIN(RADIANS(AK1255))+(SQRT(((SQRT((SIN(RADIANS(90-DEGREES(ASIN(AD1255/2000))))*SQRT(2*Basic!$C$4*9.81)*Tool!$B$125*SIN(RADIANS(90-DEGREES(ASIN(AD1255/2000))))*SQRT(2*Basic!$C$4*9.81)*Tool!$B$125)+(COS(RADIANS(90-DEGREES(ASIN(AD1255/2000))))*SQRT(2*Basic!$C$4*9.81)*COS(RADIANS(90-DEGREES(ASIN(AD1255/2000))))*SQRT(2*Basic!$C$4*9.81))))*SIN(RADIANS(AK1255))*(SQRT((SIN(RADIANS(90-DEGREES(ASIN(AD1255/2000))))*SQRT(2*Basic!$C$4*9.81)*Tool!$B$125*SIN(RADIANS(90-DEGREES(ASIN(AD1255/2000))))*SQRT(2*Basic!$C$4*9.81)*Tool!$B$125)+(COS(RADIANS(90-DEGREES(ASIN(AD1255/2000))))*SQRT(2*Basic!$C$4*9.81)*COS(RADIANS(90-DEGREES(ASIN(AD1255/2000))))*SQRT(2*Basic!$C$4*9.81))))*SIN(RADIANS(AK1255)))-19.62*(-Basic!$C$3))))*(SQRT((SIN(RADIANS(90-DEGREES(ASIN(AD1255/2000))))*SQRT(2*Basic!$C$4*9.81)*Tool!$B$125*SIN(RADIANS(90-DEGREES(ASIN(AD1255/2000))))*SQRT(2*Basic!$C$4*9.81)*Tool!$B$125)+(COS(RADIANS(90-DEGREES(ASIN(AD1255/2000))))*SQRT(2*Basic!$C$4*9.81)*COS(RADIANS(90-DEGREES(ASIN(AD1255/2000))))*SQRT(2*Basic!$C$4*9.81))))*COS(RADIANS(AK1255))</f>
        <v>5.8959811248080474</v>
      </c>
    </row>
    <row r="1256" spans="6:45" x14ac:dyDescent="0.3">
      <c r="F1256">
        <v>1254</v>
      </c>
      <c r="G1256" s="31">
        <f t="shared" si="128"/>
        <v>3.6968441202670035</v>
      </c>
      <c r="H1256" s="35">
        <f>Tool!$E$10+('Trajectory Map'!G1256*SIN(RADIANS(90-2*DEGREES(ASIN($D$5/2000))))/COS(RADIANS(90-2*DEGREES(ASIN($D$5/2000))))-('Trajectory Map'!G1256*'Trajectory Map'!G1256/((VLOOKUP($D$5,$AD$3:$AR$2002,15,FALSE)*4*COS(RADIANS(90-2*DEGREES(ASIN($D$5/2000))))*COS(RADIANS(90-2*DEGREES(ASIN($D$5/2000))))))))</f>
        <v>3.8296945215180465</v>
      </c>
      <c r="AD1256" s="33">
        <f t="shared" si="132"/>
        <v>1254</v>
      </c>
      <c r="AE1256" s="33">
        <f t="shared" si="129"/>
        <v>1558.0385104354771</v>
      </c>
      <c r="AH1256" s="33">
        <f t="shared" si="130"/>
        <v>38.829133161414958</v>
      </c>
      <c r="AI1256" s="33">
        <f t="shared" si="131"/>
        <v>51.170866838585042</v>
      </c>
      <c r="AK1256" s="75">
        <f t="shared" si="133"/>
        <v>12.341733677170083</v>
      </c>
      <c r="AN1256" s="64"/>
      <c r="AQ1256" s="64"/>
      <c r="AR1256" s="75">
        <f>(SQRT((SIN(RADIANS(90-DEGREES(ASIN(AD1256/2000))))*SQRT(2*Basic!$C$4*9.81)*Tool!$B$125*SIN(RADIANS(90-DEGREES(ASIN(AD1256/2000))))*SQRT(2*Basic!$C$4*9.81)*Tool!$B$125)+(COS(RADIANS(90-DEGREES(ASIN(AD1256/2000))))*SQRT(2*Basic!$C$4*9.81)*COS(RADIANS(90-DEGREES(ASIN(AD1256/2000))))*SQRT(2*Basic!$C$4*9.81))))*(SQRT((SIN(RADIANS(90-DEGREES(ASIN(AD1256/2000))))*SQRT(2*Basic!$C$4*9.81)*Tool!$B$125*SIN(RADIANS(90-DEGREES(ASIN(AD1256/2000))))*SQRT(2*Basic!$C$4*9.81)*Tool!$B$125)+(COS(RADIANS(90-DEGREES(ASIN(AD1256/2000))))*SQRT(2*Basic!$C$4*9.81)*COS(RADIANS(90-DEGREES(ASIN(AD1256/2000))))*SQRT(2*Basic!$C$4*9.81))))/(2*9.81)</f>
        <v>1.2492158144400005</v>
      </c>
      <c r="AS1256" s="75">
        <f>(1/9.81)*((SQRT((SIN(RADIANS(90-DEGREES(ASIN(AD1256/2000))))*SQRT(2*Basic!$C$4*9.81)*Tool!$B$125*SIN(RADIANS(90-DEGREES(ASIN(AD1256/2000))))*SQRT(2*Basic!$C$4*9.81)*Tool!$B$125)+(COS(RADIANS(90-DEGREES(ASIN(AD1256/2000))))*SQRT(2*Basic!$C$4*9.81)*COS(RADIANS(90-DEGREES(ASIN(AD1256/2000))))*SQRT(2*Basic!$C$4*9.81))))*SIN(RADIANS(AK1256))+(SQRT(((SQRT((SIN(RADIANS(90-DEGREES(ASIN(AD1256/2000))))*SQRT(2*Basic!$C$4*9.81)*Tool!$B$125*SIN(RADIANS(90-DEGREES(ASIN(AD1256/2000))))*SQRT(2*Basic!$C$4*9.81)*Tool!$B$125)+(COS(RADIANS(90-DEGREES(ASIN(AD1256/2000))))*SQRT(2*Basic!$C$4*9.81)*COS(RADIANS(90-DEGREES(ASIN(AD1256/2000))))*SQRT(2*Basic!$C$4*9.81))))*SIN(RADIANS(AK1256))*(SQRT((SIN(RADIANS(90-DEGREES(ASIN(AD1256/2000))))*SQRT(2*Basic!$C$4*9.81)*Tool!$B$125*SIN(RADIANS(90-DEGREES(ASIN(AD1256/2000))))*SQRT(2*Basic!$C$4*9.81)*Tool!$B$125)+(COS(RADIANS(90-DEGREES(ASIN(AD1256/2000))))*SQRT(2*Basic!$C$4*9.81)*COS(RADIANS(90-DEGREES(ASIN(AD1256/2000))))*SQRT(2*Basic!$C$4*9.81))))*SIN(RADIANS(AK1256)))-19.62*(-Basic!$C$3))))*(SQRT((SIN(RADIANS(90-DEGREES(ASIN(AD1256/2000))))*SQRT(2*Basic!$C$4*9.81)*Tool!$B$125*SIN(RADIANS(90-DEGREES(ASIN(AD1256/2000))))*SQRT(2*Basic!$C$4*9.81)*Tool!$B$125)+(COS(RADIANS(90-DEGREES(ASIN(AD1256/2000))))*SQRT(2*Basic!$C$4*9.81)*COS(RADIANS(90-DEGREES(ASIN(AD1256/2000))))*SQRT(2*Basic!$C$4*9.81))))*COS(RADIANS(AK1256))</f>
        <v>5.8960268670529814</v>
      </c>
    </row>
    <row r="1257" spans="6:45" x14ac:dyDescent="0.3">
      <c r="F1257">
        <v>1255</v>
      </c>
      <c r="G1257" s="31">
        <f t="shared" si="128"/>
        <v>3.699792161830215</v>
      </c>
      <c r="H1257" s="35">
        <f>Tool!$E$10+('Trajectory Map'!G1257*SIN(RADIANS(90-2*DEGREES(ASIN($D$5/2000))))/COS(RADIANS(90-2*DEGREES(ASIN($D$5/2000))))-('Trajectory Map'!G1257*'Trajectory Map'!G1257/((VLOOKUP($D$5,$AD$3:$AR$2002,15,FALSE)*4*COS(RADIANS(90-2*DEGREES(ASIN($D$5/2000))))*COS(RADIANS(90-2*DEGREES(ASIN($D$5/2000))))))))</f>
        <v>3.8257966854647525</v>
      </c>
      <c r="AD1257" s="33">
        <f t="shared" si="132"/>
        <v>1255</v>
      </c>
      <c r="AE1257" s="33">
        <f t="shared" si="129"/>
        <v>1557.2331232028171</v>
      </c>
      <c r="AH1257" s="33">
        <f t="shared" si="130"/>
        <v>38.865916969880629</v>
      </c>
      <c r="AI1257" s="33">
        <f t="shared" si="131"/>
        <v>51.134083030119371</v>
      </c>
      <c r="AK1257" s="75">
        <f t="shared" si="133"/>
        <v>12.268166060238741</v>
      </c>
      <c r="AN1257" s="64"/>
      <c r="AQ1257" s="64"/>
      <c r="AR1257" s="75">
        <f>(SQRT((SIN(RADIANS(90-DEGREES(ASIN(AD1257/2000))))*SQRT(2*Basic!$C$4*9.81)*Tool!$B$125*SIN(RADIANS(90-DEGREES(ASIN(AD1257/2000))))*SQRT(2*Basic!$C$4*9.81)*Tool!$B$125)+(COS(RADIANS(90-DEGREES(ASIN(AD1257/2000))))*SQRT(2*Basic!$C$4*9.81)*COS(RADIANS(90-DEGREES(ASIN(AD1257/2000))))*SQRT(2*Basic!$C$4*9.81))))*(SQRT((SIN(RADIANS(90-DEGREES(ASIN(AD1257/2000))))*SQRT(2*Basic!$C$4*9.81)*Tool!$B$125*SIN(RADIANS(90-DEGREES(ASIN(AD1257/2000))))*SQRT(2*Basic!$C$4*9.81)*Tool!$B$125)+(COS(RADIANS(90-DEGREES(ASIN(AD1257/2000))))*SQRT(2*Basic!$C$4*9.81)*COS(RADIANS(90-DEGREES(ASIN(AD1257/2000))))*SQRT(2*Basic!$C$4*9.81))))/(2*9.81)</f>
        <v>1.2498884522499996</v>
      </c>
      <c r="AS1257" s="75">
        <f>(1/9.81)*((SQRT((SIN(RADIANS(90-DEGREES(ASIN(AD1257/2000))))*SQRT(2*Basic!$C$4*9.81)*Tool!$B$125*SIN(RADIANS(90-DEGREES(ASIN(AD1257/2000))))*SQRT(2*Basic!$C$4*9.81)*Tool!$B$125)+(COS(RADIANS(90-DEGREES(ASIN(AD1257/2000))))*SQRT(2*Basic!$C$4*9.81)*COS(RADIANS(90-DEGREES(ASIN(AD1257/2000))))*SQRT(2*Basic!$C$4*9.81))))*SIN(RADIANS(AK1257))+(SQRT(((SQRT((SIN(RADIANS(90-DEGREES(ASIN(AD1257/2000))))*SQRT(2*Basic!$C$4*9.81)*Tool!$B$125*SIN(RADIANS(90-DEGREES(ASIN(AD1257/2000))))*SQRT(2*Basic!$C$4*9.81)*Tool!$B$125)+(COS(RADIANS(90-DEGREES(ASIN(AD1257/2000))))*SQRT(2*Basic!$C$4*9.81)*COS(RADIANS(90-DEGREES(ASIN(AD1257/2000))))*SQRT(2*Basic!$C$4*9.81))))*SIN(RADIANS(AK1257))*(SQRT((SIN(RADIANS(90-DEGREES(ASIN(AD1257/2000))))*SQRT(2*Basic!$C$4*9.81)*Tool!$B$125*SIN(RADIANS(90-DEGREES(ASIN(AD1257/2000))))*SQRT(2*Basic!$C$4*9.81)*Tool!$B$125)+(COS(RADIANS(90-DEGREES(ASIN(AD1257/2000))))*SQRT(2*Basic!$C$4*9.81)*COS(RADIANS(90-DEGREES(ASIN(AD1257/2000))))*SQRT(2*Basic!$C$4*9.81))))*SIN(RADIANS(AK1257)))-19.62*(-Basic!$C$3))))*(SQRT((SIN(RADIANS(90-DEGREES(ASIN(AD1257/2000))))*SQRT(2*Basic!$C$4*9.81)*Tool!$B$125*SIN(RADIANS(90-DEGREES(ASIN(AD1257/2000))))*SQRT(2*Basic!$C$4*9.81)*Tool!$B$125)+(COS(RADIANS(90-DEGREES(ASIN(AD1257/2000))))*SQRT(2*Basic!$C$4*9.81)*COS(RADIANS(90-DEGREES(ASIN(AD1257/2000))))*SQRT(2*Basic!$C$4*9.81))))*COS(RADIANS(AK1257))</f>
        <v>5.8960591233095903</v>
      </c>
    </row>
    <row r="1258" spans="6:45" x14ac:dyDescent="0.3">
      <c r="F1258">
        <v>1256</v>
      </c>
      <c r="G1258" s="31">
        <f t="shared" si="128"/>
        <v>3.702740203393426</v>
      </c>
      <c r="H1258" s="35">
        <f>Tool!$E$10+('Trajectory Map'!G1258*SIN(RADIANS(90-2*DEGREES(ASIN($D$5/2000))))/COS(RADIANS(90-2*DEGREES(ASIN($D$5/2000))))-('Trajectory Map'!G1258*'Trajectory Map'!G1258/((VLOOKUP($D$5,$AD$3:$AR$2002,15,FALSE)*4*COS(RADIANS(90-2*DEGREES(ASIN($D$5/2000))))*COS(RADIANS(90-2*DEGREES(ASIN($D$5/2000))))))))</f>
        <v>3.8218953958179451</v>
      </c>
      <c r="AD1258" s="33">
        <f t="shared" si="132"/>
        <v>1256</v>
      </c>
      <c r="AE1258" s="33">
        <f t="shared" si="129"/>
        <v>1556.4266767181807</v>
      </c>
      <c r="AH1258" s="33">
        <f t="shared" si="130"/>
        <v>38.902719820047224</v>
      </c>
      <c r="AI1258" s="33">
        <f t="shared" si="131"/>
        <v>51.097280179952776</v>
      </c>
      <c r="AK1258" s="75">
        <f t="shared" si="133"/>
        <v>12.194560359905552</v>
      </c>
      <c r="AN1258" s="64"/>
      <c r="AQ1258" s="64"/>
      <c r="AR1258" s="75">
        <f>(SQRT((SIN(RADIANS(90-DEGREES(ASIN(AD1258/2000))))*SQRT(2*Basic!$C$4*9.81)*Tool!$B$125*SIN(RADIANS(90-DEGREES(ASIN(AD1258/2000))))*SQRT(2*Basic!$C$4*9.81)*Tool!$B$125)+(COS(RADIANS(90-DEGREES(ASIN(AD1258/2000))))*SQRT(2*Basic!$C$4*9.81)*COS(RADIANS(90-DEGREES(ASIN(AD1258/2000))))*SQRT(2*Basic!$C$4*9.81))))*(SQRT((SIN(RADIANS(90-DEGREES(ASIN(AD1258/2000))))*SQRT(2*Basic!$C$4*9.81)*Tool!$B$125*SIN(RADIANS(90-DEGREES(ASIN(AD1258/2000))))*SQRT(2*Basic!$C$4*9.81)*Tool!$B$125)+(COS(RADIANS(90-DEGREES(ASIN(AD1258/2000))))*SQRT(2*Basic!$C$4*9.81)*COS(RADIANS(90-DEGREES(ASIN(AD1258/2000))))*SQRT(2*Basic!$C$4*9.81))))/(2*9.81)</f>
        <v>1.2505616262399997</v>
      </c>
      <c r="AS1258" s="75">
        <f>(1/9.81)*((SQRT((SIN(RADIANS(90-DEGREES(ASIN(AD1258/2000))))*SQRT(2*Basic!$C$4*9.81)*Tool!$B$125*SIN(RADIANS(90-DEGREES(ASIN(AD1258/2000))))*SQRT(2*Basic!$C$4*9.81)*Tool!$B$125)+(COS(RADIANS(90-DEGREES(ASIN(AD1258/2000))))*SQRT(2*Basic!$C$4*9.81)*COS(RADIANS(90-DEGREES(ASIN(AD1258/2000))))*SQRT(2*Basic!$C$4*9.81))))*SIN(RADIANS(AK1258))+(SQRT(((SQRT((SIN(RADIANS(90-DEGREES(ASIN(AD1258/2000))))*SQRT(2*Basic!$C$4*9.81)*Tool!$B$125*SIN(RADIANS(90-DEGREES(ASIN(AD1258/2000))))*SQRT(2*Basic!$C$4*9.81)*Tool!$B$125)+(COS(RADIANS(90-DEGREES(ASIN(AD1258/2000))))*SQRT(2*Basic!$C$4*9.81)*COS(RADIANS(90-DEGREES(ASIN(AD1258/2000))))*SQRT(2*Basic!$C$4*9.81))))*SIN(RADIANS(AK1258))*(SQRT((SIN(RADIANS(90-DEGREES(ASIN(AD1258/2000))))*SQRT(2*Basic!$C$4*9.81)*Tool!$B$125*SIN(RADIANS(90-DEGREES(ASIN(AD1258/2000))))*SQRT(2*Basic!$C$4*9.81)*Tool!$B$125)+(COS(RADIANS(90-DEGREES(ASIN(AD1258/2000))))*SQRT(2*Basic!$C$4*9.81)*COS(RADIANS(90-DEGREES(ASIN(AD1258/2000))))*SQRT(2*Basic!$C$4*9.81))))*SIN(RADIANS(AK1258)))-19.62*(-Basic!$C$3))))*(SQRT((SIN(RADIANS(90-DEGREES(ASIN(AD1258/2000))))*SQRT(2*Basic!$C$4*9.81)*Tool!$B$125*SIN(RADIANS(90-DEGREES(ASIN(AD1258/2000))))*SQRT(2*Basic!$C$4*9.81)*Tool!$B$125)+(COS(RADIANS(90-DEGREES(ASIN(AD1258/2000))))*SQRT(2*Basic!$C$4*9.81)*COS(RADIANS(90-DEGREES(ASIN(AD1258/2000))))*SQRT(2*Basic!$C$4*9.81))))*COS(RADIANS(AK1258))</f>
        <v>5.8960778807121876</v>
      </c>
    </row>
    <row r="1259" spans="6:45" x14ac:dyDescent="0.3">
      <c r="F1259">
        <v>1257</v>
      </c>
      <c r="G1259" s="31">
        <f t="shared" si="128"/>
        <v>3.7056882449566375</v>
      </c>
      <c r="H1259" s="35">
        <f>Tool!$E$10+('Trajectory Map'!G1259*SIN(RADIANS(90-2*DEGREES(ASIN($D$5/2000))))/COS(RADIANS(90-2*DEGREES(ASIN($D$5/2000))))-('Trajectory Map'!G1259*'Trajectory Map'!G1259/((VLOOKUP($D$5,$AD$3:$AR$2002,15,FALSE)*4*COS(RADIANS(90-2*DEGREES(ASIN($D$5/2000))))*COS(RADIANS(90-2*DEGREES(ASIN($D$5/2000))))))))</f>
        <v>3.8179906525776239</v>
      </c>
      <c r="AD1259" s="33">
        <f t="shared" si="132"/>
        <v>1257</v>
      </c>
      <c r="AE1259" s="33">
        <f t="shared" si="129"/>
        <v>1555.6191693341916</v>
      </c>
      <c r="AH1259" s="33">
        <f t="shared" si="130"/>
        <v>38.939541756725149</v>
      </c>
      <c r="AI1259" s="33">
        <f t="shared" si="131"/>
        <v>51.060458243274851</v>
      </c>
      <c r="AK1259" s="75">
        <f t="shared" si="133"/>
        <v>12.120916486549703</v>
      </c>
      <c r="AN1259" s="64"/>
      <c r="AQ1259" s="64"/>
      <c r="AR1259" s="75">
        <f>(SQRT((SIN(RADIANS(90-DEGREES(ASIN(AD1259/2000))))*SQRT(2*Basic!$C$4*9.81)*Tool!$B$125*SIN(RADIANS(90-DEGREES(ASIN(AD1259/2000))))*SQRT(2*Basic!$C$4*9.81)*Tool!$B$125)+(COS(RADIANS(90-DEGREES(ASIN(AD1259/2000))))*SQRT(2*Basic!$C$4*9.81)*COS(RADIANS(90-DEGREES(ASIN(AD1259/2000))))*SQRT(2*Basic!$C$4*9.81))))*(SQRT((SIN(RADIANS(90-DEGREES(ASIN(AD1259/2000))))*SQRT(2*Basic!$C$4*9.81)*Tool!$B$125*SIN(RADIANS(90-DEGREES(ASIN(AD1259/2000))))*SQRT(2*Basic!$C$4*9.81)*Tool!$B$125)+(COS(RADIANS(90-DEGREES(ASIN(AD1259/2000))))*SQRT(2*Basic!$C$4*9.81)*COS(RADIANS(90-DEGREES(ASIN(AD1259/2000))))*SQRT(2*Basic!$C$4*9.81))))/(2*9.81)</f>
        <v>1.2512353364100002</v>
      </c>
      <c r="AS1259" s="75">
        <f>(1/9.81)*((SQRT((SIN(RADIANS(90-DEGREES(ASIN(AD1259/2000))))*SQRT(2*Basic!$C$4*9.81)*Tool!$B$125*SIN(RADIANS(90-DEGREES(ASIN(AD1259/2000))))*SQRT(2*Basic!$C$4*9.81)*Tool!$B$125)+(COS(RADIANS(90-DEGREES(ASIN(AD1259/2000))))*SQRT(2*Basic!$C$4*9.81)*COS(RADIANS(90-DEGREES(ASIN(AD1259/2000))))*SQRT(2*Basic!$C$4*9.81))))*SIN(RADIANS(AK1259))+(SQRT(((SQRT((SIN(RADIANS(90-DEGREES(ASIN(AD1259/2000))))*SQRT(2*Basic!$C$4*9.81)*Tool!$B$125*SIN(RADIANS(90-DEGREES(ASIN(AD1259/2000))))*SQRT(2*Basic!$C$4*9.81)*Tool!$B$125)+(COS(RADIANS(90-DEGREES(ASIN(AD1259/2000))))*SQRT(2*Basic!$C$4*9.81)*COS(RADIANS(90-DEGREES(ASIN(AD1259/2000))))*SQRT(2*Basic!$C$4*9.81))))*SIN(RADIANS(AK1259))*(SQRT((SIN(RADIANS(90-DEGREES(ASIN(AD1259/2000))))*SQRT(2*Basic!$C$4*9.81)*Tool!$B$125*SIN(RADIANS(90-DEGREES(ASIN(AD1259/2000))))*SQRT(2*Basic!$C$4*9.81)*Tool!$B$125)+(COS(RADIANS(90-DEGREES(ASIN(AD1259/2000))))*SQRT(2*Basic!$C$4*9.81)*COS(RADIANS(90-DEGREES(ASIN(AD1259/2000))))*SQRT(2*Basic!$C$4*9.81))))*SIN(RADIANS(AK1259)))-19.62*(-Basic!$C$3))))*(SQRT((SIN(RADIANS(90-DEGREES(ASIN(AD1259/2000))))*SQRT(2*Basic!$C$4*9.81)*Tool!$B$125*SIN(RADIANS(90-DEGREES(ASIN(AD1259/2000))))*SQRT(2*Basic!$C$4*9.81)*Tool!$B$125)+(COS(RADIANS(90-DEGREES(ASIN(AD1259/2000))))*SQRT(2*Basic!$C$4*9.81)*COS(RADIANS(90-DEGREES(ASIN(AD1259/2000))))*SQRT(2*Basic!$C$4*9.81))))*COS(RADIANS(AK1259))</f>
        <v>5.8960831264226528</v>
      </c>
    </row>
    <row r="1260" spans="6:45" x14ac:dyDescent="0.3">
      <c r="F1260">
        <v>1258</v>
      </c>
      <c r="G1260" s="31">
        <f t="shared" si="128"/>
        <v>3.7086362865198486</v>
      </c>
      <c r="H1260" s="35">
        <f>Tool!$E$10+('Trajectory Map'!G1260*SIN(RADIANS(90-2*DEGREES(ASIN($D$5/2000))))/COS(RADIANS(90-2*DEGREES(ASIN($D$5/2000))))-('Trajectory Map'!G1260*'Trajectory Map'!G1260/((VLOOKUP($D$5,$AD$3:$AR$2002,15,FALSE)*4*COS(RADIANS(90-2*DEGREES(ASIN($D$5/2000))))*COS(RADIANS(90-2*DEGREES(ASIN($D$5/2000))))))))</f>
        <v>3.8140824557437885</v>
      </c>
      <c r="AD1260" s="33">
        <f t="shared" si="132"/>
        <v>1258</v>
      </c>
      <c r="AE1260" s="33">
        <f t="shared" si="129"/>
        <v>1554.8105993978816</v>
      </c>
      <c r="AH1260" s="33">
        <f t="shared" si="130"/>
        <v>38.976382824872708</v>
      </c>
      <c r="AI1260" s="33">
        <f t="shared" si="131"/>
        <v>51.023617175127292</v>
      </c>
      <c r="AK1260" s="75">
        <f t="shared" si="133"/>
        <v>12.047234350254584</v>
      </c>
      <c r="AN1260" s="64"/>
      <c r="AQ1260" s="64"/>
      <c r="AR1260" s="75">
        <f>(SQRT((SIN(RADIANS(90-DEGREES(ASIN(AD1260/2000))))*SQRT(2*Basic!$C$4*9.81)*Tool!$B$125*SIN(RADIANS(90-DEGREES(ASIN(AD1260/2000))))*SQRT(2*Basic!$C$4*9.81)*Tool!$B$125)+(COS(RADIANS(90-DEGREES(ASIN(AD1260/2000))))*SQRT(2*Basic!$C$4*9.81)*COS(RADIANS(90-DEGREES(ASIN(AD1260/2000))))*SQRT(2*Basic!$C$4*9.81))))*(SQRT((SIN(RADIANS(90-DEGREES(ASIN(AD1260/2000))))*SQRT(2*Basic!$C$4*9.81)*Tool!$B$125*SIN(RADIANS(90-DEGREES(ASIN(AD1260/2000))))*SQRT(2*Basic!$C$4*9.81)*Tool!$B$125)+(COS(RADIANS(90-DEGREES(ASIN(AD1260/2000))))*SQRT(2*Basic!$C$4*9.81)*COS(RADIANS(90-DEGREES(ASIN(AD1260/2000))))*SQRT(2*Basic!$C$4*9.81))))/(2*9.81)</f>
        <v>1.2519095827599998</v>
      </c>
      <c r="AS1260" s="75">
        <f>(1/9.81)*((SQRT((SIN(RADIANS(90-DEGREES(ASIN(AD1260/2000))))*SQRT(2*Basic!$C$4*9.81)*Tool!$B$125*SIN(RADIANS(90-DEGREES(ASIN(AD1260/2000))))*SQRT(2*Basic!$C$4*9.81)*Tool!$B$125)+(COS(RADIANS(90-DEGREES(ASIN(AD1260/2000))))*SQRT(2*Basic!$C$4*9.81)*COS(RADIANS(90-DEGREES(ASIN(AD1260/2000))))*SQRT(2*Basic!$C$4*9.81))))*SIN(RADIANS(AK1260))+(SQRT(((SQRT((SIN(RADIANS(90-DEGREES(ASIN(AD1260/2000))))*SQRT(2*Basic!$C$4*9.81)*Tool!$B$125*SIN(RADIANS(90-DEGREES(ASIN(AD1260/2000))))*SQRT(2*Basic!$C$4*9.81)*Tool!$B$125)+(COS(RADIANS(90-DEGREES(ASIN(AD1260/2000))))*SQRT(2*Basic!$C$4*9.81)*COS(RADIANS(90-DEGREES(ASIN(AD1260/2000))))*SQRT(2*Basic!$C$4*9.81))))*SIN(RADIANS(AK1260))*(SQRT((SIN(RADIANS(90-DEGREES(ASIN(AD1260/2000))))*SQRT(2*Basic!$C$4*9.81)*Tool!$B$125*SIN(RADIANS(90-DEGREES(ASIN(AD1260/2000))))*SQRT(2*Basic!$C$4*9.81)*Tool!$B$125)+(COS(RADIANS(90-DEGREES(ASIN(AD1260/2000))))*SQRT(2*Basic!$C$4*9.81)*COS(RADIANS(90-DEGREES(ASIN(AD1260/2000))))*SQRT(2*Basic!$C$4*9.81))))*SIN(RADIANS(AK1260)))-19.62*(-Basic!$C$3))))*(SQRT((SIN(RADIANS(90-DEGREES(ASIN(AD1260/2000))))*SQRT(2*Basic!$C$4*9.81)*Tool!$B$125*SIN(RADIANS(90-DEGREES(ASIN(AD1260/2000))))*SQRT(2*Basic!$C$4*9.81)*Tool!$B$125)+(COS(RADIANS(90-DEGREES(ASIN(AD1260/2000))))*SQRT(2*Basic!$C$4*9.81)*COS(RADIANS(90-DEGREES(ASIN(AD1260/2000))))*SQRT(2*Basic!$C$4*9.81))))*COS(RADIANS(AK1260))</f>
        <v>5.8960748476304987</v>
      </c>
    </row>
    <row r="1261" spans="6:45" x14ac:dyDescent="0.3">
      <c r="F1261">
        <v>1259</v>
      </c>
      <c r="G1261" s="31">
        <f t="shared" si="128"/>
        <v>3.71158432808306</v>
      </c>
      <c r="H1261" s="35">
        <f>Tool!$E$10+('Trajectory Map'!G1261*SIN(RADIANS(90-2*DEGREES(ASIN($D$5/2000))))/COS(RADIANS(90-2*DEGREES(ASIN($D$5/2000))))-('Trajectory Map'!G1261*'Trajectory Map'!G1261/((VLOOKUP($D$5,$AD$3:$AR$2002,15,FALSE)*4*COS(RADIANS(90-2*DEGREES(ASIN($D$5/2000))))*COS(RADIANS(90-2*DEGREES(ASIN($D$5/2000))))))))</f>
        <v>3.8101708053164383</v>
      </c>
      <c r="AD1261" s="33">
        <f t="shared" si="132"/>
        <v>1259</v>
      </c>
      <c r="AE1261" s="33">
        <f t="shared" si="129"/>
        <v>1554.0009652506656</v>
      </c>
      <c r="AH1261" s="33">
        <f t="shared" si="130"/>
        <v>39.013243069596768</v>
      </c>
      <c r="AI1261" s="33">
        <f t="shared" si="131"/>
        <v>50.986756930403232</v>
      </c>
      <c r="AK1261" s="75">
        <f t="shared" si="133"/>
        <v>11.973513860806463</v>
      </c>
      <c r="AN1261" s="64"/>
      <c r="AQ1261" s="64"/>
      <c r="AR1261" s="75">
        <f>(SQRT((SIN(RADIANS(90-DEGREES(ASIN(AD1261/2000))))*SQRT(2*Basic!$C$4*9.81)*Tool!$B$125*SIN(RADIANS(90-DEGREES(ASIN(AD1261/2000))))*SQRT(2*Basic!$C$4*9.81)*Tool!$B$125)+(COS(RADIANS(90-DEGREES(ASIN(AD1261/2000))))*SQRT(2*Basic!$C$4*9.81)*COS(RADIANS(90-DEGREES(ASIN(AD1261/2000))))*SQRT(2*Basic!$C$4*9.81))))*(SQRT((SIN(RADIANS(90-DEGREES(ASIN(AD1261/2000))))*SQRT(2*Basic!$C$4*9.81)*Tool!$B$125*SIN(RADIANS(90-DEGREES(ASIN(AD1261/2000))))*SQRT(2*Basic!$C$4*9.81)*Tool!$B$125)+(COS(RADIANS(90-DEGREES(ASIN(AD1261/2000))))*SQRT(2*Basic!$C$4*9.81)*COS(RADIANS(90-DEGREES(ASIN(AD1261/2000))))*SQRT(2*Basic!$C$4*9.81))))/(2*9.81)</f>
        <v>1.2525843652899999</v>
      </c>
      <c r="AS1261" s="75">
        <f>(1/9.81)*((SQRT((SIN(RADIANS(90-DEGREES(ASIN(AD1261/2000))))*SQRT(2*Basic!$C$4*9.81)*Tool!$B$125*SIN(RADIANS(90-DEGREES(ASIN(AD1261/2000))))*SQRT(2*Basic!$C$4*9.81)*Tool!$B$125)+(COS(RADIANS(90-DEGREES(ASIN(AD1261/2000))))*SQRT(2*Basic!$C$4*9.81)*COS(RADIANS(90-DEGREES(ASIN(AD1261/2000))))*SQRT(2*Basic!$C$4*9.81))))*SIN(RADIANS(AK1261))+(SQRT(((SQRT((SIN(RADIANS(90-DEGREES(ASIN(AD1261/2000))))*SQRT(2*Basic!$C$4*9.81)*Tool!$B$125*SIN(RADIANS(90-DEGREES(ASIN(AD1261/2000))))*SQRT(2*Basic!$C$4*9.81)*Tool!$B$125)+(COS(RADIANS(90-DEGREES(ASIN(AD1261/2000))))*SQRT(2*Basic!$C$4*9.81)*COS(RADIANS(90-DEGREES(ASIN(AD1261/2000))))*SQRT(2*Basic!$C$4*9.81))))*SIN(RADIANS(AK1261))*(SQRT((SIN(RADIANS(90-DEGREES(ASIN(AD1261/2000))))*SQRT(2*Basic!$C$4*9.81)*Tool!$B$125*SIN(RADIANS(90-DEGREES(ASIN(AD1261/2000))))*SQRT(2*Basic!$C$4*9.81)*Tool!$B$125)+(COS(RADIANS(90-DEGREES(ASIN(AD1261/2000))))*SQRT(2*Basic!$C$4*9.81)*COS(RADIANS(90-DEGREES(ASIN(AD1261/2000))))*SQRT(2*Basic!$C$4*9.81))))*SIN(RADIANS(AK1261)))-19.62*(-Basic!$C$3))))*(SQRT((SIN(RADIANS(90-DEGREES(ASIN(AD1261/2000))))*SQRT(2*Basic!$C$4*9.81)*Tool!$B$125*SIN(RADIANS(90-DEGREES(ASIN(AD1261/2000))))*SQRT(2*Basic!$C$4*9.81)*Tool!$B$125)+(COS(RADIANS(90-DEGREES(ASIN(AD1261/2000))))*SQRT(2*Basic!$C$4*9.81)*COS(RADIANS(90-DEGREES(ASIN(AD1261/2000))))*SQRT(2*Basic!$C$4*9.81))))*COS(RADIANS(AK1261))</f>
        <v>5.8960530315529454</v>
      </c>
    </row>
    <row r="1262" spans="6:45" x14ac:dyDescent="0.3">
      <c r="F1262">
        <v>1260</v>
      </c>
      <c r="G1262" s="31">
        <f t="shared" si="128"/>
        <v>3.7145323696462711</v>
      </c>
      <c r="H1262" s="35">
        <f>Tool!$E$10+('Trajectory Map'!G1262*SIN(RADIANS(90-2*DEGREES(ASIN($D$5/2000))))/COS(RADIANS(90-2*DEGREES(ASIN($D$5/2000))))-('Trajectory Map'!G1262*'Trajectory Map'!G1262/((VLOOKUP($D$5,$AD$3:$AR$2002,15,FALSE)*4*COS(RADIANS(90-2*DEGREES(ASIN($D$5/2000))))*COS(RADIANS(90-2*DEGREES(ASIN($D$5/2000))))))))</f>
        <v>3.8062557012955747</v>
      </c>
      <c r="AD1262" s="33">
        <f t="shared" si="132"/>
        <v>1260</v>
      </c>
      <c r="AE1262" s="33">
        <f t="shared" si="129"/>
        <v>1553.1902652283138</v>
      </c>
      <c r="AH1262" s="33">
        <f t="shared" si="130"/>
        <v>39.050122536153495</v>
      </c>
      <c r="AI1262" s="33">
        <f t="shared" si="131"/>
        <v>50.949877463846505</v>
      </c>
      <c r="AK1262" s="75">
        <f t="shared" si="133"/>
        <v>11.89975492769301</v>
      </c>
      <c r="AN1262" s="64"/>
      <c r="AQ1262" s="64"/>
      <c r="AR1262" s="75">
        <f>(SQRT((SIN(RADIANS(90-DEGREES(ASIN(AD1262/2000))))*SQRT(2*Basic!$C$4*9.81)*Tool!$B$125*SIN(RADIANS(90-DEGREES(ASIN(AD1262/2000))))*SQRT(2*Basic!$C$4*9.81)*Tool!$B$125)+(COS(RADIANS(90-DEGREES(ASIN(AD1262/2000))))*SQRT(2*Basic!$C$4*9.81)*COS(RADIANS(90-DEGREES(ASIN(AD1262/2000))))*SQRT(2*Basic!$C$4*9.81))))*(SQRT((SIN(RADIANS(90-DEGREES(ASIN(AD1262/2000))))*SQRT(2*Basic!$C$4*9.81)*Tool!$B$125*SIN(RADIANS(90-DEGREES(ASIN(AD1262/2000))))*SQRT(2*Basic!$C$4*9.81)*Tool!$B$125)+(COS(RADIANS(90-DEGREES(ASIN(AD1262/2000))))*SQRT(2*Basic!$C$4*9.81)*COS(RADIANS(90-DEGREES(ASIN(AD1262/2000))))*SQRT(2*Basic!$C$4*9.81))))/(2*9.81)</f>
        <v>1.2532596839999997</v>
      </c>
      <c r="AS1262" s="75">
        <f>(1/9.81)*((SQRT((SIN(RADIANS(90-DEGREES(ASIN(AD1262/2000))))*SQRT(2*Basic!$C$4*9.81)*Tool!$B$125*SIN(RADIANS(90-DEGREES(ASIN(AD1262/2000))))*SQRT(2*Basic!$C$4*9.81)*Tool!$B$125)+(COS(RADIANS(90-DEGREES(ASIN(AD1262/2000))))*SQRT(2*Basic!$C$4*9.81)*COS(RADIANS(90-DEGREES(ASIN(AD1262/2000))))*SQRT(2*Basic!$C$4*9.81))))*SIN(RADIANS(AK1262))+(SQRT(((SQRT((SIN(RADIANS(90-DEGREES(ASIN(AD1262/2000))))*SQRT(2*Basic!$C$4*9.81)*Tool!$B$125*SIN(RADIANS(90-DEGREES(ASIN(AD1262/2000))))*SQRT(2*Basic!$C$4*9.81)*Tool!$B$125)+(COS(RADIANS(90-DEGREES(ASIN(AD1262/2000))))*SQRT(2*Basic!$C$4*9.81)*COS(RADIANS(90-DEGREES(ASIN(AD1262/2000))))*SQRT(2*Basic!$C$4*9.81))))*SIN(RADIANS(AK1262))*(SQRT((SIN(RADIANS(90-DEGREES(ASIN(AD1262/2000))))*SQRT(2*Basic!$C$4*9.81)*Tool!$B$125*SIN(RADIANS(90-DEGREES(ASIN(AD1262/2000))))*SQRT(2*Basic!$C$4*9.81)*Tool!$B$125)+(COS(RADIANS(90-DEGREES(ASIN(AD1262/2000))))*SQRT(2*Basic!$C$4*9.81)*COS(RADIANS(90-DEGREES(ASIN(AD1262/2000))))*SQRT(2*Basic!$C$4*9.81))))*SIN(RADIANS(AK1262)))-19.62*(-Basic!$C$3))))*(SQRT((SIN(RADIANS(90-DEGREES(ASIN(AD1262/2000))))*SQRT(2*Basic!$C$4*9.81)*Tool!$B$125*SIN(RADIANS(90-DEGREES(ASIN(AD1262/2000))))*SQRT(2*Basic!$C$4*9.81)*Tool!$B$125)+(COS(RADIANS(90-DEGREES(ASIN(AD1262/2000))))*SQRT(2*Basic!$C$4*9.81)*COS(RADIANS(90-DEGREES(ASIN(AD1262/2000))))*SQRT(2*Basic!$C$4*9.81))))*COS(RADIANS(AK1262))</f>
        <v>5.8960176654349805</v>
      </c>
    </row>
    <row r="1263" spans="6:45" x14ac:dyDescent="0.3">
      <c r="F1263">
        <v>1261</v>
      </c>
      <c r="G1263" s="31">
        <f t="shared" si="128"/>
        <v>3.7174804112094826</v>
      </c>
      <c r="H1263" s="35">
        <f>Tool!$E$10+('Trajectory Map'!G1263*SIN(RADIANS(90-2*DEGREES(ASIN($D$5/2000))))/COS(RADIANS(90-2*DEGREES(ASIN($D$5/2000))))-('Trajectory Map'!G1263*'Trajectory Map'!G1263/((VLOOKUP($D$5,$AD$3:$AR$2002,15,FALSE)*4*COS(RADIANS(90-2*DEGREES(ASIN($D$5/2000))))*COS(RADIANS(90-2*DEGREES(ASIN($D$5/2000))))))))</f>
        <v>3.8023371436811968</v>
      </c>
      <c r="AD1263" s="33">
        <f t="shared" si="132"/>
        <v>1261</v>
      </c>
      <c r="AE1263" s="33">
        <f t="shared" si="129"/>
        <v>1552.3784976609281</v>
      </c>
      <c r="AH1263" s="33">
        <f t="shared" si="130"/>
        <v>39.087021269949055</v>
      </c>
      <c r="AI1263" s="33">
        <f t="shared" si="131"/>
        <v>50.912978730050945</v>
      </c>
      <c r="AK1263" s="75">
        <f t="shared" si="133"/>
        <v>11.82595746010189</v>
      </c>
      <c r="AN1263" s="64"/>
      <c r="AQ1263" s="64"/>
      <c r="AR1263" s="75">
        <f>(SQRT((SIN(RADIANS(90-DEGREES(ASIN(AD1263/2000))))*SQRT(2*Basic!$C$4*9.81)*Tool!$B$125*SIN(RADIANS(90-DEGREES(ASIN(AD1263/2000))))*SQRT(2*Basic!$C$4*9.81)*Tool!$B$125)+(COS(RADIANS(90-DEGREES(ASIN(AD1263/2000))))*SQRT(2*Basic!$C$4*9.81)*COS(RADIANS(90-DEGREES(ASIN(AD1263/2000))))*SQRT(2*Basic!$C$4*9.81))))*(SQRT((SIN(RADIANS(90-DEGREES(ASIN(AD1263/2000))))*SQRT(2*Basic!$C$4*9.81)*Tool!$B$125*SIN(RADIANS(90-DEGREES(ASIN(AD1263/2000))))*SQRT(2*Basic!$C$4*9.81)*Tool!$B$125)+(COS(RADIANS(90-DEGREES(ASIN(AD1263/2000))))*SQRT(2*Basic!$C$4*9.81)*COS(RADIANS(90-DEGREES(ASIN(AD1263/2000))))*SQRT(2*Basic!$C$4*9.81))))/(2*9.81)</f>
        <v>1.2539355388900004</v>
      </c>
      <c r="AS1263" s="75">
        <f>(1/9.81)*((SQRT((SIN(RADIANS(90-DEGREES(ASIN(AD1263/2000))))*SQRT(2*Basic!$C$4*9.81)*Tool!$B$125*SIN(RADIANS(90-DEGREES(ASIN(AD1263/2000))))*SQRT(2*Basic!$C$4*9.81)*Tool!$B$125)+(COS(RADIANS(90-DEGREES(ASIN(AD1263/2000))))*SQRT(2*Basic!$C$4*9.81)*COS(RADIANS(90-DEGREES(ASIN(AD1263/2000))))*SQRT(2*Basic!$C$4*9.81))))*SIN(RADIANS(AK1263))+(SQRT(((SQRT((SIN(RADIANS(90-DEGREES(ASIN(AD1263/2000))))*SQRT(2*Basic!$C$4*9.81)*Tool!$B$125*SIN(RADIANS(90-DEGREES(ASIN(AD1263/2000))))*SQRT(2*Basic!$C$4*9.81)*Tool!$B$125)+(COS(RADIANS(90-DEGREES(ASIN(AD1263/2000))))*SQRT(2*Basic!$C$4*9.81)*COS(RADIANS(90-DEGREES(ASIN(AD1263/2000))))*SQRT(2*Basic!$C$4*9.81))))*SIN(RADIANS(AK1263))*(SQRT((SIN(RADIANS(90-DEGREES(ASIN(AD1263/2000))))*SQRT(2*Basic!$C$4*9.81)*Tool!$B$125*SIN(RADIANS(90-DEGREES(ASIN(AD1263/2000))))*SQRT(2*Basic!$C$4*9.81)*Tool!$B$125)+(COS(RADIANS(90-DEGREES(ASIN(AD1263/2000))))*SQRT(2*Basic!$C$4*9.81)*COS(RADIANS(90-DEGREES(ASIN(AD1263/2000))))*SQRT(2*Basic!$C$4*9.81))))*SIN(RADIANS(AK1263)))-19.62*(-Basic!$C$3))))*(SQRT((SIN(RADIANS(90-DEGREES(ASIN(AD1263/2000))))*SQRT(2*Basic!$C$4*9.81)*Tool!$B$125*SIN(RADIANS(90-DEGREES(ASIN(AD1263/2000))))*SQRT(2*Basic!$C$4*9.81)*Tool!$B$125)+(COS(RADIANS(90-DEGREES(ASIN(AD1263/2000))))*SQRT(2*Basic!$C$4*9.81)*COS(RADIANS(90-DEGREES(ASIN(AD1263/2000))))*SQRT(2*Basic!$C$4*9.81))))*COS(RADIANS(AK1263))</f>
        <v>5.8959687365494355</v>
      </c>
    </row>
    <row r="1264" spans="6:45" x14ac:dyDescent="0.3">
      <c r="F1264">
        <v>1262</v>
      </c>
      <c r="G1264" s="31">
        <f t="shared" si="128"/>
        <v>3.7204284527726941</v>
      </c>
      <c r="H1264" s="35">
        <f>Tool!$E$10+('Trajectory Map'!G1264*SIN(RADIANS(90-2*DEGREES(ASIN($D$5/2000))))/COS(RADIANS(90-2*DEGREES(ASIN($D$5/2000))))-('Trajectory Map'!G1264*'Trajectory Map'!G1264/((VLOOKUP($D$5,$AD$3:$AR$2002,15,FALSE)*4*COS(RADIANS(90-2*DEGREES(ASIN($D$5/2000))))*COS(RADIANS(90-2*DEGREES(ASIN($D$5/2000))))))))</f>
        <v>3.7984151324733046</v>
      </c>
      <c r="AD1264" s="33">
        <f t="shared" si="132"/>
        <v>1262</v>
      </c>
      <c r="AE1264" s="33">
        <f t="shared" si="129"/>
        <v>1551.5656608729132</v>
      </c>
      <c r="AH1264" s="33">
        <f t="shared" si="130"/>
        <v>39.123939316540358</v>
      </c>
      <c r="AI1264" s="33">
        <f t="shared" si="131"/>
        <v>50.876060683459642</v>
      </c>
      <c r="AK1264" s="75">
        <f t="shared" si="133"/>
        <v>11.752121366919283</v>
      </c>
      <c r="AN1264" s="64"/>
      <c r="AQ1264" s="64"/>
      <c r="AR1264" s="75">
        <f>(SQRT((SIN(RADIANS(90-DEGREES(ASIN(AD1264/2000))))*SQRT(2*Basic!$C$4*9.81)*Tool!$B$125*SIN(RADIANS(90-DEGREES(ASIN(AD1264/2000))))*SQRT(2*Basic!$C$4*9.81)*Tool!$B$125)+(COS(RADIANS(90-DEGREES(ASIN(AD1264/2000))))*SQRT(2*Basic!$C$4*9.81)*COS(RADIANS(90-DEGREES(ASIN(AD1264/2000))))*SQRT(2*Basic!$C$4*9.81))))*(SQRT((SIN(RADIANS(90-DEGREES(ASIN(AD1264/2000))))*SQRT(2*Basic!$C$4*9.81)*Tool!$B$125*SIN(RADIANS(90-DEGREES(ASIN(AD1264/2000))))*SQRT(2*Basic!$C$4*9.81)*Tool!$B$125)+(COS(RADIANS(90-DEGREES(ASIN(AD1264/2000))))*SQRT(2*Basic!$C$4*9.81)*COS(RADIANS(90-DEGREES(ASIN(AD1264/2000))))*SQRT(2*Basic!$C$4*9.81))))/(2*9.81)</f>
        <v>1.2546119299600003</v>
      </c>
      <c r="AS1264" s="75">
        <f>(1/9.81)*((SQRT((SIN(RADIANS(90-DEGREES(ASIN(AD1264/2000))))*SQRT(2*Basic!$C$4*9.81)*Tool!$B$125*SIN(RADIANS(90-DEGREES(ASIN(AD1264/2000))))*SQRT(2*Basic!$C$4*9.81)*Tool!$B$125)+(COS(RADIANS(90-DEGREES(ASIN(AD1264/2000))))*SQRT(2*Basic!$C$4*9.81)*COS(RADIANS(90-DEGREES(ASIN(AD1264/2000))))*SQRT(2*Basic!$C$4*9.81))))*SIN(RADIANS(AK1264))+(SQRT(((SQRT((SIN(RADIANS(90-DEGREES(ASIN(AD1264/2000))))*SQRT(2*Basic!$C$4*9.81)*Tool!$B$125*SIN(RADIANS(90-DEGREES(ASIN(AD1264/2000))))*SQRT(2*Basic!$C$4*9.81)*Tool!$B$125)+(COS(RADIANS(90-DEGREES(ASIN(AD1264/2000))))*SQRT(2*Basic!$C$4*9.81)*COS(RADIANS(90-DEGREES(ASIN(AD1264/2000))))*SQRT(2*Basic!$C$4*9.81))))*SIN(RADIANS(AK1264))*(SQRT((SIN(RADIANS(90-DEGREES(ASIN(AD1264/2000))))*SQRT(2*Basic!$C$4*9.81)*Tool!$B$125*SIN(RADIANS(90-DEGREES(ASIN(AD1264/2000))))*SQRT(2*Basic!$C$4*9.81)*Tool!$B$125)+(COS(RADIANS(90-DEGREES(ASIN(AD1264/2000))))*SQRT(2*Basic!$C$4*9.81)*COS(RADIANS(90-DEGREES(ASIN(AD1264/2000))))*SQRT(2*Basic!$C$4*9.81))))*SIN(RADIANS(AK1264)))-19.62*(-Basic!$C$3))))*(SQRT((SIN(RADIANS(90-DEGREES(ASIN(AD1264/2000))))*SQRT(2*Basic!$C$4*9.81)*Tool!$B$125*SIN(RADIANS(90-DEGREES(ASIN(AD1264/2000))))*SQRT(2*Basic!$C$4*9.81)*Tool!$B$125)+(COS(RADIANS(90-DEGREES(ASIN(AD1264/2000))))*SQRT(2*Basic!$C$4*9.81)*COS(RADIANS(90-DEGREES(ASIN(AD1264/2000))))*SQRT(2*Basic!$C$4*9.81))))*COS(RADIANS(AK1264))</f>
        <v>5.8959062321970306</v>
      </c>
    </row>
    <row r="1265" spans="6:45" x14ac:dyDescent="0.3">
      <c r="F1265">
        <v>1263</v>
      </c>
      <c r="G1265" s="31">
        <f t="shared" si="128"/>
        <v>3.7233764943359051</v>
      </c>
      <c r="H1265" s="35">
        <f>Tool!$E$10+('Trajectory Map'!G1265*SIN(RADIANS(90-2*DEGREES(ASIN($D$5/2000))))/COS(RADIANS(90-2*DEGREES(ASIN($D$5/2000))))-('Trajectory Map'!G1265*'Trajectory Map'!G1265/((VLOOKUP($D$5,$AD$3:$AR$2002,15,FALSE)*4*COS(RADIANS(90-2*DEGREES(ASIN($D$5/2000))))*COS(RADIANS(90-2*DEGREES(ASIN($D$5/2000))))))))</f>
        <v>3.7944896676718987</v>
      </c>
      <c r="AD1265" s="33">
        <f t="shared" si="132"/>
        <v>1263</v>
      </c>
      <c r="AE1265" s="33">
        <f t="shared" si="129"/>
        <v>1550.7517531829521</v>
      </c>
      <c r="AH1265" s="33">
        <f t="shared" si="130"/>
        <v>39.160876721635709</v>
      </c>
      <c r="AI1265" s="33">
        <f t="shared" si="131"/>
        <v>50.839123278364291</v>
      </c>
      <c r="AK1265" s="75">
        <f t="shared" si="133"/>
        <v>11.678246556728581</v>
      </c>
      <c r="AN1265" s="64"/>
      <c r="AQ1265" s="64"/>
      <c r="AR1265" s="75">
        <f>(SQRT((SIN(RADIANS(90-DEGREES(ASIN(AD1265/2000))))*SQRT(2*Basic!$C$4*9.81)*Tool!$B$125*SIN(RADIANS(90-DEGREES(ASIN(AD1265/2000))))*SQRT(2*Basic!$C$4*9.81)*Tool!$B$125)+(COS(RADIANS(90-DEGREES(ASIN(AD1265/2000))))*SQRT(2*Basic!$C$4*9.81)*COS(RADIANS(90-DEGREES(ASIN(AD1265/2000))))*SQRT(2*Basic!$C$4*9.81))))*(SQRT((SIN(RADIANS(90-DEGREES(ASIN(AD1265/2000))))*SQRT(2*Basic!$C$4*9.81)*Tool!$B$125*SIN(RADIANS(90-DEGREES(ASIN(AD1265/2000))))*SQRT(2*Basic!$C$4*9.81)*Tool!$B$125)+(COS(RADIANS(90-DEGREES(ASIN(AD1265/2000))))*SQRT(2*Basic!$C$4*9.81)*COS(RADIANS(90-DEGREES(ASIN(AD1265/2000))))*SQRT(2*Basic!$C$4*9.81))))/(2*9.81)</f>
        <v>1.2552888572100003</v>
      </c>
      <c r="AS1265" s="75">
        <f>(1/9.81)*((SQRT((SIN(RADIANS(90-DEGREES(ASIN(AD1265/2000))))*SQRT(2*Basic!$C$4*9.81)*Tool!$B$125*SIN(RADIANS(90-DEGREES(ASIN(AD1265/2000))))*SQRT(2*Basic!$C$4*9.81)*Tool!$B$125)+(COS(RADIANS(90-DEGREES(ASIN(AD1265/2000))))*SQRT(2*Basic!$C$4*9.81)*COS(RADIANS(90-DEGREES(ASIN(AD1265/2000))))*SQRT(2*Basic!$C$4*9.81))))*SIN(RADIANS(AK1265))+(SQRT(((SQRT((SIN(RADIANS(90-DEGREES(ASIN(AD1265/2000))))*SQRT(2*Basic!$C$4*9.81)*Tool!$B$125*SIN(RADIANS(90-DEGREES(ASIN(AD1265/2000))))*SQRT(2*Basic!$C$4*9.81)*Tool!$B$125)+(COS(RADIANS(90-DEGREES(ASIN(AD1265/2000))))*SQRT(2*Basic!$C$4*9.81)*COS(RADIANS(90-DEGREES(ASIN(AD1265/2000))))*SQRT(2*Basic!$C$4*9.81))))*SIN(RADIANS(AK1265))*(SQRT((SIN(RADIANS(90-DEGREES(ASIN(AD1265/2000))))*SQRT(2*Basic!$C$4*9.81)*Tool!$B$125*SIN(RADIANS(90-DEGREES(ASIN(AD1265/2000))))*SQRT(2*Basic!$C$4*9.81)*Tool!$B$125)+(COS(RADIANS(90-DEGREES(ASIN(AD1265/2000))))*SQRT(2*Basic!$C$4*9.81)*COS(RADIANS(90-DEGREES(ASIN(AD1265/2000))))*SQRT(2*Basic!$C$4*9.81))))*SIN(RADIANS(AK1265)))-19.62*(-Basic!$C$3))))*(SQRT((SIN(RADIANS(90-DEGREES(ASIN(AD1265/2000))))*SQRT(2*Basic!$C$4*9.81)*Tool!$B$125*SIN(RADIANS(90-DEGREES(ASIN(AD1265/2000))))*SQRT(2*Basic!$C$4*9.81)*Tool!$B$125)+(COS(RADIANS(90-DEGREES(ASIN(AD1265/2000))))*SQRT(2*Basic!$C$4*9.81)*COS(RADIANS(90-DEGREES(ASIN(AD1265/2000))))*SQRT(2*Basic!$C$4*9.81))))*COS(RADIANS(AK1265))</f>
        <v>5.895830139706459</v>
      </c>
    </row>
    <row r="1266" spans="6:45" x14ac:dyDescent="0.3">
      <c r="F1266">
        <v>1264</v>
      </c>
      <c r="G1266" s="31">
        <f t="shared" si="128"/>
        <v>3.7263245358991166</v>
      </c>
      <c r="H1266" s="35">
        <f>Tool!$E$10+('Trajectory Map'!G1266*SIN(RADIANS(90-2*DEGREES(ASIN($D$5/2000))))/COS(RADIANS(90-2*DEGREES(ASIN($D$5/2000))))-('Trajectory Map'!G1266*'Trajectory Map'!G1266/((VLOOKUP($D$5,$AD$3:$AR$2002,15,FALSE)*4*COS(RADIANS(90-2*DEGREES(ASIN($D$5/2000))))*COS(RADIANS(90-2*DEGREES(ASIN($D$5/2000))))))))</f>
        <v>3.7905607492769784</v>
      </c>
      <c r="AD1266" s="33">
        <f t="shared" si="132"/>
        <v>1264</v>
      </c>
      <c r="AE1266" s="33">
        <f t="shared" si="129"/>
        <v>1549.9367729039789</v>
      </c>
      <c r="AH1266" s="33">
        <f t="shared" si="130"/>
        <v>39.197833531095647</v>
      </c>
      <c r="AI1266" s="33">
        <f t="shared" si="131"/>
        <v>50.802166468904353</v>
      </c>
      <c r="AK1266" s="75">
        <f t="shared" si="133"/>
        <v>11.604332937808707</v>
      </c>
      <c r="AN1266" s="64"/>
      <c r="AQ1266" s="64"/>
      <c r="AR1266" s="75">
        <f>(SQRT((SIN(RADIANS(90-DEGREES(ASIN(AD1266/2000))))*SQRT(2*Basic!$C$4*9.81)*Tool!$B$125*SIN(RADIANS(90-DEGREES(ASIN(AD1266/2000))))*SQRT(2*Basic!$C$4*9.81)*Tool!$B$125)+(COS(RADIANS(90-DEGREES(ASIN(AD1266/2000))))*SQRT(2*Basic!$C$4*9.81)*COS(RADIANS(90-DEGREES(ASIN(AD1266/2000))))*SQRT(2*Basic!$C$4*9.81))))*(SQRT((SIN(RADIANS(90-DEGREES(ASIN(AD1266/2000))))*SQRT(2*Basic!$C$4*9.81)*Tool!$B$125*SIN(RADIANS(90-DEGREES(ASIN(AD1266/2000))))*SQRT(2*Basic!$C$4*9.81)*Tool!$B$125)+(COS(RADIANS(90-DEGREES(ASIN(AD1266/2000))))*SQRT(2*Basic!$C$4*9.81)*COS(RADIANS(90-DEGREES(ASIN(AD1266/2000))))*SQRT(2*Basic!$C$4*9.81))))/(2*9.81)</f>
        <v>1.2559663206399998</v>
      </c>
      <c r="AS1266" s="75">
        <f>(1/9.81)*((SQRT((SIN(RADIANS(90-DEGREES(ASIN(AD1266/2000))))*SQRT(2*Basic!$C$4*9.81)*Tool!$B$125*SIN(RADIANS(90-DEGREES(ASIN(AD1266/2000))))*SQRT(2*Basic!$C$4*9.81)*Tool!$B$125)+(COS(RADIANS(90-DEGREES(ASIN(AD1266/2000))))*SQRT(2*Basic!$C$4*9.81)*COS(RADIANS(90-DEGREES(ASIN(AD1266/2000))))*SQRT(2*Basic!$C$4*9.81))))*SIN(RADIANS(AK1266))+(SQRT(((SQRT((SIN(RADIANS(90-DEGREES(ASIN(AD1266/2000))))*SQRT(2*Basic!$C$4*9.81)*Tool!$B$125*SIN(RADIANS(90-DEGREES(ASIN(AD1266/2000))))*SQRT(2*Basic!$C$4*9.81)*Tool!$B$125)+(COS(RADIANS(90-DEGREES(ASIN(AD1266/2000))))*SQRT(2*Basic!$C$4*9.81)*COS(RADIANS(90-DEGREES(ASIN(AD1266/2000))))*SQRT(2*Basic!$C$4*9.81))))*SIN(RADIANS(AK1266))*(SQRT((SIN(RADIANS(90-DEGREES(ASIN(AD1266/2000))))*SQRT(2*Basic!$C$4*9.81)*Tool!$B$125*SIN(RADIANS(90-DEGREES(ASIN(AD1266/2000))))*SQRT(2*Basic!$C$4*9.81)*Tool!$B$125)+(COS(RADIANS(90-DEGREES(ASIN(AD1266/2000))))*SQRT(2*Basic!$C$4*9.81)*COS(RADIANS(90-DEGREES(ASIN(AD1266/2000))))*SQRT(2*Basic!$C$4*9.81))))*SIN(RADIANS(AK1266)))-19.62*(-Basic!$C$3))))*(SQRT((SIN(RADIANS(90-DEGREES(ASIN(AD1266/2000))))*SQRT(2*Basic!$C$4*9.81)*Tool!$B$125*SIN(RADIANS(90-DEGREES(ASIN(AD1266/2000))))*SQRT(2*Basic!$C$4*9.81)*Tool!$B$125)+(COS(RADIANS(90-DEGREES(ASIN(AD1266/2000))))*SQRT(2*Basic!$C$4*9.81)*COS(RADIANS(90-DEGREES(ASIN(AD1266/2000))))*SQRT(2*Basic!$C$4*9.81))))*COS(RADIANS(AK1266))</f>
        <v>5.8957404464344334</v>
      </c>
    </row>
    <row r="1267" spans="6:45" x14ac:dyDescent="0.3">
      <c r="F1267">
        <v>1265</v>
      </c>
      <c r="G1267" s="31">
        <f t="shared" si="128"/>
        <v>3.7292725774623277</v>
      </c>
      <c r="H1267" s="35">
        <f>Tool!$E$10+('Trajectory Map'!G1267*SIN(RADIANS(90-2*DEGREES(ASIN($D$5/2000))))/COS(RADIANS(90-2*DEGREES(ASIN($D$5/2000))))-('Trajectory Map'!G1267*'Trajectory Map'!G1267/((VLOOKUP($D$5,$AD$3:$AR$2002,15,FALSE)*4*COS(RADIANS(90-2*DEGREES(ASIN($D$5/2000))))*COS(RADIANS(90-2*DEGREES(ASIN($D$5/2000))))))))</f>
        <v>3.7866283772885438</v>
      </c>
      <c r="AD1267" s="33">
        <f t="shared" si="132"/>
        <v>1265</v>
      </c>
      <c r="AE1267" s="33">
        <f t="shared" si="129"/>
        <v>1549.1207183431509</v>
      </c>
      <c r="AH1267" s="33">
        <f t="shared" si="130"/>
        <v>39.234809790933568</v>
      </c>
      <c r="AI1267" s="33">
        <f t="shared" si="131"/>
        <v>50.765190209066432</v>
      </c>
      <c r="AK1267" s="75">
        <f t="shared" si="133"/>
        <v>11.530380418132864</v>
      </c>
      <c r="AN1267" s="64"/>
      <c r="AQ1267" s="64"/>
      <c r="AR1267" s="75">
        <f>(SQRT((SIN(RADIANS(90-DEGREES(ASIN(AD1267/2000))))*SQRT(2*Basic!$C$4*9.81)*Tool!$B$125*SIN(RADIANS(90-DEGREES(ASIN(AD1267/2000))))*SQRT(2*Basic!$C$4*9.81)*Tool!$B$125)+(COS(RADIANS(90-DEGREES(ASIN(AD1267/2000))))*SQRT(2*Basic!$C$4*9.81)*COS(RADIANS(90-DEGREES(ASIN(AD1267/2000))))*SQRT(2*Basic!$C$4*9.81))))*(SQRT((SIN(RADIANS(90-DEGREES(ASIN(AD1267/2000))))*SQRT(2*Basic!$C$4*9.81)*Tool!$B$125*SIN(RADIANS(90-DEGREES(ASIN(AD1267/2000))))*SQRT(2*Basic!$C$4*9.81)*Tool!$B$125)+(COS(RADIANS(90-DEGREES(ASIN(AD1267/2000))))*SQRT(2*Basic!$C$4*9.81)*COS(RADIANS(90-DEGREES(ASIN(AD1267/2000))))*SQRT(2*Basic!$C$4*9.81))))/(2*9.81)</f>
        <v>1.2566443202499997</v>
      </c>
      <c r="AS1267" s="75">
        <f>(1/9.81)*((SQRT((SIN(RADIANS(90-DEGREES(ASIN(AD1267/2000))))*SQRT(2*Basic!$C$4*9.81)*Tool!$B$125*SIN(RADIANS(90-DEGREES(ASIN(AD1267/2000))))*SQRT(2*Basic!$C$4*9.81)*Tool!$B$125)+(COS(RADIANS(90-DEGREES(ASIN(AD1267/2000))))*SQRT(2*Basic!$C$4*9.81)*COS(RADIANS(90-DEGREES(ASIN(AD1267/2000))))*SQRT(2*Basic!$C$4*9.81))))*SIN(RADIANS(AK1267))+(SQRT(((SQRT((SIN(RADIANS(90-DEGREES(ASIN(AD1267/2000))))*SQRT(2*Basic!$C$4*9.81)*Tool!$B$125*SIN(RADIANS(90-DEGREES(ASIN(AD1267/2000))))*SQRT(2*Basic!$C$4*9.81)*Tool!$B$125)+(COS(RADIANS(90-DEGREES(ASIN(AD1267/2000))))*SQRT(2*Basic!$C$4*9.81)*COS(RADIANS(90-DEGREES(ASIN(AD1267/2000))))*SQRT(2*Basic!$C$4*9.81))))*SIN(RADIANS(AK1267))*(SQRT((SIN(RADIANS(90-DEGREES(ASIN(AD1267/2000))))*SQRT(2*Basic!$C$4*9.81)*Tool!$B$125*SIN(RADIANS(90-DEGREES(ASIN(AD1267/2000))))*SQRT(2*Basic!$C$4*9.81)*Tool!$B$125)+(COS(RADIANS(90-DEGREES(ASIN(AD1267/2000))))*SQRT(2*Basic!$C$4*9.81)*COS(RADIANS(90-DEGREES(ASIN(AD1267/2000))))*SQRT(2*Basic!$C$4*9.81))))*SIN(RADIANS(AK1267)))-19.62*(-Basic!$C$3))))*(SQRT((SIN(RADIANS(90-DEGREES(ASIN(AD1267/2000))))*SQRT(2*Basic!$C$4*9.81)*Tool!$B$125*SIN(RADIANS(90-DEGREES(ASIN(AD1267/2000))))*SQRT(2*Basic!$C$4*9.81)*Tool!$B$125)+(COS(RADIANS(90-DEGREES(ASIN(AD1267/2000))))*SQRT(2*Basic!$C$4*9.81)*COS(RADIANS(90-DEGREES(ASIN(AD1267/2000))))*SQRT(2*Basic!$C$4*9.81))))*COS(RADIANS(AK1267))</f>
        <v>5.8956371397657668</v>
      </c>
    </row>
    <row r="1268" spans="6:45" x14ac:dyDescent="0.3">
      <c r="F1268">
        <v>1266</v>
      </c>
      <c r="G1268" s="31">
        <f t="shared" si="128"/>
        <v>3.7322206190255391</v>
      </c>
      <c r="H1268" s="35">
        <f>Tool!$E$10+('Trajectory Map'!G1268*SIN(RADIANS(90-2*DEGREES(ASIN($D$5/2000))))/COS(RADIANS(90-2*DEGREES(ASIN($D$5/2000))))-('Trajectory Map'!G1268*'Trajectory Map'!G1268/((VLOOKUP($D$5,$AD$3:$AR$2002,15,FALSE)*4*COS(RADIANS(90-2*DEGREES(ASIN($D$5/2000))))*COS(RADIANS(90-2*DEGREES(ASIN($D$5/2000))))))))</f>
        <v>3.7826925517065959</v>
      </c>
      <c r="AD1268" s="33">
        <f t="shared" si="132"/>
        <v>1266</v>
      </c>
      <c r="AE1268" s="33">
        <f t="shared" si="129"/>
        <v>1548.3035878018238</v>
      </c>
      <c r="AH1268" s="33">
        <f t="shared" si="130"/>
        <v>39.271805547316532</v>
      </c>
      <c r="AI1268" s="33">
        <f t="shared" si="131"/>
        <v>50.728194452683468</v>
      </c>
      <c r="AK1268" s="75">
        <f t="shared" si="133"/>
        <v>11.456388905366936</v>
      </c>
      <c r="AN1268" s="64"/>
      <c r="AQ1268" s="64"/>
      <c r="AR1268" s="75">
        <f>(SQRT((SIN(RADIANS(90-DEGREES(ASIN(AD1268/2000))))*SQRT(2*Basic!$C$4*9.81)*Tool!$B$125*SIN(RADIANS(90-DEGREES(ASIN(AD1268/2000))))*SQRT(2*Basic!$C$4*9.81)*Tool!$B$125)+(COS(RADIANS(90-DEGREES(ASIN(AD1268/2000))))*SQRT(2*Basic!$C$4*9.81)*COS(RADIANS(90-DEGREES(ASIN(AD1268/2000))))*SQRT(2*Basic!$C$4*9.81))))*(SQRT((SIN(RADIANS(90-DEGREES(ASIN(AD1268/2000))))*SQRT(2*Basic!$C$4*9.81)*Tool!$B$125*SIN(RADIANS(90-DEGREES(ASIN(AD1268/2000))))*SQRT(2*Basic!$C$4*9.81)*Tool!$B$125)+(COS(RADIANS(90-DEGREES(ASIN(AD1268/2000))))*SQRT(2*Basic!$C$4*9.81)*COS(RADIANS(90-DEGREES(ASIN(AD1268/2000))))*SQRT(2*Basic!$C$4*9.81))))/(2*9.81)</f>
        <v>1.25732285604</v>
      </c>
      <c r="AS1268" s="75">
        <f>(1/9.81)*((SQRT((SIN(RADIANS(90-DEGREES(ASIN(AD1268/2000))))*SQRT(2*Basic!$C$4*9.81)*Tool!$B$125*SIN(RADIANS(90-DEGREES(ASIN(AD1268/2000))))*SQRT(2*Basic!$C$4*9.81)*Tool!$B$125)+(COS(RADIANS(90-DEGREES(ASIN(AD1268/2000))))*SQRT(2*Basic!$C$4*9.81)*COS(RADIANS(90-DEGREES(ASIN(AD1268/2000))))*SQRT(2*Basic!$C$4*9.81))))*SIN(RADIANS(AK1268))+(SQRT(((SQRT((SIN(RADIANS(90-DEGREES(ASIN(AD1268/2000))))*SQRT(2*Basic!$C$4*9.81)*Tool!$B$125*SIN(RADIANS(90-DEGREES(ASIN(AD1268/2000))))*SQRT(2*Basic!$C$4*9.81)*Tool!$B$125)+(COS(RADIANS(90-DEGREES(ASIN(AD1268/2000))))*SQRT(2*Basic!$C$4*9.81)*COS(RADIANS(90-DEGREES(ASIN(AD1268/2000))))*SQRT(2*Basic!$C$4*9.81))))*SIN(RADIANS(AK1268))*(SQRT((SIN(RADIANS(90-DEGREES(ASIN(AD1268/2000))))*SQRT(2*Basic!$C$4*9.81)*Tool!$B$125*SIN(RADIANS(90-DEGREES(ASIN(AD1268/2000))))*SQRT(2*Basic!$C$4*9.81)*Tool!$B$125)+(COS(RADIANS(90-DEGREES(ASIN(AD1268/2000))))*SQRT(2*Basic!$C$4*9.81)*COS(RADIANS(90-DEGREES(ASIN(AD1268/2000))))*SQRT(2*Basic!$C$4*9.81))))*SIN(RADIANS(AK1268)))-19.62*(-Basic!$C$3))))*(SQRT((SIN(RADIANS(90-DEGREES(ASIN(AD1268/2000))))*SQRT(2*Basic!$C$4*9.81)*Tool!$B$125*SIN(RADIANS(90-DEGREES(ASIN(AD1268/2000))))*SQRT(2*Basic!$C$4*9.81)*Tool!$B$125)+(COS(RADIANS(90-DEGREES(ASIN(AD1268/2000))))*SQRT(2*Basic!$C$4*9.81)*COS(RADIANS(90-DEGREES(ASIN(AD1268/2000))))*SQRT(2*Basic!$C$4*9.81))))*COS(RADIANS(AK1268))</f>
        <v>5.8955202071134174</v>
      </c>
    </row>
    <row r="1269" spans="6:45" x14ac:dyDescent="0.3">
      <c r="F1269">
        <v>1267</v>
      </c>
      <c r="G1269" s="31">
        <f t="shared" si="128"/>
        <v>3.7351686605887502</v>
      </c>
      <c r="H1269" s="35">
        <f>Tool!$E$10+('Trajectory Map'!G1269*SIN(RADIANS(90-2*DEGREES(ASIN($D$5/2000))))/COS(RADIANS(90-2*DEGREES(ASIN($D$5/2000))))-('Trajectory Map'!G1269*'Trajectory Map'!G1269/((VLOOKUP($D$5,$AD$3:$AR$2002,15,FALSE)*4*COS(RADIANS(90-2*DEGREES(ASIN($D$5/2000))))*COS(RADIANS(90-2*DEGREES(ASIN($D$5/2000))))))))</f>
        <v>3.7787532725311332</v>
      </c>
      <c r="AD1269" s="33">
        <f t="shared" si="132"/>
        <v>1267</v>
      </c>
      <c r="AE1269" s="33">
        <f t="shared" si="129"/>
        <v>1547.4853795755228</v>
      </c>
      <c r="AH1269" s="33">
        <f t="shared" si="130"/>
        <v>39.308820846565979</v>
      </c>
      <c r="AI1269" s="33">
        <f t="shared" si="131"/>
        <v>50.691179153434021</v>
      </c>
      <c r="AK1269" s="75">
        <f t="shared" si="133"/>
        <v>11.382358306868042</v>
      </c>
      <c r="AN1269" s="64"/>
      <c r="AQ1269" s="64"/>
      <c r="AR1269" s="75">
        <f>(SQRT((SIN(RADIANS(90-DEGREES(ASIN(AD1269/2000))))*SQRT(2*Basic!$C$4*9.81)*Tool!$B$125*SIN(RADIANS(90-DEGREES(ASIN(AD1269/2000))))*SQRT(2*Basic!$C$4*9.81)*Tool!$B$125)+(COS(RADIANS(90-DEGREES(ASIN(AD1269/2000))))*SQRT(2*Basic!$C$4*9.81)*COS(RADIANS(90-DEGREES(ASIN(AD1269/2000))))*SQRT(2*Basic!$C$4*9.81))))*(SQRT((SIN(RADIANS(90-DEGREES(ASIN(AD1269/2000))))*SQRT(2*Basic!$C$4*9.81)*Tool!$B$125*SIN(RADIANS(90-DEGREES(ASIN(AD1269/2000))))*SQRT(2*Basic!$C$4*9.81)*Tool!$B$125)+(COS(RADIANS(90-DEGREES(ASIN(AD1269/2000))))*SQRT(2*Basic!$C$4*9.81)*COS(RADIANS(90-DEGREES(ASIN(AD1269/2000))))*SQRT(2*Basic!$C$4*9.81))))/(2*9.81)</f>
        <v>1.2580019280100001</v>
      </c>
      <c r="AS1269" s="75">
        <f>(1/9.81)*((SQRT((SIN(RADIANS(90-DEGREES(ASIN(AD1269/2000))))*SQRT(2*Basic!$C$4*9.81)*Tool!$B$125*SIN(RADIANS(90-DEGREES(ASIN(AD1269/2000))))*SQRT(2*Basic!$C$4*9.81)*Tool!$B$125)+(COS(RADIANS(90-DEGREES(ASIN(AD1269/2000))))*SQRT(2*Basic!$C$4*9.81)*COS(RADIANS(90-DEGREES(ASIN(AD1269/2000))))*SQRT(2*Basic!$C$4*9.81))))*SIN(RADIANS(AK1269))+(SQRT(((SQRT((SIN(RADIANS(90-DEGREES(ASIN(AD1269/2000))))*SQRT(2*Basic!$C$4*9.81)*Tool!$B$125*SIN(RADIANS(90-DEGREES(ASIN(AD1269/2000))))*SQRT(2*Basic!$C$4*9.81)*Tool!$B$125)+(COS(RADIANS(90-DEGREES(ASIN(AD1269/2000))))*SQRT(2*Basic!$C$4*9.81)*COS(RADIANS(90-DEGREES(ASIN(AD1269/2000))))*SQRT(2*Basic!$C$4*9.81))))*SIN(RADIANS(AK1269))*(SQRT((SIN(RADIANS(90-DEGREES(ASIN(AD1269/2000))))*SQRT(2*Basic!$C$4*9.81)*Tool!$B$125*SIN(RADIANS(90-DEGREES(ASIN(AD1269/2000))))*SQRT(2*Basic!$C$4*9.81)*Tool!$B$125)+(COS(RADIANS(90-DEGREES(ASIN(AD1269/2000))))*SQRT(2*Basic!$C$4*9.81)*COS(RADIANS(90-DEGREES(ASIN(AD1269/2000))))*SQRT(2*Basic!$C$4*9.81))))*SIN(RADIANS(AK1269)))-19.62*(-Basic!$C$3))))*(SQRT((SIN(RADIANS(90-DEGREES(ASIN(AD1269/2000))))*SQRT(2*Basic!$C$4*9.81)*Tool!$B$125*SIN(RADIANS(90-DEGREES(ASIN(AD1269/2000))))*SQRT(2*Basic!$C$4*9.81)*Tool!$B$125)+(COS(RADIANS(90-DEGREES(ASIN(AD1269/2000))))*SQRT(2*Basic!$C$4*9.81)*COS(RADIANS(90-DEGREES(ASIN(AD1269/2000))))*SQRT(2*Basic!$C$4*9.81))))*COS(RADIANS(AK1269))</f>
        <v>5.8953896359185594</v>
      </c>
    </row>
    <row r="1270" spans="6:45" x14ac:dyDescent="0.3">
      <c r="F1270">
        <v>1268</v>
      </c>
      <c r="G1270" s="31">
        <f t="shared" si="128"/>
        <v>3.7381167021519617</v>
      </c>
      <c r="H1270" s="35">
        <f>Tool!$E$10+('Trajectory Map'!G1270*SIN(RADIANS(90-2*DEGREES(ASIN($D$5/2000))))/COS(RADIANS(90-2*DEGREES(ASIN($D$5/2000))))-('Trajectory Map'!G1270*'Trajectory Map'!G1270/((VLOOKUP($D$5,$AD$3:$AR$2002,15,FALSE)*4*COS(RADIANS(90-2*DEGREES(ASIN($D$5/2000))))*COS(RADIANS(90-2*DEGREES(ASIN($D$5/2000))))))))</f>
        <v>3.7748105397621563</v>
      </c>
      <c r="AD1270" s="33">
        <f t="shared" si="132"/>
        <v>1268</v>
      </c>
      <c r="AE1270" s="33">
        <f t="shared" si="129"/>
        <v>1546.6660919539163</v>
      </c>
      <c r="AH1270" s="33">
        <f t="shared" si="130"/>
        <v>39.34585573515848</v>
      </c>
      <c r="AI1270" s="33">
        <f t="shared" si="131"/>
        <v>50.65414426484152</v>
      </c>
      <c r="AK1270" s="75">
        <f t="shared" si="133"/>
        <v>11.30828852968304</v>
      </c>
      <c r="AN1270" s="64"/>
      <c r="AQ1270" s="64"/>
      <c r="AR1270" s="75">
        <f>(SQRT((SIN(RADIANS(90-DEGREES(ASIN(AD1270/2000))))*SQRT(2*Basic!$C$4*9.81)*Tool!$B$125*SIN(RADIANS(90-DEGREES(ASIN(AD1270/2000))))*SQRT(2*Basic!$C$4*9.81)*Tool!$B$125)+(COS(RADIANS(90-DEGREES(ASIN(AD1270/2000))))*SQRT(2*Basic!$C$4*9.81)*COS(RADIANS(90-DEGREES(ASIN(AD1270/2000))))*SQRT(2*Basic!$C$4*9.81))))*(SQRT((SIN(RADIANS(90-DEGREES(ASIN(AD1270/2000))))*SQRT(2*Basic!$C$4*9.81)*Tool!$B$125*SIN(RADIANS(90-DEGREES(ASIN(AD1270/2000))))*SQRT(2*Basic!$C$4*9.81)*Tool!$B$125)+(COS(RADIANS(90-DEGREES(ASIN(AD1270/2000))))*SQRT(2*Basic!$C$4*9.81)*COS(RADIANS(90-DEGREES(ASIN(AD1270/2000))))*SQRT(2*Basic!$C$4*9.81))))/(2*9.81)</f>
        <v>1.2586815361599999</v>
      </c>
      <c r="AS1270" s="75">
        <f>(1/9.81)*((SQRT((SIN(RADIANS(90-DEGREES(ASIN(AD1270/2000))))*SQRT(2*Basic!$C$4*9.81)*Tool!$B$125*SIN(RADIANS(90-DEGREES(ASIN(AD1270/2000))))*SQRT(2*Basic!$C$4*9.81)*Tool!$B$125)+(COS(RADIANS(90-DEGREES(ASIN(AD1270/2000))))*SQRT(2*Basic!$C$4*9.81)*COS(RADIANS(90-DEGREES(ASIN(AD1270/2000))))*SQRT(2*Basic!$C$4*9.81))))*SIN(RADIANS(AK1270))+(SQRT(((SQRT((SIN(RADIANS(90-DEGREES(ASIN(AD1270/2000))))*SQRT(2*Basic!$C$4*9.81)*Tool!$B$125*SIN(RADIANS(90-DEGREES(ASIN(AD1270/2000))))*SQRT(2*Basic!$C$4*9.81)*Tool!$B$125)+(COS(RADIANS(90-DEGREES(ASIN(AD1270/2000))))*SQRT(2*Basic!$C$4*9.81)*COS(RADIANS(90-DEGREES(ASIN(AD1270/2000))))*SQRT(2*Basic!$C$4*9.81))))*SIN(RADIANS(AK1270))*(SQRT((SIN(RADIANS(90-DEGREES(ASIN(AD1270/2000))))*SQRT(2*Basic!$C$4*9.81)*Tool!$B$125*SIN(RADIANS(90-DEGREES(ASIN(AD1270/2000))))*SQRT(2*Basic!$C$4*9.81)*Tool!$B$125)+(COS(RADIANS(90-DEGREES(ASIN(AD1270/2000))))*SQRT(2*Basic!$C$4*9.81)*COS(RADIANS(90-DEGREES(ASIN(AD1270/2000))))*SQRT(2*Basic!$C$4*9.81))))*SIN(RADIANS(AK1270)))-19.62*(-Basic!$C$3))))*(SQRT((SIN(RADIANS(90-DEGREES(ASIN(AD1270/2000))))*SQRT(2*Basic!$C$4*9.81)*Tool!$B$125*SIN(RADIANS(90-DEGREES(ASIN(AD1270/2000))))*SQRT(2*Basic!$C$4*9.81)*Tool!$B$125)+(COS(RADIANS(90-DEGREES(ASIN(AD1270/2000))))*SQRT(2*Basic!$C$4*9.81)*COS(RADIANS(90-DEGREES(ASIN(AD1270/2000))))*SQRT(2*Basic!$C$4*9.81))))*COS(RADIANS(AK1270))</f>
        <v>5.8952454136506374</v>
      </c>
    </row>
    <row r="1271" spans="6:45" x14ac:dyDescent="0.3">
      <c r="F1271">
        <v>1269</v>
      </c>
      <c r="G1271" s="31">
        <f t="shared" si="128"/>
        <v>3.7410647437151732</v>
      </c>
      <c r="H1271" s="35">
        <f>Tool!$E$10+('Trajectory Map'!G1271*SIN(RADIANS(90-2*DEGREES(ASIN($D$5/2000))))/COS(RADIANS(90-2*DEGREES(ASIN($D$5/2000))))-('Trajectory Map'!G1271*'Trajectory Map'!G1271/((VLOOKUP($D$5,$AD$3:$AR$2002,15,FALSE)*4*COS(RADIANS(90-2*DEGREES(ASIN($D$5/2000))))*COS(RADIANS(90-2*DEGREES(ASIN($D$5/2000))))))))</f>
        <v>3.7708643533996655</v>
      </c>
      <c r="AD1271" s="33">
        <f t="shared" si="132"/>
        <v>1269</v>
      </c>
      <c r="AE1271" s="33">
        <f t="shared" si="129"/>
        <v>1545.8457232207877</v>
      </c>
      <c r="AH1271" s="33">
        <f t="shared" si="130"/>
        <v>39.382910259726451</v>
      </c>
      <c r="AI1271" s="33">
        <f t="shared" si="131"/>
        <v>50.617089740273549</v>
      </c>
      <c r="AK1271" s="75">
        <f t="shared" si="133"/>
        <v>11.234179480547098</v>
      </c>
      <c r="AN1271" s="64"/>
      <c r="AQ1271" s="64"/>
      <c r="AR1271" s="75">
        <f>(SQRT((SIN(RADIANS(90-DEGREES(ASIN(AD1271/2000))))*SQRT(2*Basic!$C$4*9.81)*Tool!$B$125*SIN(RADIANS(90-DEGREES(ASIN(AD1271/2000))))*SQRT(2*Basic!$C$4*9.81)*Tool!$B$125)+(COS(RADIANS(90-DEGREES(ASIN(AD1271/2000))))*SQRT(2*Basic!$C$4*9.81)*COS(RADIANS(90-DEGREES(ASIN(AD1271/2000))))*SQRT(2*Basic!$C$4*9.81))))*(SQRT((SIN(RADIANS(90-DEGREES(ASIN(AD1271/2000))))*SQRT(2*Basic!$C$4*9.81)*Tool!$B$125*SIN(RADIANS(90-DEGREES(ASIN(AD1271/2000))))*SQRT(2*Basic!$C$4*9.81)*Tool!$B$125)+(COS(RADIANS(90-DEGREES(ASIN(AD1271/2000))))*SQRT(2*Basic!$C$4*9.81)*COS(RADIANS(90-DEGREES(ASIN(AD1271/2000))))*SQRT(2*Basic!$C$4*9.81))))/(2*9.81)</f>
        <v>1.2593616804900001</v>
      </c>
      <c r="AS1271" s="75">
        <f>(1/9.81)*((SQRT((SIN(RADIANS(90-DEGREES(ASIN(AD1271/2000))))*SQRT(2*Basic!$C$4*9.81)*Tool!$B$125*SIN(RADIANS(90-DEGREES(ASIN(AD1271/2000))))*SQRT(2*Basic!$C$4*9.81)*Tool!$B$125)+(COS(RADIANS(90-DEGREES(ASIN(AD1271/2000))))*SQRT(2*Basic!$C$4*9.81)*COS(RADIANS(90-DEGREES(ASIN(AD1271/2000))))*SQRT(2*Basic!$C$4*9.81))))*SIN(RADIANS(AK1271))+(SQRT(((SQRT((SIN(RADIANS(90-DEGREES(ASIN(AD1271/2000))))*SQRT(2*Basic!$C$4*9.81)*Tool!$B$125*SIN(RADIANS(90-DEGREES(ASIN(AD1271/2000))))*SQRT(2*Basic!$C$4*9.81)*Tool!$B$125)+(COS(RADIANS(90-DEGREES(ASIN(AD1271/2000))))*SQRT(2*Basic!$C$4*9.81)*COS(RADIANS(90-DEGREES(ASIN(AD1271/2000))))*SQRT(2*Basic!$C$4*9.81))))*SIN(RADIANS(AK1271))*(SQRT((SIN(RADIANS(90-DEGREES(ASIN(AD1271/2000))))*SQRT(2*Basic!$C$4*9.81)*Tool!$B$125*SIN(RADIANS(90-DEGREES(ASIN(AD1271/2000))))*SQRT(2*Basic!$C$4*9.81)*Tool!$B$125)+(COS(RADIANS(90-DEGREES(ASIN(AD1271/2000))))*SQRT(2*Basic!$C$4*9.81)*COS(RADIANS(90-DEGREES(ASIN(AD1271/2000))))*SQRT(2*Basic!$C$4*9.81))))*SIN(RADIANS(AK1271)))-19.62*(-Basic!$C$3))))*(SQRT((SIN(RADIANS(90-DEGREES(ASIN(AD1271/2000))))*SQRT(2*Basic!$C$4*9.81)*Tool!$B$125*SIN(RADIANS(90-DEGREES(ASIN(AD1271/2000))))*SQRT(2*Basic!$C$4*9.81)*Tool!$B$125)+(COS(RADIANS(90-DEGREES(ASIN(AD1271/2000))))*SQRT(2*Basic!$C$4*9.81)*COS(RADIANS(90-DEGREES(ASIN(AD1271/2000))))*SQRT(2*Basic!$C$4*9.81))))*COS(RADIANS(AK1271))</f>
        <v>5.8950875278074335</v>
      </c>
    </row>
    <row r="1272" spans="6:45" x14ac:dyDescent="0.3">
      <c r="F1272">
        <v>1270</v>
      </c>
      <c r="G1272" s="31">
        <f t="shared" si="128"/>
        <v>3.7440127852783842</v>
      </c>
      <c r="H1272" s="35">
        <f>Tool!$E$10+('Trajectory Map'!G1272*SIN(RADIANS(90-2*DEGREES(ASIN($D$5/2000))))/COS(RADIANS(90-2*DEGREES(ASIN($D$5/2000))))-('Trajectory Map'!G1272*'Trajectory Map'!G1272/((VLOOKUP($D$5,$AD$3:$AR$2002,15,FALSE)*4*COS(RADIANS(90-2*DEGREES(ASIN($D$5/2000))))*COS(RADIANS(90-2*DEGREES(ASIN($D$5/2000))))))))</f>
        <v>3.7669147134436609</v>
      </c>
      <c r="AD1272" s="33">
        <f t="shared" si="132"/>
        <v>1270</v>
      </c>
      <c r="AE1272" s="33">
        <f t="shared" si="129"/>
        <v>1545.0242716540088</v>
      </c>
      <c r="AH1272" s="33">
        <f t="shared" si="130"/>
        <v>39.419984467059002</v>
      </c>
      <c r="AI1272" s="33">
        <f t="shared" si="131"/>
        <v>50.580015532940998</v>
      </c>
      <c r="AK1272" s="75">
        <f t="shared" si="133"/>
        <v>11.160031065881995</v>
      </c>
      <c r="AN1272" s="64"/>
      <c r="AQ1272" s="64"/>
      <c r="AR1272" s="75">
        <f>(SQRT((SIN(RADIANS(90-DEGREES(ASIN(AD1272/2000))))*SQRT(2*Basic!$C$4*9.81)*Tool!$B$125*SIN(RADIANS(90-DEGREES(ASIN(AD1272/2000))))*SQRT(2*Basic!$C$4*9.81)*Tool!$B$125)+(COS(RADIANS(90-DEGREES(ASIN(AD1272/2000))))*SQRT(2*Basic!$C$4*9.81)*COS(RADIANS(90-DEGREES(ASIN(AD1272/2000))))*SQRT(2*Basic!$C$4*9.81))))*(SQRT((SIN(RADIANS(90-DEGREES(ASIN(AD1272/2000))))*SQRT(2*Basic!$C$4*9.81)*Tool!$B$125*SIN(RADIANS(90-DEGREES(ASIN(AD1272/2000))))*SQRT(2*Basic!$C$4*9.81)*Tool!$B$125)+(COS(RADIANS(90-DEGREES(ASIN(AD1272/2000))))*SQRT(2*Basic!$C$4*9.81)*COS(RADIANS(90-DEGREES(ASIN(AD1272/2000))))*SQRT(2*Basic!$C$4*9.81))))/(2*9.81)</f>
        <v>1.2600423610000002</v>
      </c>
      <c r="AS1272" s="75">
        <f>(1/9.81)*((SQRT((SIN(RADIANS(90-DEGREES(ASIN(AD1272/2000))))*SQRT(2*Basic!$C$4*9.81)*Tool!$B$125*SIN(RADIANS(90-DEGREES(ASIN(AD1272/2000))))*SQRT(2*Basic!$C$4*9.81)*Tool!$B$125)+(COS(RADIANS(90-DEGREES(ASIN(AD1272/2000))))*SQRT(2*Basic!$C$4*9.81)*COS(RADIANS(90-DEGREES(ASIN(AD1272/2000))))*SQRT(2*Basic!$C$4*9.81))))*SIN(RADIANS(AK1272))+(SQRT(((SQRT((SIN(RADIANS(90-DEGREES(ASIN(AD1272/2000))))*SQRT(2*Basic!$C$4*9.81)*Tool!$B$125*SIN(RADIANS(90-DEGREES(ASIN(AD1272/2000))))*SQRT(2*Basic!$C$4*9.81)*Tool!$B$125)+(COS(RADIANS(90-DEGREES(ASIN(AD1272/2000))))*SQRT(2*Basic!$C$4*9.81)*COS(RADIANS(90-DEGREES(ASIN(AD1272/2000))))*SQRT(2*Basic!$C$4*9.81))))*SIN(RADIANS(AK1272))*(SQRT((SIN(RADIANS(90-DEGREES(ASIN(AD1272/2000))))*SQRT(2*Basic!$C$4*9.81)*Tool!$B$125*SIN(RADIANS(90-DEGREES(ASIN(AD1272/2000))))*SQRT(2*Basic!$C$4*9.81)*Tool!$B$125)+(COS(RADIANS(90-DEGREES(ASIN(AD1272/2000))))*SQRT(2*Basic!$C$4*9.81)*COS(RADIANS(90-DEGREES(ASIN(AD1272/2000))))*SQRT(2*Basic!$C$4*9.81))))*SIN(RADIANS(AK1272)))-19.62*(-Basic!$C$3))))*(SQRT((SIN(RADIANS(90-DEGREES(ASIN(AD1272/2000))))*SQRT(2*Basic!$C$4*9.81)*Tool!$B$125*SIN(RADIANS(90-DEGREES(ASIN(AD1272/2000))))*SQRT(2*Basic!$C$4*9.81)*Tool!$B$125)+(COS(RADIANS(90-DEGREES(ASIN(AD1272/2000))))*SQRT(2*Basic!$C$4*9.81)*COS(RADIANS(90-DEGREES(ASIN(AD1272/2000))))*SQRT(2*Basic!$C$4*9.81))))*COS(RADIANS(AK1272))</f>
        <v>5.8949159659151151</v>
      </c>
    </row>
    <row r="1273" spans="6:45" x14ac:dyDescent="0.3">
      <c r="F1273">
        <v>1271</v>
      </c>
      <c r="G1273" s="31">
        <f t="shared" si="128"/>
        <v>3.7469608268415957</v>
      </c>
      <c r="H1273" s="35">
        <f>Tool!$E$10+('Trajectory Map'!G1273*SIN(RADIANS(90-2*DEGREES(ASIN($D$5/2000))))/COS(RADIANS(90-2*DEGREES(ASIN($D$5/2000))))-('Trajectory Map'!G1273*'Trajectory Map'!G1273/((VLOOKUP($D$5,$AD$3:$AR$2002,15,FALSE)*4*COS(RADIANS(90-2*DEGREES(ASIN($D$5/2000))))*COS(RADIANS(90-2*DEGREES(ASIN($D$5/2000))))))))</f>
        <v>3.7629616198941411</v>
      </c>
      <c r="AD1273" s="33">
        <f t="shared" si="132"/>
        <v>1271</v>
      </c>
      <c r="AE1273" s="33">
        <f t="shared" si="129"/>
        <v>1544.2017355255109</v>
      </c>
      <c r="AH1273" s="33">
        <f t="shared" si="130"/>
        <v>39.457078404102553</v>
      </c>
      <c r="AI1273" s="33">
        <f t="shared" si="131"/>
        <v>50.542921595897447</v>
      </c>
      <c r="AK1273" s="75">
        <f t="shared" si="133"/>
        <v>11.085843191794893</v>
      </c>
      <c r="AN1273" s="64"/>
      <c r="AQ1273" s="64"/>
      <c r="AR1273" s="75">
        <f>(SQRT((SIN(RADIANS(90-DEGREES(ASIN(AD1273/2000))))*SQRT(2*Basic!$C$4*9.81)*Tool!$B$125*SIN(RADIANS(90-DEGREES(ASIN(AD1273/2000))))*SQRT(2*Basic!$C$4*9.81)*Tool!$B$125)+(COS(RADIANS(90-DEGREES(ASIN(AD1273/2000))))*SQRT(2*Basic!$C$4*9.81)*COS(RADIANS(90-DEGREES(ASIN(AD1273/2000))))*SQRT(2*Basic!$C$4*9.81))))*(SQRT((SIN(RADIANS(90-DEGREES(ASIN(AD1273/2000))))*SQRT(2*Basic!$C$4*9.81)*Tool!$B$125*SIN(RADIANS(90-DEGREES(ASIN(AD1273/2000))))*SQRT(2*Basic!$C$4*9.81)*Tool!$B$125)+(COS(RADIANS(90-DEGREES(ASIN(AD1273/2000))))*SQRT(2*Basic!$C$4*9.81)*COS(RADIANS(90-DEGREES(ASIN(AD1273/2000))))*SQRT(2*Basic!$C$4*9.81))))/(2*9.81)</f>
        <v>1.2607235776899994</v>
      </c>
      <c r="AS1273" s="75">
        <f>(1/9.81)*((SQRT((SIN(RADIANS(90-DEGREES(ASIN(AD1273/2000))))*SQRT(2*Basic!$C$4*9.81)*Tool!$B$125*SIN(RADIANS(90-DEGREES(ASIN(AD1273/2000))))*SQRT(2*Basic!$C$4*9.81)*Tool!$B$125)+(COS(RADIANS(90-DEGREES(ASIN(AD1273/2000))))*SQRT(2*Basic!$C$4*9.81)*COS(RADIANS(90-DEGREES(ASIN(AD1273/2000))))*SQRT(2*Basic!$C$4*9.81))))*SIN(RADIANS(AK1273))+(SQRT(((SQRT((SIN(RADIANS(90-DEGREES(ASIN(AD1273/2000))))*SQRT(2*Basic!$C$4*9.81)*Tool!$B$125*SIN(RADIANS(90-DEGREES(ASIN(AD1273/2000))))*SQRT(2*Basic!$C$4*9.81)*Tool!$B$125)+(COS(RADIANS(90-DEGREES(ASIN(AD1273/2000))))*SQRT(2*Basic!$C$4*9.81)*COS(RADIANS(90-DEGREES(ASIN(AD1273/2000))))*SQRT(2*Basic!$C$4*9.81))))*SIN(RADIANS(AK1273))*(SQRT((SIN(RADIANS(90-DEGREES(ASIN(AD1273/2000))))*SQRT(2*Basic!$C$4*9.81)*Tool!$B$125*SIN(RADIANS(90-DEGREES(ASIN(AD1273/2000))))*SQRT(2*Basic!$C$4*9.81)*Tool!$B$125)+(COS(RADIANS(90-DEGREES(ASIN(AD1273/2000))))*SQRT(2*Basic!$C$4*9.81)*COS(RADIANS(90-DEGREES(ASIN(AD1273/2000))))*SQRT(2*Basic!$C$4*9.81))))*SIN(RADIANS(AK1273)))-19.62*(-Basic!$C$3))))*(SQRT((SIN(RADIANS(90-DEGREES(ASIN(AD1273/2000))))*SQRT(2*Basic!$C$4*9.81)*Tool!$B$125*SIN(RADIANS(90-DEGREES(ASIN(AD1273/2000))))*SQRT(2*Basic!$C$4*9.81)*Tool!$B$125)+(COS(RADIANS(90-DEGREES(ASIN(AD1273/2000))))*SQRT(2*Basic!$C$4*9.81)*COS(RADIANS(90-DEGREES(ASIN(AD1273/2000))))*SQRT(2*Basic!$C$4*9.81))))*COS(RADIANS(AK1273))</f>
        <v>5.8947307155283042</v>
      </c>
    </row>
    <row r="1274" spans="6:45" x14ac:dyDescent="0.3">
      <c r="F1274">
        <v>1272</v>
      </c>
      <c r="G1274" s="31">
        <f t="shared" si="128"/>
        <v>3.7499088684048072</v>
      </c>
      <c r="H1274" s="35">
        <f>Tool!$E$10+('Trajectory Map'!G1274*SIN(RADIANS(90-2*DEGREES(ASIN($D$5/2000))))/COS(RADIANS(90-2*DEGREES(ASIN($D$5/2000))))-('Trajectory Map'!G1274*'Trajectory Map'!G1274/((VLOOKUP($D$5,$AD$3:$AR$2002,15,FALSE)*4*COS(RADIANS(90-2*DEGREES(ASIN($D$5/2000))))*COS(RADIANS(90-2*DEGREES(ASIN($D$5/2000))))))))</f>
        <v>3.7590050727511075</v>
      </c>
      <c r="AD1274" s="33">
        <f t="shared" si="132"/>
        <v>1272</v>
      </c>
      <c r="AE1274" s="33">
        <f t="shared" si="129"/>
        <v>1543.3781131012581</v>
      </c>
      <c r="AH1274" s="33">
        <f t="shared" si="130"/>
        <v>39.494192117961774</v>
      </c>
      <c r="AI1274" s="33">
        <f t="shared" si="131"/>
        <v>50.505807882038226</v>
      </c>
      <c r="AK1274" s="75">
        <f t="shared" si="133"/>
        <v>11.011615764076453</v>
      </c>
      <c r="AN1274" s="64"/>
      <c r="AQ1274" s="64"/>
      <c r="AR1274" s="75">
        <f>(SQRT((SIN(RADIANS(90-DEGREES(ASIN(AD1274/2000))))*SQRT(2*Basic!$C$4*9.81)*Tool!$B$125*SIN(RADIANS(90-DEGREES(ASIN(AD1274/2000))))*SQRT(2*Basic!$C$4*9.81)*Tool!$B$125)+(COS(RADIANS(90-DEGREES(ASIN(AD1274/2000))))*SQRT(2*Basic!$C$4*9.81)*COS(RADIANS(90-DEGREES(ASIN(AD1274/2000))))*SQRT(2*Basic!$C$4*9.81))))*(SQRT((SIN(RADIANS(90-DEGREES(ASIN(AD1274/2000))))*SQRT(2*Basic!$C$4*9.81)*Tool!$B$125*SIN(RADIANS(90-DEGREES(ASIN(AD1274/2000))))*SQRT(2*Basic!$C$4*9.81)*Tool!$B$125)+(COS(RADIANS(90-DEGREES(ASIN(AD1274/2000))))*SQRT(2*Basic!$C$4*9.81)*COS(RADIANS(90-DEGREES(ASIN(AD1274/2000))))*SQRT(2*Basic!$C$4*9.81))))/(2*9.81)</f>
        <v>1.2614053305599999</v>
      </c>
      <c r="AS1274" s="75">
        <f>(1/9.81)*((SQRT((SIN(RADIANS(90-DEGREES(ASIN(AD1274/2000))))*SQRT(2*Basic!$C$4*9.81)*Tool!$B$125*SIN(RADIANS(90-DEGREES(ASIN(AD1274/2000))))*SQRT(2*Basic!$C$4*9.81)*Tool!$B$125)+(COS(RADIANS(90-DEGREES(ASIN(AD1274/2000))))*SQRT(2*Basic!$C$4*9.81)*COS(RADIANS(90-DEGREES(ASIN(AD1274/2000))))*SQRT(2*Basic!$C$4*9.81))))*SIN(RADIANS(AK1274))+(SQRT(((SQRT((SIN(RADIANS(90-DEGREES(ASIN(AD1274/2000))))*SQRT(2*Basic!$C$4*9.81)*Tool!$B$125*SIN(RADIANS(90-DEGREES(ASIN(AD1274/2000))))*SQRT(2*Basic!$C$4*9.81)*Tool!$B$125)+(COS(RADIANS(90-DEGREES(ASIN(AD1274/2000))))*SQRT(2*Basic!$C$4*9.81)*COS(RADIANS(90-DEGREES(ASIN(AD1274/2000))))*SQRT(2*Basic!$C$4*9.81))))*SIN(RADIANS(AK1274))*(SQRT((SIN(RADIANS(90-DEGREES(ASIN(AD1274/2000))))*SQRT(2*Basic!$C$4*9.81)*Tool!$B$125*SIN(RADIANS(90-DEGREES(ASIN(AD1274/2000))))*SQRT(2*Basic!$C$4*9.81)*Tool!$B$125)+(COS(RADIANS(90-DEGREES(ASIN(AD1274/2000))))*SQRT(2*Basic!$C$4*9.81)*COS(RADIANS(90-DEGREES(ASIN(AD1274/2000))))*SQRT(2*Basic!$C$4*9.81))))*SIN(RADIANS(AK1274)))-19.62*(-Basic!$C$3))))*(SQRT((SIN(RADIANS(90-DEGREES(ASIN(AD1274/2000))))*SQRT(2*Basic!$C$4*9.81)*Tool!$B$125*SIN(RADIANS(90-DEGREES(ASIN(AD1274/2000))))*SQRT(2*Basic!$C$4*9.81)*Tool!$B$125)+(COS(RADIANS(90-DEGREES(ASIN(AD1274/2000))))*SQRT(2*Basic!$C$4*9.81)*COS(RADIANS(90-DEGREES(ASIN(AD1274/2000))))*SQRT(2*Basic!$C$4*9.81))))*COS(RADIANS(AK1274))</f>
        <v>5.8945317642301269</v>
      </c>
    </row>
    <row r="1275" spans="6:45" x14ac:dyDescent="0.3">
      <c r="F1275">
        <v>1273</v>
      </c>
      <c r="G1275" s="31">
        <f t="shared" si="128"/>
        <v>3.7528569099680187</v>
      </c>
      <c r="H1275" s="35">
        <f>Tool!$E$10+('Trajectory Map'!G1275*SIN(RADIANS(90-2*DEGREES(ASIN($D$5/2000))))/COS(RADIANS(90-2*DEGREES(ASIN($D$5/2000))))-('Trajectory Map'!G1275*'Trajectory Map'!G1275/((VLOOKUP($D$5,$AD$3:$AR$2002,15,FALSE)*4*COS(RADIANS(90-2*DEGREES(ASIN($D$5/2000))))*COS(RADIANS(90-2*DEGREES(ASIN($D$5/2000))))))))</f>
        <v>3.7550450720145605</v>
      </c>
      <c r="AD1275" s="33">
        <f t="shared" si="132"/>
        <v>1273</v>
      </c>
      <c r="AE1275" s="33">
        <f t="shared" si="129"/>
        <v>1542.5534026412181</v>
      </c>
      <c r="AH1275" s="33">
        <f t="shared" si="130"/>
        <v>39.531325655900154</v>
      </c>
      <c r="AI1275" s="33">
        <f t="shared" si="131"/>
        <v>50.468674344099846</v>
      </c>
      <c r="AK1275" s="75">
        <f t="shared" si="133"/>
        <v>10.937348688199691</v>
      </c>
      <c r="AN1275" s="64"/>
      <c r="AQ1275" s="64"/>
      <c r="AR1275" s="75">
        <f>(SQRT((SIN(RADIANS(90-DEGREES(ASIN(AD1275/2000))))*SQRT(2*Basic!$C$4*9.81)*Tool!$B$125*SIN(RADIANS(90-DEGREES(ASIN(AD1275/2000))))*SQRT(2*Basic!$C$4*9.81)*Tool!$B$125)+(COS(RADIANS(90-DEGREES(ASIN(AD1275/2000))))*SQRT(2*Basic!$C$4*9.81)*COS(RADIANS(90-DEGREES(ASIN(AD1275/2000))))*SQRT(2*Basic!$C$4*9.81))))*(SQRT((SIN(RADIANS(90-DEGREES(ASIN(AD1275/2000))))*SQRT(2*Basic!$C$4*9.81)*Tool!$B$125*SIN(RADIANS(90-DEGREES(ASIN(AD1275/2000))))*SQRT(2*Basic!$C$4*9.81)*Tool!$B$125)+(COS(RADIANS(90-DEGREES(ASIN(AD1275/2000))))*SQRT(2*Basic!$C$4*9.81)*COS(RADIANS(90-DEGREES(ASIN(AD1275/2000))))*SQRT(2*Basic!$C$4*9.81))))/(2*9.81)</f>
        <v>1.2620876196100002</v>
      </c>
      <c r="AS1275" s="75">
        <f>(1/9.81)*((SQRT((SIN(RADIANS(90-DEGREES(ASIN(AD1275/2000))))*SQRT(2*Basic!$C$4*9.81)*Tool!$B$125*SIN(RADIANS(90-DEGREES(ASIN(AD1275/2000))))*SQRT(2*Basic!$C$4*9.81)*Tool!$B$125)+(COS(RADIANS(90-DEGREES(ASIN(AD1275/2000))))*SQRT(2*Basic!$C$4*9.81)*COS(RADIANS(90-DEGREES(ASIN(AD1275/2000))))*SQRT(2*Basic!$C$4*9.81))))*SIN(RADIANS(AK1275))+(SQRT(((SQRT((SIN(RADIANS(90-DEGREES(ASIN(AD1275/2000))))*SQRT(2*Basic!$C$4*9.81)*Tool!$B$125*SIN(RADIANS(90-DEGREES(ASIN(AD1275/2000))))*SQRT(2*Basic!$C$4*9.81)*Tool!$B$125)+(COS(RADIANS(90-DEGREES(ASIN(AD1275/2000))))*SQRT(2*Basic!$C$4*9.81)*COS(RADIANS(90-DEGREES(ASIN(AD1275/2000))))*SQRT(2*Basic!$C$4*9.81))))*SIN(RADIANS(AK1275))*(SQRT((SIN(RADIANS(90-DEGREES(ASIN(AD1275/2000))))*SQRT(2*Basic!$C$4*9.81)*Tool!$B$125*SIN(RADIANS(90-DEGREES(ASIN(AD1275/2000))))*SQRT(2*Basic!$C$4*9.81)*Tool!$B$125)+(COS(RADIANS(90-DEGREES(ASIN(AD1275/2000))))*SQRT(2*Basic!$C$4*9.81)*COS(RADIANS(90-DEGREES(ASIN(AD1275/2000))))*SQRT(2*Basic!$C$4*9.81))))*SIN(RADIANS(AK1275)))-19.62*(-Basic!$C$3))))*(SQRT((SIN(RADIANS(90-DEGREES(ASIN(AD1275/2000))))*SQRT(2*Basic!$C$4*9.81)*Tool!$B$125*SIN(RADIANS(90-DEGREES(ASIN(AD1275/2000))))*SQRT(2*Basic!$C$4*9.81)*Tool!$B$125)+(COS(RADIANS(90-DEGREES(ASIN(AD1275/2000))))*SQRT(2*Basic!$C$4*9.81)*COS(RADIANS(90-DEGREES(ASIN(AD1275/2000))))*SQRT(2*Basic!$C$4*9.81))))*COS(RADIANS(AK1275))</f>
        <v>5.8943190996322734</v>
      </c>
    </row>
    <row r="1276" spans="6:45" x14ac:dyDescent="0.3">
      <c r="F1276">
        <v>1274</v>
      </c>
      <c r="G1276" s="31">
        <f t="shared" si="128"/>
        <v>3.7558049515312302</v>
      </c>
      <c r="H1276" s="35">
        <f>Tool!$E$10+('Trajectory Map'!G1276*SIN(RADIANS(90-2*DEGREES(ASIN($D$5/2000))))/COS(RADIANS(90-2*DEGREES(ASIN($D$5/2000))))-('Trajectory Map'!G1276*'Trajectory Map'!G1276/((VLOOKUP($D$5,$AD$3:$AR$2002,15,FALSE)*4*COS(RADIANS(90-2*DEGREES(ASIN($D$5/2000))))*COS(RADIANS(90-2*DEGREES(ASIN($D$5/2000))))))))</f>
        <v>3.7510816176844992</v>
      </c>
      <c r="AD1276" s="33">
        <f t="shared" si="132"/>
        <v>1274</v>
      </c>
      <c r="AE1276" s="33">
        <f t="shared" si="129"/>
        <v>1541.7276023993343</v>
      </c>
      <c r="AH1276" s="33">
        <f t="shared" si="130"/>
        <v>39.568479065340981</v>
      </c>
      <c r="AI1276" s="33">
        <f t="shared" si="131"/>
        <v>50.431520934659019</v>
      </c>
      <c r="AK1276" s="75">
        <f t="shared" si="133"/>
        <v>10.863041869318039</v>
      </c>
      <c r="AN1276" s="64"/>
      <c r="AQ1276" s="64"/>
      <c r="AR1276" s="75">
        <f>(SQRT((SIN(RADIANS(90-DEGREES(ASIN(AD1276/2000))))*SQRT(2*Basic!$C$4*9.81)*Tool!$B$125*SIN(RADIANS(90-DEGREES(ASIN(AD1276/2000))))*SQRT(2*Basic!$C$4*9.81)*Tool!$B$125)+(COS(RADIANS(90-DEGREES(ASIN(AD1276/2000))))*SQRT(2*Basic!$C$4*9.81)*COS(RADIANS(90-DEGREES(ASIN(AD1276/2000))))*SQRT(2*Basic!$C$4*9.81))))*(SQRT((SIN(RADIANS(90-DEGREES(ASIN(AD1276/2000))))*SQRT(2*Basic!$C$4*9.81)*Tool!$B$125*SIN(RADIANS(90-DEGREES(ASIN(AD1276/2000))))*SQRT(2*Basic!$C$4*9.81)*Tool!$B$125)+(COS(RADIANS(90-DEGREES(ASIN(AD1276/2000))))*SQRT(2*Basic!$C$4*9.81)*COS(RADIANS(90-DEGREES(ASIN(AD1276/2000))))*SQRT(2*Basic!$C$4*9.81))))/(2*9.81)</f>
        <v>1.2627704448399999</v>
      </c>
      <c r="AS1276" s="75">
        <f>(1/9.81)*((SQRT((SIN(RADIANS(90-DEGREES(ASIN(AD1276/2000))))*SQRT(2*Basic!$C$4*9.81)*Tool!$B$125*SIN(RADIANS(90-DEGREES(ASIN(AD1276/2000))))*SQRT(2*Basic!$C$4*9.81)*Tool!$B$125)+(COS(RADIANS(90-DEGREES(ASIN(AD1276/2000))))*SQRT(2*Basic!$C$4*9.81)*COS(RADIANS(90-DEGREES(ASIN(AD1276/2000))))*SQRT(2*Basic!$C$4*9.81))))*SIN(RADIANS(AK1276))+(SQRT(((SQRT((SIN(RADIANS(90-DEGREES(ASIN(AD1276/2000))))*SQRT(2*Basic!$C$4*9.81)*Tool!$B$125*SIN(RADIANS(90-DEGREES(ASIN(AD1276/2000))))*SQRT(2*Basic!$C$4*9.81)*Tool!$B$125)+(COS(RADIANS(90-DEGREES(ASIN(AD1276/2000))))*SQRT(2*Basic!$C$4*9.81)*COS(RADIANS(90-DEGREES(ASIN(AD1276/2000))))*SQRT(2*Basic!$C$4*9.81))))*SIN(RADIANS(AK1276))*(SQRT((SIN(RADIANS(90-DEGREES(ASIN(AD1276/2000))))*SQRT(2*Basic!$C$4*9.81)*Tool!$B$125*SIN(RADIANS(90-DEGREES(ASIN(AD1276/2000))))*SQRT(2*Basic!$C$4*9.81)*Tool!$B$125)+(COS(RADIANS(90-DEGREES(ASIN(AD1276/2000))))*SQRT(2*Basic!$C$4*9.81)*COS(RADIANS(90-DEGREES(ASIN(AD1276/2000))))*SQRT(2*Basic!$C$4*9.81))))*SIN(RADIANS(AK1276)))-19.62*(-Basic!$C$3))))*(SQRT((SIN(RADIANS(90-DEGREES(ASIN(AD1276/2000))))*SQRT(2*Basic!$C$4*9.81)*Tool!$B$125*SIN(RADIANS(90-DEGREES(ASIN(AD1276/2000))))*SQRT(2*Basic!$C$4*9.81)*Tool!$B$125)+(COS(RADIANS(90-DEGREES(ASIN(AD1276/2000))))*SQRT(2*Basic!$C$4*9.81)*COS(RADIANS(90-DEGREES(ASIN(AD1276/2000))))*SQRT(2*Basic!$C$4*9.81))))*COS(RADIANS(AK1276))</f>
        <v>5.8940927093750473</v>
      </c>
    </row>
    <row r="1277" spans="6:45" x14ac:dyDescent="0.3">
      <c r="F1277">
        <v>1275</v>
      </c>
      <c r="G1277" s="31">
        <f t="shared" si="128"/>
        <v>3.7587529930944412</v>
      </c>
      <c r="H1277" s="35">
        <f>Tool!$E$10+('Trajectory Map'!G1277*SIN(RADIANS(90-2*DEGREES(ASIN($D$5/2000))))/COS(RADIANS(90-2*DEGREES(ASIN($D$5/2000))))-('Trajectory Map'!G1277*'Trajectory Map'!G1277/((VLOOKUP($D$5,$AD$3:$AR$2002,15,FALSE)*4*COS(RADIANS(90-2*DEGREES(ASIN($D$5/2000))))*COS(RADIANS(90-2*DEGREES(ASIN($D$5/2000))))))))</f>
        <v>3.7471147097609236</v>
      </c>
      <c r="AD1277" s="33">
        <f t="shared" si="132"/>
        <v>1275</v>
      </c>
      <c r="AE1277" s="33">
        <f t="shared" si="129"/>
        <v>1540.9007106234976</v>
      </c>
      <c r="AH1277" s="33">
        <f t="shared" si="130"/>
        <v>39.605652393867942</v>
      </c>
      <c r="AI1277" s="33">
        <f t="shared" si="131"/>
        <v>50.394347606132058</v>
      </c>
      <c r="AK1277" s="75">
        <f t="shared" si="133"/>
        <v>10.788695212264116</v>
      </c>
      <c r="AN1277" s="64"/>
      <c r="AQ1277" s="64"/>
      <c r="AR1277" s="75">
        <f>(SQRT((SIN(RADIANS(90-DEGREES(ASIN(AD1277/2000))))*SQRT(2*Basic!$C$4*9.81)*Tool!$B$125*SIN(RADIANS(90-DEGREES(ASIN(AD1277/2000))))*SQRT(2*Basic!$C$4*9.81)*Tool!$B$125)+(COS(RADIANS(90-DEGREES(ASIN(AD1277/2000))))*SQRT(2*Basic!$C$4*9.81)*COS(RADIANS(90-DEGREES(ASIN(AD1277/2000))))*SQRT(2*Basic!$C$4*9.81))))*(SQRT((SIN(RADIANS(90-DEGREES(ASIN(AD1277/2000))))*SQRT(2*Basic!$C$4*9.81)*Tool!$B$125*SIN(RADIANS(90-DEGREES(ASIN(AD1277/2000))))*SQRT(2*Basic!$C$4*9.81)*Tool!$B$125)+(COS(RADIANS(90-DEGREES(ASIN(AD1277/2000))))*SQRT(2*Basic!$C$4*9.81)*COS(RADIANS(90-DEGREES(ASIN(AD1277/2000))))*SQRT(2*Basic!$C$4*9.81))))/(2*9.81)</f>
        <v>1.2634538062500003</v>
      </c>
      <c r="AS1277" s="75">
        <f>(1/9.81)*((SQRT((SIN(RADIANS(90-DEGREES(ASIN(AD1277/2000))))*SQRT(2*Basic!$C$4*9.81)*Tool!$B$125*SIN(RADIANS(90-DEGREES(ASIN(AD1277/2000))))*SQRT(2*Basic!$C$4*9.81)*Tool!$B$125)+(COS(RADIANS(90-DEGREES(ASIN(AD1277/2000))))*SQRT(2*Basic!$C$4*9.81)*COS(RADIANS(90-DEGREES(ASIN(AD1277/2000))))*SQRT(2*Basic!$C$4*9.81))))*SIN(RADIANS(AK1277))+(SQRT(((SQRT((SIN(RADIANS(90-DEGREES(ASIN(AD1277/2000))))*SQRT(2*Basic!$C$4*9.81)*Tool!$B$125*SIN(RADIANS(90-DEGREES(ASIN(AD1277/2000))))*SQRT(2*Basic!$C$4*9.81)*Tool!$B$125)+(COS(RADIANS(90-DEGREES(ASIN(AD1277/2000))))*SQRT(2*Basic!$C$4*9.81)*COS(RADIANS(90-DEGREES(ASIN(AD1277/2000))))*SQRT(2*Basic!$C$4*9.81))))*SIN(RADIANS(AK1277))*(SQRT((SIN(RADIANS(90-DEGREES(ASIN(AD1277/2000))))*SQRT(2*Basic!$C$4*9.81)*Tool!$B$125*SIN(RADIANS(90-DEGREES(ASIN(AD1277/2000))))*SQRT(2*Basic!$C$4*9.81)*Tool!$B$125)+(COS(RADIANS(90-DEGREES(ASIN(AD1277/2000))))*SQRT(2*Basic!$C$4*9.81)*COS(RADIANS(90-DEGREES(ASIN(AD1277/2000))))*SQRT(2*Basic!$C$4*9.81))))*SIN(RADIANS(AK1277)))-19.62*(-Basic!$C$3))))*(SQRT((SIN(RADIANS(90-DEGREES(ASIN(AD1277/2000))))*SQRT(2*Basic!$C$4*9.81)*Tool!$B$125*SIN(RADIANS(90-DEGREES(ASIN(AD1277/2000))))*SQRT(2*Basic!$C$4*9.81)*Tool!$B$125)+(COS(RADIANS(90-DEGREES(ASIN(AD1277/2000))))*SQRT(2*Basic!$C$4*9.81)*COS(RADIANS(90-DEGREES(ASIN(AD1277/2000))))*SQRT(2*Basic!$C$4*9.81))))*COS(RADIANS(AK1277))</f>
        <v>5.8938525811274376</v>
      </c>
    </row>
    <row r="1278" spans="6:45" x14ac:dyDescent="0.3">
      <c r="F1278">
        <v>1276</v>
      </c>
      <c r="G1278" s="31">
        <f t="shared" si="128"/>
        <v>3.7617010346576527</v>
      </c>
      <c r="H1278" s="35">
        <f>Tool!$E$10+('Trajectory Map'!G1278*SIN(RADIANS(90-2*DEGREES(ASIN($D$5/2000))))/COS(RADIANS(90-2*DEGREES(ASIN($D$5/2000))))-('Trajectory Map'!G1278*'Trajectory Map'!G1278/((VLOOKUP($D$5,$AD$3:$AR$2002,15,FALSE)*4*COS(RADIANS(90-2*DEGREES(ASIN($D$5/2000))))*COS(RADIANS(90-2*DEGREES(ASIN($D$5/2000))))))))</f>
        <v>3.7431443482438342</v>
      </c>
      <c r="AD1278" s="33">
        <f t="shared" si="132"/>
        <v>1276</v>
      </c>
      <c r="AE1278" s="33">
        <f t="shared" si="129"/>
        <v>1540.0727255555173</v>
      </c>
      <c r="AH1278" s="33">
        <f t="shared" si="130"/>
        <v>39.642845689226021</v>
      </c>
      <c r="AI1278" s="33">
        <f t="shared" si="131"/>
        <v>50.357154310773979</v>
      </c>
      <c r="AK1278" s="75">
        <f t="shared" si="133"/>
        <v>10.714308621547957</v>
      </c>
      <c r="AN1278" s="64"/>
      <c r="AQ1278" s="64"/>
      <c r="AR1278" s="75">
        <f>(SQRT((SIN(RADIANS(90-DEGREES(ASIN(AD1278/2000))))*SQRT(2*Basic!$C$4*9.81)*Tool!$B$125*SIN(RADIANS(90-DEGREES(ASIN(AD1278/2000))))*SQRT(2*Basic!$C$4*9.81)*Tool!$B$125)+(COS(RADIANS(90-DEGREES(ASIN(AD1278/2000))))*SQRT(2*Basic!$C$4*9.81)*COS(RADIANS(90-DEGREES(ASIN(AD1278/2000))))*SQRT(2*Basic!$C$4*9.81))))*(SQRT((SIN(RADIANS(90-DEGREES(ASIN(AD1278/2000))))*SQRT(2*Basic!$C$4*9.81)*Tool!$B$125*SIN(RADIANS(90-DEGREES(ASIN(AD1278/2000))))*SQRT(2*Basic!$C$4*9.81)*Tool!$B$125)+(COS(RADIANS(90-DEGREES(ASIN(AD1278/2000))))*SQRT(2*Basic!$C$4*9.81)*COS(RADIANS(90-DEGREES(ASIN(AD1278/2000))))*SQRT(2*Basic!$C$4*9.81))))/(2*9.81)</f>
        <v>1.2641377038400001</v>
      </c>
      <c r="AS1278" s="75">
        <f>(1/9.81)*((SQRT((SIN(RADIANS(90-DEGREES(ASIN(AD1278/2000))))*SQRT(2*Basic!$C$4*9.81)*Tool!$B$125*SIN(RADIANS(90-DEGREES(ASIN(AD1278/2000))))*SQRT(2*Basic!$C$4*9.81)*Tool!$B$125)+(COS(RADIANS(90-DEGREES(ASIN(AD1278/2000))))*SQRT(2*Basic!$C$4*9.81)*COS(RADIANS(90-DEGREES(ASIN(AD1278/2000))))*SQRT(2*Basic!$C$4*9.81))))*SIN(RADIANS(AK1278))+(SQRT(((SQRT((SIN(RADIANS(90-DEGREES(ASIN(AD1278/2000))))*SQRT(2*Basic!$C$4*9.81)*Tool!$B$125*SIN(RADIANS(90-DEGREES(ASIN(AD1278/2000))))*SQRT(2*Basic!$C$4*9.81)*Tool!$B$125)+(COS(RADIANS(90-DEGREES(ASIN(AD1278/2000))))*SQRT(2*Basic!$C$4*9.81)*COS(RADIANS(90-DEGREES(ASIN(AD1278/2000))))*SQRT(2*Basic!$C$4*9.81))))*SIN(RADIANS(AK1278))*(SQRT((SIN(RADIANS(90-DEGREES(ASIN(AD1278/2000))))*SQRT(2*Basic!$C$4*9.81)*Tool!$B$125*SIN(RADIANS(90-DEGREES(ASIN(AD1278/2000))))*SQRT(2*Basic!$C$4*9.81)*Tool!$B$125)+(COS(RADIANS(90-DEGREES(ASIN(AD1278/2000))))*SQRT(2*Basic!$C$4*9.81)*COS(RADIANS(90-DEGREES(ASIN(AD1278/2000))))*SQRT(2*Basic!$C$4*9.81))))*SIN(RADIANS(AK1278)))-19.62*(-Basic!$C$3))))*(SQRT((SIN(RADIANS(90-DEGREES(ASIN(AD1278/2000))))*SQRT(2*Basic!$C$4*9.81)*Tool!$B$125*SIN(RADIANS(90-DEGREES(ASIN(AD1278/2000))))*SQRT(2*Basic!$C$4*9.81)*Tool!$B$125)+(COS(RADIANS(90-DEGREES(ASIN(AD1278/2000))))*SQRT(2*Basic!$C$4*9.81)*COS(RADIANS(90-DEGREES(ASIN(AD1278/2000))))*SQRT(2*Basic!$C$4*9.81))))*COS(RADIANS(AK1278))</f>
        <v>5.8935987025871412</v>
      </c>
    </row>
    <row r="1279" spans="6:45" x14ac:dyDescent="0.3">
      <c r="F1279">
        <v>1277</v>
      </c>
      <c r="G1279" s="31">
        <f t="shared" si="128"/>
        <v>3.7646490762208638</v>
      </c>
      <c r="H1279" s="35">
        <f>Tool!$E$10+('Trajectory Map'!G1279*SIN(RADIANS(90-2*DEGREES(ASIN($D$5/2000))))/COS(RADIANS(90-2*DEGREES(ASIN($D$5/2000))))-('Trajectory Map'!G1279*'Trajectory Map'!G1279/((VLOOKUP($D$5,$AD$3:$AR$2002,15,FALSE)*4*COS(RADIANS(90-2*DEGREES(ASIN($D$5/2000))))*COS(RADIANS(90-2*DEGREES(ASIN($D$5/2000))))))))</f>
        <v>3.7391705331332306</v>
      </c>
      <c r="AD1279" s="33">
        <f t="shared" si="132"/>
        <v>1277</v>
      </c>
      <c r="AE1279" s="33">
        <f t="shared" si="129"/>
        <v>1539.243645431093</v>
      </c>
      <c r="AH1279" s="33">
        <f t="shared" si="130"/>
        <v>39.680058999322227</v>
      </c>
      <c r="AI1279" s="33">
        <f t="shared" si="131"/>
        <v>50.319941000677773</v>
      </c>
      <c r="AK1279" s="75">
        <f t="shared" si="133"/>
        <v>10.639882001355545</v>
      </c>
      <c r="AN1279" s="64"/>
      <c r="AQ1279" s="64"/>
      <c r="AR1279" s="75">
        <f>(SQRT((SIN(RADIANS(90-DEGREES(ASIN(AD1279/2000))))*SQRT(2*Basic!$C$4*9.81)*Tool!$B$125*SIN(RADIANS(90-DEGREES(ASIN(AD1279/2000))))*SQRT(2*Basic!$C$4*9.81)*Tool!$B$125)+(COS(RADIANS(90-DEGREES(ASIN(AD1279/2000))))*SQRT(2*Basic!$C$4*9.81)*COS(RADIANS(90-DEGREES(ASIN(AD1279/2000))))*SQRT(2*Basic!$C$4*9.81))))*(SQRT((SIN(RADIANS(90-DEGREES(ASIN(AD1279/2000))))*SQRT(2*Basic!$C$4*9.81)*Tool!$B$125*SIN(RADIANS(90-DEGREES(ASIN(AD1279/2000))))*SQRT(2*Basic!$C$4*9.81)*Tool!$B$125)+(COS(RADIANS(90-DEGREES(ASIN(AD1279/2000))))*SQRT(2*Basic!$C$4*9.81)*COS(RADIANS(90-DEGREES(ASIN(AD1279/2000))))*SQRT(2*Basic!$C$4*9.81))))/(2*9.81)</f>
        <v>1.26482213761</v>
      </c>
      <c r="AS1279" s="75">
        <f>(1/9.81)*((SQRT((SIN(RADIANS(90-DEGREES(ASIN(AD1279/2000))))*SQRT(2*Basic!$C$4*9.81)*Tool!$B$125*SIN(RADIANS(90-DEGREES(ASIN(AD1279/2000))))*SQRT(2*Basic!$C$4*9.81)*Tool!$B$125)+(COS(RADIANS(90-DEGREES(ASIN(AD1279/2000))))*SQRT(2*Basic!$C$4*9.81)*COS(RADIANS(90-DEGREES(ASIN(AD1279/2000))))*SQRT(2*Basic!$C$4*9.81))))*SIN(RADIANS(AK1279))+(SQRT(((SQRT((SIN(RADIANS(90-DEGREES(ASIN(AD1279/2000))))*SQRT(2*Basic!$C$4*9.81)*Tool!$B$125*SIN(RADIANS(90-DEGREES(ASIN(AD1279/2000))))*SQRT(2*Basic!$C$4*9.81)*Tool!$B$125)+(COS(RADIANS(90-DEGREES(ASIN(AD1279/2000))))*SQRT(2*Basic!$C$4*9.81)*COS(RADIANS(90-DEGREES(ASIN(AD1279/2000))))*SQRT(2*Basic!$C$4*9.81))))*SIN(RADIANS(AK1279))*(SQRT((SIN(RADIANS(90-DEGREES(ASIN(AD1279/2000))))*SQRT(2*Basic!$C$4*9.81)*Tool!$B$125*SIN(RADIANS(90-DEGREES(ASIN(AD1279/2000))))*SQRT(2*Basic!$C$4*9.81)*Tool!$B$125)+(COS(RADIANS(90-DEGREES(ASIN(AD1279/2000))))*SQRT(2*Basic!$C$4*9.81)*COS(RADIANS(90-DEGREES(ASIN(AD1279/2000))))*SQRT(2*Basic!$C$4*9.81))))*SIN(RADIANS(AK1279)))-19.62*(-Basic!$C$3))))*(SQRT((SIN(RADIANS(90-DEGREES(ASIN(AD1279/2000))))*SQRT(2*Basic!$C$4*9.81)*Tool!$B$125*SIN(RADIANS(90-DEGREES(ASIN(AD1279/2000))))*SQRT(2*Basic!$C$4*9.81)*Tool!$B$125)+(COS(RADIANS(90-DEGREES(ASIN(AD1279/2000))))*SQRT(2*Basic!$C$4*9.81)*COS(RADIANS(90-DEGREES(ASIN(AD1279/2000))))*SQRT(2*Basic!$C$4*9.81))))*COS(RADIANS(AK1279))</f>
        <v>5.8933310614806533</v>
      </c>
    </row>
    <row r="1280" spans="6:45" x14ac:dyDescent="0.3">
      <c r="F1280">
        <v>1278</v>
      </c>
      <c r="G1280" s="31">
        <f t="shared" si="128"/>
        <v>3.7675971177840752</v>
      </c>
      <c r="H1280" s="35">
        <f>Tool!$E$10+('Trajectory Map'!G1280*SIN(RADIANS(90-2*DEGREES(ASIN($D$5/2000))))/COS(RADIANS(90-2*DEGREES(ASIN($D$5/2000))))-('Trajectory Map'!G1280*'Trajectory Map'!G1280/((VLOOKUP($D$5,$AD$3:$AR$2002,15,FALSE)*4*COS(RADIANS(90-2*DEGREES(ASIN($D$5/2000))))*COS(RADIANS(90-2*DEGREES(ASIN($D$5/2000))))))))</f>
        <v>3.735193264429113</v>
      </c>
      <c r="AD1280" s="33">
        <f t="shared" si="132"/>
        <v>1278</v>
      </c>
      <c r="AE1280" s="33">
        <f t="shared" si="129"/>
        <v>1538.4134684797841</v>
      </c>
      <c r="AH1280" s="33">
        <f t="shared" si="130"/>
        <v>39.717292372226431</v>
      </c>
      <c r="AI1280" s="33">
        <f t="shared" si="131"/>
        <v>50.282707627773569</v>
      </c>
      <c r="AK1280" s="75">
        <f t="shared" si="133"/>
        <v>10.565415255547137</v>
      </c>
      <c r="AN1280" s="64"/>
      <c r="AQ1280" s="64"/>
      <c r="AR1280" s="75">
        <f>(SQRT((SIN(RADIANS(90-DEGREES(ASIN(AD1280/2000))))*SQRT(2*Basic!$C$4*9.81)*Tool!$B$125*SIN(RADIANS(90-DEGREES(ASIN(AD1280/2000))))*SQRT(2*Basic!$C$4*9.81)*Tool!$B$125)+(COS(RADIANS(90-DEGREES(ASIN(AD1280/2000))))*SQRT(2*Basic!$C$4*9.81)*COS(RADIANS(90-DEGREES(ASIN(AD1280/2000))))*SQRT(2*Basic!$C$4*9.81))))*(SQRT((SIN(RADIANS(90-DEGREES(ASIN(AD1280/2000))))*SQRT(2*Basic!$C$4*9.81)*Tool!$B$125*SIN(RADIANS(90-DEGREES(ASIN(AD1280/2000))))*SQRT(2*Basic!$C$4*9.81)*Tool!$B$125)+(COS(RADIANS(90-DEGREES(ASIN(AD1280/2000))))*SQRT(2*Basic!$C$4*9.81)*COS(RADIANS(90-DEGREES(ASIN(AD1280/2000))))*SQRT(2*Basic!$C$4*9.81))))/(2*9.81)</f>
        <v>1.2655071075600004</v>
      </c>
      <c r="AS1280" s="75">
        <f>(1/9.81)*((SQRT((SIN(RADIANS(90-DEGREES(ASIN(AD1280/2000))))*SQRT(2*Basic!$C$4*9.81)*Tool!$B$125*SIN(RADIANS(90-DEGREES(ASIN(AD1280/2000))))*SQRT(2*Basic!$C$4*9.81)*Tool!$B$125)+(COS(RADIANS(90-DEGREES(ASIN(AD1280/2000))))*SQRT(2*Basic!$C$4*9.81)*COS(RADIANS(90-DEGREES(ASIN(AD1280/2000))))*SQRT(2*Basic!$C$4*9.81))))*SIN(RADIANS(AK1280))+(SQRT(((SQRT((SIN(RADIANS(90-DEGREES(ASIN(AD1280/2000))))*SQRT(2*Basic!$C$4*9.81)*Tool!$B$125*SIN(RADIANS(90-DEGREES(ASIN(AD1280/2000))))*SQRT(2*Basic!$C$4*9.81)*Tool!$B$125)+(COS(RADIANS(90-DEGREES(ASIN(AD1280/2000))))*SQRT(2*Basic!$C$4*9.81)*COS(RADIANS(90-DEGREES(ASIN(AD1280/2000))))*SQRT(2*Basic!$C$4*9.81))))*SIN(RADIANS(AK1280))*(SQRT((SIN(RADIANS(90-DEGREES(ASIN(AD1280/2000))))*SQRT(2*Basic!$C$4*9.81)*Tool!$B$125*SIN(RADIANS(90-DEGREES(ASIN(AD1280/2000))))*SQRT(2*Basic!$C$4*9.81)*Tool!$B$125)+(COS(RADIANS(90-DEGREES(ASIN(AD1280/2000))))*SQRT(2*Basic!$C$4*9.81)*COS(RADIANS(90-DEGREES(ASIN(AD1280/2000))))*SQRT(2*Basic!$C$4*9.81))))*SIN(RADIANS(AK1280)))-19.62*(-Basic!$C$3))))*(SQRT((SIN(RADIANS(90-DEGREES(ASIN(AD1280/2000))))*SQRT(2*Basic!$C$4*9.81)*Tool!$B$125*SIN(RADIANS(90-DEGREES(ASIN(AD1280/2000))))*SQRT(2*Basic!$C$4*9.81)*Tool!$B$125)+(COS(RADIANS(90-DEGREES(ASIN(AD1280/2000))))*SQRT(2*Basic!$C$4*9.81)*COS(RADIANS(90-DEGREES(ASIN(AD1280/2000))))*SQRT(2*Basic!$C$4*9.81))))*COS(RADIANS(AK1280))</f>
        <v>5.8930496455632895</v>
      </c>
    </row>
    <row r="1281" spans="6:45" x14ac:dyDescent="0.3">
      <c r="F1281">
        <v>1279</v>
      </c>
      <c r="G1281" s="31">
        <f t="shared" si="128"/>
        <v>3.7705451593472863</v>
      </c>
      <c r="H1281" s="35">
        <f>Tool!$E$10+('Trajectory Map'!G1281*SIN(RADIANS(90-2*DEGREES(ASIN($D$5/2000))))/COS(RADIANS(90-2*DEGREES(ASIN($D$5/2000))))-('Trajectory Map'!G1281*'Trajectory Map'!G1281/((VLOOKUP($D$5,$AD$3:$AR$2002,15,FALSE)*4*COS(RADIANS(90-2*DEGREES(ASIN($D$5/2000))))*COS(RADIANS(90-2*DEGREES(ASIN($D$5/2000))))))))</f>
        <v>3.7312125421314817</v>
      </c>
      <c r="AD1281" s="33">
        <f t="shared" si="132"/>
        <v>1279</v>
      </c>
      <c r="AE1281" s="33">
        <f t="shared" si="129"/>
        <v>1537.582192924983</v>
      </c>
      <c r="AH1281" s="33">
        <f t="shared" si="130"/>
        <v>39.754545856172115</v>
      </c>
      <c r="AI1281" s="33">
        <f t="shared" si="131"/>
        <v>50.245454143827885</v>
      </c>
      <c r="AK1281" s="75">
        <f t="shared" si="133"/>
        <v>10.49090828765577</v>
      </c>
      <c r="AN1281" s="64"/>
      <c r="AQ1281" s="64"/>
      <c r="AR1281" s="75">
        <f>(SQRT((SIN(RADIANS(90-DEGREES(ASIN(AD1281/2000))))*SQRT(2*Basic!$C$4*9.81)*Tool!$B$125*SIN(RADIANS(90-DEGREES(ASIN(AD1281/2000))))*SQRT(2*Basic!$C$4*9.81)*Tool!$B$125)+(COS(RADIANS(90-DEGREES(ASIN(AD1281/2000))))*SQRT(2*Basic!$C$4*9.81)*COS(RADIANS(90-DEGREES(ASIN(AD1281/2000))))*SQRT(2*Basic!$C$4*9.81))))*(SQRT((SIN(RADIANS(90-DEGREES(ASIN(AD1281/2000))))*SQRT(2*Basic!$C$4*9.81)*Tool!$B$125*SIN(RADIANS(90-DEGREES(ASIN(AD1281/2000))))*SQRT(2*Basic!$C$4*9.81)*Tool!$B$125)+(COS(RADIANS(90-DEGREES(ASIN(AD1281/2000))))*SQRT(2*Basic!$C$4*9.81)*COS(RADIANS(90-DEGREES(ASIN(AD1281/2000))))*SQRT(2*Basic!$C$4*9.81))))/(2*9.81)</f>
        <v>1.2661926136900001</v>
      </c>
      <c r="AS1281" s="75">
        <f>(1/9.81)*((SQRT((SIN(RADIANS(90-DEGREES(ASIN(AD1281/2000))))*SQRT(2*Basic!$C$4*9.81)*Tool!$B$125*SIN(RADIANS(90-DEGREES(ASIN(AD1281/2000))))*SQRT(2*Basic!$C$4*9.81)*Tool!$B$125)+(COS(RADIANS(90-DEGREES(ASIN(AD1281/2000))))*SQRT(2*Basic!$C$4*9.81)*COS(RADIANS(90-DEGREES(ASIN(AD1281/2000))))*SQRT(2*Basic!$C$4*9.81))))*SIN(RADIANS(AK1281))+(SQRT(((SQRT((SIN(RADIANS(90-DEGREES(ASIN(AD1281/2000))))*SQRT(2*Basic!$C$4*9.81)*Tool!$B$125*SIN(RADIANS(90-DEGREES(ASIN(AD1281/2000))))*SQRT(2*Basic!$C$4*9.81)*Tool!$B$125)+(COS(RADIANS(90-DEGREES(ASIN(AD1281/2000))))*SQRT(2*Basic!$C$4*9.81)*COS(RADIANS(90-DEGREES(ASIN(AD1281/2000))))*SQRT(2*Basic!$C$4*9.81))))*SIN(RADIANS(AK1281))*(SQRT((SIN(RADIANS(90-DEGREES(ASIN(AD1281/2000))))*SQRT(2*Basic!$C$4*9.81)*Tool!$B$125*SIN(RADIANS(90-DEGREES(ASIN(AD1281/2000))))*SQRT(2*Basic!$C$4*9.81)*Tool!$B$125)+(COS(RADIANS(90-DEGREES(ASIN(AD1281/2000))))*SQRT(2*Basic!$C$4*9.81)*COS(RADIANS(90-DEGREES(ASIN(AD1281/2000))))*SQRT(2*Basic!$C$4*9.81))))*SIN(RADIANS(AK1281)))-19.62*(-Basic!$C$3))))*(SQRT((SIN(RADIANS(90-DEGREES(ASIN(AD1281/2000))))*SQRT(2*Basic!$C$4*9.81)*Tool!$B$125*SIN(RADIANS(90-DEGREES(ASIN(AD1281/2000))))*SQRT(2*Basic!$C$4*9.81)*Tool!$B$125)+(COS(RADIANS(90-DEGREES(ASIN(AD1281/2000))))*SQRT(2*Basic!$C$4*9.81)*COS(RADIANS(90-DEGREES(ASIN(AD1281/2000))))*SQRT(2*Basic!$C$4*9.81))))*COS(RADIANS(AK1281))</f>
        <v>5.892754442619248</v>
      </c>
    </row>
    <row r="1282" spans="6:45" x14ac:dyDescent="0.3">
      <c r="F1282">
        <v>1280</v>
      </c>
      <c r="G1282" s="31">
        <f t="shared" si="128"/>
        <v>3.7734932009104978</v>
      </c>
      <c r="H1282" s="35">
        <f>Tool!$E$10+('Trajectory Map'!G1282*SIN(RADIANS(90-2*DEGREES(ASIN($D$5/2000))))/COS(RADIANS(90-2*DEGREES(ASIN($D$5/2000))))-('Trajectory Map'!G1282*'Trajectory Map'!G1282/((VLOOKUP($D$5,$AD$3:$AR$2002,15,FALSE)*4*COS(RADIANS(90-2*DEGREES(ASIN($D$5/2000))))*COS(RADIANS(90-2*DEGREES(ASIN($D$5/2000))))))))</f>
        <v>3.7272283662403352</v>
      </c>
      <c r="AD1282" s="33">
        <f t="shared" si="132"/>
        <v>1280</v>
      </c>
      <c r="AE1282" s="33">
        <f t="shared" si="129"/>
        <v>1536.7498169838836</v>
      </c>
      <c r="AH1282" s="33">
        <f t="shared" si="130"/>
        <v>39.791819499557235</v>
      </c>
      <c r="AI1282" s="33">
        <f t="shared" si="131"/>
        <v>50.208180500442765</v>
      </c>
      <c r="AK1282" s="75">
        <f t="shared" si="133"/>
        <v>10.41636100088553</v>
      </c>
      <c r="AN1282" s="64"/>
      <c r="AQ1282" s="64"/>
      <c r="AR1282" s="75">
        <f>(SQRT((SIN(RADIANS(90-DEGREES(ASIN(AD1282/2000))))*SQRT(2*Basic!$C$4*9.81)*Tool!$B$125*SIN(RADIANS(90-DEGREES(ASIN(AD1282/2000))))*SQRT(2*Basic!$C$4*9.81)*Tool!$B$125)+(COS(RADIANS(90-DEGREES(ASIN(AD1282/2000))))*SQRT(2*Basic!$C$4*9.81)*COS(RADIANS(90-DEGREES(ASIN(AD1282/2000))))*SQRT(2*Basic!$C$4*9.81))))*(SQRT((SIN(RADIANS(90-DEGREES(ASIN(AD1282/2000))))*SQRT(2*Basic!$C$4*9.81)*Tool!$B$125*SIN(RADIANS(90-DEGREES(ASIN(AD1282/2000))))*SQRT(2*Basic!$C$4*9.81)*Tool!$B$125)+(COS(RADIANS(90-DEGREES(ASIN(AD1282/2000))))*SQRT(2*Basic!$C$4*9.81)*COS(RADIANS(90-DEGREES(ASIN(AD1282/2000))))*SQRT(2*Basic!$C$4*9.81))))/(2*9.81)</f>
        <v>1.2668786559999998</v>
      </c>
      <c r="AS1282" s="75">
        <f>(1/9.81)*((SQRT((SIN(RADIANS(90-DEGREES(ASIN(AD1282/2000))))*SQRT(2*Basic!$C$4*9.81)*Tool!$B$125*SIN(RADIANS(90-DEGREES(ASIN(AD1282/2000))))*SQRT(2*Basic!$C$4*9.81)*Tool!$B$125)+(COS(RADIANS(90-DEGREES(ASIN(AD1282/2000))))*SQRT(2*Basic!$C$4*9.81)*COS(RADIANS(90-DEGREES(ASIN(AD1282/2000))))*SQRT(2*Basic!$C$4*9.81))))*SIN(RADIANS(AK1282))+(SQRT(((SQRT((SIN(RADIANS(90-DEGREES(ASIN(AD1282/2000))))*SQRT(2*Basic!$C$4*9.81)*Tool!$B$125*SIN(RADIANS(90-DEGREES(ASIN(AD1282/2000))))*SQRT(2*Basic!$C$4*9.81)*Tool!$B$125)+(COS(RADIANS(90-DEGREES(ASIN(AD1282/2000))))*SQRT(2*Basic!$C$4*9.81)*COS(RADIANS(90-DEGREES(ASIN(AD1282/2000))))*SQRT(2*Basic!$C$4*9.81))))*SIN(RADIANS(AK1282))*(SQRT((SIN(RADIANS(90-DEGREES(ASIN(AD1282/2000))))*SQRT(2*Basic!$C$4*9.81)*Tool!$B$125*SIN(RADIANS(90-DEGREES(ASIN(AD1282/2000))))*SQRT(2*Basic!$C$4*9.81)*Tool!$B$125)+(COS(RADIANS(90-DEGREES(ASIN(AD1282/2000))))*SQRT(2*Basic!$C$4*9.81)*COS(RADIANS(90-DEGREES(ASIN(AD1282/2000))))*SQRT(2*Basic!$C$4*9.81))))*SIN(RADIANS(AK1282)))-19.62*(-Basic!$C$3))))*(SQRT((SIN(RADIANS(90-DEGREES(ASIN(AD1282/2000))))*SQRT(2*Basic!$C$4*9.81)*Tool!$B$125*SIN(RADIANS(90-DEGREES(ASIN(AD1282/2000))))*SQRT(2*Basic!$C$4*9.81)*Tool!$B$125)+(COS(RADIANS(90-DEGREES(ASIN(AD1282/2000))))*SQRT(2*Basic!$C$4*9.81)*COS(RADIANS(90-DEGREES(ASIN(AD1282/2000))))*SQRT(2*Basic!$C$4*9.81))))*COS(RADIANS(AK1282))</f>
        <v>5.8924454404616684</v>
      </c>
    </row>
    <row r="1283" spans="6:45" x14ac:dyDescent="0.3">
      <c r="F1283">
        <v>1281</v>
      </c>
      <c r="G1283" s="31">
        <f t="shared" ref="G1283:G1346" si="134">F1283*$AV$2/2000</f>
        <v>3.7764412424737093</v>
      </c>
      <c r="H1283" s="35">
        <f>Tool!$E$10+('Trajectory Map'!G1283*SIN(RADIANS(90-2*DEGREES(ASIN($D$5/2000))))/COS(RADIANS(90-2*DEGREES(ASIN($D$5/2000))))-('Trajectory Map'!G1283*'Trajectory Map'!G1283/((VLOOKUP($D$5,$AD$3:$AR$2002,15,FALSE)*4*COS(RADIANS(90-2*DEGREES(ASIN($D$5/2000))))*COS(RADIANS(90-2*DEGREES(ASIN($D$5/2000))))))))</f>
        <v>3.7232407367556752</v>
      </c>
      <c r="AD1283" s="33">
        <f t="shared" si="132"/>
        <v>1281</v>
      </c>
      <c r="AE1283" s="33">
        <f t="shared" si="129"/>
        <v>1535.9163388674529</v>
      </c>
      <c r="AH1283" s="33">
        <f t="shared" si="130"/>
        <v>39.829113350944951</v>
      </c>
      <c r="AI1283" s="33">
        <f t="shared" si="131"/>
        <v>50.170886649055049</v>
      </c>
      <c r="AK1283" s="75">
        <f t="shared" si="133"/>
        <v>10.341773298110098</v>
      </c>
      <c r="AN1283" s="64"/>
      <c r="AQ1283" s="64"/>
      <c r="AR1283" s="75">
        <f>(SQRT((SIN(RADIANS(90-DEGREES(ASIN(AD1283/2000))))*SQRT(2*Basic!$C$4*9.81)*Tool!$B$125*SIN(RADIANS(90-DEGREES(ASIN(AD1283/2000))))*SQRT(2*Basic!$C$4*9.81)*Tool!$B$125)+(COS(RADIANS(90-DEGREES(ASIN(AD1283/2000))))*SQRT(2*Basic!$C$4*9.81)*COS(RADIANS(90-DEGREES(ASIN(AD1283/2000))))*SQRT(2*Basic!$C$4*9.81))))*(SQRT((SIN(RADIANS(90-DEGREES(ASIN(AD1283/2000))))*SQRT(2*Basic!$C$4*9.81)*Tool!$B$125*SIN(RADIANS(90-DEGREES(ASIN(AD1283/2000))))*SQRT(2*Basic!$C$4*9.81)*Tool!$B$125)+(COS(RADIANS(90-DEGREES(ASIN(AD1283/2000))))*SQRT(2*Basic!$C$4*9.81)*COS(RADIANS(90-DEGREES(ASIN(AD1283/2000))))*SQRT(2*Basic!$C$4*9.81))))/(2*9.81)</f>
        <v>1.2675652344900001</v>
      </c>
      <c r="AS1283" s="75">
        <f>(1/9.81)*((SQRT((SIN(RADIANS(90-DEGREES(ASIN(AD1283/2000))))*SQRT(2*Basic!$C$4*9.81)*Tool!$B$125*SIN(RADIANS(90-DEGREES(ASIN(AD1283/2000))))*SQRT(2*Basic!$C$4*9.81)*Tool!$B$125)+(COS(RADIANS(90-DEGREES(ASIN(AD1283/2000))))*SQRT(2*Basic!$C$4*9.81)*COS(RADIANS(90-DEGREES(ASIN(AD1283/2000))))*SQRT(2*Basic!$C$4*9.81))))*SIN(RADIANS(AK1283))+(SQRT(((SQRT((SIN(RADIANS(90-DEGREES(ASIN(AD1283/2000))))*SQRT(2*Basic!$C$4*9.81)*Tool!$B$125*SIN(RADIANS(90-DEGREES(ASIN(AD1283/2000))))*SQRT(2*Basic!$C$4*9.81)*Tool!$B$125)+(COS(RADIANS(90-DEGREES(ASIN(AD1283/2000))))*SQRT(2*Basic!$C$4*9.81)*COS(RADIANS(90-DEGREES(ASIN(AD1283/2000))))*SQRT(2*Basic!$C$4*9.81))))*SIN(RADIANS(AK1283))*(SQRT((SIN(RADIANS(90-DEGREES(ASIN(AD1283/2000))))*SQRT(2*Basic!$C$4*9.81)*Tool!$B$125*SIN(RADIANS(90-DEGREES(ASIN(AD1283/2000))))*SQRT(2*Basic!$C$4*9.81)*Tool!$B$125)+(COS(RADIANS(90-DEGREES(ASIN(AD1283/2000))))*SQRT(2*Basic!$C$4*9.81)*COS(RADIANS(90-DEGREES(ASIN(AD1283/2000))))*SQRT(2*Basic!$C$4*9.81))))*SIN(RADIANS(AK1283)))-19.62*(-Basic!$C$3))))*(SQRT((SIN(RADIANS(90-DEGREES(ASIN(AD1283/2000))))*SQRT(2*Basic!$C$4*9.81)*Tool!$B$125*SIN(RADIANS(90-DEGREES(ASIN(AD1283/2000))))*SQRT(2*Basic!$C$4*9.81)*Tool!$B$125)+(COS(RADIANS(90-DEGREES(ASIN(AD1283/2000))))*SQRT(2*Basic!$C$4*9.81)*COS(RADIANS(90-DEGREES(ASIN(AD1283/2000))))*SQRT(2*Basic!$C$4*9.81))))*COS(RADIANS(AK1283))</f>
        <v>5.8921226269326645</v>
      </c>
    </row>
    <row r="1284" spans="6:45" x14ac:dyDescent="0.3">
      <c r="F1284">
        <v>1282</v>
      </c>
      <c r="G1284" s="31">
        <f t="shared" si="134"/>
        <v>3.7793892840369203</v>
      </c>
      <c r="H1284" s="35">
        <f>Tool!$E$10+('Trajectory Map'!G1284*SIN(RADIANS(90-2*DEGREES(ASIN($D$5/2000))))/COS(RADIANS(90-2*DEGREES(ASIN($D$5/2000))))-('Trajectory Map'!G1284*'Trajectory Map'!G1284/((VLOOKUP($D$5,$AD$3:$AR$2002,15,FALSE)*4*COS(RADIANS(90-2*DEGREES(ASIN($D$5/2000))))*COS(RADIANS(90-2*DEGREES(ASIN($D$5/2000))))))))</f>
        <v>3.719249653677501</v>
      </c>
      <c r="AD1284" s="33">
        <f t="shared" si="132"/>
        <v>1282</v>
      </c>
      <c r="AE1284" s="33">
        <f t="shared" ref="AE1284:AE1347" si="135">SQRT($AC$7-(AD1284*AD1284))</f>
        <v>1535.0817567804004</v>
      </c>
      <c r="AH1284" s="33">
        <f t="shared" ref="AH1284:AH1347" si="136">DEGREES(ASIN(AD1284/2000))</f>
        <v>39.866427459064525</v>
      </c>
      <c r="AI1284" s="33">
        <f t="shared" ref="AI1284:AI1347" si="137">90-AH1284</f>
        <v>50.133572540935475</v>
      </c>
      <c r="AK1284" s="75">
        <f t="shared" si="133"/>
        <v>10.26714508187095</v>
      </c>
      <c r="AN1284" s="64"/>
      <c r="AQ1284" s="64"/>
      <c r="AR1284" s="75">
        <f>(SQRT((SIN(RADIANS(90-DEGREES(ASIN(AD1284/2000))))*SQRT(2*Basic!$C$4*9.81)*Tool!$B$125*SIN(RADIANS(90-DEGREES(ASIN(AD1284/2000))))*SQRT(2*Basic!$C$4*9.81)*Tool!$B$125)+(COS(RADIANS(90-DEGREES(ASIN(AD1284/2000))))*SQRT(2*Basic!$C$4*9.81)*COS(RADIANS(90-DEGREES(ASIN(AD1284/2000))))*SQRT(2*Basic!$C$4*9.81))))*(SQRT((SIN(RADIANS(90-DEGREES(ASIN(AD1284/2000))))*SQRT(2*Basic!$C$4*9.81)*Tool!$B$125*SIN(RADIANS(90-DEGREES(ASIN(AD1284/2000))))*SQRT(2*Basic!$C$4*9.81)*Tool!$B$125)+(COS(RADIANS(90-DEGREES(ASIN(AD1284/2000))))*SQRT(2*Basic!$C$4*9.81)*COS(RADIANS(90-DEGREES(ASIN(AD1284/2000))))*SQRT(2*Basic!$C$4*9.81))))/(2*9.81)</f>
        <v>1.26825234916</v>
      </c>
      <c r="AS1284" s="75">
        <f>(1/9.81)*((SQRT((SIN(RADIANS(90-DEGREES(ASIN(AD1284/2000))))*SQRT(2*Basic!$C$4*9.81)*Tool!$B$125*SIN(RADIANS(90-DEGREES(ASIN(AD1284/2000))))*SQRT(2*Basic!$C$4*9.81)*Tool!$B$125)+(COS(RADIANS(90-DEGREES(ASIN(AD1284/2000))))*SQRT(2*Basic!$C$4*9.81)*COS(RADIANS(90-DEGREES(ASIN(AD1284/2000))))*SQRT(2*Basic!$C$4*9.81))))*SIN(RADIANS(AK1284))+(SQRT(((SQRT((SIN(RADIANS(90-DEGREES(ASIN(AD1284/2000))))*SQRT(2*Basic!$C$4*9.81)*Tool!$B$125*SIN(RADIANS(90-DEGREES(ASIN(AD1284/2000))))*SQRT(2*Basic!$C$4*9.81)*Tool!$B$125)+(COS(RADIANS(90-DEGREES(ASIN(AD1284/2000))))*SQRT(2*Basic!$C$4*9.81)*COS(RADIANS(90-DEGREES(ASIN(AD1284/2000))))*SQRT(2*Basic!$C$4*9.81))))*SIN(RADIANS(AK1284))*(SQRT((SIN(RADIANS(90-DEGREES(ASIN(AD1284/2000))))*SQRT(2*Basic!$C$4*9.81)*Tool!$B$125*SIN(RADIANS(90-DEGREES(ASIN(AD1284/2000))))*SQRT(2*Basic!$C$4*9.81)*Tool!$B$125)+(COS(RADIANS(90-DEGREES(ASIN(AD1284/2000))))*SQRT(2*Basic!$C$4*9.81)*COS(RADIANS(90-DEGREES(ASIN(AD1284/2000))))*SQRT(2*Basic!$C$4*9.81))))*SIN(RADIANS(AK1284)))-19.62*(-Basic!$C$3))))*(SQRT((SIN(RADIANS(90-DEGREES(ASIN(AD1284/2000))))*SQRT(2*Basic!$C$4*9.81)*Tool!$B$125*SIN(RADIANS(90-DEGREES(ASIN(AD1284/2000))))*SQRT(2*Basic!$C$4*9.81)*Tool!$B$125)+(COS(RADIANS(90-DEGREES(ASIN(AD1284/2000))))*SQRT(2*Basic!$C$4*9.81)*COS(RADIANS(90-DEGREES(ASIN(AD1284/2000))))*SQRT(2*Basic!$C$4*9.81))))*COS(RADIANS(AK1284))</f>
        <v>5.8917859899033873</v>
      </c>
    </row>
    <row r="1285" spans="6:45" x14ac:dyDescent="0.3">
      <c r="F1285">
        <v>1283</v>
      </c>
      <c r="G1285" s="31">
        <f t="shared" si="134"/>
        <v>3.7823373256001318</v>
      </c>
      <c r="H1285" s="35">
        <f>Tool!$E$10+('Trajectory Map'!G1285*SIN(RADIANS(90-2*DEGREES(ASIN($D$5/2000))))/COS(RADIANS(90-2*DEGREES(ASIN($D$5/2000))))-('Trajectory Map'!G1285*'Trajectory Map'!G1285/((VLOOKUP($D$5,$AD$3:$AR$2002,15,FALSE)*4*COS(RADIANS(90-2*DEGREES(ASIN($D$5/2000))))*COS(RADIANS(90-2*DEGREES(ASIN($D$5/2000))))))))</f>
        <v>3.7152551170058121</v>
      </c>
      <c r="AD1285" s="33">
        <f t="shared" ref="AD1285:AD1348" si="138">AD1284+1</f>
        <v>1283</v>
      </c>
      <c r="AE1285" s="33">
        <f t="shared" si="135"/>
        <v>1534.2460689211493</v>
      </c>
      <c r="AH1285" s="33">
        <f t="shared" si="136"/>
        <v>39.903761872812069</v>
      </c>
      <c r="AI1285" s="33">
        <f t="shared" si="137"/>
        <v>50.096238127187931</v>
      </c>
      <c r="AK1285" s="75">
        <f t="shared" ref="AK1285:AK1348" si="139">90-(AH1285*2)</f>
        <v>10.192476254375862</v>
      </c>
      <c r="AN1285" s="64"/>
      <c r="AQ1285" s="64"/>
      <c r="AR1285" s="75">
        <f>(SQRT((SIN(RADIANS(90-DEGREES(ASIN(AD1285/2000))))*SQRT(2*Basic!$C$4*9.81)*Tool!$B$125*SIN(RADIANS(90-DEGREES(ASIN(AD1285/2000))))*SQRT(2*Basic!$C$4*9.81)*Tool!$B$125)+(COS(RADIANS(90-DEGREES(ASIN(AD1285/2000))))*SQRT(2*Basic!$C$4*9.81)*COS(RADIANS(90-DEGREES(ASIN(AD1285/2000))))*SQRT(2*Basic!$C$4*9.81))))*(SQRT((SIN(RADIANS(90-DEGREES(ASIN(AD1285/2000))))*SQRT(2*Basic!$C$4*9.81)*Tool!$B$125*SIN(RADIANS(90-DEGREES(ASIN(AD1285/2000))))*SQRT(2*Basic!$C$4*9.81)*Tool!$B$125)+(COS(RADIANS(90-DEGREES(ASIN(AD1285/2000))))*SQRT(2*Basic!$C$4*9.81)*COS(RADIANS(90-DEGREES(ASIN(AD1285/2000))))*SQRT(2*Basic!$C$4*9.81))))/(2*9.81)</f>
        <v>1.26894000001</v>
      </c>
      <c r="AS1285" s="75">
        <f>(1/9.81)*((SQRT((SIN(RADIANS(90-DEGREES(ASIN(AD1285/2000))))*SQRT(2*Basic!$C$4*9.81)*Tool!$B$125*SIN(RADIANS(90-DEGREES(ASIN(AD1285/2000))))*SQRT(2*Basic!$C$4*9.81)*Tool!$B$125)+(COS(RADIANS(90-DEGREES(ASIN(AD1285/2000))))*SQRT(2*Basic!$C$4*9.81)*COS(RADIANS(90-DEGREES(ASIN(AD1285/2000))))*SQRT(2*Basic!$C$4*9.81))))*SIN(RADIANS(AK1285))+(SQRT(((SQRT((SIN(RADIANS(90-DEGREES(ASIN(AD1285/2000))))*SQRT(2*Basic!$C$4*9.81)*Tool!$B$125*SIN(RADIANS(90-DEGREES(ASIN(AD1285/2000))))*SQRT(2*Basic!$C$4*9.81)*Tool!$B$125)+(COS(RADIANS(90-DEGREES(ASIN(AD1285/2000))))*SQRT(2*Basic!$C$4*9.81)*COS(RADIANS(90-DEGREES(ASIN(AD1285/2000))))*SQRT(2*Basic!$C$4*9.81))))*SIN(RADIANS(AK1285))*(SQRT((SIN(RADIANS(90-DEGREES(ASIN(AD1285/2000))))*SQRT(2*Basic!$C$4*9.81)*Tool!$B$125*SIN(RADIANS(90-DEGREES(ASIN(AD1285/2000))))*SQRT(2*Basic!$C$4*9.81)*Tool!$B$125)+(COS(RADIANS(90-DEGREES(ASIN(AD1285/2000))))*SQRT(2*Basic!$C$4*9.81)*COS(RADIANS(90-DEGREES(ASIN(AD1285/2000))))*SQRT(2*Basic!$C$4*9.81))))*SIN(RADIANS(AK1285)))-19.62*(-Basic!$C$3))))*(SQRT((SIN(RADIANS(90-DEGREES(ASIN(AD1285/2000))))*SQRT(2*Basic!$C$4*9.81)*Tool!$B$125*SIN(RADIANS(90-DEGREES(ASIN(AD1285/2000))))*SQRT(2*Basic!$C$4*9.81)*Tool!$B$125)+(COS(RADIANS(90-DEGREES(ASIN(AD1285/2000))))*SQRT(2*Basic!$C$4*9.81)*COS(RADIANS(90-DEGREES(ASIN(AD1285/2000))))*SQRT(2*Basic!$C$4*9.81))))*COS(RADIANS(AK1285))</f>
        <v>5.8914355172740649</v>
      </c>
    </row>
    <row r="1286" spans="6:45" x14ac:dyDescent="0.3">
      <c r="F1286">
        <v>1284</v>
      </c>
      <c r="G1286" s="31">
        <f t="shared" si="134"/>
        <v>3.7852853671633429</v>
      </c>
      <c r="H1286" s="35">
        <f>Tool!$E$10+('Trajectory Map'!G1286*SIN(RADIANS(90-2*DEGREES(ASIN($D$5/2000))))/COS(RADIANS(90-2*DEGREES(ASIN($D$5/2000))))-('Trajectory Map'!G1286*'Trajectory Map'!G1286/((VLOOKUP($D$5,$AD$3:$AR$2002,15,FALSE)*4*COS(RADIANS(90-2*DEGREES(ASIN($D$5/2000))))*COS(RADIANS(90-2*DEGREES(ASIN($D$5/2000))))))))</f>
        <v>3.7112571267406107</v>
      </c>
      <c r="AD1286" s="33">
        <f t="shared" si="138"/>
        <v>1284</v>
      </c>
      <c r="AE1286" s="33">
        <f t="shared" si="135"/>
        <v>1533.4092734818059</v>
      </c>
      <c r="AH1286" s="33">
        <f t="shared" si="136"/>
        <v>39.941116641251412</v>
      </c>
      <c r="AI1286" s="33">
        <f t="shared" si="137"/>
        <v>50.058883358748588</v>
      </c>
      <c r="AK1286" s="75">
        <f t="shared" si="139"/>
        <v>10.117766717497176</v>
      </c>
      <c r="AN1286" s="64"/>
      <c r="AQ1286" s="64"/>
      <c r="AR1286" s="75">
        <f>(SQRT((SIN(RADIANS(90-DEGREES(ASIN(AD1286/2000))))*SQRT(2*Basic!$C$4*9.81)*Tool!$B$125*SIN(RADIANS(90-DEGREES(ASIN(AD1286/2000))))*SQRT(2*Basic!$C$4*9.81)*Tool!$B$125)+(COS(RADIANS(90-DEGREES(ASIN(AD1286/2000))))*SQRT(2*Basic!$C$4*9.81)*COS(RADIANS(90-DEGREES(ASIN(AD1286/2000))))*SQRT(2*Basic!$C$4*9.81))))*(SQRT((SIN(RADIANS(90-DEGREES(ASIN(AD1286/2000))))*SQRT(2*Basic!$C$4*9.81)*Tool!$B$125*SIN(RADIANS(90-DEGREES(ASIN(AD1286/2000))))*SQRT(2*Basic!$C$4*9.81)*Tool!$B$125)+(COS(RADIANS(90-DEGREES(ASIN(AD1286/2000))))*SQRT(2*Basic!$C$4*9.81)*COS(RADIANS(90-DEGREES(ASIN(AD1286/2000))))*SQRT(2*Basic!$C$4*9.81))))/(2*9.81)</f>
        <v>1.2696281870400001</v>
      </c>
      <c r="AS1286" s="75">
        <f>(1/9.81)*((SQRT((SIN(RADIANS(90-DEGREES(ASIN(AD1286/2000))))*SQRT(2*Basic!$C$4*9.81)*Tool!$B$125*SIN(RADIANS(90-DEGREES(ASIN(AD1286/2000))))*SQRT(2*Basic!$C$4*9.81)*Tool!$B$125)+(COS(RADIANS(90-DEGREES(ASIN(AD1286/2000))))*SQRT(2*Basic!$C$4*9.81)*COS(RADIANS(90-DEGREES(ASIN(AD1286/2000))))*SQRT(2*Basic!$C$4*9.81))))*SIN(RADIANS(AK1286))+(SQRT(((SQRT((SIN(RADIANS(90-DEGREES(ASIN(AD1286/2000))))*SQRT(2*Basic!$C$4*9.81)*Tool!$B$125*SIN(RADIANS(90-DEGREES(ASIN(AD1286/2000))))*SQRT(2*Basic!$C$4*9.81)*Tool!$B$125)+(COS(RADIANS(90-DEGREES(ASIN(AD1286/2000))))*SQRT(2*Basic!$C$4*9.81)*COS(RADIANS(90-DEGREES(ASIN(AD1286/2000))))*SQRT(2*Basic!$C$4*9.81))))*SIN(RADIANS(AK1286))*(SQRT((SIN(RADIANS(90-DEGREES(ASIN(AD1286/2000))))*SQRT(2*Basic!$C$4*9.81)*Tool!$B$125*SIN(RADIANS(90-DEGREES(ASIN(AD1286/2000))))*SQRT(2*Basic!$C$4*9.81)*Tool!$B$125)+(COS(RADIANS(90-DEGREES(ASIN(AD1286/2000))))*SQRT(2*Basic!$C$4*9.81)*COS(RADIANS(90-DEGREES(ASIN(AD1286/2000))))*SQRT(2*Basic!$C$4*9.81))))*SIN(RADIANS(AK1286)))-19.62*(-Basic!$C$3))))*(SQRT((SIN(RADIANS(90-DEGREES(ASIN(AD1286/2000))))*SQRT(2*Basic!$C$4*9.81)*Tool!$B$125*SIN(RADIANS(90-DEGREES(ASIN(AD1286/2000))))*SQRT(2*Basic!$C$4*9.81)*Tool!$B$125)+(COS(RADIANS(90-DEGREES(ASIN(AD1286/2000))))*SQRT(2*Basic!$C$4*9.81)*COS(RADIANS(90-DEGREES(ASIN(AD1286/2000))))*SQRT(2*Basic!$C$4*9.81))))*COS(RADIANS(AK1286))</f>
        <v>5.8910711969740506</v>
      </c>
    </row>
    <row r="1287" spans="6:45" x14ac:dyDescent="0.3">
      <c r="F1287">
        <v>1285</v>
      </c>
      <c r="G1287" s="31">
        <f t="shared" si="134"/>
        <v>3.7882334087265543</v>
      </c>
      <c r="H1287" s="35">
        <f>Tool!$E$10+('Trajectory Map'!G1287*SIN(RADIANS(90-2*DEGREES(ASIN($D$5/2000))))/COS(RADIANS(90-2*DEGREES(ASIN($D$5/2000))))-('Trajectory Map'!G1287*'Trajectory Map'!G1287/((VLOOKUP($D$5,$AD$3:$AR$2002,15,FALSE)*4*COS(RADIANS(90-2*DEGREES(ASIN($D$5/2000))))*COS(RADIANS(90-2*DEGREES(ASIN($D$5/2000))))))))</f>
        <v>3.7072556828818937</v>
      </c>
      <c r="AD1287" s="33">
        <f t="shared" si="138"/>
        <v>1285</v>
      </c>
      <c r="AE1287" s="33">
        <f t="shared" si="135"/>
        <v>1532.5713686481292</v>
      </c>
      <c r="AH1287" s="33">
        <f t="shared" si="136"/>
        <v>39.978491813614902</v>
      </c>
      <c r="AI1287" s="33">
        <f t="shared" si="137"/>
        <v>50.021508186385098</v>
      </c>
      <c r="AK1287" s="75">
        <f t="shared" si="139"/>
        <v>10.043016372770197</v>
      </c>
      <c r="AN1287" s="64"/>
      <c r="AQ1287" s="64"/>
      <c r="AR1287" s="75">
        <f>(SQRT((SIN(RADIANS(90-DEGREES(ASIN(AD1287/2000))))*SQRT(2*Basic!$C$4*9.81)*Tool!$B$125*SIN(RADIANS(90-DEGREES(ASIN(AD1287/2000))))*SQRT(2*Basic!$C$4*9.81)*Tool!$B$125)+(COS(RADIANS(90-DEGREES(ASIN(AD1287/2000))))*SQRT(2*Basic!$C$4*9.81)*COS(RADIANS(90-DEGREES(ASIN(AD1287/2000))))*SQRT(2*Basic!$C$4*9.81))))*(SQRT((SIN(RADIANS(90-DEGREES(ASIN(AD1287/2000))))*SQRT(2*Basic!$C$4*9.81)*Tool!$B$125*SIN(RADIANS(90-DEGREES(ASIN(AD1287/2000))))*SQRT(2*Basic!$C$4*9.81)*Tool!$B$125)+(COS(RADIANS(90-DEGREES(ASIN(AD1287/2000))))*SQRT(2*Basic!$C$4*9.81)*COS(RADIANS(90-DEGREES(ASIN(AD1287/2000))))*SQRT(2*Basic!$C$4*9.81))))/(2*9.81)</f>
        <v>1.2703169102499996</v>
      </c>
      <c r="AS1287" s="75">
        <f>(1/9.81)*((SQRT((SIN(RADIANS(90-DEGREES(ASIN(AD1287/2000))))*SQRT(2*Basic!$C$4*9.81)*Tool!$B$125*SIN(RADIANS(90-DEGREES(ASIN(AD1287/2000))))*SQRT(2*Basic!$C$4*9.81)*Tool!$B$125)+(COS(RADIANS(90-DEGREES(ASIN(AD1287/2000))))*SQRT(2*Basic!$C$4*9.81)*COS(RADIANS(90-DEGREES(ASIN(AD1287/2000))))*SQRT(2*Basic!$C$4*9.81))))*SIN(RADIANS(AK1287))+(SQRT(((SQRT((SIN(RADIANS(90-DEGREES(ASIN(AD1287/2000))))*SQRT(2*Basic!$C$4*9.81)*Tool!$B$125*SIN(RADIANS(90-DEGREES(ASIN(AD1287/2000))))*SQRT(2*Basic!$C$4*9.81)*Tool!$B$125)+(COS(RADIANS(90-DEGREES(ASIN(AD1287/2000))))*SQRT(2*Basic!$C$4*9.81)*COS(RADIANS(90-DEGREES(ASIN(AD1287/2000))))*SQRT(2*Basic!$C$4*9.81))))*SIN(RADIANS(AK1287))*(SQRT((SIN(RADIANS(90-DEGREES(ASIN(AD1287/2000))))*SQRT(2*Basic!$C$4*9.81)*Tool!$B$125*SIN(RADIANS(90-DEGREES(ASIN(AD1287/2000))))*SQRT(2*Basic!$C$4*9.81)*Tool!$B$125)+(COS(RADIANS(90-DEGREES(ASIN(AD1287/2000))))*SQRT(2*Basic!$C$4*9.81)*COS(RADIANS(90-DEGREES(ASIN(AD1287/2000))))*SQRT(2*Basic!$C$4*9.81))))*SIN(RADIANS(AK1287)))-19.62*(-Basic!$C$3))))*(SQRT((SIN(RADIANS(90-DEGREES(ASIN(AD1287/2000))))*SQRT(2*Basic!$C$4*9.81)*Tool!$B$125*SIN(RADIANS(90-DEGREES(ASIN(AD1287/2000))))*SQRT(2*Basic!$C$4*9.81)*Tool!$B$125)+(COS(RADIANS(90-DEGREES(ASIN(AD1287/2000))))*SQRT(2*Basic!$C$4*9.81)*COS(RADIANS(90-DEGREES(ASIN(AD1287/2000))))*SQRT(2*Basic!$C$4*9.81))))*COS(RADIANS(AK1287))</f>
        <v>5.8906930169618699</v>
      </c>
    </row>
    <row r="1288" spans="6:45" x14ac:dyDescent="0.3">
      <c r="F1288">
        <v>1286</v>
      </c>
      <c r="G1288" s="31">
        <f t="shared" si="134"/>
        <v>3.7911814502897654</v>
      </c>
      <c r="H1288" s="35">
        <f>Tool!$E$10+('Trajectory Map'!G1288*SIN(RADIANS(90-2*DEGREES(ASIN($D$5/2000))))/COS(RADIANS(90-2*DEGREES(ASIN($D$5/2000))))-('Trajectory Map'!G1288*'Trajectory Map'!G1288/((VLOOKUP($D$5,$AD$3:$AR$2002,15,FALSE)*4*COS(RADIANS(90-2*DEGREES(ASIN($D$5/2000))))*COS(RADIANS(90-2*DEGREES(ASIN($D$5/2000))))))))</f>
        <v>3.7032507854296632</v>
      </c>
      <c r="AD1288" s="33">
        <f t="shared" si="138"/>
        <v>1286</v>
      </c>
      <c r="AE1288" s="33">
        <f t="shared" si="135"/>
        <v>1531.7323525995002</v>
      </c>
      <c r="AH1288" s="33">
        <f t="shared" si="136"/>
        <v>40.015887439304272</v>
      </c>
      <c r="AI1288" s="33">
        <f t="shared" si="137"/>
        <v>49.984112560695728</v>
      </c>
      <c r="AK1288" s="75">
        <f t="shared" si="139"/>
        <v>9.9682251213914554</v>
      </c>
      <c r="AN1288" s="64"/>
      <c r="AQ1288" s="64"/>
      <c r="AR1288" s="75">
        <f>(SQRT((SIN(RADIANS(90-DEGREES(ASIN(AD1288/2000))))*SQRT(2*Basic!$C$4*9.81)*Tool!$B$125*SIN(RADIANS(90-DEGREES(ASIN(AD1288/2000))))*SQRT(2*Basic!$C$4*9.81)*Tool!$B$125)+(COS(RADIANS(90-DEGREES(ASIN(AD1288/2000))))*SQRT(2*Basic!$C$4*9.81)*COS(RADIANS(90-DEGREES(ASIN(AD1288/2000))))*SQRT(2*Basic!$C$4*9.81))))*(SQRT((SIN(RADIANS(90-DEGREES(ASIN(AD1288/2000))))*SQRT(2*Basic!$C$4*9.81)*Tool!$B$125*SIN(RADIANS(90-DEGREES(ASIN(AD1288/2000))))*SQRT(2*Basic!$C$4*9.81)*Tool!$B$125)+(COS(RADIANS(90-DEGREES(ASIN(AD1288/2000))))*SQRT(2*Basic!$C$4*9.81)*COS(RADIANS(90-DEGREES(ASIN(AD1288/2000))))*SQRT(2*Basic!$C$4*9.81))))/(2*9.81)</f>
        <v>1.2710061696400001</v>
      </c>
      <c r="AS1288" s="75">
        <f>(1/9.81)*((SQRT((SIN(RADIANS(90-DEGREES(ASIN(AD1288/2000))))*SQRT(2*Basic!$C$4*9.81)*Tool!$B$125*SIN(RADIANS(90-DEGREES(ASIN(AD1288/2000))))*SQRT(2*Basic!$C$4*9.81)*Tool!$B$125)+(COS(RADIANS(90-DEGREES(ASIN(AD1288/2000))))*SQRT(2*Basic!$C$4*9.81)*COS(RADIANS(90-DEGREES(ASIN(AD1288/2000))))*SQRT(2*Basic!$C$4*9.81))))*SIN(RADIANS(AK1288))+(SQRT(((SQRT((SIN(RADIANS(90-DEGREES(ASIN(AD1288/2000))))*SQRT(2*Basic!$C$4*9.81)*Tool!$B$125*SIN(RADIANS(90-DEGREES(ASIN(AD1288/2000))))*SQRT(2*Basic!$C$4*9.81)*Tool!$B$125)+(COS(RADIANS(90-DEGREES(ASIN(AD1288/2000))))*SQRT(2*Basic!$C$4*9.81)*COS(RADIANS(90-DEGREES(ASIN(AD1288/2000))))*SQRT(2*Basic!$C$4*9.81))))*SIN(RADIANS(AK1288))*(SQRT((SIN(RADIANS(90-DEGREES(ASIN(AD1288/2000))))*SQRT(2*Basic!$C$4*9.81)*Tool!$B$125*SIN(RADIANS(90-DEGREES(ASIN(AD1288/2000))))*SQRT(2*Basic!$C$4*9.81)*Tool!$B$125)+(COS(RADIANS(90-DEGREES(ASIN(AD1288/2000))))*SQRT(2*Basic!$C$4*9.81)*COS(RADIANS(90-DEGREES(ASIN(AD1288/2000))))*SQRT(2*Basic!$C$4*9.81))))*SIN(RADIANS(AK1288)))-19.62*(-Basic!$C$3))))*(SQRT((SIN(RADIANS(90-DEGREES(ASIN(AD1288/2000))))*SQRT(2*Basic!$C$4*9.81)*Tool!$B$125*SIN(RADIANS(90-DEGREES(ASIN(AD1288/2000))))*SQRT(2*Basic!$C$4*9.81)*Tool!$B$125)+(COS(RADIANS(90-DEGREES(ASIN(AD1288/2000))))*SQRT(2*Basic!$C$4*9.81)*COS(RADIANS(90-DEGREES(ASIN(AD1288/2000))))*SQRT(2*Basic!$C$4*9.81))))*COS(RADIANS(AK1288))</f>
        <v>5.8903009652252694</v>
      </c>
    </row>
    <row r="1289" spans="6:45" x14ac:dyDescent="0.3">
      <c r="F1289">
        <v>1287</v>
      </c>
      <c r="G1289" s="31">
        <f t="shared" si="134"/>
        <v>3.7941294918529769</v>
      </c>
      <c r="H1289" s="35">
        <f>Tool!$E$10+('Trajectory Map'!G1289*SIN(RADIANS(90-2*DEGREES(ASIN($D$5/2000))))/COS(RADIANS(90-2*DEGREES(ASIN($D$5/2000))))-('Trajectory Map'!G1289*'Trajectory Map'!G1289/((VLOOKUP($D$5,$AD$3:$AR$2002,15,FALSE)*4*COS(RADIANS(90-2*DEGREES(ASIN($D$5/2000))))*COS(RADIANS(90-2*DEGREES(ASIN($D$5/2000))))))))</f>
        <v>3.699242434383919</v>
      </c>
      <c r="AD1289" s="33">
        <f t="shared" si="138"/>
        <v>1287</v>
      </c>
      <c r="AE1289" s="33">
        <f t="shared" si="135"/>
        <v>1530.8922235088921</v>
      </c>
      <c r="AH1289" s="33">
        <f t="shared" si="136"/>
        <v>40.053303567891405</v>
      </c>
      <c r="AI1289" s="33">
        <f t="shared" si="137"/>
        <v>49.946696432108595</v>
      </c>
      <c r="AK1289" s="75">
        <f t="shared" si="139"/>
        <v>9.8933928642171907</v>
      </c>
      <c r="AN1289" s="64"/>
      <c r="AQ1289" s="64"/>
      <c r="AR1289" s="75">
        <f>(SQRT((SIN(RADIANS(90-DEGREES(ASIN(AD1289/2000))))*SQRT(2*Basic!$C$4*9.81)*Tool!$B$125*SIN(RADIANS(90-DEGREES(ASIN(AD1289/2000))))*SQRT(2*Basic!$C$4*9.81)*Tool!$B$125)+(COS(RADIANS(90-DEGREES(ASIN(AD1289/2000))))*SQRT(2*Basic!$C$4*9.81)*COS(RADIANS(90-DEGREES(ASIN(AD1289/2000))))*SQRT(2*Basic!$C$4*9.81))))*(SQRT((SIN(RADIANS(90-DEGREES(ASIN(AD1289/2000))))*SQRT(2*Basic!$C$4*9.81)*Tool!$B$125*SIN(RADIANS(90-DEGREES(ASIN(AD1289/2000))))*SQRT(2*Basic!$C$4*9.81)*Tool!$B$125)+(COS(RADIANS(90-DEGREES(ASIN(AD1289/2000))))*SQRT(2*Basic!$C$4*9.81)*COS(RADIANS(90-DEGREES(ASIN(AD1289/2000))))*SQRT(2*Basic!$C$4*9.81))))/(2*9.81)</f>
        <v>1.2716959652099999</v>
      </c>
      <c r="AS1289" s="75">
        <f>(1/9.81)*((SQRT((SIN(RADIANS(90-DEGREES(ASIN(AD1289/2000))))*SQRT(2*Basic!$C$4*9.81)*Tool!$B$125*SIN(RADIANS(90-DEGREES(ASIN(AD1289/2000))))*SQRT(2*Basic!$C$4*9.81)*Tool!$B$125)+(COS(RADIANS(90-DEGREES(ASIN(AD1289/2000))))*SQRT(2*Basic!$C$4*9.81)*COS(RADIANS(90-DEGREES(ASIN(AD1289/2000))))*SQRT(2*Basic!$C$4*9.81))))*SIN(RADIANS(AK1289))+(SQRT(((SQRT((SIN(RADIANS(90-DEGREES(ASIN(AD1289/2000))))*SQRT(2*Basic!$C$4*9.81)*Tool!$B$125*SIN(RADIANS(90-DEGREES(ASIN(AD1289/2000))))*SQRT(2*Basic!$C$4*9.81)*Tool!$B$125)+(COS(RADIANS(90-DEGREES(ASIN(AD1289/2000))))*SQRT(2*Basic!$C$4*9.81)*COS(RADIANS(90-DEGREES(ASIN(AD1289/2000))))*SQRT(2*Basic!$C$4*9.81))))*SIN(RADIANS(AK1289))*(SQRT((SIN(RADIANS(90-DEGREES(ASIN(AD1289/2000))))*SQRT(2*Basic!$C$4*9.81)*Tool!$B$125*SIN(RADIANS(90-DEGREES(ASIN(AD1289/2000))))*SQRT(2*Basic!$C$4*9.81)*Tool!$B$125)+(COS(RADIANS(90-DEGREES(ASIN(AD1289/2000))))*SQRT(2*Basic!$C$4*9.81)*COS(RADIANS(90-DEGREES(ASIN(AD1289/2000))))*SQRT(2*Basic!$C$4*9.81))))*SIN(RADIANS(AK1289)))-19.62*(-Basic!$C$3))))*(SQRT((SIN(RADIANS(90-DEGREES(ASIN(AD1289/2000))))*SQRT(2*Basic!$C$4*9.81)*Tool!$B$125*SIN(RADIANS(90-DEGREES(ASIN(AD1289/2000))))*SQRT(2*Basic!$C$4*9.81)*Tool!$B$125)+(COS(RADIANS(90-DEGREES(ASIN(AD1289/2000))))*SQRT(2*Basic!$C$4*9.81)*COS(RADIANS(90-DEGREES(ASIN(AD1289/2000))))*SQRT(2*Basic!$C$4*9.81))))*COS(RADIANS(AK1289))</f>
        <v>5.8898950297812478</v>
      </c>
    </row>
    <row r="1290" spans="6:45" x14ac:dyDescent="0.3">
      <c r="F1290">
        <v>1288</v>
      </c>
      <c r="G1290" s="31">
        <f t="shared" si="134"/>
        <v>3.7970775334161884</v>
      </c>
      <c r="H1290" s="35">
        <f>Tool!$E$10+('Trajectory Map'!G1290*SIN(RADIANS(90-2*DEGREES(ASIN($D$5/2000))))/COS(RADIANS(90-2*DEGREES(ASIN($D$5/2000))))-('Trajectory Map'!G1290*'Trajectory Map'!G1290/((VLOOKUP($D$5,$AD$3:$AR$2002,15,FALSE)*4*COS(RADIANS(90-2*DEGREES(ASIN($D$5/2000))))*COS(RADIANS(90-2*DEGREES(ASIN($D$5/2000))))))))</f>
        <v>3.6952306297446591</v>
      </c>
      <c r="AD1290" s="33">
        <f t="shared" si="138"/>
        <v>1288</v>
      </c>
      <c r="AE1290" s="33">
        <f t="shared" si="135"/>
        <v>1530.0509795428386</v>
      </c>
      <c r="AH1290" s="33">
        <f t="shared" si="136"/>
        <v>40.090740249119314</v>
      </c>
      <c r="AI1290" s="33">
        <f t="shared" si="137"/>
        <v>49.909259750880686</v>
      </c>
      <c r="AK1290" s="75">
        <f t="shared" si="139"/>
        <v>9.8185195017613722</v>
      </c>
      <c r="AN1290" s="64"/>
      <c r="AQ1290" s="64"/>
      <c r="AR1290" s="75">
        <f>(SQRT((SIN(RADIANS(90-DEGREES(ASIN(AD1290/2000))))*SQRT(2*Basic!$C$4*9.81)*Tool!$B$125*SIN(RADIANS(90-DEGREES(ASIN(AD1290/2000))))*SQRT(2*Basic!$C$4*9.81)*Tool!$B$125)+(COS(RADIANS(90-DEGREES(ASIN(AD1290/2000))))*SQRT(2*Basic!$C$4*9.81)*COS(RADIANS(90-DEGREES(ASIN(AD1290/2000))))*SQRT(2*Basic!$C$4*9.81))))*(SQRT((SIN(RADIANS(90-DEGREES(ASIN(AD1290/2000))))*SQRT(2*Basic!$C$4*9.81)*Tool!$B$125*SIN(RADIANS(90-DEGREES(ASIN(AD1290/2000))))*SQRT(2*Basic!$C$4*9.81)*Tool!$B$125)+(COS(RADIANS(90-DEGREES(ASIN(AD1290/2000))))*SQRT(2*Basic!$C$4*9.81)*COS(RADIANS(90-DEGREES(ASIN(AD1290/2000))))*SQRT(2*Basic!$C$4*9.81))))/(2*9.81)</f>
        <v>1.2723862969600002</v>
      </c>
      <c r="AS1290" s="75">
        <f>(1/9.81)*((SQRT((SIN(RADIANS(90-DEGREES(ASIN(AD1290/2000))))*SQRT(2*Basic!$C$4*9.81)*Tool!$B$125*SIN(RADIANS(90-DEGREES(ASIN(AD1290/2000))))*SQRT(2*Basic!$C$4*9.81)*Tool!$B$125)+(COS(RADIANS(90-DEGREES(ASIN(AD1290/2000))))*SQRT(2*Basic!$C$4*9.81)*COS(RADIANS(90-DEGREES(ASIN(AD1290/2000))))*SQRT(2*Basic!$C$4*9.81))))*SIN(RADIANS(AK1290))+(SQRT(((SQRT((SIN(RADIANS(90-DEGREES(ASIN(AD1290/2000))))*SQRT(2*Basic!$C$4*9.81)*Tool!$B$125*SIN(RADIANS(90-DEGREES(ASIN(AD1290/2000))))*SQRT(2*Basic!$C$4*9.81)*Tool!$B$125)+(COS(RADIANS(90-DEGREES(ASIN(AD1290/2000))))*SQRT(2*Basic!$C$4*9.81)*COS(RADIANS(90-DEGREES(ASIN(AD1290/2000))))*SQRT(2*Basic!$C$4*9.81))))*SIN(RADIANS(AK1290))*(SQRT((SIN(RADIANS(90-DEGREES(ASIN(AD1290/2000))))*SQRT(2*Basic!$C$4*9.81)*Tool!$B$125*SIN(RADIANS(90-DEGREES(ASIN(AD1290/2000))))*SQRT(2*Basic!$C$4*9.81)*Tool!$B$125)+(COS(RADIANS(90-DEGREES(ASIN(AD1290/2000))))*SQRT(2*Basic!$C$4*9.81)*COS(RADIANS(90-DEGREES(ASIN(AD1290/2000))))*SQRT(2*Basic!$C$4*9.81))))*SIN(RADIANS(AK1290)))-19.62*(-Basic!$C$3))))*(SQRT((SIN(RADIANS(90-DEGREES(ASIN(AD1290/2000))))*SQRT(2*Basic!$C$4*9.81)*Tool!$B$125*SIN(RADIANS(90-DEGREES(ASIN(AD1290/2000))))*SQRT(2*Basic!$C$4*9.81)*Tool!$B$125)+(COS(RADIANS(90-DEGREES(ASIN(AD1290/2000))))*SQRT(2*Basic!$C$4*9.81)*COS(RADIANS(90-DEGREES(ASIN(AD1290/2000))))*SQRT(2*Basic!$C$4*9.81))))*COS(RADIANS(AK1290))</f>
        <v>5.8894751986761165</v>
      </c>
    </row>
    <row r="1291" spans="6:45" x14ac:dyDescent="0.3">
      <c r="F1291">
        <v>1289</v>
      </c>
      <c r="G1291" s="31">
        <f t="shared" si="134"/>
        <v>3.8000255749793994</v>
      </c>
      <c r="H1291" s="35">
        <f>Tool!$E$10+('Trajectory Map'!G1291*SIN(RADIANS(90-2*DEGREES(ASIN($D$5/2000))))/COS(RADIANS(90-2*DEGREES(ASIN($D$5/2000))))-('Trajectory Map'!G1291*'Trajectory Map'!G1291/((VLOOKUP($D$5,$AD$3:$AR$2002,15,FALSE)*4*COS(RADIANS(90-2*DEGREES(ASIN($D$5/2000))))*COS(RADIANS(90-2*DEGREES(ASIN($D$5/2000))))))))</f>
        <v>3.6912153715118867</v>
      </c>
      <c r="AD1291" s="33">
        <f t="shared" si="138"/>
        <v>1289</v>
      </c>
      <c r="AE1291" s="33">
        <f t="shared" si="135"/>
        <v>1529.208618861403</v>
      </c>
      <c r="AH1291" s="33">
        <f t="shared" si="136"/>
        <v>40.128197532902817</v>
      </c>
      <c r="AI1291" s="33">
        <f t="shared" si="137"/>
        <v>49.871802467097183</v>
      </c>
      <c r="AK1291" s="75">
        <f t="shared" si="139"/>
        <v>9.7436049341943658</v>
      </c>
      <c r="AN1291" s="64"/>
      <c r="AQ1291" s="64"/>
      <c r="AR1291" s="75">
        <f>(SQRT((SIN(RADIANS(90-DEGREES(ASIN(AD1291/2000))))*SQRT(2*Basic!$C$4*9.81)*Tool!$B$125*SIN(RADIANS(90-DEGREES(ASIN(AD1291/2000))))*SQRT(2*Basic!$C$4*9.81)*Tool!$B$125)+(COS(RADIANS(90-DEGREES(ASIN(AD1291/2000))))*SQRT(2*Basic!$C$4*9.81)*COS(RADIANS(90-DEGREES(ASIN(AD1291/2000))))*SQRT(2*Basic!$C$4*9.81))))*(SQRT((SIN(RADIANS(90-DEGREES(ASIN(AD1291/2000))))*SQRT(2*Basic!$C$4*9.81)*Tool!$B$125*SIN(RADIANS(90-DEGREES(ASIN(AD1291/2000))))*SQRT(2*Basic!$C$4*9.81)*Tool!$B$125)+(COS(RADIANS(90-DEGREES(ASIN(AD1291/2000))))*SQRT(2*Basic!$C$4*9.81)*COS(RADIANS(90-DEGREES(ASIN(AD1291/2000))))*SQRT(2*Basic!$C$4*9.81))))/(2*9.81)</f>
        <v>1.2730771648900001</v>
      </c>
      <c r="AS1291" s="75">
        <f>(1/9.81)*((SQRT((SIN(RADIANS(90-DEGREES(ASIN(AD1291/2000))))*SQRT(2*Basic!$C$4*9.81)*Tool!$B$125*SIN(RADIANS(90-DEGREES(ASIN(AD1291/2000))))*SQRT(2*Basic!$C$4*9.81)*Tool!$B$125)+(COS(RADIANS(90-DEGREES(ASIN(AD1291/2000))))*SQRT(2*Basic!$C$4*9.81)*COS(RADIANS(90-DEGREES(ASIN(AD1291/2000))))*SQRT(2*Basic!$C$4*9.81))))*SIN(RADIANS(AK1291))+(SQRT(((SQRT((SIN(RADIANS(90-DEGREES(ASIN(AD1291/2000))))*SQRT(2*Basic!$C$4*9.81)*Tool!$B$125*SIN(RADIANS(90-DEGREES(ASIN(AD1291/2000))))*SQRT(2*Basic!$C$4*9.81)*Tool!$B$125)+(COS(RADIANS(90-DEGREES(ASIN(AD1291/2000))))*SQRT(2*Basic!$C$4*9.81)*COS(RADIANS(90-DEGREES(ASIN(AD1291/2000))))*SQRT(2*Basic!$C$4*9.81))))*SIN(RADIANS(AK1291))*(SQRT((SIN(RADIANS(90-DEGREES(ASIN(AD1291/2000))))*SQRT(2*Basic!$C$4*9.81)*Tool!$B$125*SIN(RADIANS(90-DEGREES(ASIN(AD1291/2000))))*SQRT(2*Basic!$C$4*9.81)*Tool!$B$125)+(COS(RADIANS(90-DEGREES(ASIN(AD1291/2000))))*SQRT(2*Basic!$C$4*9.81)*COS(RADIANS(90-DEGREES(ASIN(AD1291/2000))))*SQRT(2*Basic!$C$4*9.81))))*SIN(RADIANS(AK1291)))-19.62*(-Basic!$C$3))))*(SQRT((SIN(RADIANS(90-DEGREES(ASIN(AD1291/2000))))*SQRT(2*Basic!$C$4*9.81)*Tool!$B$125*SIN(RADIANS(90-DEGREES(ASIN(AD1291/2000))))*SQRT(2*Basic!$C$4*9.81)*Tool!$B$125)+(COS(RADIANS(90-DEGREES(ASIN(AD1291/2000))))*SQRT(2*Basic!$C$4*9.81)*COS(RADIANS(90-DEGREES(ASIN(AD1291/2000))))*SQRT(2*Basic!$C$4*9.81))))*COS(RADIANS(AK1291))</f>
        <v>5.8890414599855285</v>
      </c>
    </row>
    <row r="1292" spans="6:45" x14ac:dyDescent="0.3">
      <c r="F1292">
        <v>1290</v>
      </c>
      <c r="G1292" s="31">
        <f t="shared" si="134"/>
        <v>3.8029736165426113</v>
      </c>
      <c r="H1292" s="35">
        <f>Tool!$E$10+('Trajectory Map'!G1292*SIN(RADIANS(90-2*DEGREES(ASIN($D$5/2000))))/COS(RADIANS(90-2*DEGREES(ASIN($D$5/2000))))-('Trajectory Map'!G1292*'Trajectory Map'!G1292/((VLOOKUP($D$5,$AD$3:$AR$2002,15,FALSE)*4*COS(RADIANS(90-2*DEGREES(ASIN($D$5/2000))))*COS(RADIANS(90-2*DEGREES(ASIN($D$5/2000))))))))</f>
        <v>3.6871966596855992</v>
      </c>
      <c r="AD1292" s="33">
        <f t="shared" si="138"/>
        <v>1290</v>
      </c>
      <c r="AE1292" s="33">
        <f t="shared" si="135"/>
        <v>1528.3651396181476</v>
      </c>
      <c r="AH1292" s="33">
        <f t="shared" si="136"/>
        <v>40.165675469329564</v>
      </c>
      <c r="AI1292" s="33">
        <f t="shared" si="137"/>
        <v>49.834324530670436</v>
      </c>
      <c r="AK1292" s="75">
        <f t="shared" si="139"/>
        <v>9.6686490613408722</v>
      </c>
      <c r="AN1292" s="64"/>
      <c r="AQ1292" s="64"/>
      <c r="AR1292" s="75">
        <f>(SQRT((SIN(RADIANS(90-DEGREES(ASIN(AD1292/2000))))*SQRT(2*Basic!$C$4*9.81)*Tool!$B$125*SIN(RADIANS(90-DEGREES(ASIN(AD1292/2000))))*SQRT(2*Basic!$C$4*9.81)*Tool!$B$125)+(COS(RADIANS(90-DEGREES(ASIN(AD1292/2000))))*SQRT(2*Basic!$C$4*9.81)*COS(RADIANS(90-DEGREES(ASIN(AD1292/2000))))*SQRT(2*Basic!$C$4*9.81))))*(SQRT((SIN(RADIANS(90-DEGREES(ASIN(AD1292/2000))))*SQRT(2*Basic!$C$4*9.81)*Tool!$B$125*SIN(RADIANS(90-DEGREES(ASIN(AD1292/2000))))*SQRT(2*Basic!$C$4*9.81)*Tool!$B$125)+(COS(RADIANS(90-DEGREES(ASIN(AD1292/2000))))*SQRT(2*Basic!$C$4*9.81)*COS(RADIANS(90-DEGREES(ASIN(AD1292/2000))))*SQRT(2*Basic!$C$4*9.81))))/(2*9.81)</f>
        <v>1.2737685689999998</v>
      </c>
      <c r="AS1292" s="75">
        <f>(1/9.81)*((SQRT((SIN(RADIANS(90-DEGREES(ASIN(AD1292/2000))))*SQRT(2*Basic!$C$4*9.81)*Tool!$B$125*SIN(RADIANS(90-DEGREES(ASIN(AD1292/2000))))*SQRT(2*Basic!$C$4*9.81)*Tool!$B$125)+(COS(RADIANS(90-DEGREES(ASIN(AD1292/2000))))*SQRT(2*Basic!$C$4*9.81)*COS(RADIANS(90-DEGREES(ASIN(AD1292/2000))))*SQRT(2*Basic!$C$4*9.81))))*SIN(RADIANS(AK1292))+(SQRT(((SQRT((SIN(RADIANS(90-DEGREES(ASIN(AD1292/2000))))*SQRT(2*Basic!$C$4*9.81)*Tool!$B$125*SIN(RADIANS(90-DEGREES(ASIN(AD1292/2000))))*SQRT(2*Basic!$C$4*9.81)*Tool!$B$125)+(COS(RADIANS(90-DEGREES(ASIN(AD1292/2000))))*SQRT(2*Basic!$C$4*9.81)*COS(RADIANS(90-DEGREES(ASIN(AD1292/2000))))*SQRT(2*Basic!$C$4*9.81))))*SIN(RADIANS(AK1292))*(SQRT((SIN(RADIANS(90-DEGREES(ASIN(AD1292/2000))))*SQRT(2*Basic!$C$4*9.81)*Tool!$B$125*SIN(RADIANS(90-DEGREES(ASIN(AD1292/2000))))*SQRT(2*Basic!$C$4*9.81)*Tool!$B$125)+(COS(RADIANS(90-DEGREES(ASIN(AD1292/2000))))*SQRT(2*Basic!$C$4*9.81)*COS(RADIANS(90-DEGREES(ASIN(AD1292/2000))))*SQRT(2*Basic!$C$4*9.81))))*SIN(RADIANS(AK1292)))-19.62*(-Basic!$C$3))))*(SQRT((SIN(RADIANS(90-DEGREES(ASIN(AD1292/2000))))*SQRT(2*Basic!$C$4*9.81)*Tool!$B$125*SIN(RADIANS(90-DEGREES(ASIN(AD1292/2000))))*SQRT(2*Basic!$C$4*9.81)*Tool!$B$125)+(COS(RADIANS(90-DEGREES(ASIN(AD1292/2000))))*SQRT(2*Basic!$C$4*9.81)*COS(RADIANS(90-DEGREES(ASIN(AD1292/2000))))*SQRT(2*Basic!$C$4*9.81))))*COS(RADIANS(AK1292))</f>
        <v>5.8885938018145207</v>
      </c>
    </row>
    <row r="1293" spans="6:45" x14ac:dyDescent="0.3">
      <c r="F1293">
        <v>1291</v>
      </c>
      <c r="G1293" s="31">
        <f t="shared" si="134"/>
        <v>3.8059216581058224</v>
      </c>
      <c r="H1293" s="35">
        <f>Tool!$E$10+('Trajectory Map'!G1293*SIN(RADIANS(90-2*DEGREES(ASIN($D$5/2000))))/COS(RADIANS(90-2*DEGREES(ASIN($D$5/2000))))-('Trajectory Map'!G1293*'Trajectory Map'!G1293/((VLOOKUP($D$5,$AD$3:$AR$2002,15,FALSE)*4*COS(RADIANS(90-2*DEGREES(ASIN($D$5/2000))))*COS(RADIANS(90-2*DEGREES(ASIN($D$5/2000))))))))</f>
        <v>3.6831744942657982</v>
      </c>
      <c r="AD1293" s="33">
        <f t="shared" si="138"/>
        <v>1291</v>
      </c>
      <c r="AE1293" s="33">
        <f t="shared" si="135"/>
        <v>1527.5205399601016</v>
      </c>
      <c r="AH1293" s="33">
        <f t="shared" si="136"/>
        <v>40.20317410866074</v>
      </c>
      <c r="AI1293" s="33">
        <f t="shared" si="137"/>
        <v>49.79682589133926</v>
      </c>
      <c r="AK1293" s="75">
        <f t="shared" si="139"/>
        <v>9.5936517826785206</v>
      </c>
      <c r="AN1293" s="64"/>
      <c r="AQ1293" s="64"/>
      <c r="AR1293" s="75">
        <f>(SQRT((SIN(RADIANS(90-DEGREES(ASIN(AD1293/2000))))*SQRT(2*Basic!$C$4*9.81)*Tool!$B$125*SIN(RADIANS(90-DEGREES(ASIN(AD1293/2000))))*SQRT(2*Basic!$C$4*9.81)*Tool!$B$125)+(COS(RADIANS(90-DEGREES(ASIN(AD1293/2000))))*SQRT(2*Basic!$C$4*9.81)*COS(RADIANS(90-DEGREES(ASIN(AD1293/2000))))*SQRT(2*Basic!$C$4*9.81))))*(SQRT((SIN(RADIANS(90-DEGREES(ASIN(AD1293/2000))))*SQRT(2*Basic!$C$4*9.81)*Tool!$B$125*SIN(RADIANS(90-DEGREES(ASIN(AD1293/2000))))*SQRT(2*Basic!$C$4*9.81)*Tool!$B$125)+(COS(RADIANS(90-DEGREES(ASIN(AD1293/2000))))*SQRT(2*Basic!$C$4*9.81)*COS(RADIANS(90-DEGREES(ASIN(AD1293/2000))))*SQRT(2*Basic!$C$4*9.81))))/(2*9.81)</f>
        <v>1.2744605092899997</v>
      </c>
      <c r="AS1293" s="75">
        <f>(1/9.81)*((SQRT((SIN(RADIANS(90-DEGREES(ASIN(AD1293/2000))))*SQRT(2*Basic!$C$4*9.81)*Tool!$B$125*SIN(RADIANS(90-DEGREES(ASIN(AD1293/2000))))*SQRT(2*Basic!$C$4*9.81)*Tool!$B$125)+(COS(RADIANS(90-DEGREES(ASIN(AD1293/2000))))*SQRT(2*Basic!$C$4*9.81)*COS(RADIANS(90-DEGREES(ASIN(AD1293/2000))))*SQRT(2*Basic!$C$4*9.81))))*SIN(RADIANS(AK1293))+(SQRT(((SQRT((SIN(RADIANS(90-DEGREES(ASIN(AD1293/2000))))*SQRT(2*Basic!$C$4*9.81)*Tool!$B$125*SIN(RADIANS(90-DEGREES(ASIN(AD1293/2000))))*SQRT(2*Basic!$C$4*9.81)*Tool!$B$125)+(COS(RADIANS(90-DEGREES(ASIN(AD1293/2000))))*SQRT(2*Basic!$C$4*9.81)*COS(RADIANS(90-DEGREES(ASIN(AD1293/2000))))*SQRT(2*Basic!$C$4*9.81))))*SIN(RADIANS(AK1293))*(SQRT((SIN(RADIANS(90-DEGREES(ASIN(AD1293/2000))))*SQRT(2*Basic!$C$4*9.81)*Tool!$B$125*SIN(RADIANS(90-DEGREES(ASIN(AD1293/2000))))*SQRT(2*Basic!$C$4*9.81)*Tool!$B$125)+(COS(RADIANS(90-DEGREES(ASIN(AD1293/2000))))*SQRT(2*Basic!$C$4*9.81)*COS(RADIANS(90-DEGREES(ASIN(AD1293/2000))))*SQRT(2*Basic!$C$4*9.81))))*SIN(RADIANS(AK1293)))-19.62*(-Basic!$C$3))))*(SQRT((SIN(RADIANS(90-DEGREES(ASIN(AD1293/2000))))*SQRT(2*Basic!$C$4*9.81)*Tool!$B$125*SIN(RADIANS(90-DEGREES(ASIN(AD1293/2000))))*SQRT(2*Basic!$C$4*9.81)*Tool!$B$125)+(COS(RADIANS(90-DEGREES(ASIN(AD1293/2000))))*SQRT(2*Basic!$C$4*9.81)*COS(RADIANS(90-DEGREES(ASIN(AD1293/2000))))*SQRT(2*Basic!$C$4*9.81))))*COS(RADIANS(AK1293))</f>
        <v>5.8881322122975721</v>
      </c>
    </row>
    <row r="1294" spans="6:45" x14ac:dyDescent="0.3">
      <c r="F1294">
        <v>1292</v>
      </c>
      <c r="G1294" s="31">
        <f t="shared" si="134"/>
        <v>3.8088696996690339</v>
      </c>
      <c r="H1294" s="35">
        <f>Tool!$E$10+('Trajectory Map'!G1294*SIN(RADIANS(90-2*DEGREES(ASIN($D$5/2000))))/COS(RADIANS(90-2*DEGREES(ASIN($D$5/2000))))-('Trajectory Map'!G1294*'Trajectory Map'!G1294/((VLOOKUP($D$5,$AD$3:$AR$2002,15,FALSE)*4*COS(RADIANS(90-2*DEGREES(ASIN($D$5/2000))))*COS(RADIANS(90-2*DEGREES(ASIN($D$5/2000))))))))</f>
        <v>3.6791488752524826</v>
      </c>
      <c r="AD1294" s="33">
        <f t="shared" si="138"/>
        <v>1292</v>
      </c>
      <c r="AE1294" s="33">
        <f t="shared" si="135"/>
        <v>1526.6748180277291</v>
      </c>
      <c r="AH1294" s="33">
        <f t="shared" si="136"/>
        <v>40.240693501332082</v>
      </c>
      <c r="AI1294" s="33">
        <f t="shared" si="137"/>
        <v>49.759306498667918</v>
      </c>
      <c r="AK1294" s="75">
        <f t="shared" si="139"/>
        <v>9.5186129973358362</v>
      </c>
      <c r="AN1294" s="64"/>
      <c r="AQ1294" s="64"/>
      <c r="AR1294" s="75">
        <f>(SQRT((SIN(RADIANS(90-DEGREES(ASIN(AD1294/2000))))*SQRT(2*Basic!$C$4*9.81)*Tool!$B$125*SIN(RADIANS(90-DEGREES(ASIN(AD1294/2000))))*SQRT(2*Basic!$C$4*9.81)*Tool!$B$125)+(COS(RADIANS(90-DEGREES(ASIN(AD1294/2000))))*SQRT(2*Basic!$C$4*9.81)*COS(RADIANS(90-DEGREES(ASIN(AD1294/2000))))*SQRT(2*Basic!$C$4*9.81))))*(SQRT((SIN(RADIANS(90-DEGREES(ASIN(AD1294/2000))))*SQRT(2*Basic!$C$4*9.81)*Tool!$B$125*SIN(RADIANS(90-DEGREES(ASIN(AD1294/2000))))*SQRT(2*Basic!$C$4*9.81)*Tool!$B$125)+(COS(RADIANS(90-DEGREES(ASIN(AD1294/2000))))*SQRT(2*Basic!$C$4*9.81)*COS(RADIANS(90-DEGREES(ASIN(AD1294/2000))))*SQRT(2*Basic!$C$4*9.81))))/(2*9.81)</f>
        <v>1.2751529857599999</v>
      </c>
      <c r="AS1294" s="75">
        <f>(1/9.81)*((SQRT((SIN(RADIANS(90-DEGREES(ASIN(AD1294/2000))))*SQRT(2*Basic!$C$4*9.81)*Tool!$B$125*SIN(RADIANS(90-DEGREES(ASIN(AD1294/2000))))*SQRT(2*Basic!$C$4*9.81)*Tool!$B$125)+(COS(RADIANS(90-DEGREES(ASIN(AD1294/2000))))*SQRT(2*Basic!$C$4*9.81)*COS(RADIANS(90-DEGREES(ASIN(AD1294/2000))))*SQRT(2*Basic!$C$4*9.81))))*SIN(RADIANS(AK1294))+(SQRT(((SQRT((SIN(RADIANS(90-DEGREES(ASIN(AD1294/2000))))*SQRT(2*Basic!$C$4*9.81)*Tool!$B$125*SIN(RADIANS(90-DEGREES(ASIN(AD1294/2000))))*SQRT(2*Basic!$C$4*9.81)*Tool!$B$125)+(COS(RADIANS(90-DEGREES(ASIN(AD1294/2000))))*SQRT(2*Basic!$C$4*9.81)*COS(RADIANS(90-DEGREES(ASIN(AD1294/2000))))*SQRT(2*Basic!$C$4*9.81))))*SIN(RADIANS(AK1294))*(SQRT((SIN(RADIANS(90-DEGREES(ASIN(AD1294/2000))))*SQRT(2*Basic!$C$4*9.81)*Tool!$B$125*SIN(RADIANS(90-DEGREES(ASIN(AD1294/2000))))*SQRT(2*Basic!$C$4*9.81)*Tool!$B$125)+(COS(RADIANS(90-DEGREES(ASIN(AD1294/2000))))*SQRT(2*Basic!$C$4*9.81)*COS(RADIANS(90-DEGREES(ASIN(AD1294/2000))))*SQRT(2*Basic!$C$4*9.81))))*SIN(RADIANS(AK1294)))-19.62*(-Basic!$C$3))))*(SQRT((SIN(RADIANS(90-DEGREES(ASIN(AD1294/2000))))*SQRT(2*Basic!$C$4*9.81)*Tool!$B$125*SIN(RADIANS(90-DEGREES(ASIN(AD1294/2000))))*SQRT(2*Basic!$C$4*9.81)*Tool!$B$125)+(COS(RADIANS(90-DEGREES(ASIN(AD1294/2000))))*SQRT(2*Basic!$C$4*9.81)*COS(RADIANS(90-DEGREES(ASIN(AD1294/2000))))*SQRT(2*Basic!$C$4*9.81))))*COS(RADIANS(AK1294))</f>
        <v>5.8876566795986101</v>
      </c>
    </row>
    <row r="1295" spans="6:45" x14ac:dyDescent="0.3">
      <c r="F1295">
        <v>1293</v>
      </c>
      <c r="G1295" s="31">
        <f t="shared" si="134"/>
        <v>3.8118177412322454</v>
      </c>
      <c r="H1295" s="35">
        <f>Tool!$E$10+('Trajectory Map'!G1295*SIN(RADIANS(90-2*DEGREES(ASIN($D$5/2000))))/COS(RADIANS(90-2*DEGREES(ASIN($D$5/2000))))-('Trajectory Map'!G1295*'Trajectory Map'!G1295/((VLOOKUP($D$5,$AD$3:$AR$2002,15,FALSE)*4*COS(RADIANS(90-2*DEGREES(ASIN($D$5/2000))))*COS(RADIANS(90-2*DEGREES(ASIN($D$5/2000))))))))</f>
        <v>3.6751198026456535</v>
      </c>
      <c r="AD1295" s="33">
        <f t="shared" si="138"/>
        <v>1293</v>
      </c>
      <c r="AE1295" s="33">
        <f t="shared" si="135"/>
        <v>1525.8279719548989</v>
      </c>
      <c r="AH1295" s="33">
        <f t="shared" si="136"/>
        <v>40.278233697954612</v>
      </c>
      <c r="AI1295" s="33">
        <f t="shared" si="137"/>
        <v>49.721766302045388</v>
      </c>
      <c r="AK1295" s="75">
        <f t="shared" si="139"/>
        <v>9.4435326040907768</v>
      </c>
      <c r="AN1295" s="64"/>
      <c r="AQ1295" s="64"/>
      <c r="AR1295" s="75">
        <f>(SQRT((SIN(RADIANS(90-DEGREES(ASIN(AD1295/2000))))*SQRT(2*Basic!$C$4*9.81)*Tool!$B$125*SIN(RADIANS(90-DEGREES(ASIN(AD1295/2000))))*SQRT(2*Basic!$C$4*9.81)*Tool!$B$125)+(COS(RADIANS(90-DEGREES(ASIN(AD1295/2000))))*SQRT(2*Basic!$C$4*9.81)*COS(RADIANS(90-DEGREES(ASIN(AD1295/2000))))*SQRT(2*Basic!$C$4*9.81))))*(SQRT((SIN(RADIANS(90-DEGREES(ASIN(AD1295/2000))))*SQRT(2*Basic!$C$4*9.81)*Tool!$B$125*SIN(RADIANS(90-DEGREES(ASIN(AD1295/2000))))*SQRT(2*Basic!$C$4*9.81)*Tool!$B$125)+(COS(RADIANS(90-DEGREES(ASIN(AD1295/2000))))*SQRT(2*Basic!$C$4*9.81)*COS(RADIANS(90-DEGREES(ASIN(AD1295/2000))))*SQRT(2*Basic!$C$4*9.81))))/(2*9.81)</f>
        <v>1.2758459984100001</v>
      </c>
      <c r="AS1295" s="75">
        <f>(1/9.81)*((SQRT((SIN(RADIANS(90-DEGREES(ASIN(AD1295/2000))))*SQRT(2*Basic!$C$4*9.81)*Tool!$B$125*SIN(RADIANS(90-DEGREES(ASIN(AD1295/2000))))*SQRT(2*Basic!$C$4*9.81)*Tool!$B$125)+(COS(RADIANS(90-DEGREES(ASIN(AD1295/2000))))*SQRT(2*Basic!$C$4*9.81)*COS(RADIANS(90-DEGREES(ASIN(AD1295/2000))))*SQRT(2*Basic!$C$4*9.81))))*SIN(RADIANS(AK1295))+(SQRT(((SQRT((SIN(RADIANS(90-DEGREES(ASIN(AD1295/2000))))*SQRT(2*Basic!$C$4*9.81)*Tool!$B$125*SIN(RADIANS(90-DEGREES(ASIN(AD1295/2000))))*SQRT(2*Basic!$C$4*9.81)*Tool!$B$125)+(COS(RADIANS(90-DEGREES(ASIN(AD1295/2000))))*SQRT(2*Basic!$C$4*9.81)*COS(RADIANS(90-DEGREES(ASIN(AD1295/2000))))*SQRT(2*Basic!$C$4*9.81))))*SIN(RADIANS(AK1295))*(SQRT((SIN(RADIANS(90-DEGREES(ASIN(AD1295/2000))))*SQRT(2*Basic!$C$4*9.81)*Tool!$B$125*SIN(RADIANS(90-DEGREES(ASIN(AD1295/2000))))*SQRT(2*Basic!$C$4*9.81)*Tool!$B$125)+(COS(RADIANS(90-DEGREES(ASIN(AD1295/2000))))*SQRT(2*Basic!$C$4*9.81)*COS(RADIANS(90-DEGREES(ASIN(AD1295/2000))))*SQRT(2*Basic!$C$4*9.81))))*SIN(RADIANS(AK1295)))-19.62*(-Basic!$C$3))))*(SQRT((SIN(RADIANS(90-DEGREES(ASIN(AD1295/2000))))*SQRT(2*Basic!$C$4*9.81)*Tool!$B$125*SIN(RADIANS(90-DEGREES(ASIN(AD1295/2000))))*SQRT(2*Basic!$C$4*9.81)*Tool!$B$125)+(COS(RADIANS(90-DEGREES(ASIN(AD1295/2000))))*SQRT(2*Basic!$C$4*9.81)*COS(RADIANS(90-DEGREES(ASIN(AD1295/2000))))*SQRT(2*Basic!$C$4*9.81))))*COS(RADIANS(AK1295))</f>
        <v>5.8871671919110815</v>
      </c>
    </row>
    <row r="1296" spans="6:45" x14ac:dyDescent="0.3">
      <c r="F1296">
        <v>1294</v>
      </c>
      <c r="G1296" s="31">
        <f t="shared" si="134"/>
        <v>3.8147657827954564</v>
      </c>
      <c r="H1296" s="35">
        <f>Tool!$E$10+('Trajectory Map'!G1296*SIN(RADIANS(90-2*DEGREES(ASIN($D$5/2000))))/COS(RADIANS(90-2*DEGREES(ASIN($D$5/2000))))-('Trajectory Map'!G1296*'Trajectory Map'!G1296/((VLOOKUP($D$5,$AD$3:$AR$2002,15,FALSE)*4*COS(RADIANS(90-2*DEGREES(ASIN($D$5/2000))))*COS(RADIANS(90-2*DEGREES(ASIN($D$5/2000))))))))</f>
        <v>3.6710872764453102</v>
      </c>
      <c r="AD1296" s="33">
        <f t="shared" si="138"/>
        <v>1294</v>
      </c>
      <c r="AE1296" s="33">
        <f t="shared" si="135"/>
        <v>1524.9799998688507</v>
      </c>
      <c r="AH1296" s="33">
        <f t="shared" si="136"/>
        <v>40.315794749315621</v>
      </c>
      <c r="AI1296" s="33">
        <f t="shared" si="137"/>
        <v>49.684205250684379</v>
      </c>
      <c r="AK1296" s="75">
        <f t="shared" si="139"/>
        <v>9.3684105013687571</v>
      </c>
      <c r="AN1296" s="64"/>
      <c r="AQ1296" s="64"/>
      <c r="AR1296" s="75">
        <f>(SQRT((SIN(RADIANS(90-DEGREES(ASIN(AD1296/2000))))*SQRT(2*Basic!$C$4*9.81)*Tool!$B$125*SIN(RADIANS(90-DEGREES(ASIN(AD1296/2000))))*SQRT(2*Basic!$C$4*9.81)*Tool!$B$125)+(COS(RADIANS(90-DEGREES(ASIN(AD1296/2000))))*SQRT(2*Basic!$C$4*9.81)*COS(RADIANS(90-DEGREES(ASIN(AD1296/2000))))*SQRT(2*Basic!$C$4*9.81))))*(SQRT((SIN(RADIANS(90-DEGREES(ASIN(AD1296/2000))))*SQRT(2*Basic!$C$4*9.81)*Tool!$B$125*SIN(RADIANS(90-DEGREES(ASIN(AD1296/2000))))*SQRT(2*Basic!$C$4*9.81)*Tool!$B$125)+(COS(RADIANS(90-DEGREES(ASIN(AD1296/2000))))*SQRT(2*Basic!$C$4*9.81)*COS(RADIANS(90-DEGREES(ASIN(AD1296/2000))))*SQRT(2*Basic!$C$4*9.81))))/(2*9.81)</f>
        <v>1.2765395472400001</v>
      </c>
      <c r="AS1296" s="75">
        <f>(1/9.81)*((SQRT((SIN(RADIANS(90-DEGREES(ASIN(AD1296/2000))))*SQRT(2*Basic!$C$4*9.81)*Tool!$B$125*SIN(RADIANS(90-DEGREES(ASIN(AD1296/2000))))*SQRT(2*Basic!$C$4*9.81)*Tool!$B$125)+(COS(RADIANS(90-DEGREES(ASIN(AD1296/2000))))*SQRT(2*Basic!$C$4*9.81)*COS(RADIANS(90-DEGREES(ASIN(AD1296/2000))))*SQRT(2*Basic!$C$4*9.81))))*SIN(RADIANS(AK1296))+(SQRT(((SQRT((SIN(RADIANS(90-DEGREES(ASIN(AD1296/2000))))*SQRT(2*Basic!$C$4*9.81)*Tool!$B$125*SIN(RADIANS(90-DEGREES(ASIN(AD1296/2000))))*SQRT(2*Basic!$C$4*9.81)*Tool!$B$125)+(COS(RADIANS(90-DEGREES(ASIN(AD1296/2000))))*SQRT(2*Basic!$C$4*9.81)*COS(RADIANS(90-DEGREES(ASIN(AD1296/2000))))*SQRT(2*Basic!$C$4*9.81))))*SIN(RADIANS(AK1296))*(SQRT((SIN(RADIANS(90-DEGREES(ASIN(AD1296/2000))))*SQRT(2*Basic!$C$4*9.81)*Tool!$B$125*SIN(RADIANS(90-DEGREES(ASIN(AD1296/2000))))*SQRT(2*Basic!$C$4*9.81)*Tool!$B$125)+(COS(RADIANS(90-DEGREES(ASIN(AD1296/2000))))*SQRT(2*Basic!$C$4*9.81)*COS(RADIANS(90-DEGREES(ASIN(AD1296/2000))))*SQRT(2*Basic!$C$4*9.81))))*SIN(RADIANS(AK1296)))-19.62*(-Basic!$C$3))))*(SQRT((SIN(RADIANS(90-DEGREES(ASIN(AD1296/2000))))*SQRT(2*Basic!$C$4*9.81)*Tool!$B$125*SIN(RADIANS(90-DEGREES(ASIN(AD1296/2000))))*SQRT(2*Basic!$C$4*9.81)*Tool!$B$125)+(COS(RADIANS(90-DEGREES(ASIN(AD1296/2000))))*SQRT(2*Basic!$C$4*9.81)*COS(RADIANS(90-DEGREES(ASIN(AD1296/2000))))*SQRT(2*Basic!$C$4*9.81))))*COS(RADIANS(AK1296))</f>
        <v>5.8866637374579645</v>
      </c>
    </row>
    <row r="1297" spans="6:45" x14ac:dyDescent="0.3">
      <c r="F1297">
        <v>1295</v>
      </c>
      <c r="G1297" s="31">
        <f t="shared" si="134"/>
        <v>3.8177138243586679</v>
      </c>
      <c r="H1297" s="35">
        <f>Tool!$E$10+('Trajectory Map'!G1297*SIN(RADIANS(90-2*DEGREES(ASIN($D$5/2000))))/COS(RADIANS(90-2*DEGREES(ASIN($D$5/2000))))-('Trajectory Map'!G1297*'Trajectory Map'!G1297/((VLOOKUP($D$5,$AD$3:$AR$2002,15,FALSE)*4*COS(RADIANS(90-2*DEGREES(ASIN($D$5/2000))))*COS(RADIANS(90-2*DEGREES(ASIN($D$5/2000))))))))</f>
        <v>3.6670512966514526</v>
      </c>
      <c r="AD1297" s="33">
        <f t="shared" si="138"/>
        <v>1295</v>
      </c>
      <c r="AE1297" s="33">
        <f t="shared" si="135"/>
        <v>1524.1308998901636</v>
      </c>
      <c r="AH1297" s="33">
        <f t="shared" si="136"/>
        <v>40.353376706379457</v>
      </c>
      <c r="AI1297" s="33">
        <f t="shared" si="137"/>
        <v>49.646623293620543</v>
      </c>
      <c r="AK1297" s="75">
        <f t="shared" si="139"/>
        <v>9.2932465872410859</v>
      </c>
      <c r="AN1297" s="64"/>
      <c r="AQ1297" s="64"/>
      <c r="AR1297" s="75">
        <f>(SQRT((SIN(RADIANS(90-DEGREES(ASIN(AD1297/2000))))*SQRT(2*Basic!$C$4*9.81)*Tool!$B$125*SIN(RADIANS(90-DEGREES(ASIN(AD1297/2000))))*SQRT(2*Basic!$C$4*9.81)*Tool!$B$125)+(COS(RADIANS(90-DEGREES(ASIN(AD1297/2000))))*SQRT(2*Basic!$C$4*9.81)*COS(RADIANS(90-DEGREES(ASIN(AD1297/2000))))*SQRT(2*Basic!$C$4*9.81))))*(SQRT((SIN(RADIANS(90-DEGREES(ASIN(AD1297/2000))))*SQRT(2*Basic!$C$4*9.81)*Tool!$B$125*SIN(RADIANS(90-DEGREES(ASIN(AD1297/2000))))*SQRT(2*Basic!$C$4*9.81)*Tool!$B$125)+(COS(RADIANS(90-DEGREES(ASIN(AD1297/2000))))*SQRT(2*Basic!$C$4*9.81)*COS(RADIANS(90-DEGREES(ASIN(AD1297/2000))))*SQRT(2*Basic!$C$4*9.81))))/(2*9.81)</f>
        <v>1.27723363225</v>
      </c>
      <c r="AS1297" s="75">
        <f>(1/9.81)*((SQRT((SIN(RADIANS(90-DEGREES(ASIN(AD1297/2000))))*SQRT(2*Basic!$C$4*9.81)*Tool!$B$125*SIN(RADIANS(90-DEGREES(ASIN(AD1297/2000))))*SQRT(2*Basic!$C$4*9.81)*Tool!$B$125)+(COS(RADIANS(90-DEGREES(ASIN(AD1297/2000))))*SQRT(2*Basic!$C$4*9.81)*COS(RADIANS(90-DEGREES(ASIN(AD1297/2000))))*SQRT(2*Basic!$C$4*9.81))))*SIN(RADIANS(AK1297))+(SQRT(((SQRT((SIN(RADIANS(90-DEGREES(ASIN(AD1297/2000))))*SQRT(2*Basic!$C$4*9.81)*Tool!$B$125*SIN(RADIANS(90-DEGREES(ASIN(AD1297/2000))))*SQRT(2*Basic!$C$4*9.81)*Tool!$B$125)+(COS(RADIANS(90-DEGREES(ASIN(AD1297/2000))))*SQRT(2*Basic!$C$4*9.81)*COS(RADIANS(90-DEGREES(ASIN(AD1297/2000))))*SQRT(2*Basic!$C$4*9.81))))*SIN(RADIANS(AK1297))*(SQRT((SIN(RADIANS(90-DEGREES(ASIN(AD1297/2000))))*SQRT(2*Basic!$C$4*9.81)*Tool!$B$125*SIN(RADIANS(90-DEGREES(ASIN(AD1297/2000))))*SQRT(2*Basic!$C$4*9.81)*Tool!$B$125)+(COS(RADIANS(90-DEGREES(ASIN(AD1297/2000))))*SQRT(2*Basic!$C$4*9.81)*COS(RADIANS(90-DEGREES(ASIN(AD1297/2000))))*SQRT(2*Basic!$C$4*9.81))))*SIN(RADIANS(AK1297)))-19.62*(-Basic!$C$3))))*(SQRT((SIN(RADIANS(90-DEGREES(ASIN(AD1297/2000))))*SQRT(2*Basic!$C$4*9.81)*Tool!$B$125*SIN(RADIANS(90-DEGREES(ASIN(AD1297/2000))))*SQRT(2*Basic!$C$4*9.81)*Tool!$B$125)+(COS(RADIANS(90-DEGREES(ASIN(AD1297/2000))))*SQRT(2*Basic!$C$4*9.81)*COS(RADIANS(90-DEGREES(ASIN(AD1297/2000))))*SQRT(2*Basic!$C$4*9.81))))*COS(RADIANS(AK1297))</f>
        <v>5.8861463044918265</v>
      </c>
    </row>
    <row r="1298" spans="6:45" x14ac:dyDescent="0.3">
      <c r="F1298">
        <v>1296</v>
      </c>
      <c r="G1298" s="31">
        <f t="shared" si="134"/>
        <v>3.820661865921879</v>
      </c>
      <c r="H1298" s="35">
        <f>Tool!$E$10+('Trajectory Map'!G1298*SIN(RADIANS(90-2*DEGREES(ASIN($D$5/2000))))/COS(RADIANS(90-2*DEGREES(ASIN($D$5/2000))))-('Trajectory Map'!G1298*'Trajectory Map'!G1298/((VLOOKUP($D$5,$AD$3:$AR$2002,15,FALSE)*4*COS(RADIANS(90-2*DEGREES(ASIN($D$5/2000))))*COS(RADIANS(90-2*DEGREES(ASIN($D$5/2000))))))))</f>
        <v>3.6630118632640811</v>
      </c>
      <c r="AD1298" s="33">
        <f t="shared" si="138"/>
        <v>1296</v>
      </c>
      <c r="AE1298" s="33">
        <f t="shared" si="135"/>
        <v>1523.2806701327238</v>
      </c>
      <c r="AH1298" s="33">
        <f t="shared" si="136"/>
        <v>40.390979620288526</v>
      </c>
      <c r="AI1298" s="33">
        <f t="shared" si="137"/>
        <v>49.609020379711474</v>
      </c>
      <c r="AK1298" s="75">
        <f t="shared" si="139"/>
        <v>9.2180407594229479</v>
      </c>
      <c r="AN1298" s="64"/>
      <c r="AQ1298" s="64"/>
      <c r="AR1298" s="75">
        <f>(SQRT((SIN(RADIANS(90-DEGREES(ASIN(AD1298/2000))))*SQRT(2*Basic!$C$4*9.81)*Tool!$B$125*SIN(RADIANS(90-DEGREES(ASIN(AD1298/2000))))*SQRT(2*Basic!$C$4*9.81)*Tool!$B$125)+(COS(RADIANS(90-DEGREES(ASIN(AD1298/2000))))*SQRT(2*Basic!$C$4*9.81)*COS(RADIANS(90-DEGREES(ASIN(AD1298/2000))))*SQRT(2*Basic!$C$4*9.81))))*(SQRT((SIN(RADIANS(90-DEGREES(ASIN(AD1298/2000))))*SQRT(2*Basic!$C$4*9.81)*Tool!$B$125*SIN(RADIANS(90-DEGREES(ASIN(AD1298/2000))))*SQRT(2*Basic!$C$4*9.81)*Tool!$B$125)+(COS(RADIANS(90-DEGREES(ASIN(AD1298/2000))))*SQRT(2*Basic!$C$4*9.81)*COS(RADIANS(90-DEGREES(ASIN(AD1298/2000))))*SQRT(2*Basic!$C$4*9.81))))/(2*9.81)</f>
        <v>1.2779282534399998</v>
      </c>
      <c r="AS1298" s="75">
        <f>(1/9.81)*((SQRT((SIN(RADIANS(90-DEGREES(ASIN(AD1298/2000))))*SQRT(2*Basic!$C$4*9.81)*Tool!$B$125*SIN(RADIANS(90-DEGREES(ASIN(AD1298/2000))))*SQRT(2*Basic!$C$4*9.81)*Tool!$B$125)+(COS(RADIANS(90-DEGREES(ASIN(AD1298/2000))))*SQRT(2*Basic!$C$4*9.81)*COS(RADIANS(90-DEGREES(ASIN(AD1298/2000))))*SQRT(2*Basic!$C$4*9.81))))*SIN(RADIANS(AK1298))+(SQRT(((SQRT((SIN(RADIANS(90-DEGREES(ASIN(AD1298/2000))))*SQRT(2*Basic!$C$4*9.81)*Tool!$B$125*SIN(RADIANS(90-DEGREES(ASIN(AD1298/2000))))*SQRT(2*Basic!$C$4*9.81)*Tool!$B$125)+(COS(RADIANS(90-DEGREES(ASIN(AD1298/2000))))*SQRT(2*Basic!$C$4*9.81)*COS(RADIANS(90-DEGREES(ASIN(AD1298/2000))))*SQRT(2*Basic!$C$4*9.81))))*SIN(RADIANS(AK1298))*(SQRT((SIN(RADIANS(90-DEGREES(ASIN(AD1298/2000))))*SQRT(2*Basic!$C$4*9.81)*Tool!$B$125*SIN(RADIANS(90-DEGREES(ASIN(AD1298/2000))))*SQRT(2*Basic!$C$4*9.81)*Tool!$B$125)+(COS(RADIANS(90-DEGREES(ASIN(AD1298/2000))))*SQRT(2*Basic!$C$4*9.81)*COS(RADIANS(90-DEGREES(ASIN(AD1298/2000))))*SQRT(2*Basic!$C$4*9.81))))*SIN(RADIANS(AK1298)))-19.62*(-Basic!$C$3))))*(SQRT((SIN(RADIANS(90-DEGREES(ASIN(AD1298/2000))))*SQRT(2*Basic!$C$4*9.81)*Tool!$B$125*SIN(RADIANS(90-DEGREES(ASIN(AD1298/2000))))*SQRT(2*Basic!$C$4*9.81)*Tool!$B$125)+(COS(RADIANS(90-DEGREES(ASIN(AD1298/2000))))*SQRT(2*Basic!$C$4*9.81)*COS(RADIANS(90-DEGREES(ASIN(AD1298/2000))))*SQRT(2*Basic!$C$4*9.81))))*COS(RADIANS(AK1298))</f>
        <v>5.8856148812948428</v>
      </c>
    </row>
    <row r="1299" spans="6:45" x14ac:dyDescent="0.3">
      <c r="F1299">
        <v>1297</v>
      </c>
      <c r="G1299" s="31">
        <f t="shared" si="134"/>
        <v>3.8236099074850904</v>
      </c>
      <c r="H1299" s="35">
        <f>Tool!$E$10+('Trajectory Map'!G1299*SIN(RADIANS(90-2*DEGREES(ASIN($D$5/2000))))/COS(RADIANS(90-2*DEGREES(ASIN($D$5/2000))))-('Trajectory Map'!G1299*'Trajectory Map'!G1299/((VLOOKUP($D$5,$AD$3:$AR$2002,15,FALSE)*4*COS(RADIANS(90-2*DEGREES(ASIN($D$5/2000))))*COS(RADIANS(90-2*DEGREES(ASIN($D$5/2000))))))))</f>
        <v>3.658968976283195</v>
      </c>
      <c r="AD1299" s="33">
        <f t="shared" si="138"/>
        <v>1297</v>
      </c>
      <c r="AE1299" s="33">
        <f t="shared" si="135"/>
        <v>1522.4293087036915</v>
      </c>
      <c r="AH1299" s="33">
        <f t="shared" si="136"/>
        <v>40.42860354236408</v>
      </c>
      <c r="AI1299" s="33">
        <f t="shared" si="137"/>
        <v>49.57139645763592</v>
      </c>
      <c r="AK1299" s="75">
        <f t="shared" si="139"/>
        <v>9.1427929152718406</v>
      </c>
      <c r="AN1299" s="64"/>
      <c r="AQ1299" s="64"/>
      <c r="AR1299" s="75">
        <f>(SQRT((SIN(RADIANS(90-DEGREES(ASIN(AD1299/2000))))*SQRT(2*Basic!$C$4*9.81)*Tool!$B$125*SIN(RADIANS(90-DEGREES(ASIN(AD1299/2000))))*SQRT(2*Basic!$C$4*9.81)*Tool!$B$125)+(COS(RADIANS(90-DEGREES(ASIN(AD1299/2000))))*SQRT(2*Basic!$C$4*9.81)*COS(RADIANS(90-DEGREES(ASIN(AD1299/2000))))*SQRT(2*Basic!$C$4*9.81))))*(SQRT((SIN(RADIANS(90-DEGREES(ASIN(AD1299/2000))))*SQRT(2*Basic!$C$4*9.81)*Tool!$B$125*SIN(RADIANS(90-DEGREES(ASIN(AD1299/2000))))*SQRT(2*Basic!$C$4*9.81)*Tool!$B$125)+(COS(RADIANS(90-DEGREES(ASIN(AD1299/2000))))*SQRT(2*Basic!$C$4*9.81)*COS(RADIANS(90-DEGREES(ASIN(AD1299/2000))))*SQRT(2*Basic!$C$4*9.81))))/(2*9.81)</f>
        <v>1.2786234108100003</v>
      </c>
      <c r="AS1299" s="75">
        <f>(1/9.81)*((SQRT((SIN(RADIANS(90-DEGREES(ASIN(AD1299/2000))))*SQRT(2*Basic!$C$4*9.81)*Tool!$B$125*SIN(RADIANS(90-DEGREES(ASIN(AD1299/2000))))*SQRT(2*Basic!$C$4*9.81)*Tool!$B$125)+(COS(RADIANS(90-DEGREES(ASIN(AD1299/2000))))*SQRT(2*Basic!$C$4*9.81)*COS(RADIANS(90-DEGREES(ASIN(AD1299/2000))))*SQRT(2*Basic!$C$4*9.81))))*SIN(RADIANS(AK1299))+(SQRT(((SQRT((SIN(RADIANS(90-DEGREES(ASIN(AD1299/2000))))*SQRT(2*Basic!$C$4*9.81)*Tool!$B$125*SIN(RADIANS(90-DEGREES(ASIN(AD1299/2000))))*SQRT(2*Basic!$C$4*9.81)*Tool!$B$125)+(COS(RADIANS(90-DEGREES(ASIN(AD1299/2000))))*SQRT(2*Basic!$C$4*9.81)*COS(RADIANS(90-DEGREES(ASIN(AD1299/2000))))*SQRT(2*Basic!$C$4*9.81))))*SIN(RADIANS(AK1299))*(SQRT((SIN(RADIANS(90-DEGREES(ASIN(AD1299/2000))))*SQRT(2*Basic!$C$4*9.81)*Tool!$B$125*SIN(RADIANS(90-DEGREES(ASIN(AD1299/2000))))*SQRT(2*Basic!$C$4*9.81)*Tool!$B$125)+(COS(RADIANS(90-DEGREES(ASIN(AD1299/2000))))*SQRT(2*Basic!$C$4*9.81)*COS(RADIANS(90-DEGREES(ASIN(AD1299/2000))))*SQRT(2*Basic!$C$4*9.81))))*SIN(RADIANS(AK1299)))-19.62*(-Basic!$C$3))))*(SQRT((SIN(RADIANS(90-DEGREES(ASIN(AD1299/2000))))*SQRT(2*Basic!$C$4*9.81)*Tool!$B$125*SIN(RADIANS(90-DEGREES(ASIN(AD1299/2000))))*SQRT(2*Basic!$C$4*9.81)*Tool!$B$125)+(COS(RADIANS(90-DEGREES(ASIN(AD1299/2000))))*SQRT(2*Basic!$C$4*9.81)*COS(RADIANS(90-DEGREES(ASIN(AD1299/2000))))*SQRT(2*Basic!$C$4*9.81))))*COS(RADIANS(AK1299))</f>
        <v>5.8850694561788401</v>
      </c>
    </row>
    <row r="1300" spans="6:45" x14ac:dyDescent="0.3">
      <c r="F1300">
        <v>1298</v>
      </c>
      <c r="G1300" s="31">
        <f t="shared" si="134"/>
        <v>3.8265579490483015</v>
      </c>
      <c r="H1300" s="35">
        <f>Tool!$E$10+('Trajectory Map'!G1300*SIN(RADIANS(90-2*DEGREES(ASIN($D$5/2000))))/COS(RADIANS(90-2*DEGREES(ASIN($D$5/2000))))-('Trajectory Map'!G1300*'Trajectory Map'!G1300/((VLOOKUP($D$5,$AD$3:$AR$2002,15,FALSE)*4*COS(RADIANS(90-2*DEGREES(ASIN($D$5/2000))))*COS(RADIANS(90-2*DEGREES(ASIN($D$5/2000))))))))</f>
        <v>3.6549226357087949</v>
      </c>
      <c r="AD1300" s="33">
        <f t="shared" si="138"/>
        <v>1298</v>
      </c>
      <c r="AE1300" s="33">
        <f t="shared" si="135"/>
        <v>1521.5768137034686</v>
      </c>
      <c r="AH1300" s="33">
        <f t="shared" si="136"/>
        <v>40.466248524107172</v>
      </c>
      <c r="AI1300" s="33">
        <f t="shared" si="137"/>
        <v>49.533751475892828</v>
      </c>
      <c r="AK1300" s="75">
        <f t="shared" si="139"/>
        <v>9.0675029517856558</v>
      </c>
      <c r="AN1300" s="64"/>
      <c r="AQ1300" s="64"/>
      <c r="AR1300" s="75">
        <f>(SQRT((SIN(RADIANS(90-DEGREES(ASIN(AD1300/2000))))*SQRT(2*Basic!$C$4*9.81)*Tool!$B$125*SIN(RADIANS(90-DEGREES(ASIN(AD1300/2000))))*SQRT(2*Basic!$C$4*9.81)*Tool!$B$125)+(COS(RADIANS(90-DEGREES(ASIN(AD1300/2000))))*SQRT(2*Basic!$C$4*9.81)*COS(RADIANS(90-DEGREES(ASIN(AD1300/2000))))*SQRT(2*Basic!$C$4*9.81))))*(SQRT((SIN(RADIANS(90-DEGREES(ASIN(AD1300/2000))))*SQRT(2*Basic!$C$4*9.81)*Tool!$B$125*SIN(RADIANS(90-DEGREES(ASIN(AD1300/2000))))*SQRT(2*Basic!$C$4*9.81)*Tool!$B$125)+(COS(RADIANS(90-DEGREES(ASIN(AD1300/2000))))*SQRT(2*Basic!$C$4*9.81)*COS(RADIANS(90-DEGREES(ASIN(AD1300/2000))))*SQRT(2*Basic!$C$4*9.81))))/(2*9.81)</f>
        <v>1.2793191043600003</v>
      </c>
      <c r="AS1300" s="75">
        <f>(1/9.81)*((SQRT((SIN(RADIANS(90-DEGREES(ASIN(AD1300/2000))))*SQRT(2*Basic!$C$4*9.81)*Tool!$B$125*SIN(RADIANS(90-DEGREES(ASIN(AD1300/2000))))*SQRT(2*Basic!$C$4*9.81)*Tool!$B$125)+(COS(RADIANS(90-DEGREES(ASIN(AD1300/2000))))*SQRT(2*Basic!$C$4*9.81)*COS(RADIANS(90-DEGREES(ASIN(AD1300/2000))))*SQRT(2*Basic!$C$4*9.81))))*SIN(RADIANS(AK1300))+(SQRT(((SQRT((SIN(RADIANS(90-DEGREES(ASIN(AD1300/2000))))*SQRT(2*Basic!$C$4*9.81)*Tool!$B$125*SIN(RADIANS(90-DEGREES(ASIN(AD1300/2000))))*SQRT(2*Basic!$C$4*9.81)*Tool!$B$125)+(COS(RADIANS(90-DEGREES(ASIN(AD1300/2000))))*SQRT(2*Basic!$C$4*9.81)*COS(RADIANS(90-DEGREES(ASIN(AD1300/2000))))*SQRT(2*Basic!$C$4*9.81))))*SIN(RADIANS(AK1300))*(SQRT((SIN(RADIANS(90-DEGREES(ASIN(AD1300/2000))))*SQRT(2*Basic!$C$4*9.81)*Tool!$B$125*SIN(RADIANS(90-DEGREES(ASIN(AD1300/2000))))*SQRT(2*Basic!$C$4*9.81)*Tool!$B$125)+(COS(RADIANS(90-DEGREES(ASIN(AD1300/2000))))*SQRT(2*Basic!$C$4*9.81)*COS(RADIANS(90-DEGREES(ASIN(AD1300/2000))))*SQRT(2*Basic!$C$4*9.81))))*SIN(RADIANS(AK1300)))-19.62*(-Basic!$C$3))))*(SQRT((SIN(RADIANS(90-DEGREES(ASIN(AD1300/2000))))*SQRT(2*Basic!$C$4*9.81)*Tool!$B$125*SIN(RADIANS(90-DEGREES(ASIN(AD1300/2000))))*SQRT(2*Basic!$C$4*9.81)*Tool!$B$125)+(COS(RADIANS(90-DEGREES(ASIN(AD1300/2000))))*SQRT(2*Basic!$C$4*9.81)*COS(RADIANS(90-DEGREES(ASIN(AD1300/2000))))*SQRT(2*Basic!$C$4*9.81))))*COS(RADIANS(AK1300))</f>
        <v>5.8845100174853231</v>
      </c>
    </row>
    <row r="1301" spans="6:45" x14ac:dyDescent="0.3">
      <c r="F1301">
        <v>1299</v>
      </c>
      <c r="G1301" s="31">
        <f t="shared" si="134"/>
        <v>3.829505990611513</v>
      </c>
      <c r="H1301" s="35">
        <f>Tool!$E$10+('Trajectory Map'!G1301*SIN(RADIANS(90-2*DEGREES(ASIN($D$5/2000))))/COS(RADIANS(90-2*DEGREES(ASIN($D$5/2000))))-('Trajectory Map'!G1301*'Trajectory Map'!G1301/((VLOOKUP($D$5,$AD$3:$AR$2002,15,FALSE)*4*COS(RADIANS(90-2*DEGREES(ASIN($D$5/2000))))*COS(RADIANS(90-2*DEGREES(ASIN($D$5/2000))))))))</f>
        <v>3.6508728415408811</v>
      </c>
      <c r="AD1301" s="33">
        <f t="shared" si="138"/>
        <v>1299</v>
      </c>
      <c r="AE1301" s="33">
        <f t="shared" si="135"/>
        <v>1520.7231832256653</v>
      </c>
      <c r="AH1301" s="33">
        <f t="shared" si="136"/>
        <v>40.503914617199527</v>
      </c>
      <c r="AI1301" s="33">
        <f t="shared" si="137"/>
        <v>49.496085382800473</v>
      </c>
      <c r="AK1301" s="75">
        <f t="shared" si="139"/>
        <v>8.992170765600946</v>
      </c>
      <c r="AN1301" s="64"/>
      <c r="AQ1301" s="64"/>
      <c r="AR1301" s="75">
        <f>(SQRT((SIN(RADIANS(90-DEGREES(ASIN(AD1301/2000))))*SQRT(2*Basic!$C$4*9.81)*Tool!$B$125*SIN(RADIANS(90-DEGREES(ASIN(AD1301/2000))))*SQRT(2*Basic!$C$4*9.81)*Tool!$B$125)+(COS(RADIANS(90-DEGREES(ASIN(AD1301/2000))))*SQRT(2*Basic!$C$4*9.81)*COS(RADIANS(90-DEGREES(ASIN(AD1301/2000))))*SQRT(2*Basic!$C$4*9.81))))*(SQRT((SIN(RADIANS(90-DEGREES(ASIN(AD1301/2000))))*SQRT(2*Basic!$C$4*9.81)*Tool!$B$125*SIN(RADIANS(90-DEGREES(ASIN(AD1301/2000))))*SQRT(2*Basic!$C$4*9.81)*Tool!$B$125)+(COS(RADIANS(90-DEGREES(ASIN(AD1301/2000))))*SQRT(2*Basic!$C$4*9.81)*COS(RADIANS(90-DEGREES(ASIN(AD1301/2000))))*SQRT(2*Basic!$C$4*9.81))))/(2*9.81)</f>
        <v>1.2800153340899998</v>
      </c>
      <c r="AS1301" s="75">
        <f>(1/9.81)*((SQRT((SIN(RADIANS(90-DEGREES(ASIN(AD1301/2000))))*SQRT(2*Basic!$C$4*9.81)*Tool!$B$125*SIN(RADIANS(90-DEGREES(ASIN(AD1301/2000))))*SQRT(2*Basic!$C$4*9.81)*Tool!$B$125)+(COS(RADIANS(90-DEGREES(ASIN(AD1301/2000))))*SQRT(2*Basic!$C$4*9.81)*COS(RADIANS(90-DEGREES(ASIN(AD1301/2000))))*SQRT(2*Basic!$C$4*9.81))))*SIN(RADIANS(AK1301))+(SQRT(((SQRT((SIN(RADIANS(90-DEGREES(ASIN(AD1301/2000))))*SQRT(2*Basic!$C$4*9.81)*Tool!$B$125*SIN(RADIANS(90-DEGREES(ASIN(AD1301/2000))))*SQRT(2*Basic!$C$4*9.81)*Tool!$B$125)+(COS(RADIANS(90-DEGREES(ASIN(AD1301/2000))))*SQRT(2*Basic!$C$4*9.81)*COS(RADIANS(90-DEGREES(ASIN(AD1301/2000))))*SQRT(2*Basic!$C$4*9.81))))*SIN(RADIANS(AK1301))*(SQRT((SIN(RADIANS(90-DEGREES(ASIN(AD1301/2000))))*SQRT(2*Basic!$C$4*9.81)*Tool!$B$125*SIN(RADIANS(90-DEGREES(ASIN(AD1301/2000))))*SQRT(2*Basic!$C$4*9.81)*Tool!$B$125)+(COS(RADIANS(90-DEGREES(ASIN(AD1301/2000))))*SQRT(2*Basic!$C$4*9.81)*COS(RADIANS(90-DEGREES(ASIN(AD1301/2000))))*SQRT(2*Basic!$C$4*9.81))))*SIN(RADIANS(AK1301)))-19.62*(-Basic!$C$3))))*(SQRT((SIN(RADIANS(90-DEGREES(ASIN(AD1301/2000))))*SQRT(2*Basic!$C$4*9.81)*Tool!$B$125*SIN(RADIANS(90-DEGREES(ASIN(AD1301/2000))))*SQRT(2*Basic!$C$4*9.81)*Tool!$B$125)+(COS(RADIANS(90-DEGREES(ASIN(AD1301/2000))))*SQRT(2*Basic!$C$4*9.81)*COS(RADIANS(90-DEGREES(ASIN(AD1301/2000))))*SQRT(2*Basic!$C$4*9.81))))*COS(RADIANS(AK1301))</f>
        <v>5.8839365535855119</v>
      </c>
    </row>
    <row r="1302" spans="6:45" x14ac:dyDescent="0.3">
      <c r="F1302">
        <v>1300</v>
      </c>
      <c r="G1302" s="31">
        <f t="shared" si="134"/>
        <v>3.8324540321747245</v>
      </c>
      <c r="H1302" s="35">
        <f>Tool!$E$10+('Trajectory Map'!G1302*SIN(RADIANS(90-2*DEGREES(ASIN($D$5/2000))))/COS(RADIANS(90-2*DEGREES(ASIN($D$5/2000))))-('Trajectory Map'!G1302*'Trajectory Map'!G1302/((VLOOKUP($D$5,$AD$3:$AR$2002,15,FALSE)*4*COS(RADIANS(90-2*DEGREES(ASIN($D$5/2000))))*COS(RADIANS(90-2*DEGREES(ASIN($D$5/2000))))))))</f>
        <v>3.6468195937794525</v>
      </c>
      <c r="AD1302" s="33">
        <f t="shared" si="138"/>
        <v>1300</v>
      </c>
      <c r="AE1302" s="33">
        <f t="shared" si="135"/>
        <v>1519.8684153570664</v>
      </c>
      <c r="AH1302" s="33">
        <f t="shared" si="136"/>
        <v>40.541601873504518</v>
      </c>
      <c r="AI1302" s="33">
        <f t="shared" si="137"/>
        <v>49.458398126495482</v>
      </c>
      <c r="AK1302" s="75">
        <f t="shared" si="139"/>
        <v>8.916796252990963</v>
      </c>
      <c r="AN1302" s="64"/>
      <c r="AQ1302" s="64"/>
      <c r="AR1302" s="75">
        <f>(SQRT((SIN(RADIANS(90-DEGREES(ASIN(AD1302/2000))))*SQRT(2*Basic!$C$4*9.81)*Tool!$B$125*SIN(RADIANS(90-DEGREES(ASIN(AD1302/2000))))*SQRT(2*Basic!$C$4*9.81)*Tool!$B$125)+(COS(RADIANS(90-DEGREES(ASIN(AD1302/2000))))*SQRT(2*Basic!$C$4*9.81)*COS(RADIANS(90-DEGREES(ASIN(AD1302/2000))))*SQRT(2*Basic!$C$4*9.81))))*(SQRT((SIN(RADIANS(90-DEGREES(ASIN(AD1302/2000))))*SQRT(2*Basic!$C$4*9.81)*Tool!$B$125*SIN(RADIANS(90-DEGREES(ASIN(AD1302/2000))))*SQRT(2*Basic!$C$4*9.81)*Tool!$B$125)+(COS(RADIANS(90-DEGREES(ASIN(AD1302/2000))))*SQRT(2*Basic!$C$4*9.81)*COS(RADIANS(90-DEGREES(ASIN(AD1302/2000))))*SQRT(2*Basic!$C$4*9.81))))/(2*9.81)</f>
        <v>1.2807121000000001</v>
      </c>
      <c r="AS1302" s="75">
        <f>(1/9.81)*((SQRT((SIN(RADIANS(90-DEGREES(ASIN(AD1302/2000))))*SQRT(2*Basic!$C$4*9.81)*Tool!$B$125*SIN(RADIANS(90-DEGREES(ASIN(AD1302/2000))))*SQRT(2*Basic!$C$4*9.81)*Tool!$B$125)+(COS(RADIANS(90-DEGREES(ASIN(AD1302/2000))))*SQRT(2*Basic!$C$4*9.81)*COS(RADIANS(90-DEGREES(ASIN(AD1302/2000))))*SQRT(2*Basic!$C$4*9.81))))*SIN(RADIANS(AK1302))+(SQRT(((SQRT((SIN(RADIANS(90-DEGREES(ASIN(AD1302/2000))))*SQRT(2*Basic!$C$4*9.81)*Tool!$B$125*SIN(RADIANS(90-DEGREES(ASIN(AD1302/2000))))*SQRT(2*Basic!$C$4*9.81)*Tool!$B$125)+(COS(RADIANS(90-DEGREES(ASIN(AD1302/2000))))*SQRT(2*Basic!$C$4*9.81)*COS(RADIANS(90-DEGREES(ASIN(AD1302/2000))))*SQRT(2*Basic!$C$4*9.81))))*SIN(RADIANS(AK1302))*(SQRT((SIN(RADIANS(90-DEGREES(ASIN(AD1302/2000))))*SQRT(2*Basic!$C$4*9.81)*Tool!$B$125*SIN(RADIANS(90-DEGREES(ASIN(AD1302/2000))))*SQRT(2*Basic!$C$4*9.81)*Tool!$B$125)+(COS(RADIANS(90-DEGREES(ASIN(AD1302/2000))))*SQRT(2*Basic!$C$4*9.81)*COS(RADIANS(90-DEGREES(ASIN(AD1302/2000))))*SQRT(2*Basic!$C$4*9.81))))*SIN(RADIANS(AK1302)))-19.62*(-Basic!$C$3))))*(SQRT((SIN(RADIANS(90-DEGREES(ASIN(AD1302/2000))))*SQRT(2*Basic!$C$4*9.81)*Tool!$B$125*SIN(RADIANS(90-DEGREES(ASIN(AD1302/2000))))*SQRT(2*Basic!$C$4*9.81)*Tool!$B$125)+(COS(RADIANS(90-DEGREES(ASIN(AD1302/2000))))*SQRT(2*Basic!$C$4*9.81)*COS(RADIANS(90-DEGREES(ASIN(AD1302/2000))))*SQRT(2*Basic!$C$4*9.81))))*COS(RADIANS(AK1302))</f>
        <v>5.8833490528803774</v>
      </c>
    </row>
    <row r="1303" spans="6:45" x14ac:dyDescent="0.3">
      <c r="F1303">
        <v>1301</v>
      </c>
      <c r="G1303" s="31">
        <f t="shared" si="134"/>
        <v>3.8354020737379355</v>
      </c>
      <c r="H1303" s="35">
        <f>Tool!$E$10+('Trajectory Map'!G1303*SIN(RADIANS(90-2*DEGREES(ASIN($D$5/2000))))/COS(RADIANS(90-2*DEGREES(ASIN($D$5/2000))))-('Trajectory Map'!G1303*'Trajectory Map'!G1303/((VLOOKUP($D$5,$AD$3:$AR$2002,15,FALSE)*4*COS(RADIANS(90-2*DEGREES(ASIN($D$5/2000))))*COS(RADIANS(90-2*DEGREES(ASIN($D$5/2000))))))))</f>
        <v>3.6427628924245106</v>
      </c>
      <c r="AD1303" s="33">
        <f t="shared" si="138"/>
        <v>1301</v>
      </c>
      <c r="AE1303" s="33">
        <f t="shared" si="135"/>
        <v>1519.0125081775989</v>
      </c>
      <c r="AH1303" s="33">
        <f t="shared" si="136"/>
        <v>40.579310345068009</v>
      </c>
      <c r="AI1303" s="33">
        <f t="shared" si="137"/>
        <v>49.420689654931991</v>
      </c>
      <c r="AK1303" s="75">
        <f t="shared" si="139"/>
        <v>8.8413793098639815</v>
      </c>
      <c r="AN1303" s="64"/>
      <c r="AQ1303" s="64"/>
      <c r="AR1303" s="75">
        <f>(SQRT((SIN(RADIANS(90-DEGREES(ASIN(AD1303/2000))))*SQRT(2*Basic!$C$4*9.81)*Tool!$B$125*SIN(RADIANS(90-DEGREES(ASIN(AD1303/2000))))*SQRT(2*Basic!$C$4*9.81)*Tool!$B$125)+(COS(RADIANS(90-DEGREES(ASIN(AD1303/2000))))*SQRT(2*Basic!$C$4*9.81)*COS(RADIANS(90-DEGREES(ASIN(AD1303/2000))))*SQRT(2*Basic!$C$4*9.81))))*(SQRT((SIN(RADIANS(90-DEGREES(ASIN(AD1303/2000))))*SQRT(2*Basic!$C$4*9.81)*Tool!$B$125*SIN(RADIANS(90-DEGREES(ASIN(AD1303/2000))))*SQRT(2*Basic!$C$4*9.81)*Tool!$B$125)+(COS(RADIANS(90-DEGREES(ASIN(AD1303/2000))))*SQRT(2*Basic!$C$4*9.81)*COS(RADIANS(90-DEGREES(ASIN(AD1303/2000))))*SQRT(2*Basic!$C$4*9.81))))/(2*9.81)</f>
        <v>1.28140940209</v>
      </c>
      <c r="AS1303" s="75">
        <f>(1/9.81)*((SQRT((SIN(RADIANS(90-DEGREES(ASIN(AD1303/2000))))*SQRT(2*Basic!$C$4*9.81)*Tool!$B$125*SIN(RADIANS(90-DEGREES(ASIN(AD1303/2000))))*SQRT(2*Basic!$C$4*9.81)*Tool!$B$125)+(COS(RADIANS(90-DEGREES(ASIN(AD1303/2000))))*SQRT(2*Basic!$C$4*9.81)*COS(RADIANS(90-DEGREES(ASIN(AD1303/2000))))*SQRT(2*Basic!$C$4*9.81))))*SIN(RADIANS(AK1303))+(SQRT(((SQRT((SIN(RADIANS(90-DEGREES(ASIN(AD1303/2000))))*SQRT(2*Basic!$C$4*9.81)*Tool!$B$125*SIN(RADIANS(90-DEGREES(ASIN(AD1303/2000))))*SQRT(2*Basic!$C$4*9.81)*Tool!$B$125)+(COS(RADIANS(90-DEGREES(ASIN(AD1303/2000))))*SQRT(2*Basic!$C$4*9.81)*COS(RADIANS(90-DEGREES(ASIN(AD1303/2000))))*SQRT(2*Basic!$C$4*9.81))))*SIN(RADIANS(AK1303))*(SQRT((SIN(RADIANS(90-DEGREES(ASIN(AD1303/2000))))*SQRT(2*Basic!$C$4*9.81)*Tool!$B$125*SIN(RADIANS(90-DEGREES(ASIN(AD1303/2000))))*SQRT(2*Basic!$C$4*9.81)*Tool!$B$125)+(COS(RADIANS(90-DEGREES(ASIN(AD1303/2000))))*SQRT(2*Basic!$C$4*9.81)*COS(RADIANS(90-DEGREES(ASIN(AD1303/2000))))*SQRT(2*Basic!$C$4*9.81))))*SIN(RADIANS(AK1303)))-19.62*(-Basic!$C$3))))*(SQRT((SIN(RADIANS(90-DEGREES(ASIN(AD1303/2000))))*SQRT(2*Basic!$C$4*9.81)*Tool!$B$125*SIN(RADIANS(90-DEGREES(ASIN(AD1303/2000))))*SQRT(2*Basic!$C$4*9.81)*Tool!$B$125)+(COS(RADIANS(90-DEGREES(ASIN(AD1303/2000))))*SQRT(2*Basic!$C$4*9.81)*COS(RADIANS(90-DEGREES(ASIN(AD1303/2000))))*SQRT(2*Basic!$C$4*9.81))))*COS(RADIANS(AK1303))</f>
        <v>5.8827475038006565</v>
      </c>
    </row>
    <row r="1304" spans="6:45" x14ac:dyDescent="0.3">
      <c r="F1304">
        <v>1302</v>
      </c>
      <c r="G1304" s="31">
        <f t="shared" si="134"/>
        <v>3.838350115301147</v>
      </c>
      <c r="H1304" s="35">
        <f>Tool!$E$10+('Trajectory Map'!G1304*SIN(RADIANS(90-2*DEGREES(ASIN($D$5/2000))))/COS(RADIANS(90-2*DEGREES(ASIN($D$5/2000))))-('Trajectory Map'!G1304*'Trajectory Map'!G1304/((VLOOKUP($D$5,$AD$3:$AR$2002,15,FALSE)*4*COS(RADIANS(90-2*DEGREES(ASIN($D$5/2000))))*COS(RADIANS(90-2*DEGREES(ASIN($D$5/2000))))))))</f>
        <v>3.6387027374760543</v>
      </c>
      <c r="AD1304" s="33">
        <f t="shared" si="138"/>
        <v>1302</v>
      </c>
      <c r="AE1304" s="33">
        <f t="shared" si="135"/>
        <v>1518.1554597602974</v>
      </c>
      <c r="AH1304" s="33">
        <f t="shared" si="136"/>
        <v>40.617040084119317</v>
      </c>
      <c r="AI1304" s="33">
        <f t="shared" si="137"/>
        <v>49.382959915880683</v>
      </c>
      <c r="AK1304" s="75">
        <f t="shared" si="139"/>
        <v>8.7659198317613658</v>
      </c>
      <c r="AN1304" s="64"/>
      <c r="AQ1304" s="64"/>
      <c r="AR1304" s="75">
        <f>(SQRT((SIN(RADIANS(90-DEGREES(ASIN(AD1304/2000))))*SQRT(2*Basic!$C$4*9.81)*Tool!$B$125*SIN(RADIANS(90-DEGREES(ASIN(AD1304/2000))))*SQRT(2*Basic!$C$4*9.81)*Tool!$B$125)+(COS(RADIANS(90-DEGREES(ASIN(AD1304/2000))))*SQRT(2*Basic!$C$4*9.81)*COS(RADIANS(90-DEGREES(ASIN(AD1304/2000))))*SQRT(2*Basic!$C$4*9.81))))*(SQRT((SIN(RADIANS(90-DEGREES(ASIN(AD1304/2000))))*SQRT(2*Basic!$C$4*9.81)*Tool!$B$125*SIN(RADIANS(90-DEGREES(ASIN(AD1304/2000))))*SQRT(2*Basic!$C$4*9.81)*Tool!$B$125)+(COS(RADIANS(90-DEGREES(ASIN(AD1304/2000))))*SQRT(2*Basic!$C$4*9.81)*COS(RADIANS(90-DEGREES(ASIN(AD1304/2000))))*SQRT(2*Basic!$C$4*9.81))))/(2*9.81)</f>
        <v>1.28210724036</v>
      </c>
      <c r="AS1304" s="75">
        <f>(1/9.81)*((SQRT((SIN(RADIANS(90-DEGREES(ASIN(AD1304/2000))))*SQRT(2*Basic!$C$4*9.81)*Tool!$B$125*SIN(RADIANS(90-DEGREES(ASIN(AD1304/2000))))*SQRT(2*Basic!$C$4*9.81)*Tool!$B$125)+(COS(RADIANS(90-DEGREES(ASIN(AD1304/2000))))*SQRT(2*Basic!$C$4*9.81)*COS(RADIANS(90-DEGREES(ASIN(AD1304/2000))))*SQRT(2*Basic!$C$4*9.81))))*SIN(RADIANS(AK1304))+(SQRT(((SQRT((SIN(RADIANS(90-DEGREES(ASIN(AD1304/2000))))*SQRT(2*Basic!$C$4*9.81)*Tool!$B$125*SIN(RADIANS(90-DEGREES(ASIN(AD1304/2000))))*SQRT(2*Basic!$C$4*9.81)*Tool!$B$125)+(COS(RADIANS(90-DEGREES(ASIN(AD1304/2000))))*SQRT(2*Basic!$C$4*9.81)*COS(RADIANS(90-DEGREES(ASIN(AD1304/2000))))*SQRT(2*Basic!$C$4*9.81))))*SIN(RADIANS(AK1304))*(SQRT((SIN(RADIANS(90-DEGREES(ASIN(AD1304/2000))))*SQRT(2*Basic!$C$4*9.81)*Tool!$B$125*SIN(RADIANS(90-DEGREES(ASIN(AD1304/2000))))*SQRT(2*Basic!$C$4*9.81)*Tool!$B$125)+(COS(RADIANS(90-DEGREES(ASIN(AD1304/2000))))*SQRT(2*Basic!$C$4*9.81)*COS(RADIANS(90-DEGREES(ASIN(AD1304/2000))))*SQRT(2*Basic!$C$4*9.81))))*SIN(RADIANS(AK1304)))-19.62*(-Basic!$C$3))))*(SQRT((SIN(RADIANS(90-DEGREES(ASIN(AD1304/2000))))*SQRT(2*Basic!$C$4*9.81)*Tool!$B$125*SIN(RADIANS(90-DEGREES(ASIN(AD1304/2000))))*SQRT(2*Basic!$C$4*9.81)*Tool!$B$125)+(COS(RADIANS(90-DEGREES(ASIN(AD1304/2000))))*SQRT(2*Basic!$C$4*9.81)*COS(RADIANS(90-DEGREES(ASIN(AD1304/2000))))*SQRT(2*Basic!$C$4*9.81))))*COS(RADIANS(AK1304))</f>
        <v>5.8821318948068955</v>
      </c>
    </row>
    <row r="1305" spans="6:45" x14ac:dyDescent="0.3">
      <c r="F1305">
        <v>1303</v>
      </c>
      <c r="G1305" s="31">
        <f t="shared" si="134"/>
        <v>3.841298156864358</v>
      </c>
      <c r="H1305" s="35">
        <f>Tool!$E$10+('Trajectory Map'!G1305*SIN(RADIANS(90-2*DEGREES(ASIN($D$5/2000))))/COS(RADIANS(90-2*DEGREES(ASIN($D$5/2000))))-('Trajectory Map'!G1305*'Trajectory Map'!G1305/((VLOOKUP($D$5,$AD$3:$AR$2002,15,FALSE)*4*COS(RADIANS(90-2*DEGREES(ASIN($D$5/2000))))*COS(RADIANS(90-2*DEGREES(ASIN($D$5/2000))))))))</f>
        <v>3.6346391289340843</v>
      </c>
      <c r="AD1305" s="33">
        <f t="shared" si="138"/>
        <v>1303</v>
      </c>
      <c r="AE1305" s="33">
        <f t="shared" si="135"/>
        <v>1517.2972681712704</v>
      </c>
      <c r="AH1305" s="33">
        <f t="shared" si="136"/>
        <v>40.654791143072117</v>
      </c>
      <c r="AI1305" s="33">
        <f t="shared" si="137"/>
        <v>49.345208856927883</v>
      </c>
      <c r="AK1305" s="75">
        <f t="shared" si="139"/>
        <v>8.6904177138557657</v>
      </c>
      <c r="AN1305" s="64"/>
      <c r="AQ1305" s="64"/>
      <c r="AR1305" s="75">
        <f>(SQRT((SIN(RADIANS(90-DEGREES(ASIN(AD1305/2000))))*SQRT(2*Basic!$C$4*9.81)*Tool!$B$125*SIN(RADIANS(90-DEGREES(ASIN(AD1305/2000))))*SQRT(2*Basic!$C$4*9.81)*Tool!$B$125)+(COS(RADIANS(90-DEGREES(ASIN(AD1305/2000))))*SQRT(2*Basic!$C$4*9.81)*COS(RADIANS(90-DEGREES(ASIN(AD1305/2000))))*SQRT(2*Basic!$C$4*9.81))))*(SQRT((SIN(RADIANS(90-DEGREES(ASIN(AD1305/2000))))*SQRT(2*Basic!$C$4*9.81)*Tool!$B$125*SIN(RADIANS(90-DEGREES(ASIN(AD1305/2000))))*SQRT(2*Basic!$C$4*9.81)*Tool!$B$125)+(COS(RADIANS(90-DEGREES(ASIN(AD1305/2000))))*SQRT(2*Basic!$C$4*9.81)*COS(RADIANS(90-DEGREES(ASIN(AD1305/2000))))*SQRT(2*Basic!$C$4*9.81))))/(2*9.81)</f>
        <v>1.2828056148100002</v>
      </c>
      <c r="AS1305" s="75">
        <f>(1/9.81)*((SQRT((SIN(RADIANS(90-DEGREES(ASIN(AD1305/2000))))*SQRT(2*Basic!$C$4*9.81)*Tool!$B$125*SIN(RADIANS(90-DEGREES(ASIN(AD1305/2000))))*SQRT(2*Basic!$C$4*9.81)*Tool!$B$125)+(COS(RADIANS(90-DEGREES(ASIN(AD1305/2000))))*SQRT(2*Basic!$C$4*9.81)*COS(RADIANS(90-DEGREES(ASIN(AD1305/2000))))*SQRT(2*Basic!$C$4*9.81))))*SIN(RADIANS(AK1305))+(SQRT(((SQRT((SIN(RADIANS(90-DEGREES(ASIN(AD1305/2000))))*SQRT(2*Basic!$C$4*9.81)*Tool!$B$125*SIN(RADIANS(90-DEGREES(ASIN(AD1305/2000))))*SQRT(2*Basic!$C$4*9.81)*Tool!$B$125)+(COS(RADIANS(90-DEGREES(ASIN(AD1305/2000))))*SQRT(2*Basic!$C$4*9.81)*COS(RADIANS(90-DEGREES(ASIN(AD1305/2000))))*SQRT(2*Basic!$C$4*9.81))))*SIN(RADIANS(AK1305))*(SQRT((SIN(RADIANS(90-DEGREES(ASIN(AD1305/2000))))*SQRT(2*Basic!$C$4*9.81)*Tool!$B$125*SIN(RADIANS(90-DEGREES(ASIN(AD1305/2000))))*SQRT(2*Basic!$C$4*9.81)*Tool!$B$125)+(COS(RADIANS(90-DEGREES(ASIN(AD1305/2000))))*SQRT(2*Basic!$C$4*9.81)*COS(RADIANS(90-DEGREES(ASIN(AD1305/2000))))*SQRT(2*Basic!$C$4*9.81))))*SIN(RADIANS(AK1305)))-19.62*(-Basic!$C$3))))*(SQRT((SIN(RADIANS(90-DEGREES(ASIN(AD1305/2000))))*SQRT(2*Basic!$C$4*9.81)*Tool!$B$125*SIN(RADIANS(90-DEGREES(ASIN(AD1305/2000))))*SQRT(2*Basic!$C$4*9.81)*Tool!$B$125)+(COS(RADIANS(90-DEGREES(ASIN(AD1305/2000))))*SQRT(2*Basic!$C$4*9.81)*COS(RADIANS(90-DEGREES(ASIN(AD1305/2000))))*SQRT(2*Basic!$C$4*9.81))))*COS(RADIANS(AK1305))</f>
        <v>5.8815022143894709</v>
      </c>
    </row>
    <row r="1306" spans="6:45" x14ac:dyDescent="0.3">
      <c r="F1306">
        <v>1304</v>
      </c>
      <c r="G1306" s="31">
        <f t="shared" si="134"/>
        <v>3.8442461984275695</v>
      </c>
      <c r="H1306" s="35">
        <f>Tool!$E$10+('Trajectory Map'!G1306*SIN(RADIANS(90-2*DEGREES(ASIN($D$5/2000))))/COS(RADIANS(90-2*DEGREES(ASIN($D$5/2000))))-('Trajectory Map'!G1306*'Trajectory Map'!G1306/((VLOOKUP($D$5,$AD$3:$AR$2002,15,FALSE)*4*COS(RADIANS(90-2*DEGREES(ASIN($D$5/2000))))*COS(RADIANS(90-2*DEGREES(ASIN($D$5/2000))))))))</f>
        <v>3.6305720667985995</v>
      </c>
      <c r="AD1306" s="33">
        <f t="shared" si="138"/>
        <v>1304</v>
      </c>
      <c r="AE1306" s="33">
        <f t="shared" si="135"/>
        <v>1516.4379314696662</v>
      </c>
      <c r="AH1306" s="33">
        <f t="shared" si="136"/>
        <v>40.692563574525423</v>
      </c>
      <c r="AI1306" s="33">
        <f t="shared" si="137"/>
        <v>49.307436425474577</v>
      </c>
      <c r="AK1306" s="75">
        <f t="shared" si="139"/>
        <v>8.6148728509491548</v>
      </c>
      <c r="AN1306" s="64"/>
      <c r="AQ1306" s="64"/>
      <c r="AR1306" s="75">
        <f>(SQRT((SIN(RADIANS(90-DEGREES(ASIN(AD1306/2000))))*SQRT(2*Basic!$C$4*9.81)*Tool!$B$125*SIN(RADIANS(90-DEGREES(ASIN(AD1306/2000))))*SQRT(2*Basic!$C$4*9.81)*Tool!$B$125)+(COS(RADIANS(90-DEGREES(ASIN(AD1306/2000))))*SQRT(2*Basic!$C$4*9.81)*COS(RADIANS(90-DEGREES(ASIN(AD1306/2000))))*SQRT(2*Basic!$C$4*9.81))))*(SQRT((SIN(RADIANS(90-DEGREES(ASIN(AD1306/2000))))*SQRT(2*Basic!$C$4*9.81)*Tool!$B$125*SIN(RADIANS(90-DEGREES(ASIN(AD1306/2000))))*SQRT(2*Basic!$C$4*9.81)*Tool!$B$125)+(COS(RADIANS(90-DEGREES(ASIN(AD1306/2000))))*SQRT(2*Basic!$C$4*9.81)*COS(RADIANS(90-DEGREES(ASIN(AD1306/2000))))*SQRT(2*Basic!$C$4*9.81))))/(2*9.81)</f>
        <v>1.2835045254400002</v>
      </c>
      <c r="AS1306" s="75">
        <f>(1/9.81)*((SQRT((SIN(RADIANS(90-DEGREES(ASIN(AD1306/2000))))*SQRT(2*Basic!$C$4*9.81)*Tool!$B$125*SIN(RADIANS(90-DEGREES(ASIN(AD1306/2000))))*SQRT(2*Basic!$C$4*9.81)*Tool!$B$125)+(COS(RADIANS(90-DEGREES(ASIN(AD1306/2000))))*SQRT(2*Basic!$C$4*9.81)*COS(RADIANS(90-DEGREES(ASIN(AD1306/2000))))*SQRT(2*Basic!$C$4*9.81))))*SIN(RADIANS(AK1306))+(SQRT(((SQRT((SIN(RADIANS(90-DEGREES(ASIN(AD1306/2000))))*SQRT(2*Basic!$C$4*9.81)*Tool!$B$125*SIN(RADIANS(90-DEGREES(ASIN(AD1306/2000))))*SQRT(2*Basic!$C$4*9.81)*Tool!$B$125)+(COS(RADIANS(90-DEGREES(ASIN(AD1306/2000))))*SQRT(2*Basic!$C$4*9.81)*COS(RADIANS(90-DEGREES(ASIN(AD1306/2000))))*SQRT(2*Basic!$C$4*9.81))))*SIN(RADIANS(AK1306))*(SQRT((SIN(RADIANS(90-DEGREES(ASIN(AD1306/2000))))*SQRT(2*Basic!$C$4*9.81)*Tool!$B$125*SIN(RADIANS(90-DEGREES(ASIN(AD1306/2000))))*SQRT(2*Basic!$C$4*9.81)*Tool!$B$125)+(COS(RADIANS(90-DEGREES(ASIN(AD1306/2000))))*SQRT(2*Basic!$C$4*9.81)*COS(RADIANS(90-DEGREES(ASIN(AD1306/2000))))*SQRT(2*Basic!$C$4*9.81))))*SIN(RADIANS(AK1306)))-19.62*(-Basic!$C$3))))*(SQRT((SIN(RADIANS(90-DEGREES(ASIN(AD1306/2000))))*SQRT(2*Basic!$C$4*9.81)*Tool!$B$125*SIN(RADIANS(90-DEGREES(ASIN(AD1306/2000))))*SQRT(2*Basic!$C$4*9.81)*Tool!$B$125)+(COS(RADIANS(90-DEGREES(ASIN(AD1306/2000))))*SQRT(2*Basic!$C$4*9.81)*COS(RADIANS(90-DEGREES(ASIN(AD1306/2000))))*SQRT(2*Basic!$C$4*9.81))))*COS(RADIANS(AK1306))</f>
        <v>5.8808584510686215</v>
      </c>
    </row>
    <row r="1307" spans="6:45" x14ac:dyDescent="0.3">
      <c r="F1307">
        <v>1305</v>
      </c>
      <c r="G1307" s="31">
        <f t="shared" si="134"/>
        <v>3.8471942399907806</v>
      </c>
      <c r="H1307" s="35">
        <f>Tool!$E$10+('Trajectory Map'!G1307*SIN(RADIANS(90-2*DEGREES(ASIN($D$5/2000))))/COS(RADIANS(90-2*DEGREES(ASIN($D$5/2000))))-('Trajectory Map'!G1307*'Trajectory Map'!G1307/((VLOOKUP($D$5,$AD$3:$AR$2002,15,FALSE)*4*COS(RADIANS(90-2*DEGREES(ASIN($D$5/2000))))*COS(RADIANS(90-2*DEGREES(ASIN($D$5/2000))))))))</f>
        <v>3.6265015510696013</v>
      </c>
      <c r="AD1307" s="33">
        <f t="shared" si="138"/>
        <v>1305</v>
      </c>
      <c r="AE1307" s="33">
        <f t="shared" si="135"/>
        <v>1515.5774477076386</v>
      </c>
      <c r="AH1307" s="33">
        <f t="shared" si="136"/>
        <v>40.730357431264451</v>
      </c>
      <c r="AI1307" s="33">
        <f t="shared" si="137"/>
        <v>49.269642568735549</v>
      </c>
      <c r="AK1307" s="75">
        <f t="shared" si="139"/>
        <v>8.5392851374710972</v>
      </c>
      <c r="AN1307" s="64"/>
      <c r="AQ1307" s="64"/>
      <c r="AR1307" s="75">
        <f>(SQRT((SIN(RADIANS(90-DEGREES(ASIN(AD1307/2000))))*SQRT(2*Basic!$C$4*9.81)*Tool!$B$125*SIN(RADIANS(90-DEGREES(ASIN(AD1307/2000))))*SQRT(2*Basic!$C$4*9.81)*Tool!$B$125)+(COS(RADIANS(90-DEGREES(ASIN(AD1307/2000))))*SQRT(2*Basic!$C$4*9.81)*COS(RADIANS(90-DEGREES(ASIN(AD1307/2000))))*SQRT(2*Basic!$C$4*9.81))))*(SQRT((SIN(RADIANS(90-DEGREES(ASIN(AD1307/2000))))*SQRT(2*Basic!$C$4*9.81)*Tool!$B$125*SIN(RADIANS(90-DEGREES(ASIN(AD1307/2000))))*SQRT(2*Basic!$C$4*9.81)*Tool!$B$125)+(COS(RADIANS(90-DEGREES(ASIN(AD1307/2000))))*SQRT(2*Basic!$C$4*9.81)*COS(RADIANS(90-DEGREES(ASIN(AD1307/2000))))*SQRT(2*Basic!$C$4*9.81))))/(2*9.81)</f>
        <v>1.2842039722499998</v>
      </c>
      <c r="AS1307" s="75">
        <f>(1/9.81)*((SQRT((SIN(RADIANS(90-DEGREES(ASIN(AD1307/2000))))*SQRT(2*Basic!$C$4*9.81)*Tool!$B$125*SIN(RADIANS(90-DEGREES(ASIN(AD1307/2000))))*SQRT(2*Basic!$C$4*9.81)*Tool!$B$125)+(COS(RADIANS(90-DEGREES(ASIN(AD1307/2000))))*SQRT(2*Basic!$C$4*9.81)*COS(RADIANS(90-DEGREES(ASIN(AD1307/2000))))*SQRT(2*Basic!$C$4*9.81))))*SIN(RADIANS(AK1307))+(SQRT(((SQRT((SIN(RADIANS(90-DEGREES(ASIN(AD1307/2000))))*SQRT(2*Basic!$C$4*9.81)*Tool!$B$125*SIN(RADIANS(90-DEGREES(ASIN(AD1307/2000))))*SQRT(2*Basic!$C$4*9.81)*Tool!$B$125)+(COS(RADIANS(90-DEGREES(ASIN(AD1307/2000))))*SQRT(2*Basic!$C$4*9.81)*COS(RADIANS(90-DEGREES(ASIN(AD1307/2000))))*SQRT(2*Basic!$C$4*9.81))))*SIN(RADIANS(AK1307))*(SQRT((SIN(RADIANS(90-DEGREES(ASIN(AD1307/2000))))*SQRT(2*Basic!$C$4*9.81)*Tool!$B$125*SIN(RADIANS(90-DEGREES(ASIN(AD1307/2000))))*SQRT(2*Basic!$C$4*9.81)*Tool!$B$125)+(COS(RADIANS(90-DEGREES(ASIN(AD1307/2000))))*SQRT(2*Basic!$C$4*9.81)*COS(RADIANS(90-DEGREES(ASIN(AD1307/2000))))*SQRT(2*Basic!$C$4*9.81))))*SIN(RADIANS(AK1307)))-19.62*(-Basic!$C$3))))*(SQRT((SIN(RADIANS(90-DEGREES(ASIN(AD1307/2000))))*SQRT(2*Basic!$C$4*9.81)*Tool!$B$125*SIN(RADIANS(90-DEGREES(ASIN(AD1307/2000))))*SQRT(2*Basic!$C$4*9.81)*Tool!$B$125)+(COS(RADIANS(90-DEGREES(ASIN(AD1307/2000))))*SQRT(2*Basic!$C$4*9.81)*COS(RADIANS(90-DEGREES(ASIN(AD1307/2000))))*SQRT(2*Basic!$C$4*9.81))))*COS(RADIANS(AK1307))</f>
        <v>5.8802005933944663</v>
      </c>
    </row>
    <row r="1308" spans="6:45" x14ac:dyDescent="0.3">
      <c r="F1308">
        <v>1306</v>
      </c>
      <c r="G1308" s="31">
        <f t="shared" si="134"/>
        <v>3.8501422815539921</v>
      </c>
      <c r="H1308" s="35">
        <f>Tool!$E$10+('Trajectory Map'!G1308*SIN(RADIANS(90-2*DEGREES(ASIN($D$5/2000))))/COS(RADIANS(90-2*DEGREES(ASIN($D$5/2000))))-('Trajectory Map'!G1308*'Trajectory Map'!G1308/((VLOOKUP($D$5,$AD$3:$AR$2002,15,FALSE)*4*COS(RADIANS(90-2*DEGREES(ASIN($D$5/2000))))*COS(RADIANS(90-2*DEGREES(ASIN($D$5/2000))))))))</f>
        <v>3.6224275817470883</v>
      </c>
      <c r="AD1308" s="33">
        <f t="shared" si="138"/>
        <v>1306</v>
      </c>
      <c r="AE1308" s="33">
        <f t="shared" si="135"/>
        <v>1514.7158149303123</v>
      </c>
      <c r="AH1308" s="33">
        <f t="shared" si="136"/>
        <v>40.768172766261678</v>
      </c>
      <c r="AI1308" s="33">
        <f t="shared" si="137"/>
        <v>49.231827233738322</v>
      </c>
      <c r="AK1308" s="75">
        <f t="shared" si="139"/>
        <v>8.4636544674766441</v>
      </c>
      <c r="AN1308" s="64"/>
      <c r="AQ1308" s="64"/>
      <c r="AR1308" s="75">
        <f>(SQRT((SIN(RADIANS(90-DEGREES(ASIN(AD1308/2000))))*SQRT(2*Basic!$C$4*9.81)*Tool!$B$125*SIN(RADIANS(90-DEGREES(ASIN(AD1308/2000))))*SQRT(2*Basic!$C$4*9.81)*Tool!$B$125)+(COS(RADIANS(90-DEGREES(ASIN(AD1308/2000))))*SQRT(2*Basic!$C$4*9.81)*COS(RADIANS(90-DEGREES(ASIN(AD1308/2000))))*SQRT(2*Basic!$C$4*9.81))))*(SQRT((SIN(RADIANS(90-DEGREES(ASIN(AD1308/2000))))*SQRT(2*Basic!$C$4*9.81)*Tool!$B$125*SIN(RADIANS(90-DEGREES(ASIN(AD1308/2000))))*SQRT(2*Basic!$C$4*9.81)*Tool!$B$125)+(COS(RADIANS(90-DEGREES(ASIN(AD1308/2000))))*SQRT(2*Basic!$C$4*9.81)*COS(RADIANS(90-DEGREES(ASIN(AD1308/2000))))*SQRT(2*Basic!$C$4*9.81))))/(2*9.81)</f>
        <v>1.2849039552399997</v>
      </c>
      <c r="AS1308" s="75">
        <f>(1/9.81)*((SQRT((SIN(RADIANS(90-DEGREES(ASIN(AD1308/2000))))*SQRT(2*Basic!$C$4*9.81)*Tool!$B$125*SIN(RADIANS(90-DEGREES(ASIN(AD1308/2000))))*SQRT(2*Basic!$C$4*9.81)*Tool!$B$125)+(COS(RADIANS(90-DEGREES(ASIN(AD1308/2000))))*SQRT(2*Basic!$C$4*9.81)*COS(RADIANS(90-DEGREES(ASIN(AD1308/2000))))*SQRT(2*Basic!$C$4*9.81))))*SIN(RADIANS(AK1308))+(SQRT(((SQRT((SIN(RADIANS(90-DEGREES(ASIN(AD1308/2000))))*SQRT(2*Basic!$C$4*9.81)*Tool!$B$125*SIN(RADIANS(90-DEGREES(ASIN(AD1308/2000))))*SQRT(2*Basic!$C$4*9.81)*Tool!$B$125)+(COS(RADIANS(90-DEGREES(ASIN(AD1308/2000))))*SQRT(2*Basic!$C$4*9.81)*COS(RADIANS(90-DEGREES(ASIN(AD1308/2000))))*SQRT(2*Basic!$C$4*9.81))))*SIN(RADIANS(AK1308))*(SQRT((SIN(RADIANS(90-DEGREES(ASIN(AD1308/2000))))*SQRT(2*Basic!$C$4*9.81)*Tool!$B$125*SIN(RADIANS(90-DEGREES(ASIN(AD1308/2000))))*SQRT(2*Basic!$C$4*9.81)*Tool!$B$125)+(COS(RADIANS(90-DEGREES(ASIN(AD1308/2000))))*SQRT(2*Basic!$C$4*9.81)*COS(RADIANS(90-DEGREES(ASIN(AD1308/2000))))*SQRT(2*Basic!$C$4*9.81))))*SIN(RADIANS(AK1308)))-19.62*(-Basic!$C$3))))*(SQRT((SIN(RADIANS(90-DEGREES(ASIN(AD1308/2000))))*SQRT(2*Basic!$C$4*9.81)*Tool!$B$125*SIN(RADIANS(90-DEGREES(ASIN(AD1308/2000))))*SQRT(2*Basic!$C$4*9.81)*Tool!$B$125)+(COS(RADIANS(90-DEGREES(ASIN(AD1308/2000))))*SQRT(2*Basic!$C$4*9.81)*COS(RADIANS(90-DEGREES(ASIN(AD1308/2000))))*SQRT(2*Basic!$C$4*9.81))))*COS(RADIANS(AK1308))</f>
        <v>5.8795286299470364</v>
      </c>
    </row>
    <row r="1309" spans="6:45" x14ac:dyDescent="0.3">
      <c r="F1309">
        <v>1307</v>
      </c>
      <c r="G1309" s="31">
        <f t="shared" si="134"/>
        <v>3.8530903231172036</v>
      </c>
      <c r="H1309" s="35">
        <f>Tool!$E$10+('Trajectory Map'!G1309*SIN(RADIANS(90-2*DEGREES(ASIN($D$5/2000))))/COS(RADIANS(90-2*DEGREES(ASIN($D$5/2000))))-('Trajectory Map'!G1309*'Trajectory Map'!G1309/((VLOOKUP($D$5,$AD$3:$AR$2002,15,FALSE)*4*COS(RADIANS(90-2*DEGREES(ASIN($D$5/2000))))*COS(RADIANS(90-2*DEGREES(ASIN($D$5/2000))))))))</f>
        <v>3.6183501588310616</v>
      </c>
      <c r="AD1309" s="33">
        <f t="shared" si="138"/>
        <v>1307</v>
      </c>
      <c r="AE1309" s="33">
        <f t="shared" si="135"/>
        <v>1513.8530311757479</v>
      </c>
      <c r="AH1309" s="33">
        <f t="shared" si="136"/>
        <v>40.806009632677664</v>
      </c>
      <c r="AI1309" s="33">
        <f t="shared" si="137"/>
        <v>49.193990367322336</v>
      </c>
      <c r="AK1309" s="75">
        <f t="shared" si="139"/>
        <v>8.3879807346446711</v>
      </c>
      <c r="AN1309" s="64"/>
      <c r="AQ1309" s="64"/>
      <c r="AR1309" s="75">
        <f>(SQRT((SIN(RADIANS(90-DEGREES(ASIN(AD1309/2000))))*SQRT(2*Basic!$C$4*9.81)*Tool!$B$125*SIN(RADIANS(90-DEGREES(ASIN(AD1309/2000))))*SQRT(2*Basic!$C$4*9.81)*Tool!$B$125)+(COS(RADIANS(90-DEGREES(ASIN(AD1309/2000))))*SQRT(2*Basic!$C$4*9.81)*COS(RADIANS(90-DEGREES(ASIN(AD1309/2000))))*SQRT(2*Basic!$C$4*9.81))))*(SQRT((SIN(RADIANS(90-DEGREES(ASIN(AD1309/2000))))*SQRT(2*Basic!$C$4*9.81)*Tool!$B$125*SIN(RADIANS(90-DEGREES(ASIN(AD1309/2000))))*SQRT(2*Basic!$C$4*9.81)*Tool!$B$125)+(COS(RADIANS(90-DEGREES(ASIN(AD1309/2000))))*SQRT(2*Basic!$C$4*9.81)*COS(RADIANS(90-DEGREES(ASIN(AD1309/2000))))*SQRT(2*Basic!$C$4*9.81))))/(2*9.81)</f>
        <v>1.2856044744100001</v>
      </c>
      <c r="AS1309" s="75">
        <f>(1/9.81)*((SQRT((SIN(RADIANS(90-DEGREES(ASIN(AD1309/2000))))*SQRT(2*Basic!$C$4*9.81)*Tool!$B$125*SIN(RADIANS(90-DEGREES(ASIN(AD1309/2000))))*SQRT(2*Basic!$C$4*9.81)*Tool!$B$125)+(COS(RADIANS(90-DEGREES(ASIN(AD1309/2000))))*SQRT(2*Basic!$C$4*9.81)*COS(RADIANS(90-DEGREES(ASIN(AD1309/2000))))*SQRT(2*Basic!$C$4*9.81))))*SIN(RADIANS(AK1309))+(SQRT(((SQRT((SIN(RADIANS(90-DEGREES(ASIN(AD1309/2000))))*SQRT(2*Basic!$C$4*9.81)*Tool!$B$125*SIN(RADIANS(90-DEGREES(ASIN(AD1309/2000))))*SQRT(2*Basic!$C$4*9.81)*Tool!$B$125)+(COS(RADIANS(90-DEGREES(ASIN(AD1309/2000))))*SQRT(2*Basic!$C$4*9.81)*COS(RADIANS(90-DEGREES(ASIN(AD1309/2000))))*SQRT(2*Basic!$C$4*9.81))))*SIN(RADIANS(AK1309))*(SQRT((SIN(RADIANS(90-DEGREES(ASIN(AD1309/2000))))*SQRT(2*Basic!$C$4*9.81)*Tool!$B$125*SIN(RADIANS(90-DEGREES(ASIN(AD1309/2000))))*SQRT(2*Basic!$C$4*9.81)*Tool!$B$125)+(COS(RADIANS(90-DEGREES(ASIN(AD1309/2000))))*SQRT(2*Basic!$C$4*9.81)*COS(RADIANS(90-DEGREES(ASIN(AD1309/2000))))*SQRT(2*Basic!$C$4*9.81))))*SIN(RADIANS(AK1309)))-19.62*(-Basic!$C$3))))*(SQRT((SIN(RADIANS(90-DEGREES(ASIN(AD1309/2000))))*SQRT(2*Basic!$C$4*9.81)*Tool!$B$125*SIN(RADIANS(90-DEGREES(ASIN(AD1309/2000))))*SQRT(2*Basic!$C$4*9.81)*Tool!$B$125)+(COS(RADIANS(90-DEGREES(ASIN(AD1309/2000))))*SQRT(2*Basic!$C$4*9.81)*COS(RADIANS(90-DEGREES(ASIN(AD1309/2000))))*SQRT(2*Basic!$C$4*9.81))))*COS(RADIANS(AK1309))</f>
        <v>5.8788425493362988</v>
      </c>
    </row>
    <row r="1310" spans="6:45" x14ac:dyDescent="0.3">
      <c r="F1310">
        <v>1308</v>
      </c>
      <c r="G1310" s="31">
        <f t="shared" si="134"/>
        <v>3.8560383646804146</v>
      </c>
      <c r="H1310" s="35">
        <f>Tool!$E$10+('Trajectory Map'!G1310*SIN(RADIANS(90-2*DEGREES(ASIN($D$5/2000))))/COS(RADIANS(90-2*DEGREES(ASIN($D$5/2000))))-('Trajectory Map'!G1310*'Trajectory Map'!G1310/((VLOOKUP($D$5,$AD$3:$AR$2002,15,FALSE)*4*COS(RADIANS(90-2*DEGREES(ASIN($D$5/2000))))*COS(RADIANS(90-2*DEGREES(ASIN($D$5/2000))))))))</f>
        <v>3.614269282321521</v>
      </c>
      <c r="AD1310" s="33">
        <f t="shared" si="138"/>
        <v>1308</v>
      </c>
      <c r="AE1310" s="33">
        <f t="shared" si="135"/>
        <v>1512.9890944749072</v>
      </c>
      <c r="AH1310" s="33">
        <f t="shared" si="136"/>
        <v>40.843868083862112</v>
      </c>
      <c r="AI1310" s="33">
        <f t="shared" si="137"/>
        <v>49.156131916137888</v>
      </c>
      <c r="AK1310" s="75">
        <f t="shared" si="139"/>
        <v>8.3122638322757751</v>
      </c>
      <c r="AN1310" s="64"/>
      <c r="AQ1310" s="64"/>
      <c r="AR1310" s="75">
        <f>(SQRT((SIN(RADIANS(90-DEGREES(ASIN(AD1310/2000))))*SQRT(2*Basic!$C$4*9.81)*Tool!$B$125*SIN(RADIANS(90-DEGREES(ASIN(AD1310/2000))))*SQRT(2*Basic!$C$4*9.81)*Tool!$B$125)+(COS(RADIANS(90-DEGREES(ASIN(AD1310/2000))))*SQRT(2*Basic!$C$4*9.81)*COS(RADIANS(90-DEGREES(ASIN(AD1310/2000))))*SQRT(2*Basic!$C$4*9.81))))*(SQRT((SIN(RADIANS(90-DEGREES(ASIN(AD1310/2000))))*SQRT(2*Basic!$C$4*9.81)*Tool!$B$125*SIN(RADIANS(90-DEGREES(ASIN(AD1310/2000))))*SQRT(2*Basic!$C$4*9.81)*Tool!$B$125)+(COS(RADIANS(90-DEGREES(ASIN(AD1310/2000))))*SQRT(2*Basic!$C$4*9.81)*COS(RADIANS(90-DEGREES(ASIN(AD1310/2000))))*SQRT(2*Basic!$C$4*9.81))))/(2*9.81)</f>
        <v>1.2863055297599999</v>
      </c>
      <c r="AS1310" s="75">
        <f>(1/9.81)*((SQRT((SIN(RADIANS(90-DEGREES(ASIN(AD1310/2000))))*SQRT(2*Basic!$C$4*9.81)*Tool!$B$125*SIN(RADIANS(90-DEGREES(ASIN(AD1310/2000))))*SQRT(2*Basic!$C$4*9.81)*Tool!$B$125)+(COS(RADIANS(90-DEGREES(ASIN(AD1310/2000))))*SQRT(2*Basic!$C$4*9.81)*COS(RADIANS(90-DEGREES(ASIN(AD1310/2000))))*SQRT(2*Basic!$C$4*9.81))))*SIN(RADIANS(AK1310))+(SQRT(((SQRT((SIN(RADIANS(90-DEGREES(ASIN(AD1310/2000))))*SQRT(2*Basic!$C$4*9.81)*Tool!$B$125*SIN(RADIANS(90-DEGREES(ASIN(AD1310/2000))))*SQRT(2*Basic!$C$4*9.81)*Tool!$B$125)+(COS(RADIANS(90-DEGREES(ASIN(AD1310/2000))))*SQRT(2*Basic!$C$4*9.81)*COS(RADIANS(90-DEGREES(ASIN(AD1310/2000))))*SQRT(2*Basic!$C$4*9.81))))*SIN(RADIANS(AK1310))*(SQRT((SIN(RADIANS(90-DEGREES(ASIN(AD1310/2000))))*SQRT(2*Basic!$C$4*9.81)*Tool!$B$125*SIN(RADIANS(90-DEGREES(ASIN(AD1310/2000))))*SQRT(2*Basic!$C$4*9.81)*Tool!$B$125)+(COS(RADIANS(90-DEGREES(ASIN(AD1310/2000))))*SQRT(2*Basic!$C$4*9.81)*COS(RADIANS(90-DEGREES(ASIN(AD1310/2000))))*SQRT(2*Basic!$C$4*9.81))))*SIN(RADIANS(AK1310)))-19.62*(-Basic!$C$3))))*(SQRT((SIN(RADIANS(90-DEGREES(ASIN(AD1310/2000))))*SQRT(2*Basic!$C$4*9.81)*Tool!$B$125*SIN(RADIANS(90-DEGREES(ASIN(AD1310/2000))))*SQRT(2*Basic!$C$4*9.81)*Tool!$B$125)+(COS(RADIANS(90-DEGREES(ASIN(AD1310/2000))))*SQRT(2*Basic!$C$4*9.81)*COS(RADIANS(90-DEGREES(ASIN(AD1310/2000))))*SQRT(2*Basic!$C$4*9.81))))*COS(RADIANS(AK1310))</f>
        <v>5.8781423402021682</v>
      </c>
    </row>
    <row r="1311" spans="6:45" x14ac:dyDescent="0.3">
      <c r="F1311">
        <v>1309</v>
      </c>
      <c r="G1311" s="31">
        <f t="shared" si="134"/>
        <v>3.8589864062436265</v>
      </c>
      <c r="H1311" s="35">
        <f>Tool!$E$10+('Trajectory Map'!G1311*SIN(RADIANS(90-2*DEGREES(ASIN($D$5/2000))))/COS(RADIANS(90-2*DEGREES(ASIN($D$5/2000))))-('Trajectory Map'!G1311*'Trajectory Map'!G1311/((VLOOKUP($D$5,$AD$3:$AR$2002,15,FALSE)*4*COS(RADIANS(90-2*DEGREES(ASIN($D$5/2000))))*COS(RADIANS(90-2*DEGREES(ASIN($D$5/2000))))))))</f>
        <v>3.6101849522184644</v>
      </c>
      <c r="AD1311" s="33">
        <f t="shared" si="138"/>
        <v>1309</v>
      </c>
      <c r="AE1311" s="33">
        <f t="shared" si="135"/>
        <v>1512.1240028516179</v>
      </c>
      <c r="AH1311" s="33">
        <f t="shared" si="136"/>
        <v>40.881748173354787</v>
      </c>
      <c r="AI1311" s="33">
        <f t="shared" si="137"/>
        <v>49.118251826645213</v>
      </c>
      <c r="AK1311" s="75">
        <f t="shared" si="139"/>
        <v>8.236503653290427</v>
      </c>
      <c r="AN1311" s="64"/>
      <c r="AQ1311" s="64"/>
      <c r="AR1311" s="75">
        <f>(SQRT((SIN(RADIANS(90-DEGREES(ASIN(AD1311/2000))))*SQRT(2*Basic!$C$4*9.81)*Tool!$B$125*SIN(RADIANS(90-DEGREES(ASIN(AD1311/2000))))*SQRT(2*Basic!$C$4*9.81)*Tool!$B$125)+(COS(RADIANS(90-DEGREES(ASIN(AD1311/2000))))*SQRT(2*Basic!$C$4*9.81)*COS(RADIANS(90-DEGREES(ASIN(AD1311/2000))))*SQRT(2*Basic!$C$4*9.81))))*(SQRT((SIN(RADIANS(90-DEGREES(ASIN(AD1311/2000))))*SQRT(2*Basic!$C$4*9.81)*Tool!$B$125*SIN(RADIANS(90-DEGREES(ASIN(AD1311/2000))))*SQRT(2*Basic!$C$4*9.81)*Tool!$B$125)+(COS(RADIANS(90-DEGREES(ASIN(AD1311/2000))))*SQRT(2*Basic!$C$4*9.81)*COS(RADIANS(90-DEGREES(ASIN(AD1311/2000))))*SQRT(2*Basic!$C$4*9.81))))/(2*9.81)</f>
        <v>1.2870071212899998</v>
      </c>
      <c r="AS1311" s="75">
        <f>(1/9.81)*((SQRT((SIN(RADIANS(90-DEGREES(ASIN(AD1311/2000))))*SQRT(2*Basic!$C$4*9.81)*Tool!$B$125*SIN(RADIANS(90-DEGREES(ASIN(AD1311/2000))))*SQRT(2*Basic!$C$4*9.81)*Tool!$B$125)+(COS(RADIANS(90-DEGREES(ASIN(AD1311/2000))))*SQRT(2*Basic!$C$4*9.81)*COS(RADIANS(90-DEGREES(ASIN(AD1311/2000))))*SQRT(2*Basic!$C$4*9.81))))*SIN(RADIANS(AK1311))+(SQRT(((SQRT((SIN(RADIANS(90-DEGREES(ASIN(AD1311/2000))))*SQRT(2*Basic!$C$4*9.81)*Tool!$B$125*SIN(RADIANS(90-DEGREES(ASIN(AD1311/2000))))*SQRT(2*Basic!$C$4*9.81)*Tool!$B$125)+(COS(RADIANS(90-DEGREES(ASIN(AD1311/2000))))*SQRT(2*Basic!$C$4*9.81)*COS(RADIANS(90-DEGREES(ASIN(AD1311/2000))))*SQRT(2*Basic!$C$4*9.81))))*SIN(RADIANS(AK1311))*(SQRT((SIN(RADIANS(90-DEGREES(ASIN(AD1311/2000))))*SQRT(2*Basic!$C$4*9.81)*Tool!$B$125*SIN(RADIANS(90-DEGREES(ASIN(AD1311/2000))))*SQRT(2*Basic!$C$4*9.81)*Tool!$B$125)+(COS(RADIANS(90-DEGREES(ASIN(AD1311/2000))))*SQRT(2*Basic!$C$4*9.81)*COS(RADIANS(90-DEGREES(ASIN(AD1311/2000))))*SQRT(2*Basic!$C$4*9.81))))*SIN(RADIANS(AK1311)))-19.62*(-Basic!$C$3))))*(SQRT((SIN(RADIANS(90-DEGREES(ASIN(AD1311/2000))))*SQRT(2*Basic!$C$4*9.81)*Tool!$B$125*SIN(RADIANS(90-DEGREES(ASIN(AD1311/2000))))*SQRT(2*Basic!$C$4*9.81)*Tool!$B$125)+(COS(RADIANS(90-DEGREES(ASIN(AD1311/2000))))*SQRT(2*Basic!$C$4*9.81)*COS(RADIANS(90-DEGREES(ASIN(AD1311/2000))))*SQRT(2*Basic!$C$4*9.81))))*COS(RADIANS(AK1311))</f>
        <v>5.8774279912145424</v>
      </c>
    </row>
    <row r="1312" spans="6:45" x14ac:dyDescent="0.3">
      <c r="F1312">
        <v>1310</v>
      </c>
      <c r="G1312" s="31">
        <f t="shared" si="134"/>
        <v>3.8619344478068376</v>
      </c>
      <c r="H1312" s="35">
        <f>Tool!$E$10+('Trajectory Map'!G1312*SIN(RADIANS(90-2*DEGREES(ASIN($D$5/2000))))/COS(RADIANS(90-2*DEGREES(ASIN($D$5/2000))))-('Trajectory Map'!G1312*'Trajectory Map'!G1312/((VLOOKUP($D$5,$AD$3:$AR$2002,15,FALSE)*4*COS(RADIANS(90-2*DEGREES(ASIN($D$5/2000))))*COS(RADIANS(90-2*DEGREES(ASIN($D$5/2000))))))))</f>
        <v>3.6060971685218961</v>
      </c>
      <c r="AD1312" s="33">
        <f t="shared" si="138"/>
        <v>1310</v>
      </c>
      <c r="AE1312" s="33">
        <f t="shared" si="135"/>
        <v>1511.2577543225377</v>
      </c>
      <c r="AH1312" s="33">
        <f t="shared" si="136"/>
        <v>40.919649954886516</v>
      </c>
      <c r="AI1312" s="33">
        <f t="shared" si="137"/>
        <v>49.080350045113484</v>
      </c>
      <c r="AK1312" s="75">
        <f t="shared" si="139"/>
        <v>8.1607000902269675</v>
      </c>
      <c r="AN1312" s="64"/>
      <c r="AQ1312" s="64"/>
      <c r="AR1312" s="75">
        <f>(SQRT((SIN(RADIANS(90-DEGREES(ASIN(AD1312/2000))))*SQRT(2*Basic!$C$4*9.81)*Tool!$B$125*SIN(RADIANS(90-DEGREES(ASIN(AD1312/2000))))*SQRT(2*Basic!$C$4*9.81)*Tool!$B$125)+(COS(RADIANS(90-DEGREES(ASIN(AD1312/2000))))*SQRT(2*Basic!$C$4*9.81)*COS(RADIANS(90-DEGREES(ASIN(AD1312/2000))))*SQRT(2*Basic!$C$4*9.81))))*(SQRT((SIN(RADIANS(90-DEGREES(ASIN(AD1312/2000))))*SQRT(2*Basic!$C$4*9.81)*Tool!$B$125*SIN(RADIANS(90-DEGREES(ASIN(AD1312/2000))))*SQRT(2*Basic!$C$4*9.81)*Tool!$B$125)+(COS(RADIANS(90-DEGREES(ASIN(AD1312/2000))))*SQRT(2*Basic!$C$4*9.81)*COS(RADIANS(90-DEGREES(ASIN(AD1312/2000))))*SQRT(2*Basic!$C$4*9.81))))/(2*9.81)</f>
        <v>1.2877092489999999</v>
      </c>
      <c r="AS1312" s="75">
        <f>(1/9.81)*((SQRT((SIN(RADIANS(90-DEGREES(ASIN(AD1312/2000))))*SQRT(2*Basic!$C$4*9.81)*Tool!$B$125*SIN(RADIANS(90-DEGREES(ASIN(AD1312/2000))))*SQRT(2*Basic!$C$4*9.81)*Tool!$B$125)+(COS(RADIANS(90-DEGREES(ASIN(AD1312/2000))))*SQRT(2*Basic!$C$4*9.81)*COS(RADIANS(90-DEGREES(ASIN(AD1312/2000))))*SQRT(2*Basic!$C$4*9.81))))*SIN(RADIANS(AK1312))+(SQRT(((SQRT((SIN(RADIANS(90-DEGREES(ASIN(AD1312/2000))))*SQRT(2*Basic!$C$4*9.81)*Tool!$B$125*SIN(RADIANS(90-DEGREES(ASIN(AD1312/2000))))*SQRT(2*Basic!$C$4*9.81)*Tool!$B$125)+(COS(RADIANS(90-DEGREES(ASIN(AD1312/2000))))*SQRT(2*Basic!$C$4*9.81)*COS(RADIANS(90-DEGREES(ASIN(AD1312/2000))))*SQRT(2*Basic!$C$4*9.81))))*SIN(RADIANS(AK1312))*(SQRT((SIN(RADIANS(90-DEGREES(ASIN(AD1312/2000))))*SQRT(2*Basic!$C$4*9.81)*Tool!$B$125*SIN(RADIANS(90-DEGREES(ASIN(AD1312/2000))))*SQRT(2*Basic!$C$4*9.81)*Tool!$B$125)+(COS(RADIANS(90-DEGREES(ASIN(AD1312/2000))))*SQRT(2*Basic!$C$4*9.81)*COS(RADIANS(90-DEGREES(ASIN(AD1312/2000))))*SQRT(2*Basic!$C$4*9.81))))*SIN(RADIANS(AK1312)))-19.62*(-Basic!$C$3))))*(SQRT((SIN(RADIANS(90-DEGREES(ASIN(AD1312/2000))))*SQRT(2*Basic!$C$4*9.81)*Tool!$B$125*SIN(RADIANS(90-DEGREES(ASIN(AD1312/2000))))*SQRT(2*Basic!$C$4*9.81)*Tool!$B$125)+(COS(RADIANS(90-DEGREES(ASIN(AD1312/2000))))*SQRT(2*Basic!$C$4*9.81)*COS(RADIANS(90-DEGREES(ASIN(AD1312/2000))))*SQRT(2*Basic!$C$4*9.81))))*COS(RADIANS(AK1312))</f>
        <v>5.8766994910733148</v>
      </c>
    </row>
    <row r="1313" spans="6:45" x14ac:dyDescent="0.3">
      <c r="F1313">
        <v>1311</v>
      </c>
      <c r="G1313" s="31">
        <f t="shared" si="134"/>
        <v>3.8648824893700491</v>
      </c>
      <c r="H1313" s="35">
        <f>Tool!$E$10+('Trajectory Map'!G1313*SIN(RADIANS(90-2*DEGREES(ASIN($D$5/2000))))/COS(RADIANS(90-2*DEGREES(ASIN($D$5/2000))))-('Trajectory Map'!G1313*'Trajectory Map'!G1313/((VLOOKUP($D$5,$AD$3:$AR$2002,15,FALSE)*4*COS(RADIANS(90-2*DEGREES(ASIN($D$5/2000))))*COS(RADIANS(90-2*DEGREES(ASIN($D$5/2000))))))))</f>
        <v>3.6020059312318122</v>
      </c>
      <c r="AD1313" s="33">
        <f t="shared" si="138"/>
        <v>1311</v>
      </c>
      <c r="AE1313" s="33">
        <f t="shared" si="135"/>
        <v>1510.3903468971191</v>
      </c>
      <c r="AH1313" s="33">
        <f t="shared" si="136"/>
        <v>40.957573482380127</v>
      </c>
      <c r="AI1313" s="33">
        <f t="shared" si="137"/>
        <v>49.042426517619873</v>
      </c>
      <c r="AK1313" s="75">
        <f t="shared" si="139"/>
        <v>8.0848530352397461</v>
      </c>
      <c r="AN1313" s="64"/>
      <c r="AQ1313" s="64"/>
      <c r="AR1313" s="75">
        <f>(SQRT((SIN(RADIANS(90-DEGREES(ASIN(AD1313/2000))))*SQRT(2*Basic!$C$4*9.81)*Tool!$B$125*SIN(RADIANS(90-DEGREES(ASIN(AD1313/2000))))*SQRT(2*Basic!$C$4*9.81)*Tool!$B$125)+(COS(RADIANS(90-DEGREES(ASIN(AD1313/2000))))*SQRT(2*Basic!$C$4*9.81)*COS(RADIANS(90-DEGREES(ASIN(AD1313/2000))))*SQRT(2*Basic!$C$4*9.81))))*(SQRT((SIN(RADIANS(90-DEGREES(ASIN(AD1313/2000))))*SQRT(2*Basic!$C$4*9.81)*Tool!$B$125*SIN(RADIANS(90-DEGREES(ASIN(AD1313/2000))))*SQRT(2*Basic!$C$4*9.81)*Tool!$B$125)+(COS(RADIANS(90-DEGREES(ASIN(AD1313/2000))))*SQRT(2*Basic!$C$4*9.81)*COS(RADIANS(90-DEGREES(ASIN(AD1313/2000))))*SQRT(2*Basic!$C$4*9.81))))/(2*9.81)</f>
        <v>1.2884119128899998</v>
      </c>
      <c r="AS1313" s="75">
        <f>(1/9.81)*((SQRT((SIN(RADIANS(90-DEGREES(ASIN(AD1313/2000))))*SQRT(2*Basic!$C$4*9.81)*Tool!$B$125*SIN(RADIANS(90-DEGREES(ASIN(AD1313/2000))))*SQRT(2*Basic!$C$4*9.81)*Tool!$B$125)+(COS(RADIANS(90-DEGREES(ASIN(AD1313/2000))))*SQRT(2*Basic!$C$4*9.81)*COS(RADIANS(90-DEGREES(ASIN(AD1313/2000))))*SQRT(2*Basic!$C$4*9.81))))*SIN(RADIANS(AK1313))+(SQRT(((SQRT((SIN(RADIANS(90-DEGREES(ASIN(AD1313/2000))))*SQRT(2*Basic!$C$4*9.81)*Tool!$B$125*SIN(RADIANS(90-DEGREES(ASIN(AD1313/2000))))*SQRT(2*Basic!$C$4*9.81)*Tool!$B$125)+(COS(RADIANS(90-DEGREES(ASIN(AD1313/2000))))*SQRT(2*Basic!$C$4*9.81)*COS(RADIANS(90-DEGREES(ASIN(AD1313/2000))))*SQRT(2*Basic!$C$4*9.81))))*SIN(RADIANS(AK1313))*(SQRT((SIN(RADIANS(90-DEGREES(ASIN(AD1313/2000))))*SQRT(2*Basic!$C$4*9.81)*Tool!$B$125*SIN(RADIANS(90-DEGREES(ASIN(AD1313/2000))))*SQRT(2*Basic!$C$4*9.81)*Tool!$B$125)+(COS(RADIANS(90-DEGREES(ASIN(AD1313/2000))))*SQRT(2*Basic!$C$4*9.81)*COS(RADIANS(90-DEGREES(ASIN(AD1313/2000))))*SQRT(2*Basic!$C$4*9.81))))*SIN(RADIANS(AK1313)))-19.62*(-Basic!$C$3))))*(SQRT((SIN(RADIANS(90-DEGREES(ASIN(AD1313/2000))))*SQRT(2*Basic!$C$4*9.81)*Tool!$B$125*SIN(RADIANS(90-DEGREES(ASIN(AD1313/2000))))*SQRT(2*Basic!$C$4*9.81)*Tool!$B$125)+(COS(RADIANS(90-DEGREES(ASIN(AD1313/2000))))*SQRT(2*Basic!$C$4*9.81)*COS(RADIANS(90-DEGREES(ASIN(AD1313/2000))))*SQRT(2*Basic!$C$4*9.81))))*COS(RADIANS(AK1313))</f>
        <v>5.875956828508393</v>
      </c>
    </row>
    <row r="1314" spans="6:45" x14ac:dyDescent="0.3">
      <c r="F1314">
        <v>1312</v>
      </c>
      <c r="G1314" s="31">
        <f t="shared" si="134"/>
        <v>3.8678305309332601</v>
      </c>
      <c r="H1314" s="35">
        <f>Tool!$E$10+('Trajectory Map'!G1314*SIN(RADIANS(90-2*DEGREES(ASIN($D$5/2000))))/COS(RADIANS(90-2*DEGREES(ASIN($D$5/2000))))-('Trajectory Map'!G1314*'Trajectory Map'!G1314/((VLOOKUP($D$5,$AD$3:$AR$2002,15,FALSE)*4*COS(RADIANS(90-2*DEGREES(ASIN($D$5/2000))))*COS(RADIANS(90-2*DEGREES(ASIN($D$5/2000))))))))</f>
        <v>3.5979112403482154</v>
      </c>
      <c r="AD1314" s="33">
        <f t="shared" si="138"/>
        <v>1312</v>
      </c>
      <c r="AE1314" s="33">
        <f t="shared" si="135"/>
        <v>1509.5217785775733</v>
      </c>
      <c r="AH1314" s="33">
        <f t="shared" si="136"/>
        <v>40.995518809951477</v>
      </c>
      <c r="AI1314" s="33">
        <f t="shared" si="137"/>
        <v>49.004481190048523</v>
      </c>
      <c r="AK1314" s="75">
        <f t="shared" si="139"/>
        <v>8.0089623800970458</v>
      </c>
      <c r="AN1314" s="64"/>
      <c r="AQ1314" s="64"/>
      <c r="AR1314" s="75">
        <f>(SQRT((SIN(RADIANS(90-DEGREES(ASIN(AD1314/2000))))*SQRT(2*Basic!$C$4*9.81)*Tool!$B$125*SIN(RADIANS(90-DEGREES(ASIN(AD1314/2000))))*SQRT(2*Basic!$C$4*9.81)*Tool!$B$125)+(COS(RADIANS(90-DEGREES(ASIN(AD1314/2000))))*SQRT(2*Basic!$C$4*9.81)*COS(RADIANS(90-DEGREES(ASIN(AD1314/2000))))*SQRT(2*Basic!$C$4*9.81))))*(SQRT((SIN(RADIANS(90-DEGREES(ASIN(AD1314/2000))))*SQRT(2*Basic!$C$4*9.81)*Tool!$B$125*SIN(RADIANS(90-DEGREES(ASIN(AD1314/2000))))*SQRT(2*Basic!$C$4*9.81)*Tool!$B$125)+(COS(RADIANS(90-DEGREES(ASIN(AD1314/2000))))*SQRT(2*Basic!$C$4*9.81)*COS(RADIANS(90-DEGREES(ASIN(AD1314/2000))))*SQRT(2*Basic!$C$4*9.81))))/(2*9.81)</f>
        <v>1.2891151129599998</v>
      </c>
      <c r="AS1314" s="75">
        <f>(1/9.81)*((SQRT((SIN(RADIANS(90-DEGREES(ASIN(AD1314/2000))))*SQRT(2*Basic!$C$4*9.81)*Tool!$B$125*SIN(RADIANS(90-DEGREES(ASIN(AD1314/2000))))*SQRT(2*Basic!$C$4*9.81)*Tool!$B$125)+(COS(RADIANS(90-DEGREES(ASIN(AD1314/2000))))*SQRT(2*Basic!$C$4*9.81)*COS(RADIANS(90-DEGREES(ASIN(AD1314/2000))))*SQRT(2*Basic!$C$4*9.81))))*SIN(RADIANS(AK1314))+(SQRT(((SQRT((SIN(RADIANS(90-DEGREES(ASIN(AD1314/2000))))*SQRT(2*Basic!$C$4*9.81)*Tool!$B$125*SIN(RADIANS(90-DEGREES(ASIN(AD1314/2000))))*SQRT(2*Basic!$C$4*9.81)*Tool!$B$125)+(COS(RADIANS(90-DEGREES(ASIN(AD1314/2000))))*SQRT(2*Basic!$C$4*9.81)*COS(RADIANS(90-DEGREES(ASIN(AD1314/2000))))*SQRT(2*Basic!$C$4*9.81))))*SIN(RADIANS(AK1314))*(SQRT((SIN(RADIANS(90-DEGREES(ASIN(AD1314/2000))))*SQRT(2*Basic!$C$4*9.81)*Tool!$B$125*SIN(RADIANS(90-DEGREES(ASIN(AD1314/2000))))*SQRT(2*Basic!$C$4*9.81)*Tool!$B$125)+(COS(RADIANS(90-DEGREES(ASIN(AD1314/2000))))*SQRT(2*Basic!$C$4*9.81)*COS(RADIANS(90-DEGREES(ASIN(AD1314/2000))))*SQRT(2*Basic!$C$4*9.81))))*SIN(RADIANS(AK1314)))-19.62*(-Basic!$C$3))))*(SQRT((SIN(RADIANS(90-DEGREES(ASIN(AD1314/2000))))*SQRT(2*Basic!$C$4*9.81)*Tool!$B$125*SIN(RADIANS(90-DEGREES(ASIN(AD1314/2000))))*SQRT(2*Basic!$C$4*9.81)*Tool!$B$125)+(COS(RADIANS(90-DEGREES(ASIN(AD1314/2000))))*SQRT(2*Basic!$C$4*9.81)*COS(RADIANS(90-DEGREES(ASIN(AD1314/2000))))*SQRT(2*Basic!$C$4*9.81))))*COS(RADIANS(AK1314))</f>
        <v>5.8751999922797191</v>
      </c>
    </row>
    <row r="1315" spans="6:45" x14ac:dyDescent="0.3">
      <c r="F1315">
        <v>1313</v>
      </c>
      <c r="G1315" s="31">
        <f t="shared" si="134"/>
        <v>3.8707785724964716</v>
      </c>
      <c r="H1315" s="35">
        <f>Tool!$E$10+('Trajectory Map'!G1315*SIN(RADIANS(90-2*DEGREES(ASIN($D$5/2000))))/COS(RADIANS(90-2*DEGREES(ASIN($D$5/2000))))-('Trajectory Map'!G1315*'Trajectory Map'!G1315/((VLOOKUP($D$5,$AD$3:$AR$2002,15,FALSE)*4*COS(RADIANS(90-2*DEGREES(ASIN($D$5/2000))))*COS(RADIANS(90-2*DEGREES(ASIN($D$5/2000))))))))</f>
        <v>3.5938130958711039</v>
      </c>
      <c r="AD1315" s="33">
        <f t="shared" si="138"/>
        <v>1313</v>
      </c>
      <c r="AE1315" s="33">
        <f t="shared" si="135"/>
        <v>1508.6520473588334</v>
      </c>
      <c r="AH1315" s="33">
        <f t="shared" si="136"/>
        <v>41.033485991910396</v>
      </c>
      <c r="AI1315" s="33">
        <f t="shared" si="137"/>
        <v>48.966514008089604</v>
      </c>
      <c r="AK1315" s="75">
        <f t="shared" si="139"/>
        <v>7.9330280161792075</v>
      </c>
      <c r="AN1315" s="64"/>
      <c r="AQ1315" s="64"/>
      <c r="AR1315" s="75">
        <f>(SQRT((SIN(RADIANS(90-DEGREES(ASIN(AD1315/2000))))*SQRT(2*Basic!$C$4*9.81)*Tool!$B$125*SIN(RADIANS(90-DEGREES(ASIN(AD1315/2000))))*SQRT(2*Basic!$C$4*9.81)*Tool!$B$125)+(COS(RADIANS(90-DEGREES(ASIN(AD1315/2000))))*SQRT(2*Basic!$C$4*9.81)*COS(RADIANS(90-DEGREES(ASIN(AD1315/2000))))*SQRT(2*Basic!$C$4*9.81))))*(SQRT((SIN(RADIANS(90-DEGREES(ASIN(AD1315/2000))))*SQRT(2*Basic!$C$4*9.81)*Tool!$B$125*SIN(RADIANS(90-DEGREES(ASIN(AD1315/2000))))*SQRT(2*Basic!$C$4*9.81)*Tool!$B$125)+(COS(RADIANS(90-DEGREES(ASIN(AD1315/2000))))*SQRT(2*Basic!$C$4*9.81)*COS(RADIANS(90-DEGREES(ASIN(AD1315/2000))))*SQRT(2*Basic!$C$4*9.81))))/(2*9.81)</f>
        <v>1.2898188492100005</v>
      </c>
      <c r="AS1315" s="75">
        <f>(1/9.81)*((SQRT((SIN(RADIANS(90-DEGREES(ASIN(AD1315/2000))))*SQRT(2*Basic!$C$4*9.81)*Tool!$B$125*SIN(RADIANS(90-DEGREES(ASIN(AD1315/2000))))*SQRT(2*Basic!$C$4*9.81)*Tool!$B$125)+(COS(RADIANS(90-DEGREES(ASIN(AD1315/2000))))*SQRT(2*Basic!$C$4*9.81)*COS(RADIANS(90-DEGREES(ASIN(AD1315/2000))))*SQRT(2*Basic!$C$4*9.81))))*SIN(RADIANS(AK1315))+(SQRT(((SQRT((SIN(RADIANS(90-DEGREES(ASIN(AD1315/2000))))*SQRT(2*Basic!$C$4*9.81)*Tool!$B$125*SIN(RADIANS(90-DEGREES(ASIN(AD1315/2000))))*SQRT(2*Basic!$C$4*9.81)*Tool!$B$125)+(COS(RADIANS(90-DEGREES(ASIN(AD1315/2000))))*SQRT(2*Basic!$C$4*9.81)*COS(RADIANS(90-DEGREES(ASIN(AD1315/2000))))*SQRT(2*Basic!$C$4*9.81))))*SIN(RADIANS(AK1315))*(SQRT((SIN(RADIANS(90-DEGREES(ASIN(AD1315/2000))))*SQRT(2*Basic!$C$4*9.81)*Tool!$B$125*SIN(RADIANS(90-DEGREES(ASIN(AD1315/2000))))*SQRT(2*Basic!$C$4*9.81)*Tool!$B$125)+(COS(RADIANS(90-DEGREES(ASIN(AD1315/2000))))*SQRT(2*Basic!$C$4*9.81)*COS(RADIANS(90-DEGREES(ASIN(AD1315/2000))))*SQRT(2*Basic!$C$4*9.81))))*SIN(RADIANS(AK1315)))-19.62*(-Basic!$C$3))))*(SQRT((SIN(RADIANS(90-DEGREES(ASIN(AD1315/2000))))*SQRT(2*Basic!$C$4*9.81)*Tool!$B$125*SIN(RADIANS(90-DEGREES(ASIN(AD1315/2000))))*SQRT(2*Basic!$C$4*9.81)*Tool!$B$125)+(COS(RADIANS(90-DEGREES(ASIN(AD1315/2000))))*SQRT(2*Basic!$C$4*9.81)*COS(RADIANS(90-DEGREES(ASIN(AD1315/2000))))*SQRT(2*Basic!$C$4*9.81))))*COS(RADIANS(AK1315))</f>
        <v>5.8744289711772888</v>
      </c>
    </row>
    <row r="1316" spans="6:45" x14ac:dyDescent="0.3">
      <c r="F1316">
        <v>1314</v>
      </c>
      <c r="G1316" s="31">
        <f t="shared" si="134"/>
        <v>3.8737266140596831</v>
      </c>
      <c r="H1316" s="35">
        <f>Tool!$E$10+('Trajectory Map'!G1316*SIN(RADIANS(90-2*DEGREES(ASIN($D$5/2000))))/COS(RADIANS(90-2*DEGREES(ASIN($D$5/2000))))-('Trajectory Map'!G1316*'Trajectory Map'!G1316/((VLOOKUP($D$5,$AD$3:$AR$2002,15,FALSE)*4*COS(RADIANS(90-2*DEGREES(ASIN($D$5/2000))))*COS(RADIANS(90-2*DEGREES(ASIN($D$5/2000))))))))</f>
        <v>3.5897114978004776</v>
      </c>
      <c r="AD1316" s="33">
        <f t="shared" si="138"/>
        <v>1314</v>
      </c>
      <c r="AE1316" s="33">
        <f t="shared" si="135"/>
        <v>1507.7811512285195</v>
      </c>
      <c r="AH1316" s="33">
        <f t="shared" si="136"/>
        <v>41.071475082761751</v>
      </c>
      <c r="AI1316" s="33">
        <f t="shared" si="137"/>
        <v>48.928524917238249</v>
      </c>
      <c r="AK1316" s="75">
        <f t="shared" si="139"/>
        <v>7.8570498344764985</v>
      </c>
      <c r="AN1316" s="64"/>
      <c r="AQ1316" s="64"/>
      <c r="AR1316" s="75">
        <f>(SQRT((SIN(RADIANS(90-DEGREES(ASIN(AD1316/2000))))*SQRT(2*Basic!$C$4*9.81)*Tool!$B$125*SIN(RADIANS(90-DEGREES(ASIN(AD1316/2000))))*SQRT(2*Basic!$C$4*9.81)*Tool!$B$125)+(COS(RADIANS(90-DEGREES(ASIN(AD1316/2000))))*SQRT(2*Basic!$C$4*9.81)*COS(RADIANS(90-DEGREES(ASIN(AD1316/2000))))*SQRT(2*Basic!$C$4*9.81))))*(SQRT((SIN(RADIANS(90-DEGREES(ASIN(AD1316/2000))))*SQRT(2*Basic!$C$4*9.81)*Tool!$B$125*SIN(RADIANS(90-DEGREES(ASIN(AD1316/2000))))*SQRT(2*Basic!$C$4*9.81)*Tool!$B$125)+(COS(RADIANS(90-DEGREES(ASIN(AD1316/2000))))*SQRT(2*Basic!$C$4*9.81)*COS(RADIANS(90-DEGREES(ASIN(AD1316/2000))))*SQRT(2*Basic!$C$4*9.81))))/(2*9.81)</f>
        <v>1.2905231216400004</v>
      </c>
      <c r="AS1316" s="75">
        <f>(1/9.81)*((SQRT((SIN(RADIANS(90-DEGREES(ASIN(AD1316/2000))))*SQRT(2*Basic!$C$4*9.81)*Tool!$B$125*SIN(RADIANS(90-DEGREES(ASIN(AD1316/2000))))*SQRT(2*Basic!$C$4*9.81)*Tool!$B$125)+(COS(RADIANS(90-DEGREES(ASIN(AD1316/2000))))*SQRT(2*Basic!$C$4*9.81)*COS(RADIANS(90-DEGREES(ASIN(AD1316/2000))))*SQRT(2*Basic!$C$4*9.81))))*SIN(RADIANS(AK1316))+(SQRT(((SQRT((SIN(RADIANS(90-DEGREES(ASIN(AD1316/2000))))*SQRT(2*Basic!$C$4*9.81)*Tool!$B$125*SIN(RADIANS(90-DEGREES(ASIN(AD1316/2000))))*SQRT(2*Basic!$C$4*9.81)*Tool!$B$125)+(COS(RADIANS(90-DEGREES(ASIN(AD1316/2000))))*SQRT(2*Basic!$C$4*9.81)*COS(RADIANS(90-DEGREES(ASIN(AD1316/2000))))*SQRT(2*Basic!$C$4*9.81))))*SIN(RADIANS(AK1316))*(SQRT((SIN(RADIANS(90-DEGREES(ASIN(AD1316/2000))))*SQRT(2*Basic!$C$4*9.81)*Tool!$B$125*SIN(RADIANS(90-DEGREES(ASIN(AD1316/2000))))*SQRT(2*Basic!$C$4*9.81)*Tool!$B$125)+(COS(RADIANS(90-DEGREES(ASIN(AD1316/2000))))*SQRT(2*Basic!$C$4*9.81)*COS(RADIANS(90-DEGREES(ASIN(AD1316/2000))))*SQRT(2*Basic!$C$4*9.81))))*SIN(RADIANS(AK1316)))-19.62*(-Basic!$C$3))))*(SQRT((SIN(RADIANS(90-DEGREES(ASIN(AD1316/2000))))*SQRT(2*Basic!$C$4*9.81)*Tool!$B$125*SIN(RADIANS(90-DEGREES(ASIN(AD1316/2000))))*SQRT(2*Basic!$C$4*9.81)*Tool!$B$125)+(COS(RADIANS(90-DEGREES(ASIN(AD1316/2000))))*SQRT(2*Basic!$C$4*9.81)*COS(RADIANS(90-DEGREES(ASIN(AD1316/2000))))*SQRT(2*Basic!$C$4*9.81))))*COS(RADIANS(AK1316))</f>
        <v>5.8736437540211544</v>
      </c>
    </row>
    <row r="1317" spans="6:45" x14ac:dyDescent="0.3">
      <c r="F1317">
        <v>1315</v>
      </c>
      <c r="G1317" s="31">
        <f t="shared" si="134"/>
        <v>3.8766746556228942</v>
      </c>
      <c r="H1317" s="35">
        <f>Tool!$E$10+('Trajectory Map'!G1317*SIN(RADIANS(90-2*DEGREES(ASIN($D$5/2000))))/COS(RADIANS(90-2*DEGREES(ASIN($D$5/2000))))-('Trajectory Map'!G1317*'Trajectory Map'!G1317/((VLOOKUP($D$5,$AD$3:$AR$2002,15,FALSE)*4*COS(RADIANS(90-2*DEGREES(ASIN($D$5/2000))))*COS(RADIANS(90-2*DEGREES(ASIN($D$5/2000))))))))</f>
        <v>3.5856064461363384</v>
      </c>
      <c r="AD1317" s="33">
        <f t="shared" si="138"/>
        <v>1315</v>
      </c>
      <c r="AE1317" s="33">
        <f t="shared" si="135"/>
        <v>1506.9090881669006</v>
      </c>
      <c r="AH1317" s="33">
        <f t="shared" si="136"/>
        <v>41.109486137206353</v>
      </c>
      <c r="AI1317" s="33">
        <f t="shared" si="137"/>
        <v>48.890513862793647</v>
      </c>
      <c r="AK1317" s="75">
        <f t="shared" si="139"/>
        <v>7.7810277255872933</v>
      </c>
      <c r="AN1317" s="64"/>
      <c r="AQ1317" s="64"/>
      <c r="AR1317" s="75">
        <f>(SQRT((SIN(RADIANS(90-DEGREES(ASIN(AD1317/2000))))*SQRT(2*Basic!$C$4*9.81)*Tool!$B$125*SIN(RADIANS(90-DEGREES(ASIN(AD1317/2000))))*SQRT(2*Basic!$C$4*9.81)*Tool!$B$125)+(COS(RADIANS(90-DEGREES(ASIN(AD1317/2000))))*SQRT(2*Basic!$C$4*9.81)*COS(RADIANS(90-DEGREES(ASIN(AD1317/2000))))*SQRT(2*Basic!$C$4*9.81))))*(SQRT((SIN(RADIANS(90-DEGREES(ASIN(AD1317/2000))))*SQRT(2*Basic!$C$4*9.81)*Tool!$B$125*SIN(RADIANS(90-DEGREES(ASIN(AD1317/2000))))*SQRT(2*Basic!$C$4*9.81)*Tool!$B$125)+(COS(RADIANS(90-DEGREES(ASIN(AD1317/2000))))*SQRT(2*Basic!$C$4*9.81)*COS(RADIANS(90-DEGREES(ASIN(AD1317/2000))))*SQRT(2*Basic!$C$4*9.81))))/(2*9.81)</f>
        <v>1.2912279302499998</v>
      </c>
      <c r="AS1317" s="75">
        <f>(1/9.81)*((SQRT((SIN(RADIANS(90-DEGREES(ASIN(AD1317/2000))))*SQRT(2*Basic!$C$4*9.81)*Tool!$B$125*SIN(RADIANS(90-DEGREES(ASIN(AD1317/2000))))*SQRT(2*Basic!$C$4*9.81)*Tool!$B$125)+(COS(RADIANS(90-DEGREES(ASIN(AD1317/2000))))*SQRT(2*Basic!$C$4*9.81)*COS(RADIANS(90-DEGREES(ASIN(AD1317/2000))))*SQRT(2*Basic!$C$4*9.81))))*SIN(RADIANS(AK1317))+(SQRT(((SQRT((SIN(RADIANS(90-DEGREES(ASIN(AD1317/2000))))*SQRT(2*Basic!$C$4*9.81)*Tool!$B$125*SIN(RADIANS(90-DEGREES(ASIN(AD1317/2000))))*SQRT(2*Basic!$C$4*9.81)*Tool!$B$125)+(COS(RADIANS(90-DEGREES(ASIN(AD1317/2000))))*SQRT(2*Basic!$C$4*9.81)*COS(RADIANS(90-DEGREES(ASIN(AD1317/2000))))*SQRT(2*Basic!$C$4*9.81))))*SIN(RADIANS(AK1317))*(SQRT((SIN(RADIANS(90-DEGREES(ASIN(AD1317/2000))))*SQRT(2*Basic!$C$4*9.81)*Tool!$B$125*SIN(RADIANS(90-DEGREES(ASIN(AD1317/2000))))*SQRT(2*Basic!$C$4*9.81)*Tool!$B$125)+(COS(RADIANS(90-DEGREES(ASIN(AD1317/2000))))*SQRT(2*Basic!$C$4*9.81)*COS(RADIANS(90-DEGREES(ASIN(AD1317/2000))))*SQRT(2*Basic!$C$4*9.81))))*SIN(RADIANS(AK1317)))-19.62*(-Basic!$C$3))))*(SQRT((SIN(RADIANS(90-DEGREES(ASIN(AD1317/2000))))*SQRT(2*Basic!$C$4*9.81)*Tool!$B$125*SIN(RADIANS(90-DEGREES(ASIN(AD1317/2000))))*SQRT(2*Basic!$C$4*9.81)*Tool!$B$125)+(COS(RADIANS(90-DEGREES(ASIN(AD1317/2000))))*SQRT(2*Basic!$C$4*9.81)*COS(RADIANS(90-DEGREES(ASIN(AD1317/2000))))*SQRT(2*Basic!$C$4*9.81))))*COS(RADIANS(AK1317))</f>
        <v>5.8728443296614596</v>
      </c>
    </row>
    <row r="1318" spans="6:45" x14ac:dyDescent="0.3">
      <c r="F1318">
        <v>1316</v>
      </c>
      <c r="G1318" s="31">
        <f t="shared" si="134"/>
        <v>3.8796226971861056</v>
      </c>
      <c r="H1318" s="35">
        <f>Tool!$E$10+('Trajectory Map'!G1318*SIN(RADIANS(90-2*DEGREES(ASIN($D$5/2000))))/COS(RADIANS(90-2*DEGREES(ASIN($D$5/2000))))-('Trajectory Map'!G1318*'Trajectory Map'!G1318/((VLOOKUP($D$5,$AD$3:$AR$2002,15,FALSE)*4*COS(RADIANS(90-2*DEGREES(ASIN($D$5/2000))))*COS(RADIANS(90-2*DEGREES(ASIN($D$5/2000))))))))</f>
        <v>3.581497940878684</v>
      </c>
      <c r="AD1318" s="33">
        <f t="shared" si="138"/>
        <v>1316</v>
      </c>
      <c r="AE1318" s="33">
        <f t="shared" si="135"/>
        <v>1506.0358561468581</v>
      </c>
      <c r="AH1318" s="33">
        <f t="shared" si="136"/>
        <v>41.147519210142086</v>
      </c>
      <c r="AI1318" s="33">
        <f t="shared" si="137"/>
        <v>48.852480789857914</v>
      </c>
      <c r="AK1318" s="75">
        <f t="shared" si="139"/>
        <v>7.7049615797158282</v>
      </c>
      <c r="AN1318" s="64"/>
      <c r="AQ1318" s="64"/>
      <c r="AR1318" s="75">
        <f>(SQRT((SIN(RADIANS(90-DEGREES(ASIN(AD1318/2000))))*SQRT(2*Basic!$C$4*9.81)*Tool!$B$125*SIN(RADIANS(90-DEGREES(ASIN(AD1318/2000))))*SQRT(2*Basic!$C$4*9.81)*Tool!$B$125)+(COS(RADIANS(90-DEGREES(ASIN(AD1318/2000))))*SQRT(2*Basic!$C$4*9.81)*COS(RADIANS(90-DEGREES(ASIN(AD1318/2000))))*SQRT(2*Basic!$C$4*9.81))))*(SQRT((SIN(RADIANS(90-DEGREES(ASIN(AD1318/2000))))*SQRT(2*Basic!$C$4*9.81)*Tool!$B$125*SIN(RADIANS(90-DEGREES(ASIN(AD1318/2000))))*SQRT(2*Basic!$C$4*9.81)*Tool!$B$125)+(COS(RADIANS(90-DEGREES(ASIN(AD1318/2000))))*SQRT(2*Basic!$C$4*9.81)*COS(RADIANS(90-DEGREES(ASIN(AD1318/2000))))*SQRT(2*Basic!$C$4*9.81))))/(2*9.81)</f>
        <v>1.2919332750400003</v>
      </c>
      <c r="AS1318" s="75">
        <f>(1/9.81)*((SQRT((SIN(RADIANS(90-DEGREES(ASIN(AD1318/2000))))*SQRT(2*Basic!$C$4*9.81)*Tool!$B$125*SIN(RADIANS(90-DEGREES(ASIN(AD1318/2000))))*SQRT(2*Basic!$C$4*9.81)*Tool!$B$125)+(COS(RADIANS(90-DEGREES(ASIN(AD1318/2000))))*SQRT(2*Basic!$C$4*9.81)*COS(RADIANS(90-DEGREES(ASIN(AD1318/2000))))*SQRT(2*Basic!$C$4*9.81))))*SIN(RADIANS(AK1318))+(SQRT(((SQRT((SIN(RADIANS(90-DEGREES(ASIN(AD1318/2000))))*SQRT(2*Basic!$C$4*9.81)*Tool!$B$125*SIN(RADIANS(90-DEGREES(ASIN(AD1318/2000))))*SQRT(2*Basic!$C$4*9.81)*Tool!$B$125)+(COS(RADIANS(90-DEGREES(ASIN(AD1318/2000))))*SQRT(2*Basic!$C$4*9.81)*COS(RADIANS(90-DEGREES(ASIN(AD1318/2000))))*SQRT(2*Basic!$C$4*9.81))))*SIN(RADIANS(AK1318))*(SQRT((SIN(RADIANS(90-DEGREES(ASIN(AD1318/2000))))*SQRT(2*Basic!$C$4*9.81)*Tool!$B$125*SIN(RADIANS(90-DEGREES(ASIN(AD1318/2000))))*SQRT(2*Basic!$C$4*9.81)*Tool!$B$125)+(COS(RADIANS(90-DEGREES(ASIN(AD1318/2000))))*SQRT(2*Basic!$C$4*9.81)*COS(RADIANS(90-DEGREES(ASIN(AD1318/2000))))*SQRT(2*Basic!$C$4*9.81))))*SIN(RADIANS(AK1318)))-19.62*(-Basic!$C$3))))*(SQRT((SIN(RADIANS(90-DEGREES(ASIN(AD1318/2000))))*SQRT(2*Basic!$C$4*9.81)*Tool!$B$125*SIN(RADIANS(90-DEGREES(ASIN(AD1318/2000))))*SQRT(2*Basic!$C$4*9.81)*Tool!$B$125)+(COS(RADIANS(90-DEGREES(ASIN(AD1318/2000))))*SQRT(2*Basic!$C$4*9.81)*COS(RADIANS(90-DEGREES(ASIN(AD1318/2000))))*SQRT(2*Basic!$C$4*9.81))))*COS(RADIANS(AK1318))</f>
        <v>5.8720306869784356</v>
      </c>
    </row>
    <row r="1319" spans="6:45" x14ac:dyDescent="0.3">
      <c r="F1319">
        <v>1317</v>
      </c>
      <c r="G1319" s="31">
        <f t="shared" si="134"/>
        <v>3.8825707387493167</v>
      </c>
      <c r="H1319" s="35">
        <f>Tool!$E$10+('Trajectory Map'!G1319*SIN(RADIANS(90-2*DEGREES(ASIN($D$5/2000))))/COS(RADIANS(90-2*DEGREES(ASIN($D$5/2000))))-('Trajectory Map'!G1319*'Trajectory Map'!G1319/((VLOOKUP($D$5,$AD$3:$AR$2002,15,FALSE)*4*COS(RADIANS(90-2*DEGREES(ASIN($D$5/2000))))*COS(RADIANS(90-2*DEGREES(ASIN($D$5/2000))))))))</f>
        <v>3.5773859820275171</v>
      </c>
      <c r="AD1319" s="33">
        <f t="shared" si="138"/>
        <v>1317</v>
      </c>
      <c r="AE1319" s="33">
        <f t="shared" si="135"/>
        <v>1505.1614531338491</v>
      </c>
      <c r="AH1319" s="33">
        <f t="shared" si="136"/>
        <v>41.185574356664823</v>
      </c>
      <c r="AI1319" s="33">
        <f t="shared" si="137"/>
        <v>48.814425643335177</v>
      </c>
      <c r="AK1319" s="75">
        <f t="shared" si="139"/>
        <v>7.6288512866703542</v>
      </c>
      <c r="AN1319" s="64"/>
      <c r="AQ1319" s="64"/>
      <c r="AR1319" s="75">
        <f>(SQRT((SIN(RADIANS(90-DEGREES(ASIN(AD1319/2000))))*SQRT(2*Basic!$C$4*9.81)*Tool!$B$125*SIN(RADIANS(90-DEGREES(ASIN(AD1319/2000))))*SQRT(2*Basic!$C$4*9.81)*Tool!$B$125)+(COS(RADIANS(90-DEGREES(ASIN(AD1319/2000))))*SQRT(2*Basic!$C$4*9.81)*COS(RADIANS(90-DEGREES(ASIN(AD1319/2000))))*SQRT(2*Basic!$C$4*9.81))))*(SQRT((SIN(RADIANS(90-DEGREES(ASIN(AD1319/2000))))*SQRT(2*Basic!$C$4*9.81)*Tool!$B$125*SIN(RADIANS(90-DEGREES(ASIN(AD1319/2000))))*SQRT(2*Basic!$C$4*9.81)*Tool!$B$125)+(COS(RADIANS(90-DEGREES(ASIN(AD1319/2000))))*SQRT(2*Basic!$C$4*9.81)*COS(RADIANS(90-DEGREES(ASIN(AD1319/2000))))*SQRT(2*Basic!$C$4*9.81))))/(2*9.81)</f>
        <v>1.2926391560100001</v>
      </c>
      <c r="AS1319" s="75">
        <f>(1/9.81)*((SQRT((SIN(RADIANS(90-DEGREES(ASIN(AD1319/2000))))*SQRT(2*Basic!$C$4*9.81)*Tool!$B$125*SIN(RADIANS(90-DEGREES(ASIN(AD1319/2000))))*SQRT(2*Basic!$C$4*9.81)*Tool!$B$125)+(COS(RADIANS(90-DEGREES(ASIN(AD1319/2000))))*SQRT(2*Basic!$C$4*9.81)*COS(RADIANS(90-DEGREES(ASIN(AD1319/2000))))*SQRT(2*Basic!$C$4*9.81))))*SIN(RADIANS(AK1319))+(SQRT(((SQRT((SIN(RADIANS(90-DEGREES(ASIN(AD1319/2000))))*SQRT(2*Basic!$C$4*9.81)*Tool!$B$125*SIN(RADIANS(90-DEGREES(ASIN(AD1319/2000))))*SQRT(2*Basic!$C$4*9.81)*Tool!$B$125)+(COS(RADIANS(90-DEGREES(ASIN(AD1319/2000))))*SQRT(2*Basic!$C$4*9.81)*COS(RADIANS(90-DEGREES(ASIN(AD1319/2000))))*SQRT(2*Basic!$C$4*9.81))))*SIN(RADIANS(AK1319))*(SQRT((SIN(RADIANS(90-DEGREES(ASIN(AD1319/2000))))*SQRT(2*Basic!$C$4*9.81)*Tool!$B$125*SIN(RADIANS(90-DEGREES(ASIN(AD1319/2000))))*SQRT(2*Basic!$C$4*9.81)*Tool!$B$125)+(COS(RADIANS(90-DEGREES(ASIN(AD1319/2000))))*SQRT(2*Basic!$C$4*9.81)*COS(RADIANS(90-DEGREES(ASIN(AD1319/2000))))*SQRT(2*Basic!$C$4*9.81))))*SIN(RADIANS(AK1319)))-19.62*(-Basic!$C$3))))*(SQRT((SIN(RADIANS(90-DEGREES(ASIN(AD1319/2000))))*SQRT(2*Basic!$C$4*9.81)*Tool!$B$125*SIN(RADIANS(90-DEGREES(ASIN(AD1319/2000))))*SQRT(2*Basic!$C$4*9.81)*Tool!$B$125)+(COS(RADIANS(90-DEGREES(ASIN(AD1319/2000))))*SQRT(2*Basic!$C$4*9.81)*COS(RADIANS(90-DEGREES(ASIN(AD1319/2000))))*SQRT(2*Basic!$C$4*9.81))))*COS(RADIANS(AK1319))</f>
        <v>5.8712028148824151</v>
      </c>
    </row>
    <row r="1320" spans="6:45" x14ac:dyDescent="0.3">
      <c r="F1320">
        <v>1318</v>
      </c>
      <c r="G1320" s="31">
        <f t="shared" si="134"/>
        <v>3.8855187803125282</v>
      </c>
      <c r="H1320" s="35">
        <f>Tool!$E$10+('Trajectory Map'!G1320*SIN(RADIANS(90-2*DEGREES(ASIN($D$5/2000))))/COS(RADIANS(90-2*DEGREES(ASIN($D$5/2000))))-('Trajectory Map'!G1320*'Trajectory Map'!G1320/((VLOOKUP($D$5,$AD$3:$AR$2002,15,FALSE)*4*COS(RADIANS(90-2*DEGREES(ASIN($D$5/2000))))*COS(RADIANS(90-2*DEGREES(ASIN($D$5/2000))))))))</f>
        <v>3.5732705695828342</v>
      </c>
      <c r="AD1320" s="33">
        <f t="shared" si="138"/>
        <v>1318</v>
      </c>
      <c r="AE1320" s="33">
        <f t="shared" si="135"/>
        <v>1504.2858770858684</v>
      </c>
      <c r="AH1320" s="33">
        <f t="shared" si="136"/>
        <v>41.22365163206949</v>
      </c>
      <c r="AI1320" s="33">
        <f t="shared" si="137"/>
        <v>48.77634836793051</v>
      </c>
      <c r="AK1320" s="75">
        <f t="shared" si="139"/>
        <v>7.5526967358610193</v>
      </c>
      <c r="AN1320" s="64"/>
      <c r="AQ1320" s="64"/>
      <c r="AR1320" s="75">
        <f>(SQRT((SIN(RADIANS(90-DEGREES(ASIN(AD1320/2000))))*SQRT(2*Basic!$C$4*9.81)*Tool!$B$125*SIN(RADIANS(90-DEGREES(ASIN(AD1320/2000))))*SQRT(2*Basic!$C$4*9.81)*Tool!$B$125)+(COS(RADIANS(90-DEGREES(ASIN(AD1320/2000))))*SQRT(2*Basic!$C$4*9.81)*COS(RADIANS(90-DEGREES(ASIN(AD1320/2000))))*SQRT(2*Basic!$C$4*9.81))))*(SQRT((SIN(RADIANS(90-DEGREES(ASIN(AD1320/2000))))*SQRT(2*Basic!$C$4*9.81)*Tool!$B$125*SIN(RADIANS(90-DEGREES(ASIN(AD1320/2000))))*SQRT(2*Basic!$C$4*9.81)*Tool!$B$125)+(COS(RADIANS(90-DEGREES(ASIN(AD1320/2000))))*SQRT(2*Basic!$C$4*9.81)*COS(RADIANS(90-DEGREES(ASIN(AD1320/2000))))*SQRT(2*Basic!$C$4*9.81))))/(2*9.81)</f>
        <v>1.2933455731600003</v>
      </c>
      <c r="AS1320" s="75">
        <f>(1/9.81)*((SQRT((SIN(RADIANS(90-DEGREES(ASIN(AD1320/2000))))*SQRT(2*Basic!$C$4*9.81)*Tool!$B$125*SIN(RADIANS(90-DEGREES(ASIN(AD1320/2000))))*SQRT(2*Basic!$C$4*9.81)*Tool!$B$125)+(COS(RADIANS(90-DEGREES(ASIN(AD1320/2000))))*SQRT(2*Basic!$C$4*9.81)*COS(RADIANS(90-DEGREES(ASIN(AD1320/2000))))*SQRT(2*Basic!$C$4*9.81))))*SIN(RADIANS(AK1320))+(SQRT(((SQRT((SIN(RADIANS(90-DEGREES(ASIN(AD1320/2000))))*SQRT(2*Basic!$C$4*9.81)*Tool!$B$125*SIN(RADIANS(90-DEGREES(ASIN(AD1320/2000))))*SQRT(2*Basic!$C$4*9.81)*Tool!$B$125)+(COS(RADIANS(90-DEGREES(ASIN(AD1320/2000))))*SQRT(2*Basic!$C$4*9.81)*COS(RADIANS(90-DEGREES(ASIN(AD1320/2000))))*SQRT(2*Basic!$C$4*9.81))))*SIN(RADIANS(AK1320))*(SQRT((SIN(RADIANS(90-DEGREES(ASIN(AD1320/2000))))*SQRT(2*Basic!$C$4*9.81)*Tool!$B$125*SIN(RADIANS(90-DEGREES(ASIN(AD1320/2000))))*SQRT(2*Basic!$C$4*9.81)*Tool!$B$125)+(COS(RADIANS(90-DEGREES(ASIN(AD1320/2000))))*SQRT(2*Basic!$C$4*9.81)*COS(RADIANS(90-DEGREES(ASIN(AD1320/2000))))*SQRT(2*Basic!$C$4*9.81))))*SIN(RADIANS(AK1320)))-19.62*(-Basic!$C$3))))*(SQRT((SIN(RADIANS(90-DEGREES(ASIN(AD1320/2000))))*SQRT(2*Basic!$C$4*9.81)*Tool!$B$125*SIN(RADIANS(90-DEGREES(ASIN(AD1320/2000))))*SQRT(2*Basic!$C$4*9.81)*Tool!$B$125)+(COS(RADIANS(90-DEGREES(ASIN(AD1320/2000))))*SQRT(2*Basic!$C$4*9.81)*COS(RADIANS(90-DEGREES(ASIN(AD1320/2000))))*SQRT(2*Basic!$C$4*9.81))))*COS(RADIANS(AK1320))</f>
        <v>5.8703607023138513</v>
      </c>
    </row>
    <row r="1321" spans="6:45" x14ac:dyDescent="0.3">
      <c r="F1321">
        <v>1319</v>
      </c>
      <c r="G1321" s="31">
        <f t="shared" si="134"/>
        <v>3.8884668218757397</v>
      </c>
      <c r="H1321" s="35">
        <f>Tool!$E$10+('Trajectory Map'!G1321*SIN(RADIANS(90-2*DEGREES(ASIN($D$5/2000))))/COS(RADIANS(90-2*DEGREES(ASIN($D$5/2000))))-('Trajectory Map'!G1321*'Trajectory Map'!G1321/((VLOOKUP($D$5,$AD$3:$AR$2002,15,FALSE)*4*COS(RADIANS(90-2*DEGREES(ASIN($D$5/2000))))*COS(RADIANS(90-2*DEGREES(ASIN($D$5/2000))))))))</f>
        <v>3.5691517035446383</v>
      </c>
      <c r="AD1321" s="33">
        <f t="shared" si="138"/>
        <v>1319</v>
      </c>
      <c r="AE1321" s="33">
        <f t="shared" si="135"/>
        <v>1503.4091259534111</v>
      </c>
      <c r="AH1321" s="33">
        <f t="shared" si="136"/>
        <v>41.261751091851124</v>
      </c>
      <c r="AI1321" s="33">
        <f t="shared" si="137"/>
        <v>48.738248908148876</v>
      </c>
      <c r="AK1321" s="75">
        <f t="shared" si="139"/>
        <v>7.4764978162977513</v>
      </c>
      <c r="AN1321" s="64"/>
      <c r="AQ1321" s="64"/>
      <c r="AR1321" s="75">
        <f>(SQRT((SIN(RADIANS(90-DEGREES(ASIN(AD1321/2000))))*SQRT(2*Basic!$C$4*9.81)*Tool!$B$125*SIN(RADIANS(90-DEGREES(ASIN(AD1321/2000))))*SQRT(2*Basic!$C$4*9.81)*Tool!$B$125)+(COS(RADIANS(90-DEGREES(ASIN(AD1321/2000))))*SQRT(2*Basic!$C$4*9.81)*COS(RADIANS(90-DEGREES(ASIN(AD1321/2000))))*SQRT(2*Basic!$C$4*9.81))))*(SQRT((SIN(RADIANS(90-DEGREES(ASIN(AD1321/2000))))*SQRT(2*Basic!$C$4*9.81)*Tool!$B$125*SIN(RADIANS(90-DEGREES(ASIN(AD1321/2000))))*SQRT(2*Basic!$C$4*9.81)*Tool!$B$125)+(COS(RADIANS(90-DEGREES(ASIN(AD1321/2000))))*SQRT(2*Basic!$C$4*9.81)*COS(RADIANS(90-DEGREES(ASIN(AD1321/2000))))*SQRT(2*Basic!$C$4*9.81))))/(2*9.81)</f>
        <v>1.29405252649</v>
      </c>
      <c r="AS1321" s="75">
        <f>(1/9.81)*((SQRT((SIN(RADIANS(90-DEGREES(ASIN(AD1321/2000))))*SQRT(2*Basic!$C$4*9.81)*Tool!$B$125*SIN(RADIANS(90-DEGREES(ASIN(AD1321/2000))))*SQRT(2*Basic!$C$4*9.81)*Tool!$B$125)+(COS(RADIANS(90-DEGREES(ASIN(AD1321/2000))))*SQRT(2*Basic!$C$4*9.81)*COS(RADIANS(90-DEGREES(ASIN(AD1321/2000))))*SQRT(2*Basic!$C$4*9.81))))*SIN(RADIANS(AK1321))+(SQRT(((SQRT((SIN(RADIANS(90-DEGREES(ASIN(AD1321/2000))))*SQRT(2*Basic!$C$4*9.81)*Tool!$B$125*SIN(RADIANS(90-DEGREES(ASIN(AD1321/2000))))*SQRT(2*Basic!$C$4*9.81)*Tool!$B$125)+(COS(RADIANS(90-DEGREES(ASIN(AD1321/2000))))*SQRT(2*Basic!$C$4*9.81)*COS(RADIANS(90-DEGREES(ASIN(AD1321/2000))))*SQRT(2*Basic!$C$4*9.81))))*SIN(RADIANS(AK1321))*(SQRT((SIN(RADIANS(90-DEGREES(ASIN(AD1321/2000))))*SQRT(2*Basic!$C$4*9.81)*Tool!$B$125*SIN(RADIANS(90-DEGREES(ASIN(AD1321/2000))))*SQRT(2*Basic!$C$4*9.81)*Tool!$B$125)+(COS(RADIANS(90-DEGREES(ASIN(AD1321/2000))))*SQRT(2*Basic!$C$4*9.81)*COS(RADIANS(90-DEGREES(ASIN(AD1321/2000))))*SQRT(2*Basic!$C$4*9.81))))*SIN(RADIANS(AK1321)))-19.62*(-Basic!$C$3))))*(SQRT((SIN(RADIANS(90-DEGREES(ASIN(AD1321/2000))))*SQRT(2*Basic!$C$4*9.81)*Tool!$B$125*SIN(RADIANS(90-DEGREES(ASIN(AD1321/2000))))*SQRT(2*Basic!$C$4*9.81)*Tool!$B$125)+(COS(RADIANS(90-DEGREES(ASIN(AD1321/2000))))*SQRT(2*Basic!$C$4*9.81)*COS(RADIANS(90-DEGREES(ASIN(AD1321/2000))))*SQRT(2*Basic!$C$4*9.81))))*COS(RADIANS(AK1321))</f>
        <v>5.8695043382433205</v>
      </c>
    </row>
    <row r="1322" spans="6:45" x14ac:dyDescent="0.3">
      <c r="F1322">
        <v>1320</v>
      </c>
      <c r="G1322" s="31">
        <f t="shared" si="134"/>
        <v>3.8914148634389507</v>
      </c>
      <c r="H1322" s="35">
        <f>Tool!$E$10+('Trajectory Map'!G1322*SIN(RADIANS(90-2*DEGREES(ASIN($D$5/2000))))/COS(RADIANS(90-2*DEGREES(ASIN($D$5/2000))))-('Trajectory Map'!G1322*'Trajectory Map'!G1322/((VLOOKUP($D$5,$AD$3:$AR$2002,15,FALSE)*4*COS(RADIANS(90-2*DEGREES(ASIN($D$5/2000))))*COS(RADIANS(90-2*DEGREES(ASIN($D$5/2000))))))))</f>
        <v>3.5650293839129281</v>
      </c>
      <c r="AD1322" s="33">
        <f t="shared" si="138"/>
        <v>1320</v>
      </c>
      <c r="AE1322" s="33">
        <f t="shared" si="135"/>
        <v>1502.5311976794358</v>
      </c>
      <c r="AH1322" s="33">
        <f t="shared" si="136"/>
        <v>41.299872791705866</v>
      </c>
      <c r="AI1322" s="33">
        <f t="shared" si="137"/>
        <v>48.700127208294134</v>
      </c>
      <c r="AK1322" s="75">
        <f t="shared" si="139"/>
        <v>7.4002544165882682</v>
      </c>
      <c r="AN1322" s="64"/>
      <c r="AQ1322" s="64"/>
      <c r="AR1322" s="75">
        <f>(SQRT((SIN(RADIANS(90-DEGREES(ASIN(AD1322/2000))))*SQRT(2*Basic!$C$4*9.81)*Tool!$B$125*SIN(RADIANS(90-DEGREES(ASIN(AD1322/2000))))*SQRT(2*Basic!$C$4*9.81)*Tool!$B$125)+(COS(RADIANS(90-DEGREES(ASIN(AD1322/2000))))*SQRT(2*Basic!$C$4*9.81)*COS(RADIANS(90-DEGREES(ASIN(AD1322/2000))))*SQRT(2*Basic!$C$4*9.81))))*(SQRT((SIN(RADIANS(90-DEGREES(ASIN(AD1322/2000))))*SQRT(2*Basic!$C$4*9.81)*Tool!$B$125*SIN(RADIANS(90-DEGREES(ASIN(AD1322/2000))))*SQRT(2*Basic!$C$4*9.81)*Tool!$B$125)+(COS(RADIANS(90-DEGREES(ASIN(AD1322/2000))))*SQRT(2*Basic!$C$4*9.81)*COS(RADIANS(90-DEGREES(ASIN(AD1322/2000))))*SQRT(2*Basic!$C$4*9.81))))/(2*9.81)</f>
        <v>1.2947600160000001</v>
      </c>
      <c r="AS1322" s="75">
        <f>(1/9.81)*((SQRT((SIN(RADIANS(90-DEGREES(ASIN(AD1322/2000))))*SQRT(2*Basic!$C$4*9.81)*Tool!$B$125*SIN(RADIANS(90-DEGREES(ASIN(AD1322/2000))))*SQRT(2*Basic!$C$4*9.81)*Tool!$B$125)+(COS(RADIANS(90-DEGREES(ASIN(AD1322/2000))))*SQRT(2*Basic!$C$4*9.81)*COS(RADIANS(90-DEGREES(ASIN(AD1322/2000))))*SQRT(2*Basic!$C$4*9.81))))*SIN(RADIANS(AK1322))+(SQRT(((SQRT((SIN(RADIANS(90-DEGREES(ASIN(AD1322/2000))))*SQRT(2*Basic!$C$4*9.81)*Tool!$B$125*SIN(RADIANS(90-DEGREES(ASIN(AD1322/2000))))*SQRT(2*Basic!$C$4*9.81)*Tool!$B$125)+(COS(RADIANS(90-DEGREES(ASIN(AD1322/2000))))*SQRT(2*Basic!$C$4*9.81)*COS(RADIANS(90-DEGREES(ASIN(AD1322/2000))))*SQRT(2*Basic!$C$4*9.81))))*SIN(RADIANS(AK1322))*(SQRT((SIN(RADIANS(90-DEGREES(ASIN(AD1322/2000))))*SQRT(2*Basic!$C$4*9.81)*Tool!$B$125*SIN(RADIANS(90-DEGREES(ASIN(AD1322/2000))))*SQRT(2*Basic!$C$4*9.81)*Tool!$B$125)+(COS(RADIANS(90-DEGREES(ASIN(AD1322/2000))))*SQRT(2*Basic!$C$4*9.81)*COS(RADIANS(90-DEGREES(ASIN(AD1322/2000))))*SQRT(2*Basic!$C$4*9.81))))*SIN(RADIANS(AK1322)))-19.62*(-Basic!$C$3))))*(SQRT((SIN(RADIANS(90-DEGREES(ASIN(AD1322/2000))))*SQRT(2*Basic!$C$4*9.81)*Tool!$B$125*SIN(RADIANS(90-DEGREES(ASIN(AD1322/2000))))*SQRT(2*Basic!$C$4*9.81)*Tool!$B$125)+(COS(RADIANS(90-DEGREES(ASIN(AD1322/2000))))*SQRT(2*Basic!$C$4*9.81)*COS(RADIANS(90-DEGREES(ASIN(AD1322/2000))))*SQRT(2*Basic!$C$4*9.81))))*COS(RADIANS(AK1322))</f>
        <v>5.868633711671535</v>
      </c>
    </row>
    <row r="1323" spans="6:45" x14ac:dyDescent="0.3">
      <c r="F1323">
        <v>1321</v>
      </c>
      <c r="G1323" s="31">
        <f t="shared" si="134"/>
        <v>3.8943629050021622</v>
      </c>
      <c r="H1323" s="35">
        <f>Tool!$E$10+('Trajectory Map'!G1323*SIN(RADIANS(90-2*DEGREES(ASIN($D$5/2000))))/COS(RADIANS(90-2*DEGREES(ASIN($D$5/2000))))-('Trajectory Map'!G1323*'Trajectory Map'!G1323/((VLOOKUP($D$5,$AD$3:$AR$2002,15,FALSE)*4*COS(RADIANS(90-2*DEGREES(ASIN($D$5/2000))))*COS(RADIANS(90-2*DEGREES(ASIN($D$5/2000))))))))</f>
        <v>3.5609036106877037</v>
      </c>
      <c r="AD1323" s="33">
        <f t="shared" si="138"/>
        <v>1321</v>
      </c>
      <c r="AE1323" s="33">
        <f t="shared" si="135"/>
        <v>1501.6520901993244</v>
      </c>
      <c r="AH1323" s="33">
        <f t="shared" si="136"/>
        <v>41.33801678753202</v>
      </c>
      <c r="AI1323" s="33">
        <f t="shared" si="137"/>
        <v>48.66198321246798</v>
      </c>
      <c r="AK1323" s="75">
        <f t="shared" si="139"/>
        <v>7.3239664249359606</v>
      </c>
      <c r="AN1323" s="64"/>
      <c r="AQ1323" s="64"/>
      <c r="AR1323" s="75">
        <f>(SQRT((SIN(RADIANS(90-DEGREES(ASIN(AD1323/2000))))*SQRT(2*Basic!$C$4*9.81)*Tool!$B$125*SIN(RADIANS(90-DEGREES(ASIN(AD1323/2000))))*SQRT(2*Basic!$C$4*9.81)*Tool!$B$125)+(COS(RADIANS(90-DEGREES(ASIN(AD1323/2000))))*SQRT(2*Basic!$C$4*9.81)*COS(RADIANS(90-DEGREES(ASIN(AD1323/2000))))*SQRT(2*Basic!$C$4*9.81))))*(SQRT((SIN(RADIANS(90-DEGREES(ASIN(AD1323/2000))))*SQRT(2*Basic!$C$4*9.81)*Tool!$B$125*SIN(RADIANS(90-DEGREES(ASIN(AD1323/2000))))*SQRT(2*Basic!$C$4*9.81)*Tool!$B$125)+(COS(RADIANS(90-DEGREES(ASIN(AD1323/2000))))*SQRT(2*Basic!$C$4*9.81)*COS(RADIANS(90-DEGREES(ASIN(AD1323/2000))))*SQRT(2*Basic!$C$4*9.81))))/(2*9.81)</f>
        <v>1.2954680416900004</v>
      </c>
      <c r="AS1323" s="75">
        <f>(1/9.81)*((SQRT((SIN(RADIANS(90-DEGREES(ASIN(AD1323/2000))))*SQRT(2*Basic!$C$4*9.81)*Tool!$B$125*SIN(RADIANS(90-DEGREES(ASIN(AD1323/2000))))*SQRT(2*Basic!$C$4*9.81)*Tool!$B$125)+(COS(RADIANS(90-DEGREES(ASIN(AD1323/2000))))*SQRT(2*Basic!$C$4*9.81)*COS(RADIANS(90-DEGREES(ASIN(AD1323/2000))))*SQRT(2*Basic!$C$4*9.81))))*SIN(RADIANS(AK1323))+(SQRT(((SQRT((SIN(RADIANS(90-DEGREES(ASIN(AD1323/2000))))*SQRT(2*Basic!$C$4*9.81)*Tool!$B$125*SIN(RADIANS(90-DEGREES(ASIN(AD1323/2000))))*SQRT(2*Basic!$C$4*9.81)*Tool!$B$125)+(COS(RADIANS(90-DEGREES(ASIN(AD1323/2000))))*SQRT(2*Basic!$C$4*9.81)*COS(RADIANS(90-DEGREES(ASIN(AD1323/2000))))*SQRT(2*Basic!$C$4*9.81))))*SIN(RADIANS(AK1323))*(SQRT((SIN(RADIANS(90-DEGREES(ASIN(AD1323/2000))))*SQRT(2*Basic!$C$4*9.81)*Tool!$B$125*SIN(RADIANS(90-DEGREES(ASIN(AD1323/2000))))*SQRT(2*Basic!$C$4*9.81)*Tool!$B$125)+(COS(RADIANS(90-DEGREES(ASIN(AD1323/2000))))*SQRT(2*Basic!$C$4*9.81)*COS(RADIANS(90-DEGREES(ASIN(AD1323/2000))))*SQRT(2*Basic!$C$4*9.81))))*SIN(RADIANS(AK1323)))-19.62*(-Basic!$C$3))))*(SQRT((SIN(RADIANS(90-DEGREES(ASIN(AD1323/2000))))*SQRT(2*Basic!$C$4*9.81)*Tool!$B$125*SIN(RADIANS(90-DEGREES(ASIN(AD1323/2000))))*SQRT(2*Basic!$C$4*9.81)*Tool!$B$125)+(COS(RADIANS(90-DEGREES(ASIN(AD1323/2000))))*SQRT(2*Basic!$C$4*9.81)*COS(RADIANS(90-DEGREES(ASIN(AD1323/2000))))*SQRT(2*Basic!$C$4*9.81))))*COS(RADIANS(AK1323))</f>
        <v>5.8677488116293421</v>
      </c>
    </row>
    <row r="1324" spans="6:45" x14ac:dyDescent="0.3">
      <c r="F1324">
        <v>1322</v>
      </c>
      <c r="G1324" s="31">
        <f t="shared" si="134"/>
        <v>3.8973109465653732</v>
      </c>
      <c r="H1324" s="35">
        <f>Tool!$E$10+('Trajectory Map'!G1324*SIN(RADIANS(90-2*DEGREES(ASIN($D$5/2000))))/COS(RADIANS(90-2*DEGREES(ASIN($D$5/2000))))-('Trajectory Map'!G1324*'Trajectory Map'!G1324/((VLOOKUP($D$5,$AD$3:$AR$2002,15,FALSE)*4*COS(RADIANS(90-2*DEGREES(ASIN($D$5/2000))))*COS(RADIANS(90-2*DEGREES(ASIN($D$5/2000))))))))</f>
        <v>3.5567743838689658</v>
      </c>
      <c r="AD1324" s="33">
        <f t="shared" si="138"/>
        <v>1322</v>
      </c>
      <c r="AE1324" s="33">
        <f t="shared" si="135"/>
        <v>1500.7718014408454</v>
      </c>
      <c r="AH1324" s="33">
        <f t="shared" si="136"/>
        <v>41.376183135431113</v>
      </c>
      <c r="AI1324" s="33">
        <f t="shared" si="137"/>
        <v>48.623816864568887</v>
      </c>
      <c r="AK1324" s="75">
        <f t="shared" si="139"/>
        <v>7.2476337291377746</v>
      </c>
      <c r="AN1324" s="64"/>
      <c r="AQ1324" s="64"/>
      <c r="AR1324" s="75">
        <f>(SQRT((SIN(RADIANS(90-DEGREES(ASIN(AD1324/2000))))*SQRT(2*Basic!$C$4*9.81)*Tool!$B$125*SIN(RADIANS(90-DEGREES(ASIN(AD1324/2000))))*SQRT(2*Basic!$C$4*9.81)*Tool!$B$125)+(COS(RADIANS(90-DEGREES(ASIN(AD1324/2000))))*SQRT(2*Basic!$C$4*9.81)*COS(RADIANS(90-DEGREES(ASIN(AD1324/2000))))*SQRT(2*Basic!$C$4*9.81))))*(SQRT((SIN(RADIANS(90-DEGREES(ASIN(AD1324/2000))))*SQRT(2*Basic!$C$4*9.81)*Tool!$B$125*SIN(RADIANS(90-DEGREES(ASIN(AD1324/2000))))*SQRT(2*Basic!$C$4*9.81)*Tool!$B$125)+(COS(RADIANS(90-DEGREES(ASIN(AD1324/2000))))*SQRT(2*Basic!$C$4*9.81)*COS(RADIANS(90-DEGREES(ASIN(AD1324/2000))))*SQRT(2*Basic!$C$4*9.81))))/(2*9.81)</f>
        <v>1.29617660356</v>
      </c>
      <c r="AS1324" s="75">
        <f>(1/9.81)*((SQRT((SIN(RADIANS(90-DEGREES(ASIN(AD1324/2000))))*SQRT(2*Basic!$C$4*9.81)*Tool!$B$125*SIN(RADIANS(90-DEGREES(ASIN(AD1324/2000))))*SQRT(2*Basic!$C$4*9.81)*Tool!$B$125)+(COS(RADIANS(90-DEGREES(ASIN(AD1324/2000))))*SQRT(2*Basic!$C$4*9.81)*COS(RADIANS(90-DEGREES(ASIN(AD1324/2000))))*SQRT(2*Basic!$C$4*9.81))))*SIN(RADIANS(AK1324))+(SQRT(((SQRT((SIN(RADIANS(90-DEGREES(ASIN(AD1324/2000))))*SQRT(2*Basic!$C$4*9.81)*Tool!$B$125*SIN(RADIANS(90-DEGREES(ASIN(AD1324/2000))))*SQRT(2*Basic!$C$4*9.81)*Tool!$B$125)+(COS(RADIANS(90-DEGREES(ASIN(AD1324/2000))))*SQRT(2*Basic!$C$4*9.81)*COS(RADIANS(90-DEGREES(ASIN(AD1324/2000))))*SQRT(2*Basic!$C$4*9.81))))*SIN(RADIANS(AK1324))*(SQRT((SIN(RADIANS(90-DEGREES(ASIN(AD1324/2000))))*SQRT(2*Basic!$C$4*9.81)*Tool!$B$125*SIN(RADIANS(90-DEGREES(ASIN(AD1324/2000))))*SQRT(2*Basic!$C$4*9.81)*Tool!$B$125)+(COS(RADIANS(90-DEGREES(ASIN(AD1324/2000))))*SQRT(2*Basic!$C$4*9.81)*COS(RADIANS(90-DEGREES(ASIN(AD1324/2000))))*SQRT(2*Basic!$C$4*9.81))))*SIN(RADIANS(AK1324)))-19.62*(-Basic!$C$3))))*(SQRT((SIN(RADIANS(90-DEGREES(ASIN(AD1324/2000))))*SQRT(2*Basic!$C$4*9.81)*Tool!$B$125*SIN(RADIANS(90-DEGREES(ASIN(AD1324/2000))))*SQRT(2*Basic!$C$4*9.81)*Tool!$B$125)+(COS(RADIANS(90-DEGREES(ASIN(AD1324/2000))))*SQRT(2*Basic!$C$4*9.81)*COS(RADIANS(90-DEGREES(ASIN(AD1324/2000))))*SQRT(2*Basic!$C$4*9.81))))*COS(RADIANS(AK1324))</f>
        <v>5.8668496271777313</v>
      </c>
    </row>
    <row r="1325" spans="6:45" x14ac:dyDescent="0.3">
      <c r="F1325">
        <v>1323</v>
      </c>
      <c r="G1325" s="31">
        <f t="shared" si="134"/>
        <v>3.9002589881285847</v>
      </c>
      <c r="H1325" s="35">
        <f>Tool!$E$10+('Trajectory Map'!G1325*SIN(RADIANS(90-2*DEGREES(ASIN($D$5/2000))))/COS(RADIANS(90-2*DEGREES(ASIN($D$5/2000))))-('Trajectory Map'!G1325*'Trajectory Map'!G1325/((VLOOKUP($D$5,$AD$3:$AR$2002,15,FALSE)*4*COS(RADIANS(90-2*DEGREES(ASIN($D$5/2000))))*COS(RADIANS(90-2*DEGREES(ASIN($D$5/2000))))))))</f>
        <v>3.5526417034567128</v>
      </c>
      <c r="AD1325" s="33">
        <f t="shared" si="138"/>
        <v>1323</v>
      </c>
      <c r="AE1325" s="33">
        <f t="shared" si="135"/>
        <v>1499.8903293241142</v>
      </c>
      <c r="AH1325" s="33">
        <f t="shared" si="136"/>
        <v>41.414371891708946</v>
      </c>
      <c r="AI1325" s="33">
        <f t="shared" si="137"/>
        <v>48.585628108291054</v>
      </c>
      <c r="AK1325" s="75">
        <f t="shared" si="139"/>
        <v>7.1712562165821083</v>
      </c>
      <c r="AN1325" s="64"/>
      <c r="AQ1325" s="64"/>
      <c r="AR1325" s="75">
        <f>(SQRT((SIN(RADIANS(90-DEGREES(ASIN(AD1325/2000))))*SQRT(2*Basic!$C$4*9.81)*Tool!$B$125*SIN(RADIANS(90-DEGREES(ASIN(AD1325/2000))))*SQRT(2*Basic!$C$4*9.81)*Tool!$B$125)+(COS(RADIANS(90-DEGREES(ASIN(AD1325/2000))))*SQRT(2*Basic!$C$4*9.81)*COS(RADIANS(90-DEGREES(ASIN(AD1325/2000))))*SQRT(2*Basic!$C$4*9.81))))*(SQRT((SIN(RADIANS(90-DEGREES(ASIN(AD1325/2000))))*SQRT(2*Basic!$C$4*9.81)*Tool!$B$125*SIN(RADIANS(90-DEGREES(ASIN(AD1325/2000))))*SQRT(2*Basic!$C$4*9.81)*Tool!$B$125)+(COS(RADIANS(90-DEGREES(ASIN(AD1325/2000))))*SQRT(2*Basic!$C$4*9.81)*COS(RADIANS(90-DEGREES(ASIN(AD1325/2000))))*SQRT(2*Basic!$C$4*9.81))))/(2*9.81)</f>
        <v>1.2968857016099999</v>
      </c>
      <c r="AS1325" s="75">
        <f>(1/9.81)*((SQRT((SIN(RADIANS(90-DEGREES(ASIN(AD1325/2000))))*SQRT(2*Basic!$C$4*9.81)*Tool!$B$125*SIN(RADIANS(90-DEGREES(ASIN(AD1325/2000))))*SQRT(2*Basic!$C$4*9.81)*Tool!$B$125)+(COS(RADIANS(90-DEGREES(ASIN(AD1325/2000))))*SQRT(2*Basic!$C$4*9.81)*COS(RADIANS(90-DEGREES(ASIN(AD1325/2000))))*SQRT(2*Basic!$C$4*9.81))))*SIN(RADIANS(AK1325))+(SQRT(((SQRT((SIN(RADIANS(90-DEGREES(ASIN(AD1325/2000))))*SQRT(2*Basic!$C$4*9.81)*Tool!$B$125*SIN(RADIANS(90-DEGREES(ASIN(AD1325/2000))))*SQRT(2*Basic!$C$4*9.81)*Tool!$B$125)+(COS(RADIANS(90-DEGREES(ASIN(AD1325/2000))))*SQRT(2*Basic!$C$4*9.81)*COS(RADIANS(90-DEGREES(ASIN(AD1325/2000))))*SQRT(2*Basic!$C$4*9.81))))*SIN(RADIANS(AK1325))*(SQRT((SIN(RADIANS(90-DEGREES(ASIN(AD1325/2000))))*SQRT(2*Basic!$C$4*9.81)*Tool!$B$125*SIN(RADIANS(90-DEGREES(ASIN(AD1325/2000))))*SQRT(2*Basic!$C$4*9.81)*Tool!$B$125)+(COS(RADIANS(90-DEGREES(ASIN(AD1325/2000))))*SQRT(2*Basic!$C$4*9.81)*COS(RADIANS(90-DEGREES(ASIN(AD1325/2000))))*SQRT(2*Basic!$C$4*9.81))))*SIN(RADIANS(AK1325)))-19.62*(-Basic!$C$3))))*(SQRT((SIN(RADIANS(90-DEGREES(ASIN(AD1325/2000))))*SQRT(2*Basic!$C$4*9.81)*Tool!$B$125*SIN(RADIANS(90-DEGREES(ASIN(AD1325/2000))))*SQRT(2*Basic!$C$4*9.81)*Tool!$B$125)+(COS(RADIANS(90-DEGREES(ASIN(AD1325/2000))))*SQRT(2*Basic!$C$4*9.81)*COS(RADIANS(90-DEGREES(ASIN(AD1325/2000))))*SQRT(2*Basic!$C$4*9.81))))*COS(RADIANS(AK1325))</f>
        <v>5.8659361474078526</v>
      </c>
    </row>
    <row r="1326" spans="6:45" x14ac:dyDescent="0.3">
      <c r="F1326">
        <v>1324</v>
      </c>
      <c r="G1326" s="31">
        <f t="shared" si="134"/>
        <v>3.9032070296917958</v>
      </c>
      <c r="H1326" s="35">
        <f>Tool!$E$10+('Trajectory Map'!G1326*SIN(RADIANS(90-2*DEGREES(ASIN($D$5/2000))))/COS(RADIANS(90-2*DEGREES(ASIN($D$5/2000))))-('Trajectory Map'!G1326*'Trajectory Map'!G1326/((VLOOKUP($D$5,$AD$3:$AR$2002,15,FALSE)*4*COS(RADIANS(90-2*DEGREES(ASIN($D$5/2000))))*COS(RADIANS(90-2*DEGREES(ASIN($D$5/2000))))))))</f>
        <v>3.5485055694509464</v>
      </c>
      <c r="AD1326" s="33">
        <f t="shared" si="138"/>
        <v>1324</v>
      </c>
      <c r="AE1326" s="33">
        <f t="shared" si="135"/>
        <v>1499.0076717615557</v>
      </c>
      <c r="AH1326" s="33">
        <f t="shared" si="136"/>
        <v>41.452583112876667</v>
      </c>
      <c r="AI1326" s="33">
        <f t="shared" si="137"/>
        <v>48.547416887123333</v>
      </c>
      <c r="AK1326" s="75">
        <f t="shared" si="139"/>
        <v>7.0948337742466663</v>
      </c>
      <c r="AN1326" s="64"/>
      <c r="AQ1326" s="64"/>
      <c r="AR1326" s="75">
        <f>(SQRT((SIN(RADIANS(90-DEGREES(ASIN(AD1326/2000))))*SQRT(2*Basic!$C$4*9.81)*Tool!$B$125*SIN(RADIANS(90-DEGREES(ASIN(AD1326/2000))))*SQRT(2*Basic!$C$4*9.81)*Tool!$B$125)+(COS(RADIANS(90-DEGREES(ASIN(AD1326/2000))))*SQRT(2*Basic!$C$4*9.81)*COS(RADIANS(90-DEGREES(ASIN(AD1326/2000))))*SQRT(2*Basic!$C$4*9.81))))*(SQRT((SIN(RADIANS(90-DEGREES(ASIN(AD1326/2000))))*SQRT(2*Basic!$C$4*9.81)*Tool!$B$125*SIN(RADIANS(90-DEGREES(ASIN(AD1326/2000))))*SQRT(2*Basic!$C$4*9.81)*Tool!$B$125)+(COS(RADIANS(90-DEGREES(ASIN(AD1326/2000))))*SQRT(2*Basic!$C$4*9.81)*COS(RADIANS(90-DEGREES(ASIN(AD1326/2000))))*SQRT(2*Basic!$C$4*9.81))))/(2*9.81)</f>
        <v>1.2975953358399999</v>
      </c>
      <c r="AS1326" s="75">
        <f>(1/9.81)*((SQRT((SIN(RADIANS(90-DEGREES(ASIN(AD1326/2000))))*SQRT(2*Basic!$C$4*9.81)*Tool!$B$125*SIN(RADIANS(90-DEGREES(ASIN(AD1326/2000))))*SQRT(2*Basic!$C$4*9.81)*Tool!$B$125)+(COS(RADIANS(90-DEGREES(ASIN(AD1326/2000))))*SQRT(2*Basic!$C$4*9.81)*COS(RADIANS(90-DEGREES(ASIN(AD1326/2000))))*SQRT(2*Basic!$C$4*9.81))))*SIN(RADIANS(AK1326))+(SQRT(((SQRT((SIN(RADIANS(90-DEGREES(ASIN(AD1326/2000))))*SQRT(2*Basic!$C$4*9.81)*Tool!$B$125*SIN(RADIANS(90-DEGREES(ASIN(AD1326/2000))))*SQRT(2*Basic!$C$4*9.81)*Tool!$B$125)+(COS(RADIANS(90-DEGREES(ASIN(AD1326/2000))))*SQRT(2*Basic!$C$4*9.81)*COS(RADIANS(90-DEGREES(ASIN(AD1326/2000))))*SQRT(2*Basic!$C$4*9.81))))*SIN(RADIANS(AK1326))*(SQRT((SIN(RADIANS(90-DEGREES(ASIN(AD1326/2000))))*SQRT(2*Basic!$C$4*9.81)*Tool!$B$125*SIN(RADIANS(90-DEGREES(ASIN(AD1326/2000))))*SQRT(2*Basic!$C$4*9.81)*Tool!$B$125)+(COS(RADIANS(90-DEGREES(ASIN(AD1326/2000))))*SQRT(2*Basic!$C$4*9.81)*COS(RADIANS(90-DEGREES(ASIN(AD1326/2000))))*SQRT(2*Basic!$C$4*9.81))))*SIN(RADIANS(AK1326)))-19.62*(-Basic!$C$3))))*(SQRT((SIN(RADIANS(90-DEGREES(ASIN(AD1326/2000))))*SQRT(2*Basic!$C$4*9.81)*Tool!$B$125*SIN(RADIANS(90-DEGREES(ASIN(AD1326/2000))))*SQRT(2*Basic!$C$4*9.81)*Tool!$B$125)+(COS(RADIANS(90-DEGREES(ASIN(AD1326/2000))))*SQRT(2*Basic!$C$4*9.81)*COS(RADIANS(90-DEGREES(ASIN(AD1326/2000))))*SQRT(2*Basic!$C$4*9.81))))*COS(RADIANS(AK1326))</f>
        <v>5.8650083614409994</v>
      </c>
    </row>
    <row r="1327" spans="6:45" x14ac:dyDescent="0.3">
      <c r="F1327">
        <v>1325</v>
      </c>
      <c r="G1327" s="31">
        <f t="shared" si="134"/>
        <v>3.9061550712550073</v>
      </c>
      <c r="H1327" s="35">
        <f>Tool!$E$10+('Trajectory Map'!G1327*SIN(RADIANS(90-2*DEGREES(ASIN($D$5/2000))))/COS(RADIANS(90-2*DEGREES(ASIN($D$5/2000))))-('Trajectory Map'!G1327*'Trajectory Map'!G1327/((VLOOKUP($D$5,$AD$3:$AR$2002,15,FALSE)*4*COS(RADIANS(90-2*DEGREES(ASIN($D$5/2000))))*COS(RADIANS(90-2*DEGREES(ASIN($D$5/2000))))))))</f>
        <v>3.5443659818516657</v>
      </c>
      <c r="AD1327" s="33">
        <f t="shared" si="138"/>
        <v>1325</v>
      </c>
      <c r="AE1327" s="33">
        <f t="shared" si="135"/>
        <v>1498.1238266578634</v>
      </c>
      <c r="AH1327" s="33">
        <f t="shared" si="136"/>
        <v>41.490816855651822</v>
      </c>
      <c r="AI1327" s="33">
        <f t="shared" si="137"/>
        <v>48.509183144348178</v>
      </c>
      <c r="AK1327" s="75">
        <f t="shared" si="139"/>
        <v>7.018366288696356</v>
      </c>
      <c r="AN1327" s="64"/>
      <c r="AQ1327" s="64"/>
      <c r="AR1327" s="75">
        <f>(SQRT((SIN(RADIANS(90-DEGREES(ASIN(AD1327/2000))))*SQRT(2*Basic!$C$4*9.81)*Tool!$B$125*SIN(RADIANS(90-DEGREES(ASIN(AD1327/2000))))*SQRT(2*Basic!$C$4*9.81)*Tool!$B$125)+(COS(RADIANS(90-DEGREES(ASIN(AD1327/2000))))*SQRT(2*Basic!$C$4*9.81)*COS(RADIANS(90-DEGREES(ASIN(AD1327/2000))))*SQRT(2*Basic!$C$4*9.81))))*(SQRT((SIN(RADIANS(90-DEGREES(ASIN(AD1327/2000))))*SQRT(2*Basic!$C$4*9.81)*Tool!$B$125*SIN(RADIANS(90-DEGREES(ASIN(AD1327/2000))))*SQRT(2*Basic!$C$4*9.81)*Tool!$B$125)+(COS(RADIANS(90-DEGREES(ASIN(AD1327/2000))))*SQRT(2*Basic!$C$4*9.81)*COS(RADIANS(90-DEGREES(ASIN(AD1327/2000))))*SQRT(2*Basic!$C$4*9.81))))/(2*9.81)</f>
        <v>1.2983055062500002</v>
      </c>
      <c r="AS1327" s="75">
        <f>(1/9.81)*((SQRT((SIN(RADIANS(90-DEGREES(ASIN(AD1327/2000))))*SQRT(2*Basic!$C$4*9.81)*Tool!$B$125*SIN(RADIANS(90-DEGREES(ASIN(AD1327/2000))))*SQRT(2*Basic!$C$4*9.81)*Tool!$B$125)+(COS(RADIANS(90-DEGREES(ASIN(AD1327/2000))))*SQRT(2*Basic!$C$4*9.81)*COS(RADIANS(90-DEGREES(ASIN(AD1327/2000))))*SQRT(2*Basic!$C$4*9.81))))*SIN(RADIANS(AK1327))+(SQRT(((SQRT((SIN(RADIANS(90-DEGREES(ASIN(AD1327/2000))))*SQRT(2*Basic!$C$4*9.81)*Tool!$B$125*SIN(RADIANS(90-DEGREES(ASIN(AD1327/2000))))*SQRT(2*Basic!$C$4*9.81)*Tool!$B$125)+(COS(RADIANS(90-DEGREES(ASIN(AD1327/2000))))*SQRT(2*Basic!$C$4*9.81)*COS(RADIANS(90-DEGREES(ASIN(AD1327/2000))))*SQRT(2*Basic!$C$4*9.81))))*SIN(RADIANS(AK1327))*(SQRT((SIN(RADIANS(90-DEGREES(ASIN(AD1327/2000))))*SQRT(2*Basic!$C$4*9.81)*Tool!$B$125*SIN(RADIANS(90-DEGREES(ASIN(AD1327/2000))))*SQRT(2*Basic!$C$4*9.81)*Tool!$B$125)+(COS(RADIANS(90-DEGREES(ASIN(AD1327/2000))))*SQRT(2*Basic!$C$4*9.81)*COS(RADIANS(90-DEGREES(ASIN(AD1327/2000))))*SQRT(2*Basic!$C$4*9.81))))*SIN(RADIANS(AK1327)))-19.62*(-Basic!$C$3))))*(SQRT((SIN(RADIANS(90-DEGREES(ASIN(AD1327/2000))))*SQRT(2*Basic!$C$4*9.81)*Tool!$B$125*SIN(RADIANS(90-DEGREES(ASIN(AD1327/2000))))*SQRT(2*Basic!$C$4*9.81)*Tool!$B$125)+(COS(RADIANS(90-DEGREES(ASIN(AD1327/2000))))*SQRT(2*Basic!$C$4*9.81)*COS(RADIANS(90-DEGREES(ASIN(AD1327/2000))))*SQRT(2*Basic!$C$4*9.81))))*COS(RADIANS(AK1327))</f>
        <v>5.8640662584286245</v>
      </c>
    </row>
    <row r="1328" spans="6:45" x14ac:dyDescent="0.3">
      <c r="F1328">
        <v>1326</v>
      </c>
      <c r="G1328" s="31">
        <f t="shared" si="134"/>
        <v>3.9091031128182188</v>
      </c>
      <c r="H1328" s="35">
        <f>Tool!$E$10+('Trajectory Map'!G1328*SIN(RADIANS(90-2*DEGREES(ASIN($D$5/2000))))/COS(RADIANS(90-2*DEGREES(ASIN($D$5/2000))))-('Trajectory Map'!G1328*'Trajectory Map'!G1328/((VLOOKUP($D$5,$AD$3:$AR$2002,15,FALSE)*4*COS(RADIANS(90-2*DEGREES(ASIN($D$5/2000))))*COS(RADIANS(90-2*DEGREES(ASIN($D$5/2000))))))))</f>
        <v>3.5402229406588703</v>
      </c>
      <c r="AD1328" s="33">
        <f t="shared" si="138"/>
        <v>1326</v>
      </c>
      <c r="AE1328" s="33">
        <f t="shared" si="135"/>
        <v>1497.2387919099613</v>
      </c>
      <c r="AH1328" s="33">
        <f t="shared" si="136"/>
        <v>41.529073176959493</v>
      </c>
      <c r="AI1328" s="33">
        <f t="shared" si="137"/>
        <v>48.470926823040507</v>
      </c>
      <c r="AK1328" s="75">
        <f t="shared" si="139"/>
        <v>6.9418536460810145</v>
      </c>
      <c r="AN1328" s="64"/>
      <c r="AQ1328" s="64"/>
      <c r="AR1328" s="75">
        <f>(SQRT((SIN(RADIANS(90-DEGREES(ASIN(AD1328/2000))))*SQRT(2*Basic!$C$4*9.81)*Tool!$B$125*SIN(RADIANS(90-DEGREES(ASIN(AD1328/2000))))*SQRT(2*Basic!$C$4*9.81)*Tool!$B$125)+(COS(RADIANS(90-DEGREES(ASIN(AD1328/2000))))*SQRT(2*Basic!$C$4*9.81)*COS(RADIANS(90-DEGREES(ASIN(AD1328/2000))))*SQRT(2*Basic!$C$4*9.81))))*(SQRT((SIN(RADIANS(90-DEGREES(ASIN(AD1328/2000))))*SQRT(2*Basic!$C$4*9.81)*Tool!$B$125*SIN(RADIANS(90-DEGREES(ASIN(AD1328/2000))))*SQRT(2*Basic!$C$4*9.81)*Tool!$B$125)+(COS(RADIANS(90-DEGREES(ASIN(AD1328/2000))))*SQRT(2*Basic!$C$4*9.81)*COS(RADIANS(90-DEGREES(ASIN(AD1328/2000))))*SQRT(2*Basic!$C$4*9.81))))/(2*9.81)</f>
        <v>1.2990162128400002</v>
      </c>
      <c r="AS1328" s="75">
        <f>(1/9.81)*((SQRT((SIN(RADIANS(90-DEGREES(ASIN(AD1328/2000))))*SQRT(2*Basic!$C$4*9.81)*Tool!$B$125*SIN(RADIANS(90-DEGREES(ASIN(AD1328/2000))))*SQRT(2*Basic!$C$4*9.81)*Tool!$B$125)+(COS(RADIANS(90-DEGREES(ASIN(AD1328/2000))))*SQRT(2*Basic!$C$4*9.81)*COS(RADIANS(90-DEGREES(ASIN(AD1328/2000))))*SQRT(2*Basic!$C$4*9.81))))*SIN(RADIANS(AK1328))+(SQRT(((SQRT((SIN(RADIANS(90-DEGREES(ASIN(AD1328/2000))))*SQRT(2*Basic!$C$4*9.81)*Tool!$B$125*SIN(RADIANS(90-DEGREES(ASIN(AD1328/2000))))*SQRT(2*Basic!$C$4*9.81)*Tool!$B$125)+(COS(RADIANS(90-DEGREES(ASIN(AD1328/2000))))*SQRT(2*Basic!$C$4*9.81)*COS(RADIANS(90-DEGREES(ASIN(AD1328/2000))))*SQRT(2*Basic!$C$4*9.81))))*SIN(RADIANS(AK1328))*(SQRT((SIN(RADIANS(90-DEGREES(ASIN(AD1328/2000))))*SQRT(2*Basic!$C$4*9.81)*Tool!$B$125*SIN(RADIANS(90-DEGREES(ASIN(AD1328/2000))))*SQRT(2*Basic!$C$4*9.81)*Tool!$B$125)+(COS(RADIANS(90-DEGREES(ASIN(AD1328/2000))))*SQRT(2*Basic!$C$4*9.81)*COS(RADIANS(90-DEGREES(ASIN(AD1328/2000))))*SQRT(2*Basic!$C$4*9.81))))*SIN(RADIANS(AK1328)))-19.62*(-Basic!$C$3))))*(SQRT((SIN(RADIANS(90-DEGREES(ASIN(AD1328/2000))))*SQRT(2*Basic!$C$4*9.81)*Tool!$B$125*SIN(RADIANS(90-DEGREES(ASIN(AD1328/2000))))*SQRT(2*Basic!$C$4*9.81)*Tool!$B$125)+(COS(RADIANS(90-DEGREES(ASIN(AD1328/2000))))*SQRT(2*Basic!$C$4*9.81)*COS(RADIANS(90-DEGREES(ASIN(AD1328/2000))))*SQRT(2*Basic!$C$4*9.81))))*COS(RADIANS(AK1328))</f>
        <v>5.8631098275523277</v>
      </c>
    </row>
    <row r="1329" spans="6:45" x14ac:dyDescent="0.3">
      <c r="F1329">
        <v>1327</v>
      </c>
      <c r="G1329" s="31">
        <f t="shared" si="134"/>
        <v>3.9120511543814298</v>
      </c>
      <c r="H1329" s="35">
        <f>Tool!$E$10+('Trajectory Map'!G1329*SIN(RADIANS(90-2*DEGREES(ASIN($D$5/2000))))/COS(RADIANS(90-2*DEGREES(ASIN($D$5/2000))))-('Trajectory Map'!G1329*'Trajectory Map'!G1329/((VLOOKUP($D$5,$AD$3:$AR$2002,15,FALSE)*4*COS(RADIANS(90-2*DEGREES(ASIN($D$5/2000))))*COS(RADIANS(90-2*DEGREES(ASIN($D$5/2000))))))))</f>
        <v>3.5360764458725615</v>
      </c>
      <c r="AD1329" s="33">
        <f t="shared" si="138"/>
        <v>1327</v>
      </c>
      <c r="AE1329" s="33">
        <f t="shared" si="135"/>
        <v>1496.3525654069631</v>
      </c>
      <c r="AH1329" s="33">
        <f t="shared" si="136"/>
        <v>41.567352133933277</v>
      </c>
      <c r="AI1329" s="33">
        <f t="shared" si="137"/>
        <v>48.432647866066723</v>
      </c>
      <c r="AK1329" s="75">
        <f t="shared" si="139"/>
        <v>6.8652957321334469</v>
      </c>
      <c r="AN1329" s="64"/>
      <c r="AQ1329" s="64"/>
      <c r="AR1329" s="75">
        <f>(SQRT((SIN(RADIANS(90-DEGREES(ASIN(AD1329/2000))))*SQRT(2*Basic!$C$4*9.81)*Tool!$B$125*SIN(RADIANS(90-DEGREES(ASIN(AD1329/2000))))*SQRT(2*Basic!$C$4*9.81)*Tool!$B$125)+(COS(RADIANS(90-DEGREES(ASIN(AD1329/2000))))*SQRT(2*Basic!$C$4*9.81)*COS(RADIANS(90-DEGREES(ASIN(AD1329/2000))))*SQRT(2*Basic!$C$4*9.81))))*(SQRT((SIN(RADIANS(90-DEGREES(ASIN(AD1329/2000))))*SQRT(2*Basic!$C$4*9.81)*Tool!$B$125*SIN(RADIANS(90-DEGREES(ASIN(AD1329/2000))))*SQRT(2*Basic!$C$4*9.81)*Tool!$B$125)+(COS(RADIANS(90-DEGREES(ASIN(AD1329/2000))))*SQRT(2*Basic!$C$4*9.81)*COS(RADIANS(90-DEGREES(ASIN(AD1329/2000))))*SQRT(2*Basic!$C$4*9.81))))/(2*9.81)</f>
        <v>1.29972745561</v>
      </c>
      <c r="AS1329" s="75">
        <f>(1/9.81)*((SQRT((SIN(RADIANS(90-DEGREES(ASIN(AD1329/2000))))*SQRT(2*Basic!$C$4*9.81)*Tool!$B$125*SIN(RADIANS(90-DEGREES(ASIN(AD1329/2000))))*SQRT(2*Basic!$C$4*9.81)*Tool!$B$125)+(COS(RADIANS(90-DEGREES(ASIN(AD1329/2000))))*SQRT(2*Basic!$C$4*9.81)*COS(RADIANS(90-DEGREES(ASIN(AD1329/2000))))*SQRT(2*Basic!$C$4*9.81))))*SIN(RADIANS(AK1329))+(SQRT(((SQRT((SIN(RADIANS(90-DEGREES(ASIN(AD1329/2000))))*SQRT(2*Basic!$C$4*9.81)*Tool!$B$125*SIN(RADIANS(90-DEGREES(ASIN(AD1329/2000))))*SQRT(2*Basic!$C$4*9.81)*Tool!$B$125)+(COS(RADIANS(90-DEGREES(ASIN(AD1329/2000))))*SQRT(2*Basic!$C$4*9.81)*COS(RADIANS(90-DEGREES(ASIN(AD1329/2000))))*SQRT(2*Basic!$C$4*9.81))))*SIN(RADIANS(AK1329))*(SQRT((SIN(RADIANS(90-DEGREES(ASIN(AD1329/2000))))*SQRT(2*Basic!$C$4*9.81)*Tool!$B$125*SIN(RADIANS(90-DEGREES(ASIN(AD1329/2000))))*SQRT(2*Basic!$C$4*9.81)*Tool!$B$125)+(COS(RADIANS(90-DEGREES(ASIN(AD1329/2000))))*SQRT(2*Basic!$C$4*9.81)*COS(RADIANS(90-DEGREES(ASIN(AD1329/2000))))*SQRT(2*Basic!$C$4*9.81))))*SIN(RADIANS(AK1329)))-19.62*(-Basic!$C$3))))*(SQRT((SIN(RADIANS(90-DEGREES(ASIN(AD1329/2000))))*SQRT(2*Basic!$C$4*9.81)*Tool!$B$125*SIN(RADIANS(90-DEGREES(ASIN(AD1329/2000))))*SQRT(2*Basic!$C$4*9.81)*Tool!$B$125)+(COS(RADIANS(90-DEGREES(ASIN(AD1329/2000))))*SQRT(2*Basic!$C$4*9.81)*COS(RADIANS(90-DEGREES(ASIN(AD1329/2000))))*SQRT(2*Basic!$C$4*9.81))))*COS(RADIANS(AK1329))</f>
        <v>5.8621390580238719</v>
      </c>
    </row>
    <row r="1330" spans="6:45" x14ac:dyDescent="0.3">
      <c r="F1330">
        <v>1328</v>
      </c>
      <c r="G1330" s="31">
        <f t="shared" si="134"/>
        <v>3.9149991959446417</v>
      </c>
      <c r="H1330" s="35">
        <f>Tool!$E$10+('Trajectory Map'!G1330*SIN(RADIANS(90-2*DEGREES(ASIN($D$5/2000))))/COS(RADIANS(90-2*DEGREES(ASIN($D$5/2000))))-('Trajectory Map'!G1330*'Trajectory Map'!G1330/((VLOOKUP($D$5,$AD$3:$AR$2002,15,FALSE)*4*COS(RADIANS(90-2*DEGREES(ASIN($D$5/2000))))*COS(RADIANS(90-2*DEGREES(ASIN($D$5/2000))))))))</f>
        <v>3.531926497492738</v>
      </c>
      <c r="AD1330" s="33">
        <f t="shared" si="138"/>
        <v>1328</v>
      </c>
      <c r="AE1330" s="33">
        <f t="shared" si="135"/>
        <v>1495.4651450301342</v>
      </c>
      <c r="AH1330" s="33">
        <f t="shared" si="136"/>
        <v>41.605653783916502</v>
      </c>
      <c r="AI1330" s="33">
        <f t="shared" si="137"/>
        <v>48.394346216083498</v>
      </c>
      <c r="AK1330" s="75">
        <f t="shared" si="139"/>
        <v>6.7886924321669966</v>
      </c>
      <c r="AN1330" s="64"/>
      <c r="AQ1330" s="64"/>
      <c r="AR1330" s="75">
        <f>(SQRT((SIN(RADIANS(90-DEGREES(ASIN(AD1330/2000))))*SQRT(2*Basic!$C$4*9.81)*Tool!$B$125*SIN(RADIANS(90-DEGREES(ASIN(AD1330/2000))))*SQRT(2*Basic!$C$4*9.81)*Tool!$B$125)+(COS(RADIANS(90-DEGREES(ASIN(AD1330/2000))))*SQRT(2*Basic!$C$4*9.81)*COS(RADIANS(90-DEGREES(ASIN(AD1330/2000))))*SQRT(2*Basic!$C$4*9.81))))*(SQRT((SIN(RADIANS(90-DEGREES(ASIN(AD1330/2000))))*SQRT(2*Basic!$C$4*9.81)*Tool!$B$125*SIN(RADIANS(90-DEGREES(ASIN(AD1330/2000))))*SQRT(2*Basic!$C$4*9.81)*Tool!$B$125)+(COS(RADIANS(90-DEGREES(ASIN(AD1330/2000))))*SQRT(2*Basic!$C$4*9.81)*COS(RADIANS(90-DEGREES(ASIN(AD1330/2000))))*SQRT(2*Basic!$C$4*9.81))))/(2*9.81)</f>
        <v>1.30043923456</v>
      </c>
      <c r="AS1330" s="75">
        <f>(1/9.81)*((SQRT((SIN(RADIANS(90-DEGREES(ASIN(AD1330/2000))))*SQRT(2*Basic!$C$4*9.81)*Tool!$B$125*SIN(RADIANS(90-DEGREES(ASIN(AD1330/2000))))*SQRT(2*Basic!$C$4*9.81)*Tool!$B$125)+(COS(RADIANS(90-DEGREES(ASIN(AD1330/2000))))*SQRT(2*Basic!$C$4*9.81)*COS(RADIANS(90-DEGREES(ASIN(AD1330/2000))))*SQRT(2*Basic!$C$4*9.81))))*SIN(RADIANS(AK1330))+(SQRT(((SQRT((SIN(RADIANS(90-DEGREES(ASIN(AD1330/2000))))*SQRT(2*Basic!$C$4*9.81)*Tool!$B$125*SIN(RADIANS(90-DEGREES(ASIN(AD1330/2000))))*SQRT(2*Basic!$C$4*9.81)*Tool!$B$125)+(COS(RADIANS(90-DEGREES(ASIN(AD1330/2000))))*SQRT(2*Basic!$C$4*9.81)*COS(RADIANS(90-DEGREES(ASIN(AD1330/2000))))*SQRT(2*Basic!$C$4*9.81))))*SIN(RADIANS(AK1330))*(SQRT((SIN(RADIANS(90-DEGREES(ASIN(AD1330/2000))))*SQRT(2*Basic!$C$4*9.81)*Tool!$B$125*SIN(RADIANS(90-DEGREES(ASIN(AD1330/2000))))*SQRT(2*Basic!$C$4*9.81)*Tool!$B$125)+(COS(RADIANS(90-DEGREES(ASIN(AD1330/2000))))*SQRT(2*Basic!$C$4*9.81)*COS(RADIANS(90-DEGREES(ASIN(AD1330/2000))))*SQRT(2*Basic!$C$4*9.81))))*SIN(RADIANS(AK1330)))-19.62*(-Basic!$C$3))))*(SQRT((SIN(RADIANS(90-DEGREES(ASIN(AD1330/2000))))*SQRT(2*Basic!$C$4*9.81)*Tool!$B$125*SIN(RADIANS(90-DEGREES(ASIN(AD1330/2000))))*SQRT(2*Basic!$C$4*9.81)*Tool!$B$125)+(COS(RADIANS(90-DEGREES(ASIN(AD1330/2000))))*SQRT(2*Basic!$C$4*9.81)*COS(RADIANS(90-DEGREES(ASIN(AD1330/2000))))*SQRT(2*Basic!$C$4*9.81))))*COS(RADIANS(AK1330))</f>
        <v>5.8611539390851624</v>
      </c>
    </row>
    <row r="1331" spans="6:45" x14ac:dyDescent="0.3">
      <c r="F1331">
        <v>1329</v>
      </c>
      <c r="G1331" s="31">
        <f t="shared" si="134"/>
        <v>3.9179472375078528</v>
      </c>
      <c r="H1331" s="35">
        <f>Tool!$E$10+('Trajectory Map'!G1331*SIN(RADIANS(90-2*DEGREES(ASIN($D$5/2000))))/COS(RADIANS(90-2*DEGREES(ASIN($D$5/2000))))-('Trajectory Map'!G1331*'Trajectory Map'!G1331/((VLOOKUP($D$5,$AD$3:$AR$2002,15,FALSE)*4*COS(RADIANS(90-2*DEGREES(ASIN($D$5/2000))))*COS(RADIANS(90-2*DEGREES(ASIN($D$5/2000))))))))</f>
        <v>3.5277730955194007</v>
      </c>
      <c r="AD1331" s="33">
        <f t="shared" si="138"/>
        <v>1329</v>
      </c>
      <c r="AE1331" s="33">
        <f t="shared" si="135"/>
        <v>1494.5765286528488</v>
      </c>
      <c r="AH1331" s="33">
        <f t="shared" si="136"/>
        <v>41.643978184463251</v>
      </c>
      <c r="AI1331" s="33">
        <f t="shared" si="137"/>
        <v>48.356021815536749</v>
      </c>
      <c r="AK1331" s="75">
        <f t="shared" si="139"/>
        <v>6.7120436310734988</v>
      </c>
      <c r="AN1331" s="64"/>
      <c r="AQ1331" s="64"/>
      <c r="AR1331" s="75">
        <f>(SQRT((SIN(RADIANS(90-DEGREES(ASIN(AD1331/2000))))*SQRT(2*Basic!$C$4*9.81)*Tool!$B$125*SIN(RADIANS(90-DEGREES(ASIN(AD1331/2000))))*SQRT(2*Basic!$C$4*9.81)*Tool!$B$125)+(COS(RADIANS(90-DEGREES(ASIN(AD1331/2000))))*SQRT(2*Basic!$C$4*9.81)*COS(RADIANS(90-DEGREES(ASIN(AD1331/2000))))*SQRT(2*Basic!$C$4*9.81))))*(SQRT((SIN(RADIANS(90-DEGREES(ASIN(AD1331/2000))))*SQRT(2*Basic!$C$4*9.81)*Tool!$B$125*SIN(RADIANS(90-DEGREES(ASIN(AD1331/2000))))*SQRT(2*Basic!$C$4*9.81)*Tool!$B$125)+(COS(RADIANS(90-DEGREES(ASIN(AD1331/2000))))*SQRT(2*Basic!$C$4*9.81)*COS(RADIANS(90-DEGREES(ASIN(AD1331/2000))))*SQRT(2*Basic!$C$4*9.81))))/(2*9.81)</f>
        <v>1.3011515496899999</v>
      </c>
      <c r="AS1331" s="75">
        <f>(1/9.81)*((SQRT((SIN(RADIANS(90-DEGREES(ASIN(AD1331/2000))))*SQRT(2*Basic!$C$4*9.81)*Tool!$B$125*SIN(RADIANS(90-DEGREES(ASIN(AD1331/2000))))*SQRT(2*Basic!$C$4*9.81)*Tool!$B$125)+(COS(RADIANS(90-DEGREES(ASIN(AD1331/2000))))*SQRT(2*Basic!$C$4*9.81)*COS(RADIANS(90-DEGREES(ASIN(AD1331/2000))))*SQRT(2*Basic!$C$4*9.81))))*SIN(RADIANS(AK1331))+(SQRT(((SQRT((SIN(RADIANS(90-DEGREES(ASIN(AD1331/2000))))*SQRT(2*Basic!$C$4*9.81)*Tool!$B$125*SIN(RADIANS(90-DEGREES(ASIN(AD1331/2000))))*SQRT(2*Basic!$C$4*9.81)*Tool!$B$125)+(COS(RADIANS(90-DEGREES(ASIN(AD1331/2000))))*SQRT(2*Basic!$C$4*9.81)*COS(RADIANS(90-DEGREES(ASIN(AD1331/2000))))*SQRT(2*Basic!$C$4*9.81))))*SIN(RADIANS(AK1331))*(SQRT((SIN(RADIANS(90-DEGREES(ASIN(AD1331/2000))))*SQRT(2*Basic!$C$4*9.81)*Tool!$B$125*SIN(RADIANS(90-DEGREES(ASIN(AD1331/2000))))*SQRT(2*Basic!$C$4*9.81)*Tool!$B$125)+(COS(RADIANS(90-DEGREES(ASIN(AD1331/2000))))*SQRT(2*Basic!$C$4*9.81)*COS(RADIANS(90-DEGREES(ASIN(AD1331/2000))))*SQRT(2*Basic!$C$4*9.81))))*SIN(RADIANS(AK1331)))-19.62*(-Basic!$C$3))))*(SQRT((SIN(RADIANS(90-DEGREES(ASIN(AD1331/2000))))*SQRT(2*Basic!$C$4*9.81)*Tool!$B$125*SIN(RADIANS(90-DEGREES(ASIN(AD1331/2000))))*SQRT(2*Basic!$C$4*9.81)*Tool!$B$125)+(COS(RADIANS(90-DEGREES(ASIN(AD1331/2000))))*SQRT(2*Basic!$C$4*9.81)*COS(RADIANS(90-DEGREES(ASIN(AD1331/2000))))*SQRT(2*Basic!$C$4*9.81))))*COS(RADIANS(AK1331))</f>
        <v>5.8601544600082587</v>
      </c>
    </row>
    <row r="1332" spans="6:45" x14ac:dyDescent="0.3">
      <c r="F1332">
        <v>1330</v>
      </c>
      <c r="G1332" s="31">
        <f t="shared" si="134"/>
        <v>3.9208952790710643</v>
      </c>
      <c r="H1332" s="35">
        <f>Tool!$E$10+('Trajectory Map'!G1332*SIN(RADIANS(90-2*DEGREES(ASIN($D$5/2000))))/COS(RADIANS(90-2*DEGREES(ASIN($D$5/2000))))-('Trajectory Map'!G1332*'Trajectory Map'!G1332/((VLOOKUP($D$5,$AD$3:$AR$2002,15,FALSE)*4*COS(RADIANS(90-2*DEGREES(ASIN($D$5/2000))))*COS(RADIANS(90-2*DEGREES(ASIN($D$5/2000))))))))</f>
        <v>3.5236162399525495</v>
      </c>
      <c r="AD1332" s="33">
        <f t="shared" si="138"/>
        <v>1330</v>
      </c>
      <c r="AE1332" s="33">
        <f t="shared" si="135"/>
        <v>1493.6867141405523</v>
      </c>
      <c r="AH1332" s="33">
        <f t="shared" si="136"/>
        <v>41.682325393339518</v>
      </c>
      <c r="AI1332" s="33">
        <f t="shared" si="137"/>
        <v>48.317674606660482</v>
      </c>
      <c r="AK1332" s="75">
        <f t="shared" si="139"/>
        <v>6.6353492133209642</v>
      </c>
      <c r="AN1332" s="64"/>
      <c r="AQ1332" s="64"/>
      <c r="AR1332" s="75">
        <f>(SQRT((SIN(RADIANS(90-DEGREES(ASIN(AD1332/2000))))*SQRT(2*Basic!$C$4*9.81)*Tool!$B$125*SIN(RADIANS(90-DEGREES(ASIN(AD1332/2000))))*SQRT(2*Basic!$C$4*9.81)*Tool!$B$125)+(COS(RADIANS(90-DEGREES(ASIN(AD1332/2000))))*SQRT(2*Basic!$C$4*9.81)*COS(RADIANS(90-DEGREES(ASIN(AD1332/2000))))*SQRT(2*Basic!$C$4*9.81))))*(SQRT((SIN(RADIANS(90-DEGREES(ASIN(AD1332/2000))))*SQRT(2*Basic!$C$4*9.81)*Tool!$B$125*SIN(RADIANS(90-DEGREES(ASIN(AD1332/2000))))*SQRT(2*Basic!$C$4*9.81)*Tool!$B$125)+(COS(RADIANS(90-DEGREES(ASIN(AD1332/2000))))*SQRT(2*Basic!$C$4*9.81)*COS(RADIANS(90-DEGREES(ASIN(AD1332/2000))))*SQRT(2*Basic!$C$4*9.81))))/(2*9.81)</f>
        <v>1.3018644010000004</v>
      </c>
      <c r="AS1332" s="75">
        <f>(1/9.81)*((SQRT((SIN(RADIANS(90-DEGREES(ASIN(AD1332/2000))))*SQRT(2*Basic!$C$4*9.81)*Tool!$B$125*SIN(RADIANS(90-DEGREES(ASIN(AD1332/2000))))*SQRT(2*Basic!$C$4*9.81)*Tool!$B$125)+(COS(RADIANS(90-DEGREES(ASIN(AD1332/2000))))*SQRT(2*Basic!$C$4*9.81)*COS(RADIANS(90-DEGREES(ASIN(AD1332/2000))))*SQRT(2*Basic!$C$4*9.81))))*SIN(RADIANS(AK1332))+(SQRT(((SQRT((SIN(RADIANS(90-DEGREES(ASIN(AD1332/2000))))*SQRT(2*Basic!$C$4*9.81)*Tool!$B$125*SIN(RADIANS(90-DEGREES(ASIN(AD1332/2000))))*SQRT(2*Basic!$C$4*9.81)*Tool!$B$125)+(COS(RADIANS(90-DEGREES(ASIN(AD1332/2000))))*SQRT(2*Basic!$C$4*9.81)*COS(RADIANS(90-DEGREES(ASIN(AD1332/2000))))*SQRT(2*Basic!$C$4*9.81))))*SIN(RADIANS(AK1332))*(SQRT((SIN(RADIANS(90-DEGREES(ASIN(AD1332/2000))))*SQRT(2*Basic!$C$4*9.81)*Tool!$B$125*SIN(RADIANS(90-DEGREES(ASIN(AD1332/2000))))*SQRT(2*Basic!$C$4*9.81)*Tool!$B$125)+(COS(RADIANS(90-DEGREES(ASIN(AD1332/2000))))*SQRT(2*Basic!$C$4*9.81)*COS(RADIANS(90-DEGREES(ASIN(AD1332/2000))))*SQRT(2*Basic!$C$4*9.81))))*SIN(RADIANS(AK1332)))-19.62*(-Basic!$C$3))))*(SQRT((SIN(RADIANS(90-DEGREES(ASIN(AD1332/2000))))*SQRT(2*Basic!$C$4*9.81)*Tool!$B$125*SIN(RADIANS(90-DEGREES(ASIN(AD1332/2000))))*SQRT(2*Basic!$C$4*9.81)*Tool!$B$125)+(COS(RADIANS(90-DEGREES(ASIN(AD1332/2000))))*SQRT(2*Basic!$C$4*9.81)*COS(RADIANS(90-DEGREES(ASIN(AD1332/2000))))*SQRT(2*Basic!$C$4*9.81))))*COS(RADIANS(AK1332))</f>
        <v>5.8591406100953582</v>
      </c>
    </row>
    <row r="1333" spans="6:45" x14ac:dyDescent="0.3">
      <c r="F1333">
        <v>1331</v>
      </c>
      <c r="G1333" s="31">
        <f t="shared" si="134"/>
        <v>3.9238433206342753</v>
      </c>
      <c r="H1333" s="35">
        <f>Tool!$E$10+('Trajectory Map'!G1333*SIN(RADIANS(90-2*DEGREES(ASIN($D$5/2000))))/COS(RADIANS(90-2*DEGREES(ASIN($D$5/2000))))-('Trajectory Map'!G1333*'Trajectory Map'!G1333/((VLOOKUP($D$5,$AD$3:$AR$2002,15,FALSE)*4*COS(RADIANS(90-2*DEGREES(ASIN($D$5/2000))))*COS(RADIANS(90-2*DEGREES(ASIN($D$5/2000))))))))</f>
        <v>3.5194559307921844</v>
      </c>
      <c r="AD1333" s="33">
        <f t="shared" si="138"/>
        <v>1331</v>
      </c>
      <c r="AE1333" s="33">
        <f t="shared" si="135"/>
        <v>1492.7956993507182</v>
      </c>
      <c r="AH1333" s="33">
        <f t="shared" si="136"/>
        <v>41.720695468524234</v>
      </c>
      <c r="AI1333" s="33">
        <f t="shared" si="137"/>
        <v>48.279304531475766</v>
      </c>
      <c r="AK1333" s="75">
        <f t="shared" si="139"/>
        <v>6.5586090629515326</v>
      </c>
      <c r="AN1333" s="64"/>
      <c r="AQ1333" s="64"/>
      <c r="AR1333" s="75">
        <f>(SQRT((SIN(RADIANS(90-DEGREES(ASIN(AD1333/2000))))*SQRT(2*Basic!$C$4*9.81)*Tool!$B$125*SIN(RADIANS(90-DEGREES(ASIN(AD1333/2000))))*SQRT(2*Basic!$C$4*9.81)*Tool!$B$125)+(COS(RADIANS(90-DEGREES(ASIN(AD1333/2000))))*SQRT(2*Basic!$C$4*9.81)*COS(RADIANS(90-DEGREES(ASIN(AD1333/2000))))*SQRT(2*Basic!$C$4*9.81))))*(SQRT((SIN(RADIANS(90-DEGREES(ASIN(AD1333/2000))))*SQRT(2*Basic!$C$4*9.81)*Tool!$B$125*SIN(RADIANS(90-DEGREES(ASIN(AD1333/2000))))*SQRT(2*Basic!$C$4*9.81)*Tool!$B$125)+(COS(RADIANS(90-DEGREES(ASIN(AD1333/2000))))*SQRT(2*Basic!$C$4*9.81)*COS(RADIANS(90-DEGREES(ASIN(AD1333/2000))))*SQRT(2*Basic!$C$4*9.81))))/(2*9.81)</f>
        <v>1.3025777884899998</v>
      </c>
      <c r="AS1333" s="75">
        <f>(1/9.81)*((SQRT((SIN(RADIANS(90-DEGREES(ASIN(AD1333/2000))))*SQRT(2*Basic!$C$4*9.81)*Tool!$B$125*SIN(RADIANS(90-DEGREES(ASIN(AD1333/2000))))*SQRT(2*Basic!$C$4*9.81)*Tool!$B$125)+(COS(RADIANS(90-DEGREES(ASIN(AD1333/2000))))*SQRT(2*Basic!$C$4*9.81)*COS(RADIANS(90-DEGREES(ASIN(AD1333/2000))))*SQRT(2*Basic!$C$4*9.81))))*SIN(RADIANS(AK1333))+(SQRT(((SQRT((SIN(RADIANS(90-DEGREES(ASIN(AD1333/2000))))*SQRT(2*Basic!$C$4*9.81)*Tool!$B$125*SIN(RADIANS(90-DEGREES(ASIN(AD1333/2000))))*SQRT(2*Basic!$C$4*9.81)*Tool!$B$125)+(COS(RADIANS(90-DEGREES(ASIN(AD1333/2000))))*SQRT(2*Basic!$C$4*9.81)*COS(RADIANS(90-DEGREES(ASIN(AD1333/2000))))*SQRT(2*Basic!$C$4*9.81))))*SIN(RADIANS(AK1333))*(SQRT((SIN(RADIANS(90-DEGREES(ASIN(AD1333/2000))))*SQRT(2*Basic!$C$4*9.81)*Tool!$B$125*SIN(RADIANS(90-DEGREES(ASIN(AD1333/2000))))*SQRT(2*Basic!$C$4*9.81)*Tool!$B$125)+(COS(RADIANS(90-DEGREES(ASIN(AD1333/2000))))*SQRT(2*Basic!$C$4*9.81)*COS(RADIANS(90-DEGREES(ASIN(AD1333/2000))))*SQRT(2*Basic!$C$4*9.81))))*SIN(RADIANS(AK1333)))-19.62*(-Basic!$C$3))))*(SQRT((SIN(RADIANS(90-DEGREES(ASIN(AD1333/2000))))*SQRT(2*Basic!$C$4*9.81)*Tool!$B$125*SIN(RADIANS(90-DEGREES(ASIN(AD1333/2000))))*SQRT(2*Basic!$C$4*9.81)*Tool!$B$125)+(COS(RADIANS(90-DEGREES(ASIN(AD1333/2000))))*SQRT(2*Basic!$C$4*9.81)*COS(RADIANS(90-DEGREES(ASIN(AD1333/2000))))*SQRT(2*Basic!$C$4*9.81))))*COS(RADIANS(AK1333))</f>
        <v>5.8581123786787934</v>
      </c>
    </row>
    <row r="1334" spans="6:45" x14ac:dyDescent="0.3">
      <c r="F1334">
        <v>1332</v>
      </c>
      <c r="G1334" s="31">
        <f t="shared" si="134"/>
        <v>3.9267913621974868</v>
      </c>
      <c r="H1334" s="35">
        <f>Tool!$E$10+('Trajectory Map'!G1334*SIN(RADIANS(90-2*DEGREES(ASIN($D$5/2000))))/COS(RADIANS(90-2*DEGREES(ASIN($D$5/2000))))-('Trajectory Map'!G1334*'Trajectory Map'!G1334/((VLOOKUP($D$5,$AD$3:$AR$2002,15,FALSE)*4*COS(RADIANS(90-2*DEGREES(ASIN($D$5/2000))))*COS(RADIANS(90-2*DEGREES(ASIN($D$5/2000))))))))</f>
        <v>3.5152921680383047</v>
      </c>
      <c r="AD1334" s="33">
        <f t="shared" si="138"/>
        <v>1332</v>
      </c>
      <c r="AE1334" s="33">
        <f t="shared" si="135"/>
        <v>1491.9034821328087</v>
      </c>
      <c r="AH1334" s="33">
        <f t="shared" si="136"/>
        <v>41.75908846821055</v>
      </c>
      <c r="AI1334" s="33">
        <f t="shared" si="137"/>
        <v>48.24091153178945</v>
      </c>
      <c r="AK1334" s="75">
        <f t="shared" si="139"/>
        <v>6.4818230635789007</v>
      </c>
      <c r="AN1334" s="64"/>
      <c r="AQ1334" s="64"/>
      <c r="AR1334" s="75">
        <f>(SQRT((SIN(RADIANS(90-DEGREES(ASIN(AD1334/2000))))*SQRT(2*Basic!$C$4*9.81)*Tool!$B$125*SIN(RADIANS(90-DEGREES(ASIN(AD1334/2000))))*SQRT(2*Basic!$C$4*9.81)*Tool!$B$125)+(COS(RADIANS(90-DEGREES(ASIN(AD1334/2000))))*SQRT(2*Basic!$C$4*9.81)*COS(RADIANS(90-DEGREES(ASIN(AD1334/2000))))*SQRT(2*Basic!$C$4*9.81))))*(SQRT((SIN(RADIANS(90-DEGREES(ASIN(AD1334/2000))))*SQRT(2*Basic!$C$4*9.81)*Tool!$B$125*SIN(RADIANS(90-DEGREES(ASIN(AD1334/2000))))*SQRT(2*Basic!$C$4*9.81)*Tool!$B$125)+(COS(RADIANS(90-DEGREES(ASIN(AD1334/2000))))*SQRT(2*Basic!$C$4*9.81)*COS(RADIANS(90-DEGREES(ASIN(AD1334/2000))))*SQRT(2*Basic!$C$4*9.81))))/(2*9.81)</f>
        <v>1.3032917121600005</v>
      </c>
      <c r="AS1334" s="75">
        <f>(1/9.81)*((SQRT((SIN(RADIANS(90-DEGREES(ASIN(AD1334/2000))))*SQRT(2*Basic!$C$4*9.81)*Tool!$B$125*SIN(RADIANS(90-DEGREES(ASIN(AD1334/2000))))*SQRT(2*Basic!$C$4*9.81)*Tool!$B$125)+(COS(RADIANS(90-DEGREES(ASIN(AD1334/2000))))*SQRT(2*Basic!$C$4*9.81)*COS(RADIANS(90-DEGREES(ASIN(AD1334/2000))))*SQRT(2*Basic!$C$4*9.81))))*SIN(RADIANS(AK1334))+(SQRT(((SQRT((SIN(RADIANS(90-DEGREES(ASIN(AD1334/2000))))*SQRT(2*Basic!$C$4*9.81)*Tool!$B$125*SIN(RADIANS(90-DEGREES(ASIN(AD1334/2000))))*SQRT(2*Basic!$C$4*9.81)*Tool!$B$125)+(COS(RADIANS(90-DEGREES(ASIN(AD1334/2000))))*SQRT(2*Basic!$C$4*9.81)*COS(RADIANS(90-DEGREES(ASIN(AD1334/2000))))*SQRT(2*Basic!$C$4*9.81))))*SIN(RADIANS(AK1334))*(SQRT((SIN(RADIANS(90-DEGREES(ASIN(AD1334/2000))))*SQRT(2*Basic!$C$4*9.81)*Tool!$B$125*SIN(RADIANS(90-DEGREES(ASIN(AD1334/2000))))*SQRT(2*Basic!$C$4*9.81)*Tool!$B$125)+(COS(RADIANS(90-DEGREES(ASIN(AD1334/2000))))*SQRT(2*Basic!$C$4*9.81)*COS(RADIANS(90-DEGREES(ASIN(AD1334/2000))))*SQRT(2*Basic!$C$4*9.81))))*SIN(RADIANS(AK1334)))-19.62*(-Basic!$C$3))))*(SQRT((SIN(RADIANS(90-DEGREES(ASIN(AD1334/2000))))*SQRT(2*Basic!$C$4*9.81)*Tool!$B$125*SIN(RADIANS(90-DEGREES(ASIN(AD1334/2000))))*SQRT(2*Basic!$C$4*9.81)*Tool!$B$125)+(COS(RADIANS(90-DEGREES(ASIN(AD1334/2000))))*SQRT(2*Basic!$C$4*9.81)*COS(RADIANS(90-DEGREES(ASIN(AD1334/2000))))*SQRT(2*Basic!$C$4*9.81))))*COS(RADIANS(AK1334))</f>
        <v>5.8570697551210298</v>
      </c>
    </row>
    <row r="1335" spans="6:45" x14ac:dyDescent="0.3">
      <c r="F1335">
        <v>1333</v>
      </c>
      <c r="G1335" s="31">
        <f t="shared" si="134"/>
        <v>3.9297394037606983</v>
      </c>
      <c r="H1335" s="35">
        <f>Tool!$E$10+('Trajectory Map'!G1335*SIN(RADIANS(90-2*DEGREES(ASIN($D$5/2000))))/COS(RADIANS(90-2*DEGREES(ASIN($D$5/2000))))-('Trajectory Map'!G1335*'Trajectory Map'!G1335/((VLOOKUP($D$5,$AD$3:$AR$2002,15,FALSE)*4*COS(RADIANS(90-2*DEGREES(ASIN($D$5/2000))))*COS(RADIANS(90-2*DEGREES(ASIN($D$5/2000))))))))</f>
        <v>3.5111249516909102</v>
      </c>
      <c r="AD1335" s="33">
        <f t="shared" si="138"/>
        <v>1333</v>
      </c>
      <c r="AE1335" s="33">
        <f t="shared" si="135"/>
        <v>1491.0100603282326</v>
      </c>
      <c r="AH1335" s="33">
        <f t="shared" si="136"/>
        <v>41.797504450806784</v>
      </c>
      <c r="AI1335" s="33">
        <f t="shared" si="137"/>
        <v>48.202495549193216</v>
      </c>
      <c r="AK1335" s="75">
        <f t="shared" si="139"/>
        <v>6.4049910983864322</v>
      </c>
      <c r="AN1335" s="64"/>
      <c r="AQ1335" s="64"/>
      <c r="AR1335" s="75">
        <f>(SQRT((SIN(RADIANS(90-DEGREES(ASIN(AD1335/2000))))*SQRT(2*Basic!$C$4*9.81)*Tool!$B$125*SIN(RADIANS(90-DEGREES(ASIN(AD1335/2000))))*SQRT(2*Basic!$C$4*9.81)*Tool!$B$125)+(COS(RADIANS(90-DEGREES(ASIN(AD1335/2000))))*SQRT(2*Basic!$C$4*9.81)*COS(RADIANS(90-DEGREES(ASIN(AD1335/2000))))*SQRT(2*Basic!$C$4*9.81))))*(SQRT((SIN(RADIANS(90-DEGREES(ASIN(AD1335/2000))))*SQRT(2*Basic!$C$4*9.81)*Tool!$B$125*SIN(RADIANS(90-DEGREES(ASIN(AD1335/2000))))*SQRT(2*Basic!$C$4*9.81)*Tool!$B$125)+(COS(RADIANS(90-DEGREES(ASIN(AD1335/2000))))*SQRT(2*Basic!$C$4*9.81)*COS(RADIANS(90-DEGREES(ASIN(AD1335/2000))))*SQRT(2*Basic!$C$4*9.81))))/(2*9.81)</f>
        <v>1.3040061720100007</v>
      </c>
      <c r="AS1335" s="75">
        <f>(1/9.81)*((SQRT((SIN(RADIANS(90-DEGREES(ASIN(AD1335/2000))))*SQRT(2*Basic!$C$4*9.81)*Tool!$B$125*SIN(RADIANS(90-DEGREES(ASIN(AD1335/2000))))*SQRT(2*Basic!$C$4*9.81)*Tool!$B$125)+(COS(RADIANS(90-DEGREES(ASIN(AD1335/2000))))*SQRT(2*Basic!$C$4*9.81)*COS(RADIANS(90-DEGREES(ASIN(AD1335/2000))))*SQRT(2*Basic!$C$4*9.81))))*SIN(RADIANS(AK1335))+(SQRT(((SQRT((SIN(RADIANS(90-DEGREES(ASIN(AD1335/2000))))*SQRT(2*Basic!$C$4*9.81)*Tool!$B$125*SIN(RADIANS(90-DEGREES(ASIN(AD1335/2000))))*SQRT(2*Basic!$C$4*9.81)*Tool!$B$125)+(COS(RADIANS(90-DEGREES(ASIN(AD1335/2000))))*SQRT(2*Basic!$C$4*9.81)*COS(RADIANS(90-DEGREES(ASIN(AD1335/2000))))*SQRT(2*Basic!$C$4*9.81))))*SIN(RADIANS(AK1335))*(SQRT((SIN(RADIANS(90-DEGREES(ASIN(AD1335/2000))))*SQRT(2*Basic!$C$4*9.81)*Tool!$B$125*SIN(RADIANS(90-DEGREES(ASIN(AD1335/2000))))*SQRT(2*Basic!$C$4*9.81)*Tool!$B$125)+(COS(RADIANS(90-DEGREES(ASIN(AD1335/2000))))*SQRT(2*Basic!$C$4*9.81)*COS(RADIANS(90-DEGREES(ASIN(AD1335/2000))))*SQRT(2*Basic!$C$4*9.81))))*SIN(RADIANS(AK1335)))-19.62*(-Basic!$C$3))))*(SQRT((SIN(RADIANS(90-DEGREES(ASIN(AD1335/2000))))*SQRT(2*Basic!$C$4*9.81)*Tool!$B$125*SIN(RADIANS(90-DEGREES(ASIN(AD1335/2000))))*SQRT(2*Basic!$C$4*9.81)*Tool!$B$125)+(COS(RADIANS(90-DEGREES(ASIN(AD1335/2000))))*SQRT(2*Basic!$C$4*9.81)*COS(RADIANS(90-DEGREES(ASIN(AD1335/2000))))*SQRT(2*Basic!$C$4*9.81))))*COS(RADIANS(AK1335))</f>
        <v>5.8560127288146493</v>
      </c>
    </row>
    <row r="1336" spans="6:45" x14ac:dyDescent="0.3">
      <c r="F1336">
        <v>1334</v>
      </c>
      <c r="G1336" s="31">
        <f t="shared" si="134"/>
        <v>3.9326874453239093</v>
      </c>
      <c r="H1336" s="35">
        <f>Tool!$E$10+('Trajectory Map'!G1336*SIN(RADIANS(90-2*DEGREES(ASIN($D$5/2000))))/COS(RADIANS(90-2*DEGREES(ASIN($D$5/2000))))-('Trajectory Map'!G1336*'Trajectory Map'!G1336/((VLOOKUP($D$5,$AD$3:$AR$2002,15,FALSE)*4*COS(RADIANS(90-2*DEGREES(ASIN($D$5/2000))))*COS(RADIANS(90-2*DEGREES(ASIN($D$5/2000))))))))</f>
        <v>3.5069542817500037</v>
      </c>
      <c r="AD1336" s="33">
        <f t="shared" si="138"/>
        <v>1334</v>
      </c>
      <c r="AE1336" s="33">
        <f t="shared" si="135"/>
        <v>1490.1154317703042</v>
      </c>
      <c r="AH1336" s="33">
        <f t="shared" si="136"/>
        <v>41.835943474937721</v>
      </c>
      <c r="AI1336" s="33">
        <f t="shared" si="137"/>
        <v>48.164056525062279</v>
      </c>
      <c r="AK1336" s="75">
        <f t="shared" si="139"/>
        <v>6.328113050124557</v>
      </c>
      <c r="AN1336" s="64"/>
      <c r="AQ1336" s="64"/>
      <c r="AR1336" s="75">
        <f>(SQRT((SIN(RADIANS(90-DEGREES(ASIN(AD1336/2000))))*SQRT(2*Basic!$C$4*9.81)*Tool!$B$125*SIN(RADIANS(90-DEGREES(ASIN(AD1336/2000))))*SQRT(2*Basic!$C$4*9.81)*Tool!$B$125)+(COS(RADIANS(90-DEGREES(ASIN(AD1336/2000))))*SQRT(2*Basic!$C$4*9.81)*COS(RADIANS(90-DEGREES(ASIN(AD1336/2000))))*SQRT(2*Basic!$C$4*9.81))))*(SQRT((SIN(RADIANS(90-DEGREES(ASIN(AD1336/2000))))*SQRT(2*Basic!$C$4*9.81)*Tool!$B$125*SIN(RADIANS(90-DEGREES(ASIN(AD1336/2000))))*SQRT(2*Basic!$C$4*9.81)*Tool!$B$125)+(COS(RADIANS(90-DEGREES(ASIN(AD1336/2000))))*SQRT(2*Basic!$C$4*9.81)*COS(RADIANS(90-DEGREES(ASIN(AD1336/2000))))*SQRT(2*Basic!$C$4*9.81))))/(2*9.81)</f>
        <v>1.3047211680400006</v>
      </c>
      <c r="AS1336" s="75">
        <f>(1/9.81)*((SQRT((SIN(RADIANS(90-DEGREES(ASIN(AD1336/2000))))*SQRT(2*Basic!$C$4*9.81)*Tool!$B$125*SIN(RADIANS(90-DEGREES(ASIN(AD1336/2000))))*SQRT(2*Basic!$C$4*9.81)*Tool!$B$125)+(COS(RADIANS(90-DEGREES(ASIN(AD1336/2000))))*SQRT(2*Basic!$C$4*9.81)*COS(RADIANS(90-DEGREES(ASIN(AD1336/2000))))*SQRT(2*Basic!$C$4*9.81))))*SIN(RADIANS(AK1336))+(SQRT(((SQRT((SIN(RADIANS(90-DEGREES(ASIN(AD1336/2000))))*SQRT(2*Basic!$C$4*9.81)*Tool!$B$125*SIN(RADIANS(90-DEGREES(ASIN(AD1336/2000))))*SQRT(2*Basic!$C$4*9.81)*Tool!$B$125)+(COS(RADIANS(90-DEGREES(ASIN(AD1336/2000))))*SQRT(2*Basic!$C$4*9.81)*COS(RADIANS(90-DEGREES(ASIN(AD1336/2000))))*SQRT(2*Basic!$C$4*9.81))))*SIN(RADIANS(AK1336))*(SQRT((SIN(RADIANS(90-DEGREES(ASIN(AD1336/2000))))*SQRT(2*Basic!$C$4*9.81)*Tool!$B$125*SIN(RADIANS(90-DEGREES(ASIN(AD1336/2000))))*SQRT(2*Basic!$C$4*9.81)*Tool!$B$125)+(COS(RADIANS(90-DEGREES(ASIN(AD1336/2000))))*SQRT(2*Basic!$C$4*9.81)*COS(RADIANS(90-DEGREES(ASIN(AD1336/2000))))*SQRT(2*Basic!$C$4*9.81))))*SIN(RADIANS(AK1336)))-19.62*(-Basic!$C$3))))*(SQRT((SIN(RADIANS(90-DEGREES(ASIN(AD1336/2000))))*SQRT(2*Basic!$C$4*9.81)*Tool!$B$125*SIN(RADIANS(90-DEGREES(ASIN(AD1336/2000))))*SQRT(2*Basic!$C$4*9.81)*Tool!$B$125)+(COS(RADIANS(90-DEGREES(ASIN(AD1336/2000))))*SQRT(2*Basic!$C$4*9.81)*COS(RADIANS(90-DEGREES(ASIN(AD1336/2000))))*SQRT(2*Basic!$C$4*9.81))))*COS(RADIANS(AK1336))</f>
        <v>5.854941289182336</v>
      </c>
    </row>
    <row r="1337" spans="6:45" x14ac:dyDescent="0.3">
      <c r="F1337">
        <v>1335</v>
      </c>
      <c r="G1337" s="31">
        <f t="shared" si="134"/>
        <v>3.9356354868871208</v>
      </c>
      <c r="H1337" s="35">
        <f>Tool!$E$10+('Trajectory Map'!G1337*SIN(RADIANS(90-2*DEGREES(ASIN($D$5/2000))))/COS(RADIANS(90-2*DEGREES(ASIN($D$5/2000))))-('Trajectory Map'!G1337*'Trajectory Map'!G1337/((VLOOKUP($D$5,$AD$3:$AR$2002,15,FALSE)*4*COS(RADIANS(90-2*DEGREES(ASIN($D$5/2000))))*COS(RADIANS(90-2*DEGREES(ASIN($D$5/2000))))))))</f>
        <v>3.5027801582155811</v>
      </c>
      <c r="AD1337" s="33">
        <f t="shared" si="138"/>
        <v>1335</v>
      </c>
      <c r="AE1337" s="33">
        <f t="shared" si="135"/>
        <v>1489.2195942842009</v>
      </c>
      <c r="AH1337" s="33">
        <f t="shared" si="136"/>
        <v>41.874405599445645</v>
      </c>
      <c r="AI1337" s="33">
        <f t="shared" si="137"/>
        <v>48.125594400554355</v>
      </c>
      <c r="AK1337" s="75">
        <f t="shared" si="139"/>
        <v>6.2511888011087109</v>
      </c>
      <c r="AN1337" s="64"/>
      <c r="AQ1337" s="64"/>
      <c r="AR1337" s="75">
        <f>(SQRT((SIN(RADIANS(90-DEGREES(ASIN(AD1337/2000))))*SQRT(2*Basic!$C$4*9.81)*Tool!$B$125*SIN(RADIANS(90-DEGREES(ASIN(AD1337/2000))))*SQRT(2*Basic!$C$4*9.81)*Tool!$B$125)+(COS(RADIANS(90-DEGREES(ASIN(AD1337/2000))))*SQRT(2*Basic!$C$4*9.81)*COS(RADIANS(90-DEGREES(ASIN(AD1337/2000))))*SQRT(2*Basic!$C$4*9.81))))*(SQRT((SIN(RADIANS(90-DEGREES(ASIN(AD1337/2000))))*SQRT(2*Basic!$C$4*9.81)*Tool!$B$125*SIN(RADIANS(90-DEGREES(ASIN(AD1337/2000))))*SQRT(2*Basic!$C$4*9.81)*Tool!$B$125)+(COS(RADIANS(90-DEGREES(ASIN(AD1337/2000))))*SQRT(2*Basic!$C$4*9.81)*COS(RADIANS(90-DEGREES(ASIN(AD1337/2000))))*SQRT(2*Basic!$C$4*9.81))))/(2*9.81)</f>
        <v>1.3054367002499998</v>
      </c>
      <c r="AS1337" s="75">
        <f>(1/9.81)*((SQRT((SIN(RADIANS(90-DEGREES(ASIN(AD1337/2000))))*SQRT(2*Basic!$C$4*9.81)*Tool!$B$125*SIN(RADIANS(90-DEGREES(ASIN(AD1337/2000))))*SQRT(2*Basic!$C$4*9.81)*Tool!$B$125)+(COS(RADIANS(90-DEGREES(ASIN(AD1337/2000))))*SQRT(2*Basic!$C$4*9.81)*COS(RADIANS(90-DEGREES(ASIN(AD1337/2000))))*SQRT(2*Basic!$C$4*9.81))))*SIN(RADIANS(AK1337))+(SQRT(((SQRT((SIN(RADIANS(90-DEGREES(ASIN(AD1337/2000))))*SQRT(2*Basic!$C$4*9.81)*Tool!$B$125*SIN(RADIANS(90-DEGREES(ASIN(AD1337/2000))))*SQRT(2*Basic!$C$4*9.81)*Tool!$B$125)+(COS(RADIANS(90-DEGREES(ASIN(AD1337/2000))))*SQRT(2*Basic!$C$4*9.81)*COS(RADIANS(90-DEGREES(ASIN(AD1337/2000))))*SQRT(2*Basic!$C$4*9.81))))*SIN(RADIANS(AK1337))*(SQRT((SIN(RADIANS(90-DEGREES(ASIN(AD1337/2000))))*SQRT(2*Basic!$C$4*9.81)*Tool!$B$125*SIN(RADIANS(90-DEGREES(ASIN(AD1337/2000))))*SQRT(2*Basic!$C$4*9.81)*Tool!$B$125)+(COS(RADIANS(90-DEGREES(ASIN(AD1337/2000))))*SQRT(2*Basic!$C$4*9.81)*COS(RADIANS(90-DEGREES(ASIN(AD1337/2000))))*SQRT(2*Basic!$C$4*9.81))))*SIN(RADIANS(AK1337)))-19.62*(-Basic!$C$3))))*(SQRT((SIN(RADIANS(90-DEGREES(ASIN(AD1337/2000))))*SQRT(2*Basic!$C$4*9.81)*Tool!$B$125*SIN(RADIANS(90-DEGREES(ASIN(AD1337/2000))))*SQRT(2*Basic!$C$4*9.81)*Tool!$B$125)+(COS(RADIANS(90-DEGREES(ASIN(AD1337/2000))))*SQRT(2*Basic!$C$4*9.81)*COS(RADIANS(90-DEGREES(ASIN(AD1337/2000))))*SQRT(2*Basic!$C$4*9.81))))*COS(RADIANS(AK1337))</f>
        <v>5.8538554256768789</v>
      </c>
    </row>
    <row r="1338" spans="6:45" x14ac:dyDescent="0.3">
      <c r="F1338">
        <v>1336</v>
      </c>
      <c r="G1338" s="31">
        <f t="shared" si="134"/>
        <v>3.9385835284503319</v>
      </c>
      <c r="H1338" s="35">
        <f>Tool!$E$10+('Trajectory Map'!G1338*SIN(RADIANS(90-2*DEGREES(ASIN($D$5/2000))))/COS(RADIANS(90-2*DEGREES(ASIN($D$5/2000))))-('Trajectory Map'!G1338*'Trajectory Map'!G1338/((VLOOKUP($D$5,$AD$3:$AR$2002,15,FALSE)*4*COS(RADIANS(90-2*DEGREES(ASIN($D$5/2000))))*COS(RADIANS(90-2*DEGREES(ASIN($D$5/2000))))))))</f>
        <v>3.4986025810876455</v>
      </c>
      <c r="AD1338" s="33">
        <f t="shared" si="138"/>
        <v>1336</v>
      </c>
      <c r="AE1338" s="33">
        <f t="shared" si="135"/>
        <v>1488.322545686922</v>
      </c>
      <c r="AH1338" s="33">
        <f t="shared" si="136"/>
        <v>41.912890883391583</v>
      </c>
      <c r="AI1338" s="33">
        <f t="shared" si="137"/>
        <v>48.087109116608417</v>
      </c>
      <c r="AK1338" s="75">
        <f t="shared" si="139"/>
        <v>6.1742182332168341</v>
      </c>
      <c r="AN1338" s="64"/>
      <c r="AQ1338" s="64"/>
      <c r="AR1338" s="75">
        <f>(SQRT((SIN(RADIANS(90-DEGREES(ASIN(AD1338/2000))))*SQRT(2*Basic!$C$4*9.81)*Tool!$B$125*SIN(RADIANS(90-DEGREES(ASIN(AD1338/2000))))*SQRT(2*Basic!$C$4*9.81)*Tool!$B$125)+(COS(RADIANS(90-DEGREES(ASIN(AD1338/2000))))*SQRT(2*Basic!$C$4*9.81)*COS(RADIANS(90-DEGREES(ASIN(AD1338/2000))))*SQRT(2*Basic!$C$4*9.81))))*(SQRT((SIN(RADIANS(90-DEGREES(ASIN(AD1338/2000))))*SQRT(2*Basic!$C$4*9.81)*Tool!$B$125*SIN(RADIANS(90-DEGREES(ASIN(AD1338/2000))))*SQRT(2*Basic!$C$4*9.81)*Tool!$B$125)+(COS(RADIANS(90-DEGREES(ASIN(AD1338/2000))))*SQRT(2*Basic!$C$4*9.81)*COS(RADIANS(90-DEGREES(ASIN(AD1338/2000))))*SQRT(2*Basic!$C$4*9.81))))/(2*9.81)</f>
        <v>1.3061527686400001</v>
      </c>
      <c r="AS1338" s="75">
        <f>(1/9.81)*((SQRT((SIN(RADIANS(90-DEGREES(ASIN(AD1338/2000))))*SQRT(2*Basic!$C$4*9.81)*Tool!$B$125*SIN(RADIANS(90-DEGREES(ASIN(AD1338/2000))))*SQRT(2*Basic!$C$4*9.81)*Tool!$B$125)+(COS(RADIANS(90-DEGREES(ASIN(AD1338/2000))))*SQRT(2*Basic!$C$4*9.81)*COS(RADIANS(90-DEGREES(ASIN(AD1338/2000))))*SQRT(2*Basic!$C$4*9.81))))*SIN(RADIANS(AK1338))+(SQRT(((SQRT((SIN(RADIANS(90-DEGREES(ASIN(AD1338/2000))))*SQRT(2*Basic!$C$4*9.81)*Tool!$B$125*SIN(RADIANS(90-DEGREES(ASIN(AD1338/2000))))*SQRT(2*Basic!$C$4*9.81)*Tool!$B$125)+(COS(RADIANS(90-DEGREES(ASIN(AD1338/2000))))*SQRT(2*Basic!$C$4*9.81)*COS(RADIANS(90-DEGREES(ASIN(AD1338/2000))))*SQRT(2*Basic!$C$4*9.81))))*SIN(RADIANS(AK1338))*(SQRT((SIN(RADIANS(90-DEGREES(ASIN(AD1338/2000))))*SQRT(2*Basic!$C$4*9.81)*Tool!$B$125*SIN(RADIANS(90-DEGREES(ASIN(AD1338/2000))))*SQRT(2*Basic!$C$4*9.81)*Tool!$B$125)+(COS(RADIANS(90-DEGREES(ASIN(AD1338/2000))))*SQRT(2*Basic!$C$4*9.81)*COS(RADIANS(90-DEGREES(ASIN(AD1338/2000))))*SQRT(2*Basic!$C$4*9.81))))*SIN(RADIANS(AK1338)))-19.62*(-Basic!$C$3))))*(SQRT((SIN(RADIANS(90-DEGREES(ASIN(AD1338/2000))))*SQRT(2*Basic!$C$4*9.81)*Tool!$B$125*SIN(RADIANS(90-DEGREES(ASIN(AD1338/2000))))*SQRT(2*Basic!$C$4*9.81)*Tool!$B$125)+(COS(RADIANS(90-DEGREES(ASIN(AD1338/2000))))*SQRT(2*Basic!$C$4*9.81)*COS(RADIANS(90-DEGREES(ASIN(AD1338/2000))))*SQRT(2*Basic!$C$4*9.81))))*COS(RADIANS(AK1338))</f>
        <v>5.8527551277811432</v>
      </c>
    </row>
    <row r="1339" spans="6:45" x14ac:dyDescent="0.3">
      <c r="F1339">
        <v>1337</v>
      </c>
      <c r="G1339" s="31">
        <f t="shared" si="134"/>
        <v>3.9415315700135434</v>
      </c>
      <c r="H1339" s="35">
        <f>Tool!$E$10+('Trajectory Map'!G1339*SIN(RADIANS(90-2*DEGREES(ASIN($D$5/2000))))/COS(RADIANS(90-2*DEGREES(ASIN($D$5/2000))))-('Trajectory Map'!G1339*'Trajectory Map'!G1339/((VLOOKUP($D$5,$AD$3:$AR$2002,15,FALSE)*4*COS(RADIANS(90-2*DEGREES(ASIN($D$5/2000))))*COS(RADIANS(90-2*DEGREES(ASIN($D$5/2000))))))))</f>
        <v>3.4944215503661953</v>
      </c>
      <c r="AD1339" s="33">
        <f t="shared" si="138"/>
        <v>1337</v>
      </c>
      <c r="AE1339" s="33">
        <f t="shared" si="135"/>
        <v>1487.4242837872455</v>
      </c>
      <c r="AH1339" s="33">
        <f t="shared" si="136"/>
        <v>41.95139938605638</v>
      </c>
      <c r="AI1339" s="33">
        <f t="shared" si="137"/>
        <v>48.04860061394362</v>
      </c>
      <c r="AK1339" s="75">
        <f t="shared" si="139"/>
        <v>6.0972012278872398</v>
      </c>
      <c r="AN1339" s="64"/>
      <c r="AQ1339" s="64"/>
      <c r="AR1339" s="75">
        <f>(SQRT((SIN(RADIANS(90-DEGREES(ASIN(AD1339/2000))))*SQRT(2*Basic!$C$4*9.81)*Tool!$B$125*SIN(RADIANS(90-DEGREES(ASIN(AD1339/2000))))*SQRT(2*Basic!$C$4*9.81)*Tool!$B$125)+(COS(RADIANS(90-DEGREES(ASIN(AD1339/2000))))*SQRT(2*Basic!$C$4*9.81)*COS(RADIANS(90-DEGREES(ASIN(AD1339/2000))))*SQRT(2*Basic!$C$4*9.81))))*(SQRT((SIN(RADIANS(90-DEGREES(ASIN(AD1339/2000))))*SQRT(2*Basic!$C$4*9.81)*Tool!$B$125*SIN(RADIANS(90-DEGREES(ASIN(AD1339/2000))))*SQRT(2*Basic!$C$4*9.81)*Tool!$B$125)+(COS(RADIANS(90-DEGREES(ASIN(AD1339/2000))))*SQRT(2*Basic!$C$4*9.81)*COS(RADIANS(90-DEGREES(ASIN(AD1339/2000))))*SQRT(2*Basic!$C$4*9.81))))/(2*9.81)</f>
        <v>1.3068693732099999</v>
      </c>
      <c r="AS1339" s="75">
        <f>(1/9.81)*((SQRT((SIN(RADIANS(90-DEGREES(ASIN(AD1339/2000))))*SQRT(2*Basic!$C$4*9.81)*Tool!$B$125*SIN(RADIANS(90-DEGREES(ASIN(AD1339/2000))))*SQRT(2*Basic!$C$4*9.81)*Tool!$B$125)+(COS(RADIANS(90-DEGREES(ASIN(AD1339/2000))))*SQRT(2*Basic!$C$4*9.81)*COS(RADIANS(90-DEGREES(ASIN(AD1339/2000))))*SQRT(2*Basic!$C$4*9.81))))*SIN(RADIANS(AK1339))+(SQRT(((SQRT((SIN(RADIANS(90-DEGREES(ASIN(AD1339/2000))))*SQRT(2*Basic!$C$4*9.81)*Tool!$B$125*SIN(RADIANS(90-DEGREES(ASIN(AD1339/2000))))*SQRT(2*Basic!$C$4*9.81)*Tool!$B$125)+(COS(RADIANS(90-DEGREES(ASIN(AD1339/2000))))*SQRT(2*Basic!$C$4*9.81)*COS(RADIANS(90-DEGREES(ASIN(AD1339/2000))))*SQRT(2*Basic!$C$4*9.81))))*SIN(RADIANS(AK1339))*(SQRT((SIN(RADIANS(90-DEGREES(ASIN(AD1339/2000))))*SQRT(2*Basic!$C$4*9.81)*Tool!$B$125*SIN(RADIANS(90-DEGREES(ASIN(AD1339/2000))))*SQRT(2*Basic!$C$4*9.81)*Tool!$B$125)+(COS(RADIANS(90-DEGREES(ASIN(AD1339/2000))))*SQRT(2*Basic!$C$4*9.81)*COS(RADIANS(90-DEGREES(ASIN(AD1339/2000))))*SQRT(2*Basic!$C$4*9.81))))*SIN(RADIANS(AK1339)))-19.62*(-Basic!$C$3))))*(SQRT((SIN(RADIANS(90-DEGREES(ASIN(AD1339/2000))))*SQRT(2*Basic!$C$4*9.81)*Tool!$B$125*SIN(RADIANS(90-DEGREES(ASIN(AD1339/2000))))*SQRT(2*Basic!$C$4*9.81)*Tool!$B$125)+(COS(RADIANS(90-DEGREES(ASIN(AD1339/2000))))*SQRT(2*Basic!$C$4*9.81)*COS(RADIANS(90-DEGREES(ASIN(AD1339/2000))))*SQRT(2*Basic!$C$4*9.81))))*COS(RADIANS(AK1339))</f>
        <v>5.851640385008066</v>
      </c>
    </row>
    <row r="1340" spans="6:45" x14ac:dyDescent="0.3">
      <c r="F1340">
        <v>1338</v>
      </c>
      <c r="G1340" s="31">
        <f t="shared" si="134"/>
        <v>3.9444796115767549</v>
      </c>
      <c r="H1340" s="35">
        <f>Tool!$E$10+('Trajectory Map'!G1340*SIN(RADIANS(90-2*DEGREES(ASIN($D$5/2000))))/COS(RADIANS(90-2*DEGREES(ASIN($D$5/2000))))-('Trajectory Map'!G1340*'Trajectory Map'!G1340/((VLOOKUP($D$5,$AD$3:$AR$2002,15,FALSE)*4*COS(RADIANS(90-2*DEGREES(ASIN($D$5/2000))))*COS(RADIANS(90-2*DEGREES(ASIN($D$5/2000))))))))</f>
        <v>3.4902370660512307</v>
      </c>
      <c r="AD1340" s="33">
        <f t="shared" si="138"/>
        <v>1338</v>
      </c>
      <c r="AE1340" s="33">
        <f t="shared" si="135"/>
        <v>1486.5248063856857</v>
      </c>
      <c r="AH1340" s="33">
        <f t="shared" si="136"/>
        <v>41.989931166941943</v>
      </c>
      <c r="AI1340" s="33">
        <f t="shared" si="137"/>
        <v>48.010068833058057</v>
      </c>
      <c r="AK1340" s="75">
        <f t="shared" si="139"/>
        <v>6.0201376661161135</v>
      </c>
      <c r="AN1340" s="64"/>
      <c r="AQ1340" s="64"/>
      <c r="AR1340" s="75">
        <f>(SQRT((SIN(RADIANS(90-DEGREES(ASIN(AD1340/2000))))*SQRT(2*Basic!$C$4*9.81)*Tool!$B$125*SIN(RADIANS(90-DEGREES(ASIN(AD1340/2000))))*SQRT(2*Basic!$C$4*9.81)*Tool!$B$125)+(COS(RADIANS(90-DEGREES(ASIN(AD1340/2000))))*SQRT(2*Basic!$C$4*9.81)*COS(RADIANS(90-DEGREES(ASIN(AD1340/2000))))*SQRT(2*Basic!$C$4*9.81))))*(SQRT((SIN(RADIANS(90-DEGREES(ASIN(AD1340/2000))))*SQRT(2*Basic!$C$4*9.81)*Tool!$B$125*SIN(RADIANS(90-DEGREES(ASIN(AD1340/2000))))*SQRT(2*Basic!$C$4*9.81)*Tool!$B$125)+(COS(RADIANS(90-DEGREES(ASIN(AD1340/2000))))*SQRT(2*Basic!$C$4*9.81)*COS(RADIANS(90-DEGREES(ASIN(AD1340/2000))))*SQRT(2*Basic!$C$4*9.81))))/(2*9.81)</f>
        <v>1.30758651396</v>
      </c>
      <c r="AS1340" s="75">
        <f>(1/9.81)*((SQRT((SIN(RADIANS(90-DEGREES(ASIN(AD1340/2000))))*SQRT(2*Basic!$C$4*9.81)*Tool!$B$125*SIN(RADIANS(90-DEGREES(ASIN(AD1340/2000))))*SQRT(2*Basic!$C$4*9.81)*Tool!$B$125)+(COS(RADIANS(90-DEGREES(ASIN(AD1340/2000))))*SQRT(2*Basic!$C$4*9.81)*COS(RADIANS(90-DEGREES(ASIN(AD1340/2000))))*SQRT(2*Basic!$C$4*9.81))))*SIN(RADIANS(AK1340))+(SQRT(((SQRT((SIN(RADIANS(90-DEGREES(ASIN(AD1340/2000))))*SQRT(2*Basic!$C$4*9.81)*Tool!$B$125*SIN(RADIANS(90-DEGREES(ASIN(AD1340/2000))))*SQRT(2*Basic!$C$4*9.81)*Tool!$B$125)+(COS(RADIANS(90-DEGREES(ASIN(AD1340/2000))))*SQRT(2*Basic!$C$4*9.81)*COS(RADIANS(90-DEGREES(ASIN(AD1340/2000))))*SQRT(2*Basic!$C$4*9.81))))*SIN(RADIANS(AK1340))*(SQRT((SIN(RADIANS(90-DEGREES(ASIN(AD1340/2000))))*SQRT(2*Basic!$C$4*9.81)*Tool!$B$125*SIN(RADIANS(90-DEGREES(ASIN(AD1340/2000))))*SQRT(2*Basic!$C$4*9.81)*Tool!$B$125)+(COS(RADIANS(90-DEGREES(ASIN(AD1340/2000))))*SQRT(2*Basic!$C$4*9.81)*COS(RADIANS(90-DEGREES(ASIN(AD1340/2000))))*SQRT(2*Basic!$C$4*9.81))))*SIN(RADIANS(AK1340)))-19.62*(-Basic!$C$3))))*(SQRT((SIN(RADIANS(90-DEGREES(ASIN(AD1340/2000))))*SQRT(2*Basic!$C$4*9.81)*Tool!$B$125*SIN(RADIANS(90-DEGREES(ASIN(AD1340/2000))))*SQRT(2*Basic!$C$4*9.81)*Tool!$B$125)+(COS(RADIANS(90-DEGREES(ASIN(AD1340/2000))))*SQRT(2*Basic!$C$4*9.81)*COS(RADIANS(90-DEGREES(ASIN(AD1340/2000))))*SQRT(2*Basic!$C$4*9.81))))*COS(RADIANS(AK1340))</f>
        <v>5.8505111869006328</v>
      </c>
    </row>
    <row r="1341" spans="6:45" x14ac:dyDescent="0.3">
      <c r="F1341">
        <v>1339</v>
      </c>
      <c r="G1341" s="31">
        <f t="shared" si="134"/>
        <v>3.9474276531399659</v>
      </c>
      <c r="H1341" s="35">
        <f>Tool!$E$10+('Trajectory Map'!G1341*SIN(RADIANS(90-2*DEGREES(ASIN($D$5/2000))))/COS(RADIANS(90-2*DEGREES(ASIN($D$5/2000))))-('Trajectory Map'!G1341*'Trajectory Map'!G1341/((VLOOKUP($D$5,$AD$3:$AR$2002,15,FALSE)*4*COS(RADIANS(90-2*DEGREES(ASIN($D$5/2000))))*COS(RADIANS(90-2*DEGREES(ASIN($D$5/2000))))))))</f>
        <v>3.4860491281427528</v>
      </c>
      <c r="AD1341" s="33">
        <f t="shared" si="138"/>
        <v>1339</v>
      </c>
      <c r="AE1341" s="33">
        <f t="shared" si="135"/>
        <v>1485.6241112744501</v>
      </c>
      <c r="AH1341" s="33">
        <f t="shared" si="136"/>
        <v>42.028486285772367</v>
      </c>
      <c r="AI1341" s="33">
        <f t="shared" si="137"/>
        <v>47.971513714227633</v>
      </c>
      <c r="AK1341" s="75">
        <f t="shared" si="139"/>
        <v>5.9430274284552667</v>
      </c>
      <c r="AN1341" s="64"/>
      <c r="AQ1341" s="64"/>
      <c r="AR1341" s="75">
        <f>(SQRT((SIN(RADIANS(90-DEGREES(ASIN(AD1341/2000))))*SQRT(2*Basic!$C$4*9.81)*Tool!$B$125*SIN(RADIANS(90-DEGREES(ASIN(AD1341/2000))))*SQRT(2*Basic!$C$4*9.81)*Tool!$B$125)+(COS(RADIANS(90-DEGREES(ASIN(AD1341/2000))))*SQRT(2*Basic!$C$4*9.81)*COS(RADIANS(90-DEGREES(ASIN(AD1341/2000))))*SQRT(2*Basic!$C$4*9.81))))*(SQRT((SIN(RADIANS(90-DEGREES(ASIN(AD1341/2000))))*SQRT(2*Basic!$C$4*9.81)*Tool!$B$125*SIN(RADIANS(90-DEGREES(ASIN(AD1341/2000))))*SQRT(2*Basic!$C$4*9.81)*Tool!$B$125)+(COS(RADIANS(90-DEGREES(ASIN(AD1341/2000))))*SQRT(2*Basic!$C$4*9.81)*COS(RADIANS(90-DEGREES(ASIN(AD1341/2000))))*SQRT(2*Basic!$C$4*9.81))))/(2*9.81)</f>
        <v>1.3083041908900002</v>
      </c>
      <c r="AS1341" s="75">
        <f>(1/9.81)*((SQRT((SIN(RADIANS(90-DEGREES(ASIN(AD1341/2000))))*SQRT(2*Basic!$C$4*9.81)*Tool!$B$125*SIN(RADIANS(90-DEGREES(ASIN(AD1341/2000))))*SQRT(2*Basic!$C$4*9.81)*Tool!$B$125)+(COS(RADIANS(90-DEGREES(ASIN(AD1341/2000))))*SQRT(2*Basic!$C$4*9.81)*COS(RADIANS(90-DEGREES(ASIN(AD1341/2000))))*SQRT(2*Basic!$C$4*9.81))))*SIN(RADIANS(AK1341))+(SQRT(((SQRT((SIN(RADIANS(90-DEGREES(ASIN(AD1341/2000))))*SQRT(2*Basic!$C$4*9.81)*Tool!$B$125*SIN(RADIANS(90-DEGREES(ASIN(AD1341/2000))))*SQRT(2*Basic!$C$4*9.81)*Tool!$B$125)+(COS(RADIANS(90-DEGREES(ASIN(AD1341/2000))))*SQRT(2*Basic!$C$4*9.81)*COS(RADIANS(90-DEGREES(ASIN(AD1341/2000))))*SQRT(2*Basic!$C$4*9.81))))*SIN(RADIANS(AK1341))*(SQRT((SIN(RADIANS(90-DEGREES(ASIN(AD1341/2000))))*SQRT(2*Basic!$C$4*9.81)*Tool!$B$125*SIN(RADIANS(90-DEGREES(ASIN(AD1341/2000))))*SQRT(2*Basic!$C$4*9.81)*Tool!$B$125)+(COS(RADIANS(90-DEGREES(ASIN(AD1341/2000))))*SQRT(2*Basic!$C$4*9.81)*COS(RADIANS(90-DEGREES(ASIN(AD1341/2000))))*SQRT(2*Basic!$C$4*9.81))))*SIN(RADIANS(AK1341)))-19.62*(-Basic!$C$3))))*(SQRT((SIN(RADIANS(90-DEGREES(ASIN(AD1341/2000))))*SQRT(2*Basic!$C$4*9.81)*Tool!$B$125*SIN(RADIANS(90-DEGREES(ASIN(AD1341/2000))))*SQRT(2*Basic!$C$4*9.81)*Tool!$B$125)+(COS(RADIANS(90-DEGREES(ASIN(AD1341/2000))))*SQRT(2*Basic!$C$4*9.81)*COS(RADIANS(90-DEGREES(ASIN(AD1341/2000))))*SQRT(2*Basic!$C$4*9.81))))*COS(RADIANS(AK1341))</f>
        <v>5.8493675230318605</v>
      </c>
    </row>
    <row r="1342" spans="6:45" x14ac:dyDescent="0.3">
      <c r="F1342">
        <v>1340</v>
      </c>
      <c r="G1342" s="31">
        <f t="shared" si="134"/>
        <v>3.9503756947031774</v>
      </c>
      <c r="H1342" s="35">
        <f>Tool!$E$10+('Trajectory Map'!G1342*SIN(RADIANS(90-2*DEGREES(ASIN($D$5/2000))))/COS(RADIANS(90-2*DEGREES(ASIN($D$5/2000))))-('Trajectory Map'!G1342*'Trajectory Map'!G1342/((VLOOKUP($D$5,$AD$3:$AR$2002,15,FALSE)*4*COS(RADIANS(90-2*DEGREES(ASIN($D$5/2000))))*COS(RADIANS(90-2*DEGREES(ASIN($D$5/2000))))))))</f>
        <v>3.4818577366407606</v>
      </c>
      <c r="AD1342" s="33">
        <f t="shared" si="138"/>
        <v>1340</v>
      </c>
      <c r="AE1342" s="33">
        <f t="shared" si="135"/>
        <v>1484.7221962373972</v>
      </c>
      <c r="AH1342" s="33">
        <f t="shared" si="136"/>
        <v>42.067064802495175</v>
      </c>
      <c r="AI1342" s="33">
        <f t="shared" si="137"/>
        <v>47.932935197504825</v>
      </c>
      <c r="AK1342" s="75">
        <f t="shared" si="139"/>
        <v>5.8658703950096509</v>
      </c>
      <c r="AN1342" s="64"/>
      <c r="AQ1342" s="64"/>
      <c r="AR1342" s="75">
        <f>(SQRT((SIN(RADIANS(90-DEGREES(ASIN(AD1342/2000))))*SQRT(2*Basic!$C$4*9.81)*Tool!$B$125*SIN(RADIANS(90-DEGREES(ASIN(AD1342/2000))))*SQRT(2*Basic!$C$4*9.81)*Tool!$B$125)+(COS(RADIANS(90-DEGREES(ASIN(AD1342/2000))))*SQRT(2*Basic!$C$4*9.81)*COS(RADIANS(90-DEGREES(ASIN(AD1342/2000))))*SQRT(2*Basic!$C$4*9.81))))*(SQRT((SIN(RADIANS(90-DEGREES(ASIN(AD1342/2000))))*SQRT(2*Basic!$C$4*9.81)*Tool!$B$125*SIN(RADIANS(90-DEGREES(ASIN(AD1342/2000))))*SQRT(2*Basic!$C$4*9.81)*Tool!$B$125)+(COS(RADIANS(90-DEGREES(ASIN(AD1342/2000))))*SQRT(2*Basic!$C$4*9.81)*COS(RADIANS(90-DEGREES(ASIN(AD1342/2000))))*SQRT(2*Basic!$C$4*9.81))))/(2*9.81)</f>
        <v>1.3090224039999996</v>
      </c>
      <c r="AS1342" s="75">
        <f>(1/9.81)*((SQRT((SIN(RADIANS(90-DEGREES(ASIN(AD1342/2000))))*SQRT(2*Basic!$C$4*9.81)*Tool!$B$125*SIN(RADIANS(90-DEGREES(ASIN(AD1342/2000))))*SQRT(2*Basic!$C$4*9.81)*Tool!$B$125)+(COS(RADIANS(90-DEGREES(ASIN(AD1342/2000))))*SQRT(2*Basic!$C$4*9.81)*COS(RADIANS(90-DEGREES(ASIN(AD1342/2000))))*SQRT(2*Basic!$C$4*9.81))))*SIN(RADIANS(AK1342))+(SQRT(((SQRT((SIN(RADIANS(90-DEGREES(ASIN(AD1342/2000))))*SQRT(2*Basic!$C$4*9.81)*Tool!$B$125*SIN(RADIANS(90-DEGREES(ASIN(AD1342/2000))))*SQRT(2*Basic!$C$4*9.81)*Tool!$B$125)+(COS(RADIANS(90-DEGREES(ASIN(AD1342/2000))))*SQRT(2*Basic!$C$4*9.81)*COS(RADIANS(90-DEGREES(ASIN(AD1342/2000))))*SQRT(2*Basic!$C$4*9.81))))*SIN(RADIANS(AK1342))*(SQRT((SIN(RADIANS(90-DEGREES(ASIN(AD1342/2000))))*SQRT(2*Basic!$C$4*9.81)*Tool!$B$125*SIN(RADIANS(90-DEGREES(ASIN(AD1342/2000))))*SQRT(2*Basic!$C$4*9.81)*Tool!$B$125)+(COS(RADIANS(90-DEGREES(ASIN(AD1342/2000))))*SQRT(2*Basic!$C$4*9.81)*COS(RADIANS(90-DEGREES(ASIN(AD1342/2000))))*SQRT(2*Basic!$C$4*9.81))))*SIN(RADIANS(AK1342)))-19.62*(-Basic!$C$3))))*(SQRT((SIN(RADIANS(90-DEGREES(ASIN(AD1342/2000))))*SQRT(2*Basic!$C$4*9.81)*Tool!$B$125*SIN(RADIANS(90-DEGREES(ASIN(AD1342/2000))))*SQRT(2*Basic!$C$4*9.81)*Tool!$B$125)+(COS(RADIANS(90-DEGREES(ASIN(AD1342/2000))))*SQRT(2*Basic!$C$4*9.81)*COS(RADIANS(90-DEGREES(ASIN(AD1342/2000))))*SQRT(2*Basic!$C$4*9.81))))*COS(RADIANS(AK1342))</f>
        <v>5.8482093830047805</v>
      </c>
    </row>
    <row r="1343" spans="6:45" x14ac:dyDescent="0.3">
      <c r="F1343">
        <v>1341</v>
      </c>
      <c r="G1343" s="31">
        <f t="shared" si="134"/>
        <v>3.9533237362663884</v>
      </c>
      <c r="H1343" s="35">
        <f>Tool!$E$10+('Trajectory Map'!G1343*SIN(RADIANS(90-2*DEGREES(ASIN($D$5/2000))))/COS(RADIANS(90-2*DEGREES(ASIN($D$5/2000))))-('Trajectory Map'!G1343*'Trajectory Map'!G1343/((VLOOKUP($D$5,$AD$3:$AR$2002,15,FALSE)*4*COS(RADIANS(90-2*DEGREES(ASIN($D$5/2000))))*COS(RADIANS(90-2*DEGREES(ASIN($D$5/2000))))))))</f>
        <v>3.4776628915452545</v>
      </c>
      <c r="AD1343" s="33">
        <f t="shared" si="138"/>
        <v>1341</v>
      </c>
      <c r="AE1343" s="33">
        <f t="shared" si="135"/>
        <v>1483.8190590499908</v>
      </c>
      <c r="AH1343" s="33">
        <f t="shared" si="136"/>
        <v>42.105666777282451</v>
      </c>
      <c r="AI1343" s="33">
        <f t="shared" si="137"/>
        <v>47.894333222717549</v>
      </c>
      <c r="AK1343" s="75">
        <f t="shared" si="139"/>
        <v>5.7886664454350978</v>
      </c>
      <c r="AN1343" s="64"/>
      <c r="AQ1343" s="64"/>
      <c r="AR1343" s="75">
        <f>(SQRT((SIN(RADIANS(90-DEGREES(ASIN(AD1343/2000))))*SQRT(2*Basic!$C$4*9.81)*Tool!$B$125*SIN(RADIANS(90-DEGREES(ASIN(AD1343/2000))))*SQRT(2*Basic!$C$4*9.81)*Tool!$B$125)+(COS(RADIANS(90-DEGREES(ASIN(AD1343/2000))))*SQRT(2*Basic!$C$4*9.81)*COS(RADIANS(90-DEGREES(ASIN(AD1343/2000))))*SQRT(2*Basic!$C$4*9.81))))*(SQRT((SIN(RADIANS(90-DEGREES(ASIN(AD1343/2000))))*SQRT(2*Basic!$C$4*9.81)*Tool!$B$125*SIN(RADIANS(90-DEGREES(ASIN(AD1343/2000))))*SQRT(2*Basic!$C$4*9.81)*Tool!$B$125)+(COS(RADIANS(90-DEGREES(ASIN(AD1343/2000))))*SQRT(2*Basic!$C$4*9.81)*COS(RADIANS(90-DEGREES(ASIN(AD1343/2000))))*SQRT(2*Basic!$C$4*9.81))))/(2*9.81)</f>
        <v>1.3097411532900001</v>
      </c>
      <c r="AS1343" s="75">
        <f>(1/9.81)*((SQRT((SIN(RADIANS(90-DEGREES(ASIN(AD1343/2000))))*SQRT(2*Basic!$C$4*9.81)*Tool!$B$125*SIN(RADIANS(90-DEGREES(ASIN(AD1343/2000))))*SQRT(2*Basic!$C$4*9.81)*Tool!$B$125)+(COS(RADIANS(90-DEGREES(ASIN(AD1343/2000))))*SQRT(2*Basic!$C$4*9.81)*COS(RADIANS(90-DEGREES(ASIN(AD1343/2000))))*SQRT(2*Basic!$C$4*9.81))))*SIN(RADIANS(AK1343))+(SQRT(((SQRT((SIN(RADIANS(90-DEGREES(ASIN(AD1343/2000))))*SQRT(2*Basic!$C$4*9.81)*Tool!$B$125*SIN(RADIANS(90-DEGREES(ASIN(AD1343/2000))))*SQRT(2*Basic!$C$4*9.81)*Tool!$B$125)+(COS(RADIANS(90-DEGREES(ASIN(AD1343/2000))))*SQRT(2*Basic!$C$4*9.81)*COS(RADIANS(90-DEGREES(ASIN(AD1343/2000))))*SQRT(2*Basic!$C$4*9.81))))*SIN(RADIANS(AK1343))*(SQRT((SIN(RADIANS(90-DEGREES(ASIN(AD1343/2000))))*SQRT(2*Basic!$C$4*9.81)*Tool!$B$125*SIN(RADIANS(90-DEGREES(ASIN(AD1343/2000))))*SQRT(2*Basic!$C$4*9.81)*Tool!$B$125)+(COS(RADIANS(90-DEGREES(ASIN(AD1343/2000))))*SQRT(2*Basic!$C$4*9.81)*COS(RADIANS(90-DEGREES(ASIN(AD1343/2000))))*SQRT(2*Basic!$C$4*9.81))))*SIN(RADIANS(AK1343)))-19.62*(-Basic!$C$3))))*(SQRT((SIN(RADIANS(90-DEGREES(ASIN(AD1343/2000))))*SQRT(2*Basic!$C$4*9.81)*Tool!$B$125*SIN(RADIANS(90-DEGREES(ASIN(AD1343/2000))))*SQRT(2*Basic!$C$4*9.81)*Tool!$B$125)+(COS(RADIANS(90-DEGREES(ASIN(AD1343/2000))))*SQRT(2*Basic!$C$4*9.81)*COS(RADIANS(90-DEGREES(ASIN(AD1343/2000))))*SQRT(2*Basic!$C$4*9.81))))*COS(RADIANS(AK1343))</f>
        <v>5.8470367564524217</v>
      </c>
    </row>
    <row r="1344" spans="6:45" x14ac:dyDescent="0.3">
      <c r="F1344">
        <v>1342</v>
      </c>
      <c r="G1344" s="31">
        <f t="shared" si="134"/>
        <v>3.9562717778295999</v>
      </c>
      <c r="H1344" s="35">
        <f>Tool!$E$10+('Trajectory Map'!G1344*SIN(RADIANS(90-2*DEGREES(ASIN($D$5/2000))))/COS(RADIANS(90-2*DEGREES(ASIN($D$5/2000))))-('Trajectory Map'!G1344*'Trajectory Map'!G1344/((VLOOKUP($D$5,$AD$3:$AR$2002,15,FALSE)*4*COS(RADIANS(90-2*DEGREES(ASIN($D$5/2000))))*COS(RADIANS(90-2*DEGREES(ASIN($D$5/2000))))))))</f>
        <v>3.4734645928562333</v>
      </c>
      <c r="AD1344" s="33">
        <f t="shared" si="138"/>
        <v>1342</v>
      </c>
      <c r="AE1344" s="33">
        <f t="shared" si="135"/>
        <v>1482.9146974792582</v>
      </c>
      <c r="AH1344" s="33">
        <f t="shared" si="136"/>
        <v>42.144292270532105</v>
      </c>
      <c r="AI1344" s="33">
        <f t="shared" si="137"/>
        <v>47.855707729467895</v>
      </c>
      <c r="AK1344" s="75">
        <f t="shared" si="139"/>
        <v>5.7114154589357895</v>
      </c>
      <c r="AN1344" s="64"/>
      <c r="AQ1344" s="64"/>
      <c r="AR1344" s="75">
        <f>(SQRT((SIN(RADIANS(90-DEGREES(ASIN(AD1344/2000))))*SQRT(2*Basic!$C$4*9.81)*Tool!$B$125*SIN(RADIANS(90-DEGREES(ASIN(AD1344/2000))))*SQRT(2*Basic!$C$4*9.81)*Tool!$B$125)+(COS(RADIANS(90-DEGREES(ASIN(AD1344/2000))))*SQRT(2*Basic!$C$4*9.81)*COS(RADIANS(90-DEGREES(ASIN(AD1344/2000))))*SQRT(2*Basic!$C$4*9.81))))*(SQRT((SIN(RADIANS(90-DEGREES(ASIN(AD1344/2000))))*SQRT(2*Basic!$C$4*9.81)*Tool!$B$125*SIN(RADIANS(90-DEGREES(ASIN(AD1344/2000))))*SQRT(2*Basic!$C$4*9.81)*Tool!$B$125)+(COS(RADIANS(90-DEGREES(ASIN(AD1344/2000))))*SQRT(2*Basic!$C$4*9.81)*COS(RADIANS(90-DEGREES(ASIN(AD1344/2000))))*SQRT(2*Basic!$C$4*9.81))))/(2*9.81)</f>
        <v>1.3104604387600003</v>
      </c>
      <c r="AS1344" s="75">
        <f>(1/9.81)*((SQRT((SIN(RADIANS(90-DEGREES(ASIN(AD1344/2000))))*SQRT(2*Basic!$C$4*9.81)*Tool!$B$125*SIN(RADIANS(90-DEGREES(ASIN(AD1344/2000))))*SQRT(2*Basic!$C$4*9.81)*Tool!$B$125)+(COS(RADIANS(90-DEGREES(ASIN(AD1344/2000))))*SQRT(2*Basic!$C$4*9.81)*COS(RADIANS(90-DEGREES(ASIN(AD1344/2000))))*SQRT(2*Basic!$C$4*9.81))))*SIN(RADIANS(AK1344))+(SQRT(((SQRT((SIN(RADIANS(90-DEGREES(ASIN(AD1344/2000))))*SQRT(2*Basic!$C$4*9.81)*Tool!$B$125*SIN(RADIANS(90-DEGREES(ASIN(AD1344/2000))))*SQRT(2*Basic!$C$4*9.81)*Tool!$B$125)+(COS(RADIANS(90-DEGREES(ASIN(AD1344/2000))))*SQRT(2*Basic!$C$4*9.81)*COS(RADIANS(90-DEGREES(ASIN(AD1344/2000))))*SQRT(2*Basic!$C$4*9.81))))*SIN(RADIANS(AK1344))*(SQRT((SIN(RADIANS(90-DEGREES(ASIN(AD1344/2000))))*SQRT(2*Basic!$C$4*9.81)*Tool!$B$125*SIN(RADIANS(90-DEGREES(ASIN(AD1344/2000))))*SQRT(2*Basic!$C$4*9.81)*Tool!$B$125)+(COS(RADIANS(90-DEGREES(ASIN(AD1344/2000))))*SQRT(2*Basic!$C$4*9.81)*COS(RADIANS(90-DEGREES(ASIN(AD1344/2000))))*SQRT(2*Basic!$C$4*9.81))))*SIN(RADIANS(AK1344)))-19.62*(-Basic!$C$3))))*(SQRT((SIN(RADIANS(90-DEGREES(ASIN(AD1344/2000))))*SQRT(2*Basic!$C$4*9.81)*Tool!$B$125*SIN(RADIANS(90-DEGREES(ASIN(AD1344/2000))))*SQRT(2*Basic!$C$4*9.81)*Tool!$B$125)+(COS(RADIANS(90-DEGREES(ASIN(AD1344/2000))))*SQRT(2*Basic!$C$4*9.81)*COS(RADIANS(90-DEGREES(ASIN(AD1344/2000))))*SQRT(2*Basic!$C$4*9.81))))*COS(RADIANS(AK1344))</f>
        <v>5.8458496330377736</v>
      </c>
    </row>
    <row r="1345" spans="6:45" x14ac:dyDescent="0.3">
      <c r="F1345">
        <v>1343</v>
      </c>
      <c r="G1345" s="31">
        <f t="shared" si="134"/>
        <v>3.959219819392811</v>
      </c>
      <c r="H1345" s="35">
        <f>Tool!$E$10+('Trajectory Map'!G1345*SIN(RADIANS(90-2*DEGREES(ASIN($D$5/2000))))/COS(RADIANS(90-2*DEGREES(ASIN($D$5/2000))))-('Trajectory Map'!G1345*'Trajectory Map'!G1345/((VLOOKUP($D$5,$AD$3:$AR$2002,15,FALSE)*4*COS(RADIANS(90-2*DEGREES(ASIN($D$5/2000))))*COS(RADIANS(90-2*DEGREES(ASIN($D$5/2000))))))))</f>
        <v>3.4692628405736992</v>
      </c>
      <c r="AD1345" s="33">
        <f t="shared" si="138"/>
        <v>1343</v>
      </c>
      <c r="AE1345" s="33">
        <f t="shared" si="135"/>
        <v>1482.0091092837451</v>
      </c>
      <c r="AH1345" s="33">
        <f t="shared" si="136"/>
        <v>42.182941342869015</v>
      </c>
      <c r="AI1345" s="33">
        <f t="shared" si="137"/>
        <v>47.817058657130985</v>
      </c>
      <c r="AK1345" s="75">
        <f t="shared" si="139"/>
        <v>5.6341173142619709</v>
      </c>
      <c r="AN1345" s="64"/>
      <c r="AQ1345" s="64"/>
      <c r="AR1345" s="75">
        <f>(SQRT((SIN(RADIANS(90-DEGREES(ASIN(AD1345/2000))))*SQRT(2*Basic!$C$4*9.81)*Tool!$B$125*SIN(RADIANS(90-DEGREES(ASIN(AD1345/2000))))*SQRT(2*Basic!$C$4*9.81)*Tool!$B$125)+(COS(RADIANS(90-DEGREES(ASIN(AD1345/2000))))*SQRT(2*Basic!$C$4*9.81)*COS(RADIANS(90-DEGREES(ASIN(AD1345/2000))))*SQRT(2*Basic!$C$4*9.81))))*(SQRT((SIN(RADIANS(90-DEGREES(ASIN(AD1345/2000))))*SQRT(2*Basic!$C$4*9.81)*Tool!$B$125*SIN(RADIANS(90-DEGREES(ASIN(AD1345/2000))))*SQRT(2*Basic!$C$4*9.81)*Tool!$B$125)+(COS(RADIANS(90-DEGREES(ASIN(AD1345/2000))))*SQRT(2*Basic!$C$4*9.81)*COS(RADIANS(90-DEGREES(ASIN(AD1345/2000))))*SQRT(2*Basic!$C$4*9.81))))/(2*9.81)</f>
        <v>1.3111802604099998</v>
      </c>
      <c r="AS1345" s="75">
        <f>(1/9.81)*((SQRT((SIN(RADIANS(90-DEGREES(ASIN(AD1345/2000))))*SQRT(2*Basic!$C$4*9.81)*Tool!$B$125*SIN(RADIANS(90-DEGREES(ASIN(AD1345/2000))))*SQRT(2*Basic!$C$4*9.81)*Tool!$B$125)+(COS(RADIANS(90-DEGREES(ASIN(AD1345/2000))))*SQRT(2*Basic!$C$4*9.81)*COS(RADIANS(90-DEGREES(ASIN(AD1345/2000))))*SQRT(2*Basic!$C$4*9.81))))*SIN(RADIANS(AK1345))+(SQRT(((SQRT((SIN(RADIANS(90-DEGREES(ASIN(AD1345/2000))))*SQRT(2*Basic!$C$4*9.81)*Tool!$B$125*SIN(RADIANS(90-DEGREES(ASIN(AD1345/2000))))*SQRT(2*Basic!$C$4*9.81)*Tool!$B$125)+(COS(RADIANS(90-DEGREES(ASIN(AD1345/2000))))*SQRT(2*Basic!$C$4*9.81)*COS(RADIANS(90-DEGREES(ASIN(AD1345/2000))))*SQRT(2*Basic!$C$4*9.81))))*SIN(RADIANS(AK1345))*(SQRT((SIN(RADIANS(90-DEGREES(ASIN(AD1345/2000))))*SQRT(2*Basic!$C$4*9.81)*Tool!$B$125*SIN(RADIANS(90-DEGREES(ASIN(AD1345/2000))))*SQRT(2*Basic!$C$4*9.81)*Tool!$B$125)+(COS(RADIANS(90-DEGREES(ASIN(AD1345/2000))))*SQRT(2*Basic!$C$4*9.81)*COS(RADIANS(90-DEGREES(ASIN(AD1345/2000))))*SQRT(2*Basic!$C$4*9.81))))*SIN(RADIANS(AK1345)))-19.62*(-Basic!$C$3))))*(SQRT((SIN(RADIANS(90-DEGREES(ASIN(AD1345/2000))))*SQRT(2*Basic!$C$4*9.81)*Tool!$B$125*SIN(RADIANS(90-DEGREES(ASIN(AD1345/2000))))*SQRT(2*Basic!$C$4*9.81)*Tool!$B$125)+(COS(RADIANS(90-DEGREES(ASIN(AD1345/2000))))*SQRT(2*Basic!$C$4*9.81)*COS(RADIANS(90-DEGREES(ASIN(AD1345/2000))))*SQRT(2*Basic!$C$4*9.81))))*COS(RADIANS(AK1345))</f>
        <v>5.8446480024537806</v>
      </c>
    </row>
    <row r="1346" spans="6:45" x14ac:dyDescent="0.3">
      <c r="F1346">
        <v>1344</v>
      </c>
      <c r="G1346" s="31">
        <f t="shared" si="134"/>
        <v>3.9621678609560225</v>
      </c>
      <c r="H1346" s="35">
        <f>Tool!$E$10+('Trajectory Map'!G1346*SIN(RADIANS(90-2*DEGREES(ASIN($D$5/2000))))/COS(RADIANS(90-2*DEGREES(ASIN($D$5/2000))))-('Trajectory Map'!G1346*'Trajectory Map'!G1346/((VLOOKUP($D$5,$AD$3:$AR$2002,15,FALSE)*4*COS(RADIANS(90-2*DEGREES(ASIN($D$5/2000))))*COS(RADIANS(90-2*DEGREES(ASIN($D$5/2000))))))))</f>
        <v>3.4650576346976503</v>
      </c>
      <c r="AD1346" s="33">
        <f t="shared" si="138"/>
        <v>1344</v>
      </c>
      <c r="AE1346" s="33">
        <f t="shared" si="135"/>
        <v>1481.1022922134716</v>
      </c>
      <c r="AH1346" s="33">
        <f t="shared" si="136"/>
        <v>42.221614055146318</v>
      </c>
      <c r="AI1346" s="33">
        <f t="shared" si="137"/>
        <v>47.778385944853682</v>
      </c>
      <c r="AK1346" s="75">
        <f t="shared" si="139"/>
        <v>5.5567718897073632</v>
      </c>
      <c r="AN1346" s="64"/>
      <c r="AQ1346" s="64"/>
      <c r="AR1346" s="75">
        <f>(SQRT((SIN(RADIANS(90-DEGREES(ASIN(AD1346/2000))))*SQRT(2*Basic!$C$4*9.81)*Tool!$B$125*SIN(RADIANS(90-DEGREES(ASIN(AD1346/2000))))*SQRT(2*Basic!$C$4*9.81)*Tool!$B$125)+(COS(RADIANS(90-DEGREES(ASIN(AD1346/2000))))*SQRT(2*Basic!$C$4*9.81)*COS(RADIANS(90-DEGREES(ASIN(AD1346/2000))))*SQRT(2*Basic!$C$4*9.81))))*(SQRT((SIN(RADIANS(90-DEGREES(ASIN(AD1346/2000))))*SQRT(2*Basic!$C$4*9.81)*Tool!$B$125*SIN(RADIANS(90-DEGREES(ASIN(AD1346/2000))))*SQRT(2*Basic!$C$4*9.81)*Tool!$B$125)+(COS(RADIANS(90-DEGREES(ASIN(AD1346/2000))))*SQRT(2*Basic!$C$4*9.81)*COS(RADIANS(90-DEGREES(ASIN(AD1346/2000))))*SQRT(2*Basic!$C$4*9.81))))/(2*9.81)</f>
        <v>1.3119006182399999</v>
      </c>
      <c r="AS1346" s="75">
        <f>(1/9.81)*((SQRT((SIN(RADIANS(90-DEGREES(ASIN(AD1346/2000))))*SQRT(2*Basic!$C$4*9.81)*Tool!$B$125*SIN(RADIANS(90-DEGREES(ASIN(AD1346/2000))))*SQRT(2*Basic!$C$4*9.81)*Tool!$B$125)+(COS(RADIANS(90-DEGREES(ASIN(AD1346/2000))))*SQRT(2*Basic!$C$4*9.81)*COS(RADIANS(90-DEGREES(ASIN(AD1346/2000))))*SQRT(2*Basic!$C$4*9.81))))*SIN(RADIANS(AK1346))+(SQRT(((SQRT((SIN(RADIANS(90-DEGREES(ASIN(AD1346/2000))))*SQRT(2*Basic!$C$4*9.81)*Tool!$B$125*SIN(RADIANS(90-DEGREES(ASIN(AD1346/2000))))*SQRT(2*Basic!$C$4*9.81)*Tool!$B$125)+(COS(RADIANS(90-DEGREES(ASIN(AD1346/2000))))*SQRT(2*Basic!$C$4*9.81)*COS(RADIANS(90-DEGREES(ASIN(AD1346/2000))))*SQRT(2*Basic!$C$4*9.81))))*SIN(RADIANS(AK1346))*(SQRT((SIN(RADIANS(90-DEGREES(ASIN(AD1346/2000))))*SQRT(2*Basic!$C$4*9.81)*Tool!$B$125*SIN(RADIANS(90-DEGREES(ASIN(AD1346/2000))))*SQRT(2*Basic!$C$4*9.81)*Tool!$B$125)+(COS(RADIANS(90-DEGREES(ASIN(AD1346/2000))))*SQRT(2*Basic!$C$4*9.81)*COS(RADIANS(90-DEGREES(ASIN(AD1346/2000))))*SQRT(2*Basic!$C$4*9.81))))*SIN(RADIANS(AK1346)))-19.62*(-Basic!$C$3))))*(SQRT((SIN(RADIANS(90-DEGREES(ASIN(AD1346/2000))))*SQRT(2*Basic!$C$4*9.81)*Tool!$B$125*SIN(RADIANS(90-DEGREES(ASIN(AD1346/2000))))*SQRT(2*Basic!$C$4*9.81)*Tool!$B$125)+(COS(RADIANS(90-DEGREES(ASIN(AD1346/2000))))*SQRT(2*Basic!$C$4*9.81)*COS(RADIANS(90-DEGREES(ASIN(AD1346/2000))))*SQRT(2*Basic!$C$4*9.81))))*COS(RADIANS(AK1346))</f>
        <v>5.8434318544233026</v>
      </c>
    </row>
    <row r="1347" spans="6:45" x14ac:dyDescent="0.3">
      <c r="F1347">
        <v>1345</v>
      </c>
      <c r="G1347" s="31">
        <f t="shared" ref="G1347:G1410" si="140">F1347*$AV$2/2000</f>
        <v>3.965115902519234</v>
      </c>
      <c r="H1347" s="35">
        <f>Tool!$E$10+('Trajectory Map'!G1347*SIN(RADIANS(90-2*DEGREES(ASIN($D$5/2000))))/COS(RADIANS(90-2*DEGREES(ASIN($D$5/2000))))-('Trajectory Map'!G1347*'Trajectory Map'!G1347/((VLOOKUP($D$5,$AD$3:$AR$2002,15,FALSE)*4*COS(RADIANS(90-2*DEGREES(ASIN($D$5/2000))))*COS(RADIANS(90-2*DEGREES(ASIN($D$5/2000))))))))</f>
        <v>3.4608489752280871</v>
      </c>
      <c r="AD1347" s="33">
        <f t="shared" si="138"/>
        <v>1345</v>
      </c>
      <c r="AE1347" s="33">
        <f t="shared" si="135"/>
        <v>1480.1942440098867</v>
      </c>
      <c r="AH1347" s="33">
        <f t="shared" si="136"/>
        <v>42.26031046844659</v>
      </c>
      <c r="AI1347" s="33">
        <f t="shared" si="137"/>
        <v>47.73968953155341</v>
      </c>
      <c r="AK1347" s="75">
        <f t="shared" si="139"/>
        <v>5.4793790631068191</v>
      </c>
      <c r="AN1347" s="64"/>
      <c r="AQ1347" s="64"/>
      <c r="AR1347" s="75">
        <f>(SQRT((SIN(RADIANS(90-DEGREES(ASIN(AD1347/2000))))*SQRT(2*Basic!$C$4*9.81)*Tool!$B$125*SIN(RADIANS(90-DEGREES(ASIN(AD1347/2000))))*SQRT(2*Basic!$C$4*9.81)*Tool!$B$125)+(COS(RADIANS(90-DEGREES(ASIN(AD1347/2000))))*SQRT(2*Basic!$C$4*9.81)*COS(RADIANS(90-DEGREES(ASIN(AD1347/2000))))*SQRT(2*Basic!$C$4*9.81))))*(SQRT((SIN(RADIANS(90-DEGREES(ASIN(AD1347/2000))))*SQRT(2*Basic!$C$4*9.81)*Tool!$B$125*SIN(RADIANS(90-DEGREES(ASIN(AD1347/2000))))*SQRT(2*Basic!$C$4*9.81)*Tool!$B$125)+(COS(RADIANS(90-DEGREES(ASIN(AD1347/2000))))*SQRT(2*Basic!$C$4*9.81)*COS(RADIANS(90-DEGREES(ASIN(AD1347/2000))))*SQRT(2*Basic!$C$4*9.81))))/(2*9.81)</f>
        <v>1.31262151225</v>
      </c>
      <c r="AS1347" s="75">
        <f>(1/9.81)*((SQRT((SIN(RADIANS(90-DEGREES(ASIN(AD1347/2000))))*SQRT(2*Basic!$C$4*9.81)*Tool!$B$125*SIN(RADIANS(90-DEGREES(ASIN(AD1347/2000))))*SQRT(2*Basic!$C$4*9.81)*Tool!$B$125)+(COS(RADIANS(90-DEGREES(ASIN(AD1347/2000))))*SQRT(2*Basic!$C$4*9.81)*COS(RADIANS(90-DEGREES(ASIN(AD1347/2000))))*SQRT(2*Basic!$C$4*9.81))))*SIN(RADIANS(AK1347))+(SQRT(((SQRT((SIN(RADIANS(90-DEGREES(ASIN(AD1347/2000))))*SQRT(2*Basic!$C$4*9.81)*Tool!$B$125*SIN(RADIANS(90-DEGREES(ASIN(AD1347/2000))))*SQRT(2*Basic!$C$4*9.81)*Tool!$B$125)+(COS(RADIANS(90-DEGREES(ASIN(AD1347/2000))))*SQRT(2*Basic!$C$4*9.81)*COS(RADIANS(90-DEGREES(ASIN(AD1347/2000))))*SQRT(2*Basic!$C$4*9.81))))*SIN(RADIANS(AK1347))*(SQRT((SIN(RADIANS(90-DEGREES(ASIN(AD1347/2000))))*SQRT(2*Basic!$C$4*9.81)*Tool!$B$125*SIN(RADIANS(90-DEGREES(ASIN(AD1347/2000))))*SQRT(2*Basic!$C$4*9.81)*Tool!$B$125)+(COS(RADIANS(90-DEGREES(ASIN(AD1347/2000))))*SQRT(2*Basic!$C$4*9.81)*COS(RADIANS(90-DEGREES(ASIN(AD1347/2000))))*SQRT(2*Basic!$C$4*9.81))))*SIN(RADIANS(AK1347)))-19.62*(-Basic!$C$3))))*(SQRT((SIN(RADIANS(90-DEGREES(ASIN(AD1347/2000))))*SQRT(2*Basic!$C$4*9.81)*Tool!$B$125*SIN(RADIANS(90-DEGREES(ASIN(AD1347/2000))))*SQRT(2*Basic!$C$4*9.81)*Tool!$B$125)+(COS(RADIANS(90-DEGREES(ASIN(AD1347/2000))))*SQRT(2*Basic!$C$4*9.81)*COS(RADIANS(90-DEGREES(ASIN(AD1347/2000))))*SQRT(2*Basic!$C$4*9.81))))*COS(RADIANS(AK1347))</f>
        <v>5.8422011786990966</v>
      </c>
    </row>
    <row r="1348" spans="6:45" x14ac:dyDescent="0.3">
      <c r="F1348">
        <v>1346</v>
      </c>
      <c r="G1348" s="31">
        <f t="shared" si="140"/>
        <v>3.9680639440824454</v>
      </c>
      <c r="H1348" s="35">
        <f>Tool!$E$10+('Trajectory Map'!G1348*SIN(RADIANS(90-2*DEGREES(ASIN($D$5/2000))))/COS(RADIANS(90-2*DEGREES(ASIN($D$5/2000))))-('Trajectory Map'!G1348*'Trajectory Map'!G1348/((VLOOKUP($D$5,$AD$3:$AR$2002,15,FALSE)*4*COS(RADIANS(90-2*DEGREES(ASIN($D$5/2000))))*COS(RADIANS(90-2*DEGREES(ASIN($D$5/2000))))))))</f>
        <v>3.4566368621650096</v>
      </c>
      <c r="AD1348" s="33">
        <f t="shared" si="138"/>
        <v>1346</v>
      </c>
      <c r="AE1348" s="33">
        <f t="shared" ref="AE1348:AE1411" si="141">SQRT($AC$7-(AD1348*AD1348))</f>
        <v>1479.284962405824</v>
      </c>
      <c r="AH1348" s="33">
        <f t="shared" ref="AH1348:AH1411" si="142">DEGREES(ASIN(AD1348/2000))</f>
        <v>42.299030644083111</v>
      </c>
      <c r="AI1348" s="33">
        <f t="shared" ref="AI1348:AI1411" si="143">90-AH1348</f>
        <v>47.700969355916889</v>
      </c>
      <c r="AK1348" s="75">
        <f t="shared" si="139"/>
        <v>5.4019387118337789</v>
      </c>
      <c r="AN1348" s="64"/>
      <c r="AQ1348" s="64"/>
      <c r="AR1348" s="75">
        <f>(SQRT((SIN(RADIANS(90-DEGREES(ASIN(AD1348/2000))))*SQRT(2*Basic!$C$4*9.81)*Tool!$B$125*SIN(RADIANS(90-DEGREES(ASIN(AD1348/2000))))*SQRT(2*Basic!$C$4*9.81)*Tool!$B$125)+(COS(RADIANS(90-DEGREES(ASIN(AD1348/2000))))*SQRT(2*Basic!$C$4*9.81)*COS(RADIANS(90-DEGREES(ASIN(AD1348/2000))))*SQRT(2*Basic!$C$4*9.81))))*(SQRT((SIN(RADIANS(90-DEGREES(ASIN(AD1348/2000))))*SQRT(2*Basic!$C$4*9.81)*Tool!$B$125*SIN(RADIANS(90-DEGREES(ASIN(AD1348/2000))))*SQRT(2*Basic!$C$4*9.81)*Tool!$B$125)+(COS(RADIANS(90-DEGREES(ASIN(AD1348/2000))))*SQRT(2*Basic!$C$4*9.81)*COS(RADIANS(90-DEGREES(ASIN(AD1348/2000))))*SQRT(2*Basic!$C$4*9.81))))/(2*9.81)</f>
        <v>1.3133429424399998</v>
      </c>
      <c r="AS1348" s="75">
        <f>(1/9.81)*((SQRT((SIN(RADIANS(90-DEGREES(ASIN(AD1348/2000))))*SQRT(2*Basic!$C$4*9.81)*Tool!$B$125*SIN(RADIANS(90-DEGREES(ASIN(AD1348/2000))))*SQRT(2*Basic!$C$4*9.81)*Tool!$B$125)+(COS(RADIANS(90-DEGREES(ASIN(AD1348/2000))))*SQRT(2*Basic!$C$4*9.81)*COS(RADIANS(90-DEGREES(ASIN(AD1348/2000))))*SQRT(2*Basic!$C$4*9.81))))*SIN(RADIANS(AK1348))+(SQRT(((SQRT((SIN(RADIANS(90-DEGREES(ASIN(AD1348/2000))))*SQRT(2*Basic!$C$4*9.81)*Tool!$B$125*SIN(RADIANS(90-DEGREES(ASIN(AD1348/2000))))*SQRT(2*Basic!$C$4*9.81)*Tool!$B$125)+(COS(RADIANS(90-DEGREES(ASIN(AD1348/2000))))*SQRT(2*Basic!$C$4*9.81)*COS(RADIANS(90-DEGREES(ASIN(AD1348/2000))))*SQRT(2*Basic!$C$4*9.81))))*SIN(RADIANS(AK1348))*(SQRT((SIN(RADIANS(90-DEGREES(ASIN(AD1348/2000))))*SQRT(2*Basic!$C$4*9.81)*Tool!$B$125*SIN(RADIANS(90-DEGREES(ASIN(AD1348/2000))))*SQRT(2*Basic!$C$4*9.81)*Tool!$B$125)+(COS(RADIANS(90-DEGREES(ASIN(AD1348/2000))))*SQRT(2*Basic!$C$4*9.81)*COS(RADIANS(90-DEGREES(ASIN(AD1348/2000))))*SQRT(2*Basic!$C$4*9.81))))*SIN(RADIANS(AK1348)))-19.62*(-Basic!$C$3))))*(SQRT((SIN(RADIANS(90-DEGREES(ASIN(AD1348/2000))))*SQRT(2*Basic!$C$4*9.81)*Tool!$B$125*SIN(RADIANS(90-DEGREES(ASIN(AD1348/2000))))*SQRT(2*Basic!$C$4*9.81)*Tool!$B$125)+(COS(RADIANS(90-DEGREES(ASIN(AD1348/2000))))*SQRT(2*Basic!$C$4*9.81)*COS(RADIANS(90-DEGREES(ASIN(AD1348/2000))))*SQRT(2*Basic!$C$4*9.81))))*COS(RADIANS(AK1348))</f>
        <v>5.8409559650637801</v>
      </c>
    </row>
    <row r="1349" spans="6:45" x14ac:dyDescent="0.3">
      <c r="F1349">
        <v>1347</v>
      </c>
      <c r="G1349" s="31">
        <f t="shared" si="140"/>
        <v>3.9710119856456569</v>
      </c>
      <c r="H1349" s="35">
        <f>Tool!$E$10+('Trajectory Map'!G1349*SIN(RADIANS(90-2*DEGREES(ASIN($D$5/2000))))/COS(RADIANS(90-2*DEGREES(ASIN($D$5/2000))))-('Trajectory Map'!G1349*'Trajectory Map'!G1349/((VLOOKUP($D$5,$AD$3:$AR$2002,15,FALSE)*4*COS(RADIANS(90-2*DEGREES(ASIN($D$5/2000))))*COS(RADIANS(90-2*DEGREES(ASIN($D$5/2000))))))))</f>
        <v>3.4524212955084179</v>
      </c>
      <c r="AD1349" s="33">
        <f t="shared" ref="AD1349:AD1412" si="144">AD1348+1</f>
        <v>1347</v>
      </c>
      <c r="AE1349" s="33">
        <f t="shared" si="141"/>
        <v>1478.3744451254561</v>
      </c>
      <c r="AH1349" s="33">
        <f t="shared" si="142"/>
        <v>42.337774643601051</v>
      </c>
      <c r="AI1349" s="33">
        <f t="shared" si="143"/>
        <v>47.662225356398949</v>
      </c>
      <c r="AK1349" s="75">
        <f t="shared" ref="AK1349:AK1412" si="145">90-(AH1349*2)</f>
        <v>5.3244507127978977</v>
      </c>
      <c r="AN1349" s="64"/>
      <c r="AQ1349" s="64"/>
      <c r="AR1349" s="75">
        <f>(SQRT((SIN(RADIANS(90-DEGREES(ASIN(AD1349/2000))))*SQRT(2*Basic!$C$4*9.81)*Tool!$B$125*SIN(RADIANS(90-DEGREES(ASIN(AD1349/2000))))*SQRT(2*Basic!$C$4*9.81)*Tool!$B$125)+(COS(RADIANS(90-DEGREES(ASIN(AD1349/2000))))*SQRT(2*Basic!$C$4*9.81)*COS(RADIANS(90-DEGREES(ASIN(AD1349/2000))))*SQRT(2*Basic!$C$4*9.81))))*(SQRT((SIN(RADIANS(90-DEGREES(ASIN(AD1349/2000))))*SQRT(2*Basic!$C$4*9.81)*Tool!$B$125*SIN(RADIANS(90-DEGREES(ASIN(AD1349/2000))))*SQRT(2*Basic!$C$4*9.81)*Tool!$B$125)+(COS(RADIANS(90-DEGREES(ASIN(AD1349/2000))))*SQRT(2*Basic!$C$4*9.81)*COS(RADIANS(90-DEGREES(ASIN(AD1349/2000))))*SQRT(2*Basic!$C$4*9.81))))/(2*9.81)</f>
        <v>1.3140649088099998</v>
      </c>
      <c r="AS1349" s="75">
        <f>(1/9.81)*((SQRT((SIN(RADIANS(90-DEGREES(ASIN(AD1349/2000))))*SQRT(2*Basic!$C$4*9.81)*Tool!$B$125*SIN(RADIANS(90-DEGREES(ASIN(AD1349/2000))))*SQRT(2*Basic!$C$4*9.81)*Tool!$B$125)+(COS(RADIANS(90-DEGREES(ASIN(AD1349/2000))))*SQRT(2*Basic!$C$4*9.81)*COS(RADIANS(90-DEGREES(ASIN(AD1349/2000))))*SQRT(2*Basic!$C$4*9.81))))*SIN(RADIANS(AK1349))+(SQRT(((SQRT((SIN(RADIANS(90-DEGREES(ASIN(AD1349/2000))))*SQRT(2*Basic!$C$4*9.81)*Tool!$B$125*SIN(RADIANS(90-DEGREES(ASIN(AD1349/2000))))*SQRT(2*Basic!$C$4*9.81)*Tool!$B$125)+(COS(RADIANS(90-DEGREES(ASIN(AD1349/2000))))*SQRT(2*Basic!$C$4*9.81)*COS(RADIANS(90-DEGREES(ASIN(AD1349/2000))))*SQRT(2*Basic!$C$4*9.81))))*SIN(RADIANS(AK1349))*(SQRT((SIN(RADIANS(90-DEGREES(ASIN(AD1349/2000))))*SQRT(2*Basic!$C$4*9.81)*Tool!$B$125*SIN(RADIANS(90-DEGREES(ASIN(AD1349/2000))))*SQRT(2*Basic!$C$4*9.81)*Tool!$B$125)+(COS(RADIANS(90-DEGREES(ASIN(AD1349/2000))))*SQRT(2*Basic!$C$4*9.81)*COS(RADIANS(90-DEGREES(ASIN(AD1349/2000))))*SQRT(2*Basic!$C$4*9.81))))*SIN(RADIANS(AK1349)))-19.62*(-Basic!$C$3))))*(SQRT((SIN(RADIANS(90-DEGREES(ASIN(AD1349/2000))))*SQRT(2*Basic!$C$4*9.81)*Tool!$B$125*SIN(RADIANS(90-DEGREES(ASIN(AD1349/2000))))*SQRT(2*Basic!$C$4*9.81)*Tool!$B$125)+(COS(RADIANS(90-DEGREES(ASIN(AD1349/2000))))*SQRT(2*Basic!$C$4*9.81)*COS(RADIANS(90-DEGREES(ASIN(AD1349/2000))))*SQRT(2*Basic!$C$4*9.81))))*COS(RADIANS(AK1349))</f>
        <v>5.839696203329809</v>
      </c>
    </row>
    <row r="1350" spans="6:45" x14ac:dyDescent="0.3">
      <c r="F1350">
        <v>1348</v>
      </c>
      <c r="G1350" s="31">
        <f t="shared" si="140"/>
        <v>3.973960027208868</v>
      </c>
      <c r="H1350" s="35">
        <f>Tool!$E$10+('Trajectory Map'!G1350*SIN(RADIANS(90-2*DEGREES(ASIN($D$5/2000))))/COS(RADIANS(90-2*DEGREES(ASIN($D$5/2000))))-('Trajectory Map'!G1350*'Trajectory Map'!G1350/((VLOOKUP($D$5,$AD$3:$AR$2002,15,FALSE)*4*COS(RADIANS(90-2*DEGREES(ASIN($D$5/2000))))*COS(RADIANS(90-2*DEGREES(ASIN($D$5/2000))))))))</f>
        <v>3.4482022752583132</v>
      </c>
      <c r="AD1350" s="33">
        <f t="shared" si="144"/>
        <v>1348</v>
      </c>
      <c r="AE1350" s="33">
        <f t="shared" si="141"/>
        <v>1477.4626898842489</v>
      </c>
      <c r="AH1350" s="33">
        <f t="shared" si="142"/>
        <v>42.376542528778835</v>
      </c>
      <c r="AI1350" s="33">
        <f t="shared" si="143"/>
        <v>47.623457471221165</v>
      </c>
      <c r="AK1350" s="75">
        <f t="shared" si="145"/>
        <v>5.2469149424423307</v>
      </c>
      <c r="AN1350" s="64"/>
      <c r="AQ1350" s="64"/>
      <c r="AR1350" s="75">
        <f>(SQRT((SIN(RADIANS(90-DEGREES(ASIN(AD1350/2000))))*SQRT(2*Basic!$C$4*9.81)*Tool!$B$125*SIN(RADIANS(90-DEGREES(ASIN(AD1350/2000))))*SQRT(2*Basic!$C$4*9.81)*Tool!$B$125)+(COS(RADIANS(90-DEGREES(ASIN(AD1350/2000))))*SQRT(2*Basic!$C$4*9.81)*COS(RADIANS(90-DEGREES(ASIN(AD1350/2000))))*SQRT(2*Basic!$C$4*9.81))))*(SQRT((SIN(RADIANS(90-DEGREES(ASIN(AD1350/2000))))*SQRT(2*Basic!$C$4*9.81)*Tool!$B$125*SIN(RADIANS(90-DEGREES(ASIN(AD1350/2000))))*SQRT(2*Basic!$C$4*9.81)*Tool!$B$125)+(COS(RADIANS(90-DEGREES(ASIN(AD1350/2000))))*SQRT(2*Basic!$C$4*9.81)*COS(RADIANS(90-DEGREES(ASIN(AD1350/2000))))*SQRT(2*Basic!$C$4*9.81))))/(2*9.81)</f>
        <v>1.31478741136</v>
      </c>
      <c r="AS1350" s="75">
        <f>(1/9.81)*((SQRT((SIN(RADIANS(90-DEGREES(ASIN(AD1350/2000))))*SQRT(2*Basic!$C$4*9.81)*Tool!$B$125*SIN(RADIANS(90-DEGREES(ASIN(AD1350/2000))))*SQRT(2*Basic!$C$4*9.81)*Tool!$B$125)+(COS(RADIANS(90-DEGREES(ASIN(AD1350/2000))))*SQRT(2*Basic!$C$4*9.81)*COS(RADIANS(90-DEGREES(ASIN(AD1350/2000))))*SQRT(2*Basic!$C$4*9.81))))*SIN(RADIANS(AK1350))+(SQRT(((SQRT((SIN(RADIANS(90-DEGREES(ASIN(AD1350/2000))))*SQRT(2*Basic!$C$4*9.81)*Tool!$B$125*SIN(RADIANS(90-DEGREES(ASIN(AD1350/2000))))*SQRT(2*Basic!$C$4*9.81)*Tool!$B$125)+(COS(RADIANS(90-DEGREES(ASIN(AD1350/2000))))*SQRT(2*Basic!$C$4*9.81)*COS(RADIANS(90-DEGREES(ASIN(AD1350/2000))))*SQRT(2*Basic!$C$4*9.81))))*SIN(RADIANS(AK1350))*(SQRT((SIN(RADIANS(90-DEGREES(ASIN(AD1350/2000))))*SQRT(2*Basic!$C$4*9.81)*Tool!$B$125*SIN(RADIANS(90-DEGREES(ASIN(AD1350/2000))))*SQRT(2*Basic!$C$4*9.81)*Tool!$B$125)+(COS(RADIANS(90-DEGREES(ASIN(AD1350/2000))))*SQRT(2*Basic!$C$4*9.81)*COS(RADIANS(90-DEGREES(ASIN(AD1350/2000))))*SQRT(2*Basic!$C$4*9.81))))*SIN(RADIANS(AK1350)))-19.62*(-Basic!$C$3))))*(SQRT((SIN(RADIANS(90-DEGREES(ASIN(AD1350/2000))))*SQRT(2*Basic!$C$4*9.81)*Tool!$B$125*SIN(RADIANS(90-DEGREES(ASIN(AD1350/2000))))*SQRT(2*Basic!$C$4*9.81)*Tool!$B$125)+(COS(RADIANS(90-DEGREES(ASIN(AD1350/2000))))*SQRT(2*Basic!$C$4*9.81)*COS(RADIANS(90-DEGREES(ASIN(AD1350/2000))))*SQRT(2*Basic!$C$4*9.81))))*COS(RADIANS(AK1350))</f>
        <v>5.8384218833394383</v>
      </c>
    </row>
    <row r="1351" spans="6:45" x14ac:dyDescent="0.3">
      <c r="F1351">
        <v>1349</v>
      </c>
      <c r="G1351" s="31">
        <f t="shared" si="140"/>
        <v>3.9769080687720795</v>
      </c>
      <c r="H1351" s="35">
        <f>Tool!$E$10+('Trajectory Map'!G1351*SIN(RADIANS(90-2*DEGREES(ASIN($D$5/2000))))/COS(RADIANS(90-2*DEGREES(ASIN($D$5/2000))))-('Trajectory Map'!G1351*'Trajectory Map'!G1351/((VLOOKUP($D$5,$AD$3:$AR$2002,15,FALSE)*4*COS(RADIANS(90-2*DEGREES(ASIN($D$5/2000))))*COS(RADIANS(90-2*DEGREES(ASIN($D$5/2000))))))))</f>
        <v>3.4439798014146938</v>
      </c>
      <c r="AD1351" s="33">
        <f t="shared" si="144"/>
        <v>1349</v>
      </c>
      <c r="AE1351" s="33">
        <f t="shared" si="141"/>
        <v>1476.5496943889157</v>
      </c>
      <c r="AH1351" s="33">
        <f t="shared" si="142"/>
        <v>42.41533436162927</v>
      </c>
      <c r="AI1351" s="33">
        <f t="shared" si="143"/>
        <v>47.58466563837073</v>
      </c>
      <c r="AK1351" s="75">
        <f t="shared" si="145"/>
        <v>5.1693312767414596</v>
      </c>
      <c r="AN1351" s="64"/>
      <c r="AQ1351" s="64"/>
      <c r="AR1351" s="75">
        <f>(SQRT((SIN(RADIANS(90-DEGREES(ASIN(AD1351/2000))))*SQRT(2*Basic!$C$4*9.81)*Tool!$B$125*SIN(RADIANS(90-DEGREES(ASIN(AD1351/2000))))*SQRT(2*Basic!$C$4*9.81)*Tool!$B$125)+(COS(RADIANS(90-DEGREES(ASIN(AD1351/2000))))*SQRT(2*Basic!$C$4*9.81)*COS(RADIANS(90-DEGREES(ASIN(AD1351/2000))))*SQRT(2*Basic!$C$4*9.81))))*(SQRT((SIN(RADIANS(90-DEGREES(ASIN(AD1351/2000))))*SQRT(2*Basic!$C$4*9.81)*Tool!$B$125*SIN(RADIANS(90-DEGREES(ASIN(AD1351/2000))))*SQRT(2*Basic!$C$4*9.81)*Tool!$B$125)+(COS(RADIANS(90-DEGREES(ASIN(AD1351/2000))))*SQRT(2*Basic!$C$4*9.81)*COS(RADIANS(90-DEGREES(ASIN(AD1351/2000))))*SQRT(2*Basic!$C$4*9.81))))/(2*9.81)</f>
        <v>1.3155104500899997</v>
      </c>
      <c r="AS1351" s="75">
        <f>(1/9.81)*((SQRT((SIN(RADIANS(90-DEGREES(ASIN(AD1351/2000))))*SQRT(2*Basic!$C$4*9.81)*Tool!$B$125*SIN(RADIANS(90-DEGREES(ASIN(AD1351/2000))))*SQRT(2*Basic!$C$4*9.81)*Tool!$B$125)+(COS(RADIANS(90-DEGREES(ASIN(AD1351/2000))))*SQRT(2*Basic!$C$4*9.81)*COS(RADIANS(90-DEGREES(ASIN(AD1351/2000))))*SQRT(2*Basic!$C$4*9.81))))*SIN(RADIANS(AK1351))+(SQRT(((SQRT((SIN(RADIANS(90-DEGREES(ASIN(AD1351/2000))))*SQRT(2*Basic!$C$4*9.81)*Tool!$B$125*SIN(RADIANS(90-DEGREES(ASIN(AD1351/2000))))*SQRT(2*Basic!$C$4*9.81)*Tool!$B$125)+(COS(RADIANS(90-DEGREES(ASIN(AD1351/2000))))*SQRT(2*Basic!$C$4*9.81)*COS(RADIANS(90-DEGREES(ASIN(AD1351/2000))))*SQRT(2*Basic!$C$4*9.81))))*SIN(RADIANS(AK1351))*(SQRT((SIN(RADIANS(90-DEGREES(ASIN(AD1351/2000))))*SQRT(2*Basic!$C$4*9.81)*Tool!$B$125*SIN(RADIANS(90-DEGREES(ASIN(AD1351/2000))))*SQRT(2*Basic!$C$4*9.81)*Tool!$B$125)+(COS(RADIANS(90-DEGREES(ASIN(AD1351/2000))))*SQRT(2*Basic!$C$4*9.81)*COS(RADIANS(90-DEGREES(ASIN(AD1351/2000))))*SQRT(2*Basic!$C$4*9.81))))*SIN(RADIANS(AK1351)))-19.62*(-Basic!$C$3))))*(SQRT((SIN(RADIANS(90-DEGREES(ASIN(AD1351/2000))))*SQRT(2*Basic!$C$4*9.81)*Tool!$B$125*SIN(RADIANS(90-DEGREES(ASIN(AD1351/2000))))*SQRT(2*Basic!$C$4*9.81)*Tool!$B$125)+(COS(RADIANS(90-DEGREES(ASIN(AD1351/2000))))*SQRT(2*Basic!$C$4*9.81)*COS(RADIANS(90-DEGREES(ASIN(AD1351/2000))))*SQRT(2*Basic!$C$4*9.81))))*COS(RADIANS(AK1351))</f>
        <v>5.837132994964696</v>
      </c>
    </row>
    <row r="1352" spans="6:45" x14ac:dyDescent="0.3">
      <c r="F1352">
        <v>1350</v>
      </c>
      <c r="G1352" s="31">
        <f t="shared" si="140"/>
        <v>3.9798561103352905</v>
      </c>
      <c r="H1352" s="35">
        <f>Tool!$E$10+('Trajectory Map'!G1352*SIN(RADIANS(90-2*DEGREES(ASIN($D$5/2000))))/COS(RADIANS(90-2*DEGREES(ASIN($D$5/2000))))-('Trajectory Map'!G1352*'Trajectory Map'!G1352/((VLOOKUP($D$5,$AD$3:$AR$2002,15,FALSE)*4*COS(RADIANS(90-2*DEGREES(ASIN($D$5/2000))))*COS(RADIANS(90-2*DEGREES(ASIN($D$5/2000))))))))</f>
        <v>3.4397538739775606</v>
      </c>
      <c r="AD1352" s="33">
        <f t="shared" si="144"/>
        <v>1350</v>
      </c>
      <c r="AE1352" s="33">
        <f t="shared" si="141"/>
        <v>1475.6354563373707</v>
      </c>
      <c r="AH1352" s="33">
        <f t="shared" si="142"/>
        <v>42.454150204400939</v>
      </c>
      <c r="AI1352" s="33">
        <f t="shared" si="143"/>
        <v>47.545849795599061</v>
      </c>
      <c r="AK1352" s="75">
        <f t="shared" si="145"/>
        <v>5.0916995911981218</v>
      </c>
      <c r="AN1352" s="64"/>
      <c r="AQ1352" s="64"/>
      <c r="AR1352" s="75">
        <f>(SQRT((SIN(RADIANS(90-DEGREES(ASIN(AD1352/2000))))*SQRT(2*Basic!$C$4*9.81)*Tool!$B$125*SIN(RADIANS(90-DEGREES(ASIN(AD1352/2000))))*SQRT(2*Basic!$C$4*9.81)*Tool!$B$125)+(COS(RADIANS(90-DEGREES(ASIN(AD1352/2000))))*SQRT(2*Basic!$C$4*9.81)*COS(RADIANS(90-DEGREES(ASIN(AD1352/2000))))*SQRT(2*Basic!$C$4*9.81))))*(SQRT((SIN(RADIANS(90-DEGREES(ASIN(AD1352/2000))))*SQRT(2*Basic!$C$4*9.81)*Tool!$B$125*SIN(RADIANS(90-DEGREES(ASIN(AD1352/2000))))*SQRT(2*Basic!$C$4*9.81)*Tool!$B$125)+(COS(RADIANS(90-DEGREES(ASIN(AD1352/2000))))*SQRT(2*Basic!$C$4*9.81)*COS(RADIANS(90-DEGREES(ASIN(AD1352/2000))))*SQRT(2*Basic!$C$4*9.81))))/(2*9.81)</f>
        <v>1.3162340250000004</v>
      </c>
      <c r="AS1352" s="75">
        <f>(1/9.81)*((SQRT((SIN(RADIANS(90-DEGREES(ASIN(AD1352/2000))))*SQRT(2*Basic!$C$4*9.81)*Tool!$B$125*SIN(RADIANS(90-DEGREES(ASIN(AD1352/2000))))*SQRT(2*Basic!$C$4*9.81)*Tool!$B$125)+(COS(RADIANS(90-DEGREES(ASIN(AD1352/2000))))*SQRT(2*Basic!$C$4*9.81)*COS(RADIANS(90-DEGREES(ASIN(AD1352/2000))))*SQRT(2*Basic!$C$4*9.81))))*SIN(RADIANS(AK1352))+(SQRT(((SQRT((SIN(RADIANS(90-DEGREES(ASIN(AD1352/2000))))*SQRT(2*Basic!$C$4*9.81)*Tool!$B$125*SIN(RADIANS(90-DEGREES(ASIN(AD1352/2000))))*SQRT(2*Basic!$C$4*9.81)*Tool!$B$125)+(COS(RADIANS(90-DEGREES(ASIN(AD1352/2000))))*SQRT(2*Basic!$C$4*9.81)*COS(RADIANS(90-DEGREES(ASIN(AD1352/2000))))*SQRT(2*Basic!$C$4*9.81))))*SIN(RADIANS(AK1352))*(SQRT((SIN(RADIANS(90-DEGREES(ASIN(AD1352/2000))))*SQRT(2*Basic!$C$4*9.81)*Tool!$B$125*SIN(RADIANS(90-DEGREES(ASIN(AD1352/2000))))*SQRT(2*Basic!$C$4*9.81)*Tool!$B$125)+(COS(RADIANS(90-DEGREES(ASIN(AD1352/2000))))*SQRT(2*Basic!$C$4*9.81)*COS(RADIANS(90-DEGREES(ASIN(AD1352/2000))))*SQRT(2*Basic!$C$4*9.81))))*SIN(RADIANS(AK1352)))-19.62*(-Basic!$C$3))))*(SQRT((SIN(RADIANS(90-DEGREES(ASIN(AD1352/2000))))*SQRT(2*Basic!$C$4*9.81)*Tool!$B$125*SIN(RADIANS(90-DEGREES(ASIN(AD1352/2000))))*SQRT(2*Basic!$C$4*9.81)*Tool!$B$125)+(COS(RADIANS(90-DEGREES(ASIN(AD1352/2000))))*SQRT(2*Basic!$C$4*9.81)*COS(RADIANS(90-DEGREES(ASIN(AD1352/2000))))*SQRT(2*Basic!$C$4*9.81))))*COS(RADIANS(AK1352))</f>
        <v>5.8358295281073431</v>
      </c>
    </row>
    <row r="1353" spans="6:45" x14ac:dyDescent="0.3">
      <c r="F1353">
        <v>1351</v>
      </c>
      <c r="G1353" s="31">
        <f t="shared" si="140"/>
        <v>3.982804151898502</v>
      </c>
      <c r="H1353" s="35">
        <f>Tool!$E$10+('Trajectory Map'!G1353*SIN(RADIANS(90-2*DEGREES(ASIN($D$5/2000))))/COS(RADIANS(90-2*DEGREES(ASIN($D$5/2000))))-('Trajectory Map'!G1353*'Trajectory Map'!G1353/((VLOOKUP($D$5,$AD$3:$AR$2002,15,FALSE)*4*COS(RADIANS(90-2*DEGREES(ASIN($D$5/2000))))*COS(RADIANS(90-2*DEGREES(ASIN($D$5/2000))))))))</f>
        <v>3.4355244929469126</v>
      </c>
      <c r="AD1353" s="33">
        <f t="shared" si="144"/>
        <v>1351</v>
      </c>
      <c r="AE1353" s="33">
        <f t="shared" si="141"/>
        <v>1474.7199734186827</v>
      </c>
      <c r="AH1353" s="33">
        <f t="shared" si="142"/>
        <v>42.492990119579382</v>
      </c>
      <c r="AI1353" s="33">
        <f t="shared" si="143"/>
        <v>47.507009880420618</v>
      </c>
      <c r="AK1353" s="75">
        <f t="shared" si="145"/>
        <v>5.0140197608412365</v>
      </c>
      <c r="AN1353" s="64"/>
      <c r="AQ1353" s="64"/>
      <c r="AR1353" s="75">
        <f>(SQRT((SIN(RADIANS(90-DEGREES(ASIN(AD1353/2000))))*SQRT(2*Basic!$C$4*9.81)*Tool!$B$125*SIN(RADIANS(90-DEGREES(ASIN(AD1353/2000))))*SQRT(2*Basic!$C$4*9.81)*Tool!$B$125)+(COS(RADIANS(90-DEGREES(ASIN(AD1353/2000))))*SQRT(2*Basic!$C$4*9.81)*COS(RADIANS(90-DEGREES(ASIN(AD1353/2000))))*SQRT(2*Basic!$C$4*9.81))))*(SQRT((SIN(RADIANS(90-DEGREES(ASIN(AD1353/2000))))*SQRT(2*Basic!$C$4*9.81)*Tool!$B$125*SIN(RADIANS(90-DEGREES(ASIN(AD1353/2000))))*SQRT(2*Basic!$C$4*9.81)*Tool!$B$125)+(COS(RADIANS(90-DEGREES(ASIN(AD1353/2000))))*SQRT(2*Basic!$C$4*9.81)*COS(RADIANS(90-DEGREES(ASIN(AD1353/2000))))*SQRT(2*Basic!$C$4*9.81))))/(2*9.81)</f>
        <v>1.31695813609</v>
      </c>
      <c r="AS1353" s="75">
        <f>(1/9.81)*((SQRT((SIN(RADIANS(90-DEGREES(ASIN(AD1353/2000))))*SQRT(2*Basic!$C$4*9.81)*Tool!$B$125*SIN(RADIANS(90-DEGREES(ASIN(AD1353/2000))))*SQRT(2*Basic!$C$4*9.81)*Tool!$B$125)+(COS(RADIANS(90-DEGREES(ASIN(AD1353/2000))))*SQRT(2*Basic!$C$4*9.81)*COS(RADIANS(90-DEGREES(ASIN(AD1353/2000))))*SQRT(2*Basic!$C$4*9.81))))*SIN(RADIANS(AK1353))+(SQRT(((SQRT((SIN(RADIANS(90-DEGREES(ASIN(AD1353/2000))))*SQRT(2*Basic!$C$4*9.81)*Tool!$B$125*SIN(RADIANS(90-DEGREES(ASIN(AD1353/2000))))*SQRT(2*Basic!$C$4*9.81)*Tool!$B$125)+(COS(RADIANS(90-DEGREES(ASIN(AD1353/2000))))*SQRT(2*Basic!$C$4*9.81)*COS(RADIANS(90-DEGREES(ASIN(AD1353/2000))))*SQRT(2*Basic!$C$4*9.81))))*SIN(RADIANS(AK1353))*(SQRT((SIN(RADIANS(90-DEGREES(ASIN(AD1353/2000))))*SQRT(2*Basic!$C$4*9.81)*Tool!$B$125*SIN(RADIANS(90-DEGREES(ASIN(AD1353/2000))))*SQRT(2*Basic!$C$4*9.81)*Tool!$B$125)+(COS(RADIANS(90-DEGREES(ASIN(AD1353/2000))))*SQRT(2*Basic!$C$4*9.81)*COS(RADIANS(90-DEGREES(ASIN(AD1353/2000))))*SQRT(2*Basic!$C$4*9.81))))*SIN(RADIANS(AK1353)))-19.62*(-Basic!$C$3))))*(SQRT((SIN(RADIANS(90-DEGREES(ASIN(AD1353/2000))))*SQRT(2*Basic!$C$4*9.81)*Tool!$B$125*SIN(RADIANS(90-DEGREES(ASIN(AD1353/2000))))*SQRT(2*Basic!$C$4*9.81)*Tool!$B$125)+(COS(RADIANS(90-DEGREES(ASIN(AD1353/2000))))*SQRT(2*Basic!$C$4*9.81)*COS(RADIANS(90-DEGREES(ASIN(AD1353/2000))))*SQRT(2*Basic!$C$4*9.81))))*COS(RADIANS(AK1353))</f>
        <v>5.8345114726988374</v>
      </c>
    </row>
    <row r="1354" spans="6:45" x14ac:dyDescent="0.3">
      <c r="F1354">
        <v>1352</v>
      </c>
      <c r="G1354" s="31">
        <f t="shared" si="140"/>
        <v>3.9857521934617135</v>
      </c>
      <c r="H1354" s="35">
        <f>Tool!$E$10+('Trajectory Map'!G1354*SIN(RADIANS(90-2*DEGREES(ASIN($D$5/2000))))/COS(RADIANS(90-2*DEGREES(ASIN($D$5/2000))))-('Trajectory Map'!G1354*'Trajectory Map'!G1354/((VLOOKUP($D$5,$AD$3:$AR$2002,15,FALSE)*4*COS(RADIANS(90-2*DEGREES(ASIN($D$5/2000))))*COS(RADIANS(90-2*DEGREES(ASIN($D$5/2000))))))))</f>
        <v>3.4312916583227508</v>
      </c>
      <c r="AD1354" s="33">
        <f t="shared" si="144"/>
        <v>1352</v>
      </c>
      <c r="AE1354" s="33">
        <f t="shared" si="141"/>
        <v>1473.8032433130279</v>
      </c>
      <c r="AH1354" s="33">
        <f t="shared" si="142"/>
        <v>42.531854169888476</v>
      </c>
      <c r="AI1354" s="33">
        <f t="shared" si="143"/>
        <v>47.468145830111524</v>
      </c>
      <c r="AK1354" s="75">
        <f t="shared" si="145"/>
        <v>4.9362916602230484</v>
      </c>
      <c r="AN1354" s="64"/>
      <c r="AQ1354" s="64"/>
      <c r="AR1354" s="75">
        <f>(SQRT((SIN(RADIANS(90-DEGREES(ASIN(AD1354/2000))))*SQRT(2*Basic!$C$4*9.81)*Tool!$B$125*SIN(RADIANS(90-DEGREES(ASIN(AD1354/2000))))*SQRT(2*Basic!$C$4*9.81)*Tool!$B$125)+(COS(RADIANS(90-DEGREES(ASIN(AD1354/2000))))*SQRT(2*Basic!$C$4*9.81)*COS(RADIANS(90-DEGREES(ASIN(AD1354/2000))))*SQRT(2*Basic!$C$4*9.81))))*(SQRT((SIN(RADIANS(90-DEGREES(ASIN(AD1354/2000))))*SQRT(2*Basic!$C$4*9.81)*Tool!$B$125*SIN(RADIANS(90-DEGREES(ASIN(AD1354/2000))))*SQRT(2*Basic!$C$4*9.81)*Tool!$B$125)+(COS(RADIANS(90-DEGREES(ASIN(AD1354/2000))))*SQRT(2*Basic!$C$4*9.81)*COS(RADIANS(90-DEGREES(ASIN(AD1354/2000))))*SQRT(2*Basic!$C$4*9.81))))/(2*9.81)</f>
        <v>1.3176827833600007</v>
      </c>
      <c r="AS1354" s="75">
        <f>(1/9.81)*((SQRT((SIN(RADIANS(90-DEGREES(ASIN(AD1354/2000))))*SQRT(2*Basic!$C$4*9.81)*Tool!$B$125*SIN(RADIANS(90-DEGREES(ASIN(AD1354/2000))))*SQRT(2*Basic!$C$4*9.81)*Tool!$B$125)+(COS(RADIANS(90-DEGREES(ASIN(AD1354/2000))))*SQRT(2*Basic!$C$4*9.81)*COS(RADIANS(90-DEGREES(ASIN(AD1354/2000))))*SQRT(2*Basic!$C$4*9.81))))*SIN(RADIANS(AK1354))+(SQRT(((SQRT((SIN(RADIANS(90-DEGREES(ASIN(AD1354/2000))))*SQRT(2*Basic!$C$4*9.81)*Tool!$B$125*SIN(RADIANS(90-DEGREES(ASIN(AD1354/2000))))*SQRT(2*Basic!$C$4*9.81)*Tool!$B$125)+(COS(RADIANS(90-DEGREES(ASIN(AD1354/2000))))*SQRT(2*Basic!$C$4*9.81)*COS(RADIANS(90-DEGREES(ASIN(AD1354/2000))))*SQRT(2*Basic!$C$4*9.81))))*SIN(RADIANS(AK1354))*(SQRT((SIN(RADIANS(90-DEGREES(ASIN(AD1354/2000))))*SQRT(2*Basic!$C$4*9.81)*Tool!$B$125*SIN(RADIANS(90-DEGREES(ASIN(AD1354/2000))))*SQRT(2*Basic!$C$4*9.81)*Tool!$B$125)+(COS(RADIANS(90-DEGREES(ASIN(AD1354/2000))))*SQRT(2*Basic!$C$4*9.81)*COS(RADIANS(90-DEGREES(ASIN(AD1354/2000))))*SQRT(2*Basic!$C$4*9.81))))*SIN(RADIANS(AK1354)))-19.62*(-Basic!$C$3))))*(SQRT((SIN(RADIANS(90-DEGREES(ASIN(AD1354/2000))))*SQRT(2*Basic!$C$4*9.81)*Tool!$B$125*SIN(RADIANS(90-DEGREES(ASIN(AD1354/2000))))*SQRT(2*Basic!$C$4*9.81)*Tool!$B$125)+(COS(RADIANS(90-DEGREES(ASIN(AD1354/2000))))*SQRT(2*Basic!$C$4*9.81)*COS(RADIANS(90-DEGREES(ASIN(AD1354/2000))))*SQRT(2*Basic!$C$4*9.81))))*COS(RADIANS(AK1354))</f>
        <v>5.8331788187002944</v>
      </c>
    </row>
    <row r="1355" spans="6:45" x14ac:dyDescent="0.3">
      <c r="F1355">
        <v>1353</v>
      </c>
      <c r="G1355" s="31">
        <f t="shared" si="140"/>
        <v>3.9887002350249245</v>
      </c>
      <c r="H1355" s="35">
        <f>Tool!$E$10+('Trajectory Map'!G1355*SIN(RADIANS(90-2*DEGREES(ASIN($D$5/2000))))/COS(RADIANS(90-2*DEGREES(ASIN($D$5/2000))))-('Trajectory Map'!G1355*'Trajectory Map'!G1355/((VLOOKUP($D$5,$AD$3:$AR$2002,15,FALSE)*4*COS(RADIANS(90-2*DEGREES(ASIN($D$5/2000))))*COS(RADIANS(90-2*DEGREES(ASIN($D$5/2000))))))))</f>
        <v>3.4270553701050757</v>
      </c>
      <c r="AD1355" s="33">
        <f t="shared" si="144"/>
        <v>1353</v>
      </c>
      <c r="AE1355" s="33">
        <f t="shared" si="141"/>
        <v>1472.8852636916426</v>
      </c>
      <c r="AH1355" s="33">
        <f t="shared" si="142"/>
        <v>42.570742418291601</v>
      </c>
      <c r="AI1355" s="33">
        <f t="shared" si="143"/>
        <v>47.429257581708399</v>
      </c>
      <c r="AK1355" s="75">
        <f t="shared" si="145"/>
        <v>4.8585151634167971</v>
      </c>
      <c r="AN1355" s="64"/>
      <c r="AQ1355" s="64"/>
      <c r="AR1355" s="75">
        <f>(SQRT((SIN(RADIANS(90-DEGREES(ASIN(AD1355/2000))))*SQRT(2*Basic!$C$4*9.81)*Tool!$B$125*SIN(RADIANS(90-DEGREES(ASIN(AD1355/2000))))*SQRT(2*Basic!$C$4*9.81)*Tool!$B$125)+(COS(RADIANS(90-DEGREES(ASIN(AD1355/2000))))*SQRT(2*Basic!$C$4*9.81)*COS(RADIANS(90-DEGREES(ASIN(AD1355/2000))))*SQRT(2*Basic!$C$4*9.81))))*(SQRT((SIN(RADIANS(90-DEGREES(ASIN(AD1355/2000))))*SQRT(2*Basic!$C$4*9.81)*Tool!$B$125*SIN(RADIANS(90-DEGREES(ASIN(AD1355/2000))))*SQRT(2*Basic!$C$4*9.81)*Tool!$B$125)+(COS(RADIANS(90-DEGREES(ASIN(AD1355/2000))))*SQRT(2*Basic!$C$4*9.81)*COS(RADIANS(90-DEGREES(ASIN(AD1355/2000))))*SQRT(2*Basic!$C$4*9.81))))/(2*9.81)</f>
        <v>1.3184079668100002</v>
      </c>
      <c r="AS1355" s="75">
        <f>(1/9.81)*((SQRT((SIN(RADIANS(90-DEGREES(ASIN(AD1355/2000))))*SQRT(2*Basic!$C$4*9.81)*Tool!$B$125*SIN(RADIANS(90-DEGREES(ASIN(AD1355/2000))))*SQRT(2*Basic!$C$4*9.81)*Tool!$B$125)+(COS(RADIANS(90-DEGREES(ASIN(AD1355/2000))))*SQRT(2*Basic!$C$4*9.81)*COS(RADIANS(90-DEGREES(ASIN(AD1355/2000))))*SQRT(2*Basic!$C$4*9.81))))*SIN(RADIANS(AK1355))+(SQRT(((SQRT((SIN(RADIANS(90-DEGREES(ASIN(AD1355/2000))))*SQRT(2*Basic!$C$4*9.81)*Tool!$B$125*SIN(RADIANS(90-DEGREES(ASIN(AD1355/2000))))*SQRT(2*Basic!$C$4*9.81)*Tool!$B$125)+(COS(RADIANS(90-DEGREES(ASIN(AD1355/2000))))*SQRT(2*Basic!$C$4*9.81)*COS(RADIANS(90-DEGREES(ASIN(AD1355/2000))))*SQRT(2*Basic!$C$4*9.81))))*SIN(RADIANS(AK1355))*(SQRT((SIN(RADIANS(90-DEGREES(ASIN(AD1355/2000))))*SQRT(2*Basic!$C$4*9.81)*Tool!$B$125*SIN(RADIANS(90-DEGREES(ASIN(AD1355/2000))))*SQRT(2*Basic!$C$4*9.81)*Tool!$B$125)+(COS(RADIANS(90-DEGREES(ASIN(AD1355/2000))))*SQRT(2*Basic!$C$4*9.81)*COS(RADIANS(90-DEGREES(ASIN(AD1355/2000))))*SQRT(2*Basic!$C$4*9.81))))*SIN(RADIANS(AK1355)))-19.62*(-Basic!$C$3))))*(SQRT((SIN(RADIANS(90-DEGREES(ASIN(AD1355/2000))))*SQRT(2*Basic!$C$4*9.81)*Tool!$B$125*SIN(RADIANS(90-DEGREES(ASIN(AD1355/2000))))*SQRT(2*Basic!$C$4*9.81)*Tool!$B$125)+(COS(RADIANS(90-DEGREES(ASIN(AD1355/2000))))*SQRT(2*Basic!$C$4*9.81)*COS(RADIANS(90-DEGREES(ASIN(AD1355/2000))))*SQRT(2*Basic!$C$4*9.81))))*COS(RADIANS(AK1355))</f>
        <v>5.8318315561024514</v>
      </c>
    </row>
    <row r="1356" spans="6:45" x14ac:dyDescent="0.3">
      <c r="F1356">
        <v>1354</v>
      </c>
      <c r="G1356" s="31">
        <f t="shared" si="140"/>
        <v>3.991648276588136</v>
      </c>
      <c r="H1356" s="35">
        <f>Tool!$E$10+('Trajectory Map'!G1356*SIN(RADIANS(90-2*DEGREES(ASIN($D$5/2000))))/COS(RADIANS(90-2*DEGREES(ASIN($D$5/2000))))-('Trajectory Map'!G1356*'Trajectory Map'!G1356/((VLOOKUP($D$5,$AD$3:$AR$2002,15,FALSE)*4*COS(RADIANS(90-2*DEGREES(ASIN($D$5/2000))))*COS(RADIANS(90-2*DEGREES(ASIN($D$5/2000))))))))</f>
        <v>3.4228156282938853</v>
      </c>
      <c r="AD1356" s="33">
        <f t="shared" si="144"/>
        <v>1354</v>
      </c>
      <c r="AE1356" s="33">
        <f t="shared" si="141"/>
        <v>1471.9660322167763</v>
      </c>
      <c r="AH1356" s="33">
        <f t="shared" si="142"/>
        <v>42.609654927993141</v>
      </c>
      <c r="AI1356" s="33">
        <f t="shared" si="143"/>
        <v>47.390345072006859</v>
      </c>
      <c r="AK1356" s="75">
        <f t="shared" si="145"/>
        <v>4.7806901440137182</v>
      </c>
      <c r="AN1356" s="64"/>
      <c r="AQ1356" s="64"/>
      <c r="AR1356" s="75">
        <f>(SQRT((SIN(RADIANS(90-DEGREES(ASIN(AD1356/2000))))*SQRT(2*Basic!$C$4*9.81)*Tool!$B$125*SIN(RADIANS(90-DEGREES(ASIN(AD1356/2000))))*SQRT(2*Basic!$C$4*9.81)*Tool!$B$125)+(COS(RADIANS(90-DEGREES(ASIN(AD1356/2000))))*SQRT(2*Basic!$C$4*9.81)*COS(RADIANS(90-DEGREES(ASIN(AD1356/2000))))*SQRT(2*Basic!$C$4*9.81))))*(SQRT((SIN(RADIANS(90-DEGREES(ASIN(AD1356/2000))))*SQRT(2*Basic!$C$4*9.81)*Tool!$B$125*SIN(RADIANS(90-DEGREES(ASIN(AD1356/2000))))*SQRT(2*Basic!$C$4*9.81)*Tool!$B$125)+(COS(RADIANS(90-DEGREES(ASIN(AD1356/2000))))*SQRT(2*Basic!$C$4*9.81)*COS(RADIANS(90-DEGREES(ASIN(AD1356/2000))))*SQRT(2*Basic!$C$4*9.81))))/(2*9.81)</f>
        <v>1.3191336864399998</v>
      </c>
      <c r="AS1356" s="75">
        <f>(1/9.81)*((SQRT((SIN(RADIANS(90-DEGREES(ASIN(AD1356/2000))))*SQRT(2*Basic!$C$4*9.81)*Tool!$B$125*SIN(RADIANS(90-DEGREES(ASIN(AD1356/2000))))*SQRT(2*Basic!$C$4*9.81)*Tool!$B$125)+(COS(RADIANS(90-DEGREES(ASIN(AD1356/2000))))*SQRT(2*Basic!$C$4*9.81)*COS(RADIANS(90-DEGREES(ASIN(AD1356/2000))))*SQRT(2*Basic!$C$4*9.81))))*SIN(RADIANS(AK1356))+(SQRT(((SQRT((SIN(RADIANS(90-DEGREES(ASIN(AD1356/2000))))*SQRT(2*Basic!$C$4*9.81)*Tool!$B$125*SIN(RADIANS(90-DEGREES(ASIN(AD1356/2000))))*SQRT(2*Basic!$C$4*9.81)*Tool!$B$125)+(COS(RADIANS(90-DEGREES(ASIN(AD1356/2000))))*SQRT(2*Basic!$C$4*9.81)*COS(RADIANS(90-DEGREES(ASIN(AD1356/2000))))*SQRT(2*Basic!$C$4*9.81))))*SIN(RADIANS(AK1356))*(SQRT((SIN(RADIANS(90-DEGREES(ASIN(AD1356/2000))))*SQRT(2*Basic!$C$4*9.81)*Tool!$B$125*SIN(RADIANS(90-DEGREES(ASIN(AD1356/2000))))*SQRT(2*Basic!$C$4*9.81)*Tool!$B$125)+(COS(RADIANS(90-DEGREES(ASIN(AD1356/2000))))*SQRT(2*Basic!$C$4*9.81)*COS(RADIANS(90-DEGREES(ASIN(AD1356/2000))))*SQRT(2*Basic!$C$4*9.81))))*SIN(RADIANS(AK1356)))-19.62*(-Basic!$C$3))))*(SQRT((SIN(RADIANS(90-DEGREES(ASIN(AD1356/2000))))*SQRT(2*Basic!$C$4*9.81)*Tool!$B$125*SIN(RADIANS(90-DEGREES(ASIN(AD1356/2000))))*SQRT(2*Basic!$C$4*9.81)*Tool!$B$125)+(COS(RADIANS(90-DEGREES(ASIN(AD1356/2000))))*SQRT(2*Basic!$C$4*9.81)*COS(RADIANS(90-DEGREES(ASIN(AD1356/2000))))*SQRT(2*Basic!$C$4*9.81))))*COS(RADIANS(AK1356))</f>
        <v>5.8304696749256202</v>
      </c>
    </row>
    <row r="1357" spans="6:45" x14ac:dyDescent="0.3">
      <c r="F1357">
        <v>1355</v>
      </c>
      <c r="G1357" s="31">
        <f t="shared" si="140"/>
        <v>3.9945963181513471</v>
      </c>
      <c r="H1357" s="35">
        <f>Tool!$E$10+('Trajectory Map'!G1357*SIN(RADIANS(90-2*DEGREES(ASIN($D$5/2000))))/COS(RADIANS(90-2*DEGREES(ASIN($D$5/2000))))-('Trajectory Map'!G1357*'Trajectory Map'!G1357/((VLOOKUP($D$5,$AD$3:$AR$2002,15,FALSE)*4*COS(RADIANS(90-2*DEGREES(ASIN($D$5/2000))))*COS(RADIANS(90-2*DEGREES(ASIN($D$5/2000))))))))</f>
        <v>3.418572432889182</v>
      </c>
      <c r="AD1357" s="33">
        <f t="shared" si="144"/>
        <v>1355</v>
      </c>
      <c r="AE1357" s="33">
        <f t="shared" si="141"/>
        <v>1471.0455465416426</v>
      </c>
      <c r="AH1357" s="33">
        <f t="shared" si="142"/>
        <v>42.648591762439565</v>
      </c>
      <c r="AI1357" s="33">
        <f t="shared" si="143"/>
        <v>47.351408237560435</v>
      </c>
      <c r="AK1357" s="75">
        <f t="shared" si="145"/>
        <v>4.7028164751208692</v>
      </c>
      <c r="AN1357" s="64"/>
      <c r="AQ1357" s="64"/>
      <c r="AR1357" s="75">
        <f>(SQRT((SIN(RADIANS(90-DEGREES(ASIN(AD1357/2000))))*SQRT(2*Basic!$C$4*9.81)*Tool!$B$125*SIN(RADIANS(90-DEGREES(ASIN(AD1357/2000))))*SQRT(2*Basic!$C$4*9.81)*Tool!$B$125)+(COS(RADIANS(90-DEGREES(ASIN(AD1357/2000))))*SQRT(2*Basic!$C$4*9.81)*COS(RADIANS(90-DEGREES(ASIN(AD1357/2000))))*SQRT(2*Basic!$C$4*9.81))))*(SQRT((SIN(RADIANS(90-DEGREES(ASIN(AD1357/2000))))*SQRT(2*Basic!$C$4*9.81)*Tool!$B$125*SIN(RADIANS(90-DEGREES(ASIN(AD1357/2000))))*SQRT(2*Basic!$C$4*9.81)*Tool!$B$125)+(COS(RADIANS(90-DEGREES(ASIN(AD1357/2000))))*SQRT(2*Basic!$C$4*9.81)*COS(RADIANS(90-DEGREES(ASIN(AD1357/2000))))*SQRT(2*Basic!$C$4*9.81))))/(2*9.81)</f>
        <v>1.3198599422499999</v>
      </c>
      <c r="AS1357" s="75">
        <f>(1/9.81)*((SQRT((SIN(RADIANS(90-DEGREES(ASIN(AD1357/2000))))*SQRT(2*Basic!$C$4*9.81)*Tool!$B$125*SIN(RADIANS(90-DEGREES(ASIN(AD1357/2000))))*SQRT(2*Basic!$C$4*9.81)*Tool!$B$125)+(COS(RADIANS(90-DEGREES(ASIN(AD1357/2000))))*SQRT(2*Basic!$C$4*9.81)*COS(RADIANS(90-DEGREES(ASIN(AD1357/2000))))*SQRT(2*Basic!$C$4*9.81))))*SIN(RADIANS(AK1357))+(SQRT(((SQRT((SIN(RADIANS(90-DEGREES(ASIN(AD1357/2000))))*SQRT(2*Basic!$C$4*9.81)*Tool!$B$125*SIN(RADIANS(90-DEGREES(ASIN(AD1357/2000))))*SQRT(2*Basic!$C$4*9.81)*Tool!$B$125)+(COS(RADIANS(90-DEGREES(ASIN(AD1357/2000))))*SQRT(2*Basic!$C$4*9.81)*COS(RADIANS(90-DEGREES(ASIN(AD1357/2000))))*SQRT(2*Basic!$C$4*9.81))))*SIN(RADIANS(AK1357))*(SQRT((SIN(RADIANS(90-DEGREES(ASIN(AD1357/2000))))*SQRT(2*Basic!$C$4*9.81)*Tool!$B$125*SIN(RADIANS(90-DEGREES(ASIN(AD1357/2000))))*SQRT(2*Basic!$C$4*9.81)*Tool!$B$125)+(COS(RADIANS(90-DEGREES(ASIN(AD1357/2000))))*SQRT(2*Basic!$C$4*9.81)*COS(RADIANS(90-DEGREES(ASIN(AD1357/2000))))*SQRT(2*Basic!$C$4*9.81))))*SIN(RADIANS(AK1357)))-19.62*(-Basic!$C$3))))*(SQRT((SIN(RADIANS(90-DEGREES(ASIN(AD1357/2000))))*SQRT(2*Basic!$C$4*9.81)*Tool!$B$125*SIN(RADIANS(90-DEGREES(ASIN(AD1357/2000))))*SQRT(2*Basic!$C$4*9.81)*Tool!$B$125)+(COS(RADIANS(90-DEGREES(ASIN(AD1357/2000))))*SQRT(2*Basic!$C$4*9.81)*COS(RADIANS(90-DEGREES(ASIN(AD1357/2000))))*SQRT(2*Basic!$C$4*9.81))))*COS(RADIANS(AK1357))</f>
        <v>5.8290931652196534</v>
      </c>
    </row>
    <row r="1358" spans="6:45" x14ac:dyDescent="0.3">
      <c r="F1358">
        <v>1356</v>
      </c>
      <c r="G1358" s="31">
        <f t="shared" si="140"/>
        <v>3.9975443597145586</v>
      </c>
      <c r="H1358" s="35">
        <f>Tool!$E$10+('Trajectory Map'!G1358*SIN(RADIANS(90-2*DEGREES(ASIN($D$5/2000))))/COS(RADIANS(90-2*DEGREES(ASIN($D$5/2000))))-('Trajectory Map'!G1358*'Trajectory Map'!G1358/((VLOOKUP($D$5,$AD$3:$AR$2002,15,FALSE)*4*COS(RADIANS(90-2*DEGREES(ASIN($D$5/2000))))*COS(RADIANS(90-2*DEGREES(ASIN($D$5/2000))))))))</f>
        <v>3.4143257838909635</v>
      </c>
      <c r="AD1358" s="33">
        <f t="shared" si="144"/>
        <v>1356</v>
      </c>
      <c r="AE1358" s="33">
        <f t="shared" si="141"/>
        <v>1470.1238043103717</v>
      </c>
      <c r="AH1358" s="33">
        <f t="shared" si="142"/>
        <v>42.687552985320998</v>
      </c>
      <c r="AI1358" s="33">
        <f t="shared" si="143"/>
        <v>47.312447014679002</v>
      </c>
      <c r="AK1358" s="75">
        <f t="shared" si="145"/>
        <v>4.6248940293580034</v>
      </c>
      <c r="AN1358" s="64"/>
      <c r="AQ1358" s="64"/>
      <c r="AR1358" s="75">
        <f>(SQRT((SIN(RADIANS(90-DEGREES(ASIN(AD1358/2000))))*SQRT(2*Basic!$C$4*9.81)*Tool!$B$125*SIN(RADIANS(90-DEGREES(ASIN(AD1358/2000))))*SQRT(2*Basic!$C$4*9.81)*Tool!$B$125)+(COS(RADIANS(90-DEGREES(ASIN(AD1358/2000))))*SQRT(2*Basic!$C$4*9.81)*COS(RADIANS(90-DEGREES(ASIN(AD1358/2000))))*SQRT(2*Basic!$C$4*9.81))))*(SQRT((SIN(RADIANS(90-DEGREES(ASIN(AD1358/2000))))*SQRT(2*Basic!$C$4*9.81)*Tool!$B$125*SIN(RADIANS(90-DEGREES(ASIN(AD1358/2000))))*SQRT(2*Basic!$C$4*9.81)*Tool!$B$125)+(COS(RADIANS(90-DEGREES(ASIN(AD1358/2000))))*SQRT(2*Basic!$C$4*9.81)*COS(RADIANS(90-DEGREES(ASIN(AD1358/2000))))*SQRT(2*Basic!$C$4*9.81))))/(2*9.81)</f>
        <v>1.3205867342400006</v>
      </c>
      <c r="AS1358" s="75">
        <f>(1/9.81)*((SQRT((SIN(RADIANS(90-DEGREES(ASIN(AD1358/2000))))*SQRT(2*Basic!$C$4*9.81)*Tool!$B$125*SIN(RADIANS(90-DEGREES(ASIN(AD1358/2000))))*SQRT(2*Basic!$C$4*9.81)*Tool!$B$125)+(COS(RADIANS(90-DEGREES(ASIN(AD1358/2000))))*SQRT(2*Basic!$C$4*9.81)*COS(RADIANS(90-DEGREES(ASIN(AD1358/2000))))*SQRT(2*Basic!$C$4*9.81))))*SIN(RADIANS(AK1358))+(SQRT(((SQRT((SIN(RADIANS(90-DEGREES(ASIN(AD1358/2000))))*SQRT(2*Basic!$C$4*9.81)*Tool!$B$125*SIN(RADIANS(90-DEGREES(ASIN(AD1358/2000))))*SQRT(2*Basic!$C$4*9.81)*Tool!$B$125)+(COS(RADIANS(90-DEGREES(ASIN(AD1358/2000))))*SQRT(2*Basic!$C$4*9.81)*COS(RADIANS(90-DEGREES(ASIN(AD1358/2000))))*SQRT(2*Basic!$C$4*9.81))))*SIN(RADIANS(AK1358))*(SQRT((SIN(RADIANS(90-DEGREES(ASIN(AD1358/2000))))*SQRT(2*Basic!$C$4*9.81)*Tool!$B$125*SIN(RADIANS(90-DEGREES(ASIN(AD1358/2000))))*SQRT(2*Basic!$C$4*9.81)*Tool!$B$125)+(COS(RADIANS(90-DEGREES(ASIN(AD1358/2000))))*SQRT(2*Basic!$C$4*9.81)*COS(RADIANS(90-DEGREES(ASIN(AD1358/2000))))*SQRT(2*Basic!$C$4*9.81))))*SIN(RADIANS(AK1358)))-19.62*(-Basic!$C$3))))*(SQRT((SIN(RADIANS(90-DEGREES(ASIN(AD1358/2000))))*SQRT(2*Basic!$C$4*9.81)*Tool!$B$125*SIN(RADIANS(90-DEGREES(ASIN(AD1358/2000))))*SQRT(2*Basic!$C$4*9.81)*Tool!$B$125)+(COS(RADIANS(90-DEGREES(ASIN(AD1358/2000))))*SQRT(2*Basic!$C$4*9.81)*COS(RADIANS(90-DEGREES(ASIN(AD1358/2000))))*SQRT(2*Basic!$C$4*9.81))))*COS(RADIANS(AK1358))</f>
        <v>5.8277020170638814</v>
      </c>
    </row>
    <row r="1359" spans="6:45" x14ac:dyDescent="0.3">
      <c r="F1359">
        <v>1357</v>
      </c>
      <c r="G1359" s="31">
        <f t="shared" si="140"/>
        <v>4.0004924012777705</v>
      </c>
      <c r="H1359" s="35">
        <f>Tool!$E$10+('Trajectory Map'!G1359*SIN(RADIANS(90-2*DEGREES(ASIN($D$5/2000))))/COS(RADIANS(90-2*DEGREES(ASIN($D$5/2000))))-('Trajectory Map'!G1359*'Trajectory Map'!G1359/((VLOOKUP($D$5,$AD$3:$AR$2002,15,FALSE)*4*COS(RADIANS(90-2*DEGREES(ASIN($D$5/2000))))*COS(RADIANS(90-2*DEGREES(ASIN($D$5/2000))))))))</f>
        <v>3.4100756812992303</v>
      </c>
      <c r="AD1359" s="33">
        <f t="shared" si="144"/>
        <v>1357</v>
      </c>
      <c r="AE1359" s="33">
        <f t="shared" si="141"/>
        <v>1469.2008031579619</v>
      </c>
      <c r="AH1359" s="33">
        <f t="shared" si="142"/>
        <v>42.726538660572324</v>
      </c>
      <c r="AI1359" s="33">
        <f t="shared" si="143"/>
        <v>47.273461339427676</v>
      </c>
      <c r="AK1359" s="75">
        <f t="shared" si="145"/>
        <v>4.5469226788553527</v>
      </c>
      <c r="AN1359" s="64"/>
      <c r="AQ1359" s="64"/>
      <c r="AR1359" s="75">
        <f>(SQRT((SIN(RADIANS(90-DEGREES(ASIN(AD1359/2000))))*SQRT(2*Basic!$C$4*9.81)*Tool!$B$125*SIN(RADIANS(90-DEGREES(ASIN(AD1359/2000))))*SQRT(2*Basic!$C$4*9.81)*Tool!$B$125)+(COS(RADIANS(90-DEGREES(ASIN(AD1359/2000))))*SQRT(2*Basic!$C$4*9.81)*COS(RADIANS(90-DEGREES(ASIN(AD1359/2000))))*SQRT(2*Basic!$C$4*9.81))))*(SQRT((SIN(RADIANS(90-DEGREES(ASIN(AD1359/2000))))*SQRT(2*Basic!$C$4*9.81)*Tool!$B$125*SIN(RADIANS(90-DEGREES(ASIN(AD1359/2000))))*SQRT(2*Basic!$C$4*9.81)*Tool!$B$125)+(COS(RADIANS(90-DEGREES(ASIN(AD1359/2000))))*SQRT(2*Basic!$C$4*9.81)*COS(RADIANS(90-DEGREES(ASIN(AD1359/2000))))*SQRT(2*Basic!$C$4*9.81))))/(2*9.81)</f>
        <v>1.3213140624100004</v>
      </c>
      <c r="AS1359" s="75">
        <f>(1/9.81)*((SQRT((SIN(RADIANS(90-DEGREES(ASIN(AD1359/2000))))*SQRT(2*Basic!$C$4*9.81)*Tool!$B$125*SIN(RADIANS(90-DEGREES(ASIN(AD1359/2000))))*SQRT(2*Basic!$C$4*9.81)*Tool!$B$125)+(COS(RADIANS(90-DEGREES(ASIN(AD1359/2000))))*SQRT(2*Basic!$C$4*9.81)*COS(RADIANS(90-DEGREES(ASIN(AD1359/2000))))*SQRT(2*Basic!$C$4*9.81))))*SIN(RADIANS(AK1359))+(SQRT(((SQRT((SIN(RADIANS(90-DEGREES(ASIN(AD1359/2000))))*SQRT(2*Basic!$C$4*9.81)*Tool!$B$125*SIN(RADIANS(90-DEGREES(ASIN(AD1359/2000))))*SQRT(2*Basic!$C$4*9.81)*Tool!$B$125)+(COS(RADIANS(90-DEGREES(ASIN(AD1359/2000))))*SQRT(2*Basic!$C$4*9.81)*COS(RADIANS(90-DEGREES(ASIN(AD1359/2000))))*SQRT(2*Basic!$C$4*9.81))))*SIN(RADIANS(AK1359))*(SQRT((SIN(RADIANS(90-DEGREES(ASIN(AD1359/2000))))*SQRT(2*Basic!$C$4*9.81)*Tool!$B$125*SIN(RADIANS(90-DEGREES(ASIN(AD1359/2000))))*SQRT(2*Basic!$C$4*9.81)*Tool!$B$125)+(COS(RADIANS(90-DEGREES(ASIN(AD1359/2000))))*SQRT(2*Basic!$C$4*9.81)*COS(RADIANS(90-DEGREES(ASIN(AD1359/2000))))*SQRT(2*Basic!$C$4*9.81))))*SIN(RADIANS(AK1359)))-19.62*(-Basic!$C$3))))*(SQRT((SIN(RADIANS(90-DEGREES(ASIN(AD1359/2000))))*SQRT(2*Basic!$C$4*9.81)*Tool!$B$125*SIN(RADIANS(90-DEGREES(ASIN(AD1359/2000))))*SQRT(2*Basic!$C$4*9.81)*Tool!$B$125)+(COS(RADIANS(90-DEGREES(ASIN(AD1359/2000))))*SQRT(2*Basic!$C$4*9.81)*COS(RADIANS(90-DEGREES(ASIN(AD1359/2000))))*SQRT(2*Basic!$C$4*9.81))))*COS(RADIANS(AK1359))</f>
        <v>5.8262962205670839</v>
      </c>
    </row>
    <row r="1360" spans="6:45" x14ac:dyDescent="0.3">
      <c r="F1360">
        <v>1358</v>
      </c>
      <c r="G1360" s="31">
        <f t="shared" si="140"/>
        <v>4.0034404428409811</v>
      </c>
      <c r="H1360" s="35">
        <f>Tool!$E$10+('Trajectory Map'!G1360*SIN(RADIANS(90-2*DEGREES(ASIN($D$5/2000))))/COS(RADIANS(90-2*DEGREES(ASIN($D$5/2000))))-('Trajectory Map'!G1360*'Trajectory Map'!G1360/((VLOOKUP($D$5,$AD$3:$AR$2002,15,FALSE)*4*COS(RADIANS(90-2*DEGREES(ASIN($D$5/2000))))*COS(RADIANS(90-2*DEGREES(ASIN($D$5/2000))))))))</f>
        <v>3.4058221251139855</v>
      </c>
      <c r="AD1360" s="33">
        <f t="shared" si="144"/>
        <v>1358</v>
      </c>
      <c r="AE1360" s="33">
        <f t="shared" si="141"/>
        <v>1468.2765407102302</v>
      </c>
      <c r="AH1360" s="33">
        <f t="shared" si="142"/>
        <v>42.765548852374707</v>
      </c>
      <c r="AI1360" s="33">
        <f t="shared" si="143"/>
        <v>47.234451147625293</v>
      </c>
      <c r="AK1360" s="75">
        <f t="shared" si="145"/>
        <v>4.4689022952505866</v>
      </c>
      <c r="AN1360" s="64"/>
      <c r="AQ1360" s="64"/>
      <c r="AR1360" s="75">
        <f>(SQRT((SIN(RADIANS(90-DEGREES(ASIN(AD1360/2000))))*SQRT(2*Basic!$C$4*9.81)*Tool!$B$125*SIN(RADIANS(90-DEGREES(ASIN(AD1360/2000))))*SQRT(2*Basic!$C$4*9.81)*Tool!$B$125)+(COS(RADIANS(90-DEGREES(ASIN(AD1360/2000))))*SQRT(2*Basic!$C$4*9.81)*COS(RADIANS(90-DEGREES(ASIN(AD1360/2000))))*SQRT(2*Basic!$C$4*9.81))))*(SQRT((SIN(RADIANS(90-DEGREES(ASIN(AD1360/2000))))*SQRT(2*Basic!$C$4*9.81)*Tool!$B$125*SIN(RADIANS(90-DEGREES(ASIN(AD1360/2000))))*SQRT(2*Basic!$C$4*9.81)*Tool!$B$125)+(COS(RADIANS(90-DEGREES(ASIN(AD1360/2000))))*SQRT(2*Basic!$C$4*9.81)*COS(RADIANS(90-DEGREES(ASIN(AD1360/2000))))*SQRT(2*Basic!$C$4*9.81))))/(2*9.81)</f>
        <v>1.3220419267600003</v>
      </c>
      <c r="AS1360" s="75">
        <f>(1/9.81)*((SQRT((SIN(RADIANS(90-DEGREES(ASIN(AD1360/2000))))*SQRT(2*Basic!$C$4*9.81)*Tool!$B$125*SIN(RADIANS(90-DEGREES(ASIN(AD1360/2000))))*SQRT(2*Basic!$C$4*9.81)*Tool!$B$125)+(COS(RADIANS(90-DEGREES(ASIN(AD1360/2000))))*SQRT(2*Basic!$C$4*9.81)*COS(RADIANS(90-DEGREES(ASIN(AD1360/2000))))*SQRT(2*Basic!$C$4*9.81))))*SIN(RADIANS(AK1360))+(SQRT(((SQRT((SIN(RADIANS(90-DEGREES(ASIN(AD1360/2000))))*SQRT(2*Basic!$C$4*9.81)*Tool!$B$125*SIN(RADIANS(90-DEGREES(ASIN(AD1360/2000))))*SQRT(2*Basic!$C$4*9.81)*Tool!$B$125)+(COS(RADIANS(90-DEGREES(ASIN(AD1360/2000))))*SQRT(2*Basic!$C$4*9.81)*COS(RADIANS(90-DEGREES(ASIN(AD1360/2000))))*SQRT(2*Basic!$C$4*9.81))))*SIN(RADIANS(AK1360))*(SQRT((SIN(RADIANS(90-DEGREES(ASIN(AD1360/2000))))*SQRT(2*Basic!$C$4*9.81)*Tool!$B$125*SIN(RADIANS(90-DEGREES(ASIN(AD1360/2000))))*SQRT(2*Basic!$C$4*9.81)*Tool!$B$125)+(COS(RADIANS(90-DEGREES(ASIN(AD1360/2000))))*SQRT(2*Basic!$C$4*9.81)*COS(RADIANS(90-DEGREES(ASIN(AD1360/2000))))*SQRT(2*Basic!$C$4*9.81))))*SIN(RADIANS(AK1360)))-19.62*(-Basic!$C$3))))*(SQRT((SIN(RADIANS(90-DEGREES(ASIN(AD1360/2000))))*SQRT(2*Basic!$C$4*9.81)*Tool!$B$125*SIN(RADIANS(90-DEGREES(ASIN(AD1360/2000))))*SQRT(2*Basic!$C$4*9.81)*Tool!$B$125)+(COS(RADIANS(90-DEGREES(ASIN(AD1360/2000))))*SQRT(2*Basic!$C$4*9.81)*COS(RADIANS(90-DEGREES(ASIN(AD1360/2000))))*SQRT(2*Basic!$C$4*9.81))))*COS(RADIANS(AK1360))</f>
        <v>5.8248757658674339</v>
      </c>
    </row>
    <row r="1361" spans="6:45" x14ac:dyDescent="0.3">
      <c r="F1361">
        <v>1359</v>
      </c>
      <c r="G1361" s="31">
        <f t="shared" si="140"/>
        <v>4.0063884844041926</v>
      </c>
      <c r="H1361" s="35">
        <f>Tool!$E$10+('Trajectory Map'!G1361*SIN(RADIANS(90-2*DEGREES(ASIN($D$5/2000))))/COS(RADIANS(90-2*DEGREES(ASIN($D$5/2000))))-('Trajectory Map'!G1361*'Trajectory Map'!G1361/((VLOOKUP($D$5,$AD$3:$AR$2002,15,FALSE)*4*COS(RADIANS(90-2*DEGREES(ASIN($D$5/2000))))*COS(RADIANS(90-2*DEGREES(ASIN($D$5/2000))))))))</f>
        <v>3.4015651153352242</v>
      </c>
      <c r="AD1361" s="33">
        <f t="shared" si="144"/>
        <v>1359</v>
      </c>
      <c r="AE1361" s="33">
        <f t="shared" si="141"/>
        <v>1467.3510145837633</v>
      </c>
      <c r="AH1361" s="33">
        <f t="shared" si="142"/>
        <v>42.80458362515683</v>
      </c>
      <c r="AI1361" s="33">
        <f t="shared" si="143"/>
        <v>47.19541637484317</v>
      </c>
      <c r="AK1361" s="75">
        <f t="shared" si="145"/>
        <v>4.3908327496863393</v>
      </c>
      <c r="AN1361" s="64"/>
      <c r="AQ1361" s="64"/>
      <c r="AR1361" s="75">
        <f>(SQRT((SIN(RADIANS(90-DEGREES(ASIN(AD1361/2000))))*SQRT(2*Basic!$C$4*9.81)*Tool!$B$125*SIN(RADIANS(90-DEGREES(ASIN(AD1361/2000))))*SQRT(2*Basic!$C$4*9.81)*Tool!$B$125)+(COS(RADIANS(90-DEGREES(ASIN(AD1361/2000))))*SQRT(2*Basic!$C$4*9.81)*COS(RADIANS(90-DEGREES(ASIN(AD1361/2000))))*SQRT(2*Basic!$C$4*9.81))))*(SQRT((SIN(RADIANS(90-DEGREES(ASIN(AD1361/2000))))*SQRT(2*Basic!$C$4*9.81)*Tool!$B$125*SIN(RADIANS(90-DEGREES(ASIN(AD1361/2000))))*SQRT(2*Basic!$C$4*9.81)*Tool!$B$125)+(COS(RADIANS(90-DEGREES(ASIN(AD1361/2000))))*SQRT(2*Basic!$C$4*9.81)*COS(RADIANS(90-DEGREES(ASIN(AD1361/2000))))*SQRT(2*Basic!$C$4*9.81))))/(2*9.81)</f>
        <v>1.32277032729</v>
      </c>
      <c r="AS1361" s="75">
        <f>(1/9.81)*((SQRT((SIN(RADIANS(90-DEGREES(ASIN(AD1361/2000))))*SQRT(2*Basic!$C$4*9.81)*Tool!$B$125*SIN(RADIANS(90-DEGREES(ASIN(AD1361/2000))))*SQRT(2*Basic!$C$4*9.81)*Tool!$B$125)+(COS(RADIANS(90-DEGREES(ASIN(AD1361/2000))))*SQRT(2*Basic!$C$4*9.81)*COS(RADIANS(90-DEGREES(ASIN(AD1361/2000))))*SQRT(2*Basic!$C$4*9.81))))*SIN(RADIANS(AK1361))+(SQRT(((SQRT((SIN(RADIANS(90-DEGREES(ASIN(AD1361/2000))))*SQRT(2*Basic!$C$4*9.81)*Tool!$B$125*SIN(RADIANS(90-DEGREES(ASIN(AD1361/2000))))*SQRT(2*Basic!$C$4*9.81)*Tool!$B$125)+(COS(RADIANS(90-DEGREES(ASIN(AD1361/2000))))*SQRT(2*Basic!$C$4*9.81)*COS(RADIANS(90-DEGREES(ASIN(AD1361/2000))))*SQRT(2*Basic!$C$4*9.81))))*SIN(RADIANS(AK1361))*(SQRT((SIN(RADIANS(90-DEGREES(ASIN(AD1361/2000))))*SQRT(2*Basic!$C$4*9.81)*Tool!$B$125*SIN(RADIANS(90-DEGREES(ASIN(AD1361/2000))))*SQRT(2*Basic!$C$4*9.81)*Tool!$B$125)+(COS(RADIANS(90-DEGREES(ASIN(AD1361/2000))))*SQRT(2*Basic!$C$4*9.81)*COS(RADIANS(90-DEGREES(ASIN(AD1361/2000))))*SQRT(2*Basic!$C$4*9.81))))*SIN(RADIANS(AK1361)))-19.62*(-Basic!$C$3))))*(SQRT((SIN(RADIANS(90-DEGREES(ASIN(AD1361/2000))))*SQRT(2*Basic!$C$4*9.81)*Tool!$B$125*SIN(RADIANS(90-DEGREES(ASIN(AD1361/2000))))*SQRT(2*Basic!$C$4*9.81)*Tool!$B$125)+(COS(RADIANS(90-DEGREES(ASIN(AD1361/2000))))*SQRT(2*Basic!$C$4*9.81)*COS(RADIANS(90-DEGREES(ASIN(AD1361/2000))))*SQRT(2*Basic!$C$4*9.81))))*COS(RADIANS(AK1361))</f>
        <v>5.8234406431324421</v>
      </c>
    </row>
    <row r="1362" spans="6:45" x14ac:dyDescent="0.3">
      <c r="F1362">
        <v>1360</v>
      </c>
      <c r="G1362" s="31">
        <f t="shared" si="140"/>
        <v>4.0093365259674041</v>
      </c>
      <c r="H1362" s="35">
        <f>Tool!$E$10+('Trajectory Map'!G1362*SIN(RADIANS(90-2*DEGREES(ASIN($D$5/2000))))/COS(RADIANS(90-2*DEGREES(ASIN($D$5/2000))))-('Trajectory Map'!G1362*'Trajectory Map'!G1362/((VLOOKUP($D$5,$AD$3:$AR$2002,15,FALSE)*4*COS(RADIANS(90-2*DEGREES(ASIN($D$5/2000))))*COS(RADIANS(90-2*DEGREES(ASIN($D$5/2000))))))))</f>
        <v>3.3973046519629495</v>
      </c>
      <c r="AD1362" s="33">
        <f t="shared" si="144"/>
        <v>1360</v>
      </c>
      <c r="AE1362" s="33">
        <f t="shared" si="141"/>
        <v>1466.4242223858687</v>
      </c>
      <c r="AH1362" s="33">
        <f t="shared" si="142"/>
        <v>42.843643043596344</v>
      </c>
      <c r="AI1362" s="33">
        <f t="shared" si="143"/>
        <v>47.156356956403656</v>
      </c>
      <c r="AK1362" s="75">
        <f t="shared" si="145"/>
        <v>4.3127139128073111</v>
      </c>
      <c r="AN1362" s="64"/>
      <c r="AQ1362" s="64"/>
      <c r="AR1362" s="75">
        <f>(SQRT((SIN(RADIANS(90-DEGREES(ASIN(AD1362/2000))))*SQRT(2*Basic!$C$4*9.81)*Tool!$B$125*SIN(RADIANS(90-DEGREES(ASIN(AD1362/2000))))*SQRT(2*Basic!$C$4*9.81)*Tool!$B$125)+(COS(RADIANS(90-DEGREES(ASIN(AD1362/2000))))*SQRT(2*Basic!$C$4*9.81)*COS(RADIANS(90-DEGREES(ASIN(AD1362/2000))))*SQRT(2*Basic!$C$4*9.81))))*(SQRT((SIN(RADIANS(90-DEGREES(ASIN(AD1362/2000))))*SQRT(2*Basic!$C$4*9.81)*Tool!$B$125*SIN(RADIANS(90-DEGREES(ASIN(AD1362/2000))))*SQRT(2*Basic!$C$4*9.81)*Tool!$B$125)+(COS(RADIANS(90-DEGREES(ASIN(AD1362/2000))))*SQRT(2*Basic!$C$4*9.81)*COS(RADIANS(90-DEGREES(ASIN(AD1362/2000))))*SQRT(2*Basic!$C$4*9.81))))/(2*9.81)</f>
        <v>1.3234992640000001</v>
      </c>
      <c r="AS1362" s="75">
        <f>(1/9.81)*((SQRT((SIN(RADIANS(90-DEGREES(ASIN(AD1362/2000))))*SQRT(2*Basic!$C$4*9.81)*Tool!$B$125*SIN(RADIANS(90-DEGREES(ASIN(AD1362/2000))))*SQRT(2*Basic!$C$4*9.81)*Tool!$B$125)+(COS(RADIANS(90-DEGREES(ASIN(AD1362/2000))))*SQRT(2*Basic!$C$4*9.81)*COS(RADIANS(90-DEGREES(ASIN(AD1362/2000))))*SQRT(2*Basic!$C$4*9.81))))*SIN(RADIANS(AK1362))+(SQRT(((SQRT((SIN(RADIANS(90-DEGREES(ASIN(AD1362/2000))))*SQRT(2*Basic!$C$4*9.81)*Tool!$B$125*SIN(RADIANS(90-DEGREES(ASIN(AD1362/2000))))*SQRT(2*Basic!$C$4*9.81)*Tool!$B$125)+(COS(RADIANS(90-DEGREES(ASIN(AD1362/2000))))*SQRT(2*Basic!$C$4*9.81)*COS(RADIANS(90-DEGREES(ASIN(AD1362/2000))))*SQRT(2*Basic!$C$4*9.81))))*SIN(RADIANS(AK1362))*(SQRT((SIN(RADIANS(90-DEGREES(ASIN(AD1362/2000))))*SQRT(2*Basic!$C$4*9.81)*Tool!$B$125*SIN(RADIANS(90-DEGREES(ASIN(AD1362/2000))))*SQRT(2*Basic!$C$4*9.81)*Tool!$B$125)+(COS(RADIANS(90-DEGREES(ASIN(AD1362/2000))))*SQRT(2*Basic!$C$4*9.81)*COS(RADIANS(90-DEGREES(ASIN(AD1362/2000))))*SQRT(2*Basic!$C$4*9.81))))*SIN(RADIANS(AK1362)))-19.62*(-Basic!$C$3))))*(SQRT((SIN(RADIANS(90-DEGREES(ASIN(AD1362/2000))))*SQRT(2*Basic!$C$4*9.81)*Tool!$B$125*SIN(RADIANS(90-DEGREES(ASIN(AD1362/2000))))*SQRT(2*Basic!$C$4*9.81)*Tool!$B$125)+(COS(RADIANS(90-DEGREES(ASIN(AD1362/2000))))*SQRT(2*Basic!$C$4*9.81)*COS(RADIANS(90-DEGREES(ASIN(AD1362/2000))))*SQRT(2*Basic!$C$4*9.81))))*COS(RADIANS(AK1362))</f>
        <v>5.8219908425589182</v>
      </c>
    </row>
    <row r="1363" spans="6:45" x14ac:dyDescent="0.3">
      <c r="F1363">
        <v>1361</v>
      </c>
      <c r="G1363" s="31">
        <f t="shared" si="140"/>
        <v>4.0122845675306156</v>
      </c>
      <c r="H1363" s="35">
        <f>Tool!$E$10+('Trajectory Map'!G1363*SIN(RADIANS(90-2*DEGREES(ASIN($D$5/2000))))/COS(RADIANS(90-2*DEGREES(ASIN($D$5/2000))))-('Trajectory Map'!G1363*'Trajectory Map'!G1363/((VLOOKUP($D$5,$AD$3:$AR$2002,15,FALSE)*4*COS(RADIANS(90-2*DEGREES(ASIN($D$5/2000))))*COS(RADIANS(90-2*DEGREES(ASIN($D$5/2000))))))))</f>
        <v>3.3930407349971605</v>
      </c>
      <c r="AD1363" s="33">
        <f t="shared" si="144"/>
        <v>1361</v>
      </c>
      <c r="AE1363" s="33">
        <f t="shared" si="141"/>
        <v>1465.4961617145232</v>
      </c>
      <c r="AH1363" s="33">
        <f t="shared" si="142"/>
        <v>42.882727172621152</v>
      </c>
      <c r="AI1363" s="33">
        <f t="shared" si="143"/>
        <v>47.117272827378848</v>
      </c>
      <c r="AK1363" s="75">
        <f t="shared" si="145"/>
        <v>4.2345456547576958</v>
      </c>
      <c r="AN1363" s="64"/>
      <c r="AQ1363" s="64"/>
      <c r="AR1363" s="75">
        <f>(SQRT((SIN(RADIANS(90-DEGREES(ASIN(AD1363/2000))))*SQRT(2*Basic!$C$4*9.81)*Tool!$B$125*SIN(RADIANS(90-DEGREES(ASIN(AD1363/2000))))*SQRT(2*Basic!$C$4*9.81)*Tool!$B$125)+(COS(RADIANS(90-DEGREES(ASIN(AD1363/2000))))*SQRT(2*Basic!$C$4*9.81)*COS(RADIANS(90-DEGREES(ASIN(AD1363/2000))))*SQRT(2*Basic!$C$4*9.81))))*(SQRT((SIN(RADIANS(90-DEGREES(ASIN(AD1363/2000))))*SQRT(2*Basic!$C$4*9.81)*Tool!$B$125*SIN(RADIANS(90-DEGREES(ASIN(AD1363/2000))))*SQRT(2*Basic!$C$4*9.81)*Tool!$B$125)+(COS(RADIANS(90-DEGREES(ASIN(AD1363/2000))))*SQRT(2*Basic!$C$4*9.81)*COS(RADIANS(90-DEGREES(ASIN(AD1363/2000))))*SQRT(2*Basic!$C$4*9.81))))/(2*9.81)</f>
        <v>1.3242287368900003</v>
      </c>
      <c r="AS1363" s="75">
        <f>(1/9.81)*((SQRT((SIN(RADIANS(90-DEGREES(ASIN(AD1363/2000))))*SQRT(2*Basic!$C$4*9.81)*Tool!$B$125*SIN(RADIANS(90-DEGREES(ASIN(AD1363/2000))))*SQRT(2*Basic!$C$4*9.81)*Tool!$B$125)+(COS(RADIANS(90-DEGREES(ASIN(AD1363/2000))))*SQRT(2*Basic!$C$4*9.81)*COS(RADIANS(90-DEGREES(ASIN(AD1363/2000))))*SQRT(2*Basic!$C$4*9.81))))*SIN(RADIANS(AK1363))+(SQRT(((SQRT((SIN(RADIANS(90-DEGREES(ASIN(AD1363/2000))))*SQRT(2*Basic!$C$4*9.81)*Tool!$B$125*SIN(RADIANS(90-DEGREES(ASIN(AD1363/2000))))*SQRT(2*Basic!$C$4*9.81)*Tool!$B$125)+(COS(RADIANS(90-DEGREES(ASIN(AD1363/2000))))*SQRT(2*Basic!$C$4*9.81)*COS(RADIANS(90-DEGREES(ASIN(AD1363/2000))))*SQRT(2*Basic!$C$4*9.81))))*SIN(RADIANS(AK1363))*(SQRT((SIN(RADIANS(90-DEGREES(ASIN(AD1363/2000))))*SQRT(2*Basic!$C$4*9.81)*Tool!$B$125*SIN(RADIANS(90-DEGREES(ASIN(AD1363/2000))))*SQRT(2*Basic!$C$4*9.81)*Tool!$B$125)+(COS(RADIANS(90-DEGREES(ASIN(AD1363/2000))))*SQRT(2*Basic!$C$4*9.81)*COS(RADIANS(90-DEGREES(ASIN(AD1363/2000))))*SQRT(2*Basic!$C$4*9.81))))*SIN(RADIANS(AK1363)))-19.62*(-Basic!$C$3))))*(SQRT((SIN(RADIANS(90-DEGREES(ASIN(AD1363/2000))))*SQRT(2*Basic!$C$4*9.81)*Tool!$B$125*SIN(RADIANS(90-DEGREES(ASIN(AD1363/2000))))*SQRT(2*Basic!$C$4*9.81)*Tool!$B$125)+(COS(RADIANS(90-DEGREES(ASIN(AD1363/2000))))*SQRT(2*Basic!$C$4*9.81)*COS(RADIANS(90-DEGREES(ASIN(AD1363/2000))))*SQRT(2*Basic!$C$4*9.81))))*COS(RADIANS(AK1363))</f>
        <v>5.8205263543729027</v>
      </c>
    </row>
    <row r="1364" spans="6:45" x14ac:dyDescent="0.3">
      <c r="F1364">
        <v>1362</v>
      </c>
      <c r="G1364" s="31">
        <f t="shared" si="140"/>
        <v>4.0152326090938262</v>
      </c>
      <c r="H1364" s="35">
        <f>Tool!$E$10+('Trajectory Map'!G1364*SIN(RADIANS(90-2*DEGREES(ASIN($D$5/2000))))/COS(RADIANS(90-2*DEGREES(ASIN($D$5/2000))))-('Trajectory Map'!G1364*'Trajectory Map'!G1364/((VLOOKUP($D$5,$AD$3:$AR$2002,15,FALSE)*4*COS(RADIANS(90-2*DEGREES(ASIN($D$5/2000))))*COS(RADIANS(90-2*DEGREES(ASIN($D$5/2000))))))))</f>
        <v>3.388773364437859</v>
      </c>
      <c r="AD1364" s="33">
        <f t="shared" si="144"/>
        <v>1362</v>
      </c>
      <c r="AE1364" s="33">
        <f t="shared" si="141"/>
        <v>1464.5668301583237</v>
      </c>
      <c r="AH1364" s="33">
        <f t="shared" si="142"/>
        <v>42.921836077410859</v>
      </c>
      <c r="AI1364" s="33">
        <f t="shared" si="143"/>
        <v>47.078163922589141</v>
      </c>
      <c r="AK1364" s="75">
        <f t="shared" si="145"/>
        <v>4.1563278451782821</v>
      </c>
      <c r="AN1364" s="64"/>
      <c r="AQ1364" s="64"/>
      <c r="AR1364" s="75">
        <f>(SQRT((SIN(RADIANS(90-DEGREES(ASIN(AD1364/2000))))*SQRT(2*Basic!$C$4*9.81)*Tool!$B$125*SIN(RADIANS(90-DEGREES(ASIN(AD1364/2000))))*SQRT(2*Basic!$C$4*9.81)*Tool!$B$125)+(COS(RADIANS(90-DEGREES(ASIN(AD1364/2000))))*SQRT(2*Basic!$C$4*9.81)*COS(RADIANS(90-DEGREES(ASIN(AD1364/2000))))*SQRT(2*Basic!$C$4*9.81))))*(SQRT((SIN(RADIANS(90-DEGREES(ASIN(AD1364/2000))))*SQRT(2*Basic!$C$4*9.81)*Tool!$B$125*SIN(RADIANS(90-DEGREES(ASIN(AD1364/2000))))*SQRT(2*Basic!$C$4*9.81)*Tool!$B$125)+(COS(RADIANS(90-DEGREES(ASIN(AD1364/2000))))*SQRT(2*Basic!$C$4*9.81)*COS(RADIANS(90-DEGREES(ASIN(AD1364/2000))))*SQRT(2*Basic!$C$4*9.81))))/(2*9.81)</f>
        <v>1.3249587459600003</v>
      </c>
      <c r="AS1364" s="75">
        <f>(1/9.81)*((SQRT((SIN(RADIANS(90-DEGREES(ASIN(AD1364/2000))))*SQRT(2*Basic!$C$4*9.81)*Tool!$B$125*SIN(RADIANS(90-DEGREES(ASIN(AD1364/2000))))*SQRT(2*Basic!$C$4*9.81)*Tool!$B$125)+(COS(RADIANS(90-DEGREES(ASIN(AD1364/2000))))*SQRT(2*Basic!$C$4*9.81)*COS(RADIANS(90-DEGREES(ASIN(AD1364/2000))))*SQRT(2*Basic!$C$4*9.81))))*SIN(RADIANS(AK1364))+(SQRT(((SQRT((SIN(RADIANS(90-DEGREES(ASIN(AD1364/2000))))*SQRT(2*Basic!$C$4*9.81)*Tool!$B$125*SIN(RADIANS(90-DEGREES(ASIN(AD1364/2000))))*SQRT(2*Basic!$C$4*9.81)*Tool!$B$125)+(COS(RADIANS(90-DEGREES(ASIN(AD1364/2000))))*SQRT(2*Basic!$C$4*9.81)*COS(RADIANS(90-DEGREES(ASIN(AD1364/2000))))*SQRT(2*Basic!$C$4*9.81))))*SIN(RADIANS(AK1364))*(SQRT((SIN(RADIANS(90-DEGREES(ASIN(AD1364/2000))))*SQRT(2*Basic!$C$4*9.81)*Tool!$B$125*SIN(RADIANS(90-DEGREES(ASIN(AD1364/2000))))*SQRT(2*Basic!$C$4*9.81)*Tool!$B$125)+(COS(RADIANS(90-DEGREES(ASIN(AD1364/2000))))*SQRT(2*Basic!$C$4*9.81)*COS(RADIANS(90-DEGREES(ASIN(AD1364/2000))))*SQRT(2*Basic!$C$4*9.81))))*SIN(RADIANS(AK1364)))-19.62*(-Basic!$C$3))))*(SQRT((SIN(RADIANS(90-DEGREES(ASIN(AD1364/2000))))*SQRT(2*Basic!$C$4*9.81)*Tool!$B$125*SIN(RADIANS(90-DEGREES(ASIN(AD1364/2000))))*SQRT(2*Basic!$C$4*9.81)*Tool!$B$125)+(COS(RADIANS(90-DEGREES(ASIN(AD1364/2000))))*SQRT(2*Basic!$C$4*9.81)*COS(RADIANS(90-DEGREES(ASIN(AD1364/2000))))*SQRT(2*Basic!$C$4*9.81))))*COS(RADIANS(AK1364))</f>
        <v>5.8190471688296199</v>
      </c>
    </row>
    <row r="1365" spans="6:45" x14ac:dyDescent="0.3">
      <c r="F1365">
        <v>1363</v>
      </c>
      <c r="G1365" s="31">
        <f t="shared" si="140"/>
        <v>4.0181806506570377</v>
      </c>
      <c r="H1365" s="35">
        <f>Tool!$E$10+('Trajectory Map'!G1365*SIN(RADIANS(90-2*DEGREES(ASIN($D$5/2000))))/COS(RADIANS(90-2*DEGREES(ASIN($D$5/2000))))-('Trajectory Map'!G1365*'Trajectory Map'!G1365/((VLOOKUP($D$5,$AD$3:$AR$2002,15,FALSE)*4*COS(RADIANS(90-2*DEGREES(ASIN($D$5/2000))))*COS(RADIANS(90-2*DEGREES(ASIN($D$5/2000))))))))</f>
        <v>3.3845025402850419</v>
      </c>
      <c r="AD1365" s="33">
        <f t="shared" si="144"/>
        <v>1363</v>
      </c>
      <c r="AE1365" s="33">
        <f t="shared" si="141"/>
        <v>1463.6362252964361</v>
      </c>
      <c r="AH1365" s="33">
        <f t="shared" si="142"/>
        <v>42.960969823398145</v>
      </c>
      <c r="AI1365" s="33">
        <f t="shared" si="143"/>
        <v>47.039030176601855</v>
      </c>
      <c r="AK1365" s="75">
        <f t="shared" si="145"/>
        <v>4.0780603532037105</v>
      </c>
      <c r="AN1365" s="64"/>
      <c r="AQ1365" s="64"/>
      <c r="AR1365" s="75">
        <f>(SQRT((SIN(RADIANS(90-DEGREES(ASIN(AD1365/2000))))*SQRT(2*Basic!$C$4*9.81)*Tool!$B$125*SIN(RADIANS(90-DEGREES(ASIN(AD1365/2000))))*SQRT(2*Basic!$C$4*9.81)*Tool!$B$125)+(COS(RADIANS(90-DEGREES(ASIN(AD1365/2000))))*SQRT(2*Basic!$C$4*9.81)*COS(RADIANS(90-DEGREES(ASIN(AD1365/2000))))*SQRT(2*Basic!$C$4*9.81))))*(SQRT((SIN(RADIANS(90-DEGREES(ASIN(AD1365/2000))))*SQRT(2*Basic!$C$4*9.81)*Tool!$B$125*SIN(RADIANS(90-DEGREES(ASIN(AD1365/2000))))*SQRT(2*Basic!$C$4*9.81)*Tool!$B$125)+(COS(RADIANS(90-DEGREES(ASIN(AD1365/2000))))*SQRT(2*Basic!$C$4*9.81)*COS(RADIANS(90-DEGREES(ASIN(AD1365/2000))))*SQRT(2*Basic!$C$4*9.81))))/(2*9.81)</f>
        <v>1.32568929121</v>
      </c>
      <c r="AS1365" s="75">
        <f>(1/9.81)*((SQRT((SIN(RADIANS(90-DEGREES(ASIN(AD1365/2000))))*SQRT(2*Basic!$C$4*9.81)*Tool!$B$125*SIN(RADIANS(90-DEGREES(ASIN(AD1365/2000))))*SQRT(2*Basic!$C$4*9.81)*Tool!$B$125)+(COS(RADIANS(90-DEGREES(ASIN(AD1365/2000))))*SQRT(2*Basic!$C$4*9.81)*COS(RADIANS(90-DEGREES(ASIN(AD1365/2000))))*SQRT(2*Basic!$C$4*9.81))))*SIN(RADIANS(AK1365))+(SQRT(((SQRT((SIN(RADIANS(90-DEGREES(ASIN(AD1365/2000))))*SQRT(2*Basic!$C$4*9.81)*Tool!$B$125*SIN(RADIANS(90-DEGREES(ASIN(AD1365/2000))))*SQRT(2*Basic!$C$4*9.81)*Tool!$B$125)+(COS(RADIANS(90-DEGREES(ASIN(AD1365/2000))))*SQRT(2*Basic!$C$4*9.81)*COS(RADIANS(90-DEGREES(ASIN(AD1365/2000))))*SQRT(2*Basic!$C$4*9.81))))*SIN(RADIANS(AK1365))*(SQRT((SIN(RADIANS(90-DEGREES(ASIN(AD1365/2000))))*SQRT(2*Basic!$C$4*9.81)*Tool!$B$125*SIN(RADIANS(90-DEGREES(ASIN(AD1365/2000))))*SQRT(2*Basic!$C$4*9.81)*Tool!$B$125)+(COS(RADIANS(90-DEGREES(ASIN(AD1365/2000))))*SQRT(2*Basic!$C$4*9.81)*COS(RADIANS(90-DEGREES(ASIN(AD1365/2000))))*SQRT(2*Basic!$C$4*9.81))))*SIN(RADIANS(AK1365)))-19.62*(-Basic!$C$3))))*(SQRT((SIN(RADIANS(90-DEGREES(ASIN(AD1365/2000))))*SQRT(2*Basic!$C$4*9.81)*Tool!$B$125*SIN(RADIANS(90-DEGREES(ASIN(AD1365/2000))))*SQRT(2*Basic!$C$4*9.81)*Tool!$B$125)+(COS(RADIANS(90-DEGREES(ASIN(AD1365/2000))))*SQRT(2*Basic!$C$4*9.81)*COS(RADIANS(90-DEGREES(ASIN(AD1365/2000))))*SQRT(2*Basic!$C$4*9.81))))*COS(RADIANS(AK1365))</f>
        <v>5.8175532762134132</v>
      </c>
    </row>
    <row r="1366" spans="6:45" x14ac:dyDescent="0.3">
      <c r="F1366">
        <v>1364</v>
      </c>
      <c r="G1366" s="31">
        <f t="shared" si="140"/>
        <v>4.0211286922202492</v>
      </c>
      <c r="H1366" s="35">
        <f>Tool!$E$10+('Trajectory Map'!G1366*SIN(RADIANS(90-2*DEGREES(ASIN($D$5/2000))))/COS(RADIANS(90-2*DEGREES(ASIN($D$5/2000))))-('Trajectory Map'!G1366*'Trajectory Map'!G1366/((VLOOKUP($D$5,$AD$3:$AR$2002,15,FALSE)*4*COS(RADIANS(90-2*DEGREES(ASIN($D$5/2000))))*COS(RADIANS(90-2*DEGREES(ASIN($D$5/2000))))))))</f>
        <v>3.3802282625387114</v>
      </c>
      <c r="AD1366" s="33">
        <f t="shared" si="144"/>
        <v>1364</v>
      </c>
      <c r="AE1366" s="33">
        <f t="shared" si="141"/>
        <v>1462.7043446985451</v>
      </c>
      <c r="AH1366" s="33">
        <f t="shared" si="142"/>
        <v>43.000128476270149</v>
      </c>
      <c r="AI1366" s="33">
        <f t="shared" si="143"/>
        <v>46.999871523729851</v>
      </c>
      <c r="AK1366" s="75">
        <f t="shared" si="145"/>
        <v>3.9997430474597024</v>
      </c>
      <c r="AN1366" s="64"/>
      <c r="AQ1366" s="64"/>
      <c r="AR1366" s="75">
        <f>(SQRT((SIN(RADIANS(90-DEGREES(ASIN(AD1366/2000))))*SQRT(2*Basic!$C$4*9.81)*Tool!$B$125*SIN(RADIANS(90-DEGREES(ASIN(AD1366/2000))))*SQRT(2*Basic!$C$4*9.81)*Tool!$B$125)+(COS(RADIANS(90-DEGREES(ASIN(AD1366/2000))))*SQRT(2*Basic!$C$4*9.81)*COS(RADIANS(90-DEGREES(ASIN(AD1366/2000))))*SQRT(2*Basic!$C$4*9.81))))*(SQRT((SIN(RADIANS(90-DEGREES(ASIN(AD1366/2000))))*SQRT(2*Basic!$C$4*9.81)*Tool!$B$125*SIN(RADIANS(90-DEGREES(ASIN(AD1366/2000))))*SQRT(2*Basic!$C$4*9.81)*Tool!$B$125)+(COS(RADIANS(90-DEGREES(ASIN(AD1366/2000))))*SQRT(2*Basic!$C$4*9.81)*COS(RADIANS(90-DEGREES(ASIN(AD1366/2000))))*SQRT(2*Basic!$C$4*9.81))))/(2*9.81)</f>
        <v>1.3264203726399999</v>
      </c>
      <c r="AS1366" s="75">
        <f>(1/9.81)*((SQRT((SIN(RADIANS(90-DEGREES(ASIN(AD1366/2000))))*SQRT(2*Basic!$C$4*9.81)*Tool!$B$125*SIN(RADIANS(90-DEGREES(ASIN(AD1366/2000))))*SQRT(2*Basic!$C$4*9.81)*Tool!$B$125)+(COS(RADIANS(90-DEGREES(ASIN(AD1366/2000))))*SQRT(2*Basic!$C$4*9.81)*COS(RADIANS(90-DEGREES(ASIN(AD1366/2000))))*SQRT(2*Basic!$C$4*9.81))))*SIN(RADIANS(AK1366))+(SQRT(((SQRT((SIN(RADIANS(90-DEGREES(ASIN(AD1366/2000))))*SQRT(2*Basic!$C$4*9.81)*Tool!$B$125*SIN(RADIANS(90-DEGREES(ASIN(AD1366/2000))))*SQRT(2*Basic!$C$4*9.81)*Tool!$B$125)+(COS(RADIANS(90-DEGREES(ASIN(AD1366/2000))))*SQRT(2*Basic!$C$4*9.81)*COS(RADIANS(90-DEGREES(ASIN(AD1366/2000))))*SQRT(2*Basic!$C$4*9.81))))*SIN(RADIANS(AK1366))*(SQRT((SIN(RADIANS(90-DEGREES(ASIN(AD1366/2000))))*SQRT(2*Basic!$C$4*9.81)*Tool!$B$125*SIN(RADIANS(90-DEGREES(ASIN(AD1366/2000))))*SQRT(2*Basic!$C$4*9.81)*Tool!$B$125)+(COS(RADIANS(90-DEGREES(ASIN(AD1366/2000))))*SQRT(2*Basic!$C$4*9.81)*COS(RADIANS(90-DEGREES(ASIN(AD1366/2000))))*SQRT(2*Basic!$C$4*9.81))))*SIN(RADIANS(AK1366)))-19.62*(-Basic!$C$3))))*(SQRT((SIN(RADIANS(90-DEGREES(ASIN(AD1366/2000))))*SQRT(2*Basic!$C$4*9.81)*Tool!$B$125*SIN(RADIANS(90-DEGREES(ASIN(AD1366/2000))))*SQRT(2*Basic!$C$4*9.81)*Tool!$B$125)+(COS(RADIANS(90-DEGREES(ASIN(AD1366/2000))))*SQRT(2*Basic!$C$4*9.81)*COS(RADIANS(90-DEGREES(ASIN(AD1366/2000))))*SQRT(2*Basic!$C$4*9.81))))*COS(RADIANS(AK1366))</f>
        <v>5.8160446668376968</v>
      </c>
    </row>
    <row r="1367" spans="6:45" x14ac:dyDescent="0.3">
      <c r="F1367">
        <v>1365</v>
      </c>
      <c r="G1367" s="31">
        <f t="shared" si="140"/>
        <v>4.0240767337834606</v>
      </c>
      <c r="H1367" s="35">
        <f>Tool!$E$10+('Trajectory Map'!G1367*SIN(RADIANS(90-2*DEGREES(ASIN($D$5/2000))))/COS(RADIANS(90-2*DEGREES(ASIN($D$5/2000))))-('Trajectory Map'!G1367*'Trajectory Map'!G1367/((VLOOKUP($D$5,$AD$3:$AR$2002,15,FALSE)*4*COS(RADIANS(90-2*DEGREES(ASIN($D$5/2000))))*COS(RADIANS(90-2*DEGREES(ASIN($D$5/2000))))))))</f>
        <v>3.3759505311988658</v>
      </c>
      <c r="AD1367" s="33">
        <f t="shared" si="144"/>
        <v>1365</v>
      </c>
      <c r="AE1367" s="33">
        <f t="shared" si="141"/>
        <v>1461.7711859248013</v>
      </c>
      <c r="AH1367" s="33">
        <f t="shared" si="142"/>
        <v>43.039312101969884</v>
      </c>
      <c r="AI1367" s="33">
        <f t="shared" si="143"/>
        <v>46.960687898030116</v>
      </c>
      <c r="AK1367" s="75">
        <f t="shared" si="145"/>
        <v>3.9213757960602322</v>
      </c>
      <c r="AN1367" s="64"/>
      <c r="AQ1367" s="64"/>
      <c r="AR1367" s="75">
        <f>(SQRT((SIN(RADIANS(90-DEGREES(ASIN(AD1367/2000))))*SQRT(2*Basic!$C$4*9.81)*Tool!$B$125*SIN(RADIANS(90-DEGREES(ASIN(AD1367/2000))))*SQRT(2*Basic!$C$4*9.81)*Tool!$B$125)+(COS(RADIANS(90-DEGREES(ASIN(AD1367/2000))))*SQRT(2*Basic!$C$4*9.81)*COS(RADIANS(90-DEGREES(ASIN(AD1367/2000))))*SQRT(2*Basic!$C$4*9.81))))*(SQRT((SIN(RADIANS(90-DEGREES(ASIN(AD1367/2000))))*SQRT(2*Basic!$C$4*9.81)*Tool!$B$125*SIN(RADIANS(90-DEGREES(ASIN(AD1367/2000))))*SQRT(2*Basic!$C$4*9.81)*Tool!$B$125)+(COS(RADIANS(90-DEGREES(ASIN(AD1367/2000))))*SQRT(2*Basic!$C$4*9.81)*COS(RADIANS(90-DEGREES(ASIN(AD1367/2000))))*SQRT(2*Basic!$C$4*9.81))))/(2*9.81)</f>
        <v>1.32715199025</v>
      </c>
      <c r="AS1367" s="75">
        <f>(1/9.81)*((SQRT((SIN(RADIANS(90-DEGREES(ASIN(AD1367/2000))))*SQRT(2*Basic!$C$4*9.81)*Tool!$B$125*SIN(RADIANS(90-DEGREES(ASIN(AD1367/2000))))*SQRT(2*Basic!$C$4*9.81)*Tool!$B$125)+(COS(RADIANS(90-DEGREES(ASIN(AD1367/2000))))*SQRT(2*Basic!$C$4*9.81)*COS(RADIANS(90-DEGREES(ASIN(AD1367/2000))))*SQRT(2*Basic!$C$4*9.81))))*SIN(RADIANS(AK1367))+(SQRT(((SQRT((SIN(RADIANS(90-DEGREES(ASIN(AD1367/2000))))*SQRT(2*Basic!$C$4*9.81)*Tool!$B$125*SIN(RADIANS(90-DEGREES(ASIN(AD1367/2000))))*SQRT(2*Basic!$C$4*9.81)*Tool!$B$125)+(COS(RADIANS(90-DEGREES(ASIN(AD1367/2000))))*SQRT(2*Basic!$C$4*9.81)*COS(RADIANS(90-DEGREES(ASIN(AD1367/2000))))*SQRT(2*Basic!$C$4*9.81))))*SIN(RADIANS(AK1367))*(SQRT((SIN(RADIANS(90-DEGREES(ASIN(AD1367/2000))))*SQRT(2*Basic!$C$4*9.81)*Tool!$B$125*SIN(RADIANS(90-DEGREES(ASIN(AD1367/2000))))*SQRT(2*Basic!$C$4*9.81)*Tool!$B$125)+(COS(RADIANS(90-DEGREES(ASIN(AD1367/2000))))*SQRT(2*Basic!$C$4*9.81)*COS(RADIANS(90-DEGREES(ASIN(AD1367/2000))))*SQRT(2*Basic!$C$4*9.81))))*SIN(RADIANS(AK1367)))-19.62*(-Basic!$C$3))))*(SQRT((SIN(RADIANS(90-DEGREES(ASIN(AD1367/2000))))*SQRT(2*Basic!$C$4*9.81)*Tool!$B$125*SIN(RADIANS(90-DEGREES(ASIN(AD1367/2000))))*SQRT(2*Basic!$C$4*9.81)*Tool!$B$125)+(COS(RADIANS(90-DEGREES(ASIN(AD1367/2000))))*SQRT(2*Basic!$C$4*9.81)*COS(RADIANS(90-DEGREES(ASIN(AD1367/2000))))*SQRT(2*Basic!$C$4*9.81))))*COS(RADIANS(AK1367))</f>
        <v>5.8145213310448893</v>
      </c>
    </row>
    <row r="1368" spans="6:45" x14ac:dyDescent="0.3">
      <c r="F1368">
        <v>1366</v>
      </c>
      <c r="G1368" s="31">
        <f t="shared" si="140"/>
        <v>4.0270247753466721</v>
      </c>
      <c r="H1368" s="35">
        <f>Tool!$E$10+('Trajectory Map'!G1368*SIN(RADIANS(90-2*DEGREES(ASIN($D$5/2000))))/COS(RADIANS(90-2*DEGREES(ASIN($D$5/2000))))-('Trajectory Map'!G1368*'Trajectory Map'!G1368/((VLOOKUP($D$5,$AD$3:$AR$2002,15,FALSE)*4*COS(RADIANS(90-2*DEGREES(ASIN($D$5/2000))))*COS(RADIANS(90-2*DEGREES(ASIN($D$5/2000))))))))</f>
        <v>3.3716693462655067</v>
      </c>
      <c r="AD1368" s="33">
        <f t="shared" si="144"/>
        <v>1366</v>
      </c>
      <c r="AE1368" s="33">
        <f t="shared" si="141"/>
        <v>1460.8367465257711</v>
      </c>
      <c r="AH1368" s="33">
        <f t="shared" si="142"/>
        <v>43.078520766697693</v>
      </c>
      <c r="AI1368" s="33">
        <f t="shared" si="143"/>
        <v>46.921479233302307</v>
      </c>
      <c r="AK1368" s="75">
        <f t="shared" si="145"/>
        <v>3.8429584666046139</v>
      </c>
      <c r="AN1368" s="64"/>
      <c r="AQ1368" s="64"/>
      <c r="AR1368" s="75">
        <f>(SQRT((SIN(RADIANS(90-DEGREES(ASIN(AD1368/2000))))*SQRT(2*Basic!$C$4*9.81)*Tool!$B$125*SIN(RADIANS(90-DEGREES(ASIN(AD1368/2000))))*SQRT(2*Basic!$C$4*9.81)*Tool!$B$125)+(COS(RADIANS(90-DEGREES(ASIN(AD1368/2000))))*SQRT(2*Basic!$C$4*9.81)*COS(RADIANS(90-DEGREES(ASIN(AD1368/2000))))*SQRT(2*Basic!$C$4*9.81))))*(SQRT((SIN(RADIANS(90-DEGREES(ASIN(AD1368/2000))))*SQRT(2*Basic!$C$4*9.81)*Tool!$B$125*SIN(RADIANS(90-DEGREES(ASIN(AD1368/2000))))*SQRT(2*Basic!$C$4*9.81)*Tool!$B$125)+(COS(RADIANS(90-DEGREES(ASIN(AD1368/2000))))*SQRT(2*Basic!$C$4*9.81)*COS(RADIANS(90-DEGREES(ASIN(AD1368/2000))))*SQRT(2*Basic!$C$4*9.81))))/(2*9.81)</f>
        <v>1.32788414404</v>
      </c>
      <c r="AS1368" s="75">
        <f>(1/9.81)*((SQRT((SIN(RADIANS(90-DEGREES(ASIN(AD1368/2000))))*SQRT(2*Basic!$C$4*9.81)*Tool!$B$125*SIN(RADIANS(90-DEGREES(ASIN(AD1368/2000))))*SQRT(2*Basic!$C$4*9.81)*Tool!$B$125)+(COS(RADIANS(90-DEGREES(ASIN(AD1368/2000))))*SQRT(2*Basic!$C$4*9.81)*COS(RADIANS(90-DEGREES(ASIN(AD1368/2000))))*SQRT(2*Basic!$C$4*9.81))))*SIN(RADIANS(AK1368))+(SQRT(((SQRT((SIN(RADIANS(90-DEGREES(ASIN(AD1368/2000))))*SQRT(2*Basic!$C$4*9.81)*Tool!$B$125*SIN(RADIANS(90-DEGREES(ASIN(AD1368/2000))))*SQRT(2*Basic!$C$4*9.81)*Tool!$B$125)+(COS(RADIANS(90-DEGREES(ASIN(AD1368/2000))))*SQRT(2*Basic!$C$4*9.81)*COS(RADIANS(90-DEGREES(ASIN(AD1368/2000))))*SQRT(2*Basic!$C$4*9.81))))*SIN(RADIANS(AK1368))*(SQRT((SIN(RADIANS(90-DEGREES(ASIN(AD1368/2000))))*SQRT(2*Basic!$C$4*9.81)*Tool!$B$125*SIN(RADIANS(90-DEGREES(ASIN(AD1368/2000))))*SQRT(2*Basic!$C$4*9.81)*Tool!$B$125)+(COS(RADIANS(90-DEGREES(ASIN(AD1368/2000))))*SQRT(2*Basic!$C$4*9.81)*COS(RADIANS(90-DEGREES(ASIN(AD1368/2000))))*SQRT(2*Basic!$C$4*9.81))))*SIN(RADIANS(AK1368)))-19.62*(-Basic!$C$3))))*(SQRT((SIN(RADIANS(90-DEGREES(ASIN(AD1368/2000))))*SQRT(2*Basic!$C$4*9.81)*Tool!$B$125*SIN(RADIANS(90-DEGREES(ASIN(AD1368/2000))))*SQRT(2*Basic!$C$4*9.81)*Tool!$B$125)+(COS(RADIANS(90-DEGREES(ASIN(AD1368/2000))))*SQRT(2*Basic!$C$4*9.81)*COS(RADIANS(90-DEGREES(ASIN(AD1368/2000))))*SQRT(2*Basic!$C$4*9.81))))*COS(RADIANS(AK1368))</f>
        <v>5.8129832592063408</v>
      </c>
    </row>
    <row r="1369" spans="6:45" x14ac:dyDescent="0.3">
      <c r="F1369">
        <v>1367</v>
      </c>
      <c r="G1369" s="31">
        <f t="shared" si="140"/>
        <v>4.0299728169098827</v>
      </c>
      <c r="H1369" s="35">
        <f>Tool!$E$10+('Trajectory Map'!G1369*SIN(RADIANS(90-2*DEGREES(ASIN($D$5/2000))))/COS(RADIANS(90-2*DEGREES(ASIN($D$5/2000))))-('Trajectory Map'!G1369*'Trajectory Map'!G1369/((VLOOKUP($D$5,$AD$3:$AR$2002,15,FALSE)*4*COS(RADIANS(90-2*DEGREES(ASIN($D$5/2000))))*COS(RADIANS(90-2*DEGREES(ASIN($D$5/2000))))))))</f>
        <v>3.3673847077386339</v>
      </c>
      <c r="AD1369" s="33">
        <f t="shared" si="144"/>
        <v>1367</v>
      </c>
      <c r="AE1369" s="33">
        <f t="shared" si="141"/>
        <v>1459.9010240423836</v>
      </c>
      <c r="AH1369" s="33">
        <f t="shared" si="142"/>
        <v>43.117754536912628</v>
      </c>
      <c r="AI1369" s="33">
        <f t="shared" si="143"/>
        <v>46.882245463087372</v>
      </c>
      <c r="AK1369" s="75">
        <f t="shared" si="145"/>
        <v>3.7644909261747443</v>
      </c>
      <c r="AN1369" s="64"/>
      <c r="AQ1369" s="64"/>
      <c r="AR1369" s="75">
        <f>(SQRT((SIN(RADIANS(90-DEGREES(ASIN(AD1369/2000))))*SQRT(2*Basic!$C$4*9.81)*Tool!$B$125*SIN(RADIANS(90-DEGREES(ASIN(AD1369/2000))))*SQRT(2*Basic!$C$4*9.81)*Tool!$B$125)+(COS(RADIANS(90-DEGREES(ASIN(AD1369/2000))))*SQRT(2*Basic!$C$4*9.81)*COS(RADIANS(90-DEGREES(ASIN(AD1369/2000))))*SQRT(2*Basic!$C$4*9.81))))*(SQRT((SIN(RADIANS(90-DEGREES(ASIN(AD1369/2000))))*SQRT(2*Basic!$C$4*9.81)*Tool!$B$125*SIN(RADIANS(90-DEGREES(ASIN(AD1369/2000))))*SQRT(2*Basic!$C$4*9.81)*Tool!$B$125)+(COS(RADIANS(90-DEGREES(ASIN(AD1369/2000))))*SQRT(2*Basic!$C$4*9.81)*COS(RADIANS(90-DEGREES(ASIN(AD1369/2000))))*SQRT(2*Basic!$C$4*9.81))))/(2*9.81)</f>
        <v>1.32861683401</v>
      </c>
      <c r="AS1369" s="75">
        <f>(1/9.81)*((SQRT((SIN(RADIANS(90-DEGREES(ASIN(AD1369/2000))))*SQRT(2*Basic!$C$4*9.81)*Tool!$B$125*SIN(RADIANS(90-DEGREES(ASIN(AD1369/2000))))*SQRT(2*Basic!$C$4*9.81)*Tool!$B$125)+(COS(RADIANS(90-DEGREES(ASIN(AD1369/2000))))*SQRT(2*Basic!$C$4*9.81)*COS(RADIANS(90-DEGREES(ASIN(AD1369/2000))))*SQRT(2*Basic!$C$4*9.81))))*SIN(RADIANS(AK1369))+(SQRT(((SQRT((SIN(RADIANS(90-DEGREES(ASIN(AD1369/2000))))*SQRT(2*Basic!$C$4*9.81)*Tool!$B$125*SIN(RADIANS(90-DEGREES(ASIN(AD1369/2000))))*SQRT(2*Basic!$C$4*9.81)*Tool!$B$125)+(COS(RADIANS(90-DEGREES(ASIN(AD1369/2000))))*SQRT(2*Basic!$C$4*9.81)*COS(RADIANS(90-DEGREES(ASIN(AD1369/2000))))*SQRT(2*Basic!$C$4*9.81))))*SIN(RADIANS(AK1369))*(SQRT((SIN(RADIANS(90-DEGREES(ASIN(AD1369/2000))))*SQRT(2*Basic!$C$4*9.81)*Tool!$B$125*SIN(RADIANS(90-DEGREES(ASIN(AD1369/2000))))*SQRT(2*Basic!$C$4*9.81)*Tool!$B$125)+(COS(RADIANS(90-DEGREES(ASIN(AD1369/2000))))*SQRT(2*Basic!$C$4*9.81)*COS(RADIANS(90-DEGREES(ASIN(AD1369/2000))))*SQRT(2*Basic!$C$4*9.81))))*SIN(RADIANS(AK1369)))-19.62*(-Basic!$C$3))))*(SQRT((SIN(RADIANS(90-DEGREES(ASIN(AD1369/2000))))*SQRT(2*Basic!$C$4*9.81)*Tool!$B$125*SIN(RADIANS(90-DEGREES(ASIN(AD1369/2000))))*SQRT(2*Basic!$C$4*9.81)*Tool!$B$125)+(COS(RADIANS(90-DEGREES(ASIN(AD1369/2000))))*SQRT(2*Basic!$C$4*9.81)*COS(RADIANS(90-DEGREES(ASIN(AD1369/2000))))*SQRT(2*Basic!$C$4*9.81))))*COS(RADIANS(AK1369))</f>
        <v>5.8114304417222833</v>
      </c>
    </row>
    <row r="1370" spans="6:45" x14ac:dyDescent="0.3">
      <c r="F1370">
        <v>1368</v>
      </c>
      <c r="G1370" s="31">
        <f t="shared" si="140"/>
        <v>4.0329208584730942</v>
      </c>
      <c r="H1370" s="35">
        <f>Tool!$E$10+('Trajectory Map'!G1370*SIN(RADIANS(90-2*DEGREES(ASIN($D$5/2000))))/COS(RADIANS(90-2*DEGREES(ASIN($D$5/2000))))-('Trajectory Map'!G1370*'Trajectory Map'!G1370/((VLOOKUP($D$5,$AD$3:$AR$2002,15,FALSE)*4*COS(RADIANS(90-2*DEGREES(ASIN($D$5/2000))))*COS(RADIANS(90-2*DEGREES(ASIN($D$5/2000))))))))</f>
        <v>3.3630966156182462</v>
      </c>
      <c r="AD1370" s="33">
        <f t="shared" si="144"/>
        <v>1368</v>
      </c>
      <c r="AE1370" s="33">
        <f t="shared" si="141"/>
        <v>1458.964016005878</v>
      </c>
      <c r="AH1370" s="33">
        <f t="shared" si="142"/>
        <v>43.157013479333934</v>
      </c>
      <c r="AI1370" s="33">
        <f t="shared" si="143"/>
        <v>46.842986520666066</v>
      </c>
      <c r="AK1370" s="75">
        <f t="shared" si="145"/>
        <v>3.685973041332133</v>
      </c>
      <c r="AN1370" s="64"/>
      <c r="AQ1370" s="64"/>
      <c r="AR1370" s="75">
        <f>(SQRT((SIN(RADIANS(90-DEGREES(ASIN(AD1370/2000))))*SQRT(2*Basic!$C$4*9.81)*Tool!$B$125*SIN(RADIANS(90-DEGREES(ASIN(AD1370/2000))))*SQRT(2*Basic!$C$4*9.81)*Tool!$B$125)+(COS(RADIANS(90-DEGREES(ASIN(AD1370/2000))))*SQRT(2*Basic!$C$4*9.81)*COS(RADIANS(90-DEGREES(ASIN(AD1370/2000))))*SQRT(2*Basic!$C$4*9.81))))*(SQRT((SIN(RADIANS(90-DEGREES(ASIN(AD1370/2000))))*SQRT(2*Basic!$C$4*9.81)*Tool!$B$125*SIN(RADIANS(90-DEGREES(ASIN(AD1370/2000))))*SQRT(2*Basic!$C$4*9.81)*Tool!$B$125)+(COS(RADIANS(90-DEGREES(ASIN(AD1370/2000))))*SQRT(2*Basic!$C$4*9.81)*COS(RADIANS(90-DEGREES(ASIN(AD1370/2000))))*SQRT(2*Basic!$C$4*9.81))))/(2*9.81)</f>
        <v>1.3293500601599997</v>
      </c>
      <c r="AS1370" s="75">
        <f>(1/9.81)*((SQRT((SIN(RADIANS(90-DEGREES(ASIN(AD1370/2000))))*SQRT(2*Basic!$C$4*9.81)*Tool!$B$125*SIN(RADIANS(90-DEGREES(ASIN(AD1370/2000))))*SQRT(2*Basic!$C$4*9.81)*Tool!$B$125)+(COS(RADIANS(90-DEGREES(ASIN(AD1370/2000))))*SQRT(2*Basic!$C$4*9.81)*COS(RADIANS(90-DEGREES(ASIN(AD1370/2000))))*SQRT(2*Basic!$C$4*9.81))))*SIN(RADIANS(AK1370))+(SQRT(((SQRT((SIN(RADIANS(90-DEGREES(ASIN(AD1370/2000))))*SQRT(2*Basic!$C$4*9.81)*Tool!$B$125*SIN(RADIANS(90-DEGREES(ASIN(AD1370/2000))))*SQRT(2*Basic!$C$4*9.81)*Tool!$B$125)+(COS(RADIANS(90-DEGREES(ASIN(AD1370/2000))))*SQRT(2*Basic!$C$4*9.81)*COS(RADIANS(90-DEGREES(ASIN(AD1370/2000))))*SQRT(2*Basic!$C$4*9.81))))*SIN(RADIANS(AK1370))*(SQRT((SIN(RADIANS(90-DEGREES(ASIN(AD1370/2000))))*SQRT(2*Basic!$C$4*9.81)*Tool!$B$125*SIN(RADIANS(90-DEGREES(ASIN(AD1370/2000))))*SQRT(2*Basic!$C$4*9.81)*Tool!$B$125)+(COS(RADIANS(90-DEGREES(ASIN(AD1370/2000))))*SQRT(2*Basic!$C$4*9.81)*COS(RADIANS(90-DEGREES(ASIN(AD1370/2000))))*SQRT(2*Basic!$C$4*9.81))))*SIN(RADIANS(AK1370)))-19.62*(-Basic!$C$3))))*(SQRT((SIN(RADIANS(90-DEGREES(ASIN(AD1370/2000))))*SQRT(2*Basic!$C$4*9.81)*Tool!$B$125*SIN(RADIANS(90-DEGREES(ASIN(AD1370/2000))))*SQRT(2*Basic!$C$4*9.81)*Tool!$B$125)+(COS(RADIANS(90-DEGREES(ASIN(AD1370/2000))))*SQRT(2*Basic!$C$4*9.81)*COS(RADIANS(90-DEGREES(ASIN(AD1370/2000))))*SQRT(2*Basic!$C$4*9.81))))*COS(RADIANS(AK1370))</f>
        <v>5.8098628690217575</v>
      </c>
    </row>
    <row r="1371" spans="6:45" x14ac:dyDescent="0.3">
      <c r="F1371">
        <v>1369</v>
      </c>
      <c r="G1371" s="31">
        <f t="shared" si="140"/>
        <v>4.0358689000363057</v>
      </c>
      <c r="H1371" s="35">
        <f>Tool!$E$10+('Trajectory Map'!G1371*SIN(RADIANS(90-2*DEGREES(ASIN($D$5/2000))))/COS(RADIANS(90-2*DEGREES(ASIN($D$5/2000))))-('Trajectory Map'!G1371*'Trajectory Map'!G1371/((VLOOKUP($D$5,$AD$3:$AR$2002,15,FALSE)*4*COS(RADIANS(90-2*DEGREES(ASIN($D$5/2000))))*COS(RADIANS(90-2*DEGREES(ASIN($D$5/2000))))))))</f>
        <v>3.3588050699043448</v>
      </c>
      <c r="AD1371" s="33">
        <f t="shared" si="144"/>
        <v>1369</v>
      </c>
      <c r="AE1371" s="33">
        <f t="shared" si="141"/>
        <v>1458.025719937752</v>
      </c>
      <c r="AH1371" s="33">
        <f t="shared" si="142"/>
        <v>43.19629766094247</v>
      </c>
      <c r="AI1371" s="33">
        <f t="shared" si="143"/>
        <v>46.80370233905753</v>
      </c>
      <c r="AK1371" s="75">
        <f t="shared" si="145"/>
        <v>3.6074046781150599</v>
      </c>
      <c r="AN1371" s="64"/>
      <c r="AQ1371" s="64"/>
      <c r="AR1371" s="75">
        <f>(SQRT((SIN(RADIANS(90-DEGREES(ASIN(AD1371/2000))))*SQRT(2*Basic!$C$4*9.81)*Tool!$B$125*SIN(RADIANS(90-DEGREES(ASIN(AD1371/2000))))*SQRT(2*Basic!$C$4*9.81)*Tool!$B$125)+(COS(RADIANS(90-DEGREES(ASIN(AD1371/2000))))*SQRT(2*Basic!$C$4*9.81)*COS(RADIANS(90-DEGREES(ASIN(AD1371/2000))))*SQRT(2*Basic!$C$4*9.81))))*(SQRT((SIN(RADIANS(90-DEGREES(ASIN(AD1371/2000))))*SQRT(2*Basic!$C$4*9.81)*Tool!$B$125*SIN(RADIANS(90-DEGREES(ASIN(AD1371/2000))))*SQRT(2*Basic!$C$4*9.81)*Tool!$B$125)+(COS(RADIANS(90-DEGREES(ASIN(AD1371/2000))))*SQRT(2*Basic!$C$4*9.81)*COS(RADIANS(90-DEGREES(ASIN(AD1371/2000))))*SQRT(2*Basic!$C$4*9.81))))/(2*9.81)</f>
        <v>1.3300838224900002</v>
      </c>
      <c r="AS1371" s="75">
        <f>(1/9.81)*((SQRT((SIN(RADIANS(90-DEGREES(ASIN(AD1371/2000))))*SQRT(2*Basic!$C$4*9.81)*Tool!$B$125*SIN(RADIANS(90-DEGREES(ASIN(AD1371/2000))))*SQRT(2*Basic!$C$4*9.81)*Tool!$B$125)+(COS(RADIANS(90-DEGREES(ASIN(AD1371/2000))))*SQRT(2*Basic!$C$4*9.81)*COS(RADIANS(90-DEGREES(ASIN(AD1371/2000))))*SQRT(2*Basic!$C$4*9.81))))*SIN(RADIANS(AK1371))+(SQRT(((SQRT((SIN(RADIANS(90-DEGREES(ASIN(AD1371/2000))))*SQRT(2*Basic!$C$4*9.81)*Tool!$B$125*SIN(RADIANS(90-DEGREES(ASIN(AD1371/2000))))*SQRT(2*Basic!$C$4*9.81)*Tool!$B$125)+(COS(RADIANS(90-DEGREES(ASIN(AD1371/2000))))*SQRT(2*Basic!$C$4*9.81)*COS(RADIANS(90-DEGREES(ASIN(AD1371/2000))))*SQRT(2*Basic!$C$4*9.81))))*SIN(RADIANS(AK1371))*(SQRT((SIN(RADIANS(90-DEGREES(ASIN(AD1371/2000))))*SQRT(2*Basic!$C$4*9.81)*Tool!$B$125*SIN(RADIANS(90-DEGREES(ASIN(AD1371/2000))))*SQRT(2*Basic!$C$4*9.81)*Tool!$B$125)+(COS(RADIANS(90-DEGREES(ASIN(AD1371/2000))))*SQRT(2*Basic!$C$4*9.81)*COS(RADIANS(90-DEGREES(ASIN(AD1371/2000))))*SQRT(2*Basic!$C$4*9.81))))*SIN(RADIANS(AK1371)))-19.62*(-Basic!$C$3))))*(SQRT((SIN(RADIANS(90-DEGREES(ASIN(AD1371/2000))))*SQRT(2*Basic!$C$4*9.81)*Tool!$B$125*SIN(RADIANS(90-DEGREES(ASIN(AD1371/2000))))*SQRT(2*Basic!$C$4*9.81)*Tool!$B$125)+(COS(RADIANS(90-DEGREES(ASIN(AD1371/2000))))*SQRT(2*Basic!$C$4*9.81)*COS(RADIANS(90-DEGREES(ASIN(AD1371/2000))))*SQRT(2*Basic!$C$4*9.81))))*COS(RADIANS(AK1371))</f>
        <v>5.8082805315625423</v>
      </c>
    </row>
    <row r="1372" spans="6:45" x14ac:dyDescent="0.3">
      <c r="F1372">
        <v>1370</v>
      </c>
      <c r="G1372" s="31">
        <f t="shared" si="140"/>
        <v>4.0388169415995172</v>
      </c>
      <c r="H1372" s="35">
        <f>Tool!$E$10+('Trajectory Map'!G1372*SIN(RADIANS(90-2*DEGREES(ASIN($D$5/2000))))/COS(RADIANS(90-2*DEGREES(ASIN($D$5/2000))))-('Trajectory Map'!G1372*'Trajectory Map'!G1372/((VLOOKUP($D$5,$AD$3:$AR$2002,15,FALSE)*4*COS(RADIANS(90-2*DEGREES(ASIN($D$5/2000))))*COS(RADIANS(90-2*DEGREES(ASIN($D$5/2000))))))))</f>
        <v>3.3545100705969286</v>
      </c>
      <c r="AD1372" s="33">
        <f t="shared" si="144"/>
        <v>1370</v>
      </c>
      <c r="AE1372" s="33">
        <f t="shared" si="141"/>
        <v>1457.0861333497069</v>
      </c>
      <c r="AH1372" s="33">
        <f t="shared" si="142"/>
        <v>43.235607148982197</v>
      </c>
      <c r="AI1372" s="33">
        <f t="shared" si="143"/>
        <v>46.764392851017803</v>
      </c>
      <c r="AK1372" s="75">
        <f t="shared" si="145"/>
        <v>3.5287857020356057</v>
      </c>
      <c r="AN1372" s="64"/>
      <c r="AQ1372" s="64"/>
      <c r="AR1372" s="75">
        <f>(SQRT((SIN(RADIANS(90-DEGREES(ASIN(AD1372/2000))))*SQRT(2*Basic!$C$4*9.81)*Tool!$B$125*SIN(RADIANS(90-DEGREES(ASIN(AD1372/2000))))*SQRT(2*Basic!$C$4*9.81)*Tool!$B$125)+(COS(RADIANS(90-DEGREES(ASIN(AD1372/2000))))*SQRT(2*Basic!$C$4*9.81)*COS(RADIANS(90-DEGREES(ASIN(AD1372/2000))))*SQRT(2*Basic!$C$4*9.81))))*(SQRT((SIN(RADIANS(90-DEGREES(ASIN(AD1372/2000))))*SQRT(2*Basic!$C$4*9.81)*Tool!$B$125*SIN(RADIANS(90-DEGREES(ASIN(AD1372/2000))))*SQRT(2*Basic!$C$4*9.81)*Tool!$B$125)+(COS(RADIANS(90-DEGREES(ASIN(AD1372/2000))))*SQRT(2*Basic!$C$4*9.81)*COS(RADIANS(90-DEGREES(ASIN(AD1372/2000))))*SQRT(2*Basic!$C$4*9.81))))/(2*9.81)</f>
        <v>1.3308181210000001</v>
      </c>
      <c r="AS1372" s="75">
        <f>(1/9.81)*((SQRT((SIN(RADIANS(90-DEGREES(ASIN(AD1372/2000))))*SQRT(2*Basic!$C$4*9.81)*Tool!$B$125*SIN(RADIANS(90-DEGREES(ASIN(AD1372/2000))))*SQRT(2*Basic!$C$4*9.81)*Tool!$B$125)+(COS(RADIANS(90-DEGREES(ASIN(AD1372/2000))))*SQRT(2*Basic!$C$4*9.81)*COS(RADIANS(90-DEGREES(ASIN(AD1372/2000))))*SQRT(2*Basic!$C$4*9.81))))*SIN(RADIANS(AK1372))+(SQRT(((SQRT((SIN(RADIANS(90-DEGREES(ASIN(AD1372/2000))))*SQRT(2*Basic!$C$4*9.81)*Tool!$B$125*SIN(RADIANS(90-DEGREES(ASIN(AD1372/2000))))*SQRT(2*Basic!$C$4*9.81)*Tool!$B$125)+(COS(RADIANS(90-DEGREES(ASIN(AD1372/2000))))*SQRT(2*Basic!$C$4*9.81)*COS(RADIANS(90-DEGREES(ASIN(AD1372/2000))))*SQRT(2*Basic!$C$4*9.81))))*SIN(RADIANS(AK1372))*(SQRT((SIN(RADIANS(90-DEGREES(ASIN(AD1372/2000))))*SQRT(2*Basic!$C$4*9.81)*Tool!$B$125*SIN(RADIANS(90-DEGREES(ASIN(AD1372/2000))))*SQRT(2*Basic!$C$4*9.81)*Tool!$B$125)+(COS(RADIANS(90-DEGREES(ASIN(AD1372/2000))))*SQRT(2*Basic!$C$4*9.81)*COS(RADIANS(90-DEGREES(ASIN(AD1372/2000))))*SQRT(2*Basic!$C$4*9.81))))*SIN(RADIANS(AK1372)))-19.62*(-Basic!$C$3))))*(SQRT((SIN(RADIANS(90-DEGREES(ASIN(AD1372/2000))))*SQRT(2*Basic!$C$4*9.81)*Tool!$B$125*SIN(RADIANS(90-DEGREES(ASIN(AD1372/2000))))*SQRT(2*Basic!$C$4*9.81)*Tool!$B$125)+(COS(RADIANS(90-DEGREES(ASIN(AD1372/2000))))*SQRT(2*Basic!$C$4*9.81)*COS(RADIANS(90-DEGREES(ASIN(AD1372/2000))))*SQRT(2*Basic!$C$4*9.81))))*COS(RADIANS(AK1372))</f>
        <v>5.8066834198310824</v>
      </c>
    </row>
    <row r="1373" spans="6:45" x14ac:dyDescent="0.3">
      <c r="F1373">
        <v>1371</v>
      </c>
      <c r="G1373" s="31">
        <f t="shared" si="140"/>
        <v>4.0417649831627287</v>
      </c>
      <c r="H1373" s="35">
        <f>Tool!$E$10+('Trajectory Map'!G1373*SIN(RADIANS(90-2*DEGREES(ASIN($D$5/2000))))/COS(RADIANS(90-2*DEGREES(ASIN($D$5/2000))))-('Trajectory Map'!G1373*'Trajectory Map'!G1373/((VLOOKUP($D$5,$AD$3:$AR$2002,15,FALSE)*4*COS(RADIANS(90-2*DEGREES(ASIN($D$5/2000))))*COS(RADIANS(90-2*DEGREES(ASIN($D$5/2000))))))))</f>
        <v>3.3502116176959986</v>
      </c>
      <c r="AD1373" s="33">
        <f t="shared" si="144"/>
        <v>1371</v>
      </c>
      <c r="AE1373" s="33">
        <f t="shared" si="141"/>
        <v>1456.1452537435955</v>
      </c>
      <c r="AH1373" s="33">
        <f t="shared" si="142"/>
        <v>43.274942010961617</v>
      </c>
      <c r="AI1373" s="33">
        <f t="shared" si="143"/>
        <v>46.725057989038383</v>
      </c>
      <c r="AK1373" s="75">
        <f t="shared" si="145"/>
        <v>3.4501159780767665</v>
      </c>
      <c r="AN1373" s="64"/>
      <c r="AQ1373" s="64"/>
      <c r="AR1373" s="75">
        <f>(SQRT((SIN(RADIANS(90-DEGREES(ASIN(AD1373/2000))))*SQRT(2*Basic!$C$4*9.81)*Tool!$B$125*SIN(RADIANS(90-DEGREES(ASIN(AD1373/2000))))*SQRT(2*Basic!$C$4*9.81)*Tool!$B$125)+(COS(RADIANS(90-DEGREES(ASIN(AD1373/2000))))*SQRT(2*Basic!$C$4*9.81)*COS(RADIANS(90-DEGREES(ASIN(AD1373/2000))))*SQRT(2*Basic!$C$4*9.81))))*(SQRT((SIN(RADIANS(90-DEGREES(ASIN(AD1373/2000))))*SQRT(2*Basic!$C$4*9.81)*Tool!$B$125*SIN(RADIANS(90-DEGREES(ASIN(AD1373/2000))))*SQRT(2*Basic!$C$4*9.81)*Tool!$B$125)+(COS(RADIANS(90-DEGREES(ASIN(AD1373/2000))))*SQRT(2*Basic!$C$4*9.81)*COS(RADIANS(90-DEGREES(ASIN(AD1373/2000))))*SQRT(2*Basic!$C$4*9.81))))/(2*9.81)</f>
        <v>1.3315529556900003</v>
      </c>
      <c r="AS1373" s="75">
        <f>(1/9.81)*((SQRT((SIN(RADIANS(90-DEGREES(ASIN(AD1373/2000))))*SQRT(2*Basic!$C$4*9.81)*Tool!$B$125*SIN(RADIANS(90-DEGREES(ASIN(AD1373/2000))))*SQRT(2*Basic!$C$4*9.81)*Tool!$B$125)+(COS(RADIANS(90-DEGREES(ASIN(AD1373/2000))))*SQRT(2*Basic!$C$4*9.81)*COS(RADIANS(90-DEGREES(ASIN(AD1373/2000))))*SQRT(2*Basic!$C$4*9.81))))*SIN(RADIANS(AK1373))+(SQRT(((SQRT((SIN(RADIANS(90-DEGREES(ASIN(AD1373/2000))))*SQRT(2*Basic!$C$4*9.81)*Tool!$B$125*SIN(RADIANS(90-DEGREES(ASIN(AD1373/2000))))*SQRT(2*Basic!$C$4*9.81)*Tool!$B$125)+(COS(RADIANS(90-DEGREES(ASIN(AD1373/2000))))*SQRT(2*Basic!$C$4*9.81)*COS(RADIANS(90-DEGREES(ASIN(AD1373/2000))))*SQRT(2*Basic!$C$4*9.81))))*SIN(RADIANS(AK1373))*(SQRT((SIN(RADIANS(90-DEGREES(ASIN(AD1373/2000))))*SQRT(2*Basic!$C$4*9.81)*Tool!$B$125*SIN(RADIANS(90-DEGREES(ASIN(AD1373/2000))))*SQRT(2*Basic!$C$4*9.81)*Tool!$B$125)+(COS(RADIANS(90-DEGREES(ASIN(AD1373/2000))))*SQRT(2*Basic!$C$4*9.81)*COS(RADIANS(90-DEGREES(ASIN(AD1373/2000))))*SQRT(2*Basic!$C$4*9.81))))*SIN(RADIANS(AK1373)))-19.62*(-Basic!$C$3))))*(SQRT((SIN(RADIANS(90-DEGREES(ASIN(AD1373/2000))))*SQRT(2*Basic!$C$4*9.81)*Tool!$B$125*SIN(RADIANS(90-DEGREES(ASIN(AD1373/2000))))*SQRT(2*Basic!$C$4*9.81)*Tool!$B$125)+(COS(RADIANS(90-DEGREES(ASIN(AD1373/2000))))*SQRT(2*Basic!$C$4*9.81)*COS(RADIANS(90-DEGREES(ASIN(AD1373/2000))))*SQRT(2*Basic!$C$4*9.81))))*COS(RADIANS(AK1373))</f>
        <v>5.8050715243424253</v>
      </c>
    </row>
    <row r="1374" spans="6:45" x14ac:dyDescent="0.3">
      <c r="F1374">
        <v>1372</v>
      </c>
      <c r="G1374" s="31">
        <f t="shared" si="140"/>
        <v>4.0447130247259393</v>
      </c>
      <c r="H1374" s="35">
        <f>Tool!$E$10+('Trajectory Map'!G1374*SIN(RADIANS(90-2*DEGREES(ASIN($D$5/2000))))/COS(RADIANS(90-2*DEGREES(ASIN($D$5/2000))))-('Trajectory Map'!G1374*'Trajectory Map'!G1374/((VLOOKUP($D$5,$AD$3:$AR$2002,15,FALSE)*4*COS(RADIANS(90-2*DEGREES(ASIN($D$5/2000))))*COS(RADIANS(90-2*DEGREES(ASIN($D$5/2000))))))))</f>
        <v>3.3459097112015561</v>
      </c>
      <c r="AD1374" s="33">
        <f t="shared" si="144"/>
        <v>1372</v>
      </c>
      <c r="AE1374" s="33">
        <f t="shared" si="141"/>
        <v>1455.2030786113669</v>
      </c>
      <c r="AH1374" s="33">
        <f t="shared" si="142"/>
        <v>43.314302314655315</v>
      </c>
      <c r="AI1374" s="33">
        <f t="shared" si="143"/>
        <v>46.685697685344685</v>
      </c>
      <c r="AK1374" s="75">
        <f t="shared" si="145"/>
        <v>3.3713953706893705</v>
      </c>
      <c r="AN1374" s="64"/>
      <c r="AQ1374" s="64"/>
      <c r="AR1374" s="75">
        <f>(SQRT((SIN(RADIANS(90-DEGREES(ASIN(AD1374/2000))))*SQRT(2*Basic!$C$4*9.81)*Tool!$B$125*SIN(RADIANS(90-DEGREES(ASIN(AD1374/2000))))*SQRT(2*Basic!$C$4*9.81)*Tool!$B$125)+(COS(RADIANS(90-DEGREES(ASIN(AD1374/2000))))*SQRT(2*Basic!$C$4*9.81)*COS(RADIANS(90-DEGREES(ASIN(AD1374/2000))))*SQRT(2*Basic!$C$4*9.81))))*(SQRT((SIN(RADIANS(90-DEGREES(ASIN(AD1374/2000))))*SQRT(2*Basic!$C$4*9.81)*Tool!$B$125*SIN(RADIANS(90-DEGREES(ASIN(AD1374/2000))))*SQRT(2*Basic!$C$4*9.81)*Tool!$B$125)+(COS(RADIANS(90-DEGREES(ASIN(AD1374/2000))))*SQRT(2*Basic!$C$4*9.81)*COS(RADIANS(90-DEGREES(ASIN(AD1374/2000))))*SQRT(2*Basic!$C$4*9.81))))/(2*9.81)</f>
        <v>1.3322883265599998</v>
      </c>
      <c r="AS1374" s="75">
        <f>(1/9.81)*((SQRT((SIN(RADIANS(90-DEGREES(ASIN(AD1374/2000))))*SQRT(2*Basic!$C$4*9.81)*Tool!$B$125*SIN(RADIANS(90-DEGREES(ASIN(AD1374/2000))))*SQRT(2*Basic!$C$4*9.81)*Tool!$B$125)+(COS(RADIANS(90-DEGREES(ASIN(AD1374/2000))))*SQRT(2*Basic!$C$4*9.81)*COS(RADIANS(90-DEGREES(ASIN(AD1374/2000))))*SQRT(2*Basic!$C$4*9.81))))*SIN(RADIANS(AK1374))+(SQRT(((SQRT((SIN(RADIANS(90-DEGREES(ASIN(AD1374/2000))))*SQRT(2*Basic!$C$4*9.81)*Tool!$B$125*SIN(RADIANS(90-DEGREES(ASIN(AD1374/2000))))*SQRT(2*Basic!$C$4*9.81)*Tool!$B$125)+(COS(RADIANS(90-DEGREES(ASIN(AD1374/2000))))*SQRT(2*Basic!$C$4*9.81)*COS(RADIANS(90-DEGREES(ASIN(AD1374/2000))))*SQRT(2*Basic!$C$4*9.81))))*SIN(RADIANS(AK1374))*(SQRT((SIN(RADIANS(90-DEGREES(ASIN(AD1374/2000))))*SQRT(2*Basic!$C$4*9.81)*Tool!$B$125*SIN(RADIANS(90-DEGREES(ASIN(AD1374/2000))))*SQRT(2*Basic!$C$4*9.81)*Tool!$B$125)+(COS(RADIANS(90-DEGREES(ASIN(AD1374/2000))))*SQRT(2*Basic!$C$4*9.81)*COS(RADIANS(90-DEGREES(ASIN(AD1374/2000))))*SQRT(2*Basic!$C$4*9.81))))*SIN(RADIANS(AK1374)))-19.62*(-Basic!$C$3))))*(SQRT((SIN(RADIANS(90-DEGREES(ASIN(AD1374/2000))))*SQRT(2*Basic!$C$4*9.81)*Tool!$B$125*SIN(RADIANS(90-DEGREES(ASIN(AD1374/2000))))*SQRT(2*Basic!$C$4*9.81)*Tool!$B$125)+(COS(RADIANS(90-DEGREES(ASIN(AD1374/2000))))*SQRT(2*Basic!$C$4*9.81)*COS(RADIANS(90-DEGREES(ASIN(AD1374/2000))))*SQRT(2*Basic!$C$4*9.81))))*COS(RADIANS(AK1374))</f>
        <v>5.8034448356401347</v>
      </c>
    </row>
    <row r="1375" spans="6:45" x14ac:dyDescent="0.3">
      <c r="F1375">
        <v>1373</v>
      </c>
      <c r="G1375" s="31">
        <f t="shared" si="140"/>
        <v>4.0476610662891508</v>
      </c>
      <c r="H1375" s="35">
        <f>Tool!$E$10+('Trajectory Map'!G1375*SIN(RADIANS(90-2*DEGREES(ASIN($D$5/2000))))/COS(RADIANS(90-2*DEGREES(ASIN($D$5/2000))))-('Trajectory Map'!G1375*'Trajectory Map'!G1375/((VLOOKUP($D$5,$AD$3:$AR$2002,15,FALSE)*4*COS(RADIANS(90-2*DEGREES(ASIN($D$5/2000))))*COS(RADIANS(90-2*DEGREES(ASIN($D$5/2000))))))))</f>
        <v>3.3416043511135984</v>
      </c>
      <c r="AD1375" s="33">
        <f t="shared" si="144"/>
        <v>1373</v>
      </c>
      <c r="AE1375" s="33">
        <f t="shared" si="141"/>
        <v>1454.2596054350131</v>
      </c>
      <c r="AH1375" s="33">
        <f t="shared" si="142"/>
        <v>43.353688128105382</v>
      </c>
      <c r="AI1375" s="33">
        <f t="shared" si="143"/>
        <v>46.646311871894618</v>
      </c>
      <c r="AK1375" s="75">
        <f t="shared" si="145"/>
        <v>3.2926237437892354</v>
      </c>
      <c r="AN1375" s="64"/>
      <c r="AQ1375" s="64"/>
      <c r="AR1375" s="75">
        <f>(SQRT((SIN(RADIANS(90-DEGREES(ASIN(AD1375/2000))))*SQRT(2*Basic!$C$4*9.81)*Tool!$B$125*SIN(RADIANS(90-DEGREES(ASIN(AD1375/2000))))*SQRT(2*Basic!$C$4*9.81)*Tool!$B$125)+(COS(RADIANS(90-DEGREES(ASIN(AD1375/2000))))*SQRT(2*Basic!$C$4*9.81)*COS(RADIANS(90-DEGREES(ASIN(AD1375/2000))))*SQRT(2*Basic!$C$4*9.81))))*(SQRT((SIN(RADIANS(90-DEGREES(ASIN(AD1375/2000))))*SQRT(2*Basic!$C$4*9.81)*Tool!$B$125*SIN(RADIANS(90-DEGREES(ASIN(AD1375/2000))))*SQRT(2*Basic!$C$4*9.81)*Tool!$B$125)+(COS(RADIANS(90-DEGREES(ASIN(AD1375/2000))))*SQRT(2*Basic!$C$4*9.81)*COS(RADIANS(90-DEGREES(ASIN(AD1375/2000))))*SQRT(2*Basic!$C$4*9.81))))/(2*9.81)</f>
        <v>1.3330242336100002</v>
      </c>
      <c r="AS1375" s="75">
        <f>(1/9.81)*((SQRT((SIN(RADIANS(90-DEGREES(ASIN(AD1375/2000))))*SQRT(2*Basic!$C$4*9.81)*Tool!$B$125*SIN(RADIANS(90-DEGREES(ASIN(AD1375/2000))))*SQRT(2*Basic!$C$4*9.81)*Tool!$B$125)+(COS(RADIANS(90-DEGREES(ASIN(AD1375/2000))))*SQRT(2*Basic!$C$4*9.81)*COS(RADIANS(90-DEGREES(ASIN(AD1375/2000))))*SQRT(2*Basic!$C$4*9.81))))*SIN(RADIANS(AK1375))+(SQRT(((SQRT((SIN(RADIANS(90-DEGREES(ASIN(AD1375/2000))))*SQRT(2*Basic!$C$4*9.81)*Tool!$B$125*SIN(RADIANS(90-DEGREES(ASIN(AD1375/2000))))*SQRT(2*Basic!$C$4*9.81)*Tool!$B$125)+(COS(RADIANS(90-DEGREES(ASIN(AD1375/2000))))*SQRT(2*Basic!$C$4*9.81)*COS(RADIANS(90-DEGREES(ASIN(AD1375/2000))))*SQRT(2*Basic!$C$4*9.81))))*SIN(RADIANS(AK1375))*(SQRT((SIN(RADIANS(90-DEGREES(ASIN(AD1375/2000))))*SQRT(2*Basic!$C$4*9.81)*Tool!$B$125*SIN(RADIANS(90-DEGREES(ASIN(AD1375/2000))))*SQRT(2*Basic!$C$4*9.81)*Tool!$B$125)+(COS(RADIANS(90-DEGREES(ASIN(AD1375/2000))))*SQRT(2*Basic!$C$4*9.81)*COS(RADIANS(90-DEGREES(ASIN(AD1375/2000))))*SQRT(2*Basic!$C$4*9.81))))*SIN(RADIANS(AK1375)))-19.62*(-Basic!$C$3))))*(SQRT((SIN(RADIANS(90-DEGREES(ASIN(AD1375/2000))))*SQRT(2*Basic!$C$4*9.81)*Tool!$B$125*SIN(RADIANS(90-DEGREES(ASIN(AD1375/2000))))*SQRT(2*Basic!$C$4*9.81)*Tool!$B$125)+(COS(RADIANS(90-DEGREES(ASIN(AD1375/2000))))*SQRT(2*Basic!$C$4*9.81)*COS(RADIANS(90-DEGREES(ASIN(AD1375/2000))))*SQRT(2*Basic!$C$4*9.81))))*COS(RADIANS(AK1375))</f>
        <v>5.8018033442962249</v>
      </c>
    </row>
    <row r="1376" spans="6:45" x14ac:dyDescent="0.3">
      <c r="F1376">
        <v>1374</v>
      </c>
      <c r="G1376" s="31">
        <f t="shared" si="140"/>
        <v>4.0506091078523623</v>
      </c>
      <c r="H1376" s="35">
        <f>Tool!$E$10+('Trajectory Map'!G1376*SIN(RADIANS(90-2*DEGREES(ASIN($D$5/2000))))/COS(RADIANS(90-2*DEGREES(ASIN($D$5/2000))))-('Trajectory Map'!G1376*'Trajectory Map'!G1376/((VLOOKUP($D$5,$AD$3:$AR$2002,15,FALSE)*4*COS(RADIANS(90-2*DEGREES(ASIN($D$5/2000))))*COS(RADIANS(90-2*DEGREES(ASIN($D$5/2000))))))))</f>
        <v>3.337295537432126</v>
      </c>
      <c r="AD1376" s="33">
        <f t="shared" si="144"/>
        <v>1374</v>
      </c>
      <c r="AE1376" s="33">
        <f t="shared" si="141"/>
        <v>1453.3148316865138</v>
      </c>
      <c r="AH1376" s="33">
        <f t="shared" si="142"/>
        <v>43.393099519622972</v>
      </c>
      <c r="AI1376" s="33">
        <f t="shared" si="143"/>
        <v>46.606900480377028</v>
      </c>
      <c r="AK1376" s="75">
        <f t="shared" si="145"/>
        <v>3.2138009607540567</v>
      </c>
      <c r="AN1376" s="64"/>
      <c r="AQ1376" s="64"/>
      <c r="AR1376" s="75">
        <f>(SQRT((SIN(RADIANS(90-DEGREES(ASIN(AD1376/2000))))*SQRT(2*Basic!$C$4*9.81)*Tool!$B$125*SIN(RADIANS(90-DEGREES(ASIN(AD1376/2000))))*SQRT(2*Basic!$C$4*9.81)*Tool!$B$125)+(COS(RADIANS(90-DEGREES(ASIN(AD1376/2000))))*SQRT(2*Basic!$C$4*9.81)*COS(RADIANS(90-DEGREES(ASIN(AD1376/2000))))*SQRT(2*Basic!$C$4*9.81))))*(SQRT((SIN(RADIANS(90-DEGREES(ASIN(AD1376/2000))))*SQRT(2*Basic!$C$4*9.81)*Tool!$B$125*SIN(RADIANS(90-DEGREES(ASIN(AD1376/2000))))*SQRT(2*Basic!$C$4*9.81)*Tool!$B$125)+(COS(RADIANS(90-DEGREES(ASIN(AD1376/2000))))*SQRT(2*Basic!$C$4*9.81)*COS(RADIANS(90-DEGREES(ASIN(AD1376/2000))))*SQRT(2*Basic!$C$4*9.81))))/(2*9.81)</f>
        <v>1.3337606768399999</v>
      </c>
      <c r="AS1376" s="75">
        <f>(1/9.81)*((SQRT((SIN(RADIANS(90-DEGREES(ASIN(AD1376/2000))))*SQRT(2*Basic!$C$4*9.81)*Tool!$B$125*SIN(RADIANS(90-DEGREES(ASIN(AD1376/2000))))*SQRT(2*Basic!$C$4*9.81)*Tool!$B$125)+(COS(RADIANS(90-DEGREES(ASIN(AD1376/2000))))*SQRT(2*Basic!$C$4*9.81)*COS(RADIANS(90-DEGREES(ASIN(AD1376/2000))))*SQRT(2*Basic!$C$4*9.81))))*SIN(RADIANS(AK1376))+(SQRT(((SQRT((SIN(RADIANS(90-DEGREES(ASIN(AD1376/2000))))*SQRT(2*Basic!$C$4*9.81)*Tool!$B$125*SIN(RADIANS(90-DEGREES(ASIN(AD1376/2000))))*SQRT(2*Basic!$C$4*9.81)*Tool!$B$125)+(COS(RADIANS(90-DEGREES(ASIN(AD1376/2000))))*SQRT(2*Basic!$C$4*9.81)*COS(RADIANS(90-DEGREES(ASIN(AD1376/2000))))*SQRT(2*Basic!$C$4*9.81))))*SIN(RADIANS(AK1376))*(SQRT((SIN(RADIANS(90-DEGREES(ASIN(AD1376/2000))))*SQRT(2*Basic!$C$4*9.81)*Tool!$B$125*SIN(RADIANS(90-DEGREES(ASIN(AD1376/2000))))*SQRT(2*Basic!$C$4*9.81)*Tool!$B$125)+(COS(RADIANS(90-DEGREES(ASIN(AD1376/2000))))*SQRT(2*Basic!$C$4*9.81)*COS(RADIANS(90-DEGREES(ASIN(AD1376/2000))))*SQRT(2*Basic!$C$4*9.81))))*SIN(RADIANS(AK1376)))-19.62*(-Basic!$C$3))))*(SQRT((SIN(RADIANS(90-DEGREES(ASIN(AD1376/2000))))*SQRT(2*Basic!$C$4*9.81)*Tool!$B$125*SIN(RADIANS(90-DEGREES(ASIN(AD1376/2000))))*SQRT(2*Basic!$C$4*9.81)*Tool!$B$125)+(COS(RADIANS(90-DEGREES(ASIN(AD1376/2000))))*SQRT(2*Basic!$C$4*9.81)*COS(RADIANS(90-DEGREES(ASIN(AD1376/2000))))*SQRT(2*Basic!$C$4*9.81))))*COS(RADIANS(AK1376))</f>
        <v>5.8001470409110736</v>
      </c>
    </row>
    <row r="1377" spans="6:45" x14ac:dyDescent="0.3">
      <c r="F1377">
        <v>1375</v>
      </c>
      <c r="G1377" s="31">
        <f t="shared" si="140"/>
        <v>4.0535571494155738</v>
      </c>
      <c r="H1377" s="35">
        <f>Tool!$E$10+('Trajectory Map'!G1377*SIN(RADIANS(90-2*DEGREES(ASIN($D$5/2000))))/COS(RADIANS(90-2*DEGREES(ASIN($D$5/2000))))-('Trajectory Map'!G1377*'Trajectory Map'!G1377/((VLOOKUP($D$5,$AD$3:$AR$2002,15,FALSE)*4*COS(RADIANS(90-2*DEGREES(ASIN($D$5/2000))))*COS(RADIANS(90-2*DEGREES(ASIN($D$5/2000))))))))</f>
        <v>3.3329832701571389</v>
      </c>
      <c r="AD1377" s="33">
        <f t="shared" si="144"/>
        <v>1375</v>
      </c>
      <c r="AE1377" s="33">
        <f t="shared" si="141"/>
        <v>1452.3687548277812</v>
      </c>
      <c r="AH1377" s="33">
        <f t="shared" si="142"/>
        <v>43.432536557789774</v>
      </c>
      <c r="AI1377" s="33">
        <f t="shared" si="143"/>
        <v>46.567463442210226</v>
      </c>
      <c r="AK1377" s="75">
        <f t="shared" si="145"/>
        <v>3.1349268844204516</v>
      </c>
      <c r="AN1377" s="64"/>
      <c r="AQ1377" s="64"/>
      <c r="AR1377" s="75">
        <f>(SQRT((SIN(RADIANS(90-DEGREES(ASIN(AD1377/2000))))*SQRT(2*Basic!$C$4*9.81)*Tool!$B$125*SIN(RADIANS(90-DEGREES(ASIN(AD1377/2000))))*SQRT(2*Basic!$C$4*9.81)*Tool!$B$125)+(COS(RADIANS(90-DEGREES(ASIN(AD1377/2000))))*SQRT(2*Basic!$C$4*9.81)*COS(RADIANS(90-DEGREES(ASIN(AD1377/2000))))*SQRT(2*Basic!$C$4*9.81))))*(SQRT((SIN(RADIANS(90-DEGREES(ASIN(AD1377/2000))))*SQRT(2*Basic!$C$4*9.81)*Tool!$B$125*SIN(RADIANS(90-DEGREES(ASIN(AD1377/2000))))*SQRT(2*Basic!$C$4*9.81)*Tool!$B$125)+(COS(RADIANS(90-DEGREES(ASIN(AD1377/2000))))*SQRT(2*Basic!$C$4*9.81)*COS(RADIANS(90-DEGREES(ASIN(AD1377/2000))))*SQRT(2*Basic!$C$4*9.81))))/(2*9.81)</f>
        <v>1.3344976562500006</v>
      </c>
      <c r="AS1377" s="75">
        <f>(1/9.81)*((SQRT((SIN(RADIANS(90-DEGREES(ASIN(AD1377/2000))))*SQRT(2*Basic!$C$4*9.81)*Tool!$B$125*SIN(RADIANS(90-DEGREES(ASIN(AD1377/2000))))*SQRT(2*Basic!$C$4*9.81)*Tool!$B$125)+(COS(RADIANS(90-DEGREES(ASIN(AD1377/2000))))*SQRT(2*Basic!$C$4*9.81)*COS(RADIANS(90-DEGREES(ASIN(AD1377/2000))))*SQRT(2*Basic!$C$4*9.81))))*SIN(RADIANS(AK1377))+(SQRT(((SQRT((SIN(RADIANS(90-DEGREES(ASIN(AD1377/2000))))*SQRT(2*Basic!$C$4*9.81)*Tool!$B$125*SIN(RADIANS(90-DEGREES(ASIN(AD1377/2000))))*SQRT(2*Basic!$C$4*9.81)*Tool!$B$125)+(COS(RADIANS(90-DEGREES(ASIN(AD1377/2000))))*SQRT(2*Basic!$C$4*9.81)*COS(RADIANS(90-DEGREES(ASIN(AD1377/2000))))*SQRT(2*Basic!$C$4*9.81))))*SIN(RADIANS(AK1377))*(SQRT((SIN(RADIANS(90-DEGREES(ASIN(AD1377/2000))))*SQRT(2*Basic!$C$4*9.81)*Tool!$B$125*SIN(RADIANS(90-DEGREES(ASIN(AD1377/2000))))*SQRT(2*Basic!$C$4*9.81)*Tool!$B$125)+(COS(RADIANS(90-DEGREES(ASIN(AD1377/2000))))*SQRT(2*Basic!$C$4*9.81)*COS(RADIANS(90-DEGREES(ASIN(AD1377/2000))))*SQRT(2*Basic!$C$4*9.81))))*SIN(RADIANS(AK1377)))-19.62*(-Basic!$C$3))))*(SQRT((SIN(RADIANS(90-DEGREES(ASIN(AD1377/2000))))*SQRT(2*Basic!$C$4*9.81)*Tool!$B$125*SIN(RADIANS(90-DEGREES(ASIN(AD1377/2000))))*SQRT(2*Basic!$C$4*9.81)*Tool!$B$125)+(COS(RADIANS(90-DEGREES(ASIN(AD1377/2000))))*SQRT(2*Basic!$C$4*9.81)*COS(RADIANS(90-DEGREES(ASIN(AD1377/2000))))*SQRT(2*Basic!$C$4*9.81))))*COS(RADIANS(AK1377))</f>
        <v>5.7984759161133503</v>
      </c>
    </row>
    <row r="1378" spans="6:45" x14ac:dyDescent="0.3">
      <c r="F1378">
        <v>1376</v>
      </c>
      <c r="G1378" s="31">
        <f t="shared" si="140"/>
        <v>4.0565051909787853</v>
      </c>
      <c r="H1378" s="35">
        <f>Tool!$E$10+('Trajectory Map'!G1378*SIN(RADIANS(90-2*DEGREES(ASIN($D$5/2000))))/COS(RADIANS(90-2*DEGREES(ASIN($D$5/2000))))-('Trajectory Map'!G1378*'Trajectory Map'!G1378/((VLOOKUP($D$5,$AD$3:$AR$2002,15,FALSE)*4*COS(RADIANS(90-2*DEGREES(ASIN($D$5/2000))))*COS(RADIANS(90-2*DEGREES(ASIN($D$5/2000))))))))</f>
        <v>3.3286675492886388</v>
      </c>
      <c r="AD1378" s="33">
        <f t="shared" si="144"/>
        <v>1376</v>
      </c>
      <c r="AE1378" s="33">
        <f t="shared" si="141"/>
        <v>1451.421372310605</v>
      </c>
      <c r="AH1378" s="33">
        <f t="shared" si="142"/>
        <v>43.471999311459591</v>
      </c>
      <c r="AI1378" s="33">
        <f t="shared" si="143"/>
        <v>46.528000688540409</v>
      </c>
      <c r="AK1378" s="75">
        <f t="shared" si="145"/>
        <v>3.0560013770808183</v>
      </c>
      <c r="AN1378" s="64"/>
      <c r="AQ1378" s="64"/>
      <c r="AR1378" s="75">
        <f>(SQRT((SIN(RADIANS(90-DEGREES(ASIN(AD1378/2000))))*SQRT(2*Basic!$C$4*9.81)*Tool!$B$125*SIN(RADIANS(90-DEGREES(ASIN(AD1378/2000))))*SQRT(2*Basic!$C$4*9.81)*Tool!$B$125)+(COS(RADIANS(90-DEGREES(ASIN(AD1378/2000))))*SQRT(2*Basic!$C$4*9.81)*COS(RADIANS(90-DEGREES(ASIN(AD1378/2000))))*SQRT(2*Basic!$C$4*9.81))))*(SQRT((SIN(RADIANS(90-DEGREES(ASIN(AD1378/2000))))*SQRT(2*Basic!$C$4*9.81)*Tool!$B$125*SIN(RADIANS(90-DEGREES(ASIN(AD1378/2000))))*SQRT(2*Basic!$C$4*9.81)*Tool!$B$125)+(COS(RADIANS(90-DEGREES(ASIN(AD1378/2000))))*SQRT(2*Basic!$C$4*9.81)*COS(RADIANS(90-DEGREES(ASIN(AD1378/2000))))*SQRT(2*Basic!$C$4*9.81))))/(2*9.81)</f>
        <v>1.33523517184</v>
      </c>
      <c r="AS1378" s="75">
        <f>(1/9.81)*((SQRT((SIN(RADIANS(90-DEGREES(ASIN(AD1378/2000))))*SQRT(2*Basic!$C$4*9.81)*Tool!$B$125*SIN(RADIANS(90-DEGREES(ASIN(AD1378/2000))))*SQRT(2*Basic!$C$4*9.81)*Tool!$B$125)+(COS(RADIANS(90-DEGREES(ASIN(AD1378/2000))))*SQRT(2*Basic!$C$4*9.81)*COS(RADIANS(90-DEGREES(ASIN(AD1378/2000))))*SQRT(2*Basic!$C$4*9.81))))*SIN(RADIANS(AK1378))+(SQRT(((SQRT((SIN(RADIANS(90-DEGREES(ASIN(AD1378/2000))))*SQRT(2*Basic!$C$4*9.81)*Tool!$B$125*SIN(RADIANS(90-DEGREES(ASIN(AD1378/2000))))*SQRT(2*Basic!$C$4*9.81)*Tool!$B$125)+(COS(RADIANS(90-DEGREES(ASIN(AD1378/2000))))*SQRT(2*Basic!$C$4*9.81)*COS(RADIANS(90-DEGREES(ASIN(AD1378/2000))))*SQRT(2*Basic!$C$4*9.81))))*SIN(RADIANS(AK1378))*(SQRT((SIN(RADIANS(90-DEGREES(ASIN(AD1378/2000))))*SQRT(2*Basic!$C$4*9.81)*Tool!$B$125*SIN(RADIANS(90-DEGREES(ASIN(AD1378/2000))))*SQRT(2*Basic!$C$4*9.81)*Tool!$B$125)+(COS(RADIANS(90-DEGREES(ASIN(AD1378/2000))))*SQRT(2*Basic!$C$4*9.81)*COS(RADIANS(90-DEGREES(ASIN(AD1378/2000))))*SQRT(2*Basic!$C$4*9.81))))*SIN(RADIANS(AK1378)))-19.62*(-Basic!$C$3))))*(SQRT((SIN(RADIANS(90-DEGREES(ASIN(AD1378/2000))))*SQRT(2*Basic!$C$4*9.81)*Tool!$B$125*SIN(RADIANS(90-DEGREES(ASIN(AD1378/2000))))*SQRT(2*Basic!$C$4*9.81)*Tool!$B$125)+(COS(RADIANS(90-DEGREES(ASIN(AD1378/2000))))*SQRT(2*Basic!$C$4*9.81)*COS(RADIANS(90-DEGREES(ASIN(AD1378/2000))))*SQRT(2*Basic!$C$4*9.81))))*COS(RADIANS(AK1378))</f>
        <v>5.7967899605599165</v>
      </c>
    </row>
    <row r="1379" spans="6:45" x14ac:dyDescent="0.3">
      <c r="F1379">
        <v>1377</v>
      </c>
      <c r="G1379" s="31">
        <f t="shared" si="140"/>
        <v>4.0594532325419967</v>
      </c>
      <c r="H1379" s="35">
        <f>Tool!$E$10+('Trajectory Map'!G1379*SIN(RADIANS(90-2*DEGREES(ASIN($D$5/2000))))/COS(RADIANS(90-2*DEGREES(ASIN($D$5/2000))))-('Trajectory Map'!G1379*'Trajectory Map'!G1379/((VLOOKUP($D$5,$AD$3:$AR$2002,15,FALSE)*4*COS(RADIANS(90-2*DEGREES(ASIN($D$5/2000))))*COS(RADIANS(90-2*DEGREES(ASIN($D$5/2000))))))))</f>
        <v>3.3243483748266245</v>
      </c>
      <c r="AD1379" s="33">
        <f t="shared" si="144"/>
        <v>1377</v>
      </c>
      <c r="AE1379" s="33">
        <f t="shared" si="141"/>
        <v>1450.4726815765955</v>
      </c>
      <c r="AH1379" s="33">
        <f t="shared" si="142"/>
        <v>43.511487849759853</v>
      </c>
      <c r="AI1379" s="33">
        <f t="shared" si="143"/>
        <v>46.488512150240147</v>
      </c>
      <c r="AK1379" s="75">
        <f t="shared" si="145"/>
        <v>2.977024300480295</v>
      </c>
      <c r="AN1379" s="64"/>
      <c r="AQ1379" s="64"/>
      <c r="AR1379" s="75">
        <f>(SQRT((SIN(RADIANS(90-DEGREES(ASIN(AD1379/2000))))*SQRT(2*Basic!$C$4*9.81)*Tool!$B$125*SIN(RADIANS(90-DEGREES(ASIN(AD1379/2000))))*SQRT(2*Basic!$C$4*9.81)*Tool!$B$125)+(COS(RADIANS(90-DEGREES(ASIN(AD1379/2000))))*SQRT(2*Basic!$C$4*9.81)*COS(RADIANS(90-DEGREES(ASIN(AD1379/2000))))*SQRT(2*Basic!$C$4*9.81))))*(SQRT((SIN(RADIANS(90-DEGREES(ASIN(AD1379/2000))))*SQRT(2*Basic!$C$4*9.81)*Tool!$B$125*SIN(RADIANS(90-DEGREES(ASIN(AD1379/2000))))*SQRT(2*Basic!$C$4*9.81)*Tool!$B$125)+(COS(RADIANS(90-DEGREES(ASIN(AD1379/2000))))*SQRT(2*Basic!$C$4*9.81)*COS(RADIANS(90-DEGREES(ASIN(AD1379/2000))))*SQRT(2*Basic!$C$4*9.81))))/(2*9.81)</f>
        <v>1.3359732236099997</v>
      </c>
      <c r="AS1379" s="75">
        <f>(1/9.81)*((SQRT((SIN(RADIANS(90-DEGREES(ASIN(AD1379/2000))))*SQRT(2*Basic!$C$4*9.81)*Tool!$B$125*SIN(RADIANS(90-DEGREES(ASIN(AD1379/2000))))*SQRT(2*Basic!$C$4*9.81)*Tool!$B$125)+(COS(RADIANS(90-DEGREES(ASIN(AD1379/2000))))*SQRT(2*Basic!$C$4*9.81)*COS(RADIANS(90-DEGREES(ASIN(AD1379/2000))))*SQRT(2*Basic!$C$4*9.81))))*SIN(RADIANS(AK1379))+(SQRT(((SQRT((SIN(RADIANS(90-DEGREES(ASIN(AD1379/2000))))*SQRT(2*Basic!$C$4*9.81)*Tool!$B$125*SIN(RADIANS(90-DEGREES(ASIN(AD1379/2000))))*SQRT(2*Basic!$C$4*9.81)*Tool!$B$125)+(COS(RADIANS(90-DEGREES(ASIN(AD1379/2000))))*SQRT(2*Basic!$C$4*9.81)*COS(RADIANS(90-DEGREES(ASIN(AD1379/2000))))*SQRT(2*Basic!$C$4*9.81))))*SIN(RADIANS(AK1379))*(SQRT((SIN(RADIANS(90-DEGREES(ASIN(AD1379/2000))))*SQRT(2*Basic!$C$4*9.81)*Tool!$B$125*SIN(RADIANS(90-DEGREES(ASIN(AD1379/2000))))*SQRT(2*Basic!$C$4*9.81)*Tool!$B$125)+(COS(RADIANS(90-DEGREES(ASIN(AD1379/2000))))*SQRT(2*Basic!$C$4*9.81)*COS(RADIANS(90-DEGREES(ASIN(AD1379/2000))))*SQRT(2*Basic!$C$4*9.81))))*SIN(RADIANS(AK1379)))-19.62*(-Basic!$C$3))))*(SQRT((SIN(RADIANS(90-DEGREES(ASIN(AD1379/2000))))*SQRT(2*Basic!$C$4*9.81)*Tool!$B$125*SIN(RADIANS(90-DEGREES(ASIN(AD1379/2000))))*SQRT(2*Basic!$C$4*9.81)*Tool!$B$125)+(COS(RADIANS(90-DEGREES(ASIN(AD1379/2000))))*SQRT(2*Basic!$C$4*9.81)*COS(RADIANS(90-DEGREES(ASIN(AD1379/2000))))*SQRT(2*Basic!$C$4*9.81))))*COS(RADIANS(AK1379))</f>
        <v>5.7950891649357663</v>
      </c>
    </row>
    <row r="1380" spans="6:45" x14ac:dyDescent="0.3">
      <c r="F1380">
        <v>1378</v>
      </c>
      <c r="G1380" s="31">
        <f t="shared" si="140"/>
        <v>4.0624012741052082</v>
      </c>
      <c r="H1380" s="35">
        <f>Tool!$E$10+('Trajectory Map'!G1380*SIN(RADIANS(90-2*DEGREES(ASIN($D$5/2000))))/COS(RADIANS(90-2*DEGREES(ASIN($D$5/2000))))-('Trajectory Map'!G1380*'Trajectory Map'!G1380/((VLOOKUP($D$5,$AD$3:$AR$2002,15,FALSE)*4*COS(RADIANS(90-2*DEGREES(ASIN($D$5/2000))))*COS(RADIANS(90-2*DEGREES(ASIN($D$5/2000))))))))</f>
        <v>3.320025746771095</v>
      </c>
      <c r="AD1380" s="33">
        <f t="shared" si="144"/>
        <v>1378</v>
      </c>
      <c r="AE1380" s="33">
        <f t="shared" si="141"/>
        <v>1449.5226800571284</v>
      </c>
      <c r="AH1380" s="33">
        <f t="shared" si="142"/>
        <v>43.551002242093119</v>
      </c>
      <c r="AI1380" s="33">
        <f t="shared" si="143"/>
        <v>46.448997757906881</v>
      </c>
      <c r="AK1380" s="75">
        <f t="shared" si="145"/>
        <v>2.8979955158137614</v>
      </c>
      <c r="AN1380" s="64"/>
      <c r="AQ1380" s="64"/>
      <c r="AR1380" s="75">
        <f>(SQRT((SIN(RADIANS(90-DEGREES(ASIN(AD1380/2000))))*SQRT(2*Basic!$C$4*9.81)*Tool!$B$125*SIN(RADIANS(90-DEGREES(ASIN(AD1380/2000))))*SQRT(2*Basic!$C$4*9.81)*Tool!$B$125)+(COS(RADIANS(90-DEGREES(ASIN(AD1380/2000))))*SQRT(2*Basic!$C$4*9.81)*COS(RADIANS(90-DEGREES(ASIN(AD1380/2000))))*SQRT(2*Basic!$C$4*9.81))))*(SQRT((SIN(RADIANS(90-DEGREES(ASIN(AD1380/2000))))*SQRT(2*Basic!$C$4*9.81)*Tool!$B$125*SIN(RADIANS(90-DEGREES(ASIN(AD1380/2000))))*SQRT(2*Basic!$C$4*9.81)*Tool!$B$125)+(COS(RADIANS(90-DEGREES(ASIN(AD1380/2000))))*SQRT(2*Basic!$C$4*9.81)*COS(RADIANS(90-DEGREES(ASIN(AD1380/2000))))*SQRT(2*Basic!$C$4*9.81))))/(2*9.81)</f>
        <v>1.3367118115599996</v>
      </c>
      <c r="AS1380" s="75">
        <f>(1/9.81)*((SQRT((SIN(RADIANS(90-DEGREES(ASIN(AD1380/2000))))*SQRT(2*Basic!$C$4*9.81)*Tool!$B$125*SIN(RADIANS(90-DEGREES(ASIN(AD1380/2000))))*SQRT(2*Basic!$C$4*9.81)*Tool!$B$125)+(COS(RADIANS(90-DEGREES(ASIN(AD1380/2000))))*SQRT(2*Basic!$C$4*9.81)*COS(RADIANS(90-DEGREES(ASIN(AD1380/2000))))*SQRT(2*Basic!$C$4*9.81))))*SIN(RADIANS(AK1380))+(SQRT(((SQRT((SIN(RADIANS(90-DEGREES(ASIN(AD1380/2000))))*SQRT(2*Basic!$C$4*9.81)*Tool!$B$125*SIN(RADIANS(90-DEGREES(ASIN(AD1380/2000))))*SQRT(2*Basic!$C$4*9.81)*Tool!$B$125)+(COS(RADIANS(90-DEGREES(ASIN(AD1380/2000))))*SQRT(2*Basic!$C$4*9.81)*COS(RADIANS(90-DEGREES(ASIN(AD1380/2000))))*SQRT(2*Basic!$C$4*9.81))))*SIN(RADIANS(AK1380))*(SQRT((SIN(RADIANS(90-DEGREES(ASIN(AD1380/2000))))*SQRT(2*Basic!$C$4*9.81)*Tool!$B$125*SIN(RADIANS(90-DEGREES(ASIN(AD1380/2000))))*SQRT(2*Basic!$C$4*9.81)*Tool!$B$125)+(COS(RADIANS(90-DEGREES(ASIN(AD1380/2000))))*SQRT(2*Basic!$C$4*9.81)*COS(RADIANS(90-DEGREES(ASIN(AD1380/2000))))*SQRT(2*Basic!$C$4*9.81))))*SIN(RADIANS(AK1380)))-19.62*(-Basic!$C$3))))*(SQRT((SIN(RADIANS(90-DEGREES(ASIN(AD1380/2000))))*SQRT(2*Basic!$C$4*9.81)*Tool!$B$125*SIN(RADIANS(90-DEGREES(ASIN(AD1380/2000))))*SQRT(2*Basic!$C$4*9.81)*Tool!$B$125)+(COS(RADIANS(90-DEGREES(ASIN(AD1380/2000))))*SQRT(2*Basic!$C$4*9.81)*COS(RADIANS(90-DEGREES(ASIN(AD1380/2000))))*SQRT(2*Basic!$C$4*9.81))))*COS(RADIANS(AK1380))</f>
        <v>5.7933735199539234</v>
      </c>
    </row>
    <row r="1381" spans="6:45" x14ac:dyDescent="0.3">
      <c r="F1381">
        <v>1379</v>
      </c>
      <c r="G1381" s="31">
        <f t="shared" si="140"/>
        <v>4.0653493156684188</v>
      </c>
      <c r="H1381" s="35">
        <f>Tool!$E$10+('Trajectory Map'!G1381*SIN(RADIANS(90-2*DEGREES(ASIN($D$5/2000))))/COS(RADIANS(90-2*DEGREES(ASIN($D$5/2000))))-('Trajectory Map'!G1381*'Trajectory Map'!G1381/((VLOOKUP($D$5,$AD$3:$AR$2002,15,FALSE)*4*COS(RADIANS(90-2*DEGREES(ASIN($D$5/2000))))*COS(RADIANS(90-2*DEGREES(ASIN($D$5/2000))))))))</f>
        <v>3.3156996651220538</v>
      </c>
      <c r="AD1381" s="33">
        <f t="shared" si="144"/>
        <v>1379</v>
      </c>
      <c r="AE1381" s="33">
        <f t="shared" si="141"/>
        <v>1448.5713651732869</v>
      </c>
      <c r="AH1381" s="33">
        <f t="shared" si="142"/>
        <v>43.590542558138743</v>
      </c>
      <c r="AI1381" s="33">
        <f t="shared" si="143"/>
        <v>46.409457441861257</v>
      </c>
      <c r="AK1381" s="75">
        <f t="shared" si="145"/>
        <v>2.8189148837225133</v>
      </c>
      <c r="AN1381" s="64"/>
      <c r="AQ1381" s="64"/>
      <c r="AR1381" s="75">
        <f>(SQRT((SIN(RADIANS(90-DEGREES(ASIN(AD1381/2000))))*SQRT(2*Basic!$C$4*9.81)*Tool!$B$125*SIN(RADIANS(90-DEGREES(ASIN(AD1381/2000))))*SQRT(2*Basic!$C$4*9.81)*Tool!$B$125)+(COS(RADIANS(90-DEGREES(ASIN(AD1381/2000))))*SQRT(2*Basic!$C$4*9.81)*COS(RADIANS(90-DEGREES(ASIN(AD1381/2000))))*SQRT(2*Basic!$C$4*9.81))))*(SQRT((SIN(RADIANS(90-DEGREES(ASIN(AD1381/2000))))*SQRT(2*Basic!$C$4*9.81)*Tool!$B$125*SIN(RADIANS(90-DEGREES(ASIN(AD1381/2000))))*SQRT(2*Basic!$C$4*9.81)*Tool!$B$125)+(COS(RADIANS(90-DEGREES(ASIN(AD1381/2000))))*SQRT(2*Basic!$C$4*9.81)*COS(RADIANS(90-DEGREES(ASIN(AD1381/2000))))*SQRT(2*Basic!$C$4*9.81))))/(2*9.81)</f>
        <v>1.3374509356900002</v>
      </c>
      <c r="AS1381" s="75">
        <f>(1/9.81)*((SQRT((SIN(RADIANS(90-DEGREES(ASIN(AD1381/2000))))*SQRT(2*Basic!$C$4*9.81)*Tool!$B$125*SIN(RADIANS(90-DEGREES(ASIN(AD1381/2000))))*SQRT(2*Basic!$C$4*9.81)*Tool!$B$125)+(COS(RADIANS(90-DEGREES(ASIN(AD1381/2000))))*SQRT(2*Basic!$C$4*9.81)*COS(RADIANS(90-DEGREES(ASIN(AD1381/2000))))*SQRT(2*Basic!$C$4*9.81))))*SIN(RADIANS(AK1381))+(SQRT(((SQRT((SIN(RADIANS(90-DEGREES(ASIN(AD1381/2000))))*SQRT(2*Basic!$C$4*9.81)*Tool!$B$125*SIN(RADIANS(90-DEGREES(ASIN(AD1381/2000))))*SQRT(2*Basic!$C$4*9.81)*Tool!$B$125)+(COS(RADIANS(90-DEGREES(ASIN(AD1381/2000))))*SQRT(2*Basic!$C$4*9.81)*COS(RADIANS(90-DEGREES(ASIN(AD1381/2000))))*SQRT(2*Basic!$C$4*9.81))))*SIN(RADIANS(AK1381))*(SQRT((SIN(RADIANS(90-DEGREES(ASIN(AD1381/2000))))*SQRT(2*Basic!$C$4*9.81)*Tool!$B$125*SIN(RADIANS(90-DEGREES(ASIN(AD1381/2000))))*SQRT(2*Basic!$C$4*9.81)*Tool!$B$125)+(COS(RADIANS(90-DEGREES(ASIN(AD1381/2000))))*SQRT(2*Basic!$C$4*9.81)*COS(RADIANS(90-DEGREES(ASIN(AD1381/2000))))*SQRT(2*Basic!$C$4*9.81))))*SIN(RADIANS(AK1381)))-19.62*(-Basic!$C$3))))*(SQRT((SIN(RADIANS(90-DEGREES(ASIN(AD1381/2000))))*SQRT(2*Basic!$C$4*9.81)*Tool!$B$125*SIN(RADIANS(90-DEGREES(ASIN(AD1381/2000))))*SQRT(2*Basic!$C$4*9.81)*Tool!$B$125)+(COS(RADIANS(90-DEGREES(ASIN(AD1381/2000))))*SQRT(2*Basic!$C$4*9.81)*COS(RADIANS(90-DEGREES(ASIN(AD1381/2000))))*SQRT(2*Basic!$C$4*9.81))))*COS(RADIANS(AK1381))</f>
        <v>5.7916430163553487</v>
      </c>
    </row>
    <row r="1382" spans="6:45" x14ac:dyDescent="0.3">
      <c r="F1382">
        <v>1380</v>
      </c>
      <c r="G1382" s="31">
        <f t="shared" si="140"/>
        <v>4.0682973572316303</v>
      </c>
      <c r="H1382" s="35">
        <f>Tool!$E$10+('Trajectory Map'!G1382*SIN(RADIANS(90-2*DEGREES(ASIN($D$5/2000))))/COS(RADIANS(90-2*DEGREES(ASIN($D$5/2000))))-('Trajectory Map'!G1382*'Trajectory Map'!G1382/((VLOOKUP($D$5,$AD$3:$AR$2002,15,FALSE)*4*COS(RADIANS(90-2*DEGREES(ASIN($D$5/2000))))*COS(RADIANS(90-2*DEGREES(ASIN($D$5/2000))))))))</f>
        <v>3.3113701298794975</v>
      </c>
      <c r="AD1382" s="33">
        <f t="shared" si="144"/>
        <v>1380</v>
      </c>
      <c r="AE1382" s="33">
        <f t="shared" si="141"/>
        <v>1447.6187343358058</v>
      </c>
      <c r="AH1382" s="33">
        <f t="shared" si="142"/>
        <v>43.630108867854304</v>
      </c>
      <c r="AI1382" s="33">
        <f t="shared" si="143"/>
        <v>46.369891132145696</v>
      </c>
      <c r="AK1382" s="75">
        <f t="shared" si="145"/>
        <v>2.7397822642913923</v>
      </c>
      <c r="AN1382" s="64"/>
      <c r="AQ1382" s="64"/>
      <c r="AR1382" s="75">
        <f>(SQRT((SIN(RADIANS(90-DEGREES(ASIN(AD1382/2000))))*SQRT(2*Basic!$C$4*9.81)*Tool!$B$125*SIN(RADIANS(90-DEGREES(ASIN(AD1382/2000))))*SQRT(2*Basic!$C$4*9.81)*Tool!$B$125)+(COS(RADIANS(90-DEGREES(ASIN(AD1382/2000))))*SQRT(2*Basic!$C$4*9.81)*COS(RADIANS(90-DEGREES(ASIN(AD1382/2000))))*SQRT(2*Basic!$C$4*9.81))))*(SQRT((SIN(RADIANS(90-DEGREES(ASIN(AD1382/2000))))*SQRT(2*Basic!$C$4*9.81)*Tool!$B$125*SIN(RADIANS(90-DEGREES(ASIN(AD1382/2000))))*SQRT(2*Basic!$C$4*9.81)*Tool!$B$125)+(COS(RADIANS(90-DEGREES(ASIN(AD1382/2000))))*SQRT(2*Basic!$C$4*9.81)*COS(RADIANS(90-DEGREES(ASIN(AD1382/2000))))*SQRT(2*Basic!$C$4*9.81))))/(2*9.81)</f>
        <v>1.3381905959999998</v>
      </c>
      <c r="AS1382" s="75">
        <f>(1/9.81)*((SQRT((SIN(RADIANS(90-DEGREES(ASIN(AD1382/2000))))*SQRT(2*Basic!$C$4*9.81)*Tool!$B$125*SIN(RADIANS(90-DEGREES(ASIN(AD1382/2000))))*SQRT(2*Basic!$C$4*9.81)*Tool!$B$125)+(COS(RADIANS(90-DEGREES(ASIN(AD1382/2000))))*SQRT(2*Basic!$C$4*9.81)*COS(RADIANS(90-DEGREES(ASIN(AD1382/2000))))*SQRT(2*Basic!$C$4*9.81))))*SIN(RADIANS(AK1382))+(SQRT(((SQRT((SIN(RADIANS(90-DEGREES(ASIN(AD1382/2000))))*SQRT(2*Basic!$C$4*9.81)*Tool!$B$125*SIN(RADIANS(90-DEGREES(ASIN(AD1382/2000))))*SQRT(2*Basic!$C$4*9.81)*Tool!$B$125)+(COS(RADIANS(90-DEGREES(ASIN(AD1382/2000))))*SQRT(2*Basic!$C$4*9.81)*COS(RADIANS(90-DEGREES(ASIN(AD1382/2000))))*SQRT(2*Basic!$C$4*9.81))))*SIN(RADIANS(AK1382))*(SQRT((SIN(RADIANS(90-DEGREES(ASIN(AD1382/2000))))*SQRT(2*Basic!$C$4*9.81)*Tool!$B$125*SIN(RADIANS(90-DEGREES(ASIN(AD1382/2000))))*SQRT(2*Basic!$C$4*9.81)*Tool!$B$125)+(COS(RADIANS(90-DEGREES(ASIN(AD1382/2000))))*SQRT(2*Basic!$C$4*9.81)*COS(RADIANS(90-DEGREES(ASIN(AD1382/2000))))*SQRT(2*Basic!$C$4*9.81))))*SIN(RADIANS(AK1382)))-19.62*(-Basic!$C$3))))*(SQRT((SIN(RADIANS(90-DEGREES(ASIN(AD1382/2000))))*SQRT(2*Basic!$C$4*9.81)*Tool!$B$125*SIN(RADIANS(90-DEGREES(ASIN(AD1382/2000))))*SQRT(2*Basic!$C$4*9.81)*Tool!$B$125)+(COS(RADIANS(90-DEGREES(ASIN(AD1382/2000))))*SQRT(2*Basic!$C$4*9.81)*COS(RADIANS(90-DEGREES(ASIN(AD1382/2000))))*SQRT(2*Basic!$C$4*9.81))))*COS(RADIANS(AK1382))</f>
        <v>5.7898976449088631</v>
      </c>
    </row>
    <row r="1383" spans="6:45" x14ac:dyDescent="0.3">
      <c r="F1383">
        <v>1381</v>
      </c>
      <c r="G1383" s="31">
        <f t="shared" si="140"/>
        <v>4.0712453987948418</v>
      </c>
      <c r="H1383" s="35">
        <f>Tool!$E$10+('Trajectory Map'!G1383*SIN(RADIANS(90-2*DEGREES(ASIN($D$5/2000))))/COS(RADIANS(90-2*DEGREES(ASIN($D$5/2000))))-('Trajectory Map'!G1383*'Trajectory Map'!G1383/((VLOOKUP($D$5,$AD$3:$AR$2002,15,FALSE)*4*COS(RADIANS(90-2*DEGREES(ASIN($D$5/2000))))*COS(RADIANS(90-2*DEGREES(ASIN($D$5/2000))))))))</f>
        <v>3.3070371410434269</v>
      </c>
      <c r="AD1383" s="33">
        <f t="shared" si="144"/>
        <v>1381</v>
      </c>
      <c r="AE1383" s="33">
        <f t="shared" si="141"/>
        <v>1446.6647849450128</v>
      </c>
      <c r="AH1383" s="33">
        <f t="shared" si="142"/>
        <v>43.669701241477334</v>
      </c>
      <c r="AI1383" s="33">
        <f t="shared" si="143"/>
        <v>46.330298758522666</v>
      </c>
      <c r="AK1383" s="75">
        <f t="shared" si="145"/>
        <v>2.660597517045332</v>
      </c>
      <c r="AN1383" s="64"/>
      <c r="AQ1383" s="64"/>
      <c r="AR1383" s="75">
        <f>(SQRT((SIN(RADIANS(90-DEGREES(ASIN(AD1383/2000))))*SQRT(2*Basic!$C$4*9.81)*Tool!$B$125*SIN(RADIANS(90-DEGREES(ASIN(AD1383/2000))))*SQRT(2*Basic!$C$4*9.81)*Tool!$B$125)+(COS(RADIANS(90-DEGREES(ASIN(AD1383/2000))))*SQRT(2*Basic!$C$4*9.81)*COS(RADIANS(90-DEGREES(ASIN(AD1383/2000))))*SQRT(2*Basic!$C$4*9.81))))*(SQRT((SIN(RADIANS(90-DEGREES(ASIN(AD1383/2000))))*SQRT(2*Basic!$C$4*9.81)*Tool!$B$125*SIN(RADIANS(90-DEGREES(ASIN(AD1383/2000))))*SQRT(2*Basic!$C$4*9.81)*Tool!$B$125)+(COS(RADIANS(90-DEGREES(ASIN(AD1383/2000))))*SQRT(2*Basic!$C$4*9.81)*COS(RADIANS(90-DEGREES(ASIN(AD1383/2000))))*SQRT(2*Basic!$C$4*9.81))))/(2*9.81)</f>
        <v>1.3389307924899998</v>
      </c>
      <c r="AS1383" s="75">
        <f>(1/9.81)*((SQRT((SIN(RADIANS(90-DEGREES(ASIN(AD1383/2000))))*SQRT(2*Basic!$C$4*9.81)*Tool!$B$125*SIN(RADIANS(90-DEGREES(ASIN(AD1383/2000))))*SQRT(2*Basic!$C$4*9.81)*Tool!$B$125)+(COS(RADIANS(90-DEGREES(ASIN(AD1383/2000))))*SQRT(2*Basic!$C$4*9.81)*COS(RADIANS(90-DEGREES(ASIN(AD1383/2000))))*SQRT(2*Basic!$C$4*9.81))))*SIN(RADIANS(AK1383))+(SQRT(((SQRT((SIN(RADIANS(90-DEGREES(ASIN(AD1383/2000))))*SQRT(2*Basic!$C$4*9.81)*Tool!$B$125*SIN(RADIANS(90-DEGREES(ASIN(AD1383/2000))))*SQRT(2*Basic!$C$4*9.81)*Tool!$B$125)+(COS(RADIANS(90-DEGREES(ASIN(AD1383/2000))))*SQRT(2*Basic!$C$4*9.81)*COS(RADIANS(90-DEGREES(ASIN(AD1383/2000))))*SQRT(2*Basic!$C$4*9.81))))*SIN(RADIANS(AK1383))*(SQRT((SIN(RADIANS(90-DEGREES(ASIN(AD1383/2000))))*SQRT(2*Basic!$C$4*9.81)*Tool!$B$125*SIN(RADIANS(90-DEGREES(ASIN(AD1383/2000))))*SQRT(2*Basic!$C$4*9.81)*Tool!$B$125)+(COS(RADIANS(90-DEGREES(ASIN(AD1383/2000))))*SQRT(2*Basic!$C$4*9.81)*COS(RADIANS(90-DEGREES(ASIN(AD1383/2000))))*SQRT(2*Basic!$C$4*9.81))))*SIN(RADIANS(AK1383)))-19.62*(-Basic!$C$3))))*(SQRT((SIN(RADIANS(90-DEGREES(ASIN(AD1383/2000))))*SQRT(2*Basic!$C$4*9.81)*Tool!$B$125*SIN(RADIANS(90-DEGREES(ASIN(AD1383/2000))))*SQRT(2*Basic!$C$4*9.81)*Tool!$B$125)+(COS(RADIANS(90-DEGREES(ASIN(AD1383/2000))))*SQRT(2*Basic!$C$4*9.81)*COS(RADIANS(90-DEGREES(ASIN(AD1383/2000))))*SQRT(2*Basic!$C$4*9.81))))*COS(RADIANS(AK1383))</f>
        <v>5.788137396411047</v>
      </c>
    </row>
    <row r="1384" spans="6:45" x14ac:dyDescent="0.3">
      <c r="F1384">
        <v>1382</v>
      </c>
      <c r="G1384" s="31">
        <f t="shared" si="140"/>
        <v>4.0741934403580533</v>
      </c>
      <c r="H1384" s="35">
        <f>Tool!$E$10+('Trajectory Map'!G1384*SIN(RADIANS(90-2*DEGREES(ASIN($D$5/2000))))/COS(RADIANS(90-2*DEGREES(ASIN($D$5/2000))))-('Trajectory Map'!G1384*'Trajectory Map'!G1384/((VLOOKUP($D$5,$AD$3:$AR$2002,15,FALSE)*4*COS(RADIANS(90-2*DEGREES(ASIN($D$5/2000))))*COS(RADIANS(90-2*DEGREES(ASIN($D$5/2000))))))))</f>
        <v>3.3027006986138412</v>
      </c>
      <c r="AD1384" s="33">
        <f t="shared" si="144"/>
        <v>1382</v>
      </c>
      <c r="AE1384" s="33">
        <f t="shared" si="141"/>
        <v>1445.7095143907713</v>
      </c>
      <c r="AH1384" s="33">
        <f t="shared" si="142"/>
        <v>43.709319749526799</v>
      </c>
      <c r="AI1384" s="33">
        <f t="shared" si="143"/>
        <v>46.290680250473201</v>
      </c>
      <c r="AK1384" s="75">
        <f t="shared" si="145"/>
        <v>2.5813605009464027</v>
      </c>
      <c r="AN1384" s="64"/>
      <c r="AQ1384" s="64"/>
      <c r="AR1384" s="75">
        <f>(SQRT((SIN(RADIANS(90-DEGREES(ASIN(AD1384/2000))))*SQRT(2*Basic!$C$4*9.81)*Tool!$B$125*SIN(RADIANS(90-DEGREES(ASIN(AD1384/2000))))*SQRT(2*Basic!$C$4*9.81)*Tool!$B$125)+(COS(RADIANS(90-DEGREES(ASIN(AD1384/2000))))*SQRT(2*Basic!$C$4*9.81)*COS(RADIANS(90-DEGREES(ASIN(AD1384/2000))))*SQRT(2*Basic!$C$4*9.81))))*(SQRT((SIN(RADIANS(90-DEGREES(ASIN(AD1384/2000))))*SQRT(2*Basic!$C$4*9.81)*Tool!$B$125*SIN(RADIANS(90-DEGREES(ASIN(AD1384/2000))))*SQRT(2*Basic!$C$4*9.81)*Tool!$B$125)+(COS(RADIANS(90-DEGREES(ASIN(AD1384/2000))))*SQRT(2*Basic!$C$4*9.81)*COS(RADIANS(90-DEGREES(ASIN(AD1384/2000))))*SQRT(2*Basic!$C$4*9.81))))/(2*9.81)</f>
        <v>1.33967152516</v>
      </c>
      <c r="AS1384" s="75">
        <f>(1/9.81)*((SQRT((SIN(RADIANS(90-DEGREES(ASIN(AD1384/2000))))*SQRT(2*Basic!$C$4*9.81)*Tool!$B$125*SIN(RADIANS(90-DEGREES(ASIN(AD1384/2000))))*SQRT(2*Basic!$C$4*9.81)*Tool!$B$125)+(COS(RADIANS(90-DEGREES(ASIN(AD1384/2000))))*SQRT(2*Basic!$C$4*9.81)*COS(RADIANS(90-DEGREES(ASIN(AD1384/2000))))*SQRT(2*Basic!$C$4*9.81))))*SIN(RADIANS(AK1384))+(SQRT(((SQRT((SIN(RADIANS(90-DEGREES(ASIN(AD1384/2000))))*SQRT(2*Basic!$C$4*9.81)*Tool!$B$125*SIN(RADIANS(90-DEGREES(ASIN(AD1384/2000))))*SQRT(2*Basic!$C$4*9.81)*Tool!$B$125)+(COS(RADIANS(90-DEGREES(ASIN(AD1384/2000))))*SQRT(2*Basic!$C$4*9.81)*COS(RADIANS(90-DEGREES(ASIN(AD1384/2000))))*SQRT(2*Basic!$C$4*9.81))))*SIN(RADIANS(AK1384))*(SQRT((SIN(RADIANS(90-DEGREES(ASIN(AD1384/2000))))*SQRT(2*Basic!$C$4*9.81)*Tool!$B$125*SIN(RADIANS(90-DEGREES(ASIN(AD1384/2000))))*SQRT(2*Basic!$C$4*9.81)*Tool!$B$125)+(COS(RADIANS(90-DEGREES(ASIN(AD1384/2000))))*SQRT(2*Basic!$C$4*9.81)*COS(RADIANS(90-DEGREES(ASIN(AD1384/2000))))*SQRT(2*Basic!$C$4*9.81))))*SIN(RADIANS(AK1384)))-19.62*(-Basic!$C$3))))*(SQRT((SIN(RADIANS(90-DEGREES(ASIN(AD1384/2000))))*SQRT(2*Basic!$C$4*9.81)*Tool!$B$125*SIN(RADIANS(90-DEGREES(ASIN(AD1384/2000))))*SQRT(2*Basic!$C$4*9.81)*Tool!$B$125)+(COS(RADIANS(90-DEGREES(ASIN(AD1384/2000))))*SQRT(2*Basic!$C$4*9.81)*COS(RADIANS(90-DEGREES(ASIN(AD1384/2000))))*SQRT(2*Basic!$C$4*9.81))))*COS(RADIANS(AK1384))</f>
        <v>5.786362261686147</v>
      </c>
    </row>
    <row r="1385" spans="6:45" x14ac:dyDescent="0.3">
      <c r="F1385">
        <v>1383</v>
      </c>
      <c r="G1385" s="31">
        <f t="shared" si="140"/>
        <v>4.0771414819212648</v>
      </c>
      <c r="H1385" s="35">
        <f>Tool!$E$10+('Trajectory Map'!G1385*SIN(RADIANS(90-2*DEGREES(ASIN($D$5/2000))))/COS(RADIANS(90-2*DEGREES(ASIN($D$5/2000))))-('Trajectory Map'!G1385*'Trajectory Map'!G1385/((VLOOKUP($D$5,$AD$3:$AR$2002,15,FALSE)*4*COS(RADIANS(90-2*DEGREES(ASIN($D$5/2000))))*COS(RADIANS(90-2*DEGREES(ASIN($D$5/2000))))))))</f>
        <v>3.298360802590742</v>
      </c>
      <c r="AD1385" s="33">
        <f t="shared" si="144"/>
        <v>1383</v>
      </c>
      <c r="AE1385" s="33">
        <f t="shared" si="141"/>
        <v>1444.752920052422</v>
      </c>
      <c r="AH1385" s="33">
        <f t="shared" si="142"/>
        <v>43.748964462804778</v>
      </c>
      <c r="AI1385" s="33">
        <f t="shared" si="143"/>
        <v>46.251035537195222</v>
      </c>
      <c r="AK1385" s="75">
        <f t="shared" si="145"/>
        <v>2.5020710743904431</v>
      </c>
      <c r="AN1385" s="64"/>
      <c r="AQ1385" s="64"/>
      <c r="AR1385" s="75">
        <f>(SQRT((SIN(RADIANS(90-DEGREES(ASIN(AD1385/2000))))*SQRT(2*Basic!$C$4*9.81)*Tool!$B$125*SIN(RADIANS(90-DEGREES(ASIN(AD1385/2000))))*SQRT(2*Basic!$C$4*9.81)*Tool!$B$125)+(COS(RADIANS(90-DEGREES(ASIN(AD1385/2000))))*SQRT(2*Basic!$C$4*9.81)*COS(RADIANS(90-DEGREES(ASIN(AD1385/2000))))*SQRT(2*Basic!$C$4*9.81))))*(SQRT((SIN(RADIANS(90-DEGREES(ASIN(AD1385/2000))))*SQRT(2*Basic!$C$4*9.81)*Tool!$B$125*SIN(RADIANS(90-DEGREES(ASIN(AD1385/2000))))*SQRT(2*Basic!$C$4*9.81)*Tool!$B$125)+(COS(RADIANS(90-DEGREES(ASIN(AD1385/2000))))*SQRT(2*Basic!$C$4*9.81)*COS(RADIANS(90-DEGREES(ASIN(AD1385/2000))))*SQRT(2*Basic!$C$4*9.81))))/(2*9.81)</f>
        <v>1.3404127940099997</v>
      </c>
      <c r="AS1385" s="75">
        <f>(1/9.81)*((SQRT((SIN(RADIANS(90-DEGREES(ASIN(AD1385/2000))))*SQRT(2*Basic!$C$4*9.81)*Tool!$B$125*SIN(RADIANS(90-DEGREES(ASIN(AD1385/2000))))*SQRT(2*Basic!$C$4*9.81)*Tool!$B$125)+(COS(RADIANS(90-DEGREES(ASIN(AD1385/2000))))*SQRT(2*Basic!$C$4*9.81)*COS(RADIANS(90-DEGREES(ASIN(AD1385/2000))))*SQRT(2*Basic!$C$4*9.81))))*SIN(RADIANS(AK1385))+(SQRT(((SQRT((SIN(RADIANS(90-DEGREES(ASIN(AD1385/2000))))*SQRT(2*Basic!$C$4*9.81)*Tool!$B$125*SIN(RADIANS(90-DEGREES(ASIN(AD1385/2000))))*SQRT(2*Basic!$C$4*9.81)*Tool!$B$125)+(COS(RADIANS(90-DEGREES(ASIN(AD1385/2000))))*SQRT(2*Basic!$C$4*9.81)*COS(RADIANS(90-DEGREES(ASIN(AD1385/2000))))*SQRT(2*Basic!$C$4*9.81))))*SIN(RADIANS(AK1385))*(SQRT((SIN(RADIANS(90-DEGREES(ASIN(AD1385/2000))))*SQRT(2*Basic!$C$4*9.81)*Tool!$B$125*SIN(RADIANS(90-DEGREES(ASIN(AD1385/2000))))*SQRT(2*Basic!$C$4*9.81)*Tool!$B$125)+(COS(RADIANS(90-DEGREES(ASIN(AD1385/2000))))*SQRT(2*Basic!$C$4*9.81)*COS(RADIANS(90-DEGREES(ASIN(AD1385/2000))))*SQRT(2*Basic!$C$4*9.81))))*SIN(RADIANS(AK1385)))-19.62*(-Basic!$C$3))))*(SQRT((SIN(RADIANS(90-DEGREES(ASIN(AD1385/2000))))*SQRT(2*Basic!$C$4*9.81)*Tool!$B$125*SIN(RADIANS(90-DEGREES(ASIN(AD1385/2000))))*SQRT(2*Basic!$C$4*9.81)*Tool!$B$125)+(COS(RADIANS(90-DEGREES(ASIN(AD1385/2000))))*SQRT(2*Basic!$C$4*9.81)*COS(RADIANS(90-DEGREES(ASIN(AD1385/2000))))*SQRT(2*Basic!$C$4*9.81))))*COS(RADIANS(AK1385))</f>
        <v>5.7845722315859707</v>
      </c>
    </row>
    <row r="1386" spans="6:45" x14ac:dyDescent="0.3">
      <c r="F1386">
        <v>1384</v>
      </c>
      <c r="G1386" s="31">
        <f t="shared" si="140"/>
        <v>4.0800895234844754</v>
      </c>
      <c r="H1386" s="35">
        <f>Tool!$E$10+('Trajectory Map'!G1386*SIN(RADIANS(90-2*DEGREES(ASIN($D$5/2000))))/COS(RADIANS(90-2*DEGREES(ASIN($D$5/2000))))-('Trajectory Map'!G1386*'Trajectory Map'!G1386/((VLOOKUP($D$5,$AD$3:$AR$2002,15,FALSE)*4*COS(RADIANS(90-2*DEGREES(ASIN($D$5/2000))))*COS(RADIANS(90-2*DEGREES(ASIN($D$5/2000))))))))</f>
        <v>3.2940174529741295</v>
      </c>
      <c r="AD1386" s="33">
        <f t="shared" si="144"/>
        <v>1384</v>
      </c>
      <c r="AE1386" s="33">
        <f t="shared" si="141"/>
        <v>1443.7949992987233</v>
      </c>
      <c r="AH1386" s="33">
        <f t="shared" si="142"/>
        <v>43.788635452398033</v>
      </c>
      <c r="AI1386" s="33">
        <f t="shared" si="143"/>
        <v>46.211364547601967</v>
      </c>
      <c r="AK1386" s="75">
        <f t="shared" si="145"/>
        <v>2.422729095203934</v>
      </c>
      <c r="AN1386" s="64"/>
      <c r="AQ1386" s="64"/>
      <c r="AR1386" s="75">
        <f>(SQRT((SIN(RADIANS(90-DEGREES(ASIN(AD1386/2000))))*SQRT(2*Basic!$C$4*9.81)*Tool!$B$125*SIN(RADIANS(90-DEGREES(ASIN(AD1386/2000))))*SQRT(2*Basic!$C$4*9.81)*Tool!$B$125)+(COS(RADIANS(90-DEGREES(ASIN(AD1386/2000))))*SQRT(2*Basic!$C$4*9.81)*COS(RADIANS(90-DEGREES(ASIN(AD1386/2000))))*SQRT(2*Basic!$C$4*9.81))))*(SQRT((SIN(RADIANS(90-DEGREES(ASIN(AD1386/2000))))*SQRT(2*Basic!$C$4*9.81)*Tool!$B$125*SIN(RADIANS(90-DEGREES(ASIN(AD1386/2000))))*SQRT(2*Basic!$C$4*9.81)*Tool!$B$125)+(COS(RADIANS(90-DEGREES(ASIN(AD1386/2000))))*SQRT(2*Basic!$C$4*9.81)*COS(RADIANS(90-DEGREES(ASIN(AD1386/2000))))*SQRT(2*Basic!$C$4*9.81))))/(2*9.81)</f>
        <v>1.34115459904</v>
      </c>
      <c r="AS1386" s="75">
        <f>(1/9.81)*((SQRT((SIN(RADIANS(90-DEGREES(ASIN(AD1386/2000))))*SQRT(2*Basic!$C$4*9.81)*Tool!$B$125*SIN(RADIANS(90-DEGREES(ASIN(AD1386/2000))))*SQRT(2*Basic!$C$4*9.81)*Tool!$B$125)+(COS(RADIANS(90-DEGREES(ASIN(AD1386/2000))))*SQRT(2*Basic!$C$4*9.81)*COS(RADIANS(90-DEGREES(ASIN(AD1386/2000))))*SQRT(2*Basic!$C$4*9.81))))*SIN(RADIANS(AK1386))+(SQRT(((SQRT((SIN(RADIANS(90-DEGREES(ASIN(AD1386/2000))))*SQRT(2*Basic!$C$4*9.81)*Tool!$B$125*SIN(RADIANS(90-DEGREES(ASIN(AD1386/2000))))*SQRT(2*Basic!$C$4*9.81)*Tool!$B$125)+(COS(RADIANS(90-DEGREES(ASIN(AD1386/2000))))*SQRT(2*Basic!$C$4*9.81)*COS(RADIANS(90-DEGREES(ASIN(AD1386/2000))))*SQRT(2*Basic!$C$4*9.81))))*SIN(RADIANS(AK1386))*(SQRT((SIN(RADIANS(90-DEGREES(ASIN(AD1386/2000))))*SQRT(2*Basic!$C$4*9.81)*Tool!$B$125*SIN(RADIANS(90-DEGREES(ASIN(AD1386/2000))))*SQRT(2*Basic!$C$4*9.81)*Tool!$B$125)+(COS(RADIANS(90-DEGREES(ASIN(AD1386/2000))))*SQRT(2*Basic!$C$4*9.81)*COS(RADIANS(90-DEGREES(ASIN(AD1386/2000))))*SQRT(2*Basic!$C$4*9.81))))*SIN(RADIANS(AK1386)))-19.62*(-Basic!$C$3))))*(SQRT((SIN(RADIANS(90-DEGREES(ASIN(AD1386/2000))))*SQRT(2*Basic!$C$4*9.81)*Tool!$B$125*SIN(RADIANS(90-DEGREES(ASIN(AD1386/2000))))*SQRT(2*Basic!$C$4*9.81)*Tool!$B$125)+(COS(RADIANS(90-DEGREES(ASIN(AD1386/2000))))*SQRT(2*Basic!$C$4*9.81)*COS(RADIANS(90-DEGREES(ASIN(AD1386/2000))))*SQRT(2*Basic!$C$4*9.81))))*COS(RADIANS(AK1386))</f>
        <v>5.7827672969898041</v>
      </c>
    </row>
    <row r="1387" spans="6:45" x14ac:dyDescent="0.3">
      <c r="F1387">
        <v>1385</v>
      </c>
      <c r="G1387" s="31">
        <f t="shared" si="140"/>
        <v>4.0830375650476869</v>
      </c>
      <c r="H1387" s="35">
        <f>Tool!$E$10+('Trajectory Map'!G1387*SIN(RADIANS(90-2*DEGREES(ASIN($D$5/2000))))/COS(RADIANS(90-2*DEGREES(ASIN($D$5/2000))))-('Trajectory Map'!G1387*'Trajectory Map'!G1387/((VLOOKUP($D$5,$AD$3:$AR$2002,15,FALSE)*4*COS(RADIANS(90-2*DEGREES(ASIN($D$5/2000))))*COS(RADIANS(90-2*DEGREES(ASIN($D$5/2000))))))))</f>
        <v>3.2896706497640027</v>
      </c>
      <c r="AD1387" s="33">
        <f t="shared" si="144"/>
        <v>1385</v>
      </c>
      <c r="AE1387" s="33">
        <f t="shared" si="141"/>
        <v>1442.8357494877926</v>
      </c>
      <c r="AH1387" s="33">
        <f t="shared" si="142"/>
        <v>43.828332789679671</v>
      </c>
      <c r="AI1387" s="33">
        <f t="shared" si="143"/>
        <v>46.171667210320329</v>
      </c>
      <c r="AK1387" s="75">
        <f t="shared" si="145"/>
        <v>2.3433344206406588</v>
      </c>
      <c r="AN1387" s="64"/>
      <c r="AQ1387" s="64"/>
      <c r="AR1387" s="75">
        <f>(SQRT((SIN(RADIANS(90-DEGREES(ASIN(AD1387/2000))))*SQRT(2*Basic!$C$4*9.81)*Tool!$B$125*SIN(RADIANS(90-DEGREES(ASIN(AD1387/2000))))*SQRT(2*Basic!$C$4*9.81)*Tool!$B$125)+(COS(RADIANS(90-DEGREES(ASIN(AD1387/2000))))*SQRT(2*Basic!$C$4*9.81)*COS(RADIANS(90-DEGREES(ASIN(AD1387/2000))))*SQRT(2*Basic!$C$4*9.81))))*(SQRT((SIN(RADIANS(90-DEGREES(ASIN(AD1387/2000))))*SQRT(2*Basic!$C$4*9.81)*Tool!$B$125*SIN(RADIANS(90-DEGREES(ASIN(AD1387/2000))))*SQRT(2*Basic!$C$4*9.81)*Tool!$B$125)+(COS(RADIANS(90-DEGREES(ASIN(AD1387/2000))))*SQRT(2*Basic!$C$4*9.81)*COS(RADIANS(90-DEGREES(ASIN(AD1387/2000))))*SQRT(2*Basic!$C$4*9.81))))/(2*9.81)</f>
        <v>1.3418969402500005</v>
      </c>
      <c r="AS1387" s="75">
        <f>(1/9.81)*((SQRT((SIN(RADIANS(90-DEGREES(ASIN(AD1387/2000))))*SQRT(2*Basic!$C$4*9.81)*Tool!$B$125*SIN(RADIANS(90-DEGREES(ASIN(AD1387/2000))))*SQRT(2*Basic!$C$4*9.81)*Tool!$B$125)+(COS(RADIANS(90-DEGREES(ASIN(AD1387/2000))))*SQRT(2*Basic!$C$4*9.81)*COS(RADIANS(90-DEGREES(ASIN(AD1387/2000))))*SQRT(2*Basic!$C$4*9.81))))*SIN(RADIANS(AK1387))+(SQRT(((SQRT((SIN(RADIANS(90-DEGREES(ASIN(AD1387/2000))))*SQRT(2*Basic!$C$4*9.81)*Tool!$B$125*SIN(RADIANS(90-DEGREES(ASIN(AD1387/2000))))*SQRT(2*Basic!$C$4*9.81)*Tool!$B$125)+(COS(RADIANS(90-DEGREES(ASIN(AD1387/2000))))*SQRT(2*Basic!$C$4*9.81)*COS(RADIANS(90-DEGREES(ASIN(AD1387/2000))))*SQRT(2*Basic!$C$4*9.81))))*SIN(RADIANS(AK1387))*(SQRT((SIN(RADIANS(90-DEGREES(ASIN(AD1387/2000))))*SQRT(2*Basic!$C$4*9.81)*Tool!$B$125*SIN(RADIANS(90-DEGREES(ASIN(AD1387/2000))))*SQRT(2*Basic!$C$4*9.81)*Tool!$B$125)+(COS(RADIANS(90-DEGREES(ASIN(AD1387/2000))))*SQRT(2*Basic!$C$4*9.81)*COS(RADIANS(90-DEGREES(ASIN(AD1387/2000))))*SQRT(2*Basic!$C$4*9.81))))*SIN(RADIANS(AK1387)))-19.62*(-Basic!$C$3))))*(SQRT((SIN(RADIANS(90-DEGREES(ASIN(AD1387/2000))))*SQRT(2*Basic!$C$4*9.81)*Tool!$B$125*SIN(RADIANS(90-DEGREES(ASIN(AD1387/2000))))*SQRT(2*Basic!$C$4*9.81)*Tool!$B$125)+(COS(RADIANS(90-DEGREES(ASIN(AD1387/2000))))*SQRT(2*Basic!$C$4*9.81)*COS(RADIANS(90-DEGREES(ASIN(AD1387/2000))))*SQRT(2*Basic!$C$4*9.81))))*COS(RADIANS(AK1387))</f>
        <v>5.780947448804298</v>
      </c>
    </row>
    <row r="1388" spans="6:45" x14ac:dyDescent="0.3">
      <c r="F1388">
        <v>1386</v>
      </c>
      <c r="G1388" s="31">
        <f t="shared" si="140"/>
        <v>4.0859856066108984</v>
      </c>
      <c r="H1388" s="35">
        <f>Tool!$E$10+('Trajectory Map'!G1388*SIN(RADIANS(90-2*DEGREES(ASIN($D$5/2000))))/COS(RADIANS(90-2*DEGREES(ASIN($D$5/2000))))-('Trajectory Map'!G1388*'Trajectory Map'!G1388/((VLOOKUP($D$5,$AD$3:$AR$2002,15,FALSE)*4*COS(RADIANS(90-2*DEGREES(ASIN($D$5/2000))))*COS(RADIANS(90-2*DEGREES(ASIN($D$5/2000))))))))</f>
        <v>3.2853203929603607</v>
      </c>
      <c r="AD1388" s="33">
        <f t="shared" si="144"/>
        <v>1386</v>
      </c>
      <c r="AE1388" s="33">
        <f t="shared" si="141"/>
        <v>1441.875167967047</v>
      </c>
      <c r="AH1388" s="33">
        <f t="shared" si="142"/>
        <v>43.868056546310754</v>
      </c>
      <c r="AI1388" s="33">
        <f t="shared" si="143"/>
        <v>46.131943453689246</v>
      </c>
      <c r="AK1388" s="75">
        <f t="shared" si="145"/>
        <v>2.2638869073784917</v>
      </c>
      <c r="AN1388" s="64"/>
      <c r="AQ1388" s="64"/>
      <c r="AR1388" s="75">
        <f>(SQRT((SIN(RADIANS(90-DEGREES(ASIN(AD1388/2000))))*SQRT(2*Basic!$C$4*9.81)*Tool!$B$125*SIN(RADIANS(90-DEGREES(ASIN(AD1388/2000))))*SQRT(2*Basic!$C$4*9.81)*Tool!$B$125)+(COS(RADIANS(90-DEGREES(ASIN(AD1388/2000))))*SQRT(2*Basic!$C$4*9.81)*COS(RADIANS(90-DEGREES(ASIN(AD1388/2000))))*SQRT(2*Basic!$C$4*9.81))))*(SQRT((SIN(RADIANS(90-DEGREES(ASIN(AD1388/2000))))*SQRT(2*Basic!$C$4*9.81)*Tool!$B$125*SIN(RADIANS(90-DEGREES(ASIN(AD1388/2000))))*SQRT(2*Basic!$C$4*9.81)*Tool!$B$125)+(COS(RADIANS(90-DEGREES(ASIN(AD1388/2000))))*SQRT(2*Basic!$C$4*9.81)*COS(RADIANS(90-DEGREES(ASIN(AD1388/2000))))*SQRT(2*Basic!$C$4*9.81))))/(2*9.81)</f>
        <v>1.3426398176399996</v>
      </c>
      <c r="AS1388" s="75">
        <f>(1/9.81)*((SQRT((SIN(RADIANS(90-DEGREES(ASIN(AD1388/2000))))*SQRT(2*Basic!$C$4*9.81)*Tool!$B$125*SIN(RADIANS(90-DEGREES(ASIN(AD1388/2000))))*SQRT(2*Basic!$C$4*9.81)*Tool!$B$125)+(COS(RADIANS(90-DEGREES(ASIN(AD1388/2000))))*SQRT(2*Basic!$C$4*9.81)*COS(RADIANS(90-DEGREES(ASIN(AD1388/2000))))*SQRT(2*Basic!$C$4*9.81))))*SIN(RADIANS(AK1388))+(SQRT(((SQRT((SIN(RADIANS(90-DEGREES(ASIN(AD1388/2000))))*SQRT(2*Basic!$C$4*9.81)*Tool!$B$125*SIN(RADIANS(90-DEGREES(ASIN(AD1388/2000))))*SQRT(2*Basic!$C$4*9.81)*Tool!$B$125)+(COS(RADIANS(90-DEGREES(ASIN(AD1388/2000))))*SQRT(2*Basic!$C$4*9.81)*COS(RADIANS(90-DEGREES(ASIN(AD1388/2000))))*SQRT(2*Basic!$C$4*9.81))))*SIN(RADIANS(AK1388))*(SQRT((SIN(RADIANS(90-DEGREES(ASIN(AD1388/2000))))*SQRT(2*Basic!$C$4*9.81)*Tool!$B$125*SIN(RADIANS(90-DEGREES(ASIN(AD1388/2000))))*SQRT(2*Basic!$C$4*9.81)*Tool!$B$125)+(COS(RADIANS(90-DEGREES(ASIN(AD1388/2000))))*SQRT(2*Basic!$C$4*9.81)*COS(RADIANS(90-DEGREES(ASIN(AD1388/2000))))*SQRT(2*Basic!$C$4*9.81))))*SIN(RADIANS(AK1388)))-19.62*(-Basic!$C$3))))*(SQRT((SIN(RADIANS(90-DEGREES(ASIN(AD1388/2000))))*SQRT(2*Basic!$C$4*9.81)*Tool!$B$125*SIN(RADIANS(90-DEGREES(ASIN(AD1388/2000))))*SQRT(2*Basic!$C$4*9.81)*Tool!$B$125)+(COS(RADIANS(90-DEGREES(ASIN(AD1388/2000))))*SQRT(2*Basic!$C$4*9.81)*COS(RADIANS(90-DEGREES(ASIN(AD1388/2000))))*SQRT(2*Basic!$C$4*9.81))))*COS(RADIANS(AK1388))</f>
        <v>5.7791126779633633</v>
      </c>
    </row>
    <row r="1389" spans="6:45" x14ac:dyDescent="0.3">
      <c r="F1389">
        <v>1387</v>
      </c>
      <c r="G1389" s="31">
        <f t="shared" si="140"/>
        <v>4.0889336481741099</v>
      </c>
      <c r="H1389" s="35">
        <f>Tool!$E$10+('Trajectory Map'!G1389*SIN(RADIANS(90-2*DEGREES(ASIN($D$5/2000))))/COS(RADIANS(90-2*DEGREES(ASIN($D$5/2000))))-('Trajectory Map'!G1389*'Trajectory Map'!G1389/((VLOOKUP($D$5,$AD$3:$AR$2002,15,FALSE)*4*COS(RADIANS(90-2*DEGREES(ASIN($D$5/2000))))*COS(RADIANS(90-2*DEGREES(ASIN($D$5/2000))))))))</f>
        <v>3.2809666825632053</v>
      </c>
      <c r="AD1389" s="33">
        <f t="shared" si="144"/>
        <v>1387</v>
      </c>
      <c r="AE1389" s="33">
        <f t="shared" si="141"/>
        <v>1440.9132520731428</v>
      </c>
      <c r="AH1389" s="33">
        <f t="shared" si="142"/>
        <v>43.907806794241992</v>
      </c>
      <c r="AI1389" s="33">
        <f t="shared" si="143"/>
        <v>46.092193205758008</v>
      </c>
      <c r="AK1389" s="75">
        <f t="shared" si="145"/>
        <v>2.1843864115160159</v>
      </c>
      <c r="AN1389" s="64"/>
      <c r="AQ1389" s="64"/>
      <c r="AR1389" s="75">
        <f>(SQRT((SIN(RADIANS(90-DEGREES(ASIN(AD1389/2000))))*SQRT(2*Basic!$C$4*9.81)*Tool!$B$125*SIN(RADIANS(90-DEGREES(ASIN(AD1389/2000))))*SQRT(2*Basic!$C$4*9.81)*Tool!$B$125)+(COS(RADIANS(90-DEGREES(ASIN(AD1389/2000))))*SQRT(2*Basic!$C$4*9.81)*COS(RADIANS(90-DEGREES(ASIN(AD1389/2000))))*SQRT(2*Basic!$C$4*9.81))))*(SQRT((SIN(RADIANS(90-DEGREES(ASIN(AD1389/2000))))*SQRT(2*Basic!$C$4*9.81)*Tool!$B$125*SIN(RADIANS(90-DEGREES(ASIN(AD1389/2000))))*SQRT(2*Basic!$C$4*9.81)*Tool!$B$125)+(COS(RADIANS(90-DEGREES(ASIN(AD1389/2000))))*SQRT(2*Basic!$C$4*9.81)*COS(RADIANS(90-DEGREES(ASIN(AD1389/2000))))*SQRT(2*Basic!$C$4*9.81))))/(2*9.81)</f>
        <v>1.3433832312100003</v>
      </c>
      <c r="AS1389" s="75">
        <f>(1/9.81)*((SQRT((SIN(RADIANS(90-DEGREES(ASIN(AD1389/2000))))*SQRT(2*Basic!$C$4*9.81)*Tool!$B$125*SIN(RADIANS(90-DEGREES(ASIN(AD1389/2000))))*SQRT(2*Basic!$C$4*9.81)*Tool!$B$125)+(COS(RADIANS(90-DEGREES(ASIN(AD1389/2000))))*SQRT(2*Basic!$C$4*9.81)*COS(RADIANS(90-DEGREES(ASIN(AD1389/2000))))*SQRT(2*Basic!$C$4*9.81))))*SIN(RADIANS(AK1389))+(SQRT(((SQRT((SIN(RADIANS(90-DEGREES(ASIN(AD1389/2000))))*SQRT(2*Basic!$C$4*9.81)*Tool!$B$125*SIN(RADIANS(90-DEGREES(ASIN(AD1389/2000))))*SQRT(2*Basic!$C$4*9.81)*Tool!$B$125)+(COS(RADIANS(90-DEGREES(ASIN(AD1389/2000))))*SQRT(2*Basic!$C$4*9.81)*COS(RADIANS(90-DEGREES(ASIN(AD1389/2000))))*SQRT(2*Basic!$C$4*9.81))))*SIN(RADIANS(AK1389))*(SQRT((SIN(RADIANS(90-DEGREES(ASIN(AD1389/2000))))*SQRT(2*Basic!$C$4*9.81)*Tool!$B$125*SIN(RADIANS(90-DEGREES(ASIN(AD1389/2000))))*SQRT(2*Basic!$C$4*9.81)*Tool!$B$125)+(COS(RADIANS(90-DEGREES(ASIN(AD1389/2000))))*SQRT(2*Basic!$C$4*9.81)*COS(RADIANS(90-DEGREES(ASIN(AD1389/2000))))*SQRT(2*Basic!$C$4*9.81))))*SIN(RADIANS(AK1389)))-19.62*(-Basic!$C$3))))*(SQRT((SIN(RADIANS(90-DEGREES(ASIN(AD1389/2000))))*SQRT(2*Basic!$C$4*9.81)*Tool!$B$125*SIN(RADIANS(90-DEGREES(ASIN(AD1389/2000))))*SQRT(2*Basic!$C$4*9.81)*Tool!$B$125)+(COS(RADIANS(90-DEGREES(ASIN(AD1389/2000))))*SQRT(2*Basic!$C$4*9.81)*COS(RADIANS(90-DEGREES(ASIN(AD1389/2000))))*SQRT(2*Basic!$C$4*9.81))))*COS(RADIANS(AK1389))</f>
        <v>5.7772629754280711</v>
      </c>
    </row>
    <row r="1390" spans="6:45" x14ac:dyDescent="0.3">
      <c r="F1390">
        <v>1388</v>
      </c>
      <c r="G1390" s="31">
        <f t="shared" si="140"/>
        <v>4.0918816897373205</v>
      </c>
      <c r="H1390" s="35">
        <f>Tool!$E$10+('Trajectory Map'!G1390*SIN(RADIANS(90-2*DEGREES(ASIN($D$5/2000))))/COS(RADIANS(90-2*DEGREES(ASIN($D$5/2000))))-('Trajectory Map'!G1390*'Trajectory Map'!G1390/((VLOOKUP($D$5,$AD$3:$AR$2002,15,FALSE)*4*COS(RADIANS(90-2*DEGREES(ASIN($D$5/2000))))*COS(RADIANS(90-2*DEGREES(ASIN($D$5/2000))))))))</f>
        <v>3.276609518572537</v>
      </c>
      <c r="AD1390" s="33">
        <f t="shared" si="144"/>
        <v>1388</v>
      </c>
      <c r="AE1390" s="33">
        <f t="shared" si="141"/>
        <v>1439.9499991319144</v>
      </c>
      <c r="AH1390" s="33">
        <f t="shared" si="142"/>
        <v>43.947583605715359</v>
      </c>
      <c r="AI1390" s="33">
        <f t="shared" si="143"/>
        <v>46.052416394284641</v>
      </c>
      <c r="AK1390" s="75">
        <f t="shared" si="145"/>
        <v>2.1048327885692828</v>
      </c>
      <c r="AN1390" s="64"/>
      <c r="AQ1390" s="64"/>
      <c r="AR1390" s="75">
        <f>(SQRT((SIN(RADIANS(90-DEGREES(ASIN(AD1390/2000))))*SQRT(2*Basic!$C$4*9.81)*Tool!$B$125*SIN(RADIANS(90-DEGREES(ASIN(AD1390/2000))))*SQRT(2*Basic!$C$4*9.81)*Tool!$B$125)+(COS(RADIANS(90-DEGREES(ASIN(AD1390/2000))))*SQRT(2*Basic!$C$4*9.81)*COS(RADIANS(90-DEGREES(ASIN(AD1390/2000))))*SQRT(2*Basic!$C$4*9.81))))*(SQRT((SIN(RADIANS(90-DEGREES(ASIN(AD1390/2000))))*SQRT(2*Basic!$C$4*9.81)*Tool!$B$125*SIN(RADIANS(90-DEGREES(ASIN(AD1390/2000))))*SQRT(2*Basic!$C$4*9.81)*Tool!$B$125)+(COS(RADIANS(90-DEGREES(ASIN(AD1390/2000))))*SQRT(2*Basic!$C$4*9.81)*COS(RADIANS(90-DEGREES(ASIN(AD1390/2000))))*SQRT(2*Basic!$C$4*9.81))))/(2*9.81)</f>
        <v>1.3441271809599997</v>
      </c>
      <c r="AS1390" s="75">
        <f>(1/9.81)*((SQRT((SIN(RADIANS(90-DEGREES(ASIN(AD1390/2000))))*SQRT(2*Basic!$C$4*9.81)*Tool!$B$125*SIN(RADIANS(90-DEGREES(ASIN(AD1390/2000))))*SQRT(2*Basic!$C$4*9.81)*Tool!$B$125)+(COS(RADIANS(90-DEGREES(ASIN(AD1390/2000))))*SQRT(2*Basic!$C$4*9.81)*COS(RADIANS(90-DEGREES(ASIN(AD1390/2000))))*SQRT(2*Basic!$C$4*9.81))))*SIN(RADIANS(AK1390))+(SQRT(((SQRT((SIN(RADIANS(90-DEGREES(ASIN(AD1390/2000))))*SQRT(2*Basic!$C$4*9.81)*Tool!$B$125*SIN(RADIANS(90-DEGREES(ASIN(AD1390/2000))))*SQRT(2*Basic!$C$4*9.81)*Tool!$B$125)+(COS(RADIANS(90-DEGREES(ASIN(AD1390/2000))))*SQRT(2*Basic!$C$4*9.81)*COS(RADIANS(90-DEGREES(ASIN(AD1390/2000))))*SQRT(2*Basic!$C$4*9.81))))*SIN(RADIANS(AK1390))*(SQRT((SIN(RADIANS(90-DEGREES(ASIN(AD1390/2000))))*SQRT(2*Basic!$C$4*9.81)*Tool!$B$125*SIN(RADIANS(90-DEGREES(ASIN(AD1390/2000))))*SQRT(2*Basic!$C$4*9.81)*Tool!$B$125)+(COS(RADIANS(90-DEGREES(ASIN(AD1390/2000))))*SQRT(2*Basic!$C$4*9.81)*COS(RADIANS(90-DEGREES(ASIN(AD1390/2000))))*SQRT(2*Basic!$C$4*9.81))))*SIN(RADIANS(AK1390)))-19.62*(-Basic!$C$3))))*(SQRT((SIN(RADIANS(90-DEGREES(ASIN(AD1390/2000))))*SQRT(2*Basic!$C$4*9.81)*Tool!$B$125*SIN(RADIANS(90-DEGREES(ASIN(AD1390/2000))))*SQRT(2*Basic!$C$4*9.81)*Tool!$B$125)+(COS(RADIANS(90-DEGREES(ASIN(AD1390/2000))))*SQRT(2*Basic!$C$4*9.81)*COS(RADIANS(90-DEGREES(ASIN(AD1390/2000))))*SQRT(2*Basic!$C$4*9.81))))*COS(RADIANS(AK1390))</f>
        <v>5.7753983321865396</v>
      </c>
    </row>
    <row r="1391" spans="6:45" x14ac:dyDescent="0.3">
      <c r="F1391">
        <v>1389</v>
      </c>
      <c r="G1391" s="31">
        <f t="shared" si="140"/>
        <v>4.094829731300532</v>
      </c>
      <c r="H1391" s="35">
        <f>Tool!$E$10+('Trajectory Map'!G1391*SIN(RADIANS(90-2*DEGREES(ASIN($D$5/2000))))/COS(RADIANS(90-2*DEGREES(ASIN($D$5/2000))))-('Trajectory Map'!G1391*'Trajectory Map'!G1391/((VLOOKUP($D$5,$AD$3:$AR$2002,15,FALSE)*4*COS(RADIANS(90-2*DEGREES(ASIN($D$5/2000))))*COS(RADIANS(90-2*DEGREES(ASIN($D$5/2000))))))))</f>
        <v>3.2722489009883531</v>
      </c>
      <c r="AD1391" s="33">
        <f t="shared" si="144"/>
        <v>1389</v>
      </c>
      <c r="AE1391" s="33">
        <f t="shared" si="141"/>
        <v>1438.9854064583144</v>
      </c>
      <c r="AH1391" s="33">
        <f t="shared" si="142"/>
        <v>43.987387053265827</v>
      </c>
      <c r="AI1391" s="33">
        <f t="shared" si="143"/>
        <v>46.012612946734173</v>
      </c>
      <c r="AK1391" s="75">
        <f t="shared" si="145"/>
        <v>2.0252258934683454</v>
      </c>
      <c r="AN1391" s="64"/>
      <c r="AQ1391" s="64"/>
      <c r="AR1391" s="75">
        <f>(SQRT((SIN(RADIANS(90-DEGREES(ASIN(AD1391/2000))))*SQRT(2*Basic!$C$4*9.81)*Tool!$B$125*SIN(RADIANS(90-DEGREES(ASIN(AD1391/2000))))*SQRT(2*Basic!$C$4*9.81)*Tool!$B$125)+(COS(RADIANS(90-DEGREES(ASIN(AD1391/2000))))*SQRT(2*Basic!$C$4*9.81)*COS(RADIANS(90-DEGREES(ASIN(AD1391/2000))))*SQRT(2*Basic!$C$4*9.81))))*(SQRT((SIN(RADIANS(90-DEGREES(ASIN(AD1391/2000))))*SQRT(2*Basic!$C$4*9.81)*Tool!$B$125*SIN(RADIANS(90-DEGREES(ASIN(AD1391/2000))))*SQRT(2*Basic!$C$4*9.81)*Tool!$B$125)+(COS(RADIANS(90-DEGREES(ASIN(AD1391/2000))))*SQRT(2*Basic!$C$4*9.81)*COS(RADIANS(90-DEGREES(ASIN(AD1391/2000))))*SQRT(2*Basic!$C$4*9.81))))/(2*9.81)</f>
        <v>1.3448716668900003</v>
      </c>
      <c r="AS1391" s="75">
        <f>(1/9.81)*((SQRT((SIN(RADIANS(90-DEGREES(ASIN(AD1391/2000))))*SQRT(2*Basic!$C$4*9.81)*Tool!$B$125*SIN(RADIANS(90-DEGREES(ASIN(AD1391/2000))))*SQRT(2*Basic!$C$4*9.81)*Tool!$B$125)+(COS(RADIANS(90-DEGREES(ASIN(AD1391/2000))))*SQRT(2*Basic!$C$4*9.81)*COS(RADIANS(90-DEGREES(ASIN(AD1391/2000))))*SQRT(2*Basic!$C$4*9.81))))*SIN(RADIANS(AK1391))+(SQRT(((SQRT((SIN(RADIANS(90-DEGREES(ASIN(AD1391/2000))))*SQRT(2*Basic!$C$4*9.81)*Tool!$B$125*SIN(RADIANS(90-DEGREES(ASIN(AD1391/2000))))*SQRT(2*Basic!$C$4*9.81)*Tool!$B$125)+(COS(RADIANS(90-DEGREES(ASIN(AD1391/2000))))*SQRT(2*Basic!$C$4*9.81)*COS(RADIANS(90-DEGREES(ASIN(AD1391/2000))))*SQRT(2*Basic!$C$4*9.81))))*SIN(RADIANS(AK1391))*(SQRT((SIN(RADIANS(90-DEGREES(ASIN(AD1391/2000))))*SQRT(2*Basic!$C$4*9.81)*Tool!$B$125*SIN(RADIANS(90-DEGREES(ASIN(AD1391/2000))))*SQRT(2*Basic!$C$4*9.81)*Tool!$B$125)+(COS(RADIANS(90-DEGREES(ASIN(AD1391/2000))))*SQRT(2*Basic!$C$4*9.81)*COS(RADIANS(90-DEGREES(ASIN(AD1391/2000))))*SQRT(2*Basic!$C$4*9.81))))*SIN(RADIANS(AK1391)))-19.62*(-Basic!$C$3))))*(SQRT((SIN(RADIANS(90-DEGREES(ASIN(AD1391/2000))))*SQRT(2*Basic!$C$4*9.81)*Tool!$B$125*SIN(RADIANS(90-DEGREES(ASIN(AD1391/2000))))*SQRT(2*Basic!$C$4*9.81)*Tool!$B$125)+(COS(RADIANS(90-DEGREES(ASIN(AD1391/2000))))*SQRT(2*Basic!$C$4*9.81)*COS(RADIANS(90-DEGREES(ASIN(AD1391/2000))))*SQRT(2*Basic!$C$4*9.81))))*COS(RADIANS(AK1391))</f>
        <v>5.7735187392538316</v>
      </c>
    </row>
    <row r="1392" spans="6:45" x14ac:dyDescent="0.3">
      <c r="F1392">
        <v>1390</v>
      </c>
      <c r="G1392" s="31">
        <f t="shared" si="140"/>
        <v>4.0977777728637435</v>
      </c>
      <c r="H1392" s="35">
        <f>Tool!$E$10+('Trajectory Map'!G1392*SIN(RADIANS(90-2*DEGREES(ASIN($D$5/2000))))/COS(RADIANS(90-2*DEGREES(ASIN($D$5/2000))))-('Trajectory Map'!G1392*'Trajectory Map'!G1392/((VLOOKUP($D$5,$AD$3:$AR$2002,15,FALSE)*4*COS(RADIANS(90-2*DEGREES(ASIN($D$5/2000))))*COS(RADIANS(90-2*DEGREES(ASIN($D$5/2000))))))))</f>
        <v>3.2678848298106553</v>
      </c>
      <c r="AD1392" s="33">
        <f t="shared" si="144"/>
        <v>1390</v>
      </c>
      <c r="AE1392" s="33">
        <f t="shared" si="141"/>
        <v>1438.0194713563512</v>
      </c>
      <c r="AH1392" s="33">
        <f t="shared" si="142"/>
        <v>44.027217209722984</v>
      </c>
      <c r="AI1392" s="33">
        <f t="shared" si="143"/>
        <v>45.972782790277016</v>
      </c>
      <c r="AK1392" s="75">
        <f t="shared" si="145"/>
        <v>1.9455655805540317</v>
      </c>
      <c r="AN1392" s="64"/>
      <c r="AQ1392" s="64"/>
      <c r="AR1392" s="75">
        <f>(SQRT((SIN(RADIANS(90-DEGREES(ASIN(AD1392/2000))))*SQRT(2*Basic!$C$4*9.81)*Tool!$B$125*SIN(RADIANS(90-DEGREES(ASIN(AD1392/2000))))*SQRT(2*Basic!$C$4*9.81)*Tool!$B$125)+(COS(RADIANS(90-DEGREES(ASIN(AD1392/2000))))*SQRT(2*Basic!$C$4*9.81)*COS(RADIANS(90-DEGREES(ASIN(AD1392/2000))))*SQRT(2*Basic!$C$4*9.81))))*(SQRT((SIN(RADIANS(90-DEGREES(ASIN(AD1392/2000))))*SQRT(2*Basic!$C$4*9.81)*Tool!$B$125*SIN(RADIANS(90-DEGREES(ASIN(AD1392/2000))))*SQRT(2*Basic!$C$4*9.81)*Tool!$B$125)+(COS(RADIANS(90-DEGREES(ASIN(AD1392/2000))))*SQRT(2*Basic!$C$4*9.81)*COS(RADIANS(90-DEGREES(ASIN(AD1392/2000))))*SQRT(2*Basic!$C$4*9.81))))/(2*9.81)</f>
        <v>1.3456166889999999</v>
      </c>
      <c r="AS1392" s="75">
        <f>(1/9.81)*((SQRT((SIN(RADIANS(90-DEGREES(ASIN(AD1392/2000))))*SQRT(2*Basic!$C$4*9.81)*Tool!$B$125*SIN(RADIANS(90-DEGREES(ASIN(AD1392/2000))))*SQRT(2*Basic!$C$4*9.81)*Tool!$B$125)+(COS(RADIANS(90-DEGREES(ASIN(AD1392/2000))))*SQRT(2*Basic!$C$4*9.81)*COS(RADIANS(90-DEGREES(ASIN(AD1392/2000))))*SQRT(2*Basic!$C$4*9.81))))*SIN(RADIANS(AK1392))+(SQRT(((SQRT((SIN(RADIANS(90-DEGREES(ASIN(AD1392/2000))))*SQRT(2*Basic!$C$4*9.81)*Tool!$B$125*SIN(RADIANS(90-DEGREES(ASIN(AD1392/2000))))*SQRT(2*Basic!$C$4*9.81)*Tool!$B$125)+(COS(RADIANS(90-DEGREES(ASIN(AD1392/2000))))*SQRT(2*Basic!$C$4*9.81)*COS(RADIANS(90-DEGREES(ASIN(AD1392/2000))))*SQRT(2*Basic!$C$4*9.81))))*SIN(RADIANS(AK1392))*(SQRT((SIN(RADIANS(90-DEGREES(ASIN(AD1392/2000))))*SQRT(2*Basic!$C$4*9.81)*Tool!$B$125*SIN(RADIANS(90-DEGREES(ASIN(AD1392/2000))))*SQRT(2*Basic!$C$4*9.81)*Tool!$B$125)+(COS(RADIANS(90-DEGREES(ASIN(AD1392/2000))))*SQRT(2*Basic!$C$4*9.81)*COS(RADIANS(90-DEGREES(ASIN(AD1392/2000))))*SQRT(2*Basic!$C$4*9.81))))*SIN(RADIANS(AK1392)))-19.62*(-Basic!$C$3))))*(SQRT((SIN(RADIANS(90-DEGREES(ASIN(AD1392/2000))))*SQRT(2*Basic!$C$4*9.81)*Tool!$B$125*SIN(RADIANS(90-DEGREES(ASIN(AD1392/2000))))*SQRT(2*Basic!$C$4*9.81)*Tool!$B$125)+(COS(RADIANS(90-DEGREES(ASIN(AD1392/2000))))*SQRT(2*Basic!$C$4*9.81)*COS(RADIANS(90-DEGREES(ASIN(AD1392/2000))))*SQRT(2*Basic!$C$4*9.81))))*COS(RADIANS(AK1392))</f>
        <v>5.7716241876718337</v>
      </c>
    </row>
    <row r="1393" spans="6:45" x14ac:dyDescent="0.3">
      <c r="F1393">
        <v>1391</v>
      </c>
      <c r="G1393" s="31">
        <f t="shared" si="140"/>
        <v>4.1007258144269549</v>
      </c>
      <c r="H1393" s="35">
        <f>Tool!$E$10+('Trajectory Map'!G1393*SIN(RADIANS(90-2*DEGREES(ASIN($D$5/2000))))/COS(RADIANS(90-2*DEGREES(ASIN($D$5/2000))))-('Trajectory Map'!G1393*'Trajectory Map'!G1393/((VLOOKUP($D$5,$AD$3:$AR$2002,15,FALSE)*4*COS(RADIANS(90-2*DEGREES(ASIN($D$5/2000))))*COS(RADIANS(90-2*DEGREES(ASIN($D$5/2000))))))))</f>
        <v>3.2635173050394428</v>
      </c>
      <c r="AD1393" s="33">
        <f t="shared" si="144"/>
        <v>1391</v>
      </c>
      <c r="AE1393" s="33">
        <f t="shared" si="141"/>
        <v>1437.0521911190283</v>
      </c>
      <c r="AH1393" s="33">
        <f t="shared" si="142"/>
        <v>44.067074148212839</v>
      </c>
      <c r="AI1393" s="33">
        <f t="shared" si="143"/>
        <v>45.932925851787161</v>
      </c>
      <c r="AK1393" s="75">
        <f t="shared" si="145"/>
        <v>1.8658517035743216</v>
      </c>
      <c r="AN1393" s="64"/>
      <c r="AQ1393" s="64"/>
      <c r="AR1393" s="75">
        <f>(SQRT((SIN(RADIANS(90-DEGREES(ASIN(AD1393/2000))))*SQRT(2*Basic!$C$4*9.81)*Tool!$B$125*SIN(RADIANS(90-DEGREES(ASIN(AD1393/2000))))*SQRT(2*Basic!$C$4*9.81)*Tool!$B$125)+(COS(RADIANS(90-DEGREES(ASIN(AD1393/2000))))*SQRT(2*Basic!$C$4*9.81)*COS(RADIANS(90-DEGREES(ASIN(AD1393/2000))))*SQRT(2*Basic!$C$4*9.81))))*(SQRT((SIN(RADIANS(90-DEGREES(ASIN(AD1393/2000))))*SQRT(2*Basic!$C$4*9.81)*Tool!$B$125*SIN(RADIANS(90-DEGREES(ASIN(AD1393/2000))))*SQRT(2*Basic!$C$4*9.81)*Tool!$B$125)+(COS(RADIANS(90-DEGREES(ASIN(AD1393/2000))))*SQRT(2*Basic!$C$4*9.81)*COS(RADIANS(90-DEGREES(ASIN(AD1393/2000))))*SQRT(2*Basic!$C$4*9.81))))/(2*9.81)</f>
        <v>1.3463622472899999</v>
      </c>
      <c r="AS1393" s="75">
        <f>(1/9.81)*((SQRT((SIN(RADIANS(90-DEGREES(ASIN(AD1393/2000))))*SQRT(2*Basic!$C$4*9.81)*Tool!$B$125*SIN(RADIANS(90-DEGREES(ASIN(AD1393/2000))))*SQRT(2*Basic!$C$4*9.81)*Tool!$B$125)+(COS(RADIANS(90-DEGREES(ASIN(AD1393/2000))))*SQRT(2*Basic!$C$4*9.81)*COS(RADIANS(90-DEGREES(ASIN(AD1393/2000))))*SQRT(2*Basic!$C$4*9.81))))*SIN(RADIANS(AK1393))+(SQRT(((SQRT((SIN(RADIANS(90-DEGREES(ASIN(AD1393/2000))))*SQRT(2*Basic!$C$4*9.81)*Tool!$B$125*SIN(RADIANS(90-DEGREES(ASIN(AD1393/2000))))*SQRT(2*Basic!$C$4*9.81)*Tool!$B$125)+(COS(RADIANS(90-DEGREES(ASIN(AD1393/2000))))*SQRT(2*Basic!$C$4*9.81)*COS(RADIANS(90-DEGREES(ASIN(AD1393/2000))))*SQRT(2*Basic!$C$4*9.81))))*SIN(RADIANS(AK1393))*(SQRT((SIN(RADIANS(90-DEGREES(ASIN(AD1393/2000))))*SQRT(2*Basic!$C$4*9.81)*Tool!$B$125*SIN(RADIANS(90-DEGREES(ASIN(AD1393/2000))))*SQRT(2*Basic!$C$4*9.81)*Tool!$B$125)+(COS(RADIANS(90-DEGREES(ASIN(AD1393/2000))))*SQRT(2*Basic!$C$4*9.81)*COS(RADIANS(90-DEGREES(ASIN(AD1393/2000))))*SQRT(2*Basic!$C$4*9.81))))*SIN(RADIANS(AK1393)))-19.62*(-Basic!$C$3))))*(SQRT((SIN(RADIANS(90-DEGREES(ASIN(AD1393/2000))))*SQRT(2*Basic!$C$4*9.81)*Tool!$B$125*SIN(RADIANS(90-DEGREES(ASIN(AD1393/2000))))*SQRT(2*Basic!$C$4*9.81)*Tool!$B$125)+(COS(RADIANS(90-DEGREES(ASIN(AD1393/2000))))*SQRT(2*Basic!$C$4*9.81)*COS(RADIANS(90-DEGREES(ASIN(AD1393/2000))))*SQRT(2*Basic!$C$4*9.81))))*COS(RADIANS(AK1393))</f>
        <v>5.7697146685091409</v>
      </c>
    </row>
    <row r="1394" spans="6:45" x14ac:dyDescent="0.3">
      <c r="F1394">
        <v>1392</v>
      </c>
      <c r="G1394" s="31">
        <f t="shared" si="140"/>
        <v>4.1036738559901655</v>
      </c>
      <c r="H1394" s="35">
        <f>Tool!$E$10+('Trajectory Map'!G1394*SIN(RADIANS(90-2*DEGREES(ASIN($D$5/2000))))/COS(RADIANS(90-2*DEGREES(ASIN($D$5/2000))))-('Trajectory Map'!G1394*'Trajectory Map'!G1394/((VLOOKUP($D$5,$AD$3:$AR$2002,15,FALSE)*4*COS(RADIANS(90-2*DEGREES(ASIN($D$5/2000))))*COS(RADIANS(90-2*DEGREES(ASIN($D$5/2000))))))))</f>
        <v>3.2591463266747178</v>
      </c>
      <c r="AD1394" s="33">
        <f t="shared" si="144"/>
        <v>1392</v>
      </c>
      <c r="AE1394" s="33">
        <f t="shared" si="141"/>
        <v>1436.08356302828</v>
      </c>
      <c r="AH1394" s="33">
        <f t="shared" si="142"/>
        <v>44.106957942159418</v>
      </c>
      <c r="AI1394" s="33">
        <f t="shared" si="143"/>
        <v>45.893042057840582</v>
      </c>
      <c r="AK1394" s="75">
        <f t="shared" si="145"/>
        <v>1.7860841156811631</v>
      </c>
      <c r="AN1394" s="64"/>
      <c r="AQ1394" s="64"/>
      <c r="AR1394" s="75">
        <f>(SQRT((SIN(RADIANS(90-DEGREES(ASIN(AD1394/2000))))*SQRT(2*Basic!$C$4*9.81)*Tool!$B$125*SIN(RADIANS(90-DEGREES(ASIN(AD1394/2000))))*SQRT(2*Basic!$C$4*9.81)*Tool!$B$125)+(COS(RADIANS(90-DEGREES(ASIN(AD1394/2000))))*SQRT(2*Basic!$C$4*9.81)*COS(RADIANS(90-DEGREES(ASIN(AD1394/2000))))*SQRT(2*Basic!$C$4*9.81))))*(SQRT((SIN(RADIANS(90-DEGREES(ASIN(AD1394/2000))))*SQRT(2*Basic!$C$4*9.81)*Tool!$B$125*SIN(RADIANS(90-DEGREES(ASIN(AD1394/2000))))*SQRT(2*Basic!$C$4*9.81)*Tool!$B$125)+(COS(RADIANS(90-DEGREES(ASIN(AD1394/2000))))*SQRT(2*Basic!$C$4*9.81)*COS(RADIANS(90-DEGREES(ASIN(AD1394/2000))))*SQRT(2*Basic!$C$4*9.81))))/(2*9.81)</f>
        <v>1.34710834176</v>
      </c>
      <c r="AS1394" s="75">
        <f>(1/9.81)*((SQRT((SIN(RADIANS(90-DEGREES(ASIN(AD1394/2000))))*SQRT(2*Basic!$C$4*9.81)*Tool!$B$125*SIN(RADIANS(90-DEGREES(ASIN(AD1394/2000))))*SQRT(2*Basic!$C$4*9.81)*Tool!$B$125)+(COS(RADIANS(90-DEGREES(ASIN(AD1394/2000))))*SQRT(2*Basic!$C$4*9.81)*COS(RADIANS(90-DEGREES(ASIN(AD1394/2000))))*SQRT(2*Basic!$C$4*9.81))))*SIN(RADIANS(AK1394))+(SQRT(((SQRT((SIN(RADIANS(90-DEGREES(ASIN(AD1394/2000))))*SQRT(2*Basic!$C$4*9.81)*Tool!$B$125*SIN(RADIANS(90-DEGREES(ASIN(AD1394/2000))))*SQRT(2*Basic!$C$4*9.81)*Tool!$B$125)+(COS(RADIANS(90-DEGREES(ASIN(AD1394/2000))))*SQRT(2*Basic!$C$4*9.81)*COS(RADIANS(90-DEGREES(ASIN(AD1394/2000))))*SQRT(2*Basic!$C$4*9.81))))*SIN(RADIANS(AK1394))*(SQRT((SIN(RADIANS(90-DEGREES(ASIN(AD1394/2000))))*SQRT(2*Basic!$C$4*9.81)*Tool!$B$125*SIN(RADIANS(90-DEGREES(ASIN(AD1394/2000))))*SQRT(2*Basic!$C$4*9.81)*Tool!$B$125)+(COS(RADIANS(90-DEGREES(ASIN(AD1394/2000))))*SQRT(2*Basic!$C$4*9.81)*COS(RADIANS(90-DEGREES(ASIN(AD1394/2000))))*SQRT(2*Basic!$C$4*9.81))))*SIN(RADIANS(AK1394)))-19.62*(-Basic!$C$3))))*(SQRT((SIN(RADIANS(90-DEGREES(ASIN(AD1394/2000))))*SQRT(2*Basic!$C$4*9.81)*Tool!$B$125*SIN(RADIANS(90-DEGREES(ASIN(AD1394/2000))))*SQRT(2*Basic!$C$4*9.81)*Tool!$B$125)+(COS(RADIANS(90-DEGREES(ASIN(AD1394/2000))))*SQRT(2*Basic!$C$4*9.81)*COS(RADIANS(90-DEGREES(ASIN(AD1394/2000))))*SQRT(2*Basic!$C$4*9.81))))*COS(RADIANS(AK1394))</f>
        <v>5.7677901728609449</v>
      </c>
    </row>
    <row r="1395" spans="6:45" x14ac:dyDescent="0.3">
      <c r="F1395">
        <v>1393</v>
      </c>
      <c r="G1395" s="31">
        <f t="shared" si="140"/>
        <v>4.1066218975533779</v>
      </c>
      <c r="H1395" s="35">
        <f>Tool!$E$10+('Trajectory Map'!G1395*SIN(RADIANS(90-2*DEGREES(ASIN($D$5/2000))))/COS(RADIANS(90-2*DEGREES(ASIN($D$5/2000))))-('Trajectory Map'!G1395*'Trajectory Map'!G1395/((VLOOKUP($D$5,$AD$3:$AR$2002,15,FALSE)*4*COS(RADIANS(90-2*DEGREES(ASIN($D$5/2000))))*COS(RADIANS(90-2*DEGREES(ASIN($D$5/2000))))))))</f>
        <v>3.2547718947164763</v>
      </c>
      <c r="AD1395" s="33">
        <f t="shared" si="144"/>
        <v>1393</v>
      </c>
      <c r="AE1395" s="33">
        <f t="shared" si="141"/>
        <v>1435.1135843549109</v>
      </c>
      <c r="AH1395" s="33">
        <f t="shared" si="142"/>
        <v>44.146868665286583</v>
      </c>
      <c r="AI1395" s="33">
        <f t="shared" si="143"/>
        <v>45.853131334713417</v>
      </c>
      <c r="AK1395" s="75">
        <f t="shared" si="145"/>
        <v>1.7062626694268346</v>
      </c>
      <c r="AN1395" s="64"/>
      <c r="AQ1395" s="64"/>
      <c r="AR1395" s="75">
        <f>(SQRT((SIN(RADIANS(90-DEGREES(ASIN(AD1395/2000))))*SQRT(2*Basic!$C$4*9.81)*Tool!$B$125*SIN(RADIANS(90-DEGREES(ASIN(AD1395/2000))))*SQRT(2*Basic!$C$4*9.81)*Tool!$B$125)+(COS(RADIANS(90-DEGREES(ASIN(AD1395/2000))))*SQRT(2*Basic!$C$4*9.81)*COS(RADIANS(90-DEGREES(ASIN(AD1395/2000))))*SQRT(2*Basic!$C$4*9.81))))*(SQRT((SIN(RADIANS(90-DEGREES(ASIN(AD1395/2000))))*SQRT(2*Basic!$C$4*9.81)*Tool!$B$125*SIN(RADIANS(90-DEGREES(ASIN(AD1395/2000))))*SQRT(2*Basic!$C$4*9.81)*Tool!$B$125)+(COS(RADIANS(90-DEGREES(ASIN(AD1395/2000))))*SQRT(2*Basic!$C$4*9.81)*COS(RADIANS(90-DEGREES(ASIN(AD1395/2000))))*SQRT(2*Basic!$C$4*9.81))))/(2*9.81)</f>
        <v>1.3478549724100002</v>
      </c>
      <c r="AS1395" s="75">
        <f>(1/9.81)*((SQRT((SIN(RADIANS(90-DEGREES(ASIN(AD1395/2000))))*SQRT(2*Basic!$C$4*9.81)*Tool!$B$125*SIN(RADIANS(90-DEGREES(ASIN(AD1395/2000))))*SQRT(2*Basic!$C$4*9.81)*Tool!$B$125)+(COS(RADIANS(90-DEGREES(ASIN(AD1395/2000))))*SQRT(2*Basic!$C$4*9.81)*COS(RADIANS(90-DEGREES(ASIN(AD1395/2000))))*SQRT(2*Basic!$C$4*9.81))))*SIN(RADIANS(AK1395))+(SQRT(((SQRT((SIN(RADIANS(90-DEGREES(ASIN(AD1395/2000))))*SQRT(2*Basic!$C$4*9.81)*Tool!$B$125*SIN(RADIANS(90-DEGREES(ASIN(AD1395/2000))))*SQRT(2*Basic!$C$4*9.81)*Tool!$B$125)+(COS(RADIANS(90-DEGREES(ASIN(AD1395/2000))))*SQRT(2*Basic!$C$4*9.81)*COS(RADIANS(90-DEGREES(ASIN(AD1395/2000))))*SQRT(2*Basic!$C$4*9.81))))*SIN(RADIANS(AK1395))*(SQRT((SIN(RADIANS(90-DEGREES(ASIN(AD1395/2000))))*SQRT(2*Basic!$C$4*9.81)*Tool!$B$125*SIN(RADIANS(90-DEGREES(ASIN(AD1395/2000))))*SQRT(2*Basic!$C$4*9.81)*Tool!$B$125)+(COS(RADIANS(90-DEGREES(ASIN(AD1395/2000))))*SQRT(2*Basic!$C$4*9.81)*COS(RADIANS(90-DEGREES(ASIN(AD1395/2000))))*SQRT(2*Basic!$C$4*9.81))))*SIN(RADIANS(AK1395)))-19.62*(-Basic!$C$3))))*(SQRT((SIN(RADIANS(90-DEGREES(ASIN(AD1395/2000))))*SQRT(2*Basic!$C$4*9.81)*Tool!$B$125*SIN(RADIANS(90-DEGREES(ASIN(AD1395/2000))))*SQRT(2*Basic!$C$4*9.81)*Tool!$B$125)+(COS(RADIANS(90-DEGREES(ASIN(AD1395/2000))))*SQRT(2*Basic!$C$4*9.81)*COS(RADIANS(90-DEGREES(ASIN(AD1395/2000))))*SQRT(2*Basic!$C$4*9.81))))*COS(RADIANS(AK1395))</f>
        <v>5.7658506918489154</v>
      </c>
    </row>
    <row r="1396" spans="6:45" x14ac:dyDescent="0.3">
      <c r="F1396">
        <v>1394</v>
      </c>
      <c r="G1396" s="31">
        <f t="shared" si="140"/>
        <v>4.1095699391165894</v>
      </c>
      <c r="H1396" s="35">
        <f>Tool!$E$10+('Trajectory Map'!G1396*SIN(RADIANS(90-2*DEGREES(ASIN($D$5/2000))))/COS(RADIANS(90-2*DEGREES(ASIN($D$5/2000))))-('Trajectory Map'!G1396*'Trajectory Map'!G1396/((VLOOKUP($D$5,$AD$3:$AR$2002,15,FALSE)*4*COS(RADIANS(90-2*DEGREES(ASIN($D$5/2000))))*COS(RADIANS(90-2*DEGREES(ASIN($D$5/2000))))))))</f>
        <v>3.2503940091647219</v>
      </c>
      <c r="AD1396" s="33">
        <f t="shared" si="144"/>
        <v>1394</v>
      </c>
      <c r="AE1396" s="33">
        <f t="shared" si="141"/>
        <v>1434.1422523585309</v>
      </c>
      <c r="AH1396" s="33">
        <f t="shared" si="142"/>
        <v>44.186806391619726</v>
      </c>
      <c r="AI1396" s="33">
        <f t="shared" si="143"/>
        <v>45.813193608380274</v>
      </c>
      <c r="AK1396" s="75">
        <f t="shared" si="145"/>
        <v>1.6263872167605484</v>
      </c>
      <c r="AN1396" s="64"/>
      <c r="AQ1396" s="64"/>
      <c r="AR1396" s="75">
        <f>(SQRT((SIN(RADIANS(90-DEGREES(ASIN(AD1396/2000))))*SQRT(2*Basic!$C$4*9.81)*Tool!$B$125*SIN(RADIANS(90-DEGREES(ASIN(AD1396/2000))))*SQRT(2*Basic!$C$4*9.81)*Tool!$B$125)+(COS(RADIANS(90-DEGREES(ASIN(AD1396/2000))))*SQRT(2*Basic!$C$4*9.81)*COS(RADIANS(90-DEGREES(ASIN(AD1396/2000))))*SQRT(2*Basic!$C$4*9.81))))*(SQRT((SIN(RADIANS(90-DEGREES(ASIN(AD1396/2000))))*SQRT(2*Basic!$C$4*9.81)*Tool!$B$125*SIN(RADIANS(90-DEGREES(ASIN(AD1396/2000))))*SQRT(2*Basic!$C$4*9.81)*Tool!$B$125)+(COS(RADIANS(90-DEGREES(ASIN(AD1396/2000))))*SQRT(2*Basic!$C$4*9.81)*COS(RADIANS(90-DEGREES(ASIN(AD1396/2000))))*SQRT(2*Basic!$C$4*9.81))))/(2*9.81)</f>
        <v>1.3486021392400001</v>
      </c>
      <c r="AS1396" s="75">
        <f>(1/9.81)*((SQRT((SIN(RADIANS(90-DEGREES(ASIN(AD1396/2000))))*SQRT(2*Basic!$C$4*9.81)*Tool!$B$125*SIN(RADIANS(90-DEGREES(ASIN(AD1396/2000))))*SQRT(2*Basic!$C$4*9.81)*Tool!$B$125)+(COS(RADIANS(90-DEGREES(ASIN(AD1396/2000))))*SQRT(2*Basic!$C$4*9.81)*COS(RADIANS(90-DEGREES(ASIN(AD1396/2000))))*SQRT(2*Basic!$C$4*9.81))))*SIN(RADIANS(AK1396))+(SQRT(((SQRT((SIN(RADIANS(90-DEGREES(ASIN(AD1396/2000))))*SQRT(2*Basic!$C$4*9.81)*Tool!$B$125*SIN(RADIANS(90-DEGREES(ASIN(AD1396/2000))))*SQRT(2*Basic!$C$4*9.81)*Tool!$B$125)+(COS(RADIANS(90-DEGREES(ASIN(AD1396/2000))))*SQRT(2*Basic!$C$4*9.81)*COS(RADIANS(90-DEGREES(ASIN(AD1396/2000))))*SQRT(2*Basic!$C$4*9.81))))*SIN(RADIANS(AK1396))*(SQRT((SIN(RADIANS(90-DEGREES(ASIN(AD1396/2000))))*SQRT(2*Basic!$C$4*9.81)*Tool!$B$125*SIN(RADIANS(90-DEGREES(ASIN(AD1396/2000))))*SQRT(2*Basic!$C$4*9.81)*Tool!$B$125)+(COS(RADIANS(90-DEGREES(ASIN(AD1396/2000))))*SQRT(2*Basic!$C$4*9.81)*COS(RADIANS(90-DEGREES(ASIN(AD1396/2000))))*SQRT(2*Basic!$C$4*9.81))))*SIN(RADIANS(AK1396)))-19.62*(-Basic!$C$3))))*(SQRT((SIN(RADIANS(90-DEGREES(ASIN(AD1396/2000))))*SQRT(2*Basic!$C$4*9.81)*Tool!$B$125*SIN(RADIANS(90-DEGREES(ASIN(AD1396/2000))))*SQRT(2*Basic!$C$4*9.81)*Tool!$B$125)+(COS(RADIANS(90-DEGREES(ASIN(AD1396/2000))))*SQRT(2*Basic!$C$4*9.81)*COS(RADIANS(90-DEGREES(ASIN(AD1396/2000))))*SQRT(2*Basic!$C$4*9.81))))*COS(RADIANS(AK1396))</f>
        <v>5.7638962166210703</v>
      </c>
    </row>
    <row r="1397" spans="6:45" x14ac:dyDescent="0.3">
      <c r="F1397">
        <v>1395</v>
      </c>
      <c r="G1397" s="31">
        <f t="shared" si="140"/>
        <v>4.1125179806798009</v>
      </c>
      <c r="H1397" s="35">
        <f>Tool!$E$10+('Trajectory Map'!G1397*SIN(RADIANS(90-2*DEGREES(ASIN($D$5/2000))))/COS(RADIANS(90-2*DEGREES(ASIN($D$5/2000))))-('Trajectory Map'!G1397*'Trajectory Map'!G1397/((VLOOKUP($D$5,$AD$3:$AR$2002,15,FALSE)*4*COS(RADIANS(90-2*DEGREES(ASIN($D$5/2000))))*COS(RADIANS(90-2*DEGREES(ASIN($D$5/2000))))))))</f>
        <v>3.2460126700194536</v>
      </c>
      <c r="AD1397" s="33">
        <f t="shared" si="144"/>
        <v>1395</v>
      </c>
      <c r="AE1397" s="33">
        <f t="shared" si="141"/>
        <v>1433.1695642874922</v>
      </c>
      <c r="AH1397" s="33">
        <f t="shared" si="142"/>
        <v>44.226771195487551</v>
      </c>
      <c r="AI1397" s="33">
        <f t="shared" si="143"/>
        <v>45.773228804512449</v>
      </c>
      <c r="AK1397" s="75">
        <f t="shared" si="145"/>
        <v>1.5464576090248983</v>
      </c>
      <c r="AN1397" s="64"/>
      <c r="AQ1397" s="64"/>
      <c r="AR1397" s="75">
        <f>(SQRT((SIN(RADIANS(90-DEGREES(ASIN(AD1397/2000))))*SQRT(2*Basic!$C$4*9.81)*Tool!$B$125*SIN(RADIANS(90-DEGREES(ASIN(AD1397/2000))))*SQRT(2*Basic!$C$4*9.81)*Tool!$B$125)+(COS(RADIANS(90-DEGREES(ASIN(AD1397/2000))))*SQRT(2*Basic!$C$4*9.81)*COS(RADIANS(90-DEGREES(ASIN(AD1397/2000))))*SQRT(2*Basic!$C$4*9.81))))*(SQRT((SIN(RADIANS(90-DEGREES(ASIN(AD1397/2000))))*SQRT(2*Basic!$C$4*9.81)*Tool!$B$125*SIN(RADIANS(90-DEGREES(ASIN(AD1397/2000))))*SQRT(2*Basic!$C$4*9.81)*Tool!$B$125)+(COS(RADIANS(90-DEGREES(ASIN(AD1397/2000))))*SQRT(2*Basic!$C$4*9.81)*COS(RADIANS(90-DEGREES(ASIN(AD1397/2000))))*SQRT(2*Basic!$C$4*9.81))))/(2*9.81)</f>
        <v>1.3493498422500003</v>
      </c>
      <c r="AS1397" s="75">
        <f>(1/9.81)*((SQRT((SIN(RADIANS(90-DEGREES(ASIN(AD1397/2000))))*SQRT(2*Basic!$C$4*9.81)*Tool!$B$125*SIN(RADIANS(90-DEGREES(ASIN(AD1397/2000))))*SQRT(2*Basic!$C$4*9.81)*Tool!$B$125)+(COS(RADIANS(90-DEGREES(ASIN(AD1397/2000))))*SQRT(2*Basic!$C$4*9.81)*COS(RADIANS(90-DEGREES(ASIN(AD1397/2000))))*SQRT(2*Basic!$C$4*9.81))))*SIN(RADIANS(AK1397))+(SQRT(((SQRT((SIN(RADIANS(90-DEGREES(ASIN(AD1397/2000))))*SQRT(2*Basic!$C$4*9.81)*Tool!$B$125*SIN(RADIANS(90-DEGREES(ASIN(AD1397/2000))))*SQRT(2*Basic!$C$4*9.81)*Tool!$B$125)+(COS(RADIANS(90-DEGREES(ASIN(AD1397/2000))))*SQRT(2*Basic!$C$4*9.81)*COS(RADIANS(90-DEGREES(ASIN(AD1397/2000))))*SQRT(2*Basic!$C$4*9.81))))*SIN(RADIANS(AK1397))*(SQRT((SIN(RADIANS(90-DEGREES(ASIN(AD1397/2000))))*SQRT(2*Basic!$C$4*9.81)*Tool!$B$125*SIN(RADIANS(90-DEGREES(ASIN(AD1397/2000))))*SQRT(2*Basic!$C$4*9.81)*Tool!$B$125)+(COS(RADIANS(90-DEGREES(ASIN(AD1397/2000))))*SQRT(2*Basic!$C$4*9.81)*COS(RADIANS(90-DEGREES(ASIN(AD1397/2000))))*SQRT(2*Basic!$C$4*9.81))))*SIN(RADIANS(AK1397)))-19.62*(-Basic!$C$3))))*(SQRT((SIN(RADIANS(90-DEGREES(ASIN(AD1397/2000))))*SQRT(2*Basic!$C$4*9.81)*Tool!$B$125*SIN(RADIANS(90-DEGREES(ASIN(AD1397/2000))))*SQRT(2*Basic!$C$4*9.81)*Tool!$B$125)+(COS(RADIANS(90-DEGREES(ASIN(AD1397/2000))))*SQRT(2*Basic!$C$4*9.81)*COS(RADIANS(90-DEGREES(ASIN(AD1397/2000))))*SQRT(2*Basic!$C$4*9.81))))*COS(RADIANS(AK1397))</f>
        <v>5.7619267383516526</v>
      </c>
    </row>
    <row r="1398" spans="6:45" x14ac:dyDescent="0.3">
      <c r="F1398">
        <v>1396</v>
      </c>
      <c r="G1398" s="31">
        <f t="shared" si="140"/>
        <v>4.1154660222430124</v>
      </c>
      <c r="H1398" s="35">
        <f>Tool!$E$10+('Trajectory Map'!G1398*SIN(RADIANS(90-2*DEGREES(ASIN($D$5/2000))))/COS(RADIANS(90-2*DEGREES(ASIN($D$5/2000))))-('Trajectory Map'!G1398*'Trajectory Map'!G1398/((VLOOKUP($D$5,$AD$3:$AR$2002,15,FALSE)*4*COS(RADIANS(90-2*DEGREES(ASIN($D$5/2000))))*COS(RADIANS(90-2*DEGREES(ASIN($D$5/2000))))))))</f>
        <v>3.241627877280671</v>
      </c>
      <c r="AD1398" s="33">
        <f t="shared" si="144"/>
        <v>1396</v>
      </c>
      <c r="AE1398" s="33">
        <f t="shared" si="141"/>
        <v>1432.1955173788249</v>
      </c>
      <c r="AH1398" s="33">
        <f t="shared" si="142"/>
        <v>44.266763151523797</v>
      </c>
      <c r="AI1398" s="33">
        <f t="shared" si="143"/>
        <v>45.733236848476203</v>
      </c>
      <c r="AK1398" s="75">
        <f t="shared" si="145"/>
        <v>1.4664736969524057</v>
      </c>
      <c r="AN1398" s="64"/>
      <c r="AQ1398" s="64"/>
      <c r="AR1398" s="75">
        <f>(SQRT((SIN(RADIANS(90-DEGREES(ASIN(AD1398/2000))))*SQRT(2*Basic!$C$4*9.81)*Tool!$B$125*SIN(RADIANS(90-DEGREES(ASIN(AD1398/2000))))*SQRT(2*Basic!$C$4*9.81)*Tool!$B$125)+(COS(RADIANS(90-DEGREES(ASIN(AD1398/2000))))*SQRT(2*Basic!$C$4*9.81)*COS(RADIANS(90-DEGREES(ASIN(AD1398/2000))))*SQRT(2*Basic!$C$4*9.81))))*(SQRT((SIN(RADIANS(90-DEGREES(ASIN(AD1398/2000))))*SQRT(2*Basic!$C$4*9.81)*Tool!$B$125*SIN(RADIANS(90-DEGREES(ASIN(AD1398/2000))))*SQRT(2*Basic!$C$4*9.81)*Tool!$B$125)+(COS(RADIANS(90-DEGREES(ASIN(AD1398/2000))))*SQRT(2*Basic!$C$4*9.81)*COS(RADIANS(90-DEGREES(ASIN(AD1398/2000))))*SQRT(2*Basic!$C$4*9.81))))/(2*9.81)</f>
        <v>1.3500980814399999</v>
      </c>
      <c r="AS1398" s="75">
        <f>(1/9.81)*((SQRT((SIN(RADIANS(90-DEGREES(ASIN(AD1398/2000))))*SQRT(2*Basic!$C$4*9.81)*Tool!$B$125*SIN(RADIANS(90-DEGREES(ASIN(AD1398/2000))))*SQRT(2*Basic!$C$4*9.81)*Tool!$B$125)+(COS(RADIANS(90-DEGREES(ASIN(AD1398/2000))))*SQRT(2*Basic!$C$4*9.81)*COS(RADIANS(90-DEGREES(ASIN(AD1398/2000))))*SQRT(2*Basic!$C$4*9.81))))*SIN(RADIANS(AK1398))+(SQRT(((SQRT((SIN(RADIANS(90-DEGREES(ASIN(AD1398/2000))))*SQRT(2*Basic!$C$4*9.81)*Tool!$B$125*SIN(RADIANS(90-DEGREES(ASIN(AD1398/2000))))*SQRT(2*Basic!$C$4*9.81)*Tool!$B$125)+(COS(RADIANS(90-DEGREES(ASIN(AD1398/2000))))*SQRT(2*Basic!$C$4*9.81)*COS(RADIANS(90-DEGREES(ASIN(AD1398/2000))))*SQRT(2*Basic!$C$4*9.81))))*SIN(RADIANS(AK1398))*(SQRT((SIN(RADIANS(90-DEGREES(ASIN(AD1398/2000))))*SQRT(2*Basic!$C$4*9.81)*Tool!$B$125*SIN(RADIANS(90-DEGREES(ASIN(AD1398/2000))))*SQRT(2*Basic!$C$4*9.81)*Tool!$B$125)+(COS(RADIANS(90-DEGREES(ASIN(AD1398/2000))))*SQRT(2*Basic!$C$4*9.81)*COS(RADIANS(90-DEGREES(ASIN(AD1398/2000))))*SQRT(2*Basic!$C$4*9.81))))*SIN(RADIANS(AK1398)))-19.62*(-Basic!$C$3))))*(SQRT((SIN(RADIANS(90-DEGREES(ASIN(AD1398/2000))))*SQRT(2*Basic!$C$4*9.81)*Tool!$B$125*SIN(RADIANS(90-DEGREES(ASIN(AD1398/2000))))*SQRT(2*Basic!$C$4*9.81)*Tool!$B$125)+(COS(RADIANS(90-DEGREES(ASIN(AD1398/2000))))*SQRT(2*Basic!$C$4*9.81)*COS(RADIANS(90-DEGREES(ASIN(AD1398/2000))))*SQRT(2*Basic!$C$4*9.81))))*COS(RADIANS(AK1398))</f>
        <v>5.7599422482410167</v>
      </c>
    </row>
    <row r="1399" spans="6:45" x14ac:dyDescent="0.3">
      <c r="F1399">
        <v>1397</v>
      </c>
      <c r="G1399" s="31">
        <f t="shared" si="140"/>
        <v>4.118414063806223</v>
      </c>
      <c r="H1399" s="35">
        <f>Tool!$E$10+('Trajectory Map'!G1399*SIN(RADIANS(90-2*DEGREES(ASIN($D$5/2000))))/COS(RADIANS(90-2*DEGREES(ASIN($D$5/2000))))-('Trajectory Map'!G1399*'Trajectory Map'!G1399/((VLOOKUP($D$5,$AD$3:$AR$2002,15,FALSE)*4*COS(RADIANS(90-2*DEGREES(ASIN($D$5/2000))))*COS(RADIANS(90-2*DEGREES(ASIN($D$5/2000))))))))</f>
        <v>3.2372396309483751</v>
      </c>
      <c r="AD1399" s="33">
        <f t="shared" si="144"/>
        <v>1397</v>
      </c>
      <c r="AE1399" s="33">
        <f t="shared" si="141"/>
        <v>1431.2201088581728</v>
      </c>
      <c r="AH1399" s="33">
        <f t="shared" si="142"/>
        <v>44.306782334669101</v>
      </c>
      <c r="AI1399" s="33">
        <f t="shared" si="143"/>
        <v>45.693217665330899</v>
      </c>
      <c r="AK1399" s="75">
        <f t="shared" si="145"/>
        <v>1.3864353306617971</v>
      </c>
      <c r="AN1399" s="64"/>
      <c r="AQ1399" s="64"/>
      <c r="AR1399" s="75">
        <f>(SQRT((SIN(RADIANS(90-DEGREES(ASIN(AD1399/2000))))*SQRT(2*Basic!$C$4*9.81)*Tool!$B$125*SIN(RADIANS(90-DEGREES(ASIN(AD1399/2000))))*SQRT(2*Basic!$C$4*9.81)*Tool!$B$125)+(COS(RADIANS(90-DEGREES(ASIN(AD1399/2000))))*SQRT(2*Basic!$C$4*9.81)*COS(RADIANS(90-DEGREES(ASIN(AD1399/2000))))*SQRT(2*Basic!$C$4*9.81))))*(SQRT((SIN(RADIANS(90-DEGREES(ASIN(AD1399/2000))))*SQRT(2*Basic!$C$4*9.81)*Tool!$B$125*SIN(RADIANS(90-DEGREES(ASIN(AD1399/2000))))*SQRT(2*Basic!$C$4*9.81)*Tool!$B$125)+(COS(RADIANS(90-DEGREES(ASIN(AD1399/2000))))*SQRT(2*Basic!$C$4*9.81)*COS(RADIANS(90-DEGREES(ASIN(AD1399/2000))))*SQRT(2*Basic!$C$4*9.81))))/(2*9.81)</f>
        <v>1.3508468568100003</v>
      </c>
      <c r="AS1399" s="75">
        <f>(1/9.81)*((SQRT((SIN(RADIANS(90-DEGREES(ASIN(AD1399/2000))))*SQRT(2*Basic!$C$4*9.81)*Tool!$B$125*SIN(RADIANS(90-DEGREES(ASIN(AD1399/2000))))*SQRT(2*Basic!$C$4*9.81)*Tool!$B$125)+(COS(RADIANS(90-DEGREES(ASIN(AD1399/2000))))*SQRT(2*Basic!$C$4*9.81)*COS(RADIANS(90-DEGREES(ASIN(AD1399/2000))))*SQRT(2*Basic!$C$4*9.81))))*SIN(RADIANS(AK1399))+(SQRT(((SQRT((SIN(RADIANS(90-DEGREES(ASIN(AD1399/2000))))*SQRT(2*Basic!$C$4*9.81)*Tool!$B$125*SIN(RADIANS(90-DEGREES(ASIN(AD1399/2000))))*SQRT(2*Basic!$C$4*9.81)*Tool!$B$125)+(COS(RADIANS(90-DEGREES(ASIN(AD1399/2000))))*SQRT(2*Basic!$C$4*9.81)*COS(RADIANS(90-DEGREES(ASIN(AD1399/2000))))*SQRT(2*Basic!$C$4*9.81))))*SIN(RADIANS(AK1399))*(SQRT((SIN(RADIANS(90-DEGREES(ASIN(AD1399/2000))))*SQRT(2*Basic!$C$4*9.81)*Tool!$B$125*SIN(RADIANS(90-DEGREES(ASIN(AD1399/2000))))*SQRT(2*Basic!$C$4*9.81)*Tool!$B$125)+(COS(RADIANS(90-DEGREES(ASIN(AD1399/2000))))*SQRT(2*Basic!$C$4*9.81)*COS(RADIANS(90-DEGREES(ASIN(AD1399/2000))))*SQRT(2*Basic!$C$4*9.81))))*SIN(RADIANS(AK1399)))-19.62*(-Basic!$C$3))))*(SQRT((SIN(RADIANS(90-DEGREES(ASIN(AD1399/2000))))*SQRT(2*Basic!$C$4*9.81)*Tool!$B$125*SIN(RADIANS(90-DEGREES(ASIN(AD1399/2000))))*SQRT(2*Basic!$C$4*9.81)*Tool!$B$125)+(COS(RADIANS(90-DEGREES(ASIN(AD1399/2000))))*SQRT(2*Basic!$C$4*9.81)*COS(RADIANS(90-DEGREES(ASIN(AD1399/2000))))*SQRT(2*Basic!$C$4*9.81))))*COS(RADIANS(AK1399))</f>
        <v>5.7579427375154815</v>
      </c>
    </row>
    <row r="1400" spans="6:45" x14ac:dyDescent="0.3">
      <c r="F1400">
        <v>1398</v>
      </c>
      <c r="G1400" s="31">
        <f t="shared" si="140"/>
        <v>4.1213621053694345</v>
      </c>
      <c r="H1400" s="35">
        <f>Tool!$E$10+('Trajectory Map'!G1400*SIN(RADIANS(90-2*DEGREES(ASIN($D$5/2000))))/COS(RADIANS(90-2*DEGREES(ASIN($D$5/2000))))-('Trajectory Map'!G1400*'Trajectory Map'!G1400/((VLOOKUP($D$5,$AD$3:$AR$2002,15,FALSE)*4*COS(RADIANS(90-2*DEGREES(ASIN($D$5/2000))))*COS(RADIANS(90-2*DEGREES(ASIN($D$5/2000))))))))</f>
        <v>3.2328479310225648</v>
      </c>
      <c r="AD1400" s="33">
        <f t="shared" si="144"/>
        <v>1398</v>
      </c>
      <c r="AE1400" s="33">
        <f t="shared" si="141"/>
        <v>1430.2433359397273</v>
      </c>
      <c r="AH1400" s="33">
        <f t="shared" si="142"/>
        <v>44.346828820172682</v>
      </c>
      <c r="AI1400" s="33">
        <f t="shared" si="143"/>
        <v>45.653171179827318</v>
      </c>
      <c r="AK1400" s="75">
        <f t="shared" si="145"/>
        <v>1.3063423596546357</v>
      </c>
      <c r="AN1400" s="64"/>
      <c r="AQ1400" s="64"/>
      <c r="AR1400" s="75">
        <f>(SQRT((SIN(RADIANS(90-DEGREES(ASIN(AD1400/2000))))*SQRT(2*Basic!$C$4*9.81)*Tool!$B$125*SIN(RADIANS(90-DEGREES(ASIN(AD1400/2000))))*SQRT(2*Basic!$C$4*9.81)*Tool!$B$125)+(COS(RADIANS(90-DEGREES(ASIN(AD1400/2000))))*SQRT(2*Basic!$C$4*9.81)*COS(RADIANS(90-DEGREES(ASIN(AD1400/2000))))*SQRT(2*Basic!$C$4*9.81))))*(SQRT((SIN(RADIANS(90-DEGREES(ASIN(AD1400/2000))))*SQRT(2*Basic!$C$4*9.81)*Tool!$B$125*SIN(RADIANS(90-DEGREES(ASIN(AD1400/2000))))*SQRT(2*Basic!$C$4*9.81)*Tool!$B$125)+(COS(RADIANS(90-DEGREES(ASIN(AD1400/2000))))*SQRT(2*Basic!$C$4*9.81)*COS(RADIANS(90-DEGREES(ASIN(AD1400/2000))))*SQRT(2*Basic!$C$4*9.81))))/(2*9.81)</f>
        <v>1.35159616836</v>
      </c>
      <c r="AS1400" s="75">
        <f>(1/9.81)*((SQRT((SIN(RADIANS(90-DEGREES(ASIN(AD1400/2000))))*SQRT(2*Basic!$C$4*9.81)*Tool!$B$125*SIN(RADIANS(90-DEGREES(ASIN(AD1400/2000))))*SQRT(2*Basic!$C$4*9.81)*Tool!$B$125)+(COS(RADIANS(90-DEGREES(ASIN(AD1400/2000))))*SQRT(2*Basic!$C$4*9.81)*COS(RADIANS(90-DEGREES(ASIN(AD1400/2000))))*SQRT(2*Basic!$C$4*9.81))))*SIN(RADIANS(AK1400))+(SQRT(((SQRT((SIN(RADIANS(90-DEGREES(ASIN(AD1400/2000))))*SQRT(2*Basic!$C$4*9.81)*Tool!$B$125*SIN(RADIANS(90-DEGREES(ASIN(AD1400/2000))))*SQRT(2*Basic!$C$4*9.81)*Tool!$B$125)+(COS(RADIANS(90-DEGREES(ASIN(AD1400/2000))))*SQRT(2*Basic!$C$4*9.81)*COS(RADIANS(90-DEGREES(ASIN(AD1400/2000))))*SQRT(2*Basic!$C$4*9.81))))*SIN(RADIANS(AK1400))*(SQRT((SIN(RADIANS(90-DEGREES(ASIN(AD1400/2000))))*SQRT(2*Basic!$C$4*9.81)*Tool!$B$125*SIN(RADIANS(90-DEGREES(ASIN(AD1400/2000))))*SQRT(2*Basic!$C$4*9.81)*Tool!$B$125)+(COS(RADIANS(90-DEGREES(ASIN(AD1400/2000))))*SQRT(2*Basic!$C$4*9.81)*COS(RADIANS(90-DEGREES(ASIN(AD1400/2000))))*SQRT(2*Basic!$C$4*9.81))))*SIN(RADIANS(AK1400)))-19.62*(-Basic!$C$3))))*(SQRT((SIN(RADIANS(90-DEGREES(ASIN(AD1400/2000))))*SQRT(2*Basic!$C$4*9.81)*Tool!$B$125*SIN(RADIANS(90-DEGREES(ASIN(AD1400/2000))))*SQRT(2*Basic!$C$4*9.81)*Tool!$B$125)+(COS(RADIANS(90-DEGREES(ASIN(AD1400/2000))))*SQRT(2*Basic!$C$4*9.81)*COS(RADIANS(90-DEGREES(ASIN(AD1400/2000))))*SQRT(2*Basic!$C$4*9.81))))*COS(RADIANS(AK1400))</f>
        <v>5.7559281974272087</v>
      </c>
    </row>
    <row r="1401" spans="6:45" x14ac:dyDescent="0.3">
      <c r="F1401">
        <v>1399</v>
      </c>
      <c r="G1401" s="31">
        <f t="shared" si="140"/>
        <v>4.124310146932646</v>
      </c>
      <c r="H1401" s="35">
        <f>Tool!$E$10+('Trajectory Map'!G1401*SIN(RADIANS(90-2*DEGREES(ASIN($D$5/2000))))/COS(RADIANS(90-2*DEGREES(ASIN($D$5/2000))))-('Trajectory Map'!G1401*'Trajectory Map'!G1401/((VLOOKUP($D$5,$AD$3:$AR$2002,15,FALSE)*4*COS(RADIANS(90-2*DEGREES(ASIN($D$5/2000))))*COS(RADIANS(90-2*DEGREES(ASIN($D$5/2000))))))))</f>
        <v>3.2284527775032394</v>
      </c>
      <c r="AD1401" s="33">
        <f t="shared" si="144"/>
        <v>1399</v>
      </c>
      <c r="AE1401" s="33">
        <f t="shared" si="141"/>
        <v>1429.2651958261629</v>
      </c>
      <c r="AH1401" s="33">
        <f t="shared" si="142"/>
        <v>44.386902683594229</v>
      </c>
      <c r="AI1401" s="33">
        <f t="shared" si="143"/>
        <v>45.613097316405771</v>
      </c>
      <c r="AK1401" s="75">
        <f t="shared" si="145"/>
        <v>1.2261946328115414</v>
      </c>
      <c r="AN1401" s="64"/>
      <c r="AQ1401" s="64"/>
      <c r="AR1401" s="75">
        <f>(SQRT((SIN(RADIANS(90-DEGREES(ASIN(AD1401/2000))))*SQRT(2*Basic!$C$4*9.81)*Tool!$B$125*SIN(RADIANS(90-DEGREES(ASIN(AD1401/2000))))*SQRT(2*Basic!$C$4*9.81)*Tool!$B$125)+(COS(RADIANS(90-DEGREES(ASIN(AD1401/2000))))*SQRT(2*Basic!$C$4*9.81)*COS(RADIANS(90-DEGREES(ASIN(AD1401/2000))))*SQRT(2*Basic!$C$4*9.81))))*(SQRT((SIN(RADIANS(90-DEGREES(ASIN(AD1401/2000))))*SQRT(2*Basic!$C$4*9.81)*Tool!$B$125*SIN(RADIANS(90-DEGREES(ASIN(AD1401/2000))))*SQRT(2*Basic!$C$4*9.81)*Tool!$B$125)+(COS(RADIANS(90-DEGREES(ASIN(AD1401/2000))))*SQRT(2*Basic!$C$4*9.81)*COS(RADIANS(90-DEGREES(ASIN(AD1401/2000))))*SQRT(2*Basic!$C$4*9.81))))/(2*9.81)</f>
        <v>1.35234601609</v>
      </c>
      <c r="AS1401" s="75">
        <f>(1/9.81)*((SQRT((SIN(RADIANS(90-DEGREES(ASIN(AD1401/2000))))*SQRT(2*Basic!$C$4*9.81)*Tool!$B$125*SIN(RADIANS(90-DEGREES(ASIN(AD1401/2000))))*SQRT(2*Basic!$C$4*9.81)*Tool!$B$125)+(COS(RADIANS(90-DEGREES(ASIN(AD1401/2000))))*SQRT(2*Basic!$C$4*9.81)*COS(RADIANS(90-DEGREES(ASIN(AD1401/2000))))*SQRT(2*Basic!$C$4*9.81))))*SIN(RADIANS(AK1401))+(SQRT(((SQRT((SIN(RADIANS(90-DEGREES(ASIN(AD1401/2000))))*SQRT(2*Basic!$C$4*9.81)*Tool!$B$125*SIN(RADIANS(90-DEGREES(ASIN(AD1401/2000))))*SQRT(2*Basic!$C$4*9.81)*Tool!$B$125)+(COS(RADIANS(90-DEGREES(ASIN(AD1401/2000))))*SQRT(2*Basic!$C$4*9.81)*COS(RADIANS(90-DEGREES(ASIN(AD1401/2000))))*SQRT(2*Basic!$C$4*9.81))))*SIN(RADIANS(AK1401))*(SQRT((SIN(RADIANS(90-DEGREES(ASIN(AD1401/2000))))*SQRT(2*Basic!$C$4*9.81)*Tool!$B$125*SIN(RADIANS(90-DEGREES(ASIN(AD1401/2000))))*SQRT(2*Basic!$C$4*9.81)*Tool!$B$125)+(COS(RADIANS(90-DEGREES(ASIN(AD1401/2000))))*SQRT(2*Basic!$C$4*9.81)*COS(RADIANS(90-DEGREES(ASIN(AD1401/2000))))*SQRT(2*Basic!$C$4*9.81))))*SIN(RADIANS(AK1401)))-19.62*(-Basic!$C$3))))*(SQRT((SIN(RADIANS(90-DEGREES(ASIN(AD1401/2000))))*SQRT(2*Basic!$C$4*9.81)*Tool!$B$125*SIN(RADIANS(90-DEGREES(ASIN(AD1401/2000))))*SQRT(2*Basic!$C$4*9.81)*Tool!$B$125)+(COS(RADIANS(90-DEGREES(ASIN(AD1401/2000))))*SQRT(2*Basic!$C$4*9.81)*COS(RADIANS(90-DEGREES(ASIN(AD1401/2000))))*SQRT(2*Basic!$C$4*9.81))))*COS(RADIANS(AK1401))</f>
        <v>5.7538986192540671</v>
      </c>
    </row>
    <row r="1402" spans="6:45" x14ac:dyDescent="0.3">
      <c r="F1402">
        <v>1400</v>
      </c>
      <c r="G1402" s="31">
        <f t="shared" si="140"/>
        <v>4.1272581884958575</v>
      </c>
      <c r="H1402" s="35">
        <f>Tool!$E$10+('Trajectory Map'!G1402*SIN(RADIANS(90-2*DEGREES(ASIN($D$5/2000))))/COS(RADIANS(90-2*DEGREES(ASIN($D$5/2000))))-('Trajectory Map'!G1402*'Trajectory Map'!G1402/((VLOOKUP($D$5,$AD$3:$AR$2002,15,FALSE)*4*COS(RADIANS(90-2*DEGREES(ASIN($D$5/2000))))*COS(RADIANS(90-2*DEGREES(ASIN($D$5/2000))))))))</f>
        <v>3.2240541703904007</v>
      </c>
      <c r="AD1402" s="33">
        <f t="shared" si="144"/>
        <v>1400</v>
      </c>
      <c r="AE1402" s="33">
        <f t="shared" si="141"/>
        <v>1428.2856857085701</v>
      </c>
      <c r="AH1402" s="33">
        <f t="shared" si="142"/>
        <v>44.427004000805709</v>
      </c>
      <c r="AI1402" s="33">
        <f t="shared" si="143"/>
        <v>45.572995999194291</v>
      </c>
      <c r="AK1402" s="75">
        <f t="shared" si="145"/>
        <v>1.1459919983885811</v>
      </c>
      <c r="AN1402" s="64"/>
      <c r="AQ1402" s="64"/>
      <c r="AR1402" s="75">
        <f>(SQRT((SIN(RADIANS(90-DEGREES(ASIN(AD1402/2000))))*SQRT(2*Basic!$C$4*9.81)*Tool!$B$125*SIN(RADIANS(90-DEGREES(ASIN(AD1402/2000))))*SQRT(2*Basic!$C$4*9.81)*Tool!$B$125)+(COS(RADIANS(90-DEGREES(ASIN(AD1402/2000))))*SQRT(2*Basic!$C$4*9.81)*COS(RADIANS(90-DEGREES(ASIN(AD1402/2000))))*SQRT(2*Basic!$C$4*9.81))))*(SQRT((SIN(RADIANS(90-DEGREES(ASIN(AD1402/2000))))*SQRT(2*Basic!$C$4*9.81)*Tool!$B$125*SIN(RADIANS(90-DEGREES(ASIN(AD1402/2000))))*SQRT(2*Basic!$C$4*9.81)*Tool!$B$125)+(COS(RADIANS(90-DEGREES(ASIN(AD1402/2000))))*SQRT(2*Basic!$C$4*9.81)*COS(RADIANS(90-DEGREES(ASIN(AD1402/2000))))*SQRT(2*Basic!$C$4*9.81))))/(2*9.81)</f>
        <v>1.3530963999999999</v>
      </c>
      <c r="AS1402" s="75">
        <f>(1/9.81)*((SQRT((SIN(RADIANS(90-DEGREES(ASIN(AD1402/2000))))*SQRT(2*Basic!$C$4*9.81)*Tool!$B$125*SIN(RADIANS(90-DEGREES(ASIN(AD1402/2000))))*SQRT(2*Basic!$C$4*9.81)*Tool!$B$125)+(COS(RADIANS(90-DEGREES(ASIN(AD1402/2000))))*SQRT(2*Basic!$C$4*9.81)*COS(RADIANS(90-DEGREES(ASIN(AD1402/2000))))*SQRT(2*Basic!$C$4*9.81))))*SIN(RADIANS(AK1402))+(SQRT(((SQRT((SIN(RADIANS(90-DEGREES(ASIN(AD1402/2000))))*SQRT(2*Basic!$C$4*9.81)*Tool!$B$125*SIN(RADIANS(90-DEGREES(ASIN(AD1402/2000))))*SQRT(2*Basic!$C$4*9.81)*Tool!$B$125)+(COS(RADIANS(90-DEGREES(ASIN(AD1402/2000))))*SQRT(2*Basic!$C$4*9.81)*COS(RADIANS(90-DEGREES(ASIN(AD1402/2000))))*SQRT(2*Basic!$C$4*9.81))))*SIN(RADIANS(AK1402))*(SQRT((SIN(RADIANS(90-DEGREES(ASIN(AD1402/2000))))*SQRT(2*Basic!$C$4*9.81)*Tool!$B$125*SIN(RADIANS(90-DEGREES(ASIN(AD1402/2000))))*SQRT(2*Basic!$C$4*9.81)*Tool!$B$125)+(COS(RADIANS(90-DEGREES(ASIN(AD1402/2000))))*SQRT(2*Basic!$C$4*9.81)*COS(RADIANS(90-DEGREES(ASIN(AD1402/2000))))*SQRT(2*Basic!$C$4*9.81))))*SIN(RADIANS(AK1402)))-19.62*(-Basic!$C$3))))*(SQRT((SIN(RADIANS(90-DEGREES(ASIN(AD1402/2000))))*SQRT(2*Basic!$C$4*9.81)*Tool!$B$125*SIN(RADIANS(90-DEGREES(ASIN(AD1402/2000))))*SQRT(2*Basic!$C$4*9.81)*Tool!$B$125)+(COS(RADIANS(90-DEGREES(ASIN(AD1402/2000))))*SQRT(2*Basic!$C$4*9.81)*COS(RADIANS(90-DEGREES(ASIN(AD1402/2000))))*SQRT(2*Basic!$C$4*9.81))))*COS(RADIANS(AK1402))</f>
        <v>5.751853994299494</v>
      </c>
    </row>
    <row r="1403" spans="6:45" x14ac:dyDescent="0.3">
      <c r="F1403">
        <v>1401</v>
      </c>
      <c r="G1403" s="31">
        <f t="shared" si="140"/>
        <v>4.1302062300590681</v>
      </c>
      <c r="H1403" s="35">
        <f>Tool!$E$10+('Trajectory Map'!G1403*SIN(RADIANS(90-2*DEGREES(ASIN($D$5/2000))))/COS(RADIANS(90-2*DEGREES(ASIN($D$5/2000))))-('Trajectory Map'!G1403*'Trajectory Map'!G1403/((VLOOKUP($D$5,$AD$3:$AR$2002,15,FALSE)*4*COS(RADIANS(90-2*DEGREES(ASIN($D$5/2000))))*COS(RADIANS(90-2*DEGREES(ASIN($D$5/2000))))))))</f>
        <v>3.2196521096840485</v>
      </c>
      <c r="AD1403" s="33">
        <f t="shared" si="144"/>
        <v>1401</v>
      </c>
      <c r="AE1403" s="33">
        <f t="shared" si="141"/>
        <v>1427.3048027663888</v>
      </c>
      <c r="AH1403" s="33">
        <f t="shared" si="142"/>
        <v>44.467132847993149</v>
      </c>
      <c r="AI1403" s="33">
        <f t="shared" si="143"/>
        <v>45.532867152006851</v>
      </c>
      <c r="AK1403" s="75">
        <f t="shared" si="145"/>
        <v>1.0657343040137022</v>
      </c>
      <c r="AN1403" s="64"/>
      <c r="AQ1403" s="64"/>
      <c r="AR1403" s="75">
        <f>(SQRT((SIN(RADIANS(90-DEGREES(ASIN(AD1403/2000))))*SQRT(2*Basic!$C$4*9.81)*Tool!$B$125*SIN(RADIANS(90-DEGREES(ASIN(AD1403/2000))))*SQRT(2*Basic!$C$4*9.81)*Tool!$B$125)+(COS(RADIANS(90-DEGREES(ASIN(AD1403/2000))))*SQRT(2*Basic!$C$4*9.81)*COS(RADIANS(90-DEGREES(ASIN(AD1403/2000))))*SQRT(2*Basic!$C$4*9.81))))*(SQRT((SIN(RADIANS(90-DEGREES(ASIN(AD1403/2000))))*SQRT(2*Basic!$C$4*9.81)*Tool!$B$125*SIN(RADIANS(90-DEGREES(ASIN(AD1403/2000))))*SQRT(2*Basic!$C$4*9.81)*Tool!$B$125)+(COS(RADIANS(90-DEGREES(ASIN(AD1403/2000))))*SQRT(2*Basic!$C$4*9.81)*COS(RADIANS(90-DEGREES(ASIN(AD1403/2000))))*SQRT(2*Basic!$C$4*9.81))))/(2*9.81)</f>
        <v>1.3538473200899999</v>
      </c>
      <c r="AS1403" s="75">
        <f>(1/9.81)*((SQRT((SIN(RADIANS(90-DEGREES(ASIN(AD1403/2000))))*SQRT(2*Basic!$C$4*9.81)*Tool!$B$125*SIN(RADIANS(90-DEGREES(ASIN(AD1403/2000))))*SQRT(2*Basic!$C$4*9.81)*Tool!$B$125)+(COS(RADIANS(90-DEGREES(ASIN(AD1403/2000))))*SQRT(2*Basic!$C$4*9.81)*COS(RADIANS(90-DEGREES(ASIN(AD1403/2000))))*SQRT(2*Basic!$C$4*9.81))))*SIN(RADIANS(AK1403))+(SQRT(((SQRT((SIN(RADIANS(90-DEGREES(ASIN(AD1403/2000))))*SQRT(2*Basic!$C$4*9.81)*Tool!$B$125*SIN(RADIANS(90-DEGREES(ASIN(AD1403/2000))))*SQRT(2*Basic!$C$4*9.81)*Tool!$B$125)+(COS(RADIANS(90-DEGREES(ASIN(AD1403/2000))))*SQRT(2*Basic!$C$4*9.81)*COS(RADIANS(90-DEGREES(ASIN(AD1403/2000))))*SQRT(2*Basic!$C$4*9.81))))*SIN(RADIANS(AK1403))*(SQRT((SIN(RADIANS(90-DEGREES(ASIN(AD1403/2000))))*SQRT(2*Basic!$C$4*9.81)*Tool!$B$125*SIN(RADIANS(90-DEGREES(ASIN(AD1403/2000))))*SQRT(2*Basic!$C$4*9.81)*Tool!$B$125)+(COS(RADIANS(90-DEGREES(ASIN(AD1403/2000))))*SQRT(2*Basic!$C$4*9.81)*COS(RADIANS(90-DEGREES(ASIN(AD1403/2000))))*SQRT(2*Basic!$C$4*9.81))))*SIN(RADIANS(AK1403)))-19.62*(-Basic!$C$3))))*(SQRT((SIN(RADIANS(90-DEGREES(ASIN(AD1403/2000))))*SQRT(2*Basic!$C$4*9.81)*Tool!$B$125*SIN(RADIANS(90-DEGREES(ASIN(AD1403/2000))))*SQRT(2*Basic!$C$4*9.81)*Tool!$B$125)+(COS(RADIANS(90-DEGREES(ASIN(AD1403/2000))))*SQRT(2*Basic!$C$4*9.81)*COS(RADIANS(90-DEGREES(ASIN(AD1403/2000))))*SQRT(2*Basic!$C$4*9.81))))*COS(RADIANS(AK1403))</f>
        <v>5.7497943138923642</v>
      </c>
    </row>
    <row r="1404" spans="6:45" x14ac:dyDescent="0.3">
      <c r="F1404">
        <v>1402</v>
      </c>
      <c r="G1404" s="31">
        <f t="shared" si="140"/>
        <v>4.1331542716222796</v>
      </c>
      <c r="H1404" s="35">
        <f>Tool!$E$10+('Trajectory Map'!G1404*SIN(RADIANS(90-2*DEGREES(ASIN($D$5/2000))))/COS(RADIANS(90-2*DEGREES(ASIN($D$5/2000))))-('Trajectory Map'!G1404*'Trajectory Map'!G1404/((VLOOKUP($D$5,$AD$3:$AR$2002,15,FALSE)*4*COS(RADIANS(90-2*DEGREES(ASIN($D$5/2000))))*COS(RADIANS(90-2*DEGREES(ASIN($D$5/2000))))))))</f>
        <v>3.2152465953841816</v>
      </c>
      <c r="AD1404" s="33">
        <f t="shared" si="144"/>
        <v>1402</v>
      </c>
      <c r="AE1404" s="33">
        <f t="shared" si="141"/>
        <v>1426.3225441673424</v>
      </c>
      <c r="AH1404" s="33">
        <f t="shared" si="142"/>
        <v>44.507289301658545</v>
      </c>
      <c r="AI1404" s="33">
        <f t="shared" si="143"/>
        <v>45.492710698341455</v>
      </c>
      <c r="AK1404" s="75">
        <f t="shared" si="145"/>
        <v>0.98542139668290929</v>
      </c>
      <c r="AN1404" s="64"/>
      <c r="AQ1404" s="64"/>
      <c r="AR1404" s="75">
        <f>(SQRT((SIN(RADIANS(90-DEGREES(ASIN(AD1404/2000))))*SQRT(2*Basic!$C$4*9.81)*Tool!$B$125*SIN(RADIANS(90-DEGREES(ASIN(AD1404/2000))))*SQRT(2*Basic!$C$4*9.81)*Tool!$B$125)+(COS(RADIANS(90-DEGREES(ASIN(AD1404/2000))))*SQRT(2*Basic!$C$4*9.81)*COS(RADIANS(90-DEGREES(ASIN(AD1404/2000))))*SQRT(2*Basic!$C$4*9.81))))*(SQRT((SIN(RADIANS(90-DEGREES(ASIN(AD1404/2000))))*SQRT(2*Basic!$C$4*9.81)*Tool!$B$125*SIN(RADIANS(90-DEGREES(ASIN(AD1404/2000))))*SQRT(2*Basic!$C$4*9.81)*Tool!$B$125)+(COS(RADIANS(90-DEGREES(ASIN(AD1404/2000))))*SQRT(2*Basic!$C$4*9.81)*COS(RADIANS(90-DEGREES(ASIN(AD1404/2000))))*SQRT(2*Basic!$C$4*9.81))))/(2*9.81)</f>
        <v>1.35459877636</v>
      </c>
      <c r="AS1404" s="75">
        <f>(1/9.81)*((SQRT((SIN(RADIANS(90-DEGREES(ASIN(AD1404/2000))))*SQRT(2*Basic!$C$4*9.81)*Tool!$B$125*SIN(RADIANS(90-DEGREES(ASIN(AD1404/2000))))*SQRT(2*Basic!$C$4*9.81)*Tool!$B$125)+(COS(RADIANS(90-DEGREES(ASIN(AD1404/2000))))*SQRT(2*Basic!$C$4*9.81)*COS(RADIANS(90-DEGREES(ASIN(AD1404/2000))))*SQRT(2*Basic!$C$4*9.81))))*SIN(RADIANS(AK1404))+(SQRT(((SQRT((SIN(RADIANS(90-DEGREES(ASIN(AD1404/2000))))*SQRT(2*Basic!$C$4*9.81)*Tool!$B$125*SIN(RADIANS(90-DEGREES(ASIN(AD1404/2000))))*SQRT(2*Basic!$C$4*9.81)*Tool!$B$125)+(COS(RADIANS(90-DEGREES(ASIN(AD1404/2000))))*SQRT(2*Basic!$C$4*9.81)*COS(RADIANS(90-DEGREES(ASIN(AD1404/2000))))*SQRT(2*Basic!$C$4*9.81))))*SIN(RADIANS(AK1404))*(SQRT((SIN(RADIANS(90-DEGREES(ASIN(AD1404/2000))))*SQRT(2*Basic!$C$4*9.81)*Tool!$B$125*SIN(RADIANS(90-DEGREES(ASIN(AD1404/2000))))*SQRT(2*Basic!$C$4*9.81)*Tool!$B$125)+(COS(RADIANS(90-DEGREES(ASIN(AD1404/2000))))*SQRT(2*Basic!$C$4*9.81)*COS(RADIANS(90-DEGREES(ASIN(AD1404/2000))))*SQRT(2*Basic!$C$4*9.81))))*SIN(RADIANS(AK1404)))-19.62*(-Basic!$C$3))))*(SQRT((SIN(RADIANS(90-DEGREES(ASIN(AD1404/2000))))*SQRT(2*Basic!$C$4*9.81)*Tool!$B$125*SIN(RADIANS(90-DEGREES(ASIN(AD1404/2000))))*SQRT(2*Basic!$C$4*9.81)*Tool!$B$125)+(COS(RADIANS(90-DEGREES(ASIN(AD1404/2000))))*SQRT(2*Basic!$C$4*9.81)*COS(RADIANS(90-DEGREES(ASIN(AD1404/2000))))*SQRT(2*Basic!$C$4*9.81))))*COS(RADIANS(AK1404))</f>
        <v>5.7477195693868346</v>
      </c>
    </row>
    <row r="1405" spans="6:45" x14ac:dyDescent="0.3">
      <c r="F1405">
        <v>1403</v>
      </c>
      <c r="G1405" s="31">
        <f t="shared" si="140"/>
        <v>4.136102313185491</v>
      </c>
      <c r="H1405" s="35">
        <f>Tool!$E$10+('Trajectory Map'!G1405*SIN(RADIANS(90-2*DEGREES(ASIN($D$5/2000))))/COS(RADIANS(90-2*DEGREES(ASIN($D$5/2000))))-('Trajectory Map'!G1405*'Trajectory Map'!G1405/((VLOOKUP($D$5,$AD$3:$AR$2002,15,FALSE)*4*COS(RADIANS(90-2*DEGREES(ASIN($D$5/2000))))*COS(RADIANS(90-2*DEGREES(ASIN($D$5/2000))))))))</f>
        <v>3.2108376274907999</v>
      </c>
      <c r="AD1405" s="33">
        <f t="shared" si="144"/>
        <v>1403</v>
      </c>
      <c r="AE1405" s="33">
        <f t="shared" si="141"/>
        <v>1425.3389070673684</v>
      </c>
      <c r="AH1405" s="33">
        <f t="shared" si="142"/>
        <v>44.547473438621722</v>
      </c>
      <c r="AI1405" s="33">
        <f t="shared" si="143"/>
        <v>45.452526561378278</v>
      </c>
      <c r="AK1405" s="75">
        <f t="shared" si="145"/>
        <v>0.90505312275655569</v>
      </c>
      <c r="AN1405" s="64"/>
      <c r="AQ1405" s="64"/>
      <c r="AR1405" s="75">
        <f>(SQRT((SIN(RADIANS(90-DEGREES(ASIN(AD1405/2000))))*SQRT(2*Basic!$C$4*9.81)*Tool!$B$125*SIN(RADIANS(90-DEGREES(ASIN(AD1405/2000))))*SQRT(2*Basic!$C$4*9.81)*Tool!$B$125)+(COS(RADIANS(90-DEGREES(ASIN(AD1405/2000))))*SQRT(2*Basic!$C$4*9.81)*COS(RADIANS(90-DEGREES(ASIN(AD1405/2000))))*SQRT(2*Basic!$C$4*9.81))))*(SQRT((SIN(RADIANS(90-DEGREES(ASIN(AD1405/2000))))*SQRT(2*Basic!$C$4*9.81)*Tool!$B$125*SIN(RADIANS(90-DEGREES(ASIN(AD1405/2000))))*SQRT(2*Basic!$C$4*9.81)*Tool!$B$125)+(COS(RADIANS(90-DEGREES(ASIN(AD1405/2000))))*SQRT(2*Basic!$C$4*9.81)*COS(RADIANS(90-DEGREES(ASIN(AD1405/2000))))*SQRT(2*Basic!$C$4*9.81))))/(2*9.81)</f>
        <v>1.3553507688100002</v>
      </c>
      <c r="AS1405" s="75">
        <f>(1/9.81)*((SQRT((SIN(RADIANS(90-DEGREES(ASIN(AD1405/2000))))*SQRT(2*Basic!$C$4*9.81)*Tool!$B$125*SIN(RADIANS(90-DEGREES(ASIN(AD1405/2000))))*SQRT(2*Basic!$C$4*9.81)*Tool!$B$125)+(COS(RADIANS(90-DEGREES(ASIN(AD1405/2000))))*SQRT(2*Basic!$C$4*9.81)*COS(RADIANS(90-DEGREES(ASIN(AD1405/2000))))*SQRT(2*Basic!$C$4*9.81))))*SIN(RADIANS(AK1405))+(SQRT(((SQRT((SIN(RADIANS(90-DEGREES(ASIN(AD1405/2000))))*SQRT(2*Basic!$C$4*9.81)*Tool!$B$125*SIN(RADIANS(90-DEGREES(ASIN(AD1405/2000))))*SQRT(2*Basic!$C$4*9.81)*Tool!$B$125)+(COS(RADIANS(90-DEGREES(ASIN(AD1405/2000))))*SQRT(2*Basic!$C$4*9.81)*COS(RADIANS(90-DEGREES(ASIN(AD1405/2000))))*SQRT(2*Basic!$C$4*9.81))))*SIN(RADIANS(AK1405))*(SQRT((SIN(RADIANS(90-DEGREES(ASIN(AD1405/2000))))*SQRT(2*Basic!$C$4*9.81)*Tool!$B$125*SIN(RADIANS(90-DEGREES(ASIN(AD1405/2000))))*SQRT(2*Basic!$C$4*9.81)*Tool!$B$125)+(COS(RADIANS(90-DEGREES(ASIN(AD1405/2000))))*SQRT(2*Basic!$C$4*9.81)*COS(RADIANS(90-DEGREES(ASIN(AD1405/2000))))*SQRT(2*Basic!$C$4*9.81))))*SIN(RADIANS(AK1405)))-19.62*(-Basic!$C$3))))*(SQRT((SIN(RADIANS(90-DEGREES(ASIN(AD1405/2000))))*SQRT(2*Basic!$C$4*9.81)*Tool!$B$125*SIN(RADIANS(90-DEGREES(ASIN(AD1405/2000))))*SQRT(2*Basic!$C$4*9.81)*Tool!$B$125)+(COS(RADIANS(90-DEGREES(ASIN(AD1405/2000))))*SQRT(2*Basic!$C$4*9.81)*COS(RADIANS(90-DEGREES(ASIN(AD1405/2000))))*SQRT(2*Basic!$C$4*9.81))))*COS(RADIANS(AK1405))</f>
        <v>5.7456297521622117</v>
      </c>
    </row>
    <row r="1406" spans="6:45" x14ac:dyDescent="0.3">
      <c r="F1406">
        <v>1404</v>
      </c>
      <c r="G1406" s="31">
        <f t="shared" si="140"/>
        <v>4.1390503547487025</v>
      </c>
      <c r="H1406" s="35">
        <f>Tool!$E$10+('Trajectory Map'!G1406*SIN(RADIANS(90-2*DEGREES(ASIN($D$5/2000))))/COS(RADIANS(90-2*DEGREES(ASIN($D$5/2000))))-('Trajectory Map'!G1406*'Trajectory Map'!G1406/((VLOOKUP($D$5,$AD$3:$AR$2002,15,FALSE)*4*COS(RADIANS(90-2*DEGREES(ASIN($D$5/2000))))*COS(RADIANS(90-2*DEGREES(ASIN($D$5/2000))))))))</f>
        <v>3.2064252060039049</v>
      </c>
      <c r="AD1406" s="33">
        <f t="shared" si="144"/>
        <v>1404</v>
      </c>
      <c r="AE1406" s="33">
        <f t="shared" si="141"/>
        <v>1424.3538886105516</v>
      </c>
      <c r="AH1406" s="33">
        <f t="shared" si="142"/>
        <v>44.587685336022133</v>
      </c>
      <c r="AI1406" s="33">
        <f t="shared" si="143"/>
        <v>45.412314663977867</v>
      </c>
      <c r="AK1406" s="75">
        <f t="shared" si="145"/>
        <v>0.82462932795573352</v>
      </c>
      <c r="AN1406" s="64"/>
      <c r="AQ1406" s="64"/>
      <c r="AR1406" s="75">
        <f>(SQRT((SIN(RADIANS(90-DEGREES(ASIN(AD1406/2000))))*SQRT(2*Basic!$C$4*9.81)*Tool!$B$125*SIN(RADIANS(90-DEGREES(ASIN(AD1406/2000))))*SQRT(2*Basic!$C$4*9.81)*Tool!$B$125)+(COS(RADIANS(90-DEGREES(ASIN(AD1406/2000))))*SQRT(2*Basic!$C$4*9.81)*COS(RADIANS(90-DEGREES(ASIN(AD1406/2000))))*SQRT(2*Basic!$C$4*9.81))))*(SQRT((SIN(RADIANS(90-DEGREES(ASIN(AD1406/2000))))*SQRT(2*Basic!$C$4*9.81)*Tool!$B$125*SIN(RADIANS(90-DEGREES(ASIN(AD1406/2000))))*SQRT(2*Basic!$C$4*9.81)*Tool!$B$125)+(COS(RADIANS(90-DEGREES(ASIN(AD1406/2000))))*SQRT(2*Basic!$C$4*9.81)*COS(RADIANS(90-DEGREES(ASIN(AD1406/2000))))*SQRT(2*Basic!$C$4*9.81))))/(2*9.81)</f>
        <v>1.3561032974399998</v>
      </c>
      <c r="AS1406" s="75">
        <f>(1/9.81)*((SQRT((SIN(RADIANS(90-DEGREES(ASIN(AD1406/2000))))*SQRT(2*Basic!$C$4*9.81)*Tool!$B$125*SIN(RADIANS(90-DEGREES(ASIN(AD1406/2000))))*SQRT(2*Basic!$C$4*9.81)*Tool!$B$125)+(COS(RADIANS(90-DEGREES(ASIN(AD1406/2000))))*SQRT(2*Basic!$C$4*9.81)*COS(RADIANS(90-DEGREES(ASIN(AD1406/2000))))*SQRT(2*Basic!$C$4*9.81))))*SIN(RADIANS(AK1406))+(SQRT(((SQRT((SIN(RADIANS(90-DEGREES(ASIN(AD1406/2000))))*SQRT(2*Basic!$C$4*9.81)*Tool!$B$125*SIN(RADIANS(90-DEGREES(ASIN(AD1406/2000))))*SQRT(2*Basic!$C$4*9.81)*Tool!$B$125)+(COS(RADIANS(90-DEGREES(ASIN(AD1406/2000))))*SQRT(2*Basic!$C$4*9.81)*COS(RADIANS(90-DEGREES(ASIN(AD1406/2000))))*SQRT(2*Basic!$C$4*9.81))))*SIN(RADIANS(AK1406))*(SQRT((SIN(RADIANS(90-DEGREES(ASIN(AD1406/2000))))*SQRT(2*Basic!$C$4*9.81)*Tool!$B$125*SIN(RADIANS(90-DEGREES(ASIN(AD1406/2000))))*SQRT(2*Basic!$C$4*9.81)*Tool!$B$125)+(COS(RADIANS(90-DEGREES(ASIN(AD1406/2000))))*SQRT(2*Basic!$C$4*9.81)*COS(RADIANS(90-DEGREES(ASIN(AD1406/2000))))*SQRT(2*Basic!$C$4*9.81))))*SIN(RADIANS(AK1406)))-19.62*(-Basic!$C$3))))*(SQRT((SIN(RADIANS(90-DEGREES(ASIN(AD1406/2000))))*SQRT(2*Basic!$C$4*9.81)*Tool!$B$125*SIN(RADIANS(90-DEGREES(ASIN(AD1406/2000))))*SQRT(2*Basic!$C$4*9.81)*Tool!$B$125)+(COS(RADIANS(90-DEGREES(ASIN(AD1406/2000))))*SQRT(2*Basic!$C$4*9.81)*COS(RADIANS(90-DEGREES(ASIN(AD1406/2000))))*SQRT(2*Basic!$C$4*9.81))))*COS(RADIANS(AK1406))</f>
        <v>5.7435248536227981</v>
      </c>
    </row>
    <row r="1407" spans="6:45" x14ac:dyDescent="0.3">
      <c r="F1407">
        <v>1405</v>
      </c>
      <c r="G1407" s="31">
        <f t="shared" si="140"/>
        <v>4.141998396311914</v>
      </c>
      <c r="H1407" s="35">
        <f>Tool!$E$10+('Trajectory Map'!G1407*SIN(RADIANS(90-2*DEGREES(ASIN($D$5/2000))))/COS(RADIANS(90-2*DEGREES(ASIN($D$5/2000))))-('Trajectory Map'!G1407*'Trajectory Map'!G1407/((VLOOKUP($D$5,$AD$3:$AR$2002,15,FALSE)*4*COS(RADIANS(90-2*DEGREES(ASIN($D$5/2000))))*COS(RADIANS(90-2*DEGREES(ASIN($D$5/2000))))))))</f>
        <v>3.2020093309234952</v>
      </c>
      <c r="AD1407" s="33">
        <f t="shared" si="144"/>
        <v>1405</v>
      </c>
      <c r="AE1407" s="33">
        <f t="shared" si="141"/>
        <v>1423.3674859290554</v>
      </c>
      <c r="AH1407" s="33">
        <f t="shared" si="142"/>
        <v>44.627925071320867</v>
      </c>
      <c r="AI1407" s="33">
        <f t="shared" si="143"/>
        <v>45.372074928679133</v>
      </c>
      <c r="AK1407" s="75">
        <f t="shared" si="145"/>
        <v>0.74414985735826633</v>
      </c>
      <c r="AN1407" s="64"/>
      <c r="AQ1407" s="64"/>
      <c r="AR1407" s="75">
        <f>(SQRT((SIN(RADIANS(90-DEGREES(ASIN(AD1407/2000))))*SQRT(2*Basic!$C$4*9.81)*Tool!$B$125*SIN(RADIANS(90-DEGREES(ASIN(AD1407/2000))))*SQRT(2*Basic!$C$4*9.81)*Tool!$B$125)+(COS(RADIANS(90-DEGREES(ASIN(AD1407/2000))))*SQRT(2*Basic!$C$4*9.81)*COS(RADIANS(90-DEGREES(ASIN(AD1407/2000))))*SQRT(2*Basic!$C$4*9.81))))*(SQRT((SIN(RADIANS(90-DEGREES(ASIN(AD1407/2000))))*SQRT(2*Basic!$C$4*9.81)*Tool!$B$125*SIN(RADIANS(90-DEGREES(ASIN(AD1407/2000))))*SQRT(2*Basic!$C$4*9.81)*Tool!$B$125)+(COS(RADIANS(90-DEGREES(ASIN(AD1407/2000))))*SQRT(2*Basic!$C$4*9.81)*COS(RADIANS(90-DEGREES(ASIN(AD1407/2000))))*SQRT(2*Basic!$C$4*9.81))))/(2*9.81)</f>
        <v>1.3568563622500001</v>
      </c>
      <c r="AS1407" s="75">
        <f>(1/9.81)*((SQRT((SIN(RADIANS(90-DEGREES(ASIN(AD1407/2000))))*SQRT(2*Basic!$C$4*9.81)*Tool!$B$125*SIN(RADIANS(90-DEGREES(ASIN(AD1407/2000))))*SQRT(2*Basic!$C$4*9.81)*Tool!$B$125)+(COS(RADIANS(90-DEGREES(ASIN(AD1407/2000))))*SQRT(2*Basic!$C$4*9.81)*COS(RADIANS(90-DEGREES(ASIN(AD1407/2000))))*SQRT(2*Basic!$C$4*9.81))))*SIN(RADIANS(AK1407))+(SQRT(((SQRT((SIN(RADIANS(90-DEGREES(ASIN(AD1407/2000))))*SQRT(2*Basic!$C$4*9.81)*Tool!$B$125*SIN(RADIANS(90-DEGREES(ASIN(AD1407/2000))))*SQRT(2*Basic!$C$4*9.81)*Tool!$B$125)+(COS(RADIANS(90-DEGREES(ASIN(AD1407/2000))))*SQRT(2*Basic!$C$4*9.81)*COS(RADIANS(90-DEGREES(ASIN(AD1407/2000))))*SQRT(2*Basic!$C$4*9.81))))*SIN(RADIANS(AK1407))*(SQRT((SIN(RADIANS(90-DEGREES(ASIN(AD1407/2000))))*SQRT(2*Basic!$C$4*9.81)*Tool!$B$125*SIN(RADIANS(90-DEGREES(ASIN(AD1407/2000))))*SQRT(2*Basic!$C$4*9.81)*Tool!$B$125)+(COS(RADIANS(90-DEGREES(ASIN(AD1407/2000))))*SQRT(2*Basic!$C$4*9.81)*COS(RADIANS(90-DEGREES(ASIN(AD1407/2000))))*SQRT(2*Basic!$C$4*9.81))))*SIN(RADIANS(AK1407)))-19.62*(-Basic!$C$3))))*(SQRT((SIN(RADIANS(90-DEGREES(ASIN(AD1407/2000))))*SQRT(2*Basic!$C$4*9.81)*Tool!$B$125*SIN(RADIANS(90-DEGREES(ASIN(AD1407/2000))))*SQRT(2*Basic!$C$4*9.81)*Tool!$B$125)+(COS(RADIANS(90-DEGREES(ASIN(AD1407/2000))))*SQRT(2*Basic!$C$4*9.81)*COS(RADIANS(90-DEGREES(ASIN(AD1407/2000))))*SQRT(2*Basic!$C$4*9.81))))*COS(RADIANS(AK1407))</f>
        <v>5.741404865197751</v>
      </c>
    </row>
    <row r="1408" spans="6:45" x14ac:dyDescent="0.3">
      <c r="F1408">
        <v>1406</v>
      </c>
      <c r="G1408" s="31">
        <f t="shared" si="140"/>
        <v>4.1449464378751246</v>
      </c>
      <c r="H1408" s="35">
        <f>Tool!$E$10+('Trajectory Map'!G1408*SIN(RADIANS(90-2*DEGREES(ASIN($D$5/2000))))/COS(RADIANS(90-2*DEGREES(ASIN($D$5/2000))))-('Trajectory Map'!G1408*'Trajectory Map'!G1408/((VLOOKUP($D$5,$AD$3:$AR$2002,15,FALSE)*4*COS(RADIANS(90-2*DEGREES(ASIN($D$5/2000))))*COS(RADIANS(90-2*DEGREES(ASIN($D$5/2000))))))))</f>
        <v>3.1975900022495729</v>
      </c>
      <c r="AD1408" s="33">
        <f t="shared" si="144"/>
        <v>1406</v>
      </c>
      <c r="AE1408" s="33">
        <f t="shared" si="141"/>
        <v>1422.3796961430517</v>
      </c>
      <c r="AH1408" s="33">
        <f t="shared" si="142"/>
        <v>44.668192722302422</v>
      </c>
      <c r="AI1408" s="33">
        <f t="shared" si="143"/>
        <v>45.331807277697578</v>
      </c>
      <c r="AK1408" s="75">
        <f t="shared" si="145"/>
        <v>0.66361455539515646</v>
      </c>
      <c r="AN1408" s="64"/>
      <c r="AQ1408" s="64"/>
      <c r="AR1408" s="75">
        <f>(SQRT((SIN(RADIANS(90-DEGREES(ASIN(AD1408/2000))))*SQRT(2*Basic!$C$4*9.81)*Tool!$B$125*SIN(RADIANS(90-DEGREES(ASIN(AD1408/2000))))*SQRT(2*Basic!$C$4*9.81)*Tool!$B$125)+(COS(RADIANS(90-DEGREES(ASIN(AD1408/2000))))*SQRT(2*Basic!$C$4*9.81)*COS(RADIANS(90-DEGREES(ASIN(AD1408/2000))))*SQRT(2*Basic!$C$4*9.81))))*(SQRT((SIN(RADIANS(90-DEGREES(ASIN(AD1408/2000))))*SQRT(2*Basic!$C$4*9.81)*Tool!$B$125*SIN(RADIANS(90-DEGREES(ASIN(AD1408/2000))))*SQRT(2*Basic!$C$4*9.81)*Tool!$B$125)+(COS(RADIANS(90-DEGREES(ASIN(AD1408/2000))))*SQRT(2*Basic!$C$4*9.81)*COS(RADIANS(90-DEGREES(ASIN(AD1408/2000))))*SQRT(2*Basic!$C$4*9.81))))/(2*9.81)</f>
        <v>1.3576099632399996</v>
      </c>
      <c r="AS1408" s="75">
        <f>(1/9.81)*((SQRT((SIN(RADIANS(90-DEGREES(ASIN(AD1408/2000))))*SQRT(2*Basic!$C$4*9.81)*Tool!$B$125*SIN(RADIANS(90-DEGREES(ASIN(AD1408/2000))))*SQRT(2*Basic!$C$4*9.81)*Tool!$B$125)+(COS(RADIANS(90-DEGREES(ASIN(AD1408/2000))))*SQRT(2*Basic!$C$4*9.81)*COS(RADIANS(90-DEGREES(ASIN(AD1408/2000))))*SQRT(2*Basic!$C$4*9.81))))*SIN(RADIANS(AK1408))+(SQRT(((SQRT((SIN(RADIANS(90-DEGREES(ASIN(AD1408/2000))))*SQRT(2*Basic!$C$4*9.81)*Tool!$B$125*SIN(RADIANS(90-DEGREES(ASIN(AD1408/2000))))*SQRT(2*Basic!$C$4*9.81)*Tool!$B$125)+(COS(RADIANS(90-DEGREES(ASIN(AD1408/2000))))*SQRT(2*Basic!$C$4*9.81)*COS(RADIANS(90-DEGREES(ASIN(AD1408/2000))))*SQRT(2*Basic!$C$4*9.81))))*SIN(RADIANS(AK1408))*(SQRT((SIN(RADIANS(90-DEGREES(ASIN(AD1408/2000))))*SQRT(2*Basic!$C$4*9.81)*Tool!$B$125*SIN(RADIANS(90-DEGREES(ASIN(AD1408/2000))))*SQRT(2*Basic!$C$4*9.81)*Tool!$B$125)+(COS(RADIANS(90-DEGREES(ASIN(AD1408/2000))))*SQRT(2*Basic!$C$4*9.81)*COS(RADIANS(90-DEGREES(ASIN(AD1408/2000))))*SQRT(2*Basic!$C$4*9.81))))*SIN(RADIANS(AK1408)))-19.62*(-Basic!$C$3))))*(SQRT((SIN(RADIANS(90-DEGREES(ASIN(AD1408/2000))))*SQRT(2*Basic!$C$4*9.81)*Tool!$B$125*SIN(RADIANS(90-DEGREES(ASIN(AD1408/2000))))*SQRT(2*Basic!$C$4*9.81)*Tool!$B$125)+(COS(RADIANS(90-DEGREES(ASIN(AD1408/2000))))*SQRT(2*Basic!$C$4*9.81)*COS(RADIANS(90-DEGREES(ASIN(AD1408/2000))))*SQRT(2*Basic!$C$4*9.81))))*COS(RADIANS(AK1408))</f>
        <v>5.7392697783409252</v>
      </c>
    </row>
    <row r="1409" spans="6:45" x14ac:dyDescent="0.3">
      <c r="F1409">
        <v>1407</v>
      </c>
      <c r="G1409" s="31">
        <f t="shared" si="140"/>
        <v>4.1478944794383361</v>
      </c>
      <c r="H1409" s="35">
        <f>Tool!$E$10+('Trajectory Map'!G1409*SIN(RADIANS(90-2*DEGREES(ASIN($D$5/2000))))/COS(RADIANS(90-2*DEGREES(ASIN($D$5/2000))))-('Trajectory Map'!G1409*'Trajectory Map'!G1409/((VLOOKUP($D$5,$AD$3:$AR$2002,15,FALSE)*4*COS(RADIANS(90-2*DEGREES(ASIN($D$5/2000))))*COS(RADIANS(90-2*DEGREES(ASIN($D$5/2000))))))))</f>
        <v>3.1931672199821346</v>
      </c>
      <c r="AD1409" s="33">
        <f t="shared" si="144"/>
        <v>1407</v>
      </c>
      <c r="AE1409" s="33">
        <f t="shared" si="141"/>
        <v>1421.3905163606516</v>
      </c>
      <c r="AH1409" s="33">
        <f t="shared" si="142"/>
        <v>44.708488367076775</v>
      </c>
      <c r="AI1409" s="33">
        <f t="shared" si="143"/>
        <v>45.291511632923225</v>
      </c>
      <c r="AK1409" s="75">
        <f t="shared" si="145"/>
        <v>0.58302326584644959</v>
      </c>
      <c r="AN1409" s="64"/>
      <c r="AQ1409" s="64"/>
      <c r="AR1409" s="75">
        <f>(SQRT((SIN(RADIANS(90-DEGREES(ASIN(AD1409/2000))))*SQRT(2*Basic!$C$4*9.81)*Tool!$B$125*SIN(RADIANS(90-DEGREES(ASIN(AD1409/2000))))*SQRT(2*Basic!$C$4*9.81)*Tool!$B$125)+(COS(RADIANS(90-DEGREES(ASIN(AD1409/2000))))*SQRT(2*Basic!$C$4*9.81)*COS(RADIANS(90-DEGREES(ASIN(AD1409/2000))))*SQRT(2*Basic!$C$4*9.81))))*(SQRT((SIN(RADIANS(90-DEGREES(ASIN(AD1409/2000))))*SQRT(2*Basic!$C$4*9.81)*Tool!$B$125*SIN(RADIANS(90-DEGREES(ASIN(AD1409/2000))))*SQRT(2*Basic!$C$4*9.81)*Tool!$B$125)+(COS(RADIANS(90-DEGREES(ASIN(AD1409/2000))))*SQRT(2*Basic!$C$4*9.81)*COS(RADIANS(90-DEGREES(ASIN(AD1409/2000))))*SQRT(2*Basic!$C$4*9.81))))/(2*9.81)</f>
        <v>1.35836410041</v>
      </c>
      <c r="AS1409" s="75">
        <f>(1/9.81)*((SQRT((SIN(RADIANS(90-DEGREES(ASIN(AD1409/2000))))*SQRT(2*Basic!$C$4*9.81)*Tool!$B$125*SIN(RADIANS(90-DEGREES(ASIN(AD1409/2000))))*SQRT(2*Basic!$C$4*9.81)*Tool!$B$125)+(COS(RADIANS(90-DEGREES(ASIN(AD1409/2000))))*SQRT(2*Basic!$C$4*9.81)*COS(RADIANS(90-DEGREES(ASIN(AD1409/2000))))*SQRT(2*Basic!$C$4*9.81))))*SIN(RADIANS(AK1409))+(SQRT(((SQRT((SIN(RADIANS(90-DEGREES(ASIN(AD1409/2000))))*SQRT(2*Basic!$C$4*9.81)*Tool!$B$125*SIN(RADIANS(90-DEGREES(ASIN(AD1409/2000))))*SQRT(2*Basic!$C$4*9.81)*Tool!$B$125)+(COS(RADIANS(90-DEGREES(ASIN(AD1409/2000))))*SQRT(2*Basic!$C$4*9.81)*COS(RADIANS(90-DEGREES(ASIN(AD1409/2000))))*SQRT(2*Basic!$C$4*9.81))))*SIN(RADIANS(AK1409))*(SQRT((SIN(RADIANS(90-DEGREES(ASIN(AD1409/2000))))*SQRT(2*Basic!$C$4*9.81)*Tool!$B$125*SIN(RADIANS(90-DEGREES(ASIN(AD1409/2000))))*SQRT(2*Basic!$C$4*9.81)*Tool!$B$125)+(COS(RADIANS(90-DEGREES(ASIN(AD1409/2000))))*SQRT(2*Basic!$C$4*9.81)*COS(RADIANS(90-DEGREES(ASIN(AD1409/2000))))*SQRT(2*Basic!$C$4*9.81))))*SIN(RADIANS(AK1409)))-19.62*(-Basic!$C$3))))*(SQRT((SIN(RADIANS(90-DEGREES(ASIN(AD1409/2000))))*SQRT(2*Basic!$C$4*9.81)*Tool!$B$125*SIN(RADIANS(90-DEGREES(ASIN(AD1409/2000))))*SQRT(2*Basic!$C$4*9.81)*Tool!$B$125)+(COS(RADIANS(90-DEGREES(ASIN(AD1409/2000))))*SQRT(2*Basic!$C$4*9.81)*COS(RADIANS(90-DEGREES(ASIN(AD1409/2000))))*SQRT(2*Basic!$C$4*9.81))))*COS(RADIANS(AK1409))</f>
        <v>5.7371195845307117</v>
      </c>
    </row>
    <row r="1410" spans="6:45" x14ac:dyDescent="0.3">
      <c r="F1410">
        <v>1408</v>
      </c>
      <c r="G1410" s="31">
        <f t="shared" si="140"/>
        <v>4.1508425210015476</v>
      </c>
      <c r="H1410" s="35">
        <f>Tool!$E$10+('Trajectory Map'!G1410*SIN(RADIANS(90-2*DEGREES(ASIN($D$5/2000))))/COS(RADIANS(90-2*DEGREES(ASIN($D$5/2000))))-('Trajectory Map'!G1410*'Trajectory Map'!G1410/((VLOOKUP($D$5,$AD$3:$AR$2002,15,FALSE)*4*COS(RADIANS(90-2*DEGREES(ASIN($D$5/2000))))*COS(RADIANS(90-2*DEGREES(ASIN($D$5/2000))))))))</f>
        <v>3.1887409841211833</v>
      </c>
      <c r="AD1410" s="33">
        <f t="shared" si="144"/>
        <v>1408</v>
      </c>
      <c r="AE1410" s="33">
        <f t="shared" si="141"/>
        <v>1420.3999436778361</v>
      </c>
      <c r="AH1410" s="33">
        <f t="shared" si="142"/>
        <v>44.748812084081138</v>
      </c>
      <c r="AI1410" s="33">
        <f t="shared" si="143"/>
        <v>45.251187915918862</v>
      </c>
      <c r="AK1410" s="75">
        <f t="shared" si="145"/>
        <v>0.50237583183772472</v>
      </c>
      <c r="AN1410" s="64"/>
      <c r="AQ1410" s="64"/>
      <c r="AR1410" s="75">
        <f>(SQRT((SIN(RADIANS(90-DEGREES(ASIN(AD1410/2000))))*SQRT(2*Basic!$C$4*9.81)*Tool!$B$125*SIN(RADIANS(90-DEGREES(ASIN(AD1410/2000))))*SQRT(2*Basic!$C$4*9.81)*Tool!$B$125)+(COS(RADIANS(90-DEGREES(ASIN(AD1410/2000))))*SQRT(2*Basic!$C$4*9.81)*COS(RADIANS(90-DEGREES(ASIN(AD1410/2000))))*SQRT(2*Basic!$C$4*9.81))))*(SQRT((SIN(RADIANS(90-DEGREES(ASIN(AD1410/2000))))*SQRT(2*Basic!$C$4*9.81)*Tool!$B$125*SIN(RADIANS(90-DEGREES(ASIN(AD1410/2000))))*SQRT(2*Basic!$C$4*9.81)*Tool!$B$125)+(COS(RADIANS(90-DEGREES(ASIN(AD1410/2000))))*SQRT(2*Basic!$C$4*9.81)*COS(RADIANS(90-DEGREES(ASIN(AD1410/2000))))*SQRT(2*Basic!$C$4*9.81))))/(2*9.81)</f>
        <v>1.3591187737599995</v>
      </c>
      <c r="AS1410" s="75">
        <f>(1/9.81)*((SQRT((SIN(RADIANS(90-DEGREES(ASIN(AD1410/2000))))*SQRT(2*Basic!$C$4*9.81)*Tool!$B$125*SIN(RADIANS(90-DEGREES(ASIN(AD1410/2000))))*SQRT(2*Basic!$C$4*9.81)*Tool!$B$125)+(COS(RADIANS(90-DEGREES(ASIN(AD1410/2000))))*SQRT(2*Basic!$C$4*9.81)*COS(RADIANS(90-DEGREES(ASIN(AD1410/2000))))*SQRT(2*Basic!$C$4*9.81))))*SIN(RADIANS(AK1410))+(SQRT(((SQRT((SIN(RADIANS(90-DEGREES(ASIN(AD1410/2000))))*SQRT(2*Basic!$C$4*9.81)*Tool!$B$125*SIN(RADIANS(90-DEGREES(ASIN(AD1410/2000))))*SQRT(2*Basic!$C$4*9.81)*Tool!$B$125)+(COS(RADIANS(90-DEGREES(ASIN(AD1410/2000))))*SQRT(2*Basic!$C$4*9.81)*COS(RADIANS(90-DEGREES(ASIN(AD1410/2000))))*SQRT(2*Basic!$C$4*9.81))))*SIN(RADIANS(AK1410))*(SQRT((SIN(RADIANS(90-DEGREES(ASIN(AD1410/2000))))*SQRT(2*Basic!$C$4*9.81)*Tool!$B$125*SIN(RADIANS(90-DEGREES(ASIN(AD1410/2000))))*SQRT(2*Basic!$C$4*9.81)*Tool!$B$125)+(COS(RADIANS(90-DEGREES(ASIN(AD1410/2000))))*SQRT(2*Basic!$C$4*9.81)*COS(RADIANS(90-DEGREES(ASIN(AD1410/2000))))*SQRT(2*Basic!$C$4*9.81))))*SIN(RADIANS(AK1410)))-19.62*(-Basic!$C$3))))*(SQRT((SIN(RADIANS(90-DEGREES(ASIN(AD1410/2000))))*SQRT(2*Basic!$C$4*9.81)*Tool!$B$125*SIN(RADIANS(90-DEGREES(ASIN(AD1410/2000))))*SQRT(2*Basic!$C$4*9.81)*Tool!$B$125)+(COS(RADIANS(90-DEGREES(ASIN(AD1410/2000))))*SQRT(2*Basic!$C$4*9.81)*COS(RADIANS(90-DEGREES(ASIN(AD1410/2000))))*SQRT(2*Basic!$C$4*9.81))))*COS(RADIANS(AK1410))</f>
        <v>5.7349542752698994</v>
      </c>
    </row>
    <row r="1411" spans="6:45" x14ac:dyDescent="0.3">
      <c r="F1411">
        <v>1409</v>
      </c>
      <c r="G1411" s="31">
        <f t="shared" ref="G1411:G1474" si="146">F1411*$AV$2/2000</f>
        <v>4.1537905625647591</v>
      </c>
      <c r="H1411" s="35">
        <f>Tool!$E$10+('Trajectory Map'!G1411*SIN(RADIANS(90-2*DEGREES(ASIN($D$5/2000))))/COS(RADIANS(90-2*DEGREES(ASIN($D$5/2000))))-('Trajectory Map'!G1411*'Trajectory Map'!G1411/((VLOOKUP($D$5,$AD$3:$AR$2002,15,FALSE)*4*COS(RADIANS(90-2*DEGREES(ASIN($D$5/2000))))*COS(RADIANS(90-2*DEGREES(ASIN($D$5/2000))))))))</f>
        <v>3.1843112946667169</v>
      </c>
      <c r="AD1411" s="33">
        <f t="shared" si="144"/>
        <v>1409</v>
      </c>
      <c r="AE1411" s="33">
        <f t="shared" si="141"/>
        <v>1419.407975178384</v>
      </c>
      <c r="AH1411" s="33">
        <f t="shared" si="142"/>
        <v>44.789163952082085</v>
      </c>
      <c r="AI1411" s="33">
        <f t="shared" si="143"/>
        <v>45.210836047917915</v>
      </c>
      <c r="AK1411" s="75">
        <f t="shared" si="145"/>
        <v>0.42167209583583087</v>
      </c>
      <c r="AN1411" s="64"/>
      <c r="AQ1411" s="64"/>
      <c r="AR1411" s="75">
        <f>(SQRT((SIN(RADIANS(90-DEGREES(ASIN(AD1411/2000))))*SQRT(2*Basic!$C$4*9.81)*Tool!$B$125*SIN(RADIANS(90-DEGREES(ASIN(AD1411/2000))))*SQRT(2*Basic!$C$4*9.81)*Tool!$B$125)+(COS(RADIANS(90-DEGREES(ASIN(AD1411/2000))))*SQRT(2*Basic!$C$4*9.81)*COS(RADIANS(90-DEGREES(ASIN(AD1411/2000))))*SQRT(2*Basic!$C$4*9.81))))*(SQRT((SIN(RADIANS(90-DEGREES(ASIN(AD1411/2000))))*SQRT(2*Basic!$C$4*9.81)*Tool!$B$125*SIN(RADIANS(90-DEGREES(ASIN(AD1411/2000))))*SQRT(2*Basic!$C$4*9.81)*Tool!$B$125)+(COS(RADIANS(90-DEGREES(ASIN(AD1411/2000))))*SQRT(2*Basic!$C$4*9.81)*COS(RADIANS(90-DEGREES(ASIN(AD1411/2000))))*SQRT(2*Basic!$C$4*9.81))))/(2*9.81)</f>
        <v>1.3598739832900004</v>
      </c>
      <c r="AS1411" s="75">
        <f>(1/9.81)*((SQRT((SIN(RADIANS(90-DEGREES(ASIN(AD1411/2000))))*SQRT(2*Basic!$C$4*9.81)*Tool!$B$125*SIN(RADIANS(90-DEGREES(ASIN(AD1411/2000))))*SQRT(2*Basic!$C$4*9.81)*Tool!$B$125)+(COS(RADIANS(90-DEGREES(ASIN(AD1411/2000))))*SQRT(2*Basic!$C$4*9.81)*COS(RADIANS(90-DEGREES(ASIN(AD1411/2000))))*SQRT(2*Basic!$C$4*9.81))))*SIN(RADIANS(AK1411))+(SQRT(((SQRT((SIN(RADIANS(90-DEGREES(ASIN(AD1411/2000))))*SQRT(2*Basic!$C$4*9.81)*Tool!$B$125*SIN(RADIANS(90-DEGREES(ASIN(AD1411/2000))))*SQRT(2*Basic!$C$4*9.81)*Tool!$B$125)+(COS(RADIANS(90-DEGREES(ASIN(AD1411/2000))))*SQRT(2*Basic!$C$4*9.81)*COS(RADIANS(90-DEGREES(ASIN(AD1411/2000))))*SQRT(2*Basic!$C$4*9.81))))*SIN(RADIANS(AK1411))*(SQRT((SIN(RADIANS(90-DEGREES(ASIN(AD1411/2000))))*SQRT(2*Basic!$C$4*9.81)*Tool!$B$125*SIN(RADIANS(90-DEGREES(ASIN(AD1411/2000))))*SQRT(2*Basic!$C$4*9.81)*Tool!$B$125)+(COS(RADIANS(90-DEGREES(ASIN(AD1411/2000))))*SQRT(2*Basic!$C$4*9.81)*COS(RADIANS(90-DEGREES(ASIN(AD1411/2000))))*SQRT(2*Basic!$C$4*9.81))))*SIN(RADIANS(AK1411)))-19.62*(-Basic!$C$3))))*(SQRT((SIN(RADIANS(90-DEGREES(ASIN(AD1411/2000))))*SQRT(2*Basic!$C$4*9.81)*Tool!$B$125*SIN(RADIANS(90-DEGREES(ASIN(AD1411/2000))))*SQRT(2*Basic!$C$4*9.81)*Tool!$B$125)+(COS(RADIANS(90-DEGREES(ASIN(AD1411/2000))))*SQRT(2*Basic!$C$4*9.81)*COS(RADIANS(90-DEGREES(ASIN(AD1411/2000))))*SQRT(2*Basic!$C$4*9.81))))*COS(RADIANS(AK1411))</f>
        <v>5.7327738420854963</v>
      </c>
    </row>
    <row r="1412" spans="6:45" x14ac:dyDescent="0.3">
      <c r="F1412">
        <v>1410</v>
      </c>
      <c r="G1412" s="31">
        <f t="shared" si="146"/>
        <v>4.1567386041279706</v>
      </c>
      <c r="H1412" s="35">
        <f>Tool!$E$10+('Trajectory Map'!G1412*SIN(RADIANS(90-2*DEGREES(ASIN($D$5/2000))))/COS(RADIANS(90-2*DEGREES(ASIN($D$5/2000))))-('Trajectory Map'!G1412*'Trajectory Map'!G1412/((VLOOKUP($D$5,$AD$3:$AR$2002,15,FALSE)*4*COS(RADIANS(90-2*DEGREES(ASIN($D$5/2000))))*COS(RADIANS(90-2*DEGREES(ASIN($D$5/2000))))))))</f>
        <v>3.1798781516187367</v>
      </c>
      <c r="AD1412" s="33">
        <f t="shared" si="144"/>
        <v>1410</v>
      </c>
      <c r="AE1412" s="33">
        <f t="shared" ref="AE1412:AE1475" si="147">SQRT($AC$7-(AD1412*AD1412))</f>
        <v>1418.4146079338016</v>
      </c>
      <c r="AH1412" s="33">
        <f t="shared" ref="AH1412:AH1475" si="148">DEGREES(ASIN(AD1412/2000))</f>
        <v>44.829544050177361</v>
      </c>
      <c r="AI1412" s="33">
        <f t="shared" ref="AI1412:AI1475" si="149">90-AH1412</f>
        <v>45.170455949822639</v>
      </c>
      <c r="AK1412" s="75">
        <f t="shared" si="145"/>
        <v>0.34091189964527757</v>
      </c>
      <c r="AN1412" s="64"/>
      <c r="AQ1412" s="64"/>
      <c r="AR1412" s="75">
        <f>(SQRT((SIN(RADIANS(90-DEGREES(ASIN(AD1412/2000))))*SQRT(2*Basic!$C$4*9.81)*Tool!$B$125*SIN(RADIANS(90-DEGREES(ASIN(AD1412/2000))))*SQRT(2*Basic!$C$4*9.81)*Tool!$B$125)+(COS(RADIANS(90-DEGREES(ASIN(AD1412/2000))))*SQRT(2*Basic!$C$4*9.81)*COS(RADIANS(90-DEGREES(ASIN(AD1412/2000))))*SQRT(2*Basic!$C$4*9.81))))*(SQRT((SIN(RADIANS(90-DEGREES(ASIN(AD1412/2000))))*SQRT(2*Basic!$C$4*9.81)*Tool!$B$125*SIN(RADIANS(90-DEGREES(ASIN(AD1412/2000))))*SQRT(2*Basic!$C$4*9.81)*Tool!$B$125)+(COS(RADIANS(90-DEGREES(ASIN(AD1412/2000))))*SQRT(2*Basic!$C$4*9.81)*COS(RADIANS(90-DEGREES(ASIN(AD1412/2000))))*SQRT(2*Basic!$C$4*9.81))))/(2*9.81)</f>
        <v>1.3606297289999998</v>
      </c>
      <c r="AS1412" s="75">
        <f>(1/9.81)*((SQRT((SIN(RADIANS(90-DEGREES(ASIN(AD1412/2000))))*SQRT(2*Basic!$C$4*9.81)*Tool!$B$125*SIN(RADIANS(90-DEGREES(ASIN(AD1412/2000))))*SQRT(2*Basic!$C$4*9.81)*Tool!$B$125)+(COS(RADIANS(90-DEGREES(ASIN(AD1412/2000))))*SQRT(2*Basic!$C$4*9.81)*COS(RADIANS(90-DEGREES(ASIN(AD1412/2000))))*SQRT(2*Basic!$C$4*9.81))))*SIN(RADIANS(AK1412))+(SQRT(((SQRT((SIN(RADIANS(90-DEGREES(ASIN(AD1412/2000))))*SQRT(2*Basic!$C$4*9.81)*Tool!$B$125*SIN(RADIANS(90-DEGREES(ASIN(AD1412/2000))))*SQRT(2*Basic!$C$4*9.81)*Tool!$B$125)+(COS(RADIANS(90-DEGREES(ASIN(AD1412/2000))))*SQRT(2*Basic!$C$4*9.81)*COS(RADIANS(90-DEGREES(ASIN(AD1412/2000))))*SQRT(2*Basic!$C$4*9.81))))*SIN(RADIANS(AK1412))*(SQRT((SIN(RADIANS(90-DEGREES(ASIN(AD1412/2000))))*SQRT(2*Basic!$C$4*9.81)*Tool!$B$125*SIN(RADIANS(90-DEGREES(ASIN(AD1412/2000))))*SQRT(2*Basic!$C$4*9.81)*Tool!$B$125)+(COS(RADIANS(90-DEGREES(ASIN(AD1412/2000))))*SQRT(2*Basic!$C$4*9.81)*COS(RADIANS(90-DEGREES(ASIN(AD1412/2000))))*SQRT(2*Basic!$C$4*9.81))))*SIN(RADIANS(AK1412)))-19.62*(-Basic!$C$3))))*(SQRT((SIN(RADIANS(90-DEGREES(ASIN(AD1412/2000))))*SQRT(2*Basic!$C$4*9.81)*Tool!$B$125*SIN(RADIANS(90-DEGREES(ASIN(AD1412/2000))))*SQRT(2*Basic!$C$4*9.81)*Tool!$B$125)+(COS(RADIANS(90-DEGREES(ASIN(AD1412/2000))))*SQRT(2*Basic!$C$4*9.81)*COS(RADIANS(90-DEGREES(ASIN(AD1412/2000))))*SQRT(2*Basic!$C$4*9.81))))*COS(RADIANS(AK1412))</f>
        <v>5.7305782765285782</v>
      </c>
    </row>
    <row r="1413" spans="6:45" x14ac:dyDescent="0.3">
      <c r="F1413">
        <v>1411</v>
      </c>
      <c r="G1413" s="31">
        <f t="shared" si="146"/>
        <v>4.1596866456911812</v>
      </c>
      <c r="H1413" s="35">
        <f>Tool!$E$10+('Trajectory Map'!G1413*SIN(RADIANS(90-2*DEGREES(ASIN($D$5/2000))))/COS(RADIANS(90-2*DEGREES(ASIN($D$5/2000))))-('Trajectory Map'!G1413*'Trajectory Map'!G1413/((VLOOKUP($D$5,$AD$3:$AR$2002,15,FALSE)*4*COS(RADIANS(90-2*DEGREES(ASIN($D$5/2000))))*COS(RADIANS(90-2*DEGREES(ASIN($D$5/2000))))))))</f>
        <v>3.1754415549772443</v>
      </c>
      <c r="AD1413" s="33">
        <f t="shared" ref="AD1413:AD1476" si="150">AD1412+1</f>
        <v>1411</v>
      </c>
      <c r="AE1413" s="33">
        <f t="shared" si="147"/>
        <v>1417.4198390032502</v>
      </c>
      <c r="AH1413" s="33">
        <f t="shared" si="148"/>
        <v>44.869952457797986</v>
      </c>
      <c r="AI1413" s="33">
        <f t="shared" si="149"/>
        <v>45.130047542202014</v>
      </c>
      <c r="AK1413" s="75">
        <f t="shared" ref="AK1413:AK1476" si="151">90-(AH1413*2)</f>
        <v>0.2600950844040284</v>
      </c>
      <c r="AN1413" s="64"/>
      <c r="AQ1413" s="64"/>
      <c r="AR1413" s="75">
        <f>(SQRT((SIN(RADIANS(90-DEGREES(ASIN(AD1413/2000))))*SQRT(2*Basic!$C$4*9.81)*Tool!$B$125*SIN(RADIANS(90-DEGREES(ASIN(AD1413/2000))))*SQRT(2*Basic!$C$4*9.81)*Tool!$B$125)+(COS(RADIANS(90-DEGREES(ASIN(AD1413/2000))))*SQRT(2*Basic!$C$4*9.81)*COS(RADIANS(90-DEGREES(ASIN(AD1413/2000))))*SQRT(2*Basic!$C$4*9.81))))*(SQRT((SIN(RADIANS(90-DEGREES(ASIN(AD1413/2000))))*SQRT(2*Basic!$C$4*9.81)*Tool!$B$125*SIN(RADIANS(90-DEGREES(ASIN(AD1413/2000))))*SQRT(2*Basic!$C$4*9.81)*Tool!$B$125)+(COS(RADIANS(90-DEGREES(ASIN(AD1413/2000))))*SQRT(2*Basic!$C$4*9.81)*COS(RADIANS(90-DEGREES(ASIN(AD1413/2000))))*SQRT(2*Basic!$C$4*9.81))))/(2*9.81)</f>
        <v>1.36138601089</v>
      </c>
      <c r="AS1413" s="75">
        <f>(1/9.81)*((SQRT((SIN(RADIANS(90-DEGREES(ASIN(AD1413/2000))))*SQRT(2*Basic!$C$4*9.81)*Tool!$B$125*SIN(RADIANS(90-DEGREES(ASIN(AD1413/2000))))*SQRT(2*Basic!$C$4*9.81)*Tool!$B$125)+(COS(RADIANS(90-DEGREES(ASIN(AD1413/2000))))*SQRT(2*Basic!$C$4*9.81)*COS(RADIANS(90-DEGREES(ASIN(AD1413/2000))))*SQRT(2*Basic!$C$4*9.81))))*SIN(RADIANS(AK1413))+(SQRT(((SQRT((SIN(RADIANS(90-DEGREES(ASIN(AD1413/2000))))*SQRT(2*Basic!$C$4*9.81)*Tool!$B$125*SIN(RADIANS(90-DEGREES(ASIN(AD1413/2000))))*SQRT(2*Basic!$C$4*9.81)*Tool!$B$125)+(COS(RADIANS(90-DEGREES(ASIN(AD1413/2000))))*SQRT(2*Basic!$C$4*9.81)*COS(RADIANS(90-DEGREES(ASIN(AD1413/2000))))*SQRT(2*Basic!$C$4*9.81))))*SIN(RADIANS(AK1413))*(SQRT((SIN(RADIANS(90-DEGREES(ASIN(AD1413/2000))))*SQRT(2*Basic!$C$4*9.81)*Tool!$B$125*SIN(RADIANS(90-DEGREES(ASIN(AD1413/2000))))*SQRT(2*Basic!$C$4*9.81)*Tool!$B$125)+(COS(RADIANS(90-DEGREES(ASIN(AD1413/2000))))*SQRT(2*Basic!$C$4*9.81)*COS(RADIANS(90-DEGREES(ASIN(AD1413/2000))))*SQRT(2*Basic!$C$4*9.81))))*SIN(RADIANS(AK1413)))-19.62*(-Basic!$C$3))))*(SQRT((SIN(RADIANS(90-DEGREES(ASIN(AD1413/2000))))*SQRT(2*Basic!$C$4*9.81)*Tool!$B$125*SIN(RADIANS(90-DEGREES(ASIN(AD1413/2000))))*SQRT(2*Basic!$C$4*9.81)*Tool!$B$125)+(COS(RADIANS(90-DEGREES(ASIN(AD1413/2000))))*SQRT(2*Basic!$C$4*9.81)*COS(RADIANS(90-DEGREES(ASIN(AD1413/2000))))*SQRT(2*Basic!$C$4*9.81))))*COS(RADIANS(AK1413))</f>
        <v>5.7283675701741199</v>
      </c>
    </row>
    <row r="1414" spans="6:45" x14ac:dyDescent="0.3">
      <c r="F1414">
        <v>1412</v>
      </c>
      <c r="G1414" s="31">
        <f t="shared" si="146"/>
        <v>4.1626346872543927</v>
      </c>
      <c r="H1414" s="35">
        <f>Tool!$E$10+('Trajectory Map'!G1414*SIN(RADIANS(90-2*DEGREES(ASIN($D$5/2000))))/COS(RADIANS(90-2*DEGREES(ASIN($D$5/2000))))-('Trajectory Map'!G1414*'Trajectory Map'!G1414/((VLOOKUP($D$5,$AD$3:$AR$2002,15,FALSE)*4*COS(RADIANS(90-2*DEGREES(ASIN($D$5/2000))))*COS(RADIANS(90-2*DEGREES(ASIN($D$5/2000))))))))</f>
        <v>3.171001504742236</v>
      </c>
      <c r="AD1414" s="33">
        <f t="shared" si="150"/>
        <v>1412</v>
      </c>
      <c r="AE1414" s="33">
        <f t="shared" si="147"/>
        <v>1416.4236654334748</v>
      </c>
      <c r="AH1414" s="33">
        <f t="shared" si="148"/>
        <v>44.910389254710147</v>
      </c>
      <c r="AI1414" s="33">
        <f t="shared" si="149"/>
        <v>45.089610745289853</v>
      </c>
      <c r="AK1414" s="75">
        <f t="shared" si="151"/>
        <v>0.17922149057970671</v>
      </c>
      <c r="AN1414" s="64"/>
      <c r="AQ1414" s="64"/>
      <c r="AR1414" s="75">
        <f>(SQRT((SIN(RADIANS(90-DEGREES(ASIN(AD1414/2000))))*SQRT(2*Basic!$C$4*9.81)*Tool!$B$125*SIN(RADIANS(90-DEGREES(ASIN(AD1414/2000))))*SQRT(2*Basic!$C$4*9.81)*Tool!$B$125)+(COS(RADIANS(90-DEGREES(ASIN(AD1414/2000))))*SQRT(2*Basic!$C$4*9.81)*COS(RADIANS(90-DEGREES(ASIN(AD1414/2000))))*SQRT(2*Basic!$C$4*9.81))))*(SQRT((SIN(RADIANS(90-DEGREES(ASIN(AD1414/2000))))*SQRT(2*Basic!$C$4*9.81)*Tool!$B$125*SIN(RADIANS(90-DEGREES(ASIN(AD1414/2000))))*SQRT(2*Basic!$C$4*9.81)*Tool!$B$125)+(COS(RADIANS(90-DEGREES(ASIN(AD1414/2000))))*SQRT(2*Basic!$C$4*9.81)*COS(RADIANS(90-DEGREES(ASIN(AD1414/2000))))*SQRT(2*Basic!$C$4*9.81))))/(2*9.81)</f>
        <v>1.3621428289599999</v>
      </c>
      <c r="AS1414" s="75">
        <f>(1/9.81)*((SQRT((SIN(RADIANS(90-DEGREES(ASIN(AD1414/2000))))*SQRT(2*Basic!$C$4*9.81)*Tool!$B$125*SIN(RADIANS(90-DEGREES(ASIN(AD1414/2000))))*SQRT(2*Basic!$C$4*9.81)*Tool!$B$125)+(COS(RADIANS(90-DEGREES(ASIN(AD1414/2000))))*SQRT(2*Basic!$C$4*9.81)*COS(RADIANS(90-DEGREES(ASIN(AD1414/2000))))*SQRT(2*Basic!$C$4*9.81))))*SIN(RADIANS(AK1414))+(SQRT(((SQRT((SIN(RADIANS(90-DEGREES(ASIN(AD1414/2000))))*SQRT(2*Basic!$C$4*9.81)*Tool!$B$125*SIN(RADIANS(90-DEGREES(ASIN(AD1414/2000))))*SQRT(2*Basic!$C$4*9.81)*Tool!$B$125)+(COS(RADIANS(90-DEGREES(ASIN(AD1414/2000))))*SQRT(2*Basic!$C$4*9.81)*COS(RADIANS(90-DEGREES(ASIN(AD1414/2000))))*SQRT(2*Basic!$C$4*9.81))))*SIN(RADIANS(AK1414))*(SQRT((SIN(RADIANS(90-DEGREES(ASIN(AD1414/2000))))*SQRT(2*Basic!$C$4*9.81)*Tool!$B$125*SIN(RADIANS(90-DEGREES(ASIN(AD1414/2000))))*SQRT(2*Basic!$C$4*9.81)*Tool!$B$125)+(COS(RADIANS(90-DEGREES(ASIN(AD1414/2000))))*SQRT(2*Basic!$C$4*9.81)*COS(RADIANS(90-DEGREES(ASIN(AD1414/2000))))*SQRT(2*Basic!$C$4*9.81))))*SIN(RADIANS(AK1414)))-19.62*(-Basic!$C$3))))*(SQRT((SIN(RADIANS(90-DEGREES(ASIN(AD1414/2000))))*SQRT(2*Basic!$C$4*9.81)*Tool!$B$125*SIN(RADIANS(90-DEGREES(ASIN(AD1414/2000))))*SQRT(2*Basic!$C$4*9.81)*Tool!$B$125)+(COS(RADIANS(90-DEGREES(ASIN(AD1414/2000))))*SQRT(2*Basic!$C$4*9.81)*COS(RADIANS(90-DEGREES(ASIN(AD1414/2000))))*SQRT(2*Basic!$C$4*9.81))))*COS(RADIANS(AK1414))</f>
        <v>5.7261417146208267</v>
      </c>
    </row>
    <row r="1415" spans="6:45" x14ac:dyDescent="0.3">
      <c r="F1415">
        <v>1413</v>
      </c>
      <c r="G1415" s="31">
        <f t="shared" si="146"/>
        <v>4.1655827288176042</v>
      </c>
      <c r="H1415" s="35">
        <f>Tool!$E$10+('Trajectory Map'!G1415*SIN(RADIANS(90-2*DEGREES(ASIN($D$5/2000))))/COS(RADIANS(90-2*DEGREES(ASIN($D$5/2000))))-('Trajectory Map'!G1415*'Trajectory Map'!G1415/((VLOOKUP($D$5,$AD$3:$AR$2002,15,FALSE)*4*COS(RADIANS(90-2*DEGREES(ASIN($D$5/2000))))*COS(RADIANS(90-2*DEGREES(ASIN($D$5/2000))))))))</f>
        <v>3.1665580009137129</v>
      </c>
      <c r="AD1415" s="33">
        <f t="shared" si="150"/>
        <v>1413</v>
      </c>
      <c r="AE1415" s="33">
        <f t="shared" si="147"/>
        <v>1415.4260842587296</v>
      </c>
      <c r="AH1415" s="33">
        <f t="shared" si="148"/>
        <v>44.95085452101727</v>
      </c>
      <c r="AI1415" s="33">
        <f t="shared" si="149"/>
        <v>45.04914547898273</v>
      </c>
      <c r="AK1415" s="75">
        <f t="shared" si="151"/>
        <v>9.8290957965460279E-2</v>
      </c>
      <c r="AN1415" s="64"/>
      <c r="AQ1415" s="64"/>
      <c r="AR1415" s="75">
        <f>(SQRT((SIN(RADIANS(90-DEGREES(ASIN(AD1415/2000))))*SQRT(2*Basic!$C$4*9.81)*Tool!$B$125*SIN(RADIANS(90-DEGREES(ASIN(AD1415/2000))))*SQRT(2*Basic!$C$4*9.81)*Tool!$B$125)+(COS(RADIANS(90-DEGREES(ASIN(AD1415/2000))))*SQRT(2*Basic!$C$4*9.81)*COS(RADIANS(90-DEGREES(ASIN(AD1415/2000))))*SQRT(2*Basic!$C$4*9.81))))*(SQRT((SIN(RADIANS(90-DEGREES(ASIN(AD1415/2000))))*SQRT(2*Basic!$C$4*9.81)*Tool!$B$125*SIN(RADIANS(90-DEGREES(ASIN(AD1415/2000))))*SQRT(2*Basic!$C$4*9.81)*Tool!$B$125)+(COS(RADIANS(90-DEGREES(ASIN(AD1415/2000))))*SQRT(2*Basic!$C$4*9.81)*COS(RADIANS(90-DEGREES(ASIN(AD1415/2000))))*SQRT(2*Basic!$C$4*9.81))))/(2*9.81)</f>
        <v>1.3629001832099996</v>
      </c>
      <c r="AS1415" s="75">
        <f>(1/9.81)*((SQRT((SIN(RADIANS(90-DEGREES(ASIN(AD1415/2000))))*SQRT(2*Basic!$C$4*9.81)*Tool!$B$125*SIN(RADIANS(90-DEGREES(ASIN(AD1415/2000))))*SQRT(2*Basic!$C$4*9.81)*Tool!$B$125)+(COS(RADIANS(90-DEGREES(ASIN(AD1415/2000))))*SQRT(2*Basic!$C$4*9.81)*COS(RADIANS(90-DEGREES(ASIN(AD1415/2000))))*SQRT(2*Basic!$C$4*9.81))))*SIN(RADIANS(AK1415))+(SQRT(((SQRT((SIN(RADIANS(90-DEGREES(ASIN(AD1415/2000))))*SQRT(2*Basic!$C$4*9.81)*Tool!$B$125*SIN(RADIANS(90-DEGREES(ASIN(AD1415/2000))))*SQRT(2*Basic!$C$4*9.81)*Tool!$B$125)+(COS(RADIANS(90-DEGREES(ASIN(AD1415/2000))))*SQRT(2*Basic!$C$4*9.81)*COS(RADIANS(90-DEGREES(ASIN(AD1415/2000))))*SQRT(2*Basic!$C$4*9.81))))*SIN(RADIANS(AK1415))*(SQRT((SIN(RADIANS(90-DEGREES(ASIN(AD1415/2000))))*SQRT(2*Basic!$C$4*9.81)*Tool!$B$125*SIN(RADIANS(90-DEGREES(ASIN(AD1415/2000))))*SQRT(2*Basic!$C$4*9.81)*Tool!$B$125)+(COS(RADIANS(90-DEGREES(ASIN(AD1415/2000))))*SQRT(2*Basic!$C$4*9.81)*COS(RADIANS(90-DEGREES(ASIN(AD1415/2000))))*SQRT(2*Basic!$C$4*9.81))))*SIN(RADIANS(AK1415)))-19.62*(-Basic!$C$3))))*(SQRT((SIN(RADIANS(90-DEGREES(ASIN(AD1415/2000))))*SQRT(2*Basic!$C$4*9.81)*Tool!$B$125*SIN(RADIANS(90-DEGREES(ASIN(AD1415/2000))))*SQRT(2*Basic!$C$4*9.81)*Tool!$B$125)+(COS(RADIANS(90-DEGREES(ASIN(AD1415/2000))))*SQRT(2*Basic!$C$4*9.81)*COS(RADIANS(90-DEGREES(ASIN(AD1415/2000))))*SQRT(2*Basic!$C$4*9.81))))*COS(RADIANS(AK1415))</f>
        <v>5.7239007014909671</v>
      </c>
    </row>
    <row r="1416" spans="6:45" x14ac:dyDescent="0.3">
      <c r="F1416">
        <v>1414</v>
      </c>
      <c r="G1416" s="31">
        <f t="shared" si="146"/>
        <v>4.1685307703808157</v>
      </c>
      <c r="H1416" s="35">
        <f>Tool!$E$10+('Trajectory Map'!G1416*SIN(RADIANS(90-2*DEGREES(ASIN($D$5/2000))))/COS(RADIANS(90-2*DEGREES(ASIN($D$5/2000))))-('Trajectory Map'!G1416*'Trajectory Map'!G1416/((VLOOKUP($D$5,$AD$3:$AR$2002,15,FALSE)*4*COS(RADIANS(90-2*DEGREES(ASIN($D$5/2000))))*COS(RADIANS(90-2*DEGREES(ASIN($D$5/2000))))))))</f>
        <v>3.1621110434916764</v>
      </c>
      <c r="AD1416" s="33">
        <f t="shared" si="150"/>
        <v>1414</v>
      </c>
      <c r="AE1416" s="33">
        <f t="shared" si="147"/>
        <v>1414.4270925007058</v>
      </c>
      <c r="AH1416" s="33">
        <f t="shared" si="148"/>
        <v>44.991348337162009</v>
      </c>
      <c r="AI1416" s="33">
        <f t="shared" si="149"/>
        <v>45.008651662837991</v>
      </c>
      <c r="AK1416" s="75">
        <f t="shared" si="151"/>
        <v>1.7303325675982251E-2</v>
      </c>
      <c r="AN1416" s="64"/>
      <c r="AQ1416" s="64"/>
      <c r="AR1416" s="75">
        <f>(SQRT((SIN(RADIANS(90-DEGREES(ASIN(AD1416/2000))))*SQRT(2*Basic!$C$4*9.81)*Tool!$B$125*SIN(RADIANS(90-DEGREES(ASIN(AD1416/2000))))*SQRT(2*Basic!$C$4*9.81)*Tool!$B$125)+(COS(RADIANS(90-DEGREES(ASIN(AD1416/2000))))*SQRT(2*Basic!$C$4*9.81)*COS(RADIANS(90-DEGREES(ASIN(AD1416/2000))))*SQRT(2*Basic!$C$4*9.81))))*(SQRT((SIN(RADIANS(90-DEGREES(ASIN(AD1416/2000))))*SQRT(2*Basic!$C$4*9.81)*Tool!$B$125*SIN(RADIANS(90-DEGREES(ASIN(AD1416/2000))))*SQRT(2*Basic!$C$4*9.81)*Tool!$B$125)+(COS(RADIANS(90-DEGREES(ASIN(AD1416/2000))))*SQRT(2*Basic!$C$4*9.81)*COS(RADIANS(90-DEGREES(ASIN(AD1416/2000))))*SQRT(2*Basic!$C$4*9.81))))/(2*9.81)</f>
        <v>1.3636580736400001</v>
      </c>
      <c r="AS1416" s="75">
        <f>(1/9.81)*((SQRT((SIN(RADIANS(90-DEGREES(ASIN(AD1416/2000))))*SQRT(2*Basic!$C$4*9.81)*Tool!$B$125*SIN(RADIANS(90-DEGREES(ASIN(AD1416/2000))))*SQRT(2*Basic!$C$4*9.81)*Tool!$B$125)+(COS(RADIANS(90-DEGREES(ASIN(AD1416/2000))))*SQRT(2*Basic!$C$4*9.81)*COS(RADIANS(90-DEGREES(ASIN(AD1416/2000))))*SQRT(2*Basic!$C$4*9.81))))*SIN(RADIANS(AK1416))+(SQRT(((SQRT((SIN(RADIANS(90-DEGREES(ASIN(AD1416/2000))))*SQRT(2*Basic!$C$4*9.81)*Tool!$B$125*SIN(RADIANS(90-DEGREES(ASIN(AD1416/2000))))*SQRT(2*Basic!$C$4*9.81)*Tool!$B$125)+(COS(RADIANS(90-DEGREES(ASIN(AD1416/2000))))*SQRT(2*Basic!$C$4*9.81)*COS(RADIANS(90-DEGREES(ASIN(AD1416/2000))))*SQRT(2*Basic!$C$4*9.81))))*SIN(RADIANS(AK1416))*(SQRT((SIN(RADIANS(90-DEGREES(ASIN(AD1416/2000))))*SQRT(2*Basic!$C$4*9.81)*Tool!$B$125*SIN(RADIANS(90-DEGREES(ASIN(AD1416/2000))))*SQRT(2*Basic!$C$4*9.81)*Tool!$B$125)+(COS(RADIANS(90-DEGREES(ASIN(AD1416/2000))))*SQRT(2*Basic!$C$4*9.81)*COS(RADIANS(90-DEGREES(ASIN(AD1416/2000))))*SQRT(2*Basic!$C$4*9.81))))*SIN(RADIANS(AK1416)))-19.62*(-Basic!$C$3))))*(SQRT((SIN(RADIANS(90-DEGREES(ASIN(AD1416/2000))))*SQRT(2*Basic!$C$4*9.81)*Tool!$B$125*SIN(RADIANS(90-DEGREES(ASIN(AD1416/2000))))*SQRT(2*Basic!$C$4*9.81)*Tool!$B$125)+(COS(RADIANS(90-DEGREES(ASIN(AD1416/2000))))*SQRT(2*Basic!$C$4*9.81)*COS(RADIANS(90-DEGREES(ASIN(AD1416/2000))))*SQRT(2*Basic!$C$4*9.81))))*COS(RADIANS(AK1416))</f>
        <v>5.7216445224301973</v>
      </c>
    </row>
    <row r="1417" spans="6:45" x14ac:dyDescent="0.3">
      <c r="F1417">
        <v>1415</v>
      </c>
      <c r="G1417" s="31">
        <f t="shared" si="146"/>
        <v>4.1714788119440271</v>
      </c>
      <c r="H1417" s="35">
        <f>Tool!$E$10+('Trajectory Map'!G1417*SIN(RADIANS(90-2*DEGREES(ASIN($D$5/2000))))/COS(RADIANS(90-2*DEGREES(ASIN($D$5/2000))))-('Trajectory Map'!G1417*'Trajectory Map'!G1417/((VLOOKUP($D$5,$AD$3:$AR$2002,15,FALSE)*4*COS(RADIANS(90-2*DEGREES(ASIN($D$5/2000))))*COS(RADIANS(90-2*DEGREES(ASIN($D$5/2000))))))))</f>
        <v>3.1576606324761261</v>
      </c>
      <c r="AD1417" s="33">
        <f t="shared" si="150"/>
        <v>1415</v>
      </c>
      <c r="AE1417" s="33">
        <f t="shared" si="147"/>
        <v>1413.4266871684572</v>
      </c>
      <c r="AH1417" s="33">
        <f t="shared" si="148"/>
        <v>45.031870783928333</v>
      </c>
      <c r="AI1417" s="33">
        <f t="shared" si="149"/>
        <v>44.968129216071667</v>
      </c>
      <c r="AK1417" s="75">
        <f t="shared" si="151"/>
        <v>-6.3741567856666848E-2</v>
      </c>
      <c r="AN1417" s="64"/>
      <c r="AQ1417" s="64"/>
      <c r="AR1417" s="75">
        <f>(SQRT((SIN(RADIANS(90-DEGREES(ASIN(AD1417/2000))))*SQRT(2*Basic!$C$4*9.81)*Tool!$B$125*SIN(RADIANS(90-DEGREES(ASIN(AD1417/2000))))*SQRT(2*Basic!$C$4*9.81)*Tool!$B$125)+(COS(RADIANS(90-DEGREES(ASIN(AD1417/2000))))*SQRT(2*Basic!$C$4*9.81)*COS(RADIANS(90-DEGREES(ASIN(AD1417/2000))))*SQRT(2*Basic!$C$4*9.81))))*(SQRT((SIN(RADIANS(90-DEGREES(ASIN(AD1417/2000))))*SQRT(2*Basic!$C$4*9.81)*Tool!$B$125*SIN(RADIANS(90-DEGREES(ASIN(AD1417/2000))))*SQRT(2*Basic!$C$4*9.81)*Tool!$B$125)+(COS(RADIANS(90-DEGREES(ASIN(AD1417/2000))))*SQRT(2*Basic!$C$4*9.81)*COS(RADIANS(90-DEGREES(ASIN(AD1417/2000))))*SQRT(2*Basic!$C$4*9.81))))/(2*9.81)</f>
        <v>1.3644165002500002</v>
      </c>
      <c r="AS1417" s="75">
        <f>(1/9.81)*((SQRT((SIN(RADIANS(90-DEGREES(ASIN(AD1417/2000))))*SQRT(2*Basic!$C$4*9.81)*Tool!$B$125*SIN(RADIANS(90-DEGREES(ASIN(AD1417/2000))))*SQRT(2*Basic!$C$4*9.81)*Tool!$B$125)+(COS(RADIANS(90-DEGREES(ASIN(AD1417/2000))))*SQRT(2*Basic!$C$4*9.81)*COS(RADIANS(90-DEGREES(ASIN(AD1417/2000))))*SQRT(2*Basic!$C$4*9.81))))*SIN(RADIANS(AK1417))+(SQRT(((SQRT((SIN(RADIANS(90-DEGREES(ASIN(AD1417/2000))))*SQRT(2*Basic!$C$4*9.81)*Tool!$B$125*SIN(RADIANS(90-DEGREES(ASIN(AD1417/2000))))*SQRT(2*Basic!$C$4*9.81)*Tool!$B$125)+(COS(RADIANS(90-DEGREES(ASIN(AD1417/2000))))*SQRT(2*Basic!$C$4*9.81)*COS(RADIANS(90-DEGREES(ASIN(AD1417/2000))))*SQRT(2*Basic!$C$4*9.81))))*SIN(RADIANS(AK1417))*(SQRT((SIN(RADIANS(90-DEGREES(ASIN(AD1417/2000))))*SQRT(2*Basic!$C$4*9.81)*Tool!$B$125*SIN(RADIANS(90-DEGREES(ASIN(AD1417/2000))))*SQRT(2*Basic!$C$4*9.81)*Tool!$B$125)+(COS(RADIANS(90-DEGREES(ASIN(AD1417/2000))))*SQRT(2*Basic!$C$4*9.81)*COS(RADIANS(90-DEGREES(ASIN(AD1417/2000))))*SQRT(2*Basic!$C$4*9.81))))*SIN(RADIANS(AK1417)))-19.62*(-Basic!$C$3))))*(SQRT((SIN(RADIANS(90-DEGREES(ASIN(AD1417/2000))))*SQRT(2*Basic!$C$4*9.81)*Tool!$B$125*SIN(RADIANS(90-DEGREES(ASIN(AD1417/2000))))*SQRT(2*Basic!$C$4*9.81)*Tool!$B$125)+(COS(RADIANS(90-DEGREES(ASIN(AD1417/2000))))*SQRT(2*Basic!$C$4*9.81)*COS(RADIANS(90-DEGREES(ASIN(AD1417/2000))))*SQRT(2*Basic!$C$4*9.81))))*COS(RADIANS(AK1417))</f>
        <v>5.7193731691073815</v>
      </c>
    </row>
    <row r="1418" spans="6:45" x14ac:dyDescent="0.3">
      <c r="F1418">
        <v>1416</v>
      </c>
      <c r="G1418" s="31">
        <f t="shared" si="146"/>
        <v>4.1744268535072377</v>
      </c>
      <c r="H1418" s="35">
        <f>Tool!$E$10+('Trajectory Map'!G1418*SIN(RADIANS(90-2*DEGREES(ASIN($D$5/2000))))/COS(RADIANS(90-2*DEGREES(ASIN($D$5/2000))))-('Trajectory Map'!G1418*'Trajectory Map'!G1418/((VLOOKUP($D$5,$AD$3:$AR$2002,15,FALSE)*4*COS(RADIANS(90-2*DEGREES(ASIN($D$5/2000))))*COS(RADIANS(90-2*DEGREES(ASIN($D$5/2000))))))))</f>
        <v>3.1532067678670628</v>
      </c>
      <c r="AD1418" s="33">
        <f t="shared" si="150"/>
        <v>1416</v>
      </c>
      <c r="AE1418" s="33">
        <f t="shared" si="147"/>
        <v>1412.4248652583258</v>
      </c>
      <c r="AH1418" s="33">
        <f t="shared" si="148"/>
        <v>45.072421942443505</v>
      </c>
      <c r="AI1418" s="33">
        <f t="shared" si="149"/>
        <v>44.927578057556495</v>
      </c>
      <c r="AK1418" s="75">
        <f t="shared" si="151"/>
        <v>-0.14484388488700972</v>
      </c>
      <c r="AN1418" s="64"/>
      <c r="AQ1418" s="64"/>
      <c r="AR1418" s="75">
        <f>(SQRT((SIN(RADIANS(90-DEGREES(ASIN(AD1418/2000))))*SQRT(2*Basic!$C$4*9.81)*Tool!$B$125*SIN(RADIANS(90-DEGREES(ASIN(AD1418/2000))))*SQRT(2*Basic!$C$4*9.81)*Tool!$B$125)+(COS(RADIANS(90-DEGREES(ASIN(AD1418/2000))))*SQRT(2*Basic!$C$4*9.81)*COS(RADIANS(90-DEGREES(ASIN(AD1418/2000))))*SQRT(2*Basic!$C$4*9.81))))*(SQRT((SIN(RADIANS(90-DEGREES(ASIN(AD1418/2000))))*SQRT(2*Basic!$C$4*9.81)*Tool!$B$125*SIN(RADIANS(90-DEGREES(ASIN(AD1418/2000))))*SQRT(2*Basic!$C$4*9.81)*Tool!$B$125)+(COS(RADIANS(90-DEGREES(ASIN(AD1418/2000))))*SQRT(2*Basic!$C$4*9.81)*COS(RADIANS(90-DEGREES(ASIN(AD1418/2000))))*SQRT(2*Basic!$C$4*9.81))))/(2*9.81)</f>
        <v>1.3651754630399999</v>
      </c>
      <c r="AS1418" s="75">
        <f>(1/9.81)*((SQRT((SIN(RADIANS(90-DEGREES(ASIN(AD1418/2000))))*SQRT(2*Basic!$C$4*9.81)*Tool!$B$125*SIN(RADIANS(90-DEGREES(ASIN(AD1418/2000))))*SQRT(2*Basic!$C$4*9.81)*Tool!$B$125)+(COS(RADIANS(90-DEGREES(ASIN(AD1418/2000))))*SQRT(2*Basic!$C$4*9.81)*COS(RADIANS(90-DEGREES(ASIN(AD1418/2000))))*SQRT(2*Basic!$C$4*9.81))))*SIN(RADIANS(AK1418))+(SQRT(((SQRT((SIN(RADIANS(90-DEGREES(ASIN(AD1418/2000))))*SQRT(2*Basic!$C$4*9.81)*Tool!$B$125*SIN(RADIANS(90-DEGREES(ASIN(AD1418/2000))))*SQRT(2*Basic!$C$4*9.81)*Tool!$B$125)+(COS(RADIANS(90-DEGREES(ASIN(AD1418/2000))))*SQRT(2*Basic!$C$4*9.81)*COS(RADIANS(90-DEGREES(ASIN(AD1418/2000))))*SQRT(2*Basic!$C$4*9.81))))*SIN(RADIANS(AK1418))*(SQRT((SIN(RADIANS(90-DEGREES(ASIN(AD1418/2000))))*SQRT(2*Basic!$C$4*9.81)*Tool!$B$125*SIN(RADIANS(90-DEGREES(ASIN(AD1418/2000))))*SQRT(2*Basic!$C$4*9.81)*Tool!$B$125)+(COS(RADIANS(90-DEGREES(ASIN(AD1418/2000))))*SQRT(2*Basic!$C$4*9.81)*COS(RADIANS(90-DEGREES(ASIN(AD1418/2000))))*SQRT(2*Basic!$C$4*9.81))))*SIN(RADIANS(AK1418)))-19.62*(-Basic!$C$3))))*(SQRT((SIN(RADIANS(90-DEGREES(ASIN(AD1418/2000))))*SQRT(2*Basic!$C$4*9.81)*Tool!$B$125*SIN(RADIANS(90-DEGREES(ASIN(AD1418/2000))))*SQRT(2*Basic!$C$4*9.81)*Tool!$B$125)+(COS(RADIANS(90-DEGREES(ASIN(AD1418/2000))))*SQRT(2*Basic!$C$4*9.81)*COS(RADIANS(90-DEGREES(ASIN(AD1418/2000))))*SQRT(2*Basic!$C$4*9.81))))*COS(RADIANS(AK1418))</f>
        <v>5.7170866332144223</v>
      </c>
    </row>
    <row r="1419" spans="6:45" x14ac:dyDescent="0.3">
      <c r="F1419">
        <v>1417</v>
      </c>
      <c r="G1419" s="31">
        <f t="shared" si="146"/>
        <v>4.1773748950704492</v>
      </c>
      <c r="H1419" s="35">
        <f>Tool!$E$10+('Trajectory Map'!G1419*SIN(RADIANS(90-2*DEGREES(ASIN($D$5/2000))))/COS(RADIANS(90-2*DEGREES(ASIN($D$5/2000))))-('Trajectory Map'!G1419*'Trajectory Map'!G1419/((VLOOKUP($D$5,$AD$3:$AR$2002,15,FALSE)*4*COS(RADIANS(90-2*DEGREES(ASIN($D$5/2000))))*COS(RADIANS(90-2*DEGREES(ASIN($D$5/2000))))))))</f>
        <v>3.1487494496644839</v>
      </c>
      <c r="AD1419" s="33">
        <f t="shared" si="150"/>
        <v>1417</v>
      </c>
      <c r="AE1419" s="33">
        <f t="shared" si="147"/>
        <v>1411.421623753866</v>
      </c>
      <c r="AH1419" s="33">
        <f t="shared" si="148"/>
        <v>45.113001894180236</v>
      </c>
      <c r="AI1419" s="33">
        <f t="shared" si="149"/>
        <v>44.886998105819764</v>
      </c>
      <c r="AK1419" s="75">
        <f t="shared" si="151"/>
        <v>-0.22600378836047241</v>
      </c>
      <c r="AN1419" s="64"/>
      <c r="AQ1419" s="64"/>
      <c r="AR1419" s="75">
        <f>(SQRT((SIN(RADIANS(90-DEGREES(ASIN(AD1419/2000))))*SQRT(2*Basic!$C$4*9.81)*Tool!$B$125*SIN(RADIANS(90-DEGREES(ASIN(AD1419/2000))))*SQRT(2*Basic!$C$4*9.81)*Tool!$B$125)+(COS(RADIANS(90-DEGREES(ASIN(AD1419/2000))))*SQRT(2*Basic!$C$4*9.81)*COS(RADIANS(90-DEGREES(ASIN(AD1419/2000))))*SQRT(2*Basic!$C$4*9.81))))*(SQRT((SIN(RADIANS(90-DEGREES(ASIN(AD1419/2000))))*SQRT(2*Basic!$C$4*9.81)*Tool!$B$125*SIN(RADIANS(90-DEGREES(ASIN(AD1419/2000))))*SQRT(2*Basic!$C$4*9.81)*Tool!$B$125)+(COS(RADIANS(90-DEGREES(ASIN(AD1419/2000))))*SQRT(2*Basic!$C$4*9.81)*COS(RADIANS(90-DEGREES(ASIN(AD1419/2000))))*SQRT(2*Basic!$C$4*9.81))))/(2*9.81)</f>
        <v>1.3659349620099999</v>
      </c>
      <c r="AS1419" s="75">
        <f>(1/9.81)*((SQRT((SIN(RADIANS(90-DEGREES(ASIN(AD1419/2000))))*SQRT(2*Basic!$C$4*9.81)*Tool!$B$125*SIN(RADIANS(90-DEGREES(ASIN(AD1419/2000))))*SQRT(2*Basic!$C$4*9.81)*Tool!$B$125)+(COS(RADIANS(90-DEGREES(ASIN(AD1419/2000))))*SQRT(2*Basic!$C$4*9.81)*COS(RADIANS(90-DEGREES(ASIN(AD1419/2000))))*SQRT(2*Basic!$C$4*9.81))))*SIN(RADIANS(AK1419))+(SQRT(((SQRT((SIN(RADIANS(90-DEGREES(ASIN(AD1419/2000))))*SQRT(2*Basic!$C$4*9.81)*Tool!$B$125*SIN(RADIANS(90-DEGREES(ASIN(AD1419/2000))))*SQRT(2*Basic!$C$4*9.81)*Tool!$B$125)+(COS(RADIANS(90-DEGREES(ASIN(AD1419/2000))))*SQRT(2*Basic!$C$4*9.81)*COS(RADIANS(90-DEGREES(ASIN(AD1419/2000))))*SQRT(2*Basic!$C$4*9.81))))*SIN(RADIANS(AK1419))*(SQRT((SIN(RADIANS(90-DEGREES(ASIN(AD1419/2000))))*SQRT(2*Basic!$C$4*9.81)*Tool!$B$125*SIN(RADIANS(90-DEGREES(ASIN(AD1419/2000))))*SQRT(2*Basic!$C$4*9.81)*Tool!$B$125)+(COS(RADIANS(90-DEGREES(ASIN(AD1419/2000))))*SQRT(2*Basic!$C$4*9.81)*COS(RADIANS(90-DEGREES(ASIN(AD1419/2000))))*SQRT(2*Basic!$C$4*9.81))))*SIN(RADIANS(AK1419)))-19.62*(-Basic!$C$3))))*(SQRT((SIN(RADIANS(90-DEGREES(ASIN(AD1419/2000))))*SQRT(2*Basic!$C$4*9.81)*Tool!$B$125*SIN(RADIANS(90-DEGREES(ASIN(AD1419/2000))))*SQRT(2*Basic!$C$4*9.81)*Tool!$B$125)+(COS(RADIANS(90-DEGREES(ASIN(AD1419/2000))))*SQRT(2*Basic!$C$4*9.81)*COS(RADIANS(90-DEGREES(ASIN(AD1419/2000))))*SQRT(2*Basic!$C$4*9.81))))*COS(RADIANS(AK1419))</f>
        <v>5.7147849064660647</v>
      </c>
    </row>
    <row r="1420" spans="6:45" x14ac:dyDescent="0.3">
      <c r="F1420">
        <v>1418</v>
      </c>
      <c r="G1420" s="31">
        <f t="shared" si="146"/>
        <v>4.1803229366336607</v>
      </c>
      <c r="H1420" s="35">
        <f>Tool!$E$10+('Trajectory Map'!G1420*SIN(RADIANS(90-2*DEGREES(ASIN($D$5/2000))))/COS(RADIANS(90-2*DEGREES(ASIN($D$5/2000))))-('Trajectory Map'!G1420*'Trajectory Map'!G1420/((VLOOKUP($D$5,$AD$3:$AR$2002,15,FALSE)*4*COS(RADIANS(90-2*DEGREES(ASIN($D$5/2000))))*COS(RADIANS(90-2*DEGREES(ASIN($D$5/2000))))))))</f>
        <v>3.1442886778683907</v>
      </c>
      <c r="AD1420" s="33">
        <f t="shared" si="150"/>
        <v>1418</v>
      </c>
      <c r="AE1420" s="33">
        <f t="shared" si="147"/>
        <v>1410.4169596257698</v>
      </c>
      <c r="AH1420" s="33">
        <f t="shared" si="148"/>
        <v>45.153610720958667</v>
      </c>
      <c r="AI1420" s="33">
        <f t="shared" si="149"/>
        <v>44.846389279041333</v>
      </c>
      <c r="AK1420" s="75">
        <f t="shared" si="151"/>
        <v>-0.30722144191733491</v>
      </c>
      <c r="AN1420" s="64"/>
      <c r="AQ1420" s="64"/>
      <c r="AR1420" s="75">
        <f>(SQRT((SIN(RADIANS(90-DEGREES(ASIN(AD1420/2000))))*SQRT(2*Basic!$C$4*9.81)*Tool!$B$125*SIN(RADIANS(90-DEGREES(ASIN(AD1420/2000))))*SQRT(2*Basic!$C$4*9.81)*Tool!$B$125)+(COS(RADIANS(90-DEGREES(ASIN(AD1420/2000))))*SQRT(2*Basic!$C$4*9.81)*COS(RADIANS(90-DEGREES(ASIN(AD1420/2000))))*SQRT(2*Basic!$C$4*9.81))))*(SQRT((SIN(RADIANS(90-DEGREES(ASIN(AD1420/2000))))*SQRT(2*Basic!$C$4*9.81)*Tool!$B$125*SIN(RADIANS(90-DEGREES(ASIN(AD1420/2000))))*SQRT(2*Basic!$C$4*9.81)*Tool!$B$125)+(COS(RADIANS(90-DEGREES(ASIN(AD1420/2000))))*SQRT(2*Basic!$C$4*9.81)*COS(RADIANS(90-DEGREES(ASIN(AD1420/2000))))*SQRT(2*Basic!$C$4*9.81))))/(2*9.81)</f>
        <v>1.3666949971599998</v>
      </c>
      <c r="AS1420" s="75">
        <f>(1/9.81)*((SQRT((SIN(RADIANS(90-DEGREES(ASIN(AD1420/2000))))*SQRT(2*Basic!$C$4*9.81)*Tool!$B$125*SIN(RADIANS(90-DEGREES(ASIN(AD1420/2000))))*SQRT(2*Basic!$C$4*9.81)*Tool!$B$125)+(COS(RADIANS(90-DEGREES(ASIN(AD1420/2000))))*SQRT(2*Basic!$C$4*9.81)*COS(RADIANS(90-DEGREES(ASIN(AD1420/2000))))*SQRT(2*Basic!$C$4*9.81))))*SIN(RADIANS(AK1420))+(SQRT(((SQRT((SIN(RADIANS(90-DEGREES(ASIN(AD1420/2000))))*SQRT(2*Basic!$C$4*9.81)*Tool!$B$125*SIN(RADIANS(90-DEGREES(ASIN(AD1420/2000))))*SQRT(2*Basic!$C$4*9.81)*Tool!$B$125)+(COS(RADIANS(90-DEGREES(ASIN(AD1420/2000))))*SQRT(2*Basic!$C$4*9.81)*COS(RADIANS(90-DEGREES(ASIN(AD1420/2000))))*SQRT(2*Basic!$C$4*9.81))))*SIN(RADIANS(AK1420))*(SQRT((SIN(RADIANS(90-DEGREES(ASIN(AD1420/2000))))*SQRT(2*Basic!$C$4*9.81)*Tool!$B$125*SIN(RADIANS(90-DEGREES(ASIN(AD1420/2000))))*SQRT(2*Basic!$C$4*9.81)*Tool!$B$125)+(COS(RADIANS(90-DEGREES(ASIN(AD1420/2000))))*SQRT(2*Basic!$C$4*9.81)*COS(RADIANS(90-DEGREES(ASIN(AD1420/2000))))*SQRT(2*Basic!$C$4*9.81))))*SIN(RADIANS(AK1420)))-19.62*(-Basic!$C$3))))*(SQRT((SIN(RADIANS(90-DEGREES(ASIN(AD1420/2000))))*SQRT(2*Basic!$C$4*9.81)*Tool!$B$125*SIN(RADIANS(90-DEGREES(ASIN(AD1420/2000))))*SQRT(2*Basic!$C$4*9.81)*Tool!$B$125)+(COS(RADIANS(90-DEGREES(ASIN(AD1420/2000))))*SQRT(2*Basic!$C$4*9.81)*COS(RADIANS(90-DEGREES(ASIN(AD1420/2000))))*SQRT(2*Basic!$C$4*9.81))))*COS(RADIANS(AK1420))</f>
        <v>5.7124679805997305</v>
      </c>
    </row>
    <row r="1421" spans="6:45" x14ac:dyDescent="0.3">
      <c r="F1421">
        <v>1419</v>
      </c>
      <c r="G1421" s="31">
        <f t="shared" si="146"/>
        <v>4.1832709781968722</v>
      </c>
      <c r="H1421" s="35">
        <f>Tool!$E$10+('Trajectory Map'!G1421*SIN(RADIANS(90-2*DEGREES(ASIN($D$5/2000))))/COS(RADIANS(90-2*DEGREES(ASIN($D$5/2000))))-('Trajectory Map'!G1421*'Trajectory Map'!G1421/((VLOOKUP($D$5,$AD$3:$AR$2002,15,FALSE)*4*COS(RADIANS(90-2*DEGREES(ASIN($D$5/2000))))*COS(RADIANS(90-2*DEGREES(ASIN($D$5/2000))))))))</f>
        <v>3.1398244524787842</v>
      </c>
      <c r="AD1421" s="33">
        <f t="shared" si="150"/>
        <v>1419</v>
      </c>
      <c r="AE1421" s="33">
        <f t="shared" si="147"/>
        <v>1409.4108698317889</v>
      </c>
      <c r="AH1421" s="33">
        <f t="shared" si="148"/>
        <v>45.194248504948625</v>
      </c>
      <c r="AI1421" s="33">
        <f t="shared" si="149"/>
        <v>44.805751495051375</v>
      </c>
      <c r="AK1421" s="75">
        <f t="shared" si="151"/>
        <v>-0.38849700989725022</v>
      </c>
      <c r="AN1421" s="64"/>
      <c r="AQ1421" s="64"/>
      <c r="AR1421" s="75">
        <f>(SQRT((SIN(RADIANS(90-DEGREES(ASIN(AD1421/2000))))*SQRT(2*Basic!$C$4*9.81)*Tool!$B$125*SIN(RADIANS(90-DEGREES(ASIN(AD1421/2000))))*SQRT(2*Basic!$C$4*9.81)*Tool!$B$125)+(COS(RADIANS(90-DEGREES(ASIN(AD1421/2000))))*SQRT(2*Basic!$C$4*9.81)*COS(RADIANS(90-DEGREES(ASIN(AD1421/2000))))*SQRT(2*Basic!$C$4*9.81))))*(SQRT((SIN(RADIANS(90-DEGREES(ASIN(AD1421/2000))))*SQRT(2*Basic!$C$4*9.81)*Tool!$B$125*SIN(RADIANS(90-DEGREES(ASIN(AD1421/2000))))*SQRT(2*Basic!$C$4*9.81)*Tool!$B$125)+(COS(RADIANS(90-DEGREES(ASIN(AD1421/2000))))*SQRT(2*Basic!$C$4*9.81)*COS(RADIANS(90-DEGREES(ASIN(AD1421/2000))))*SQRT(2*Basic!$C$4*9.81))))/(2*9.81)</f>
        <v>1.3674555684899998</v>
      </c>
      <c r="AS1421" s="75">
        <f>(1/9.81)*((SQRT((SIN(RADIANS(90-DEGREES(ASIN(AD1421/2000))))*SQRT(2*Basic!$C$4*9.81)*Tool!$B$125*SIN(RADIANS(90-DEGREES(ASIN(AD1421/2000))))*SQRT(2*Basic!$C$4*9.81)*Tool!$B$125)+(COS(RADIANS(90-DEGREES(ASIN(AD1421/2000))))*SQRT(2*Basic!$C$4*9.81)*COS(RADIANS(90-DEGREES(ASIN(AD1421/2000))))*SQRT(2*Basic!$C$4*9.81))))*SIN(RADIANS(AK1421))+(SQRT(((SQRT((SIN(RADIANS(90-DEGREES(ASIN(AD1421/2000))))*SQRT(2*Basic!$C$4*9.81)*Tool!$B$125*SIN(RADIANS(90-DEGREES(ASIN(AD1421/2000))))*SQRT(2*Basic!$C$4*9.81)*Tool!$B$125)+(COS(RADIANS(90-DEGREES(ASIN(AD1421/2000))))*SQRT(2*Basic!$C$4*9.81)*COS(RADIANS(90-DEGREES(ASIN(AD1421/2000))))*SQRT(2*Basic!$C$4*9.81))))*SIN(RADIANS(AK1421))*(SQRT((SIN(RADIANS(90-DEGREES(ASIN(AD1421/2000))))*SQRT(2*Basic!$C$4*9.81)*Tool!$B$125*SIN(RADIANS(90-DEGREES(ASIN(AD1421/2000))))*SQRT(2*Basic!$C$4*9.81)*Tool!$B$125)+(COS(RADIANS(90-DEGREES(ASIN(AD1421/2000))))*SQRT(2*Basic!$C$4*9.81)*COS(RADIANS(90-DEGREES(ASIN(AD1421/2000))))*SQRT(2*Basic!$C$4*9.81))))*SIN(RADIANS(AK1421)))-19.62*(-Basic!$C$3))))*(SQRT((SIN(RADIANS(90-DEGREES(ASIN(AD1421/2000))))*SQRT(2*Basic!$C$4*9.81)*Tool!$B$125*SIN(RADIANS(90-DEGREES(ASIN(AD1421/2000))))*SQRT(2*Basic!$C$4*9.81)*Tool!$B$125)+(COS(RADIANS(90-DEGREES(ASIN(AD1421/2000))))*SQRT(2*Basic!$C$4*9.81)*COS(RADIANS(90-DEGREES(ASIN(AD1421/2000))))*SQRT(2*Basic!$C$4*9.81))))*COS(RADIANS(AK1421))</f>
        <v>5.7101358473753114</v>
      </c>
    </row>
    <row r="1422" spans="6:45" x14ac:dyDescent="0.3">
      <c r="F1422">
        <v>1420</v>
      </c>
      <c r="G1422" s="31">
        <f t="shared" si="146"/>
        <v>4.1862190197600828</v>
      </c>
      <c r="H1422" s="35">
        <f>Tool!$E$10+('Trajectory Map'!G1422*SIN(RADIANS(90-2*DEGREES(ASIN($D$5/2000))))/COS(RADIANS(90-2*DEGREES(ASIN($D$5/2000))))-('Trajectory Map'!G1422*'Trajectory Map'!G1422/((VLOOKUP($D$5,$AD$3:$AR$2002,15,FALSE)*4*COS(RADIANS(90-2*DEGREES(ASIN($D$5/2000))))*COS(RADIANS(90-2*DEGREES(ASIN($D$5/2000))))))))</f>
        <v>3.1353567734956638</v>
      </c>
      <c r="AD1422" s="33">
        <f t="shared" si="150"/>
        <v>1420</v>
      </c>
      <c r="AE1422" s="33">
        <f t="shared" si="147"/>
        <v>1408.4033513166603</v>
      </c>
      <c r="AH1422" s="33">
        <f t="shared" si="148"/>
        <v>45.234915328671576</v>
      </c>
      <c r="AI1422" s="33">
        <f t="shared" si="149"/>
        <v>44.765084671328424</v>
      </c>
      <c r="AK1422" s="75">
        <f t="shared" si="151"/>
        <v>-0.46983065734315232</v>
      </c>
      <c r="AN1422" s="64"/>
      <c r="AQ1422" s="64"/>
      <c r="AR1422" s="75">
        <f>(SQRT((SIN(RADIANS(90-DEGREES(ASIN(AD1422/2000))))*SQRT(2*Basic!$C$4*9.81)*Tool!$B$125*SIN(RADIANS(90-DEGREES(ASIN(AD1422/2000))))*SQRT(2*Basic!$C$4*9.81)*Tool!$B$125)+(COS(RADIANS(90-DEGREES(ASIN(AD1422/2000))))*SQRT(2*Basic!$C$4*9.81)*COS(RADIANS(90-DEGREES(ASIN(AD1422/2000))))*SQRT(2*Basic!$C$4*9.81))))*(SQRT((SIN(RADIANS(90-DEGREES(ASIN(AD1422/2000))))*SQRT(2*Basic!$C$4*9.81)*Tool!$B$125*SIN(RADIANS(90-DEGREES(ASIN(AD1422/2000))))*SQRT(2*Basic!$C$4*9.81)*Tool!$B$125)+(COS(RADIANS(90-DEGREES(ASIN(AD1422/2000))))*SQRT(2*Basic!$C$4*9.81)*COS(RADIANS(90-DEGREES(ASIN(AD1422/2000))))*SQRT(2*Basic!$C$4*9.81))))/(2*9.81)</f>
        <v>1.3682166760000001</v>
      </c>
      <c r="AS1422" s="75">
        <f>(1/9.81)*((SQRT((SIN(RADIANS(90-DEGREES(ASIN(AD1422/2000))))*SQRT(2*Basic!$C$4*9.81)*Tool!$B$125*SIN(RADIANS(90-DEGREES(ASIN(AD1422/2000))))*SQRT(2*Basic!$C$4*9.81)*Tool!$B$125)+(COS(RADIANS(90-DEGREES(ASIN(AD1422/2000))))*SQRT(2*Basic!$C$4*9.81)*COS(RADIANS(90-DEGREES(ASIN(AD1422/2000))))*SQRT(2*Basic!$C$4*9.81))))*SIN(RADIANS(AK1422))+(SQRT(((SQRT((SIN(RADIANS(90-DEGREES(ASIN(AD1422/2000))))*SQRT(2*Basic!$C$4*9.81)*Tool!$B$125*SIN(RADIANS(90-DEGREES(ASIN(AD1422/2000))))*SQRT(2*Basic!$C$4*9.81)*Tool!$B$125)+(COS(RADIANS(90-DEGREES(ASIN(AD1422/2000))))*SQRT(2*Basic!$C$4*9.81)*COS(RADIANS(90-DEGREES(ASIN(AD1422/2000))))*SQRT(2*Basic!$C$4*9.81))))*SIN(RADIANS(AK1422))*(SQRT((SIN(RADIANS(90-DEGREES(ASIN(AD1422/2000))))*SQRT(2*Basic!$C$4*9.81)*Tool!$B$125*SIN(RADIANS(90-DEGREES(ASIN(AD1422/2000))))*SQRT(2*Basic!$C$4*9.81)*Tool!$B$125)+(COS(RADIANS(90-DEGREES(ASIN(AD1422/2000))))*SQRT(2*Basic!$C$4*9.81)*COS(RADIANS(90-DEGREES(ASIN(AD1422/2000))))*SQRT(2*Basic!$C$4*9.81))))*SIN(RADIANS(AK1422)))-19.62*(-Basic!$C$3))))*(SQRT((SIN(RADIANS(90-DEGREES(ASIN(AD1422/2000))))*SQRT(2*Basic!$C$4*9.81)*Tool!$B$125*SIN(RADIANS(90-DEGREES(ASIN(AD1422/2000))))*SQRT(2*Basic!$C$4*9.81)*Tool!$B$125)+(COS(RADIANS(90-DEGREES(ASIN(AD1422/2000))))*SQRT(2*Basic!$C$4*9.81)*COS(RADIANS(90-DEGREES(ASIN(AD1422/2000))))*SQRT(2*Basic!$C$4*9.81))))*COS(RADIANS(AK1422))</f>
        <v>5.70778849857499</v>
      </c>
    </row>
    <row r="1423" spans="6:45" x14ac:dyDescent="0.3">
      <c r="F1423">
        <v>1421</v>
      </c>
      <c r="G1423" s="31">
        <f t="shared" si="146"/>
        <v>4.1891670613232943</v>
      </c>
      <c r="H1423" s="35">
        <f>Tool!$E$10+('Trajectory Map'!G1423*SIN(RADIANS(90-2*DEGREES(ASIN($D$5/2000))))/COS(RADIANS(90-2*DEGREES(ASIN($D$5/2000))))-('Trajectory Map'!G1423*'Trajectory Map'!G1423/((VLOOKUP($D$5,$AD$3:$AR$2002,15,FALSE)*4*COS(RADIANS(90-2*DEGREES(ASIN($D$5/2000))))*COS(RADIANS(90-2*DEGREES(ASIN($D$5/2000))))))))</f>
        <v>3.1308856409190287</v>
      </c>
      <c r="AD1423" s="33">
        <f t="shared" si="150"/>
        <v>1421</v>
      </c>
      <c r="AE1423" s="33">
        <f t="shared" si="147"/>
        <v>1407.3944010120263</v>
      </c>
      <c r="AH1423" s="33">
        <f t="shared" si="148"/>
        <v>45.275611275002888</v>
      </c>
      <c r="AI1423" s="33">
        <f t="shared" si="149"/>
        <v>44.724388724997112</v>
      </c>
      <c r="AK1423" s="75">
        <f t="shared" si="151"/>
        <v>-0.55122255000577525</v>
      </c>
      <c r="AN1423" s="64"/>
      <c r="AQ1423" s="64"/>
      <c r="AR1423" s="75">
        <f>(SQRT((SIN(RADIANS(90-DEGREES(ASIN(AD1423/2000))))*SQRT(2*Basic!$C$4*9.81)*Tool!$B$125*SIN(RADIANS(90-DEGREES(ASIN(AD1423/2000))))*SQRT(2*Basic!$C$4*9.81)*Tool!$B$125)+(COS(RADIANS(90-DEGREES(ASIN(AD1423/2000))))*SQRT(2*Basic!$C$4*9.81)*COS(RADIANS(90-DEGREES(ASIN(AD1423/2000))))*SQRT(2*Basic!$C$4*9.81))))*(SQRT((SIN(RADIANS(90-DEGREES(ASIN(AD1423/2000))))*SQRT(2*Basic!$C$4*9.81)*Tool!$B$125*SIN(RADIANS(90-DEGREES(ASIN(AD1423/2000))))*SQRT(2*Basic!$C$4*9.81)*Tool!$B$125)+(COS(RADIANS(90-DEGREES(ASIN(AD1423/2000))))*SQRT(2*Basic!$C$4*9.81)*COS(RADIANS(90-DEGREES(ASIN(AD1423/2000))))*SQRT(2*Basic!$C$4*9.81))))/(2*9.81)</f>
        <v>1.3689783196900001</v>
      </c>
      <c r="AS1423" s="75">
        <f>(1/9.81)*((SQRT((SIN(RADIANS(90-DEGREES(ASIN(AD1423/2000))))*SQRT(2*Basic!$C$4*9.81)*Tool!$B$125*SIN(RADIANS(90-DEGREES(ASIN(AD1423/2000))))*SQRT(2*Basic!$C$4*9.81)*Tool!$B$125)+(COS(RADIANS(90-DEGREES(ASIN(AD1423/2000))))*SQRT(2*Basic!$C$4*9.81)*COS(RADIANS(90-DEGREES(ASIN(AD1423/2000))))*SQRT(2*Basic!$C$4*9.81))))*SIN(RADIANS(AK1423))+(SQRT(((SQRT((SIN(RADIANS(90-DEGREES(ASIN(AD1423/2000))))*SQRT(2*Basic!$C$4*9.81)*Tool!$B$125*SIN(RADIANS(90-DEGREES(ASIN(AD1423/2000))))*SQRT(2*Basic!$C$4*9.81)*Tool!$B$125)+(COS(RADIANS(90-DEGREES(ASIN(AD1423/2000))))*SQRT(2*Basic!$C$4*9.81)*COS(RADIANS(90-DEGREES(ASIN(AD1423/2000))))*SQRT(2*Basic!$C$4*9.81))))*SIN(RADIANS(AK1423))*(SQRT((SIN(RADIANS(90-DEGREES(ASIN(AD1423/2000))))*SQRT(2*Basic!$C$4*9.81)*Tool!$B$125*SIN(RADIANS(90-DEGREES(ASIN(AD1423/2000))))*SQRT(2*Basic!$C$4*9.81)*Tool!$B$125)+(COS(RADIANS(90-DEGREES(ASIN(AD1423/2000))))*SQRT(2*Basic!$C$4*9.81)*COS(RADIANS(90-DEGREES(ASIN(AD1423/2000))))*SQRT(2*Basic!$C$4*9.81))))*SIN(RADIANS(AK1423)))-19.62*(-Basic!$C$3))))*(SQRT((SIN(RADIANS(90-DEGREES(ASIN(AD1423/2000))))*SQRT(2*Basic!$C$4*9.81)*Tool!$B$125*SIN(RADIANS(90-DEGREES(ASIN(AD1423/2000))))*SQRT(2*Basic!$C$4*9.81)*Tool!$B$125)+(COS(RADIANS(90-DEGREES(ASIN(AD1423/2000))))*SQRT(2*Basic!$C$4*9.81)*COS(RADIANS(90-DEGREES(ASIN(AD1423/2000))))*SQRT(2*Basic!$C$4*9.81))))*COS(RADIANS(AK1423))</f>
        <v>5.7054259260030449</v>
      </c>
    </row>
    <row r="1424" spans="6:45" x14ac:dyDescent="0.3">
      <c r="F1424">
        <v>1422</v>
      </c>
      <c r="G1424" s="31">
        <f t="shared" si="146"/>
        <v>4.1921151028865058</v>
      </c>
      <c r="H1424" s="35">
        <f>Tool!$E$10+('Trajectory Map'!G1424*SIN(RADIANS(90-2*DEGREES(ASIN($D$5/2000))))/COS(RADIANS(90-2*DEGREES(ASIN($D$5/2000))))-('Trajectory Map'!G1424*'Trajectory Map'!G1424/((VLOOKUP($D$5,$AD$3:$AR$2002,15,FALSE)*4*COS(RADIANS(90-2*DEGREES(ASIN($D$5/2000))))*COS(RADIANS(90-2*DEGREES(ASIN($D$5/2000))))))))</f>
        <v>3.1264110547488793</v>
      </c>
      <c r="AD1424" s="33">
        <f t="shared" si="150"/>
        <v>1422</v>
      </c>
      <c r="AE1424" s="33">
        <f t="shared" si="147"/>
        <v>1406.3840158363575</v>
      </c>
      <c r="AH1424" s="33">
        <f t="shared" si="148"/>
        <v>45.316336427173901</v>
      </c>
      <c r="AI1424" s="33">
        <f t="shared" si="149"/>
        <v>44.683663572826099</v>
      </c>
      <c r="AK1424" s="75">
        <f t="shared" si="151"/>
        <v>-0.63267285434780263</v>
      </c>
      <c r="AN1424" s="64"/>
      <c r="AQ1424" s="64"/>
      <c r="AR1424" s="75">
        <f>(SQRT((SIN(RADIANS(90-DEGREES(ASIN(AD1424/2000))))*SQRT(2*Basic!$C$4*9.81)*Tool!$B$125*SIN(RADIANS(90-DEGREES(ASIN(AD1424/2000))))*SQRT(2*Basic!$C$4*9.81)*Tool!$B$125)+(COS(RADIANS(90-DEGREES(ASIN(AD1424/2000))))*SQRT(2*Basic!$C$4*9.81)*COS(RADIANS(90-DEGREES(ASIN(AD1424/2000))))*SQRT(2*Basic!$C$4*9.81))))*(SQRT((SIN(RADIANS(90-DEGREES(ASIN(AD1424/2000))))*SQRT(2*Basic!$C$4*9.81)*Tool!$B$125*SIN(RADIANS(90-DEGREES(ASIN(AD1424/2000))))*SQRT(2*Basic!$C$4*9.81)*Tool!$B$125)+(COS(RADIANS(90-DEGREES(ASIN(AD1424/2000))))*SQRT(2*Basic!$C$4*9.81)*COS(RADIANS(90-DEGREES(ASIN(AD1424/2000))))*SQRT(2*Basic!$C$4*9.81))))/(2*9.81)</f>
        <v>1.3697404995599998</v>
      </c>
      <c r="AS1424" s="75">
        <f>(1/9.81)*((SQRT((SIN(RADIANS(90-DEGREES(ASIN(AD1424/2000))))*SQRT(2*Basic!$C$4*9.81)*Tool!$B$125*SIN(RADIANS(90-DEGREES(ASIN(AD1424/2000))))*SQRT(2*Basic!$C$4*9.81)*Tool!$B$125)+(COS(RADIANS(90-DEGREES(ASIN(AD1424/2000))))*SQRT(2*Basic!$C$4*9.81)*COS(RADIANS(90-DEGREES(ASIN(AD1424/2000))))*SQRT(2*Basic!$C$4*9.81))))*SIN(RADIANS(AK1424))+(SQRT(((SQRT((SIN(RADIANS(90-DEGREES(ASIN(AD1424/2000))))*SQRT(2*Basic!$C$4*9.81)*Tool!$B$125*SIN(RADIANS(90-DEGREES(ASIN(AD1424/2000))))*SQRT(2*Basic!$C$4*9.81)*Tool!$B$125)+(COS(RADIANS(90-DEGREES(ASIN(AD1424/2000))))*SQRT(2*Basic!$C$4*9.81)*COS(RADIANS(90-DEGREES(ASIN(AD1424/2000))))*SQRT(2*Basic!$C$4*9.81))))*SIN(RADIANS(AK1424))*(SQRT((SIN(RADIANS(90-DEGREES(ASIN(AD1424/2000))))*SQRT(2*Basic!$C$4*9.81)*Tool!$B$125*SIN(RADIANS(90-DEGREES(ASIN(AD1424/2000))))*SQRT(2*Basic!$C$4*9.81)*Tool!$B$125)+(COS(RADIANS(90-DEGREES(ASIN(AD1424/2000))))*SQRT(2*Basic!$C$4*9.81)*COS(RADIANS(90-DEGREES(ASIN(AD1424/2000))))*SQRT(2*Basic!$C$4*9.81))))*SIN(RADIANS(AK1424)))-19.62*(-Basic!$C$3))))*(SQRT((SIN(RADIANS(90-DEGREES(ASIN(AD1424/2000))))*SQRT(2*Basic!$C$4*9.81)*Tool!$B$125*SIN(RADIANS(90-DEGREES(ASIN(AD1424/2000))))*SQRT(2*Basic!$C$4*9.81)*Tool!$B$125)+(COS(RADIANS(90-DEGREES(ASIN(AD1424/2000))))*SQRT(2*Basic!$C$4*9.81)*COS(RADIANS(90-DEGREES(ASIN(AD1424/2000))))*SQRT(2*Basic!$C$4*9.81))))*COS(RADIANS(AK1424))</f>
        <v>5.7030481214856446</v>
      </c>
    </row>
    <row r="1425" spans="6:45" x14ac:dyDescent="0.3">
      <c r="F1425">
        <v>1423</v>
      </c>
      <c r="G1425" s="31">
        <f t="shared" si="146"/>
        <v>4.1950631444497173</v>
      </c>
      <c r="H1425" s="35">
        <f>Tool!$E$10+('Trajectory Map'!G1425*SIN(RADIANS(90-2*DEGREES(ASIN($D$5/2000))))/COS(RADIANS(90-2*DEGREES(ASIN($D$5/2000))))-('Trajectory Map'!G1425*'Trajectory Map'!G1425/((VLOOKUP($D$5,$AD$3:$AR$2002,15,FALSE)*4*COS(RADIANS(90-2*DEGREES(ASIN($D$5/2000))))*COS(RADIANS(90-2*DEGREES(ASIN($D$5/2000))))))))</f>
        <v>3.121933014985216</v>
      </c>
      <c r="AD1425" s="33">
        <f t="shared" si="150"/>
        <v>1423</v>
      </c>
      <c r="AE1425" s="33">
        <f t="shared" si="147"/>
        <v>1405.3721926948747</v>
      </c>
      <c r="AH1425" s="33">
        <f t="shared" si="148"/>
        <v>45.357090868774158</v>
      </c>
      <c r="AI1425" s="33">
        <f t="shared" si="149"/>
        <v>44.642909131225842</v>
      </c>
      <c r="AK1425" s="75">
        <f t="shared" si="151"/>
        <v>-0.71418173754831571</v>
      </c>
      <c r="AN1425" s="64"/>
      <c r="AQ1425" s="64"/>
      <c r="AR1425" s="75">
        <f>(SQRT((SIN(RADIANS(90-DEGREES(ASIN(AD1425/2000))))*SQRT(2*Basic!$C$4*9.81)*Tool!$B$125*SIN(RADIANS(90-DEGREES(ASIN(AD1425/2000))))*SQRT(2*Basic!$C$4*9.81)*Tool!$B$125)+(COS(RADIANS(90-DEGREES(ASIN(AD1425/2000))))*SQRT(2*Basic!$C$4*9.81)*COS(RADIANS(90-DEGREES(ASIN(AD1425/2000))))*SQRT(2*Basic!$C$4*9.81))))*(SQRT((SIN(RADIANS(90-DEGREES(ASIN(AD1425/2000))))*SQRT(2*Basic!$C$4*9.81)*Tool!$B$125*SIN(RADIANS(90-DEGREES(ASIN(AD1425/2000))))*SQRT(2*Basic!$C$4*9.81)*Tool!$B$125)+(COS(RADIANS(90-DEGREES(ASIN(AD1425/2000))))*SQRT(2*Basic!$C$4*9.81)*COS(RADIANS(90-DEGREES(ASIN(AD1425/2000))))*SQRT(2*Basic!$C$4*9.81))))/(2*9.81)</f>
        <v>1.3705032156099999</v>
      </c>
      <c r="AS1425" s="75">
        <f>(1/9.81)*((SQRT((SIN(RADIANS(90-DEGREES(ASIN(AD1425/2000))))*SQRT(2*Basic!$C$4*9.81)*Tool!$B$125*SIN(RADIANS(90-DEGREES(ASIN(AD1425/2000))))*SQRT(2*Basic!$C$4*9.81)*Tool!$B$125)+(COS(RADIANS(90-DEGREES(ASIN(AD1425/2000))))*SQRT(2*Basic!$C$4*9.81)*COS(RADIANS(90-DEGREES(ASIN(AD1425/2000))))*SQRT(2*Basic!$C$4*9.81))))*SIN(RADIANS(AK1425))+(SQRT(((SQRT((SIN(RADIANS(90-DEGREES(ASIN(AD1425/2000))))*SQRT(2*Basic!$C$4*9.81)*Tool!$B$125*SIN(RADIANS(90-DEGREES(ASIN(AD1425/2000))))*SQRT(2*Basic!$C$4*9.81)*Tool!$B$125)+(COS(RADIANS(90-DEGREES(ASIN(AD1425/2000))))*SQRT(2*Basic!$C$4*9.81)*COS(RADIANS(90-DEGREES(ASIN(AD1425/2000))))*SQRT(2*Basic!$C$4*9.81))))*SIN(RADIANS(AK1425))*(SQRT((SIN(RADIANS(90-DEGREES(ASIN(AD1425/2000))))*SQRT(2*Basic!$C$4*9.81)*Tool!$B$125*SIN(RADIANS(90-DEGREES(ASIN(AD1425/2000))))*SQRT(2*Basic!$C$4*9.81)*Tool!$B$125)+(COS(RADIANS(90-DEGREES(ASIN(AD1425/2000))))*SQRT(2*Basic!$C$4*9.81)*COS(RADIANS(90-DEGREES(ASIN(AD1425/2000))))*SQRT(2*Basic!$C$4*9.81))))*SIN(RADIANS(AK1425)))-19.62*(-Basic!$C$3))))*(SQRT((SIN(RADIANS(90-DEGREES(ASIN(AD1425/2000))))*SQRT(2*Basic!$C$4*9.81)*Tool!$B$125*SIN(RADIANS(90-DEGREES(ASIN(AD1425/2000))))*SQRT(2*Basic!$C$4*9.81)*Tool!$B$125)+(COS(RADIANS(90-DEGREES(ASIN(AD1425/2000))))*SQRT(2*Basic!$C$4*9.81)*COS(RADIANS(90-DEGREES(ASIN(AD1425/2000))))*SQRT(2*Basic!$C$4*9.81))))*COS(RADIANS(AK1425))</f>
        <v>5.7006550768706665</v>
      </c>
    </row>
    <row r="1426" spans="6:45" x14ac:dyDescent="0.3">
      <c r="F1426">
        <v>1424</v>
      </c>
      <c r="G1426" s="31">
        <f t="shared" si="146"/>
        <v>4.1980111860129288</v>
      </c>
      <c r="H1426" s="35">
        <f>Tool!$E$10+('Trajectory Map'!G1426*SIN(RADIANS(90-2*DEGREES(ASIN($D$5/2000))))/COS(RADIANS(90-2*DEGREES(ASIN($D$5/2000))))-('Trajectory Map'!G1426*'Trajectory Map'!G1426/((VLOOKUP($D$5,$AD$3:$AR$2002,15,FALSE)*4*COS(RADIANS(90-2*DEGREES(ASIN($D$5/2000))))*COS(RADIANS(90-2*DEGREES(ASIN($D$5/2000))))))))</f>
        <v>3.1174515216280381</v>
      </c>
      <c r="AD1426" s="33">
        <f t="shared" si="150"/>
        <v>1424</v>
      </c>
      <c r="AE1426" s="33">
        <f t="shared" si="147"/>
        <v>1404.3589284794682</v>
      </c>
      <c r="AH1426" s="33">
        <f t="shared" si="148"/>
        <v>45.397874683753528</v>
      </c>
      <c r="AI1426" s="33">
        <f t="shared" si="149"/>
        <v>44.602125316246472</v>
      </c>
      <c r="AK1426" s="75">
        <f t="shared" si="151"/>
        <v>-0.7957493675070566</v>
      </c>
      <c r="AN1426" s="64"/>
      <c r="AQ1426" s="64"/>
      <c r="AR1426" s="75">
        <f>(SQRT((SIN(RADIANS(90-DEGREES(ASIN(AD1426/2000))))*SQRT(2*Basic!$C$4*9.81)*Tool!$B$125*SIN(RADIANS(90-DEGREES(ASIN(AD1426/2000))))*SQRT(2*Basic!$C$4*9.81)*Tool!$B$125)+(COS(RADIANS(90-DEGREES(ASIN(AD1426/2000))))*SQRT(2*Basic!$C$4*9.81)*COS(RADIANS(90-DEGREES(ASIN(AD1426/2000))))*SQRT(2*Basic!$C$4*9.81))))*(SQRT((SIN(RADIANS(90-DEGREES(ASIN(AD1426/2000))))*SQRT(2*Basic!$C$4*9.81)*Tool!$B$125*SIN(RADIANS(90-DEGREES(ASIN(AD1426/2000))))*SQRT(2*Basic!$C$4*9.81)*Tool!$B$125)+(COS(RADIANS(90-DEGREES(ASIN(AD1426/2000))))*SQRT(2*Basic!$C$4*9.81)*COS(RADIANS(90-DEGREES(ASIN(AD1426/2000))))*SQRT(2*Basic!$C$4*9.81))))/(2*9.81)</f>
        <v>1.3712664678399997</v>
      </c>
      <c r="AS1426" s="75">
        <f>(1/9.81)*((SQRT((SIN(RADIANS(90-DEGREES(ASIN(AD1426/2000))))*SQRT(2*Basic!$C$4*9.81)*Tool!$B$125*SIN(RADIANS(90-DEGREES(ASIN(AD1426/2000))))*SQRT(2*Basic!$C$4*9.81)*Tool!$B$125)+(COS(RADIANS(90-DEGREES(ASIN(AD1426/2000))))*SQRT(2*Basic!$C$4*9.81)*COS(RADIANS(90-DEGREES(ASIN(AD1426/2000))))*SQRT(2*Basic!$C$4*9.81))))*SIN(RADIANS(AK1426))+(SQRT(((SQRT((SIN(RADIANS(90-DEGREES(ASIN(AD1426/2000))))*SQRT(2*Basic!$C$4*9.81)*Tool!$B$125*SIN(RADIANS(90-DEGREES(ASIN(AD1426/2000))))*SQRT(2*Basic!$C$4*9.81)*Tool!$B$125)+(COS(RADIANS(90-DEGREES(ASIN(AD1426/2000))))*SQRT(2*Basic!$C$4*9.81)*COS(RADIANS(90-DEGREES(ASIN(AD1426/2000))))*SQRT(2*Basic!$C$4*9.81))))*SIN(RADIANS(AK1426))*(SQRT((SIN(RADIANS(90-DEGREES(ASIN(AD1426/2000))))*SQRT(2*Basic!$C$4*9.81)*Tool!$B$125*SIN(RADIANS(90-DEGREES(ASIN(AD1426/2000))))*SQRT(2*Basic!$C$4*9.81)*Tool!$B$125)+(COS(RADIANS(90-DEGREES(ASIN(AD1426/2000))))*SQRT(2*Basic!$C$4*9.81)*COS(RADIANS(90-DEGREES(ASIN(AD1426/2000))))*SQRT(2*Basic!$C$4*9.81))))*SIN(RADIANS(AK1426)))-19.62*(-Basic!$C$3))))*(SQRT((SIN(RADIANS(90-DEGREES(ASIN(AD1426/2000))))*SQRT(2*Basic!$C$4*9.81)*Tool!$B$125*SIN(RADIANS(90-DEGREES(ASIN(AD1426/2000))))*SQRT(2*Basic!$C$4*9.81)*Tool!$B$125)+(COS(RADIANS(90-DEGREES(ASIN(AD1426/2000))))*SQRT(2*Basic!$C$4*9.81)*COS(RADIANS(90-DEGREES(ASIN(AD1426/2000))))*SQRT(2*Basic!$C$4*9.81))))*COS(RADIANS(AK1426))</f>
        <v>5.6982467840274778</v>
      </c>
    </row>
    <row r="1427" spans="6:45" x14ac:dyDescent="0.3">
      <c r="F1427">
        <v>1425</v>
      </c>
      <c r="G1427" s="31">
        <f t="shared" si="146"/>
        <v>4.2009592275761394</v>
      </c>
      <c r="H1427" s="35">
        <f>Tool!$E$10+('Trajectory Map'!G1427*SIN(RADIANS(90-2*DEGREES(ASIN($D$5/2000))))/COS(RADIANS(90-2*DEGREES(ASIN($D$5/2000))))-('Trajectory Map'!G1427*'Trajectory Map'!G1427/((VLOOKUP($D$5,$AD$3:$AR$2002,15,FALSE)*4*COS(RADIANS(90-2*DEGREES(ASIN($D$5/2000))))*COS(RADIANS(90-2*DEGREES(ASIN($D$5/2000))))))))</f>
        <v>3.1129665746773476</v>
      </c>
      <c r="AD1427" s="33">
        <f t="shared" si="150"/>
        <v>1425</v>
      </c>
      <c r="AE1427" s="33">
        <f t="shared" si="147"/>
        <v>1403.3442200686188</v>
      </c>
      <c r="AH1427" s="33">
        <f t="shared" si="148"/>
        <v>45.438687956424481</v>
      </c>
      <c r="AI1427" s="33">
        <f t="shared" si="149"/>
        <v>44.561312043575519</v>
      </c>
      <c r="AK1427" s="75">
        <f t="shared" si="151"/>
        <v>-0.87737591284896155</v>
      </c>
      <c r="AN1427" s="64"/>
      <c r="AQ1427" s="64"/>
      <c r="AR1427" s="75">
        <f>(SQRT((SIN(RADIANS(90-DEGREES(ASIN(AD1427/2000))))*SQRT(2*Basic!$C$4*9.81)*Tool!$B$125*SIN(RADIANS(90-DEGREES(ASIN(AD1427/2000))))*SQRT(2*Basic!$C$4*9.81)*Tool!$B$125)+(COS(RADIANS(90-DEGREES(ASIN(AD1427/2000))))*SQRT(2*Basic!$C$4*9.81)*COS(RADIANS(90-DEGREES(ASIN(AD1427/2000))))*SQRT(2*Basic!$C$4*9.81))))*(SQRT((SIN(RADIANS(90-DEGREES(ASIN(AD1427/2000))))*SQRT(2*Basic!$C$4*9.81)*Tool!$B$125*SIN(RADIANS(90-DEGREES(ASIN(AD1427/2000))))*SQRT(2*Basic!$C$4*9.81)*Tool!$B$125)+(COS(RADIANS(90-DEGREES(ASIN(AD1427/2000))))*SQRT(2*Basic!$C$4*9.81)*COS(RADIANS(90-DEGREES(ASIN(AD1427/2000))))*SQRT(2*Basic!$C$4*9.81))))/(2*9.81)</f>
        <v>1.37203025625</v>
      </c>
      <c r="AS1427" s="75">
        <f>(1/9.81)*((SQRT((SIN(RADIANS(90-DEGREES(ASIN(AD1427/2000))))*SQRT(2*Basic!$C$4*9.81)*Tool!$B$125*SIN(RADIANS(90-DEGREES(ASIN(AD1427/2000))))*SQRT(2*Basic!$C$4*9.81)*Tool!$B$125)+(COS(RADIANS(90-DEGREES(ASIN(AD1427/2000))))*SQRT(2*Basic!$C$4*9.81)*COS(RADIANS(90-DEGREES(ASIN(AD1427/2000))))*SQRT(2*Basic!$C$4*9.81))))*SIN(RADIANS(AK1427))+(SQRT(((SQRT((SIN(RADIANS(90-DEGREES(ASIN(AD1427/2000))))*SQRT(2*Basic!$C$4*9.81)*Tool!$B$125*SIN(RADIANS(90-DEGREES(ASIN(AD1427/2000))))*SQRT(2*Basic!$C$4*9.81)*Tool!$B$125)+(COS(RADIANS(90-DEGREES(ASIN(AD1427/2000))))*SQRT(2*Basic!$C$4*9.81)*COS(RADIANS(90-DEGREES(ASIN(AD1427/2000))))*SQRT(2*Basic!$C$4*9.81))))*SIN(RADIANS(AK1427))*(SQRT((SIN(RADIANS(90-DEGREES(ASIN(AD1427/2000))))*SQRT(2*Basic!$C$4*9.81)*Tool!$B$125*SIN(RADIANS(90-DEGREES(ASIN(AD1427/2000))))*SQRT(2*Basic!$C$4*9.81)*Tool!$B$125)+(COS(RADIANS(90-DEGREES(ASIN(AD1427/2000))))*SQRT(2*Basic!$C$4*9.81)*COS(RADIANS(90-DEGREES(ASIN(AD1427/2000))))*SQRT(2*Basic!$C$4*9.81))))*SIN(RADIANS(AK1427)))-19.62*(-Basic!$C$3))))*(SQRT((SIN(RADIANS(90-DEGREES(ASIN(AD1427/2000))))*SQRT(2*Basic!$C$4*9.81)*Tool!$B$125*SIN(RADIANS(90-DEGREES(ASIN(AD1427/2000))))*SQRT(2*Basic!$C$4*9.81)*Tool!$B$125)+(COS(RADIANS(90-DEGREES(ASIN(AD1427/2000))))*SQRT(2*Basic!$C$4*9.81)*COS(RADIANS(90-DEGREES(ASIN(AD1427/2000))))*SQRT(2*Basic!$C$4*9.81))))*COS(RADIANS(AK1427))</f>
        <v>5.6958232348467384</v>
      </c>
    </row>
    <row r="1428" spans="6:45" x14ac:dyDescent="0.3">
      <c r="F1428">
        <v>1426</v>
      </c>
      <c r="G1428" s="31">
        <f t="shared" si="146"/>
        <v>4.2039072691393509</v>
      </c>
      <c r="H1428" s="35">
        <f>Tool!$E$10+('Trajectory Map'!G1428*SIN(RADIANS(90-2*DEGREES(ASIN($D$5/2000))))/COS(RADIANS(90-2*DEGREES(ASIN($D$5/2000))))-('Trajectory Map'!G1428*'Trajectory Map'!G1428/((VLOOKUP($D$5,$AD$3:$AR$2002,15,FALSE)*4*COS(RADIANS(90-2*DEGREES(ASIN($D$5/2000))))*COS(RADIANS(90-2*DEGREES(ASIN($D$5/2000))))))))</f>
        <v>3.1084781741331424</v>
      </c>
      <c r="AD1428" s="33">
        <f t="shared" si="150"/>
        <v>1426</v>
      </c>
      <c r="AE1428" s="33">
        <f t="shared" si="147"/>
        <v>1402.3280643273172</v>
      </c>
      <c r="AH1428" s="33">
        <f t="shared" si="148"/>
        <v>45.479530771464233</v>
      </c>
      <c r="AI1428" s="33">
        <f t="shared" si="149"/>
        <v>44.520469228535767</v>
      </c>
      <c r="AK1428" s="75">
        <f t="shared" si="151"/>
        <v>-0.95906154292846679</v>
      </c>
      <c r="AN1428" s="64"/>
      <c r="AQ1428" s="64"/>
      <c r="AR1428" s="75">
        <f>(SQRT((SIN(RADIANS(90-DEGREES(ASIN(AD1428/2000))))*SQRT(2*Basic!$C$4*9.81)*Tool!$B$125*SIN(RADIANS(90-DEGREES(ASIN(AD1428/2000))))*SQRT(2*Basic!$C$4*9.81)*Tool!$B$125)+(COS(RADIANS(90-DEGREES(ASIN(AD1428/2000))))*SQRT(2*Basic!$C$4*9.81)*COS(RADIANS(90-DEGREES(ASIN(AD1428/2000))))*SQRT(2*Basic!$C$4*9.81))))*(SQRT((SIN(RADIANS(90-DEGREES(ASIN(AD1428/2000))))*SQRT(2*Basic!$C$4*9.81)*Tool!$B$125*SIN(RADIANS(90-DEGREES(ASIN(AD1428/2000))))*SQRT(2*Basic!$C$4*9.81)*Tool!$B$125)+(COS(RADIANS(90-DEGREES(ASIN(AD1428/2000))))*SQRT(2*Basic!$C$4*9.81)*COS(RADIANS(90-DEGREES(ASIN(AD1428/2000))))*SQRT(2*Basic!$C$4*9.81))))/(2*9.81)</f>
        <v>1.3727945808399999</v>
      </c>
      <c r="AS1428" s="75">
        <f>(1/9.81)*((SQRT((SIN(RADIANS(90-DEGREES(ASIN(AD1428/2000))))*SQRT(2*Basic!$C$4*9.81)*Tool!$B$125*SIN(RADIANS(90-DEGREES(ASIN(AD1428/2000))))*SQRT(2*Basic!$C$4*9.81)*Tool!$B$125)+(COS(RADIANS(90-DEGREES(ASIN(AD1428/2000))))*SQRT(2*Basic!$C$4*9.81)*COS(RADIANS(90-DEGREES(ASIN(AD1428/2000))))*SQRT(2*Basic!$C$4*9.81))))*SIN(RADIANS(AK1428))+(SQRT(((SQRT((SIN(RADIANS(90-DEGREES(ASIN(AD1428/2000))))*SQRT(2*Basic!$C$4*9.81)*Tool!$B$125*SIN(RADIANS(90-DEGREES(ASIN(AD1428/2000))))*SQRT(2*Basic!$C$4*9.81)*Tool!$B$125)+(COS(RADIANS(90-DEGREES(ASIN(AD1428/2000))))*SQRT(2*Basic!$C$4*9.81)*COS(RADIANS(90-DEGREES(ASIN(AD1428/2000))))*SQRT(2*Basic!$C$4*9.81))))*SIN(RADIANS(AK1428))*(SQRT((SIN(RADIANS(90-DEGREES(ASIN(AD1428/2000))))*SQRT(2*Basic!$C$4*9.81)*Tool!$B$125*SIN(RADIANS(90-DEGREES(ASIN(AD1428/2000))))*SQRT(2*Basic!$C$4*9.81)*Tool!$B$125)+(COS(RADIANS(90-DEGREES(ASIN(AD1428/2000))))*SQRT(2*Basic!$C$4*9.81)*COS(RADIANS(90-DEGREES(ASIN(AD1428/2000))))*SQRT(2*Basic!$C$4*9.81))))*SIN(RADIANS(AK1428)))-19.62*(-Basic!$C$3))))*(SQRT((SIN(RADIANS(90-DEGREES(ASIN(AD1428/2000))))*SQRT(2*Basic!$C$4*9.81)*Tool!$B$125*SIN(RADIANS(90-DEGREES(ASIN(AD1428/2000))))*SQRT(2*Basic!$C$4*9.81)*Tool!$B$125)+(COS(RADIANS(90-DEGREES(ASIN(AD1428/2000))))*SQRT(2*Basic!$C$4*9.81)*COS(RADIANS(90-DEGREES(ASIN(AD1428/2000))))*SQRT(2*Basic!$C$4*9.81))))*COS(RADIANS(AK1428))</f>
        <v>5.6933844212401876</v>
      </c>
    </row>
    <row r="1429" spans="6:45" x14ac:dyDescent="0.3">
      <c r="F1429">
        <v>1427</v>
      </c>
      <c r="G1429" s="31">
        <f t="shared" si="146"/>
        <v>4.2068553107025624</v>
      </c>
      <c r="H1429" s="35">
        <f>Tool!$E$10+('Trajectory Map'!G1429*SIN(RADIANS(90-2*DEGREES(ASIN($D$5/2000))))/COS(RADIANS(90-2*DEGREES(ASIN($D$5/2000))))-('Trajectory Map'!G1429*'Trajectory Map'!G1429/((VLOOKUP($D$5,$AD$3:$AR$2002,15,FALSE)*4*COS(RADIANS(90-2*DEGREES(ASIN($D$5/2000))))*COS(RADIANS(90-2*DEGREES(ASIN($D$5/2000))))))))</f>
        <v>3.1039863199954221</v>
      </c>
      <c r="AD1429" s="33">
        <f t="shared" si="150"/>
        <v>1427</v>
      </c>
      <c r="AE1429" s="33">
        <f t="shared" si="147"/>
        <v>1401.3104581069822</v>
      </c>
      <c r="AH1429" s="33">
        <f t="shared" si="148"/>
        <v>45.520403213917064</v>
      </c>
      <c r="AI1429" s="33">
        <f t="shared" si="149"/>
        <v>44.479596786082936</v>
      </c>
      <c r="AK1429" s="75">
        <f t="shared" si="151"/>
        <v>-1.0408064278341271</v>
      </c>
      <c r="AN1429" s="64"/>
      <c r="AQ1429" s="64"/>
      <c r="AR1429" s="75">
        <f>(SQRT((SIN(RADIANS(90-DEGREES(ASIN(AD1429/2000))))*SQRT(2*Basic!$C$4*9.81)*Tool!$B$125*SIN(RADIANS(90-DEGREES(ASIN(AD1429/2000))))*SQRT(2*Basic!$C$4*9.81)*Tool!$B$125)+(COS(RADIANS(90-DEGREES(ASIN(AD1429/2000))))*SQRT(2*Basic!$C$4*9.81)*COS(RADIANS(90-DEGREES(ASIN(AD1429/2000))))*SQRT(2*Basic!$C$4*9.81))))*(SQRT((SIN(RADIANS(90-DEGREES(ASIN(AD1429/2000))))*SQRT(2*Basic!$C$4*9.81)*Tool!$B$125*SIN(RADIANS(90-DEGREES(ASIN(AD1429/2000))))*SQRT(2*Basic!$C$4*9.81)*Tool!$B$125)+(COS(RADIANS(90-DEGREES(ASIN(AD1429/2000))))*SQRT(2*Basic!$C$4*9.81)*COS(RADIANS(90-DEGREES(ASIN(AD1429/2000))))*SQRT(2*Basic!$C$4*9.81))))/(2*9.81)</f>
        <v>1.3735594416100001</v>
      </c>
      <c r="AS1429" s="75">
        <f>(1/9.81)*((SQRT((SIN(RADIANS(90-DEGREES(ASIN(AD1429/2000))))*SQRT(2*Basic!$C$4*9.81)*Tool!$B$125*SIN(RADIANS(90-DEGREES(ASIN(AD1429/2000))))*SQRT(2*Basic!$C$4*9.81)*Tool!$B$125)+(COS(RADIANS(90-DEGREES(ASIN(AD1429/2000))))*SQRT(2*Basic!$C$4*9.81)*COS(RADIANS(90-DEGREES(ASIN(AD1429/2000))))*SQRT(2*Basic!$C$4*9.81))))*SIN(RADIANS(AK1429))+(SQRT(((SQRT((SIN(RADIANS(90-DEGREES(ASIN(AD1429/2000))))*SQRT(2*Basic!$C$4*9.81)*Tool!$B$125*SIN(RADIANS(90-DEGREES(ASIN(AD1429/2000))))*SQRT(2*Basic!$C$4*9.81)*Tool!$B$125)+(COS(RADIANS(90-DEGREES(ASIN(AD1429/2000))))*SQRT(2*Basic!$C$4*9.81)*COS(RADIANS(90-DEGREES(ASIN(AD1429/2000))))*SQRT(2*Basic!$C$4*9.81))))*SIN(RADIANS(AK1429))*(SQRT((SIN(RADIANS(90-DEGREES(ASIN(AD1429/2000))))*SQRT(2*Basic!$C$4*9.81)*Tool!$B$125*SIN(RADIANS(90-DEGREES(ASIN(AD1429/2000))))*SQRT(2*Basic!$C$4*9.81)*Tool!$B$125)+(COS(RADIANS(90-DEGREES(ASIN(AD1429/2000))))*SQRT(2*Basic!$C$4*9.81)*COS(RADIANS(90-DEGREES(ASIN(AD1429/2000))))*SQRT(2*Basic!$C$4*9.81))))*SIN(RADIANS(AK1429)))-19.62*(-Basic!$C$3))))*(SQRT((SIN(RADIANS(90-DEGREES(ASIN(AD1429/2000))))*SQRT(2*Basic!$C$4*9.81)*Tool!$B$125*SIN(RADIANS(90-DEGREES(ASIN(AD1429/2000))))*SQRT(2*Basic!$C$4*9.81)*Tool!$B$125)+(COS(RADIANS(90-DEGREES(ASIN(AD1429/2000))))*SQRT(2*Basic!$C$4*9.81)*COS(RADIANS(90-DEGREES(ASIN(AD1429/2000))))*SQRT(2*Basic!$C$4*9.81))))*COS(RADIANS(AK1429))</f>
        <v>5.6909303351404343</v>
      </c>
    </row>
    <row r="1430" spans="6:45" x14ac:dyDescent="0.3">
      <c r="F1430">
        <v>1428</v>
      </c>
      <c r="G1430" s="31">
        <f t="shared" si="146"/>
        <v>4.2098033522657738</v>
      </c>
      <c r="H1430" s="35">
        <f>Tool!$E$10+('Trajectory Map'!G1430*SIN(RADIANS(90-2*DEGREES(ASIN($D$5/2000))))/COS(RADIANS(90-2*DEGREES(ASIN($D$5/2000))))-('Trajectory Map'!G1430*'Trajectory Map'!G1430/((VLOOKUP($D$5,$AD$3:$AR$2002,15,FALSE)*4*COS(RADIANS(90-2*DEGREES(ASIN($D$5/2000))))*COS(RADIANS(90-2*DEGREES(ASIN($D$5/2000))))))))</f>
        <v>3.0994910122641883</v>
      </c>
      <c r="AD1430" s="33">
        <f t="shared" si="150"/>
        <v>1428</v>
      </c>
      <c r="AE1430" s="33">
        <f t="shared" si="147"/>
        <v>1400.2913982453795</v>
      </c>
      <c r="AH1430" s="33">
        <f t="shared" si="148"/>
        <v>45.561305369196482</v>
      </c>
      <c r="AI1430" s="33">
        <f t="shared" si="149"/>
        <v>44.438694630803518</v>
      </c>
      <c r="AK1430" s="75">
        <f t="shared" si="151"/>
        <v>-1.1226107383929644</v>
      </c>
      <c r="AN1430" s="64"/>
      <c r="AQ1430" s="64"/>
      <c r="AR1430" s="75">
        <f>(SQRT((SIN(RADIANS(90-DEGREES(ASIN(AD1430/2000))))*SQRT(2*Basic!$C$4*9.81)*Tool!$B$125*SIN(RADIANS(90-DEGREES(ASIN(AD1430/2000))))*SQRT(2*Basic!$C$4*9.81)*Tool!$B$125)+(COS(RADIANS(90-DEGREES(ASIN(AD1430/2000))))*SQRT(2*Basic!$C$4*9.81)*COS(RADIANS(90-DEGREES(ASIN(AD1430/2000))))*SQRT(2*Basic!$C$4*9.81))))*(SQRT((SIN(RADIANS(90-DEGREES(ASIN(AD1430/2000))))*SQRT(2*Basic!$C$4*9.81)*Tool!$B$125*SIN(RADIANS(90-DEGREES(ASIN(AD1430/2000))))*SQRT(2*Basic!$C$4*9.81)*Tool!$B$125)+(COS(RADIANS(90-DEGREES(ASIN(AD1430/2000))))*SQRT(2*Basic!$C$4*9.81)*COS(RADIANS(90-DEGREES(ASIN(AD1430/2000))))*SQRT(2*Basic!$C$4*9.81))))/(2*9.81)</f>
        <v>1.37432483856</v>
      </c>
      <c r="AS1430" s="75">
        <f>(1/9.81)*((SQRT((SIN(RADIANS(90-DEGREES(ASIN(AD1430/2000))))*SQRT(2*Basic!$C$4*9.81)*Tool!$B$125*SIN(RADIANS(90-DEGREES(ASIN(AD1430/2000))))*SQRT(2*Basic!$C$4*9.81)*Tool!$B$125)+(COS(RADIANS(90-DEGREES(ASIN(AD1430/2000))))*SQRT(2*Basic!$C$4*9.81)*COS(RADIANS(90-DEGREES(ASIN(AD1430/2000))))*SQRT(2*Basic!$C$4*9.81))))*SIN(RADIANS(AK1430))+(SQRT(((SQRT((SIN(RADIANS(90-DEGREES(ASIN(AD1430/2000))))*SQRT(2*Basic!$C$4*9.81)*Tool!$B$125*SIN(RADIANS(90-DEGREES(ASIN(AD1430/2000))))*SQRT(2*Basic!$C$4*9.81)*Tool!$B$125)+(COS(RADIANS(90-DEGREES(ASIN(AD1430/2000))))*SQRT(2*Basic!$C$4*9.81)*COS(RADIANS(90-DEGREES(ASIN(AD1430/2000))))*SQRT(2*Basic!$C$4*9.81))))*SIN(RADIANS(AK1430))*(SQRT((SIN(RADIANS(90-DEGREES(ASIN(AD1430/2000))))*SQRT(2*Basic!$C$4*9.81)*Tool!$B$125*SIN(RADIANS(90-DEGREES(ASIN(AD1430/2000))))*SQRT(2*Basic!$C$4*9.81)*Tool!$B$125)+(COS(RADIANS(90-DEGREES(ASIN(AD1430/2000))))*SQRT(2*Basic!$C$4*9.81)*COS(RADIANS(90-DEGREES(ASIN(AD1430/2000))))*SQRT(2*Basic!$C$4*9.81))))*SIN(RADIANS(AK1430)))-19.62*(-Basic!$C$3))))*(SQRT((SIN(RADIANS(90-DEGREES(ASIN(AD1430/2000))))*SQRT(2*Basic!$C$4*9.81)*Tool!$B$125*SIN(RADIANS(90-DEGREES(ASIN(AD1430/2000))))*SQRT(2*Basic!$C$4*9.81)*Tool!$B$125)+(COS(RADIANS(90-DEGREES(ASIN(AD1430/2000))))*SQRT(2*Basic!$C$4*9.81)*COS(RADIANS(90-DEGREES(ASIN(AD1430/2000))))*SQRT(2*Basic!$C$4*9.81))))*COS(RADIANS(AK1430))</f>
        <v>5.6884609685007481</v>
      </c>
    </row>
    <row r="1431" spans="6:45" x14ac:dyDescent="0.3">
      <c r="F1431">
        <v>1429</v>
      </c>
      <c r="G1431" s="31">
        <f t="shared" si="146"/>
        <v>4.2127513938289862</v>
      </c>
      <c r="H1431" s="35">
        <f>Tool!$E$10+('Trajectory Map'!G1431*SIN(RADIANS(90-2*DEGREES(ASIN($D$5/2000))))/COS(RADIANS(90-2*DEGREES(ASIN($D$5/2000))))-('Trajectory Map'!G1431*'Trajectory Map'!G1431/((VLOOKUP($D$5,$AD$3:$AR$2002,15,FALSE)*4*COS(RADIANS(90-2*DEGREES(ASIN($D$5/2000))))*COS(RADIANS(90-2*DEGREES(ASIN($D$5/2000))))))))</f>
        <v>3.0949922509394385</v>
      </c>
      <c r="AD1431" s="33">
        <f t="shared" si="150"/>
        <v>1429</v>
      </c>
      <c r="AE1431" s="33">
        <f t="shared" si="147"/>
        <v>1399.2708815665392</v>
      </c>
      <c r="AH1431" s="33">
        <f t="shared" si="148"/>
        <v>45.602237323087593</v>
      </c>
      <c r="AI1431" s="33">
        <f t="shared" si="149"/>
        <v>44.397762676912407</v>
      </c>
      <c r="AK1431" s="75">
        <f t="shared" si="151"/>
        <v>-1.2044746461751856</v>
      </c>
      <c r="AN1431" s="64"/>
      <c r="AQ1431" s="64"/>
      <c r="AR1431" s="75">
        <f>(SQRT((SIN(RADIANS(90-DEGREES(ASIN(AD1431/2000))))*SQRT(2*Basic!$C$4*9.81)*Tool!$B$125*SIN(RADIANS(90-DEGREES(ASIN(AD1431/2000))))*SQRT(2*Basic!$C$4*9.81)*Tool!$B$125)+(COS(RADIANS(90-DEGREES(ASIN(AD1431/2000))))*SQRT(2*Basic!$C$4*9.81)*COS(RADIANS(90-DEGREES(ASIN(AD1431/2000))))*SQRT(2*Basic!$C$4*9.81))))*(SQRT((SIN(RADIANS(90-DEGREES(ASIN(AD1431/2000))))*SQRT(2*Basic!$C$4*9.81)*Tool!$B$125*SIN(RADIANS(90-DEGREES(ASIN(AD1431/2000))))*SQRT(2*Basic!$C$4*9.81)*Tool!$B$125)+(COS(RADIANS(90-DEGREES(ASIN(AD1431/2000))))*SQRT(2*Basic!$C$4*9.81)*COS(RADIANS(90-DEGREES(ASIN(AD1431/2000))))*SQRT(2*Basic!$C$4*9.81))))/(2*9.81)</f>
        <v>1.3750907716900003</v>
      </c>
      <c r="AS1431" s="75">
        <f>(1/9.81)*((SQRT((SIN(RADIANS(90-DEGREES(ASIN(AD1431/2000))))*SQRT(2*Basic!$C$4*9.81)*Tool!$B$125*SIN(RADIANS(90-DEGREES(ASIN(AD1431/2000))))*SQRT(2*Basic!$C$4*9.81)*Tool!$B$125)+(COS(RADIANS(90-DEGREES(ASIN(AD1431/2000))))*SQRT(2*Basic!$C$4*9.81)*COS(RADIANS(90-DEGREES(ASIN(AD1431/2000))))*SQRT(2*Basic!$C$4*9.81))))*SIN(RADIANS(AK1431))+(SQRT(((SQRT((SIN(RADIANS(90-DEGREES(ASIN(AD1431/2000))))*SQRT(2*Basic!$C$4*9.81)*Tool!$B$125*SIN(RADIANS(90-DEGREES(ASIN(AD1431/2000))))*SQRT(2*Basic!$C$4*9.81)*Tool!$B$125)+(COS(RADIANS(90-DEGREES(ASIN(AD1431/2000))))*SQRT(2*Basic!$C$4*9.81)*COS(RADIANS(90-DEGREES(ASIN(AD1431/2000))))*SQRT(2*Basic!$C$4*9.81))))*SIN(RADIANS(AK1431))*(SQRT((SIN(RADIANS(90-DEGREES(ASIN(AD1431/2000))))*SQRT(2*Basic!$C$4*9.81)*Tool!$B$125*SIN(RADIANS(90-DEGREES(ASIN(AD1431/2000))))*SQRT(2*Basic!$C$4*9.81)*Tool!$B$125)+(COS(RADIANS(90-DEGREES(ASIN(AD1431/2000))))*SQRT(2*Basic!$C$4*9.81)*COS(RADIANS(90-DEGREES(ASIN(AD1431/2000))))*SQRT(2*Basic!$C$4*9.81))))*SIN(RADIANS(AK1431)))-19.62*(-Basic!$C$3))))*(SQRT((SIN(RADIANS(90-DEGREES(ASIN(AD1431/2000))))*SQRT(2*Basic!$C$4*9.81)*Tool!$B$125*SIN(RADIANS(90-DEGREES(ASIN(AD1431/2000))))*SQRT(2*Basic!$C$4*9.81)*Tool!$B$125)+(COS(RADIANS(90-DEGREES(ASIN(AD1431/2000))))*SQRT(2*Basic!$C$4*9.81)*COS(RADIANS(90-DEGREES(ASIN(AD1431/2000))))*SQRT(2*Basic!$C$4*9.81))))*COS(RADIANS(AK1431))</f>
        <v>5.6859763132948276</v>
      </c>
    </row>
    <row r="1432" spans="6:45" x14ac:dyDescent="0.3">
      <c r="F1432">
        <v>1430</v>
      </c>
      <c r="G1432" s="31">
        <f t="shared" si="146"/>
        <v>4.2156994353921968</v>
      </c>
      <c r="H1432" s="35">
        <f>Tool!$E$10+('Trajectory Map'!G1432*SIN(RADIANS(90-2*DEGREES(ASIN($D$5/2000))))/COS(RADIANS(90-2*DEGREES(ASIN($D$5/2000))))-('Trajectory Map'!G1432*'Trajectory Map'!G1432/((VLOOKUP($D$5,$AD$3:$AR$2002,15,FALSE)*4*COS(RADIANS(90-2*DEGREES(ASIN($D$5/2000))))*COS(RADIANS(90-2*DEGREES(ASIN($D$5/2000))))))))</f>
        <v>3.0904900360211776</v>
      </c>
      <c r="AD1432" s="33">
        <f t="shared" si="150"/>
        <v>1430</v>
      </c>
      <c r="AE1432" s="33">
        <f t="shared" si="147"/>
        <v>1398.2489048806726</v>
      </c>
      <c r="AH1432" s="33">
        <f t="shared" si="148"/>
        <v>45.643199161749315</v>
      </c>
      <c r="AI1432" s="33">
        <f t="shared" si="149"/>
        <v>44.356800838250685</v>
      </c>
      <c r="AK1432" s="75">
        <f t="shared" si="151"/>
        <v>-1.2863983234986307</v>
      </c>
      <c r="AN1432" s="64"/>
      <c r="AQ1432" s="64"/>
      <c r="AR1432" s="75">
        <f>(SQRT((SIN(RADIANS(90-DEGREES(ASIN(AD1432/2000))))*SQRT(2*Basic!$C$4*9.81)*Tool!$B$125*SIN(RADIANS(90-DEGREES(ASIN(AD1432/2000))))*SQRT(2*Basic!$C$4*9.81)*Tool!$B$125)+(COS(RADIANS(90-DEGREES(ASIN(AD1432/2000))))*SQRT(2*Basic!$C$4*9.81)*COS(RADIANS(90-DEGREES(ASIN(AD1432/2000))))*SQRT(2*Basic!$C$4*9.81))))*(SQRT((SIN(RADIANS(90-DEGREES(ASIN(AD1432/2000))))*SQRT(2*Basic!$C$4*9.81)*Tool!$B$125*SIN(RADIANS(90-DEGREES(ASIN(AD1432/2000))))*SQRT(2*Basic!$C$4*9.81)*Tool!$B$125)+(COS(RADIANS(90-DEGREES(ASIN(AD1432/2000))))*SQRT(2*Basic!$C$4*9.81)*COS(RADIANS(90-DEGREES(ASIN(AD1432/2000))))*SQRT(2*Basic!$C$4*9.81))))/(2*9.81)</f>
        <v>1.3758572410000001</v>
      </c>
      <c r="AS1432" s="75">
        <f>(1/9.81)*((SQRT((SIN(RADIANS(90-DEGREES(ASIN(AD1432/2000))))*SQRT(2*Basic!$C$4*9.81)*Tool!$B$125*SIN(RADIANS(90-DEGREES(ASIN(AD1432/2000))))*SQRT(2*Basic!$C$4*9.81)*Tool!$B$125)+(COS(RADIANS(90-DEGREES(ASIN(AD1432/2000))))*SQRT(2*Basic!$C$4*9.81)*COS(RADIANS(90-DEGREES(ASIN(AD1432/2000))))*SQRT(2*Basic!$C$4*9.81))))*SIN(RADIANS(AK1432))+(SQRT(((SQRT((SIN(RADIANS(90-DEGREES(ASIN(AD1432/2000))))*SQRT(2*Basic!$C$4*9.81)*Tool!$B$125*SIN(RADIANS(90-DEGREES(ASIN(AD1432/2000))))*SQRT(2*Basic!$C$4*9.81)*Tool!$B$125)+(COS(RADIANS(90-DEGREES(ASIN(AD1432/2000))))*SQRT(2*Basic!$C$4*9.81)*COS(RADIANS(90-DEGREES(ASIN(AD1432/2000))))*SQRT(2*Basic!$C$4*9.81))))*SIN(RADIANS(AK1432))*(SQRT((SIN(RADIANS(90-DEGREES(ASIN(AD1432/2000))))*SQRT(2*Basic!$C$4*9.81)*Tool!$B$125*SIN(RADIANS(90-DEGREES(ASIN(AD1432/2000))))*SQRT(2*Basic!$C$4*9.81)*Tool!$B$125)+(COS(RADIANS(90-DEGREES(ASIN(AD1432/2000))))*SQRT(2*Basic!$C$4*9.81)*COS(RADIANS(90-DEGREES(ASIN(AD1432/2000))))*SQRT(2*Basic!$C$4*9.81))))*SIN(RADIANS(AK1432)))-19.62*(-Basic!$C$3))))*(SQRT((SIN(RADIANS(90-DEGREES(ASIN(AD1432/2000))))*SQRT(2*Basic!$C$4*9.81)*Tool!$B$125*SIN(RADIANS(90-DEGREES(ASIN(AD1432/2000))))*SQRT(2*Basic!$C$4*9.81)*Tool!$B$125)+(COS(RADIANS(90-DEGREES(ASIN(AD1432/2000))))*SQRT(2*Basic!$C$4*9.81)*COS(RADIANS(90-DEGREES(ASIN(AD1432/2000))))*SQRT(2*Basic!$C$4*9.81))))*COS(RADIANS(AK1432))</f>
        <v>5.6834763615165942</v>
      </c>
    </row>
    <row r="1433" spans="6:45" x14ac:dyDescent="0.3">
      <c r="F1433">
        <v>1431</v>
      </c>
      <c r="G1433" s="31">
        <f t="shared" si="146"/>
        <v>4.2186474769554083</v>
      </c>
      <c r="H1433" s="35">
        <f>Tool!$E$10+('Trajectory Map'!G1433*SIN(RADIANS(90-2*DEGREES(ASIN($D$5/2000))))/COS(RADIANS(90-2*DEGREES(ASIN($D$5/2000))))-('Trajectory Map'!G1433*'Trajectory Map'!G1433/((VLOOKUP($D$5,$AD$3:$AR$2002,15,FALSE)*4*COS(RADIANS(90-2*DEGREES(ASIN($D$5/2000))))*COS(RADIANS(90-2*DEGREES(ASIN($D$5/2000))))))))</f>
        <v>3.0859843675094019</v>
      </c>
      <c r="AD1433" s="33">
        <f t="shared" si="150"/>
        <v>1431</v>
      </c>
      <c r="AE1433" s="33">
        <f t="shared" si="147"/>
        <v>1397.2254649840877</v>
      </c>
      <c r="AH1433" s="33">
        <f t="shared" si="148"/>
        <v>45.684190971716738</v>
      </c>
      <c r="AI1433" s="33">
        <f t="shared" si="149"/>
        <v>44.315809028283262</v>
      </c>
      <c r="AK1433" s="75">
        <f t="shared" si="151"/>
        <v>-1.3683819434334765</v>
      </c>
      <c r="AN1433" s="64"/>
      <c r="AQ1433" s="64"/>
      <c r="AR1433" s="75">
        <f>(SQRT((SIN(RADIANS(90-DEGREES(ASIN(AD1433/2000))))*SQRT(2*Basic!$C$4*9.81)*Tool!$B$125*SIN(RADIANS(90-DEGREES(ASIN(AD1433/2000))))*SQRT(2*Basic!$C$4*9.81)*Tool!$B$125)+(COS(RADIANS(90-DEGREES(ASIN(AD1433/2000))))*SQRT(2*Basic!$C$4*9.81)*COS(RADIANS(90-DEGREES(ASIN(AD1433/2000))))*SQRT(2*Basic!$C$4*9.81))))*(SQRT((SIN(RADIANS(90-DEGREES(ASIN(AD1433/2000))))*SQRT(2*Basic!$C$4*9.81)*Tool!$B$125*SIN(RADIANS(90-DEGREES(ASIN(AD1433/2000))))*SQRT(2*Basic!$C$4*9.81)*Tool!$B$125)+(COS(RADIANS(90-DEGREES(ASIN(AD1433/2000))))*SQRT(2*Basic!$C$4*9.81)*COS(RADIANS(90-DEGREES(ASIN(AD1433/2000))))*SQRT(2*Basic!$C$4*9.81))))/(2*9.81)</f>
        <v>1.37662424649</v>
      </c>
      <c r="AS1433" s="75">
        <f>(1/9.81)*((SQRT((SIN(RADIANS(90-DEGREES(ASIN(AD1433/2000))))*SQRT(2*Basic!$C$4*9.81)*Tool!$B$125*SIN(RADIANS(90-DEGREES(ASIN(AD1433/2000))))*SQRT(2*Basic!$C$4*9.81)*Tool!$B$125)+(COS(RADIANS(90-DEGREES(ASIN(AD1433/2000))))*SQRT(2*Basic!$C$4*9.81)*COS(RADIANS(90-DEGREES(ASIN(AD1433/2000))))*SQRT(2*Basic!$C$4*9.81))))*SIN(RADIANS(AK1433))+(SQRT(((SQRT((SIN(RADIANS(90-DEGREES(ASIN(AD1433/2000))))*SQRT(2*Basic!$C$4*9.81)*Tool!$B$125*SIN(RADIANS(90-DEGREES(ASIN(AD1433/2000))))*SQRT(2*Basic!$C$4*9.81)*Tool!$B$125)+(COS(RADIANS(90-DEGREES(ASIN(AD1433/2000))))*SQRT(2*Basic!$C$4*9.81)*COS(RADIANS(90-DEGREES(ASIN(AD1433/2000))))*SQRT(2*Basic!$C$4*9.81))))*SIN(RADIANS(AK1433))*(SQRT((SIN(RADIANS(90-DEGREES(ASIN(AD1433/2000))))*SQRT(2*Basic!$C$4*9.81)*Tool!$B$125*SIN(RADIANS(90-DEGREES(ASIN(AD1433/2000))))*SQRT(2*Basic!$C$4*9.81)*Tool!$B$125)+(COS(RADIANS(90-DEGREES(ASIN(AD1433/2000))))*SQRT(2*Basic!$C$4*9.81)*COS(RADIANS(90-DEGREES(ASIN(AD1433/2000))))*SQRT(2*Basic!$C$4*9.81))))*SIN(RADIANS(AK1433)))-19.62*(-Basic!$C$3))))*(SQRT((SIN(RADIANS(90-DEGREES(ASIN(AD1433/2000))))*SQRT(2*Basic!$C$4*9.81)*Tool!$B$125*SIN(RADIANS(90-DEGREES(ASIN(AD1433/2000))))*SQRT(2*Basic!$C$4*9.81)*Tool!$B$125)+(COS(RADIANS(90-DEGREES(ASIN(AD1433/2000))))*SQRT(2*Basic!$C$4*9.81)*COS(RADIANS(90-DEGREES(ASIN(AD1433/2000))))*SQRT(2*Basic!$C$4*9.81))))*COS(RADIANS(AK1433))</f>
        <v>5.6809611051799536</v>
      </c>
    </row>
    <row r="1434" spans="6:45" x14ac:dyDescent="0.3">
      <c r="F1434">
        <v>1432</v>
      </c>
      <c r="G1434" s="31">
        <f t="shared" si="146"/>
        <v>4.2215955185186198</v>
      </c>
      <c r="H1434" s="35">
        <f>Tool!$E$10+('Trajectory Map'!G1434*SIN(RADIANS(90-2*DEGREES(ASIN($D$5/2000))))/COS(RADIANS(90-2*DEGREES(ASIN($D$5/2000))))-('Trajectory Map'!G1434*'Trajectory Map'!G1434/((VLOOKUP($D$5,$AD$3:$AR$2002,15,FALSE)*4*COS(RADIANS(90-2*DEGREES(ASIN($D$5/2000))))*COS(RADIANS(90-2*DEGREES(ASIN($D$5/2000))))))))</f>
        <v>3.081475245404111</v>
      </c>
      <c r="AD1434" s="33">
        <f t="shared" si="150"/>
        <v>1432</v>
      </c>
      <c r="AE1434" s="33">
        <f t="shared" si="147"/>
        <v>1396.200558659106</v>
      </c>
      <c r="AH1434" s="33">
        <f t="shared" si="148"/>
        <v>45.725212839903413</v>
      </c>
      <c r="AI1434" s="33">
        <f t="shared" si="149"/>
        <v>44.274787160096587</v>
      </c>
      <c r="AK1434" s="75">
        <f t="shared" si="151"/>
        <v>-1.4504256798068269</v>
      </c>
      <c r="AN1434" s="64"/>
      <c r="AQ1434" s="64"/>
      <c r="AR1434" s="75">
        <f>(SQRT((SIN(RADIANS(90-DEGREES(ASIN(AD1434/2000))))*SQRT(2*Basic!$C$4*9.81)*Tool!$B$125*SIN(RADIANS(90-DEGREES(ASIN(AD1434/2000))))*SQRT(2*Basic!$C$4*9.81)*Tool!$B$125)+(COS(RADIANS(90-DEGREES(ASIN(AD1434/2000))))*SQRT(2*Basic!$C$4*9.81)*COS(RADIANS(90-DEGREES(ASIN(AD1434/2000))))*SQRT(2*Basic!$C$4*9.81))))*(SQRT((SIN(RADIANS(90-DEGREES(ASIN(AD1434/2000))))*SQRT(2*Basic!$C$4*9.81)*Tool!$B$125*SIN(RADIANS(90-DEGREES(ASIN(AD1434/2000))))*SQRT(2*Basic!$C$4*9.81)*Tool!$B$125)+(COS(RADIANS(90-DEGREES(ASIN(AD1434/2000))))*SQRT(2*Basic!$C$4*9.81)*COS(RADIANS(90-DEGREES(ASIN(AD1434/2000))))*SQRT(2*Basic!$C$4*9.81))))/(2*9.81)</f>
        <v>1.3773917881600002</v>
      </c>
      <c r="AS1434" s="75">
        <f>(1/9.81)*((SQRT((SIN(RADIANS(90-DEGREES(ASIN(AD1434/2000))))*SQRT(2*Basic!$C$4*9.81)*Tool!$B$125*SIN(RADIANS(90-DEGREES(ASIN(AD1434/2000))))*SQRT(2*Basic!$C$4*9.81)*Tool!$B$125)+(COS(RADIANS(90-DEGREES(ASIN(AD1434/2000))))*SQRT(2*Basic!$C$4*9.81)*COS(RADIANS(90-DEGREES(ASIN(AD1434/2000))))*SQRT(2*Basic!$C$4*9.81))))*SIN(RADIANS(AK1434))+(SQRT(((SQRT((SIN(RADIANS(90-DEGREES(ASIN(AD1434/2000))))*SQRT(2*Basic!$C$4*9.81)*Tool!$B$125*SIN(RADIANS(90-DEGREES(ASIN(AD1434/2000))))*SQRT(2*Basic!$C$4*9.81)*Tool!$B$125)+(COS(RADIANS(90-DEGREES(ASIN(AD1434/2000))))*SQRT(2*Basic!$C$4*9.81)*COS(RADIANS(90-DEGREES(ASIN(AD1434/2000))))*SQRT(2*Basic!$C$4*9.81))))*SIN(RADIANS(AK1434))*(SQRT((SIN(RADIANS(90-DEGREES(ASIN(AD1434/2000))))*SQRT(2*Basic!$C$4*9.81)*Tool!$B$125*SIN(RADIANS(90-DEGREES(ASIN(AD1434/2000))))*SQRT(2*Basic!$C$4*9.81)*Tool!$B$125)+(COS(RADIANS(90-DEGREES(ASIN(AD1434/2000))))*SQRT(2*Basic!$C$4*9.81)*COS(RADIANS(90-DEGREES(ASIN(AD1434/2000))))*SQRT(2*Basic!$C$4*9.81))))*SIN(RADIANS(AK1434)))-19.62*(-Basic!$C$3))))*(SQRT((SIN(RADIANS(90-DEGREES(ASIN(AD1434/2000))))*SQRT(2*Basic!$C$4*9.81)*Tool!$B$125*SIN(RADIANS(90-DEGREES(ASIN(AD1434/2000))))*SQRT(2*Basic!$C$4*9.81)*Tool!$B$125)+(COS(RADIANS(90-DEGREES(ASIN(AD1434/2000))))*SQRT(2*Basic!$C$4*9.81)*COS(RADIANS(90-DEGREES(ASIN(AD1434/2000))))*SQRT(2*Basic!$C$4*9.81))))*COS(RADIANS(AK1434))</f>
        <v>5.6784305363185839</v>
      </c>
    </row>
    <row r="1435" spans="6:45" x14ac:dyDescent="0.3">
      <c r="F1435">
        <v>1433</v>
      </c>
      <c r="G1435" s="31">
        <f t="shared" si="146"/>
        <v>4.2245435600818313</v>
      </c>
      <c r="H1435" s="35">
        <f>Tool!$E$10+('Trajectory Map'!G1435*SIN(RADIANS(90-2*DEGREES(ASIN($D$5/2000))))/COS(RADIANS(90-2*DEGREES(ASIN($D$5/2000))))-('Trajectory Map'!G1435*'Trajectory Map'!G1435/((VLOOKUP($D$5,$AD$3:$AR$2002,15,FALSE)*4*COS(RADIANS(90-2*DEGREES(ASIN($D$5/2000))))*COS(RADIANS(90-2*DEGREES(ASIN($D$5/2000))))))))</f>
        <v>3.0769626697053063</v>
      </c>
      <c r="AD1435" s="33">
        <f t="shared" si="150"/>
        <v>1433</v>
      </c>
      <c r="AE1435" s="33">
        <f t="shared" si="147"/>
        <v>1395.1741826739772</v>
      </c>
      <c r="AH1435" s="33">
        <f t="shared" si="148"/>
        <v>45.766264853603722</v>
      </c>
      <c r="AI1435" s="33">
        <f t="shared" si="149"/>
        <v>44.233735146396278</v>
      </c>
      <c r="AK1435" s="75">
        <f t="shared" si="151"/>
        <v>-1.5325297072074449</v>
      </c>
      <c r="AN1435" s="64"/>
      <c r="AQ1435" s="64"/>
      <c r="AR1435" s="75">
        <f>(SQRT((SIN(RADIANS(90-DEGREES(ASIN(AD1435/2000))))*SQRT(2*Basic!$C$4*9.81)*Tool!$B$125*SIN(RADIANS(90-DEGREES(ASIN(AD1435/2000))))*SQRT(2*Basic!$C$4*9.81)*Tool!$B$125)+(COS(RADIANS(90-DEGREES(ASIN(AD1435/2000))))*SQRT(2*Basic!$C$4*9.81)*COS(RADIANS(90-DEGREES(ASIN(AD1435/2000))))*SQRT(2*Basic!$C$4*9.81))))*(SQRT((SIN(RADIANS(90-DEGREES(ASIN(AD1435/2000))))*SQRT(2*Basic!$C$4*9.81)*Tool!$B$125*SIN(RADIANS(90-DEGREES(ASIN(AD1435/2000))))*SQRT(2*Basic!$C$4*9.81)*Tool!$B$125)+(COS(RADIANS(90-DEGREES(ASIN(AD1435/2000))))*SQRT(2*Basic!$C$4*9.81)*COS(RADIANS(90-DEGREES(ASIN(AD1435/2000))))*SQRT(2*Basic!$C$4*9.81))))/(2*9.81)</f>
        <v>1.3781598660099998</v>
      </c>
      <c r="AS1435" s="75">
        <f>(1/9.81)*((SQRT((SIN(RADIANS(90-DEGREES(ASIN(AD1435/2000))))*SQRT(2*Basic!$C$4*9.81)*Tool!$B$125*SIN(RADIANS(90-DEGREES(ASIN(AD1435/2000))))*SQRT(2*Basic!$C$4*9.81)*Tool!$B$125)+(COS(RADIANS(90-DEGREES(ASIN(AD1435/2000))))*SQRT(2*Basic!$C$4*9.81)*COS(RADIANS(90-DEGREES(ASIN(AD1435/2000))))*SQRT(2*Basic!$C$4*9.81))))*SIN(RADIANS(AK1435))+(SQRT(((SQRT((SIN(RADIANS(90-DEGREES(ASIN(AD1435/2000))))*SQRT(2*Basic!$C$4*9.81)*Tool!$B$125*SIN(RADIANS(90-DEGREES(ASIN(AD1435/2000))))*SQRT(2*Basic!$C$4*9.81)*Tool!$B$125)+(COS(RADIANS(90-DEGREES(ASIN(AD1435/2000))))*SQRT(2*Basic!$C$4*9.81)*COS(RADIANS(90-DEGREES(ASIN(AD1435/2000))))*SQRT(2*Basic!$C$4*9.81))))*SIN(RADIANS(AK1435))*(SQRT((SIN(RADIANS(90-DEGREES(ASIN(AD1435/2000))))*SQRT(2*Basic!$C$4*9.81)*Tool!$B$125*SIN(RADIANS(90-DEGREES(ASIN(AD1435/2000))))*SQRT(2*Basic!$C$4*9.81)*Tool!$B$125)+(COS(RADIANS(90-DEGREES(ASIN(AD1435/2000))))*SQRT(2*Basic!$C$4*9.81)*COS(RADIANS(90-DEGREES(ASIN(AD1435/2000))))*SQRT(2*Basic!$C$4*9.81))))*SIN(RADIANS(AK1435)))-19.62*(-Basic!$C$3))))*(SQRT((SIN(RADIANS(90-DEGREES(ASIN(AD1435/2000))))*SQRT(2*Basic!$C$4*9.81)*Tool!$B$125*SIN(RADIANS(90-DEGREES(ASIN(AD1435/2000))))*SQRT(2*Basic!$C$4*9.81)*Tool!$B$125)+(COS(RADIANS(90-DEGREES(ASIN(AD1435/2000))))*SQRT(2*Basic!$C$4*9.81)*COS(RADIANS(90-DEGREES(ASIN(AD1435/2000))))*SQRT(2*Basic!$C$4*9.81))))*COS(RADIANS(AK1435))</f>
        <v>5.6758846469856898</v>
      </c>
    </row>
    <row r="1436" spans="6:45" x14ac:dyDescent="0.3">
      <c r="F1436">
        <v>1434</v>
      </c>
      <c r="G1436" s="31">
        <f t="shared" si="146"/>
        <v>4.2274916016450428</v>
      </c>
      <c r="H1436" s="35">
        <f>Tool!$E$10+('Trajectory Map'!G1436*SIN(RADIANS(90-2*DEGREES(ASIN($D$5/2000))))/COS(RADIANS(90-2*DEGREES(ASIN($D$5/2000))))-('Trajectory Map'!G1436*'Trajectory Map'!G1436/((VLOOKUP($D$5,$AD$3:$AR$2002,15,FALSE)*4*COS(RADIANS(90-2*DEGREES(ASIN($D$5/2000))))*COS(RADIANS(90-2*DEGREES(ASIN($D$5/2000))))))))</f>
        <v>3.0724466404129882</v>
      </c>
      <c r="AD1436" s="33">
        <f t="shared" si="150"/>
        <v>1434</v>
      </c>
      <c r="AE1436" s="33">
        <f t="shared" si="147"/>
        <v>1394.146333782792</v>
      </c>
      <c r="AH1436" s="33">
        <f t="shared" si="148"/>
        <v>45.807347100495257</v>
      </c>
      <c r="AI1436" s="33">
        <f t="shared" si="149"/>
        <v>44.192652899504743</v>
      </c>
      <c r="AK1436" s="75">
        <f t="shared" si="151"/>
        <v>-1.6146942009905132</v>
      </c>
      <c r="AN1436" s="64"/>
      <c r="AQ1436" s="64"/>
      <c r="AR1436" s="75">
        <f>(SQRT((SIN(RADIANS(90-DEGREES(ASIN(AD1436/2000))))*SQRT(2*Basic!$C$4*9.81)*Tool!$B$125*SIN(RADIANS(90-DEGREES(ASIN(AD1436/2000))))*SQRT(2*Basic!$C$4*9.81)*Tool!$B$125)+(COS(RADIANS(90-DEGREES(ASIN(AD1436/2000))))*SQRT(2*Basic!$C$4*9.81)*COS(RADIANS(90-DEGREES(ASIN(AD1436/2000))))*SQRT(2*Basic!$C$4*9.81))))*(SQRT((SIN(RADIANS(90-DEGREES(ASIN(AD1436/2000))))*SQRT(2*Basic!$C$4*9.81)*Tool!$B$125*SIN(RADIANS(90-DEGREES(ASIN(AD1436/2000))))*SQRT(2*Basic!$C$4*9.81)*Tool!$B$125)+(COS(RADIANS(90-DEGREES(ASIN(AD1436/2000))))*SQRT(2*Basic!$C$4*9.81)*COS(RADIANS(90-DEGREES(ASIN(AD1436/2000))))*SQRT(2*Basic!$C$4*9.81))))/(2*9.81)</f>
        <v>1.3789284800400001</v>
      </c>
      <c r="AS1436" s="75">
        <f>(1/9.81)*((SQRT((SIN(RADIANS(90-DEGREES(ASIN(AD1436/2000))))*SQRT(2*Basic!$C$4*9.81)*Tool!$B$125*SIN(RADIANS(90-DEGREES(ASIN(AD1436/2000))))*SQRT(2*Basic!$C$4*9.81)*Tool!$B$125)+(COS(RADIANS(90-DEGREES(ASIN(AD1436/2000))))*SQRT(2*Basic!$C$4*9.81)*COS(RADIANS(90-DEGREES(ASIN(AD1436/2000))))*SQRT(2*Basic!$C$4*9.81))))*SIN(RADIANS(AK1436))+(SQRT(((SQRT((SIN(RADIANS(90-DEGREES(ASIN(AD1436/2000))))*SQRT(2*Basic!$C$4*9.81)*Tool!$B$125*SIN(RADIANS(90-DEGREES(ASIN(AD1436/2000))))*SQRT(2*Basic!$C$4*9.81)*Tool!$B$125)+(COS(RADIANS(90-DEGREES(ASIN(AD1436/2000))))*SQRT(2*Basic!$C$4*9.81)*COS(RADIANS(90-DEGREES(ASIN(AD1436/2000))))*SQRT(2*Basic!$C$4*9.81))))*SIN(RADIANS(AK1436))*(SQRT((SIN(RADIANS(90-DEGREES(ASIN(AD1436/2000))))*SQRT(2*Basic!$C$4*9.81)*Tool!$B$125*SIN(RADIANS(90-DEGREES(ASIN(AD1436/2000))))*SQRT(2*Basic!$C$4*9.81)*Tool!$B$125)+(COS(RADIANS(90-DEGREES(ASIN(AD1436/2000))))*SQRT(2*Basic!$C$4*9.81)*COS(RADIANS(90-DEGREES(ASIN(AD1436/2000))))*SQRT(2*Basic!$C$4*9.81))))*SIN(RADIANS(AK1436)))-19.62*(-Basic!$C$3))))*(SQRT((SIN(RADIANS(90-DEGREES(ASIN(AD1436/2000))))*SQRT(2*Basic!$C$4*9.81)*Tool!$B$125*SIN(RADIANS(90-DEGREES(ASIN(AD1436/2000))))*SQRT(2*Basic!$C$4*9.81)*Tool!$B$125)+(COS(RADIANS(90-DEGREES(ASIN(AD1436/2000))))*SQRT(2*Basic!$C$4*9.81)*COS(RADIANS(90-DEGREES(ASIN(AD1436/2000))))*SQRT(2*Basic!$C$4*9.81))))*COS(RADIANS(AK1436))</f>
        <v>5.6733234292537764</v>
      </c>
    </row>
    <row r="1437" spans="6:45" x14ac:dyDescent="0.3">
      <c r="F1437">
        <v>1435</v>
      </c>
      <c r="G1437" s="31">
        <f t="shared" si="146"/>
        <v>4.2304396432082534</v>
      </c>
      <c r="H1437" s="35">
        <f>Tool!$E$10+('Trajectory Map'!G1437*SIN(RADIANS(90-2*DEGREES(ASIN($D$5/2000))))/COS(RADIANS(90-2*DEGREES(ASIN($D$5/2000))))-('Trajectory Map'!G1437*'Trajectory Map'!G1437/((VLOOKUP($D$5,$AD$3:$AR$2002,15,FALSE)*4*COS(RADIANS(90-2*DEGREES(ASIN($D$5/2000))))*COS(RADIANS(90-2*DEGREES(ASIN($D$5/2000))))))))</f>
        <v>3.0679271575271563</v>
      </c>
      <c r="AD1437" s="33">
        <f t="shared" si="150"/>
        <v>1435</v>
      </c>
      <c r="AE1437" s="33">
        <f t="shared" si="147"/>
        <v>1393.1170087253977</v>
      </c>
      <c r="AH1437" s="33">
        <f t="shared" si="148"/>
        <v>45.848459668641162</v>
      </c>
      <c r="AI1437" s="33">
        <f t="shared" si="149"/>
        <v>44.151540331358838</v>
      </c>
      <c r="AK1437" s="75">
        <f t="shared" si="151"/>
        <v>-1.6969193372823241</v>
      </c>
      <c r="AN1437" s="64"/>
      <c r="AQ1437" s="64"/>
      <c r="AR1437" s="75">
        <f>(SQRT((SIN(RADIANS(90-DEGREES(ASIN(AD1437/2000))))*SQRT(2*Basic!$C$4*9.81)*Tool!$B$125*SIN(RADIANS(90-DEGREES(ASIN(AD1437/2000))))*SQRT(2*Basic!$C$4*9.81)*Tool!$B$125)+(COS(RADIANS(90-DEGREES(ASIN(AD1437/2000))))*SQRT(2*Basic!$C$4*9.81)*COS(RADIANS(90-DEGREES(ASIN(AD1437/2000))))*SQRT(2*Basic!$C$4*9.81))))*(SQRT((SIN(RADIANS(90-DEGREES(ASIN(AD1437/2000))))*SQRT(2*Basic!$C$4*9.81)*Tool!$B$125*SIN(RADIANS(90-DEGREES(ASIN(AD1437/2000))))*SQRT(2*Basic!$C$4*9.81)*Tool!$B$125)+(COS(RADIANS(90-DEGREES(ASIN(AD1437/2000))))*SQRT(2*Basic!$C$4*9.81)*COS(RADIANS(90-DEGREES(ASIN(AD1437/2000))))*SQRT(2*Basic!$C$4*9.81))))/(2*9.81)</f>
        <v>1.3796976302500001</v>
      </c>
      <c r="AS1437" s="75">
        <f>(1/9.81)*((SQRT((SIN(RADIANS(90-DEGREES(ASIN(AD1437/2000))))*SQRT(2*Basic!$C$4*9.81)*Tool!$B$125*SIN(RADIANS(90-DEGREES(ASIN(AD1437/2000))))*SQRT(2*Basic!$C$4*9.81)*Tool!$B$125)+(COS(RADIANS(90-DEGREES(ASIN(AD1437/2000))))*SQRT(2*Basic!$C$4*9.81)*COS(RADIANS(90-DEGREES(ASIN(AD1437/2000))))*SQRT(2*Basic!$C$4*9.81))))*SIN(RADIANS(AK1437))+(SQRT(((SQRT((SIN(RADIANS(90-DEGREES(ASIN(AD1437/2000))))*SQRT(2*Basic!$C$4*9.81)*Tool!$B$125*SIN(RADIANS(90-DEGREES(ASIN(AD1437/2000))))*SQRT(2*Basic!$C$4*9.81)*Tool!$B$125)+(COS(RADIANS(90-DEGREES(ASIN(AD1437/2000))))*SQRT(2*Basic!$C$4*9.81)*COS(RADIANS(90-DEGREES(ASIN(AD1437/2000))))*SQRT(2*Basic!$C$4*9.81))))*SIN(RADIANS(AK1437))*(SQRT((SIN(RADIANS(90-DEGREES(ASIN(AD1437/2000))))*SQRT(2*Basic!$C$4*9.81)*Tool!$B$125*SIN(RADIANS(90-DEGREES(ASIN(AD1437/2000))))*SQRT(2*Basic!$C$4*9.81)*Tool!$B$125)+(COS(RADIANS(90-DEGREES(ASIN(AD1437/2000))))*SQRT(2*Basic!$C$4*9.81)*COS(RADIANS(90-DEGREES(ASIN(AD1437/2000))))*SQRT(2*Basic!$C$4*9.81))))*SIN(RADIANS(AK1437)))-19.62*(-Basic!$C$3))))*(SQRT((SIN(RADIANS(90-DEGREES(ASIN(AD1437/2000))))*SQRT(2*Basic!$C$4*9.81)*Tool!$B$125*SIN(RADIANS(90-DEGREES(ASIN(AD1437/2000))))*SQRT(2*Basic!$C$4*9.81)*Tool!$B$125)+(COS(RADIANS(90-DEGREES(ASIN(AD1437/2000))))*SQRT(2*Basic!$C$4*9.81)*COS(RADIANS(90-DEGREES(ASIN(AD1437/2000))))*SQRT(2*Basic!$C$4*9.81))))*COS(RADIANS(AK1437))</f>
        <v>5.6707468752144115</v>
      </c>
    </row>
    <row r="1438" spans="6:45" x14ac:dyDescent="0.3">
      <c r="F1438">
        <v>1436</v>
      </c>
      <c r="G1438" s="31">
        <f t="shared" si="146"/>
        <v>4.2333876847714649</v>
      </c>
      <c r="H1438" s="35">
        <f>Tool!$E$10+('Trajectory Map'!G1438*SIN(RADIANS(90-2*DEGREES(ASIN($D$5/2000))))/COS(RADIANS(90-2*DEGREES(ASIN($D$5/2000))))-('Trajectory Map'!G1438*'Trajectory Map'!G1438/((VLOOKUP($D$5,$AD$3:$AR$2002,15,FALSE)*4*COS(RADIANS(90-2*DEGREES(ASIN($D$5/2000))))*COS(RADIANS(90-2*DEGREES(ASIN($D$5/2000))))))))</f>
        <v>3.0634042210478092</v>
      </c>
      <c r="AD1438" s="33">
        <f t="shared" si="150"/>
        <v>1436</v>
      </c>
      <c r="AE1438" s="33">
        <f t="shared" si="147"/>
        <v>1392.08620422731</v>
      </c>
      <c r="AH1438" s="33">
        <f t="shared" si="148"/>
        <v>45.889602646492555</v>
      </c>
      <c r="AI1438" s="33">
        <f t="shared" si="149"/>
        <v>44.110397353507445</v>
      </c>
      <c r="AK1438" s="75">
        <f t="shared" si="151"/>
        <v>-1.779205292985111</v>
      </c>
      <c r="AN1438" s="64"/>
      <c r="AQ1438" s="64"/>
      <c r="AR1438" s="75">
        <f>(SQRT((SIN(RADIANS(90-DEGREES(ASIN(AD1438/2000))))*SQRT(2*Basic!$C$4*9.81)*Tool!$B$125*SIN(RADIANS(90-DEGREES(ASIN(AD1438/2000))))*SQRT(2*Basic!$C$4*9.81)*Tool!$B$125)+(COS(RADIANS(90-DEGREES(ASIN(AD1438/2000))))*SQRT(2*Basic!$C$4*9.81)*COS(RADIANS(90-DEGREES(ASIN(AD1438/2000))))*SQRT(2*Basic!$C$4*9.81))))*(SQRT((SIN(RADIANS(90-DEGREES(ASIN(AD1438/2000))))*SQRT(2*Basic!$C$4*9.81)*Tool!$B$125*SIN(RADIANS(90-DEGREES(ASIN(AD1438/2000))))*SQRT(2*Basic!$C$4*9.81)*Tool!$B$125)+(COS(RADIANS(90-DEGREES(ASIN(AD1438/2000))))*SQRT(2*Basic!$C$4*9.81)*COS(RADIANS(90-DEGREES(ASIN(AD1438/2000))))*SQRT(2*Basic!$C$4*9.81))))/(2*9.81)</f>
        <v>1.3804673166399997</v>
      </c>
      <c r="AS1438" s="75">
        <f>(1/9.81)*((SQRT((SIN(RADIANS(90-DEGREES(ASIN(AD1438/2000))))*SQRT(2*Basic!$C$4*9.81)*Tool!$B$125*SIN(RADIANS(90-DEGREES(ASIN(AD1438/2000))))*SQRT(2*Basic!$C$4*9.81)*Tool!$B$125)+(COS(RADIANS(90-DEGREES(ASIN(AD1438/2000))))*SQRT(2*Basic!$C$4*9.81)*COS(RADIANS(90-DEGREES(ASIN(AD1438/2000))))*SQRT(2*Basic!$C$4*9.81))))*SIN(RADIANS(AK1438))+(SQRT(((SQRT((SIN(RADIANS(90-DEGREES(ASIN(AD1438/2000))))*SQRT(2*Basic!$C$4*9.81)*Tool!$B$125*SIN(RADIANS(90-DEGREES(ASIN(AD1438/2000))))*SQRT(2*Basic!$C$4*9.81)*Tool!$B$125)+(COS(RADIANS(90-DEGREES(ASIN(AD1438/2000))))*SQRT(2*Basic!$C$4*9.81)*COS(RADIANS(90-DEGREES(ASIN(AD1438/2000))))*SQRT(2*Basic!$C$4*9.81))))*SIN(RADIANS(AK1438))*(SQRT((SIN(RADIANS(90-DEGREES(ASIN(AD1438/2000))))*SQRT(2*Basic!$C$4*9.81)*Tool!$B$125*SIN(RADIANS(90-DEGREES(ASIN(AD1438/2000))))*SQRT(2*Basic!$C$4*9.81)*Tool!$B$125)+(COS(RADIANS(90-DEGREES(ASIN(AD1438/2000))))*SQRT(2*Basic!$C$4*9.81)*COS(RADIANS(90-DEGREES(ASIN(AD1438/2000))))*SQRT(2*Basic!$C$4*9.81))))*SIN(RADIANS(AK1438)))-19.62*(-Basic!$C$3))))*(SQRT((SIN(RADIANS(90-DEGREES(ASIN(AD1438/2000))))*SQRT(2*Basic!$C$4*9.81)*Tool!$B$125*SIN(RADIANS(90-DEGREES(ASIN(AD1438/2000))))*SQRT(2*Basic!$C$4*9.81)*Tool!$B$125)+(COS(RADIANS(90-DEGREES(ASIN(AD1438/2000))))*SQRT(2*Basic!$C$4*9.81)*COS(RADIANS(90-DEGREES(ASIN(AD1438/2000))))*SQRT(2*Basic!$C$4*9.81))))*COS(RADIANS(AK1438))</f>
        <v>5.6681549769779807</v>
      </c>
    </row>
    <row r="1439" spans="6:45" x14ac:dyDescent="0.3">
      <c r="F1439">
        <v>1437</v>
      </c>
      <c r="G1439" s="31">
        <f t="shared" si="146"/>
        <v>4.2363357263346764</v>
      </c>
      <c r="H1439" s="35">
        <f>Tool!$E$10+('Trajectory Map'!G1439*SIN(RADIANS(90-2*DEGREES(ASIN($D$5/2000))))/COS(RADIANS(90-2*DEGREES(ASIN($D$5/2000))))-('Trajectory Map'!G1439*'Trajectory Map'!G1439/((VLOOKUP($D$5,$AD$3:$AR$2002,15,FALSE)*4*COS(RADIANS(90-2*DEGREES(ASIN($D$5/2000))))*COS(RADIANS(90-2*DEGREES(ASIN($D$5/2000))))))))</f>
        <v>3.0588778309749487</v>
      </c>
      <c r="AD1439" s="33">
        <f t="shared" si="150"/>
        <v>1437</v>
      </c>
      <c r="AE1439" s="33">
        <f t="shared" si="147"/>
        <v>1391.0539169996252</v>
      </c>
      <c r="AH1439" s="33">
        <f t="shared" si="148"/>
        <v>45.930776122890997</v>
      </c>
      <c r="AI1439" s="33">
        <f t="shared" si="149"/>
        <v>44.069223877109003</v>
      </c>
      <c r="AK1439" s="75">
        <f t="shared" si="151"/>
        <v>-1.8615522457819935</v>
      </c>
      <c r="AN1439" s="64"/>
      <c r="AQ1439" s="64"/>
      <c r="AR1439" s="75">
        <f>(SQRT((SIN(RADIANS(90-DEGREES(ASIN(AD1439/2000))))*SQRT(2*Basic!$C$4*9.81)*Tool!$B$125*SIN(RADIANS(90-DEGREES(ASIN(AD1439/2000))))*SQRT(2*Basic!$C$4*9.81)*Tool!$B$125)+(COS(RADIANS(90-DEGREES(ASIN(AD1439/2000))))*SQRT(2*Basic!$C$4*9.81)*COS(RADIANS(90-DEGREES(ASIN(AD1439/2000))))*SQRT(2*Basic!$C$4*9.81))))*(SQRT((SIN(RADIANS(90-DEGREES(ASIN(AD1439/2000))))*SQRT(2*Basic!$C$4*9.81)*Tool!$B$125*SIN(RADIANS(90-DEGREES(ASIN(AD1439/2000))))*SQRT(2*Basic!$C$4*9.81)*Tool!$B$125)+(COS(RADIANS(90-DEGREES(ASIN(AD1439/2000))))*SQRT(2*Basic!$C$4*9.81)*COS(RADIANS(90-DEGREES(ASIN(AD1439/2000))))*SQRT(2*Basic!$C$4*9.81))))/(2*9.81)</f>
        <v>1.3812375392099996</v>
      </c>
      <c r="AS1439" s="75">
        <f>(1/9.81)*((SQRT((SIN(RADIANS(90-DEGREES(ASIN(AD1439/2000))))*SQRT(2*Basic!$C$4*9.81)*Tool!$B$125*SIN(RADIANS(90-DEGREES(ASIN(AD1439/2000))))*SQRT(2*Basic!$C$4*9.81)*Tool!$B$125)+(COS(RADIANS(90-DEGREES(ASIN(AD1439/2000))))*SQRT(2*Basic!$C$4*9.81)*COS(RADIANS(90-DEGREES(ASIN(AD1439/2000))))*SQRT(2*Basic!$C$4*9.81))))*SIN(RADIANS(AK1439))+(SQRT(((SQRT((SIN(RADIANS(90-DEGREES(ASIN(AD1439/2000))))*SQRT(2*Basic!$C$4*9.81)*Tool!$B$125*SIN(RADIANS(90-DEGREES(ASIN(AD1439/2000))))*SQRT(2*Basic!$C$4*9.81)*Tool!$B$125)+(COS(RADIANS(90-DEGREES(ASIN(AD1439/2000))))*SQRT(2*Basic!$C$4*9.81)*COS(RADIANS(90-DEGREES(ASIN(AD1439/2000))))*SQRT(2*Basic!$C$4*9.81))))*SIN(RADIANS(AK1439))*(SQRT((SIN(RADIANS(90-DEGREES(ASIN(AD1439/2000))))*SQRT(2*Basic!$C$4*9.81)*Tool!$B$125*SIN(RADIANS(90-DEGREES(ASIN(AD1439/2000))))*SQRT(2*Basic!$C$4*9.81)*Tool!$B$125)+(COS(RADIANS(90-DEGREES(ASIN(AD1439/2000))))*SQRT(2*Basic!$C$4*9.81)*COS(RADIANS(90-DEGREES(ASIN(AD1439/2000))))*SQRT(2*Basic!$C$4*9.81))))*SIN(RADIANS(AK1439)))-19.62*(-Basic!$C$3))))*(SQRT((SIN(RADIANS(90-DEGREES(ASIN(AD1439/2000))))*SQRT(2*Basic!$C$4*9.81)*Tool!$B$125*SIN(RADIANS(90-DEGREES(ASIN(AD1439/2000))))*SQRT(2*Basic!$C$4*9.81)*Tool!$B$125)+(COS(RADIANS(90-DEGREES(ASIN(AD1439/2000))))*SQRT(2*Basic!$C$4*9.81)*COS(RADIANS(90-DEGREES(ASIN(AD1439/2000))))*SQRT(2*Basic!$C$4*9.81))))*COS(RADIANS(AK1439))</f>
        <v>5.665547726673446</v>
      </c>
    </row>
    <row r="1440" spans="6:45" x14ac:dyDescent="0.3">
      <c r="F1440">
        <v>1438</v>
      </c>
      <c r="G1440" s="31">
        <f t="shared" si="146"/>
        <v>4.2392837678978879</v>
      </c>
      <c r="H1440" s="35">
        <f>Tool!$E$10+('Trajectory Map'!G1440*SIN(RADIANS(90-2*DEGREES(ASIN($D$5/2000))))/COS(RADIANS(90-2*DEGREES(ASIN($D$5/2000))))-('Trajectory Map'!G1440*'Trajectory Map'!G1440/((VLOOKUP($D$5,$AD$3:$AR$2002,15,FALSE)*4*COS(RADIANS(90-2*DEGREES(ASIN($D$5/2000))))*COS(RADIANS(90-2*DEGREES(ASIN($D$5/2000))))))))</f>
        <v>3.054347987308573</v>
      </c>
      <c r="AD1440" s="33">
        <f t="shared" si="150"/>
        <v>1438</v>
      </c>
      <c r="AE1440" s="33">
        <f t="shared" si="147"/>
        <v>1390.0201437389317</v>
      </c>
      <c r="AH1440" s="33">
        <f t="shared" si="148"/>
        <v>45.971980187070827</v>
      </c>
      <c r="AI1440" s="33">
        <f t="shared" si="149"/>
        <v>44.028019812929173</v>
      </c>
      <c r="AK1440" s="75">
        <f t="shared" si="151"/>
        <v>-1.9439603741416533</v>
      </c>
      <c r="AN1440" s="64"/>
      <c r="AQ1440" s="64"/>
      <c r="AR1440" s="75">
        <f>(SQRT((SIN(RADIANS(90-DEGREES(ASIN(AD1440/2000))))*SQRT(2*Basic!$C$4*9.81)*Tool!$B$125*SIN(RADIANS(90-DEGREES(ASIN(AD1440/2000))))*SQRT(2*Basic!$C$4*9.81)*Tool!$B$125)+(COS(RADIANS(90-DEGREES(ASIN(AD1440/2000))))*SQRT(2*Basic!$C$4*9.81)*COS(RADIANS(90-DEGREES(ASIN(AD1440/2000))))*SQRT(2*Basic!$C$4*9.81))))*(SQRT((SIN(RADIANS(90-DEGREES(ASIN(AD1440/2000))))*SQRT(2*Basic!$C$4*9.81)*Tool!$B$125*SIN(RADIANS(90-DEGREES(ASIN(AD1440/2000))))*SQRT(2*Basic!$C$4*9.81)*Tool!$B$125)+(COS(RADIANS(90-DEGREES(ASIN(AD1440/2000))))*SQRT(2*Basic!$C$4*9.81)*COS(RADIANS(90-DEGREES(ASIN(AD1440/2000))))*SQRT(2*Basic!$C$4*9.81))))/(2*9.81)</f>
        <v>1.3820082979599997</v>
      </c>
      <c r="AS1440" s="75">
        <f>(1/9.81)*((SQRT((SIN(RADIANS(90-DEGREES(ASIN(AD1440/2000))))*SQRT(2*Basic!$C$4*9.81)*Tool!$B$125*SIN(RADIANS(90-DEGREES(ASIN(AD1440/2000))))*SQRT(2*Basic!$C$4*9.81)*Tool!$B$125)+(COS(RADIANS(90-DEGREES(ASIN(AD1440/2000))))*SQRT(2*Basic!$C$4*9.81)*COS(RADIANS(90-DEGREES(ASIN(AD1440/2000))))*SQRT(2*Basic!$C$4*9.81))))*SIN(RADIANS(AK1440))+(SQRT(((SQRT((SIN(RADIANS(90-DEGREES(ASIN(AD1440/2000))))*SQRT(2*Basic!$C$4*9.81)*Tool!$B$125*SIN(RADIANS(90-DEGREES(ASIN(AD1440/2000))))*SQRT(2*Basic!$C$4*9.81)*Tool!$B$125)+(COS(RADIANS(90-DEGREES(ASIN(AD1440/2000))))*SQRT(2*Basic!$C$4*9.81)*COS(RADIANS(90-DEGREES(ASIN(AD1440/2000))))*SQRT(2*Basic!$C$4*9.81))))*SIN(RADIANS(AK1440))*(SQRT((SIN(RADIANS(90-DEGREES(ASIN(AD1440/2000))))*SQRT(2*Basic!$C$4*9.81)*Tool!$B$125*SIN(RADIANS(90-DEGREES(ASIN(AD1440/2000))))*SQRT(2*Basic!$C$4*9.81)*Tool!$B$125)+(COS(RADIANS(90-DEGREES(ASIN(AD1440/2000))))*SQRT(2*Basic!$C$4*9.81)*COS(RADIANS(90-DEGREES(ASIN(AD1440/2000))))*SQRT(2*Basic!$C$4*9.81))))*SIN(RADIANS(AK1440)))-19.62*(-Basic!$C$3))))*(SQRT((SIN(RADIANS(90-DEGREES(ASIN(AD1440/2000))))*SQRT(2*Basic!$C$4*9.81)*Tool!$B$125*SIN(RADIANS(90-DEGREES(ASIN(AD1440/2000))))*SQRT(2*Basic!$C$4*9.81)*Tool!$B$125)+(COS(RADIANS(90-DEGREES(ASIN(AD1440/2000))))*SQRT(2*Basic!$C$4*9.81)*COS(RADIANS(90-DEGREES(ASIN(AD1440/2000))))*SQRT(2*Basic!$C$4*9.81))))*COS(RADIANS(AK1440))</f>
        <v>5.6629251164480978</v>
      </c>
    </row>
    <row r="1441" spans="6:45" x14ac:dyDescent="0.3">
      <c r="F1441">
        <v>1439</v>
      </c>
      <c r="G1441" s="31">
        <f t="shared" si="146"/>
        <v>4.2422318094610985</v>
      </c>
      <c r="H1441" s="35">
        <f>Tool!$E$10+('Trajectory Map'!G1441*SIN(RADIANS(90-2*DEGREES(ASIN($D$5/2000))))/COS(RADIANS(90-2*DEGREES(ASIN($D$5/2000))))-('Trajectory Map'!G1441*'Trajectory Map'!G1441/((VLOOKUP($D$5,$AD$3:$AR$2002,15,FALSE)*4*COS(RADIANS(90-2*DEGREES(ASIN($D$5/2000))))*COS(RADIANS(90-2*DEGREES(ASIN($D$5/2000))))))))</f>
        <v>3.0498146900486853</v>
      </c>
      <c r="AD1441" s="33">
        <f t="shared" si="150"/>
        <v>1439</v>
      </c>
      <c r="AE1441" s="33">
        <f t="shared" si="147"/>
        <v>1388.9848811272209</v>
      </c>
      <c r="AH1441" s="33">
        <f t="shared" si="148"/>
        <v>46.013214928661739</v>
      </c>
      <c r="AI1441" s="33">
        <f t="shared" si="149"/>
        <v>43.986785071338261</v>
      </c>
      <c r="AK1441" s="75">
        <f t="shared" si="151"/>
        <v>-2.0264298573234782</v>
      </c>
      <c r="AN1441" s="64"/>
      <c r="AQ1441" s="64"/>
      <c r="AR1441" s="75">
        <f>(SQRT((SIN(RADIANS(90-DEGREES(ASIN(AD1441/2000))))*SQRT(2*Basic!$C$4*9.81)*Tool!$B$125*SIN(RADIANS(90-DEGREES(ASIN(AD1441/2000))))*SQRT(2*Basic!$C$4*9.81)*Tool!$B$125)+(COS(RADIANS(90-DEGREES(ASIN(AD1441/2000))))*SQRT(2*Basic!$C$4*9.81)*COS(RADIANS(90-DEGREES(ASIN(AD1441/2000))))*SQRT(2*Basic!$C$4*9.81))))*(SQRT((SIN(RADIANS(90-DEGREES(ASIN(AD1441/2000))))*SQRT(2*Basic!$C$4*9.81)*Tool!$B$125*SIN(RADIANS(90-DEGREES(ASIN(AD1441/2000))))*SQRT(2*Basic!$C$4*9.81)*Tool!$B$125)+(COS(RADIANS(90-DEGREES(ASIN(AD1441/2000))))*SQRT(2*Basic!$C$4*9.81)*COS(RADIANS(90-DEGREES(ASIN(AD1441/2000))))*SQRT(2*Basic!$C$4*9.81))))/(2*9.81)</f>
        <v>1.3827795928900006</v>
      </c>
      <c r="AS1441" s="75">
        <f>(1/9.81)*((SQRT((SIN(RADIANS(90-DEGREES(ASIN(AD1441/2000))))*SQRT(2*Basic!$C$4*9.81)*Tool!$B$125*SIN(RADIANS(90-DEGREES(ASIN(AD1441/2000))))*SQRT(2*Basic!$C$4*9.81)*Tool!$B$125)+(COS(RADIANS(90-DEGREES(ASIN(AD1441/2000))))*SQRT(2*Basic!$C$4*9.81)*COS(RADIANS(90-DEGREES(ASIN(AD1441/2000))))*SQRT(2*Basic!$C$4*9.81))))*SIN(RADIANS(AK1441))+(SQRT(((SQRT((SIN(RADIANS(90-DEGREES(ASIN(AD1441/2000))))*SQRT(2*Basic!$C$4*9.81)*Tool!$B$125*SIN(RADIANS(90-DEGREES(ASIN(AD1441/2000))))*SQRT(2*Basic!$C$4*9.81)*Tool!$B$125)+(COS(RADIANS(90-DEGREES(ASIN(AD1441/2000))))*SQRT(2*Basic!$C$4*9.81)*COS(RADIANS(90-DEGREES(ASIN(AD1441/2000))))*SQRT(2*Basic!$C$4*9.81))))*SIN(RADIANS(AK1441))*(SQRT((SIN(RADIANS(90-DEGREES(ASIN(AD1441/2000))))*SQRT(2*Basic!$C$4*9.81)*Tool!$B$125*SIN(RADIANS(90-DEGREES(ASIN(AD1441/2000))))*SQRT(2*Basic!$C$4*9.81)*Tool!$B$125)+(COS(RADIANS(90-DEGREES(ASIN(AD1441/2000))))*SQRT(2*Basic!$C$4*9.81)*COS(RADIANS(90-DEGREES(ASIN(AD1441/2000))))*SQRT(2*Basic!$C$4*9.81))))*SIN(RADIANS(AK1441)))-19.62*(-Basic!$C$3))))*(SQRT((SIN(RADIANS(90-DEGREES(ASIN(AD1441/2000))))*SQRT(2*Basic!$C$4*9.81)*Tool!$B$125*SIN(RADIANS(90-DEGREES(ASIN(AD1441/2000))))*SQRT(2*Basic!$C$4*9.81)*Tool!$B$125)+(COS(RADIANS(90-DEGREES(ASIN(AD1441/2000))))*SQRT(2*Basic!$C$4*9.81)*COS(RADIANS(90-DEGREES(ASIN(AD1441/2000))))*SQRT(2*Basic!$C$4*9.81))))*COS(RADIANS(AK1441))</f>
        <v>5.6602871384673081</v>
      </c>
    </row>
    <row r="1442" spans="6:45" x14ac:dyDescent="0.3">
      <c r="F1442">
        <v>1440</v>
      </c>
      <c r="G1442" s="31">
        <f t="shared" si="146"/>
        <v>4.2451798510243099</v>
      </c>
      <c r="H1442" s="35">
        <f>Tool!$E$10+('Trajectory Map'!G1442*SIN(RADIANS(90-2*DEGREES(ASIN($D$5/2000))))/COS(RADIANS(90-2*DEGREES(ASIN($D$5/2000))))-('Trajectory Map'!G1442*'Trajectory Map'!G1442/((VLOOKUP($D$5,$AD$3:$AR$2002,15,FALSE)*4*COS(RADIANS(90-2*DEGREES(ASIN($D$5/2000))))*COS(RADIANS(90-2*DEGREES(ASIN($D$5/2000))))))))</f>
        <v>3.045277939195282</v>
      </c>
      <c r="AD1442" s="33">
        <f t="shared" si="150"/>
        <v>1440</v>
      </c>
      <c r="AE1442" s="33">
        <f t="shared" si="147"/>
        <v>1387.9481258317978</v>
      </c>
      <c r="AH1442" s="33">
        <f t="shared" si="148"/>
        <v>46.054480437691161</v>
      </c>
      <c r="AI1442" s="33">
        <f t="shared" si="149"/>
        <v>43.945519562308839</v>
      </c>
      <c r="AK1442" s="75">
        <f t="shared" si="151"/>
        <v>-2.1089608753823228</v>
      </c>
      <c r="AN1442" s="64"/>
      <c r="AQ1442" s="64"/>
      <c r="AR1442" s="75">
        <f>(SQRT((SIN(RADIANS(90-DEGREES(ASIN(AD1442/2000))))*SQRT(2*Basic!$C$4*9.81)*Tool!$B$125*SIN(RADIANS(90-DEGREES(ASIN(AD1442/2000))))*SQRT(2*Basic!$C$4*9.81)*Tool!$B$125)+(COS(RADIANS(90-DEGREES(ASIN(AD1442/2000))))*SQRT(2*Basic!$C$4*9.81)*COS(RADIANS(90-DEGREES(ASIN(AD1442/2000))))*SQRT(2*Basic!$C$4*9.81))))*(SQRT((SIN(RADIANS(90-DEGREES(ASIN(AD1442/2000))))*SQRT(2*Basic!$C$4*9.81)*Tool!$B$125*SIN(RADIANS(90-DEGREES(ASIN(AD1442/2000))))*SQRT(2*Basic!$C$4*9.81)*Tool!$B$125)+(COS(RADIANS(90-DEGREES(ASIN(AD1442/2000))))*SQRT(2*Basic!$C$4*9.81)*COS(RADIANS(90-DEGREES(ASIN(AD1442/2000))))*SQRT(2*Basic!$C$4*9.81))))/(2*9.81)</f>
        <v>1.383551424</v>
      </c>
      <c r="AS1442" s="75">
        <f>(1/9.81)*((SQRT((SIN(RADIANS(90-DEGREES(ASIN(AD1442/2000))))*SQRT(2*Basic!$C$4*9.81)*Tool!$B$125*SIN(RADIANS(90-DEGREES(ASIN(AD1442/2000))))*SQRT(2*Basic!$C$4*9.81)*Tool!$B$125)+(COS(RADIANS(90-DEGREES(ASIN(AD1442/2000))))*SQRT(2*Basic!$C$4*9.81)*COS(RADIANS(90-DEGREES(ASIN(AD1442/2000))))*SQRT(2*Basic!$C$4*9.81))))*SIN(RADIANS(AK1442))+(SQRT(((SQRT((SIN(RADIANS(90-DEGREES(ASIN(AD1442/2000))))*SQRT(2*Basic!$C$4*9.81)*Tool!$B$125*SIN(RADIANS(90-DEGREES(ASIN(AD1442/2000))))*SQRT(2*Basic!$C$4*9.81)*Tool!$B$125)+(COS(RADIANS(90-DEGREES(ASIN(AD1442/2000))))*SQRT(2*Basic!$C$4*9.81)*COS(RADIANS(90-DEGREES(ASIN(AD1442/2000))))*SQRT(2*Basic!$C$4*9.81))))*SIN(RADIANS(AK1442))*(SQRT((SIN(RADIANS(90-DEGREES(ASIN(AD1442/2000))))*SQRT(2*Basic!$C$4*9.81)*Tool!$B$125*SIN(RADIANS(90-DEGREES(ASIN(AD1442/2000))))*SQRT(2*Basic!$C$4*9.81)*Tool!$B$125)+(COS(RADIANS(90-DEGREES(ASIN(AD1442/2000))))*SQRT(2*Basic!$C$4*9.81)*COS(RADIANS(90-DEGREES(ASIN(AD1442/2000))))*SQRT(2*Basic!$C$4*9.81))))*SIN(RADIANS(AK1442)))-19.62*(-Basic!$C$3))))*(SQRT((SIN(RADIANS(90-DEGREES(ASIN(AD1442/2000))))*SQRT(2*Basic!$C$4*9.81)*Tool!$B$125*SIN(RADIANS(90-DEGREES(ASIN(AD1442/2000))))*SQRT(2*Basic!$C$4*9.81)*Tool!$B$125)+(COS(RADIANS(90-DEGREES(ASIN(AD1442/2000))))*SQRT(2*Basic!$C$4*9.81)*COS(RADIANS(90-DEGREES(ASIN(AD1442/2000))))*SQRT(2*Basic!$C$4*9.81))))*COS(RADIANS(AK1442))</f>
        <v>5.6576337849142639</v>
      </c>
    </row>
    <row r="1443" spans="6:45" x14ac:dyDescent="0.3">
      <c r="F1443">
        <v>1441</v>
      </c>
      <c r="G1443" s="31">
        <f t="shared" si="146"/>
        <v>4.2481278925875214</v>
      </c>
      <c r="H1443" s="35">
        <f>Tool!$E$10+('Trajectory Map'!G1443*SIN(RADIANS(90-2*DEGREES(ASIN($D$5/2000))))/COS(RADIANS(90-2*DEGREES(ASIN($D$5/2000))))-('Trajectory Map'!G1443*'Trajectory Map'!G1443/((VLOOKUP($D$5,$AD$3:$AR$2002,15,FALSE)*4*COS(RADIANS(90-2*DEGREES(ASIN($D$5/2000))))*COS(RADIANS(90-2*DEGREES(ASIN($D$5/2000))))))))</f>
        <v>3.0407377347483648</v>
      </c>
      <c r="AD1443" s="33">
        <f t="shared" si="150"/>
        <v>1441</v>
      </c>
      <c r="AE1443" s="33">
        <f t="shared" si="147"/>
        <v>1386.9098745051892</v>
      </c>
      <c r="AH1443" s="33">
        <f t="shared" si="148"/>
        <v>46.095776804586869</v>
      </c>
      <c r="AI1443" s="33">
        <f t="shared" si="149"/>
        <v>43.904223195413131</v>
      </c>
      <c r="AK1443" s="75">
        <f t="shared" si="151"/>
        <v>-2.191553609173738</v>
      </c>
      <c r="AN1443" s="64"/>
      <c r="AQ1443" s="64"/>
      <c r="AR1443" s="75">
        <f>(SQRT((SIN(RADIANS(90-DEGREES(ASIN(AD1443/2000))))*SQRT(2*Basic!$C$4*9.81)*Tool!$B$125*SIN(RADIANS(90-DEGREES(ASIN(AD1443/2000))))*SQRT(2*Basic!$C$4*9.81)*Tool!$B$125)+(COS(RADIANS(90-DEGREES(ASIN(AD1443/2000))))*SQRT(2*Basic!$C$4*9.81)*COS(RADIANS(90-DEGREES(ASIN(AD1443/2000))))*SQRT(2*Basic!$C$4*9.81))))*(SQRT((SIN(RADIANS(90-DEGREES(ASIN(AD1443/2000))))*SQRT(2*Basic!$C$4*9.81)*Tool!$B$125*SIN(RADIANS(90-DEGREES(ASIN(AD1443/2000))))*SQRT(2*Basic!$C$4*9.81)*Tool!$B$125)+(COS(RADIANS(90-DEGREES(ASIN(AD1443/2000))))*SQRT(2*Basic!$C$4*9.81)*COS(RADIANS(90-DEGREES(ASIN(AD1443/2000))))*SQRT(2*Basic!$C$4*9.81))))/(2*9.81)</f>
        <v>1.3843237912900004</v>
      </c>
      <c r="AS1443" s="75">
        <f>(1/9.81)*((SQRT((SIN(RADIANS(90-DEGREES(ASIN(AD1443/2000))))*SQRT(2*Basic!$C$4*9.81)*Tool!$B$125*SIN(RADIANS(90-DEGREES(ASIN(AD1443/2000))))*SQRT(2*Basic!$C$4*9.81)*Tool!$B$125)+(COS(RADIANS(90-DEGREES(ASIN(AD1443/2000))))*SQRT(2*Basic!$C$4*9.81)*COS(RADIANS(90-DEGREES(ASIN(AD1443/2000))))*SQRT(2*Basic!$C$4*9.81))))*SIN(RADIANS(AK1443))+(SQRT(((SQRT((SIN(RADIANS(90-DEGREES(ASIN(AD1443/2000))))*SQRT(2*Basic!$C$4*9.81)*Tool!$B$125*SIN(RADIANS(90-DEGREES(ASIN(AD1443/2000))))*SQRT(2*Basic!$C$4*9.81)*Tool!$B$125)+(COS(RADIANS(90-DEGREES(ASIN(AD1443/2000))))*SQRT(2*Basic!$C$4*9.81)*COS(RADIANS(90-DEGREES(ASIN(AD1443/2000))))*SQRT(2*Basic!$C$4*9.81))))*SIN(RADIANS(AK1443))*(SQRT((SIN(RADIANS(90-DEGREES(ASIN(AD1443/2000))))*SQRT(2*Basic!$C$4*9.81)*Tool!$B$125*SIN(RADIANS(90-DEGREES(ASIN(AD1443/2000))))*SQRT(2*Basic!$C$4*9.81)*Tool!$B$125)+(COS(RADIANS(90-DEGREES(ASIN(AD1443/2000))))*SQRT(2*Basic!$C$4*9.81)*COS(RADIANS(90-DEGREES(ASIN(AD1443/2000))))*SQRT(2*Basic!$C$4*9.81))))*SIN(RADIANS(AK1443)))-19.62*(-Basic!$C$3))))*(SQRT((SIN(RADIANS(90-DEGREES(ASIN(AD1443/2000))))*SQRT(2*Basic!$C$4*9.81)*Tool!$B$125*SIN(RADIANS(90-DEGREES(ASIN(AD1443/2000))))*SQRT(2*Basic!$C$4*9.81)*Tool!$B$125)+(COS(RADIANS(90-DEGREES(ASIN(AD1443/2000))))*SQRT(2*Basic!$C$4*9.81)*COS(RADIANS(90-DEGREES(ASIN(AD1443/2000))))*SQRT(2*Basic!$C$4*9.81))))*COS(RADIANS(AK1443))</f>
        <v>5.654965047989724</v>
      </c>
    </row>
    <row r="1444" spans="6:45" x14ac:dyDescent="0.3">
      <c r="F1444">
        <v>1442</v>
      </c>
      <c r="G1444" s="31">
        <f t="shared" si="146"/>
        <v>4.2510759341507329</v>
      </c>
      <c r="H1444" s="35">
        <f>Tool!$E$10+('Trajectory Map'!G1444*SIN(RADIANS(90-2*DEGREES(ASIN($D$5/2000))))/COS(RADIANS(90-2*DEGREES(ASIN($D$5/2000))))-('Trajectory Map'!G1444*'Trajectory Map'!G1444/((VLOOKUP($D$5,$AD$3:$AR$2002,15,FALSE)*4*COS(RADIANS(90-2*DEGREES(ASIN($D$5/2000))))*COS(RADIANS(90-2*DEGREES(ASIN($D$5/2000))))))))</f>
        <v>3.0361940767079325</v>
      </c>
      <c r="AD1444" s="33">
        <f t="shared" si="150"/>
        <v>1442</v>
      </c>
      <c r="AE1444" s="33">
        <f t="shared" si="147"/>
        <v>1385.8701237850537</v>
      </c>
      <c r="AH1444" s="33">
        <f t="shared" si="148"/>
        <v>46.137104120179373</v>
      </c>
      <c r="AI1444" s="33">
        <f t="shared" si="149"/>
        <v>43.862895879820627</v>
      </c>
      <c r="AK1444" s="75">
        <f t="shared" si="151"/>
        <v>-2.274208240358746</v>
      </c>
      <c r="AN1444" s="64"/>
      <c r="AQ1444" s="64"/>
      <c r="AR1444" s="75">
        <f>(SQRT((SIN(RADIANS(90-DEGREES(ASIN(AD1444/2000))))*SQRT(2*Basic!$C$4*9.81)*Tool!$B$125*SIN(RADIANS(90-DEGREES(ASIN(AD1444/2000))))*SQRT(2*Basic!$C$4*9.81)*Tool!$B$125)+(COS(RADIANS(90-DEGREES(ASIN(AD1444/2000))))*SQRT(2*Basic!$C$4*9.81)*COS(RADIANS(90-DEGREES(ASIN(AD1444/2000))))*SQRT(2*Basic!$C$4*9.81))))*(SQRT((SIN(RADIANS(90-DEGREES(ASIN(AD1444/2000))))*SQRT(2*Basic!$C$4*9.81)*Tool!$B$125*SIN(RADIANS(90-DEGREES(ASIN(AD1444/2000))))*SQRT(2*Basic!$C$4*9.81)*Tool!$B$125)+(COS(RADIANS(90-DEGREES(ASIN(AD1444/2000))))*SQRT(2*Basic!$C$4*9.81)*COS(RADIANS(90-DEGREES(ASIN(AD1444/2000))))*SQRT(2*Basic!$C$4*9.81))))/(2*9.81)</f>
        <v>1.3850966947599999</v>
      </c>
      <c r="AS1444" s="75">
        <f>(1/9.81)*((SQRT((SIN(RADIANS(90-DEGREES(ASIN(AD1444/2000))))*SQRT(2*Basic!$C$4*9.81)*Tool!$B$125*SIN(RADIANS(90-DEGREES(ASIN(AD1444/2000))))*SQRT(2*Basic!$C$4*9.81)*Tool!$B$125)+(COS(RADIANS(90-DEGREES(ASIN(AD1444/2000))))*SQRT(2*Basic!$C$4*9.81)*COS(RADIANS(90-DEGREES(ASIN(AD1444/2000))))*SQRT(2*Basic!$C$4*9.81))))*SIN(RADIANS(AK1444))+(SQRT(((SQRT((SIN(RADIANS(90-DEGREES(ASIN(AD1444/2000))))*SQRT(2*Basic!$C$4*9.81)*Tool!$B$125*SIN(RADIANS(90-DEGREES(ASIN(AD1444/2000))))*SQRT(2*Basic!$C$4*9.81)*Tool!$B$125)+(COS(RADIANS(90-DEGREES(ASIN(AD1444/2000))))*SQRT(2*Basic!$C$4*9.81)*COS(RADIANS(90-DEGREES(ASIN(AD1444/2000))))*SQRT(2*Basic!$C$4*9.81))))*SIN(RADIANS(AK1444))*(SQRT((SIN(RADIANS(90-DEGREES(ASIN(AD1444/2000))))*SQRT(2*Basic!$C$4*9.81)*Tool!$B$125*SIN(RADIANS(90-DEGREES(ASIN(AD1444/2000))))*SQRT(2*Basic!$C$4*9.81)*Tool!$B$125)+(COS(RADIANS(90-DEGREES(ASIN(AD1444/2000))))*SQRT(2*Basic!$C$4*9.81)*COS(RADIANS(90-DEGREES(ASIN(AD1444/2000))))*SQRT(2*Basic!$C$4*9.81))))*SIN(RADIANS(AK1444)))-19.62*(-Basic!$C$3))))*(SQRT((SIN(RADIANS(90-DEGREES(ASIN(AD1444/2000))))*SQRT(2*Basic!$C$4*9.81)*Tool!$B$125*SIN(RADIANS(90-DEGREES(ASIN(AD1444/2000))))*SQRT(2*Basic!$C$4*9.81)*Tool!$B$125)+(COS(RADIANS(90-DEGREES(ASIN(AD1444/2000))))*SQRT(2*Basic!$C$4*9.81)*COS(RADIANS(90-DEGREES(ASIN(AD1444/2000))))*SQRT(2*Basic!$C$4*9.81))))*COS(RADIANS(AK1444))</f>
        <v>5.6522809199117443</v>
      </c>
    </row>
    <row r="1445" spans="6:45" x14ac:dyDescent="0.3">
      <c r="F1445">
        <v>1443</v>
      </c>
      <c r="G1445" s="31">
        <f t="shared" si="146"/>
        <v>4.2540239757139444</v>
      </c>
      <c r="H1445" s="35">
        <f>Tool!$E$10+('Trajectory Map'!G1445*SIN(RADIANS(90-2*DEGREES(ASIN($D$5/2000))))/COS(RADIANS(90-2*DEGREES(ASIN($D$5/2000))))-('Trajectory Map'!G1445*'Trajectory Map'!G1445/((VLOOKUP($D$5,$AD$3:$AR$2002,15,FALSE)*4*COS(RADIANS(90-2*DEGREES(ASIN($D$5/2000))))*COS(RADIANS(90-2*DEGREES(ASIN($D$5/2000))))))))</f>
        <v>3.0316469650739872</v>
      </c>
      <c r="AD1445" s="33">
        <f t="shared" si="150"/>
        <v>1443</v>
      </c>
      <c r="AE1445" s="33">
        <f t="shared" si="147"/>
        <v>1384.8288702940879</v>
      </c>
      <c r="AH1445" s="33">
        <f t="shared" si="148"/>
        <v>46.178462475704599</v>
      </c>
      <c r="AI1445" s="33">
        <f t="shared" si="149"/>
        <v>43.821537524295401</v>
      </c>
      <c r="AK1445" s="75">
        <f t="shared" si="151"/>
        <v>-2.3569249514091979</v>
      </c>
      <c r="AN1445" s="64"/>
      <c r="AQ1445" s="64"/>
      <c r="AR1445" s="75">
        <f>(SQRT((SIN(RADIANS(90-DEGREES(ASIN(AD1445/2000))))*SQRT(2*Basic!$C$4*9.81)*Tool!$B$125*SIN(RADIANS(90-DEGREES(ASIN(AD1445/2000))))*SQRT(2*Basic!$C$4*9.81)*Tool!$B$125)+(COS(RADIANS(90-DEGREES(ASIN(AD1445/2000))))*SQRT(2*Basic!$C$4*9.81)*COS(RADIANS(90-DEGREES(ASIN(AD1445/2000))))*SQRT(2*Basic!$C$4*9.81))))*(SQRT((SIN(RADIANS(90-DEGREES(ASIN(AD1445/2000))))*SQRT(2*Basic!$C$4*9.81)*Tool!$B$125*SIN(RADIANS(90-DEGREES(ASIN(AD1445/2000))))*SQRT(2*Basic!$C$4*9.81)*Tool!$B$125)+(COS(RADIANS(90-DEGREES(ASIN(AD1445/2000))))*SQRT(2*Basic!$C$4*9.81)*COS(RADIANS(90-DEGREES(ASIN(AD1445/2000))))*SQRT(2*Basic!$C$4*9.81))))/(2*9.81)</f>
        <v>1.3858701344100004</v>
      </c>
      <c r="AS1445" s="75">
        <f>(1/9.81)*((SQRT((SIN(RADIANS(90-DEGREES(ASIN(AD1445/2000))))*SQRT(2*Basic!$C$4*9.81)*Tool!$B$125*SIN(RADIANS(90-DEGREES(ASIN(AD1445/2000))))*SQRT(2*Basic!$C$4*9.81)*Tool!$B$125)+(COS(RADIANS(90-DEGREES(ASIN(AD1445/2000))))*SQRT(2*Basic!$C$4*9.81)*COS(RADIANS(90-DEGREES(ASIN(AD1445/2000))))*SQRT(2*Basic!$C$4*9.81))))*SIN(RADIANS(AK1445))+(SQRT(((SQRT((SIN(RADIANS(90-DEGREES(ASIN(AD1445/2000))))*SQRT(2*Basic!$C$4*9.81)*Tool!$B$125*SIN(RADIANS(90-DEGREES(ASIN(AD1445/2000))))*SQRT(2*Basic!$C$4*9.81)*Tool!$B$125)+(COS(RADIANS(90-DEGREES(ASIN(AD1445/2000))))*SQRT(2*Basic!$C$4*9.81)*COS(RADIANS(90-DEGREES(ASIN(AD1445/2000))))*SQRT(2*Basic!$C$4*9.81))))*SIN(RADIANS(AK1445))*(SQRT((SIN(RADIANS(90-DEGREES(ASIN(AD1445/2000))))*SQRT(2*Basic!$C$4*9.81)*Tool!$B$125*SIN(RADIANS(90-DEGREES(ASIN(AD1445/2000))))*SQRT(2*Basic!$C$4*9.81)*Tool!$B$125)+(COS(RADIANS(90-DEGREES(ASIN(AD1445/2000))))*SQRT(2*Basic!$C$4*9.81)*COS(RADIANS(90-DEGREES(ASIN(AD1445/2000))))*SQRT(2*Basic!$C$4*9.81))))*SIN(RADIANS(AK1445)))-19.62*(-Basic!$C$3))))*(SQRT((SIN(RADIANS(90-DEGREES(ASIN(AD1445/2000))))*SQRT(2*Basic!$C$4*9.81)*Tool!$B$125*SIN(RADIANS(90-DEGREES(ASIN(AD1445/2000))))*SQRT(2*Basic!$C$4*9.81)*Tool!$B$125)+(COS(RADIANS(90-DEGREES(ASIN(AD1445/2000))))*SQRT(2*Basic!$C$4*9.81)*COS(RADIANS(90-DEGREES(ASIN(AD1445/2000))))*SQRT(2*Basic!$C$4*9.81))))*COS(RADIANS(AK1445))</f>
        <v>5.6495813929154233</v>
      </c>
    </row>
    <row r="1446" spans="6:45" x14ac:dyDescent="0.3">
      <c r="F1446">
        <v>1444</v>
      </c>
      <c r="G1446" s="31">
        <f t="shared" si="146"/>
        <v>4.256972017277155</v>
      </c>
      <c r="H1446" s="35">
        <f>Tool!$E$10+('Trajectory Map'!G1446*SIN(RADIANS(90-2*DEGREES(ASIN($D$5/2000))))/COS(RADIANS(90-2*DEGREES(ASIN($D$5/2000))))-('Trajectory Map'!G1446*'Trajectory Map'!G1446/((VLOOKUP($D$5,$AD$3:$AR$2002,15,FALSE)*4*COS(RADIANS(90-2*DEGREES(ASIN($D$5/2000))))*COS(RADIANS(90-2*DEGREES(ASIN($D$5/2000))))))))</f>
        <v>3.027096399846529</v>
      </c>
      <c r="AD1446" s="33">
        <f t="shared" si="150"/>
        <v>1444</v>
      </c>
      <c r="AE1446" s="33">
        <f t="shared" si="147"/>
        <v>1383.7861106399355</v>
      </c>
      <c r="AH1446" s="33">
        <f t="shared" si="148"/>
        <v>46.219851962806317</v>
      </c>
      <c r="AI1446" s="33">
        <f t="shared" si="149"/>
        <v>43.780148037193683</v>
      </c>
      <c r="AK1446" s="75">
        <f t="shared" si="151"/>
        <v>-2.4397039256126334</v>
      </c>
      <c r="AN1446" s="64"/>
      <c r="AQ1446" s="64"/>
      <c r="AR1446" s="75">
        <f>(SQRT((SIN(RADIANS(90-DEGREES(ASIN(AD1446/2000))))*SQRT(2*Basic!$C$4*9.81)*Tool!$B$125*SIN(RADIANS(90-DEGREES(ASIN(AD1446/2000))))*SQRT(2*Basic!$C$4*9.81)*Tool!$B$125)+(COS(RADIANS(90-DEGREES(ASIN(AD1446/2000))))*SQRT(2*Basic!$C$4*9.81)*COS(RADIANS(90-DEGREES(ASIN(AD1446/2000))))*SQRT(2*Basic!$C$4*9.81))))*(SQRT((SIN(RADIANS(90-DEGREES(ASIN(AD1446/2000))))*SQRT(2*Basic!$C$4*9.81)*Tool!$B$125*SIN(RADIANS(90-DEGREES(ASIN(AD1446/2000))))*SQRT(2*Basic!$C$4*9.81)*Tool!$B$125)+(COS(RADIANS(90-DEGREES(ASIN(AD1446/2000))))*SQRT(2*Basic!$C$4*9.81)*COS(RADIANS(90-DEGREES(ASIN(AD1446/2000))))*SQRT(2*Basic!$C$4*9.81))))/(2*9.81)</f>
        <v>1.3866441102400002</v>
      </c>
      <c r="AS1446" s="75">
        <f>(1/9.81)*((SQRT((SIN(RADIANS(90-DEGREES(ASIN(AD1446/2000))))*SQRT(2*Basic!$C$4*9.81)*Tool!$B$125*SIN(RADIANS(90-DEGREES(ASIN(AD1446/2000))))*SQRT(2*Basic!$C$4*9.81)*Tool!$B$125)+(COS(RADIANS(90-DEGREES(ASIN(AD1446/2000))))*SQRT(2*Basic!$C$4*9.81)*COS(RADIANS(90-DEGREES(ASIN(AD1446/2000))))*SQRT(2*Basic!$C$4*9.81))))*SIN(RADIANS(AK1446))+(SQRT(((SQRT((SIN(RADIANS(90-DEGREES(ASIN(AD1446/2000))))*SQRT(2*Basic!$C$4*9.81)*Tool!$B$125*SIN(RADIANS(90-DEGREES(ASIN(AD1446/2000))))*SQRT(2*Basic!$C$4*9.81)*Tool!$B$125)+(COS(RADIANS(90-DEGREES(ASIN(AD1446/2000))))*SQRT(2*Basic!$C$4*9.81)*COS(RADIANS(90-DEGREES(ASIN(AD1446/2000))))*SQRT(2*Basic!$C$4*9.81))))*SIN(RADIANS(AK1446))*(SQRT((SIN(RADIANS(90-DEGREES(ASIN(AD1446/2000))))*SQRT(2*Basic!$C$4*9.81)*Tool!$B$125*SIN(RADIANS(90-DEGREES(ASIN(AD1446/2000))))*SQRT(2*Basic!$C$4*9.81)*Tool!$B$125)+(COS(RADIANS(90-DEGREES(ASIN(AD1446/2000))))*SQRT(2*Basic!$C$4*9.81)*COS(RADIANS(90-DEGREES(ASIN(AD1446/2000))))*SQRT(2*Basic!$C$4*9.81))))*SIN(RADIANS(AK1446)))-19.62*(-Basic!$C$3))))*(SQRT((SIN(RADIANS(90-DEGREES(ASIN(AD1446/2000))))*SQRT(2*Basic!$C$4*9.81)*Tool!$B$125*SIN(RADIANS(90-DEGREES(ASIN(AD1446/2000))))*SQRT(2*Basic!$C$4*9.81)*Tool!$B$125)+(COS(RADIANS(90-DEGREES(ASIN(AD1446/2000))))*SQRT(2*Basic!$C$4*9.81)*COS(RADIANS(90-DEGREES(ASIN(AD1446/2000))))*SQRT(2*Basic!$C$4*9.81))))*COS(RADIANS(AK1446))</f>
        <v>5.6468664592526245</v>
      </c>
    </row>
    <row r="1447" spans="6:45" x14ac:dyDescent="0.3">
      <c r="F1447">
        <v>1445</v>
      </c>
      <c r="G1447" s="31">
        <f t="shared" si="146"/>
        <v>4.2599200588403665</v>
      </c>
      <c r="H1447" s="35">
        <f>Tool!$E$10+('Trajectory Map'!G1447*SIN(RADIANS(90-2*DEGREES(ASIN($D$5/2000))))/COS(RADIANS(90-2*DEGREES(ASIN($D$5/2000))))-('Trajectory Map'!G1447*'Trajectory Map'!G1447/((VLOOKUP($D$5,$AD$3:$AR$2002,15,FALSE)*4*COS(RADIANS(90-2*DEGREES(ASIN($D$5/2000))))*COS(RADIANS(90-2*DEGREES(ASIN($D$5/2000))))))))</f>
        <v>3.0225423810255552</v>
      </c>
      <c r="AD1447" s="33">
        <f t="shared" si="150"/>
        <v>1445</v>
      </c>
      <c r="AE1447" s="33">
        <f t="shared" si="147"/>
        <v>1382.7418414150923</v>
      </c>
      <c r="AH1447" s="33">
        <f t="shared" si="148"/>
        <v>46.261272673538819</v>
      </c>
      <c r="AI1447" s="33">
        <f t="shared" si="149"/>
        <v>43.738727326461181</v>
      </c>
      <c r="AK1447" s="75">
        <f t="shared" si="151"/>
        <v>-2.5225453470776387</v>
      </c>
      <c r="AN1447" s="64"/>
      <c r="AQ1447" s="64"/>
      <c r="AR1447" s="75">
        <f>(SQRT((SIN(RADIANS(90-DEGREES(ASIN(AD1447/2000))))*SQRT(2*Basic!$C$4*9.81)*Tool!$B$125*SIN(RADIANS(90-DEGREES(ASIN(AD1447/2000))))*SQRT(2*Basic!$C$4*9.81)*Tool!$B$125)+(COS(RADIANS(90-DEGREES(ASIN(AD1447/2000))))*SQRT(2*Basic!$C$4*9.81)*COS(RADIANS(90-DEGREES(ASIN(AD1447/2000))))*SQRT(2*Basic!$C$4*9.81))))*(SQRT((SIN(RADIANS(90-DEGREES(ASIN(AD1447/2000))))*SQRT(2*Basic!$C$4*9.81)*Tool!$B$125*SIN(RADIANS(90-DEGREES(ASIN(AD1447/2000))))*SQRT(2*Basic!$C$4*9.81)*Tool!$B$125)+(COS(RADIANS(90-DEGREES(ASIN(AD1447/2000))))*SQRT(2*Basic!$C$4*9.81)*COS(RADIANS(90-DEGREES(ASIN(AD1447/2000))))*SQRT(2*Basic!$C$4*9.81))))/(2*9.81)</f>
        <v>1.38741862225</v>
      </c>
      <c r="AS1447" s="75">
        <f>(1/9.81)*((SQRT((SIN(RADIANS(90-DEGREES(ASIN(AD1447/2000))))*SQRT(2*Basic!$C$4*9.81)*Tool!$B$125*SIN(RADIANS(90-DEGREES(ASIN(AD1447/2000))))*SQRT(2*Basic!$C$4*9.81)*Tool!$B$125)+(COS(RADIANS(90-DEGREES(ASIN(AD1447/2000))))*SQRT(2*Basic!$C$4*9.81)*COS(RADIANS(90-DEGREES(ASIN(AD1447/2000))))*SQRT(2*Basic!$C$4*9.81))))*SIN(RADIANS(AK1447))+(SQRT(((SQRT((SIN(RADIANS(90-DEGREES(ASIN(AD1447/2000))))*SQRT(2*Basic!$C$4*9.81)*Tool!$B$125*SIN(RADIANS(90-DEGREES(ASIN(AD1447/2000))))*SQRT(2*Basic!$C$4*9.81)*Tool!$B$125)+(COS(RADIANS(90-DEGREES(ASIN(AD1447/2000))))*SQRT(2*Basic!$C$4*9.81)*COS(RADIANS(90-DEGREES(ASIN(AD1447/2000))))*SQRT(2*Basic!$C$4*9.81))))*SIN(RADIANS(AK1447))*(SQRT((SIN(RADIANS(90-DEGREES(ASIN(AD1447/2000))))*SQRT(2*Basic!$C$4*9.81)*Tool!$B$125*SIN(RADIANS(90-DEGREES(ASIN(AD1447/2000))))*SQRT(2*Basic!$C$4*9.81)*Tool!$B$125)+(COS(RADIANS(90-DEGREES(ASIN(AD1447/2000))))*SQRT(2*Basic!$C$4*9.81)*COS(RADIANS(90-DEGREES(ASIN(AD1447/2000))))*SQRT(2*Basic!$C$4*9.81))))*SIN(RADIANS(AK1447)))-19.62*(-Basic!$C$3))))*(SQRT((SIN(RADIANS(90-DEGREES(ASIN(AD1447/2000))))*SQRT(2*Basic!$C$4*9.81)*Tool!$B$125*SIN(RADIANS(90-DEGREES(ASIN(AD1447/2000))))*SQRT(2*Basic!$C$4*9.81)*Tool!$B$125)+(COS(RADIANS(90-DEGREES(ASIN(AD1447/2000))))*SQRT(2*Basic!$C$4*9.81)*COS(RADIANS(90-DEGREES(ASIN(AD1447/2000))))*SQRT(2*Basic!$C$4*9.81))))*COS(RADIANS(AK1447))</f>
        <v>5.6441361111917114</v>
      </c>
    </row>
    <row r="1448" spans="6:45" x14ac:dyDescent="0.3">
      <c r="F1448">
        <v>1446</v>
      </c>
      <c r="G1448" s="31">
        <f t="shared" si="146"/>
        <v>4.262868100403578</v>
      </c>
      <c r="H1448" s="35">
        <f>Tool!$E$10+('Trajectory Map'!G1448*SIN(RADIANS(90-2*DEGREES(ASIN($D$5/2000))))/COS(RADIANS(90-2*DEGREES(ASIN($D$5/2000))))-('Trajectory Map'!G1448*'Trajectory Map'!G1448/((VLOOKUP($D$5,$AD$3:$AR$2002,15,FALSE)*4*COS(RADIANS(90-2*DEGREES(ASIN($D$5/2000))))*COS(RADIANS(90-2*DEGREES(ASIN($D$5/2000))))))))</f>
        <v>3.0179849086110675</v>
      </c>
      <c r="AD1448" s="33">
        <f t="shared" si="150"/>
        <v>1446</v>
      </c>
      <c r="AE1448" s="33">
        <f t="shared" si="147"/>
        <v>1381.696059196812</v>
      </c>
      <c r="AH1448" s="33">
        <f t="shared" si="148"/>
        <v>46.302724700369502</v>
      </c>
      <c r="AI1448" s="33">
        <f t="shared" si="149"/>
        <v>43.697275299630498</v>
      </c>
      <c r="AK1448" s="75">
        <f t="shared" si="151"/>
        <v>-2.6054494007390048</v>
      </c>
      <c r="AN1448" s="64"/>
      <c r="AQ1448" s="64"/>
      <c r="AR1448" s="75">
        <f>(SQRT((SIN(RADIANS(90-DEGREES(ASIN(AD1448/2000))))*SQRT(2*Basic!$C$4*9.81)*Tool!$B$125*SIN(RADIANS(90-DEGREES(ASIN(AD1448/2000))))*SQRT(2*Basic!$C$4*9.81)*Tool!$B$125)+(COS(RADIANS(90-DEGREES(ASIN(AD1448/2000))))*SQRT(2*Basic!$C$4*9.81)*COS(RADIANS(90-DEGREES(ASIN(AD1448/2000))))*SQRT(2*Basic!$C$4*9.81))))*(SQRT((SIN(RADIANS(90-DEGREES(ASIN(AD1448/2000))))*SQRT(2*Basic!$C$4*9.81)*Tool!$B$125*SIN(RADIANS(90-DEGREES(ASIN(AD1448/2000))))*SQRT(2*Basic!$C$4*9.81)*Tool!$B$125)+(COS(RADIANS(90-DEGREES(ASIN(AD1448/2000))))*SQRT(2*Basic!$C$4*9.81)*COS(RADIANS(90-DEGREES(ASIN(AD1448/2000))))*SQRT(2*Basic!$C$4*9.81))))/(2*9.81)</f>
        <v>1.38819367044</v>
      </c>
      <c r="AS1448" s="75">
        <f>(1/9.81)*((SQRT((SIN(RADIANS(90-DEGREES(ASIN(AD1448/2000))))*SQRT(2*Basic!$C$4*9.81)*Tool!$B$125*SIN(RADIANS(90-DEGREES(ASIN(AD1448/2000))))*SQRT(2*Basic!$C$4*9.81)*Tool!$B$125)+(COS(RADIANS(90-DEGREES(ASIN(AD1448/2000))))*SQRT(2*Basic!$C$4*9.81)*COS(RADIANS(90-DEGREES(ASIN(AD1448/2000))))*SQRT(2*Basic!$C$4*9.81))))*SIN(RADIANS(AK1448))+(SQRT(((SQRT((SIN(RADIANS(90-DEGREES(ASIN(AD1448/2000))))*SQRT(2*Basic!$C$4*9.81)*Tool!$B$125*SIN(RADIANS(90-DEGREES(ASIN(AD1448/2000))))*SQRT(2*Basic!$C$4*9.81)*Tool!$B$125)+(COS(RADIANS(90-DEGREES(ASIN(AD1448/2000))))*SQRT(2*Basic!$C$4*9.81)*COS(RADIANS(90-DEGREES(ASIN(AD1448/2000))))*SQRT(2*Basic!$C$4*9.81))))*SIN(RADIANS(AK1448))*(SQRT((SIN(RADIANS(90-DEGREES(ASIN(AD1448/2000))))*SQRT(2*Basic!$C$4*9.81)*Tool!$B$125*SIN(RADIANS(90-DEGREES(ASIN(AD1448/2000))))*SQRT(2*Basic!$C$4*9.81)*Tool!$B$125)+(COS(RADIANS(90-DEGREES(ASIN(AD1448/2000))))*SQRT(2*Basic!$C$4*9.81)*COS(RADIANS(90-DEGREES(ASIN(AD1448/2000))))*SQRT(2*Basic!$C$4*9.81))))*SIN(RADIANS(AK1448)))-19.62*(-Basic!$C$3))))*(SQRT((SIN(RADIANS(90-DEGREES(ASIN(AD1448/2000))))*SQRT(2*Basic!$C$4*9.81)*Tool!$B$125*SIN(RADIANS(90-DEGREES(ASIN(AD1448/2000))))*SQRT(2*Basic!$C$4*9.81)*Tool!$B$125)+(COS(RADIANS(90-DEGREES(ASIN(AD1448/2000))))*SQRT(2*Basic!$C$4*9.81)*COS(RADIANS(90-DEGREES(ASIN(AD1448/2000))))*SQRT(2*Basic!$C$4*9.81))))*COS(RADIANS(AK1448))</f>
        <v>5.6413903410172672</v>
      </c>
    </row>
    <row r="1449" spans="6:45" x14ac:dyDescent="0.3">
      <c r="F1449">
        <v>1447</v>
      </c>
      <c r="G1449" s="31">
        <f t="shared" si="146"/>
        <v>4.2658161419667895</v>
      </c>
      <c r="H1449" s="35">
        <f>Tool!$E$10+('Trajectory Map'!G1449*SIN(RADIANS(90-2*DEGREES(ASIN($D$5/2000))))/COS(RADIANS(90-2*DEGREES(ASIN($D$5/2000))))-('Trajectory Map'!G1449*'Trajectory Map'!G1449/((VLOOKUP($D$5,$AD$3:$AR$2002,15,FALSE)*4*COS(RADIANS(90-2*DEGREES(ASIN($D$5/2000))))*COS(RADIANS(90-2*DEGREES(ASIN($D$5/2000))))))))</f>
        <v>3.0134239826030651</v>
      </c>
      <c r="AD1449" s="33">
        <f t="shared" si="150"/>
        <v>1447</v>
      </c>
      <c r="AE1449" s="33">
        <f t="shared" si="147"/>
        <v>1380.6487605470118</v>
      </c>
      <c r="AH1449" s="33">
        <f t="shared" si="148"/>
        <v>46.344208136181464</v>
      </c>
      <c r="AI1449" s="33">
        <f t="shared" si="149"/>
        <v>43.655791863818536</v>
      </c>
      <c r="AK1449" s="75">
        <f t="shared" si="151"/>
        <v>-2.6884162723629288</v>
      </c>
      <c r="AN1449" s="64"/>
      <c r="AQ1449" s="64"/>
      <c r="AR1449" s="75">
        <f>(SQRT((SIN(RADIANS(90-DEGREES(ASIN(AD1449/2000))))*SQRT(2*Basic!$C$4*9.81)*Tool!$B$125*SIN(RADIANS(90-DEGREES(ASIN(AD1449/2000))))*SQRT(2*Basic!$C$4*9.81)*Tool!$B$125)+(COS(RADIANS(90-DEGREES(ASIN(AD1449/2000))))*SQRT(2*Basic!$C$4*9.81)*COS(RADIANS(90-DEGREES(ASIN(AD1449/2000))))*SQRT(2*Basic!$C$4*9.81))))*(SQRT((SIN(RADIANS(90-DEGREES(ASIN(AD1449/2000))))*SQRT(2*Basic!$C$4*9.81)*Tool!$B$125*SIN(RADIANS(90-DEGREES(ASIN(AD1449/2000))))*SQRT(2*Basic!$C$4*9.81)*Tool!$B$125)+(COS(RADIANS(90-DEGREES(ASIN(AD1449/2000))))*SQRT(2*Basic!$C$4*9.81)*COS(RADIANS(90-DEGREES(ASIN(AD1449/2000))))*SQRT(2*Basic!$C$4*9.81))))/(2*9.81)</f>
        <v>1.3889692548100001</v>
      </c>
      <c r="AS1449" s="75">
        <f>(1/9.81)*((SQRT((SIN(RADIANS(90-DEGREES(ASIN(AD1449/2000))))*SQRT(2*Basic!$C$4*9.81)*Tool!$B$125*SIN(RADIANS(90-DEGREES(ASIN(AD1449/2000))))*SQRT(2*Basic!$C$4*9.81)*Tool!$B$125)+(COS(RADIANS(90-DEGREES(ASIN(AD1449/2000))))*SQRT(2*Basic!$C$4*9.81)*COS(RADIANS(90-DEGREES(ASIN(AD1449/2000))))*SQRT(2*Basic!$C$4*9.81))))*SIN(RADIANS(AK1449))+(SQRT(((SQRT((SIN(RADIANS(90-DEGREES(ASIN(AD1449/2000))))*SQRT(2*Basic!$C$4*9.81)*Tool!$B$125*SIN(RADIANS(90-DEGREES(ASIN(AD1449/2000))))*SQRT(2*Basic!$C$4*9.81)*Tool!$B$125)+(COS(RADIANS(90-DEGREES(ASIN(AD1449/2000))))*SQRT(2*Basic!$C$4*9.81)*COS(RADIANS(90-DEGREES(ASIN(AD1449/2000))))*SQRT(2*Basic!$C$4*9.81))))*SIN(RADIANS(AK1449))*(SQRT((SIN(RADIANS(90-DEGREES(ASIN(AD1449/2000))))*SQRT(2*Basic!$C$4*9.81)*Tool!$B$125*SIN(RADIANS(90-DEGREES(ASIN(AD1449/2000))))*SQRT(2*Basic!$C$4*9.81)*Tool!$B$125)+(COS(RADIANS(90-DEGREES(ASIN(AD1449/2000))))*SQRT(2*Basic!$C$4*9.81)*COS(RADIANS(90-DEGREES(ASIN(AD1449/2000))))*SQRT(2*Basic!$C$4*9.81))))*SIN(RADIANS(AK1449)))-19.62*(-Basic!$C$3))))*(SQRT((SIN(RADIANS(90-DEGREES(ASIN(AD1449/2000))))*SQRT(2*Basic!$C$4*9.81)*Tool!$B$125*SIN(RADIANS(90-DEGREES(ASIN(AD1449/2000))))*SQRT(2*Basic!$C$4*9.81)*Tool!$B$125)+(COS(RADIANS(90-DEGREES(ASIN(AD1449/2000))))*SQRT(2*Basic!$C$4*9.81)*COS(RADIANS(90-DEGREES(ASIN(AD1449/2000))))*SQRT(2*Basic!$C$4*9.81))))*COS(RADIANS(AK1449))</f>
        <v>5.6386291410298153</v>
      </c>
    </row>
    <row r="1450" spans="6:45" x14ac:dyDescent="0.3">
      <c r="F1450">
        <v>1448</v>
      </c>
      <c r="G1450" s="31">
        <f t="shared" si="146"/>
        <v>4.268764183530001</v>
      </c>
      <c r="H1450" s="35">
        <f>Tool!$E$10+('Trajectory Map'!G1450*SIN(RADIANS(90-2*DEGREES(ASIN($D$5/2000))))/COS(RADIANS(90-2*DEGREES(ASIN($D$5/2000))))-('Trajectory Map'!G1450*'Trajectory Map'!G1450/((VLOOKUP($D$5,$AD$3:$AR$2002,15,FALSE)*4*COS(RADIANS(90-2*DEGREES(ASIN($D$5/2000))))*COS(RADIANS(90-2*DEGREES(ASIN($D$5/2000))))))))</f>
        <v>3.0088596030015484</v>
      </c>
      <c r="AD1450" s="33">
        <f t="shared" si="150"/>
        <v>1448</v>
      </c>
      <c r="AE1450" s="33">
        <f t="shared" si="147"/>
        <v>1379.5999420121761</v>
      </c>
      <c r="AH1450" s="33">
        <f t="shared" si="148"/>
        <v>46.385723074276164</v>
      </c>
      <c r="AI1450" s="33">
        <f t="shared" si="149"/>
        <v>43.614276925723836</v>
      </c>
      <c r="AK1450" s="75">
        <f t="shared" si="151"/>
        <v>-2.7714461485523287</v>
      </c>
      <c r="AN1450" s="64"/>
      <c r="AQ1450" s="64"/>
      <c r="AR1450" s="75">
        <f>(SQRT((SIN(RADIANS(90-DEGREES(ASIN(AD1450/2000))))*SQRT(2*Basic!$C$4*9.81)*Tool!$B$125*SIN(RADIANS(90-DEGREES(ASIN(AD1450/2000))))*SQRT(2*Basic!$C$4*9.81)*Tool!$B$125)+(COS(RADIANS(90-DEGREES(ASIN(AD1450/2000))))*SQRT(2*Basic!$C$4*9.81)*COS(RADIANS(90-DEGREES(ASIN(AD1450/2000))))*SQRT(2*Basic!$C$4*9.81))))*(SQRT((SIN(RADIANS(90-DEGREES(ASIN(AD1450/2000))))*SQRT(2*Basic!$C$4*9.81)*Tool!$B$125*SIN(RADIANS(90-DEGREES(ASIN(AD1450/2000))))*SQRT(2*Basic!$C$4*9.81)*Tool!$B$125)+(COS(RADIANS(90-DEGREES(ASIN(AD1450/2000))))*SQRT(2*Basic!$C$4*9.81)*COS(RADIANS(90-DEGREES(ASIN(AD1450/2000))))*SQRT(2*Basic!$C$4*9.81))))/(2*9.81)</f>
        <v>1.3897453753600002</v>
      </c>
      <c r="AS1450" s="75">
        <f>(1/9.81)*((SQRT((SIN(RADIANS(90-DEGREES(ASIN(AD1450/2000))))*SQRT(2*Basic!$C$4*9.81)*Tool!$B$125*SIN(RADIANS(90-DEGREES(ASIN(AD1450/2000))))*SQRT(2*Basic!$C$4*9.81)*Tool!$B$125)+(COS(RADIANS(90-DEGREES(ASIN(AD1450/2000))))*SQRT(2*Basic!$C$4*9.81)*COS(RADIANS(90-DEGREES(ASIN(AD1450/2000))))*SQRT(2*Basic!$C$4*9.81))))*SIN(RADIANS(AK1450))+(SQRT(((SQRT((SIN(RADIANS(90-DEGREES(ASIN(AD1450/2000))))*SQRT(2*Basic!$C$4*9.81)*Tool!$B$125*SIN(RADIANS(90-DEGREES(ASIN(AD1450/2000))))*SQRT(2*Basic!$C$4*9.81)*Tool!$B$125)+(COS(RADIANS(90-DEGREES(ASIN(AD1450/2000))))*SQRT(2*Basic!$C$4*9.81)*COS(RADIANS(90-DEGREES(ASIN(AD1450/2000))))*SQRT(2*Basic!$C$4*9.81))))*SIN(RADIANS(AK1450))*(SQRT((SIN(RADIANS(90-DEGREES(ASIN(AD1450/2000))))*SQRT(2*Basic!$C$4*9.81)*Tool!$B$125*SIN(RADIANS(90-DEGREES(ASIN(AD1450/2000))))*SQRT(2*Basic!$C$4*9.81)*Tool!$B$125)+(COS(RADIANS(90-DEGREES(ASIN(AD1450/2000))))*SQRT(2*Basic!$C$4*9.81)*COS(RADIANS(90-DEGREES(ASIN(AD1450/2000))))*SQRT(2*Basic!$C$4*9.81))))*SIN(RADIANS(AK1450)))-19.62*(-Basic!$C$3))))*(SQRT((SIN(RADIANS(90-DEGREES(ASIN(AD1450/2000))))*SQRT(2*Basic!$C$4*9.81)*Tool!$B$125*SIN(RADIANS(90-DEGREES(ASIN(AD1450/2000))))*SQRT(2*Basic!$C$4*9.81)*Tool!$B$125)+(COS(RADIANS(90-DEGREES(ASIN(AD1450/2000))))*SQRT(2*Basic!$C$4*9.81)*COS(RADIANS(90-DEGREES(ASIN(AD1450/2000))))*SQRT(2*Basic!$C$4*9.81))))*COS(RADIANS(AK1450))</f>
        <v>5.6358525035455376</v>
      </c>
    </row>
    <row r="1451" spans="6:45" x14ac:dyDescent="0.3">
      <c r="F1451">
        <v>1449</v>
      </c>
      <c r="G1451" s="31">
        <f t="shared" si="146"/>
        <v>4.2717122250932116</v>
      </c>
      <c r="H1451" s="35">
        <f>Tool!$E$10+('Trajectory Map'!G1451*SIN(RADIANS(90-2*DEGREES(ASIN($D$5/2000))))/COS(RADIANS(90-2*DEGREES(ASIN($D$5/2000))))-('Trajectory Map'!G1451*'Trajectory Map'!G1451/((VLOOKUP($D$5,$AD$3:$AR$2002,15,FALSE)*4*COS(RADIANS(90-2*DEGREES(ASIN($D$5/2000))))*COS(RADIANS(90-2*DEGREES(ASIN($D$5/2000))))))))</f>
        <v>3.0042917698065201</v>
      </c>
      <c r="AD1451" s="33">
        <f t="shared" si="150"/>
        <v>1449</v>
      </c>
      <c r="AE1451" s="33">
        <f t="shared" si="147"/>
        <v>1378.54960012326</v>
      </c>
      <c r="AH1451" s="33">
        <f t="shared" si="148"/>
        <v>46.427269608376122</v>
      </c>
      <c r="AI1451" s="33">
        <f t="shared" si="149"/>
        <v>43.572730391623878</v>
      </c>
      <c r="AK1451" s="75">
        <f t="shared" si="151"/>
        <v>-2.8545392167522436</v>
      </c>
      <c r="AN1451" s="64"/>
      <c r="AQ1451" s="64"/>
      <c r="AR1451" s="75">
        <f>(SQRT((SIN(RADIANS(90-DEGREES(ASIN(AD1451/2000))))*SQRT(2*Basic!$C$4*9.81)*Tool!$B$125*SIN(RADIANS(90-DEGREES(ASIN(AD1451/2000))))*SQRT(2*Basic!$C$4*9.81)*Tool!$B$125)+(COS(RADIANS(90-DEGREES(ASIN(AD1451/2000))))*SQRT(2*Basic!$C$4*9.81)*COS(RADIANS(90-DEGREES(ASIN(AD1451/2000))))*SQRT(2*Basic!$C$4*9.81))))*(SQRT((SIN(RADIANS(90-DEGREES(ASIN(AD1451/2000))))*SQRT(2*Basic!$C$4*9.81)*Tool!$B$125*SIN(RADIANS(90-DEGREES(ASIN(AD1451/2000))))*SQRT(2*Basic!$C$4*9.81)*Tool!$B$125)+(COS(RADIANS(90-DEGREES(ASIN(AD1451/2000))))*SQRT(2*Basic!$C$4*9.81)*COS(RADIANS(90-DEGREES(ASIN(AD1451/2000))))*SQRT(2*Basic!$C$4*9.81))))/(2*9.81)</f>
        <v>1.3905220320899998</v>
      </c>
      <c r="AS1451" s="75">
        <f>(1/9.81)*((SQRT((SIN(RADIANS(90-DEGREES(ASIN(AD1451/2000))))*SQRT(2*Basic!$C$4*9.81)*Tool!$B$125*SIN(RADIANS(90-DEGREES(ASIN(AD1451/2000))))*SQRT(2*Basic!$C$4*9.81)*Tool!$B$125)+(COS(RADIANS(90-DEGREES(ASIN(AD1451/2000))))*SQRT(2*Basic!$C$4*9.81)*COS(RADIANS(90-DEGREES(ASIN(AD1451/2000))))*SQRT(2*Basic!$C$4*9.81))))*SIN(RADIANS(AK1451))+(SQRT(((SQRT((SIN(RADIANS(90-DEGREES(ASIN(AD1451/2000))))*SQRT(2*Basic!$C$4*9.81)*Tool!$B$125*SIN(RADIANS(90-DEGREES(ASIN(AD1451/2000))))*SQRT(2*Basic!$C$4*9.81)*Tool!$B$125)+(COS(RADIANS(90-DEGREES(ASIN(AD1451/2000))))*SQRT(2*Basic!$C$4*9.81)*COS(RADIANS(90-DEGREES(ASIN(AD1451/2000))))*SQRT(2*Basic!$C$4*9.81))))*SIN(RADIANS(AK1451))*(SQRT((SIN(RADIANS(90-DEGREES(ASIN(AD1451/2000))))*SQRT(2*Basic!$C$4*9.81)*Tool!$B$125*SIN(RADIANS(90-DEGREES(ASIN(AD1451/2000))))*SQRT(2*Basic!$C$4*9.81)*Tool!$B$125)+(COS(RADIANS(90-DEGREES(ASIN(AD1451/2000))))*SQRT(2*Basic!$C$4*9.81)*COS(RADIANS(90-DEGREES(ASIN(AD1451/2000))))*SQRT(2*Basic!$C$4*9.81))))*SIN(RADIANS(AK1451)))-19.62*(-Basic!$C$3))))*(SQRT((SIN(RADIANS(90-DEGREES(ASIN(AD1451/2000))))*SQRT(2*Basic!$C$4*9.81)*Tool!$B$125*SIN(RADIANS(90-DEGREES(ASIN(AD1451/2000))))*SQRT(2*Basic!$C$4*9.81)*Tool!$B$125)+(COS(RADIANS(90-DEGREES(ASIN(AD1451/2000))))*SQRT(2*Basic!$C$4*9.81)*COS(RADIANS(90-DEGREES(ASIN(AD1451/2000))))*SQRT(2*Basic!$C$4*9.81))))*COS(RADIANS(AK1451))</f>
        <v>5.6330604208959825</v>
      </c>
    </row>
    <row r="1452" spans="6:45" x14ac:dyDescent="0.3">
      <c r="F1452">
        <v>1450</v>
      </c>
      <c r="G1452" s="31">
        <f t="shared" si="146"/>
        <v>4.2746602666564231</v>
      </c>
      <c r="H1452" s="35">
        <f>Tool!$E$10+('Trajectory Map'!G1452*SIN(RADIANS(90-2*DEGREES(ASIN($D$5/2000))))/COS(RADIANS(90-2*DEGREES(ASIN($D$5/2000))))-('Trajectory Map'!G1452*'Trajectory Map'!G1452/((VLOOKUP($D$5,$AD$3:$AR$2002,15,FALSE)*4*COS(RADIANS(90-2*DEGREES(ASIN($D$5/2000))))*COS(RADIANS(90-2*DEGREES(ASIN($D$5/2000))))))))</f>
        <v>2.9997204830179753</v>
      </c>
      <c r="AD1452" s="33">
        <f t="shared" si="150"/>
        <v>1450</v>
      </c>
      <c r="AE1452" s="33">
        <f t="shared" si="147"/>
        <v>1377.497731395591</v>
      </c>
      <c r="AH1452" s="33">
        <f t="shared" si="148"/>
        <v>46.468847832627546</v>
      </c>
      <c r="AI1452" s="33">
        <f t="shared" si="149"/>
        <v>43.531152167372454</v>
      </c>
      <c r="AK1452" s="75">
        <f t="shared" si="151"/>
        <v>-2.9376956652550916</v>
      </c>
      <c r="AN1452" s="64"/>
      <c r="AQ1452" s="64"/>
      <c r="AR1452" s="75">
        <f>(SQRT((SIN(RADIANS(90-DEGREES(ASIN(AD1452/2000))))*SQRT(2*Basic!$C$4*9.81)*Tool!$B$125*SIN(RADIANS(90-DEGREES(ASIN(AD1452/2000))))*SQRT(2*Basic!$C$4*9.81)*Tool!$B$125)+(COS(RADIANS(90-DEGREES(ASIN(AD1452/2000))))*SQRT(2*Basic!$C$4*9.81)*COS(RADIANS(90-DEGREES(ASIN(AD1452/2000))))*SQRT(2*Basic!$C$4*9.81))))*(SQRT((SIN(RADIANS(90-DEGREES(ASIN(AD1452/2000))))*SQRT(2*Basic!$C$4*9.81)*Tool!$B$125*SIN(RADIANS(90-DEGREES(ASIN(AD1452/2000))))*SQRT(2*Basic!$C$4*9.81)*Tool!$B$125)+(COS(RADIANS(90-DEGREES(ASIN(AD1452/2000))))*SQRT(2*Basic!$C$4*9.81)*COS(RADIANS(90-DEGREES(ASIN(AD1452/2000))))*SQRT(2*Basic!$C$4*9.81))))/(2*9.81)</f>
        <v>1.3912992249999998</v>
      </c>
      <c r="AS1452" s="75">
        <f>(1/9.81)*((SQRT((SIN(RADIANS(90-DEGREES(ASIN(AD1452/2000))))*SQRT(2*Basic!$C$4*9.81)*Tool!$B$125*SIN(RADIANS(90-DEGREES(ASIN(AD1452/2000))))*SQRT(2*Basic!$C$4*9.81)*Tool!$B$125)+(COS(RADIANS(90-DEGREES(ASIN(AD1452/2000))))*SQRT(2*Basic!$C$4*9.81)*COS(RADIANS(90-DEGREES(ASIN(AD1452/2000))))*SQRT(2*Basic!$C$4*9.81))))*SIN(RADIANS(AK1452))+(SQRT(((SQRT((SIN(RADIANS(90-DEGREES(ASIN(AD1452/2000))))*SQRT(2*Basic!$C$4*9.81)*Tool!$B$125*SIN(RADIANS(90-DEGREES(ASIN(AD1452/2000))))*SQRT(2*Basic!$C$4*9.81)*Tool!$B$125)+(COS(RADIANS(90-DEGREES(ASIN(AD1452/2000))))*SQRT(2*Basic!$C$4*9.81)*COS(RADIANS(90-DEGREES(ASIN(AD1452/2000))))*SQRT(2*Basic!$C$4*9.81))))*SIN(RADIANS(AK1452))*(SQRT((SIN(RADIANS(90-DEGREES(ASIN(AD1452/2000))))*SQRT(2*Basic!$C$4*9.81)*Tool!$B$125*SIN(RADIANS(90-DEGREES(ASIN(AD1452/2000))))*SQRT(2*Basic!$C$4*9.81)*Tool!$B$125)+(COS(RADIANS(90-DEGREES(ASIN(AD1452/2000))))*SQRT(2*Basic!$C$4*9.81)*COS(RADIANS(90-DEGREES(ASIN(AD1452/2000))))*SQRT(2*Basic!$C$4*9.81))))*SIN(RADIANS(AK1452)))-19.62*(-Basic!$C$3))))*(SQRT((SIN(RADIANS(90-DEGREES(ASIN(AD1452/2000))))*SQRT(2*Basic!$C$4*9.81)*Tool!$B$125*SIN(RADIANS(90-DEGREES(ASIN(AD1452/2000))))*SQRT(2*Basic!$C$4*9.81)*Tool!$B$125)+(COS(RADIANS(90-DEGREES(ASIN(AD1452/2000))))*SQRT(2*Basic!$C$4*9.81)*COS(RADIANS(90-DEGREES(ASIN(AD1452/2000))))*SQRT(2*Basic!$C$4*9.81))))*COS(RADIANS(AK1452))</f>
        <v>5.6302528854277885</v>
      </c>
    </row>
    <row r="1453" spans="6:45" x14ac:dyDescent="0.3">
      <c r="F1453">
        <v>1451</v>
      </c>
      <c r="G1453" s="31">
        <f t="shared" si="146"/>
        <v>4.2776083082196346</v>
      </c>
      <c r="H1453" s="35">
        <f>Tool!$E$10+('Trajectory Map'!G1453*SIN(RADIANS(90-2*DEGREES(ASIN($D$5/2000))))/COS(RADIANS(90-2*DEGREES(ASIN($D$5/2000))))-('Trajectory Map'!G1453*'Trajectory Map'!G1453/((VLOOKUP($D$5,$AD$3:$AR$2002,15,FALSE)*4*COS(RADIANS(90-2*DEGREES(ASIN($D$5/2000))))*COS(RADIANS(90-2*DEGREES(ASIN($D$5/2000))))))))</f>
        <v>2.9951457426359172</v>
      </c>
      <c r="AD1453" s="33">
        <f t="shared" si="150"/>
        <v>1451</v>
      </c>
      <c r="AE1453" s="33">
        <f t="shared" si="147"/>
        <v>1376.4443323287724</v>
      </c>
      <c r="AH1453" s="33">
        <f t="shared" si="148"/>
        <v>46.510457841603113</v>
      </c>
      <c r="AI1453" s="33">
        <f t="shared" si="149"/>
        <v>43.489542158396887</v>
      </c>
      <c r="AK1453" s="75">
        <f t="shared" si="151"/>
        <v>-3.0209156832062263</v>
      </c>
      <c r="AN1453" s="64"/>
      <c r="AQ1453" s="64"/>
      <c r="AR1453" s="75">
        <f>(SQRT((SIN(RADIANS(90-DEGREES(ASIN(AD1453/2000))))*SQRT(2*Basic!$C$4*9.81)*Tool!$B$125*SIN(RADIANS(90-DEGREES(ASIN(AD1453/2000))))*SQRT(2*Basic!$C$4*9.81)*Tool!$B$125)+(COS(RADIANS(90-DEGREES(ASIN(AD1453/2000))))*SQRT(2*Basic!$C$4*9.81)*COS(RADIANS(90-DEGREES(ASIN(AD1453/2000))))*SQRT(2*Basic!$C$4*9.81))))*(SQRT((SIN(RADIANS(90-DEGREES(ASIN(AD1453/2000))))*SQRT(2*Basic!$C$4*9.81)*Tool!$B$125*SIN(RADIANS(90-DEGREES(ASIN(AD1453/2000))))*SQRT(2*Basic!$C$4*9.81)*Tool!$B$125)+(COS(RADIANS(90-DEGREES(ASIN(AD1453/2000))))*SQRT(2*Basic!$C$4*9.81)*COS(RADIANS(90-DEGREES(ASIN(AD1453/2000))))*SQRT(2*Basic!$C$4*9.81))))/(2*9.81)</f>
        <v>1.3920769540900002</v>
      </c>
      <c r="AS1453" s="75">
        <f>(1/9.81)*((SQRT((SIN(RADIANS(90-DEGREES(ASIN(AD1453/2000))))*SQRT(2*Basic!$C$4*9.81)*Tool!$B$125*SIN(RADIANS(90-DEGREES(ASIN(AD1453/2000))))*SQRT(2*Basic!$C$4*9.81)*Tool!$B$125)+(COS(RADIANS(90-DEGREES(ASIN(AD1453/2000))))*SQRT(2*Basic!$C$4*9.81)*COS(RADIANS(90-DEGREES(ASIN(AD1453/2000))))*SQRT(2*Basic!$C$4*9.81))))*SIN(RADIANS(AK1453))+(SQRT(((SQRT((SIN(RADIANS(90-DEGREES(ASIN(AD1453/2000))))*SQRT(2*Basic!$C$4*9.81)*Tool!$B$125*SIN(RADIANS(90-DEGREES(ASIN(AD1453/2000))))*SQRT(2*Basic!$C$4*9.81)*Tool!$B$125)+(COS(RADIANS(90-DEGREES(ASIN(AD1453/2000))))*SQRT(2*Basic!$C$4*9.81)*COS(RADIANS(90-DEGREES(ASIN(AD1453/2000))))*SQRT(2*Basic!$C$4*9.81))))*SIN(RADIANS(AK1453))*(SQRT((SIN(RADIANS(90-DEGREES(ASIN(AD1453/2000))))*SQRT(2*Basic!$C$4*9.81)*Tool!$B$125*SIN(RADIANS(90-DEGREES(ASIN(AD1453/2000))))*SQRT(2*Basic!$C$4*9.81)*Tool!$B$125)+(COS(RADIANS(90-DEGREES(ASIN(AD1453/2000))))*SQRT(2*Basic!$C$4*9.81)*COS(RADIANS(90-DEGREES(ASIN(AD1453/2000))))*SQRT(2*Basic!$C$4*9.81))))*SIN(RADIANS(AK1453)))-19.62*(-Basic!$C$3))))*(SQRT((SIN(RADIANS(90-DEGREES(ASIN(AD1453/2000))))*SQRT(2*Basic!$C$4*9.81)*Tool!$B$125*SIN(RADIANS(90-DEGREES(ASIN(AD1453/2000))))*SQRT(2*Basic!$C$4*9.81)*Tool!$B$125)+(COS(RADIANS(90-DEGREES(ASIN(AD1453/2000))))*SQRT(2*Basic!$C$4*9.81)*COS(RADIANS(90-DEGREES(ASIN(AD1453/2000))))*SQRT(2*Basic!$C$4*9.81))))*COS(RADIANS(AK1453))</f>
        <v>5.6274298895023636</v>
      </c>
    </row>
    <row r="1454" spans="6:45" x14ac:dyDescent="0.3">
      <c r="F1454">
        <v>1452</v>
      </c>
      <c r="G1454" s="31">
        <f t="shared" si="146"/>
        <v>4.280556349782846</v>
      </c>
      <c r="H1454" s="35">
        <f>Tool!$E$10+('Trajectory Map'!G1454*SIN(RADIANS(90-2*DEGREES(ASIN($D$5/2000))))/COS(RADIANS(90-2*DEGREES(ASIN($D$5/2000))))-('Trajectory Map'!G1454*'Trajectory Map'!G1454/((VLOOKUP($D$5,$AD$3:$AR$2002,15,FALSE)*4*COS(RADIANS(90-2*DEGREES(ASIN($D$5/2000))))*COS(RADIANS(90-2*DEGREES(ASIN($D$5/2000))))))))</f>
        <v>2.9905675486603451</v>
      </c>
      <c r="AD1454" s="33">
        <f t="shared" si="150"/>
        <v>1452</v>
      </c>
      <c r="AE1454" s="33">
        <f t="shared" si="147"/>
        <v>1375.3893994065827</v>
      </c>
      <c r="AH1454" s="33">
        <f t="shared" si="148"/>
        <v>46.552099730304633</v>
      </c>
      <c r="AI1454" s="33">
        <f t="shared" si="149"/>
        <v>43.447900269695367</v>
      </c>
      <c r="AK1454" s="75">
        <f t="shared" si="151"/>
        <v>-3.1041994606092658</v>
      </c>
      <c r="AN1454" s="64"/>
      <c r="AQ1454" s="64"/>
      <c r="AR1454" s="75">
        <f>(SQRT((SIN(RADIANS(90-DEGREES(ASIN(AD1454/2000))))*SQRT(2*Basic!$C$4*9.81)*Tool!$B$125*SIN(RADIANS(90-DEGREES(ASIN(AD1454/2000))))*SQRT(2*Basic!$C$4*9.81)*Tool!$B$125)+(COS(RADIANS(90-DEGREES(ASIN(AD1454/2000))))*SQRT(2*Basic!$C$4*9.81)*COS(RADIANS(90-DEGREES(ASIN(AD1454/2000))))*SQRT(2*Basic!$C$4*9.81))))*(SQRT((SIN(RADIANS(90-DEGREES(ASIN(AD1454/2000))))*SQRT(2*Basic!$C$4*9.81)*Tool!$B$125*SIN(RADIANS(90-DEGREES(ASIN(AD1454/2000))))*SQRT(2*Basic!$C$4*9.81)*Tool!$B$125)+(COS(RADIANS(90-DEGREES(ASIN(AD1454/2000))))*SQRT(2*Basic!$C$4*9.81)*COS(RADIANS(90-DEGREES(ASIN(AD1454/2000))))*SQRT(2*Basic!$C$4*9.81))))/(2*9.81)</f>
        <v>1.3928552193600001</v>
      </c>
      <c r="AS1454" s="75">
        <f>(1/9.81)*((SQRT((SIN(RADIANS(90-DEGREES(ASIN(AD1454/2000))))*SQRT(2*Basic!$C$4*9.81)*Tool!$B$125*SIN(RADIANS(90-DEGREES(ASIN(AD1454/2000))))*SQRT(2*Basic!$C$4*9.81)*Tool!$B$125)+(COS(RADIANS(90-DEGREES(ASIN(AD1454/2000))))*SQRT(2*Basic!$C$4*9.81)*COS(RADIANS(90-DEGREES(ASIN(AD1454/2000))))*SQRT(2*Basic!$C$4*9.81))))*SIN(RADIANS(AK1454))+(SQRT(((SQRT((SIN(RADIANS(90-DEGREES(ASIN(AD1454/2000))))*SQRT(2*Basic!$C$4*9.81)*Tool!$B$125*SIN(RADIANS(90-DEGREES(ASIN(AD1454/2000))))*SQRT(2*Basic!$C$4*9.81)*Tool!$B$125)+(COS(RADIANS(90-DEGREES(ASIN(AD1454/2000))))*SQRT(2*Basic!$C$4*9.81)*COS(RADIANS(90-DEGREES(ASIN(AD1454/2000))))*SQRT(2*Basic!$C$4*9.81))))*SIN(RADIANS(AK1454))*(SQRT((SIN(RADIANS(90-DEGREES(ASIN(AD1454/2000))))*SQRT(2*Basic!$C$4*9.81)*Tool!$B$125*SIN(RADIANS(90-DEGREES(ASIN(AD1454/2000))))*SQRT(2*Basic!$C$4*9.81)*Tool!$B$125)+(COS(RADIANS(90-DEGREES(ASIN(AD1454/2000))))*SQRT(2*Basic!$C$4*9.81)*COS(RADIANS(90-DEGREES(ASIN(AD1454/2000))))*SQRT(2*Basic!$C$4*9.81))))*SIN(RADIANS(AK1454)))-19.62*(-Basic!$C$3))))*(SQRT((SIN(RADIANS(90-DEGREES(ASIN(AD1454/2000))))*SQRT(2*Basic!$C$4*9.81)*Tool!$B$125*SIN(RADIANS(90-DEGREES(ASIN(AD1454/2000))))*SQRT(2*Basic!$C$4*9.81)*Tool!$B$125)+(COS(RADIANS(90-DEGREES(ASIN(AD1454/2000))))*SQRT(2*Basic!$C$4*9.81)*COS(RADIANS(90-DEGREES(ASIN(AD1454/2000))))*SQRT(2*Basic!$C$4*9.81))))*COS(RADIANS(AK1454))</f>
        <v>5.6245914254956135</v>
      </c>
    </row>
    <row r="1455" spans="6:45" x14ac:dyDescent="0.3">
      <c r="F1455">
        <v>1453</v>
      </c>
      <c r="G1455" s="31">
        <f t="shared" si="146"/>
        <v>4.2835043913460575</v>
      </c>
      <c r="H1455" s="35">
        <f>Tool!$E$10+('Trajectory Map'!G1455*SIN(RADIANS(90-2*DEGREES(ASIN($D$5/2000))))/COS(RADIANS(90-2*DEGREES(ASIN($D$5/2000))))-('Trajectory Map'!G1455*'Trajectory Map'!G1455/((VLOOKUP($D$5,$AD$3:$AR$2002,15,FALSE)*4*COS(RADIANS(90-2*DEGREES(ASIN($D$5/2000))))*COS(RADIANS(90-2*DEGREES(ASIN($D$5/2000))))))))</f>
        <v>2.9859859010912575</v>
      </c>
      <c r="AD1455" s="33">
        <f t="shared" si="150"/>
        <v>1453</v>
      </c>
      <c r="AE1455" s="33">
        <f t="shared" si="147"/>
        <v>1374.3329290968763</v>
      </c>
      <c r="AH1455" s="33">
        <f t="shared" si="148"/>
        <v>46.593773594165881</v>
      </c>
      <c r="AI1455" s="33">
        <f t="shared" si="149"/>
        <v>43.406226405834119</v>
      </c>
      <c r="AK1455" s="75">
        <f t="shared" si="151"/>
        <v>-3.187547188331763</v>
      </c>
      <c r="AN1455" s="64"/>
      <c r="AQ1455" s="64"/>
      <c r="AR1455" s="75">
        <f>(SQRT((SIN(RADIANS(90-DEGREES(ASIN(AD1455/2000))))*SQRT(2*Basic!$C$4*9.81)*Tool!$B$125*SIN(RADIANS(90-DEGREES(ASIN(AD1455/2000))))*SQRT(2*Basic!$C$4*9.81)*Tool!$B$125)+(COS(RADIANS(90-DEGREES(ASIN(AD1455/2000))))*SQRT(2*Basic!$C$4*9.81)*COS(RADIANS(90-DEGREES(ASIN(AD1455/2000))))*SQRT(2*Basic!$C$4*9.81))))*(SQRT((SIN(RADIANS(90-DEGREES(ASIN(AD1455/2000))))*SQRT(2*Basic!$C$4*9.81)*Tool!$B$125*SIN(RADIANS(90-DEGREES(ASIN(AD1455/2000))))*SQRT(2*Basic!$C$4*9.81)*Tool!$B$125)+(COS(RADIANS(90-DEGREES(ASIN(AD1455/2000))))*SQRT(2*Basic!$C$4*9.81)*COS(RADIANS(90-DEGREES(ASIN(AD1455/2000))))*SQRT(2*Basic!$C$4*9.81))))/(2*9.81)</f>
        <v>1.39363402081</v>
      </c>
      <c r="AS1455" s="75">
        <f>(1/9.81)*((SQRT((SIN(RADIANS(90-DEGREES(ASIN(AD1455/2000))))*SQRT(2*Basic!$C$4*9.81)*Tool!$B$125*SIN(RADIANS(90-DEGREES(ASIN(AD1455/2000))))*SQRT(2*Basic!$C$4*9.81)*Tool!$B$125)+(COS(RADIANS(90-DEGREES(ASIN(AD1455/2000))))*SQRT(2*Basic!$C$4*9.81)*COS(RADIANS(90-DEGREES(ASIN(AD1455/2000))))*SQRT(2*Basic!$C$4*9.81))))*SIN(RADIANS(AK1455))+(SQRT(((SQRT((SIN(RADIANS(90-DEGREES(ASIN(AD1455/2000))))*SQRT(2*Basic!$C$4*9.81)*Tool!$B$125*SIN(RADIANS(90-DEGREES(ASIN(AD1455/2000))))*SQRT(2*Basic!$C$4*9.81)*Tool!$B$125)+(COS(RADIANS(90-DEGREES(ASIN(AD1455/2000))))*SQRT(2*Basic!$C$4*9.81)*COS(RADIANS(90-DEGREES(ASIN(AD1455/2000))))*SQRT(2*Basic!$C$4*9.81))))*SIN(RADIANS(AK1455))*(SQRT((SIN(RADIANS(90-DEGREES(ASIN(AD1455/2000))))*SQRT(2*Basic!$C$4*9.81)*Tool!$B$125*SIN(RADIANS(90-DEGREES(ASIN(AD1455/2000))))*SQRT(2*Basic!$C$4*9.81)*Tool!$B$125)+(COS(RADIANS(90-DEGREES(ASIN(AD1455/2000))))*SQRT(2*Basic!$C$4*9.81)*COS(RADIANS(90-DEGREES(ASIN(AD1455/2000))))*SQRT(2*Basic!$C$4*9.81))))*SIN(RADIANS(AK1455)))-19.62*(-Basic!$C$3))))*(SQRT((SIN(RADIANS(90-DEGREES(ASIN(AD1455/2000))))*SQRT(2*Basic!$C$4*9.81)*Tool!$B$125*SIN(RADIANS(90-DEGREES(ASIN(AD1455/2000))))*SQRT(2*Basic!$C$4*9.81)*Tool!$B$125)+(COS(RADIANS(90-DEGREES(ASIN(AD1455/2000))))*SQRT(2*Basic!$C$4*9.81)*COS(RADIANS(90-DEGREES(ASIN(AD1455/2000))))*SQRT(2*Basic!$C$4*9.81))))*COS(RADIANS(AK1455))</f>
        <v>5.6217374857976248</v>
      </c>
    </row>
    <row r="1456" spans="6:45" x14ac:dyDescent="0.3">
      <c r="F1456">
        <v>1454</v>
      </c>
      <c r="G1456" s="31">
        <f t="shared" si="146"/>
        <v>4.2864524329092681</v>
      </c>
      <c r="H1456" s="35">
        <f>Tool!$E$10+('Trajectory Map'!G1456*SIN(RADIANS(90-2*DEGREES(ASIN($D$5/2000))))/COS(RADIANS(90-2*DEGREES(ASIN($D$5/2000))))-('Trajectory Map'!G1456*'Trajectory Map'!G1456/((VLOOKUP($D$5,$AD$3:$AR$2002,15,FALSE)*4*COS(RADIANS(90-2*DEGREES(ASIN($D$5/2000))))*COS(RADIANS(90-2*DEGREES(ASIN($D$5/2000))))))))</f>
        <v>2.9814007999286587</v>
      </c>
      <c r="AD1456" s="33">
        <f t="shared" si="150"/>
        <v>1454</v>
      </c>
      <c r="AE1456" s="33">
        <f t="shared" si="147"/>
        <v>1373.2749178514839</v>
      </c>
      <c r="AH1456" s="33">
        <f t="shared" si="148"/>
        <v>46.635479529055303</v>
      </c>
      <c r="AI1456" s="33">
        <f t="shared" si="149"/>
        <v>43.364520470944697</v>
      </c>
      <c r="AK1456" s="75">
        <f t="shared" si="151"/>
        <v>-3.2709590581106056</v>
      </c>
      <c r="AN1456" s="64"/>
      <c r="AQ1456" s="64"/>
      <c r="AR1456" s="75">
        <f>(SQRT((SIN(RADIANS(90-DEGREES(ASIN(AD1456/2000))))*SQRT(2*Basic!$C$4*9.81)*Tool!$B$125*SIN(RADIANS(90-DEGREES(ASIN(AD1456/2000))))*SQRT(2*Basic!$C$4*9.81)*Tool!$B$125)+(COS(RADIANS(90-DEGREES(ASIN(AD1456/2000))))*SQRT(2*Basic!$C$4*9.81)*COS(RADIANS(90-DEGREES(ASIN(AD1456/2000))))*SQRT(2*Basic!$C$4*9.81))))*(SQRT((SIN(RADIANS(90-DEGREES(ASIN(AD1456/2000))))*SQRT(2*Basic!$C$4*9.81)*Tool!$B$125*SIN(RADIANS(90-DEGREES(ASIN(AD1456/2000))))*SQRT(2*Basic!$C$4*9.81)*Tool!$B$125)+(COS(RADIANS(90-DEGREES(ASIN(AD1456/2000))))*SQRT(2*Basic!$C$4*9.81)*COS(RADIANS(90-DEGREES(ASIN(AD1456/2000))))*SQRT(2*Basic!$C$4*9.81))))/(2*9.81)</f>
        <v>1.3944133584400003</v>
      </c>
      <c r="AS1456" s="75">
        <f>(1/9.81)*((SQRT((SIN(RADIANS(90-DEGREES(ASIN(AD1456/2000))))*SQRT(2*Basic!$C$4*9.81)*Tool!$B$125*SIN(RADIANS(90-DEGREES(ASIN(AD1456/2000))))*SQRT(2*Basic!$C$4*9.81)*Tool!$B$125)+(COS(RADIANS(90-DEGREES(ASIN(AD1456/2000))))*SQRT(2*Basic!$C$4*9.81)*COS(RADIANS(90-DEGREES(ASIN(AD1456/2000))))*SQRT(2*Basic!$C$4*9.81))))*SIN(RADIANS(AK1456))+(SQRT(((SQRT((SIN(RADIANS(90-DEGREES(ASIN(AD1456/2000))))*SQRT(2*Basic!$C$4*9.81)*Tool!$B$125*SIN(RADIANS(90-DEGREES(ASIN(AD1456/2000))))*SQRT(2*Basic!$C$4*9.81)*Tool!$B$125)+(COS(RADIANS(90-DEGREES(ASIN(AD1456/2000))))*SQRT(2*Basic!$C$4*9.81)*COS(RADIANS(90-DEGREES(ASIN(AD1456/2000))))*SQRT(2*Basic!$C$4*9.81))))*SIN(RADIANS(AK1456))*(SQRT((SIN(RADIANS(90-DEGREES(ASIN(AD1456/2000))))*SQRT(2*Basic!$C$4*9.81)*Tool!$B$125*SIN(RADIANS(90-DEGREES(ASIN(AD1456/2000))))*SQRT(2*Basic!$C$4*9.81)*Tool!$B$125)+(COS(RADIANS(90-DEGREES(ASIN(AD1456/2000))))*SQRT(2*Basic!$C$4*9.81)*COS(RADIANS(90-DEGREES(ASIN(AD1456/2000))))*SQRT(2*Basic!$C$4*9.81))))*SIN(RADIANS(AK1456)))-19.62*(-Basic!$C$3))))*(SQRT((SIN(RADIANS(90-DEGREES(ASIN(AD1456/2000))))*SQRT(2*Basic!$C$4*9.81)*Tool!$B$125*SIN(RADIANS(90-DEGREES(ASIN(AD1456/2000))))*SQRT(2*Basic!$C$4*9.81)*Tool!$B$125)+(COS(RADIANS(90-DEGREES(ASIN(AD1456/2000))))*SQRT(2*Basic!$C$4*9.81)*COS(RADIANS(90-DEGREES(ASIN(AD1456/2000))))*SQRT(2*Basic!$C$4*9.81))))*COS(RADIANS(AK1456))</f>
        <v>5.6188680628123588</v>
      </c>
    </row>
    <row r="1457" spans="6:45" x14ac:dyDescent="0.3">
      <c r="F1457">
        <v>1455</v>
      </c>
      <c r="G1457" s="31">
        <f t="shared" si="146"/>
        <v>4.2894004744724796</v>
      </c>
      <c r="H1457" s="35">
        <f>Tool!$E$10+('Trajectory Map'!G1457*SIN(RADIANS(90-2*DEGREES(ASIN($D$5/2000))))/COS(RADIANS(90-2*DEGREES(ASIN($D$5/2000))))-('Trajectory Map'!G1457*'Trajectory Map'!G1457/((VLOOKUP($D$5,$AD$3:$AR$2002,15,FALSE)*4*COS(RADIANS(90-2*DEGREES(ASIN($D$5/2000))))*COS(RADIANS(90-2*DEGREES(ASIN($D$5/2000))))))))</f>
        <v>2.9768122451725434</v>
      </c>
      <c r="AD1457" s="33">
        <f t="shared" si="150"/>
        <v>1455</v>
      </c>
      <c r="AE1457" s="33">
        <f t="shared" si="147"/>
        <v>1372.2153621061091</v>
      </c>
      <c r="AH1457" s="33">
        <f t="shared" si="148"/>
        <v>46.677217631278872</v>
      </c>
      <c r="AI1457" s="33">
        <f t="shared" si="149"/>
        <v>43.322782368721128</v>
      </c>
      <c r="AK1457" s="75">
        <f t="shared" si="151"/>
        <v>-3.3544352625577432</v>
      </c>
      <c r="AN1457" s="64"/>
      <c r="AQ1457" s="64"/>
      <c r="AR1457" s="75">
        <f>(SQRT((SIN(RADIANS(90-DEGREES(ASIN(AD1457/2000))))*SQRT(2*Basic!$C$4*9.81)*Tool!$B$125*SIN(RADIANS(90-DEGREES(ASIN(AD1457/2000))))*SQRT(2*Basic!$C$4*9.81)*Tool!$B$125)+(COS(RADIANS(90-DEGREES(ASIN(AD1457/2000))))*SQRT(2*Basic!$C$4*9.81)*COS(RADIANS(90-DEGREES(ASIN(AD1457/2000))))*SQRT(2*Basic!$C$4*9.81))))*(SQRT((SIN(RADIANS(90-DEGREES(ASIN(AD1457/2000))))*SQRT(2*Basic!$C$4*9.81)*Tool!$B$125*SIN(RADIANS(90-DEGREES(ASIN(AD1457/2000))))*SQRT(2*Basic!$C$4*9.81)*Tool!$B$125)+(COS(RADIANS(90-DEGREES(ASIN(AD1457/2000))))*SQRT(2*Basic!$C$4*9.81)*COS(RADIANS(90-DEGREES(ASIN(AD1457/2000))))*SQRT(2*Basic!$C$4*9.81))))/(2*9.81)</f>
        <v>1.39519323225</v>
      </c>
      <c r="AS1457" s="75">
        <f>(1/9.81)*((SQRT((SIN(RADIANS(90-DEGREES(ASIN(AD1457/2000))))*SQRT(2*Basic!$C$4*9.81)*Tool!$B$125*SIN(RADIANS(90-DEGREES(ASIN(AD1457/2000))))*SQRT(2*Basic!$C$4*9.81)*Tool!$B$125)+(COS(RADIANS(90-DEGREES(ASIN(AD1457/2000))))*SQRT(2*Basic!$C$4*9.81)*COS(RADIANS(90-DEGREES(ASIN(AD1457/2000))))*SQRT(2*Basic!$C$4*9.81))))*SIN(RADIANS(AK1457))+(SQRT(((SQRT((SIN(RADIANS(90-DEGREES(ASIN(AD1457/2000))))*SQRT(2*Basic!$C$4*9.81)*Tool!$B$125*SIN(RADIANS(90-DEGREES(ASIN(AD1457/2000))))*SQRT(2*Basic!$C$4*9.81)*Tool!$B$125)+(COS(RADIANS(90-DEGREES(ASIN(AD1457/2000))))*SQRT(2*Basic!$C$4*9.81)*COS(RADIANS(90-DEGREES(ASIN(AD1457/2000))))*SQRT(2*Basic!$C$4*9.81))))*SIN(RADIANS(AK1457))*(SQRT((SIN(RADIANS(90-DEGREES(ASIN(AD1457/2000))))*SQRT(2*Basic!$C$4*9.81)*Tool!$B$125*SIN(RADIANS(90-DEGREES(ASIN(AD1457/2000))))*SQRT(2*Basic!$C$4*9.81)*Tool!$B$125)+(COS(RADIANS(90-DEGREES(ASIN(AD1457/2000))))*SQRT(2*Basic!$C$4*9.81)*COS(RADIANS(90-DEGREES(ASIN(AD1457/2000))))*SQRT(2*Basic!$C$4*9.81))))*SIN(RADIANS(AK1457)))-19.62*(-Basic!$C$3))))*(SQRT((SIN(RADIANS(90-DEGREES(ASIN(AD1457/2000))))*SQRT(2*Basic!$C$4*9.81)*Tool!$B$125*SIN(RADIANS(90-DEGREES(ASIN(AD1457/2000))))*SQRT(2*Basic!$C$4*9.81)*Tool!$B$125)+(COS(RADIANS(90-DEGREES(ASIN(AD1457/2000))))*SQRT(2*Basic!$C$4*9.81)*COS(RADIANS(90-DEGREES(ASIN(AD1457/2000))))*SQRT(2*Basic!$C$4*9.81))))*COS(RADIANS(AK1457))</f>
        <v>5.6159831489573433</v>
      </c>
    </row>
    <row r="1458" spans="6:45" x14ac:dyDescent="0.3">
      <c r="F1458">
        <v>1456</v>
      </c>
      <c r="G1458" s="31">
        <f t="shared" si="146"/>
        <v>4.2923485160356911</v>
      </c>
      <c r="H1458" s="35">
        <f>Tool!$E$10+('Trajectory Map'!G1458*SIN(RADIANS(90-2*DEGREES(ASIN($D$5/2000))))/COS(RADIANS(90-2*DEGREES(ASIN($D$5/2000))))-('Trajectory Map'!G1458*'Trajectory Map'!G1458/((VLOOKUP($D$5,$AD$3:$AR$2002,15,FALSE)*4*COS(RADIANS(90-2*DEGREES(ASIN($D$5/2000))))*COS(RADIANS(90-2*DEGREES(ASIN($D$5/2000))))))))</f>
        <v>2.9722202368229143</v>
      </c>
      <c r="AD1458" s="33">
        <f t="shared" si="150"/>
        <v>1456</v>
      </c>
      <c r="AE1458" s="33">
        <f t="shared" si="147"/>
        <v>1371.1542582802272</v>
      </c>
      <c r="AH1458" s="33">
        <f t="shared" si="148"/>
        <v>46.718987997582886</v>
      </c>
      <c r="AI1458" s="33">
        <f t="shared" si="149"/>
        <v>43.281012002417114</v>
      </c>
      <c r="AK1458" s="75">
        <f t="shared" si="151"/>
        <v>-3.4379759951657718</v>
      </c>
      <c r="AN1458" s="64"/>
      <c r="AQ1458" s="64"/>
      <c r="AR1458" s="75">
        <f>(SQRT((SIN(RADIANS(90-DEGREES(ASIN(AD1458/2000))))*SQRT(2*Basic!$C$4*9.81)*Tool!$B$125*SIN(RADIANS(90-DEGREES(ASIN(AD1458/2000))))*SQRT(2*Basic!$C$4*9.81)*Tool!$B$125)+(COS(RADIANS(90-DEGREES(ASIN(AD1458/2000))))*SQRT(2*Basic!$C$4*9.81)*COS(RADIANS(90-DEGREES(ASIN(AD1458/2000))))*SQRT(2*Basic!$C$4*9.81))))*(SQRT((SIN(RADIANS(90-DEGREES(ASIN(AD1458/2000))))*SQRT(2*Basic!$C$4*9.81)*Tool!$B$125*SIN(RADIANS(90-DEGREES(ASIN(AD1458/2000))))*SQRT(2*Basic!$C$4*9.81)*Tool!$B$125)+(COS(RADIANS(90-DEGREES(ASIN(AD1458/2000))))*SQRT(2*Basic!$C$4*9.81)*COS(RADIANS(90-DEGREES(ASIN(AD1458/2000))))*SQRT(2*Basic!$C$4*9.81))))/(2*9.81)</f>
        <v>1.3959736422400002</v>
      </c>
      <c r="AS1458" s="75">
        <f>(1/9.81)*((SQRT((SIN(RADIANS(90-DEGREES(ASIN(AD1458/2000))))*SQRT(2*Basic!$C$4*9.81)*Tool!$B$125*SIN(RADIANS(90-DEGREES(ASIN(AD1458/2000))))*SQRT(2*Basic!$C$4*9.81)*Tool!$B$125)+(COS(RADIANS(90-DEGREES(ASIN(AD1458/2000))))*SQRT(2*Basic!$C$4*9.81)*COS(RADIANS(90-DEGREES(ASIN(AD1458/2000))))*SQRT(2*Basic!$C$4*9.81))))*SIN(RADIANS(AK1458))+(SQRT(((SQRT((SIN(RADIANS(90-DEGREES(ASIN(AD1458/2000))))*SQRT(2*Basic!$C$4*9.81)*Tool!$B$125*SIN(RADIANS(90-DEGREES(ASIN(AD1458/2000))))*SQRT(2*Basic!$C$4*9.81)*Tool!$B$125)+(COS(RADIANS(90-DEGREES(ASIN(AD1458/2000))))*SQRT(2*Basic!$C$4*9.81)*COS(RADIANS(90-DEGREES(ASIN(AD1458/2000))))*SQRT(2*Basic!$C$4*9.81))))*SIN(RADIANS(AK1458))*(SQRT((SIN(RADIANS(90-DEGREES(ASIN(AD1458/2000))))*SQRT(2*Basic!$C$4*9.81)*Tool!$B$125*SIN(RADIANS(90-DEGREES(ASIN(AD1458/2000))))*SQRT(2*Basic!$C$4*9.81)*Tool!$B$125)+(COS(RADIANS(90-DEGREES(ASIN(AD1458/2000))))*SQRT(2*Basic!$C$4*9.81)*COS(RADIANS(90-DEGREES(ASIN(AD1458/2000))))*SQRT(2*Basic!$C$4*9.81))))*SIN(RADIANS(AK1458)))-19.62*(-Basic!$C$3))))*(SQRT((SIN(RADIANS(90-DEGREES(ASIN(AD1458/2000))))*SQRT(2*Basic!$C$4*9.81)*Tool!$B$125*SIN(RADIANS(90-DEGREES(ASIN(AD1458/2000))))*SQRT(2*Basic!$C$4*9.81)*Tool!$B$125)+(COS(RADIANS(90-DEGREES(ASIN(AD1458/2000))))*SQRT(2*Basic!$C$4*9.81)*COS(RADIANS(90-DEGREES(ASIN(AD1458/2000))))*SQRT(2*Basic!$C$4*9.81))))*COS(RADIANS(AK1458))</f>
        <v>5.6130827366633635</v>
      </c>
    </row>
    <row r="1459" spans="6:45" x14ac:dyDescent="0.3">
      <c r="F1459">
        <v>1457</v>
      </c>
      <c r="G1459" s="31">
        <f t="shared" si="146"/>
        <v>4.2952965575989026</v>
      </c>
      <c r="H1459" s="35">
        <f>Tool!$E$10+('Trajectory Map'!G1459*SIN(RADIANS(90-2*DEGREES(ASIN($D$5/2000))))/COS(RADIANS(90-2*DEGREES(ASIN($D$5/2000))))-('Trajectory Map'!G1459*'Trajectory Map'!G1459/((VLOOKUP($D$5,$AD$3:$AR$2002,15,FALSE)*4*COS(RADIANS(90-2*DEGREES(ASIN($D$5/2000))))*COS(RADIANS(90-2*DEGREES(ASIN($D$5/2000))))))))</f>
        <v>2.9676247748797708</v>
      </c>
      <c r="AD1459" s="33">
        <f t="shared" si="150"/>
        <v>1457</v>
      </c>
      <c r="AE1459" s="33">
        <f t="shared" si="147"/>
        <v>1370.0916027769822</v>
      </c>
      <c r="AH1459" s="33">
        <f t="shared" si="148"/>
        <v>46.760790725156845</v>
      </c>
      <c r="AI1459" s="33">
        <f t="shared" si="149"/>
        <v>43.239209274843155</v>
      </c>
      <c r="AK1459" s="75">
        <f t="shared" si="151"/>
        <v>-3.5215814503136897</v>
      </c>
      <c r="AN1459" s="64"/>
      <c r="AQ1459" s="64"/>
      <c r="AR1459" s="75">
        <f>(SQRT((SIN(RADIANS(90-DEGREES(ASIN(AD1459/2000))))*SQRT(2*Basic!$C$4*9.81)*Tool!$B$125*SIN(RADIANS(90-DEGREES(ASIN(AD1459/2000))))*SQRT(2*Basic!$C$4*9.81)*Tool!$B$125)+(COS(RADIANS(90-DEGREES(ASIN(AD1459/2000))))*SQRT(2*Basic!$C$4*9.81)*COS(RADIANS(90-DEGREES(ASIN(AD1459/2000))))*SQRT(2*Basic!$C$4*9.81))))*(SQRT((SIN(RADIANS(90-DEGREES(ASIN(AD1459/2000))))*SQRT(2*Basic!$C$4*9.81)*Tool!$B$125*SIN(RADIANS(90-DEGREES(ASIN(AD1459/2000))))*SQRT(2*Basic!$C$4*9.81)*Tool!$B$125)+(COS(RADIANS(90-DEGREES(ASIN(AD1459/2000))))*SQRT(2*Basic!$C$4*9.81)*COS(RADIANS(90-DEGREES(ASIN(AD1459/2000))))*SQRT(2*Basic!$C$4*9.81))))/(2*9.81)</f>
        <v>1.3967545884100001</v>
      </c>
      <c r="AS1459" s="75">
        <f>(1/9.81)*((SQRT((SIN(RADIANS(90-DEGREES(ASIN(AD1459/2000))))*SQRT(2*Basic!$C$4*9.81)*Tool!$B$125*SIN(RADIANS(90-DEGREES(ASIN(AD1459/2000))))*SQRT(2*Basic!$C$4*9.81)*Tool!$B$125)+(COS(RADIANS(90-DEGREES(ASIN(AD1459/2000))))*SQRT(2*Basic!$C$4*9.81)*COS(RADIANS(90-DEGREES(ASIN(AD1459/2000))))*SQRT(2*Basic!$C$4*9.81))))*SIN(RADIANS(AK1459))+(SQRT(((SQRT((SIN(RADIANS(90-DEGREES(ASIN(AD1459/2000))))*SQRT(2*Basic!$C$4*9.81)*Tool!$B$125*SIN(RADIANS(90-DEGREES(ASIN(AD1459/2000))))*SQRT(2*Basic!$C$4*9.81)*Tool!$B$125)+(COS(RADIANS(90-DEGREES(ASIN(AD1459/2000))))*SQRT(2*Basic!$C$4*9.81)*COS(RADIANS(90-DEGREES(ASIN(AD1459/2000))))*SQRT(2*Basic!$C$4*9.81))))*SIN(RADIANS(AK1459))*(SQRT((SIN(RADIANS(90-DEGREES(ASIN(AD1459/2000))))*SQRT(2*Basic!$C$4*9.81)*Tool!$B$125*SIN(RADIANS(90-DEGREES(ASIN(AD1459/2000))))*SQRT(2*Basic!$C$4*9.81)*Tool!$B$125)+(COS(RADIANS(90-DEGREES(ASIN(AD1459/2000))))*SQRT(2*Basic!$C$4*9.81)*COS(RADIANS(90-DEGREES(ASIN(AD1459/2000))))*SQRT(2*Basic!$C$4*9.81))))*SIN(RADIANS(AK1459)))-19.62*(-Basic!$C$3))))*(SQRT((SIN(RADIANS(90-DEGREES(ASIN(AD1459/2000))))*SQRT(2*Basic!$C$4*9.81)*Tool!$B$125*SIN(RADIANS(90-DEGREES(ASIN(AD1459/2000))))*SQRT(2*Basic!$C$4*9.81)*Tool!$B$125)+(COS(RADIANS(90-DEGREES(ASIN(AD1459/2000))))*SQRT(2*Basic!$C$4*9.81)*COS(RADIANS(90-DEGREES(ASIN(AD1459/2000))))*SQRT(2*Basic!$C$4*9.81))))*COS(RADIANS(AK1459))</f>
        <v>5.610166818374128</v>
      </c>
    </row>
    <row r="1460" spans="6:45" x14ac:dyDescent="0.3">
      <c r="F1460">
        <v>1458</v>
      </c>
      <c r="G1460" s="31">
        <f t="shared" si="146"/>
        <v>4.2982445991621132</v>
      </c>
      <c r="H1460" s="35">
        <f>Tool!$E$10+('Trajectory Map'!G1460*SIN(RADIANS(90-2*DEGREES(ASIN($D$5/2000))))/COS(RADIANS(90-2*DEGREES(ASIN($D$5/2000))))-('Trajectory Map'!G1460*'Trajectory Map'!G1460/((VLOOKUP($D$5,$AD$3:$AR$2002,15,FALSE)*4*COS(RADIANS(90-2*DEGREES(ASIN($D$5/2000))))*COS(RADIANS(90-2*DEGREES(ASIN($D$5/2000))))))))</f>
        <v>2.9630258593431158</v>
      </c>
      <c r="AD1460" s="33">
        <f t="shared" si="150"/>
        <v>1458</v>
      </c>
      <c r="AE1460" s="33">
        <f t="shared" si="147"/>
        <v>1369.0273919830822</v>
      </c>
      <c r="AH1460" s="33">
        <f t="shared" si="148"/>
        <v>46.802625911636248</v>
      </c>
      <c r="AI1460" s="33">
        <f t="shared" si="149"/>
        <v>43.197374088363752</v>
      </c>
      <c r="AK1460" s="75">
        <f t="shared" si="151"/>
        <v>-3.6052518232724964</v>
      </c>
      <c r="AN1460" s="64"/>
      <c r="AQ1460" s="64"/>
      <c r="AR1460" s="75">
        <f>(SQRT((SIN(RADIANS(90-DEGREES(ASIN(AD1460/2000))))*SQRT(2*Basic!$C$4*9.81)*Tool!$B$125*SIN(RADIANS(90-DEGREES(ASIN(AD1460/2000))))*SQRT(2*Basic!$C$4*9.81)*Tool!$B$125)+(COS(RADIANS(90-DEGREES(ASIN(AD1460/2000))))*SQRT(2*Basic!$C$4*9.81)*COS(RADIANS(90-DEGREES(ASIN(AD1460/2000))))*SQRT(2*Basic!$C$4*9.81))))*(SQRT((SIN(RADIANS(90-DEGREES(ASIN(AD1460/2000))))*SQRT(2*Basic!$C$4*9.81)*Tool!$B$125*SIN(RADIANS(90-DEGREES(ASIN(AD1460/2000))))*SQRT(2*Basic!$C$4*9.81)*Tool!$B$125)+(COS(RADIANS(90-DEGREES(ASIN(AD1460/2000))))*SQRT(2*Basic!$C$4*9.81)*COS(RADIANS(90-DEGREES(ASIN(AD1460/2000))))*SQRT(2*Basic!$C$4*9.81))))/(2*9.81)</f>
        <v>1.39753607076</v>
      </c>
      <c r="AS1460" s="75">
        <f>(1/9.81)*((SQRT((SIN(RADIANS(90-DEGREES(ASIN(AD1460/2000))))*SQRT(2*Basic!$C$4*9.81)*Tool!$B$125*SIN(RADIANS(90-DEGREES(ASIN(AD1460/2000))))*SQRT(2*Basic!$C$4*9.81)*Tool!$B$125)+(COS(RADIANS(90-DEGREES(ASIN(AD1460/2000))))*SQRT(2*Basic!$C$4*9.81)*COS(RADIANS(90-DEGREES(ASIN(AD1460/2000))))*SQRT(2*Basic!$C$4*9.81))))*SIN(RADIANS(AK1460))+(SQRT(((SQRT((SIN(RADIANS(90-DEGREES(ASIN(AD1460/2000))))*SQRT(2*Basic!$C$4*9.81)*Tool!$B$125*SIN(RADIANS(90-DEGREES(ASIN(AD1460/2000))))*SQRT(2*Basic!$C$4*9.81)*Tool!$B$125)+(COS(RADIANS(90-DEGREES(ASIN(AD1460/2000))))*SQRT(2*Basic!$C$4*9.81)*COS(RADIANS(90-DEGREES(ASIN(AD1460/2000))))*SQRT(2*Basic!$C$4*9.81))))*SIN(RADIANS(AK1460))*(SQRT((SIN(RADIANS(90-DEGREES(ASIN(AD1460/2000))))*SQRT(2*Basic!$C$4*9.81)*Tool!$B$125*SIN(RADIANS(90-DEGREES(ASIN(AD1460/2000))))*SQRT(2*Basic!$C$4*9.81)*Tool!$B$125)+(COS(RADIANS(90-DEGREES(ASIN(AD1460/2000))))*SQRT(2*Basic!$C$4*9.81)*COS(RADIANS(90-DEGREES(ASIN(AD1460/2000))))*SQRT(2*Basic!$C$4*9.81))))*SIN(RADIANS(AK1460)))-19.62*(-Basic!$C$3))))*(SQRT((SIN(RADIANS(90-DEGREES(ASIN(AD1460/2000))))*SQRT(2*Basic!$C$4*9.81)*Tool!$B$125*SIN(RADIANS(90-DEGREES(ASIN(AD1460/2000))))*SQRT(2*Basic!$C$4*9.81)*Tool!$B$125)+(COS(RADIANS(90-DEGREES(ASIN(AD1460/2000))))*SQRT(2*Basic!$C$4*9.81)*COS(RADIANS(90-DEGREES(ASIN(AD1460/2000))))*SQRT(2*Basic!$C$4*9.81))))*COS(RADIANS(AK1460))</f>
        <v>5.6072353865459732</v>
      </c>
    </row>
    <row r="1461" spans="6:45" x14ac:dyDescent="0.3">
      <c r="F1461">
        <v>1459</v>
      </c>
      <c r="G1461" s="31">
        <f t="shared" si="146"/>
        <v>4.3011926407253247</v>
      </c>
      <c r="H1461" s="35">
        <f>Tool!$E$10+('Trajectory Map'!G1461*SIN(RADIANS(90-2*DEGREES(ASIN($D$5/2000))))/COS(RADIANS(90-2*DEGREES(ASIN($D$5/2000))))-('Trajectory Map'!G1461*'Trajectory Map'!G1461/((VLOOKUP($D$5,$AD$3:$AR$2002,15,FALSE)*4*COS(RADIANS(90-2*DEGREES(ASIN($D$5/2000))))*COS(RADIANS(90-2*DEGREES(ASIN($D$5/2000))))))))</f>
        <v>2.9584234902129443</v>
      </c>
      <c r="AD1461" s="33">
        <f t="shared" si="150"/>
        <v>1459</v>
      </c>
      <c r="AE1461" s="33">
        <f t="shared" si="147"/>
        <v>1367.961622268695</v>
      </c>
      <c r="AH1461" s="33">
        <f t="shared" si="148"/>
        <v>46.844493655105623</v>
      </c>
      <c r="AI1461" s="33">
        <f t="shared" si="149"/>
        <v>43.155506344894377</v>
      </c>
      <c r="AK1461" s="75">
        <f t="shared" si="151"/>
        <v>-3.688987310211246</v>
      </c>
      <c r="AN1461" s="64"/>
      <c r="AQ1461" s="64"/>
      <c r="AR1461" s="75">
        <f>(SQRT((SIN(RADIANS(90-DEGREES(ASIN(AD1461/2000))))*SQRT(2*Basic!$C$4*9.81)*Tool!$B$125*SIN(RADIANS(90-DEGREES(ASIN(AD1461/2000))))*SQRT(2*Basic!$C$4*9.81)*Tool!$B$125)+(COS(RADIANS(90-DEGREES(ASIN(AD1461/2000))))*SQRT(2*Basic!$C$4*9.81)*COS(RADIANS(90-DEGREES(ASIN(AD1461/2000))))*SQRT(2*Basic!$C$4*9.81))))*(SQRT((SIN(RADIANS(90-DEGREES(ASIN(AD1461/2000))))*SQRT(2*Basic!$C$4*9.81)*Tool!$B$125*SIN(RADIANS(90-DEGREES(ASIN(AD1461/2000))))*SQRT(2*Basic!$C$4*9.81)*Tool!$B$125)+(COS(RADIANS(90-DEGREES(ASIN(AD1461/2000))))*SQRT(2*Basic!$C$4*9.81)*COS(RADIANS(90-DEGREES(ASIN(AD1461/2000))))*SQRT(2*Basic!$C$4*9.81))))/(2*9.81)</f>
        <v>1.3983180892900005</v>
      </c>
      <c r="AS1461" s="75">
        <f>(1/9.81)*((SQRT((SIN(RADIANS(90-DEGREES(ASIN(AD1461/2000))))*SQRT(2*Basic!$C$4*9.81)*Tool!$B$125*SIN(RADIANS(90-DEGREES(ASIN(AD1461/2000))))*SQRT(2*Basic!$C$4*9.81)*Tool!$B$125)+(COS(RADIANS(90-DEGREES(ASIN(AD1461/2000))))*SQRT(2*Basic!$C$4*9.81)*COS(RADIANS(90-DEGREES(ASIN(AD1461/2000))))*SQRT(2*Basic!$C$4*9.81))))*SIN(RADIANS(AK1461))+(SQRT(((SQRT((SIN(RADIANS(90-DEGREES(ASIN(AD1461/2000))))*SQRT(2*Basic!$C$4*9.81)*Tool!$B$125*SIN(RADIANS(90-DEGREES(ASIN(AD1461/2000))))*SQRT(2*Basic!$C$4*9.81)*Tool!$B$125)+(COS(RADIANS(90-DEGREES(ASIN(AD1461/2000))))*SQRT(2*Basic!$C$4*9.81)*COS(RADIANS(90-DEGREES(ASIN(AD1461/2000))))*SQRT(2*Basic!$C$4*9.81))))*SIN(RADIANS(AK1461))*(SQRT((SIN(RADIANS(90-DEGREES(ASIN(AD1461/2000))))*SQRT(2*Basic!$C$4*9.81)*Tool!$B$125*SIN(RADIANS(90-DEGREES(ASIN(AD1461/2000))))*SQRT(2*Basic!$C$4*9.81)*Tool!$B$125)+(COS(RADIANS(90-DEGREES(ASIN(AD1461/2000))))*SQRT(2*Basic!$C$4*9.81)*COS(RADIANS(90-DEGREES(ASIN(AD1461/2000))))*SQRT(2*Basic!$C$4*9.81))))*SIN(RADIANS(AK1461)))-19.62*(-Basic!$C$3))))*(SQRT((SIN(RADIANS(90-DEGREES(ASIN(AD1461/2000))))*SQRT(2*Basic!$C$4*9.81)*Tool!$B$125*SIN(RADIANS(90-DEGREES(ASIN(AD1461/2000))))*SQRT(2*Basic!$C$4*9.81)*Tool!$B$125)+(COS(RADIANS(90-DEGREES(ASIN(AD1461/2000))))*SQRT(2*Basic!$C$4*9.81)*COS(RADIANS(90-DEGREES(ASIN(AD1461/2000))))*SQRT(2*Basic!$C$4*9.81))))*COS(RADIANS(AK1461))</f>
        <v>5.6042884336475067</v>
      </c>
    </row>
    <row r="1462" spans="6:45" x14ac:dyDescent="0.3">
      <c r="F1462">
        <v>1460</v>
      </c>
      <c r="G1462" s="31">
        <f t="shared" si="146"/>
        <v>4.3041406822885362</v>
      </c>
      <c r="H1462" s="35">
        <f>Tool!$E$10+('Trajectory Map'!G1462*SIN(RADIANS(90-2*DEGREES(ASIN($D$5/2000))))/COS(RADIANS(90-2*DEGREES(ASIN($D$5/2000))))-('Trajectory Map'!G1462*'Trajectory Map'!G1462/((VLOOKUP($D$5,$AD$3:$AR$2002,15,FALSE)*4*COS(RADIANS(90-2*DEGREES(ASIN($D$5/2000))))*COS(RADIANS(90-2*DEGREES(ASIN($D$5/2000))))))))</f>
        <v>2.9538176674892589</v>
      </c>
      <c r="AD1462" s="33">
        <f t="shared" si="150"/>
        <v>1460</v>
      </c>
      <c r="AE1462" s="33">
        <f t="shared" si="147"/>
        <v>1366.8942899873421</v>
      </c>
      <c r="AH1462" s="33">
        <f t="shared" si="148"/>
        <v>46.886394054101288</v>
      </c>
      <c r="AI1462" s="33">
        <f t="shared" si="149"/>
        <v>43.113605945898712</v>
      </c>
      <c r="AK1462" s="75">
        <f t="shared" si="151"/>
        <v>-3.772788108202576</v>
      </c>
      <c r="AN1462" s="64"/>
      <c r="AQ1462" s="64"/>
      <c r="AR1462" s="75">
        <f>(SQRT((SIN(RADIANS(90-DEGREES(ASIN(AD1462/2000))))*SQRT(2*Basic!$C$4*9.81)*Tool!$B$125*SIN(RADIANS(90-DEGREES(ASIN(AD1462/2000))))*SQRT(2*Basic!$C$4*9.81)*Tool!$B$125)+(COS(RADIANS(90-DEGREES(ASIN(AD1462/2000))))*SQRT(2*Basic!$C$4*9.81)*COS(RADIANS(90-DEGREES(ASIN(AD1462/2000))))*SQRT(2*Basic!$C$4*9.81))))*(SQRT((SIN(RADIANS(90-DEGREES(ASIN(AD1462/2000))))*SQRT(2*Basic!$C$4*9.81)*Tool!$B$125*SIN(RADIANS(90-DEGREES(ASIN(AD1462/2000))))*SQRT(2*Basic!$C$4*9.81)*Tool!$B$125)+(COS(RADIANS(90-DEGREES(ASIN(AD1462/2000))))*SQRT(2*Basic!$C$4*9.81)*COS(RADIANS(90-DEGREES(ASIN(AD1462/2000))))*SQRT(2*Basic!$C$4*9.81))))/(2*9.81)</f>
        <v>1.399100644</v>
      </c>
      <c r="AS1462" s="75">
        <f>(1/9.81)*((SQRT((SIN(RADIANS(90-DEGREES(ASIN(AD1462/2000))))*SQRT(2*Basic!$C$4*9.81)*Tool!$B$125*SIN(RADIANS(90-DEGREES(ASIN(AD1462/2000))))*SQRT(2*Basic!$C$4*9.81)*Tool!$B$125)+(COS(RADIANS(90-DEGREES(ASIN(AD1462/2000))))*SQRT(2*Basic!$C$4*9.81)*COS(RADIANS(90-DEGREES(ASIN(AD1462/2000))))*SQRT(2*Basic!$C$4*9.81))))*SIN(RADIANS(AK1462))+(SQRT(((SQRT((SIN(RADIANS(90-DEGREES(ASIN(AD1462/2000))))*SQRT(2*Basic!$C$4*9.81)*Tool!$B$125*SIN(RADIANS(90-DEGREES(ASIN(AD1462/2000))))*SQRT(2*Basic!$C$4*9.81)*Tool!$B$125)+(COS(RADIANS(90-DEGREES(ASIN(AD1462/2000))))*SQRT(2*Basic!$C$4*9.81)*COS(RADIANS(90-DEGREES(ASIN(AD1462/2000))))*SQRT(2*Basic!$C$4*9.81))))*SIN(RADIANS(AK1462))*(SQRT((SIN(RADIANS(90-DEGREES(ASIN(AD1462/2000))))*SQRT(2*Basic!$C$4*9.81)*Tool!$B$125*SIN(RADIANS(90-DEGREES(ASIN(AD1462/2000))))*SQRT(2*Basic!$C$4*9.81)*Tool!$B$125)+(COS(RADIANS(90-DEGREES(ASIN(AD1462/2000))))*SQRT(2*Basic!$C$4*9.81)*COS(RADIANS(90-DEGREES(ASIN(AD1462/2000))))*SQRT(2*Basic!$C$4*9.81))))*SIN(RADIANS(AK1462)))-19.62*(-Basic!$C$3))))*(SQRT((SIN(RADIANS(90-DEGREES(ASIN(AD1462/2000))))*SQRT(2*Basic!$C$4*9.81)*Tool!$B$125*SIN(RADIANS(90-DEGREES(ASIN(AD1462/2000))))*SQRT(2*Basic!$C$4*9.81)*Tool!$B$125)+(COS(RADIANS(90-DEGREES(ASIN(AD1462/2000))))*SQRT(2*Basic!$C$4*9.81)*COS(RADIANS(90-DEGREES(ASIN(AD1462/2000))))*SQRT(2*Basic!$C$4*9.81))))*COS(RADIANS(AK1462))</f>
        <v>5.6013259521592937</v>
      </c>
    </row>
    <row r="1463" spans="6:45" x14ac:dyDescent="0.3">
      <c r="F1463">
        <v>1461</v>
      </c>
      <c r="G1463" s="31">
        <f t="shared" si="146"/>
        <v>4.3070887238517477</v>
      </c>
      <c r="H1463" s="35">
        <f>Tool!$E$10+('Trajectory Map'!G1463*SIN(RADIANS(90-2*DEGREES(ASIN($D$5/2000))))/COS(RADIANS(90-2*DEGREES(ASIN($D$5/2000))))-('Trajectory Map'!G1463*'Trajectory Map'!G1463/((VLOOKUP($D$5,$AD$3:$AR$2002,15,FALSE)*4*COS(RADIANS(90-2*DEGREES(ASIN($D$5/2000))))*COS(RADIANS(90-2*DEGREES(ASIN($D$5/2000))))))))</f>
        <v>2.9492083911720592</v>
      </c>
      <c r="AD1463" s="33">
        <f t="shared" si="150"/>
        <v>1461</v>
      </c>
      <c r="AE1463" s="33">
        <f t="shared" si="147"/>
        <v>1365.8253914757918</v>
      </c>
      <c r="AH1463" s="33">
        <f t="shared" si="148"/>
        <v>46.928327207614451</v>
      </c>
      <c r="AI1463" s="33">
        <f t="shared" si="149"/>
        <v>43.071672792385549</v>
      </c>
      <c r="AK1463" s="75">
        <f t="shared" si="151"/>
        <v>-3.8566544152289026</v>
      </c>
      <c r="AN1463" s="64"/>
      <c r="AQ1463" s="64"/>
      <c r="AR1463" s="75">
        <f>(SQRT((SIN(RADIANS(90-DEGREES(ASIN(AD1463/2000))))*SQRT(2*Basic!$C$4*9.81)*Tool!$B$125*SIN(RADIANS(90-DEGREES(ASIN(AD1463/2000))))*SQRT(2*Basic!$C$4*9.81)*Tool!$B$125)+(COS(RADIANS(90-DEGREES(ASIN(AD1463/2000))))*SQRT(2*Basic!$C$4*9.81)*COS(RADIANS(90-DEGREES(ASIN(AD1463/2000))))*SQRT(2*Basic!$C$4*9.81))))*(SQRT((SIN(RADIANS(90-DEGREES(ASIN(AD1463/2000))))*SQRT(2*Basic!$C$4*9.81)*Tool!$B$125*SIN(RADIANS(90-DEGREES(ASIN(AD1463/2000))))*SQRT(2*Basic!$C$4*9.81)*Tool!$B$125)+(COS(RADIANS(90-DEGREES(ASIN(AD1463/2000))))*SQRT(2*Basic!$C$4*9.81)*COS(RADIANS(90-DEGREES(ASIN(AD1463/2000))))*SQRT(2*Basic!$C$4*9.81))))/(2*9.81)</f>
        <v>1.39988373489</v>
      </c>
      <c r="AS1463" s="75">
        <f>(1/9.81)*((SQRT((SIN(RADIANS(90-DEGREES(ASIN(AD1463/2000))))*SQRT(2*Basic!$C$4*9.81)*Tool!$B$125*SIN(RADIANS(90-DEGREES(ASIN(AD1463/2000))))*SQRT(2*Basic!$C$4*9.81)*Tool!$B$125)+(COS(RADIANS(90-DEGREES(ASIN(AD1463/2000))))*SQRT(2*Basic!$C$4*9.81)*COS(RADIANS(90-DEGREES(ASIN(AD1463/2000))))*SQRT(2*Basic!$C$4*9.81))))*SIN(RADIANS(AK1463))+(SQRT(((SQRT((SIN(RADIANS(90-DEGREES(ASIN(AD1463/2000))))*SQRT(2*Basic!$C$4*9.81)*Tool!$B$125*SIN(RADIANS(90-DEGREES(ASIN(AD1463/2000))))*SQRT(2*Basic!$C$4*9.81)*Tool!$B$125)+(COS(RADIANS(90-DEGREES(ASIN(AD1463/2000))))*SQRT(2*Basic!$C$4*9.81)*COS(RADIANS(90-DEGREES(ASIN(AD1463/2000))))*SQRT(2*Basic!$C$4*9.81))))*SIN(RADIANS(AK1463))*(SQRT((SIN(RADIANS(90-DEGREES(ASIN(AD1463/2000))))*SQRT(2*Basic!$C$4*9.81)*Tool!$B$125*SIN(RADIANS(90-DEGREES(ASIN(AD1463/2000))))*SQRT(2*Basic!$C$4*9.81)*Tool!$B$125)+(COS(RADIANS(90-DEGREES(ASIN(AD1463/2000))))*SQRT(2*Basic!$C$4*9.81)*COS(RADIANS(90-DEGREES(ASIN(AD1463/2000))))*SQRT(2*Basic!$C$4*9.81))))*SIN(RADIANS(AK1463)))-19.62*(-Basic!$C$3))))*(SQRT((SIN(RADIANS(90-DEGREES(ASIN(AD1463/2000))))*SQRT(2*Basic!$C$4*9.81)*Tool!$B$125*SIN(RADIANS(90-DEGREES(ASIN(AD1463/2000))))*SQRT(2*Basic!$C$4*9.81)*Tool!$B$125)+(COS(RADIANS(90-DEGREES(ASIN(AD1463/2000))))*SQRT(2*Basic!$C$4*9.81)*COS(RADIANS(90-DEGREES(ASIN(AD1463/2000))))*SQRT(2*Basic!$C$4*9.81))))*COS(RADIANS(AK1463))</f>
        <v>5.598347934573523</v>
      </c>
    </row>
    <row r="1464" spans="6:45" x14ac:dyDescent="0.3">
      <c r="F1464">
        <v>1462</v>
      </c>
      <c r="G1464" s="31">
        <f t="shared" si="146"/>
        <v>4.3100367654149592</v>
      </c>
      <c r="H1464" s="35">
        <f>Tool!$E$10+('Trajectory Map'!G1464*SIN(RADIANS(90-2*DEGREES(ASIN($D$5/2000))))/COS(RADIANS(90-2*DEGREES(ASIN($D$5/2000))))-('Trajectory Map'!G1464*'Trajectory Map'!G1464/((VLOOKUP($D$5,$AD$3:$AR$2002,15,FALSE)*4*COS(RADIANS(90-2*DEGREES(ASIN($D$5/2000))))*COS(RADIANS(90-2*DEGREES(ASIN($D$5/2000))))))))</f>
        <v>2.9445956612613453</v>
      </c>
      <c r="AD1464" s="33">
        <f t="shared" si="150"/>
        <v>1462</v>
      </c>
      <c r="AE1464" s="33">
        <f t="shared" si="147"/>
        <v>1364.7549230539526</v>
      </c>
      <c r="AH1464" s="33">
        <f t="shared" si="148"/>
        <v>46.970293215094046</v>
      </c>
      <c r="AI1464" s="33">
        <f t="shared" si="149"/>
        <v>43.029706784905954</v>
      </c>
      <c r="AK1464" s="75">
        <f t="shared" si="151"/>
        <v>-3.9405864301880911</v>
      </c>
      <c r="AN1464" s="64"/>
      <c r="AQ1464" s="64"/>
      <c r="AR1464" s="75">
        <f>(SQRT((SIN(RADIANS(90-DEGREES(ASIN(AD1464/2000))))*SQRT(2*Basic!$C$4*9.81)*Tool!$B$125*SIN(RADIANS(90-DEGREES(ASIN(AD1464/2000))))*SQRT(2*Basic!$C$4*9.81)*Tool!$B$125)+(COS(RADIANS(90-DEGREES(ASIN(AD1464/2000))))*SQRT(2*Basic!$C$4*9.81)*COS(RADIANS(90-DEGREES(ASIN(AD1464/2000))))*SQRT(2*Basic!$C$4*9.81))))*(SQRT((SIN(RADIANS(90-DEGREES(ASIN(AD1464/2000))))*SQRT(2*Basic!$C$4*9.81)*Tool!$B$125*SIN(RADIANS(90-DEGREES(ASIN(AD1464/2000))))*SQRT(2*Basic!$C$4*9.81)*Tool!$B$125)+(COS(RADIANS(90-DEGREES(ASIN(AD1464/2000))))*SQRT(2*Basic!$C$4*9.81)*COS(RADIANS(90-DEGREES(ASIN(AD1464/2000))))*SQRT(2*Basic!$C$4*9.81))))/(2*9.81)</f>
        <v>1.4006673619599999</v>
      </c>
      <c r="AS1464" s="75">
        <f>(1/9.81)*((SQRT((SIN(RADIANS(90-DEGREES(ASIN(AD1464/2000))))*SQRT(2*Basic!$C$4*9.81)*Tool!$B$125*SIN(RADIANS(90-DEGREES(ASIN(AD1464/2000))))*SQRT(2*Basic!$C$4*9.81)*Tool!$B$125)+(COS(RADIANS(90-DEGREES(ASIN(AD1464/2000))))*SQRT(2*Basic!$C$4*9.81)*COS(RADIANS(90-DEGREES(ASIN(AD1464/2000))))*SQRT(2*Basic!$C$4*9.81))))*SIN(RADIANS(AK1464))+(SQRT(((SQRT((SIN(RADIANS(90-DEGREES(ASIN(AD1464/2000))))*SQRT(2*Basic!$C$4*9.81)*Tool!$B$125*SIN(RADIANS(90-DEGREES(ASIN(AD1464/2000))))*SQRT(2*Basic!$C$4*9.81)*Tool!$B$125)+(COS(RADIANS(90-DEGREES(ASIN(AD1464/2000))))*SQRT(2*Basic!$C$4*9.81)*COS(RADIANS(90-DEGREES(ASIN(AD1464/2000))))*SQRT(2*Basic!$C$4*9.81))))*SIN(RADIANS(AK1464))*(SQRT((SIN(RADIANS(90-DEGREES(ASIN(AD1464/2000))))*SQRT(2*Basic!$C$4*9.81)*Tool!$B$125*SIN(RADIANS(90-DEGREES(ASIN(AD1464/2000))))*SQRT(2*Basic!$C$4*9.81)*Tool!$B$125)+(COS(RADIANS(90-DEGREES(ASIN(AD1464/2000))))*SQRT(2*Basic!$C$4*9.81)*COS(RADIANS(90-DEGREES(ASIN(AD1464/2000))))*SQRT(2*Basic!$C$4*9.81))))*SIN(RADIANS(AK1464)))-19.62*(-Basic!$C$3))))*(SQRT((SIN(RADIANS(90-DEGREES(ASIN(AD1464/2000))))*SQRT(2*Basic!$C$4*9.81)*Tool!$B$125*SIN(RADIANS(90-DEGREES(ASIN(AD1464/2000))))*SQRT(2*Basic!$C$4*9.81)*Tool!$B$125)+(COS(RADIANS(90-DEGREES(ASIN(AD1464/2000))))*SQRT(2*Basic!$C$4*9.81)*COS(RADIANS(90-DEGREES(ASIN(AD1464/2000))))*SQRT(2*Basic!$C$4*9.81))))*COS(RADIANS(AK1464))</f>
        <v>5.5953543733936577</v>
      </c>
    </row>
    <row r="1465" spans="6:45" x14ac:dyDescent="0.3">
      <c r="F1465">
        <v>1463</v>
      </c>
      <c r="G1465" s="31">
        <f t="shared" si="146"/>
        <v>4.3129848069781698</v>
      </c>
      <c r="H1465" s="35">
        <f>Tool!$E$10+('Trajectory Map'!G1465*SIN(RADIANS(90-2*DEGREES(ASIN($D$5/2000))))/COS(RADIANS(90-2*DEGREES(ASIN($D$5/2000))))-('Trajectory Map'!G1465*'Trajectory Map'!G1465/((VLOOKUP($D$5,$AD$3:$AR$2002,15,FALSE)*4*COS(RADIANS(90-2*DEGREES(ASIN($D$5/2000))))*COS(RADIANS(90-2*DEGREES(ASIN($D$5/2000))))))))</f>
        <v>2.9399794777571189</v>
      </c>
      <c r="AD1465" s="33">
        <f t="shared" si="150"/>
        <v>1463</v>
      </c>
      <c r="AE1465" s="33">
        <f t="shared" si="147"/>
        <v>1363.6828810247637</v>
      </c>
      <c r="AH1465" s="33">
        <f t="shared" si="148"/>
        <v>47.012292176449826</v>
      </c>
      <c r="AI1465" s="33">
        <f t="shared" si="149"/>
        <v>42.987707823550174</v>
      </c>
      <c r="AK1465" s="75">
        <f t="shared" si="151"/>
        <v>-4.0245843528996517</v>
      </c>
      <c r="AN1465" s="64"/>
      <c r="AQ1465" s="64"/>
      <c r="AR1465" s="75">
        <f>(SQRT((SIN(RADIANS(90-DEGREES(ASIN(AD1465/2000))))*SQRT(2*Basic!$C$4*9.81)*Tool!$B$125*SIN(RADIANS(90-DEGREES(ASIN(AD1465/2000))))*SQRT(2*Basic!$C$4*9.81)*Tool!$B$125)+(COS(RADIANS(90-DEGREES(ASIN(AD1465/2000))))*SQRT(2*Basic!$C$4*9.81)*COS(RADIANS(90-DEGREES(ASIN(AD1465/2000))))*SQRT(2*Basic!$C$4*9.81))))*(SQRT((SIN(RADIANS(90-DEGREES(ASIN(AD1465/2000))))*SQRT(2*Basic!$C$4*9.81)*Tool!$B$125*SIN(RADIANS(90-DEGREES(ASIN(AD1465/2000))))*SQRT(2*Basic!$C$4*9.81)*Tool!$B$125)+(COS(RADIANS(90-DEGREES(ASIN(AD1465/2000))))*SQRT(2*Basic!$C$4*9.81)*COS(RADIANS(90-DEGREES(ASIN(AD1465/2000))))*SQRT(2*Basic!$C$4*9.81))))/(2*9.81)</f>
        <v>1.4014515252100002</v>
      </c>
      <c r="AS1465" s="75">
        <f>(1/9.81)*((SQRT((SIN(RADIANS(90-DEGREES(ASIN(AD1465/2000))))*SQRT(2*Basic!$C$4*9.81)*Tool!$B$125*SIN(RADIANS(90-DEGREES(ASIN(AD1465/2000))))*SQRT(2*Basic!$C$4*9.81)*Tool!$B$125)+(COS(RADIANS(90-DEGREES(ASIN(AD1465/2000))))*SQRT(2*Basic!$C$4*9.81)*COS(RADIANS(90-DEGREES(ASIN(AD1465/2000))))*SQRT(2*Basic!$C$4*9.81))))*SIN(RADIANS(AK1465))+(SQRT(((SQRT((SIN(RADIANS(90-DEGREES(ASIN(AD1465/2000))))*SQRT(2*Basic!$C$4*9.81)*Tool!$B$125*SIN(RADIANS(90-DEGREES(ASIN(AD1465/2000))))*SQRT(2*Basic!$C$4*9.81)*Tool!$B$125)+(COS(RADIANS(90-DEGREES(ASIN(AD1465/2000))))*SQRT(2*Basic!$C$4*9.81)*COS(RADIANS(90-DEGREES(ASIN(AD1465/2000))))*SQRT(2*Basic!$C$4*9.81))))*SIN(RADIANS(AK1465))*(SQRT((SIN(RADIANS(90-DEGREES(ASIN(AD1465/2000))))*SQRT(2*Basic!$C$4*9.81)*Tool!$B$125*SIN(RADIANS(90-DEGREES(ASIN(AD1465/2000))))*SQRT(2*Basic!$C$4*9.81)*Tool!$B$125)+(COS(RADIANS(90-DEGREES(ASIN(AD1465/2000))))*SQRT(2*Basic!$C$4*9.81)*COS(RADIANS(90-DEGREES(ASIN(AD1465/2000))))*SQRT(2*Basic!$C$4*9.81))))*SIN(RADIANS(AK1465)))-19.62*(-Basic!$C$3))))*(SQRT((SIN(RADIANS(90-DEGREES(ASIN(AD1465/2000))))*SQRT(2*Basic!$C$4*9.81)*Tool!$B$125*SIN(RADIANS(90-DEGREES(ASIN(AD1465/2000))))*SQRT(2*Basic!$C$4*9.81)*Tool!$B$125)+(COS(RADIANS(90-DEGREES(ASIN(AD1465/2000))))*SQRT(2*Basic!$C$4*9.81)*COS(RADIANS(90-DEGREES(ASIN(AD1465/2000))))*SQRT(2*Basic!$C$4*9.81))))*COS(RADIANS(AK1465))</f>
        <v>5.5923452611341062</v>
      </c>
    </row>
    <row r="1466" spans="6:45" x14ac:dyDescent="0.3">
      <c r="F1466">
        <v>1464</v>
      </c>
      <c r="G1466" s="31">
        <f t="shared" si="146"/>
        <v>4.3159328485413813</v>
      </c>
      <c r="H1466" s="35">
        <f>Tool!$E$10+('Trajectory Map'!G1466*SIN(RADIANS(90-2*DEGREES(ASIN($D$5/2000))))/COS(RADIANS(90-2*DEGREES(ASIN($D$5/2000))))-('Trajectory Map'!G1466*'Trajectory Map'!G1466/((VLOOKUP($D$5,$AD$3:$AR$2002,15,FALSE)*4*COS(RADIANS(90-2*DEGREES(ASIN($D$5/2000))))*COS(RADIANS(90-2*DEGREES(ASIN($D$5/2000))))))))</f>
        <v>2.9353598406593768</v>
      </c>
      <c r="AD1466" s="33">
        <f t="shared" si="150"/>
        <v>1464</v>
      </c>
      <c r="AE1466" s="33">
        <f t="shared" si="147"/>
        <v>1362.6092616740868</v>
      </c>
      <c r="AH1466" s="33">
        <f t="shared" si="148"/>
        <v>47.054324192055326</v>
      </c>
      <c r="AI1466" s="33">
        <f t="shared" si="149"/>
        <v>42.945675807944674</v>
      </c>
      <c r="AK1466" s="75">
        <f t="shared" si="151"/>
        <v>-4.1086483841106514</v>
      </c>
      <c r="AN1466" s="64"/>
      <c r="AQ1466" s="64"/>
      <c r="AR1466" s="75">
        <f>(SQRT((SIN(RADIANS(90-DEGREES(ASIN(AD1466/2000))))*SQRT(2*Basic!$C$4*9.81)*Tool!$B$125*SIN(RADIANS(90-DEGREES(ASIN(AD1466/2000))))*SQRT(2*Basic!$C$4*9.81)*Tool!$B$125)+(COS(RADIANS(90-DEGREES(ASIN(AD1466/2000))))*SQRT(2*Basic!$C$4*9.81)*COS(RADIANS(90-DEGREES(ASIN(AD1466/2000))))*SQRT(2*Basic!$C$4*9.81))))*(SQRT((SIN(RADIANS(90-DEGREES(ASIN(AD1466/2000))))*SQRT(2*Basic!$C$4*9.81)*Tool!$B$125*SIN(RADIANS(90-DEGREES(ASIN(AD1466/2000))))*SQRT(2*Basic!$C$4*9.81)*Tool!$B$125)+(COS(RADIANS(90-DEGREES(ASIN(AD1466/2000))))*SQRT(2*Basic!$C$4*9.81)*COS(RADIANS(90-DEGREES(ASIN(AD1466/2000))))*SQRT(2*Basic!$C$4*9.81))))/(2*9.81)</f>
        <v>1.4022362246400004</v>
      </c>
      <c r="AS1466" s="75">
        <f>(1/9.81)*((SQRT((SIN(RADIANS(90-DEGREES(ASIN(AD1466/2000))))*SQRT(2*Basic!$C$4*9.81)*Tool!$B$125*SIN(RADIANS(90-DEGREES(ASIN(AD1466/2000))))*SQRT(2*Basic!$C$4*9.81)*Tool!$B$125)+(COS(RADIANS(90-DEGREES(ASIN(AD1466/2000))))*SQRT(2*Basic!$C$4*9.81)*COS(RADIANS(90-DEGREES(ASIN(AD1466/2000))))*SQRT(2*Basic!$C$4*9.81))))*SIN(RADIANS(AK1466))+(SQRT(((SQRT((SIN(RADIANS(90-DEGREES(ASIN(AD1466/2000))))*SQRT(2*Basic!$C$4*9.81)*Tool!$B$125*SIN(RADIANS(90-DEGREES(ASIN(AD1466/2000))))*SQRT(2*Basic!$C$4*9.81)*Tool!$B$125)+(COS(RADIANS(90-DEGREES(ASIN(AD1466/2000))))*SQRT(2*Basic!$C$4*9.81)*COS(RADIANS(90-DEGREES(ASIN(AD1466/2000))))*SQRT(2*Basic!$C$4*9.81))))*SIN(RADIANS(AK1466))*(SQRT((SIN(RADIANS(90-DEGREES(ASIN(AD1466/2000))))*SQRT(2*Basic!$C$4*9.81)*Tool!$B$125*SIN(RADIANS(90-DEGREES(ASIN(AD1466/2000))))*SQRT(2*Basic!$C$4*9.81)*Tool!$B$125)+(COS(RADIANS(90-DEGREES(ASIN(AD1466/2000))))*SQRT(2*Basic!$C$4*9.81)*COS(RADIANS(90-DEGREES(ASIN(AD1466/2000))))*SQRT(2*Basic!$C$4*9.81))))*SIN(RADIANS(AK1466)))-19.62*(-Basic!$C$3))))*(SQRT((SIN(RADIANS(90-DEGREES(ASIN(AD1466/2000))))*SQRT(2*Basic!$C$4*9.81)*Tool!$B$125*SIN(RADIANS(90-DEGREES(ASIN(AD1466/2000))))*SQRT(2*Basic!$C$4*9.81)*Tool!$B$125)+(COS(RADIANS(90-DEGREES(ASIN(AD1466/2000))))*SQRT(2*Basic!$C$4*9.81)*COS(RADIANS(90-DEGREES(ASIN(AD1466/2000))))*SQRT(2*Basic!$C$4*9.81))))*COS(RADIANS(AK1466))</f>
        <v>5.5893205903198595</v>
      </c>
    </row>
    <row r="1467" spans="6:45" x14ac:dyDescent="0.3">
      <c r="F1467">
        <v>1465</v>
      </c>
      <c r="G1467" s="31">
        <f t="shared" si="146"/>
        <v>4.3188808901045928</v>
      </c>
      <c r="H1467" s="35">
        <f>Tool!$E$10+('Trajectory Map'!G1467*SIN(RADIANS(90-2*DEGREES(ASIN($D$5/2000))))/COS(RADIANS(90-2*DEGREES(ASIN($D$5/2000))))-('Trajectory Map'!G1467*'Trajectory Map'!G1467/((VLOOKUP($D$5,$AD$3:$AR$2002,15,FALSE)*4*COS(RADIANS(90-2*DEGREES(ASIN($D$5/2000))))*COS(RADIANS(90-2*DEGREES(ASIN($D$5/2000))))))))</f>
        <v>2.9307367499681209</v>
      </c>
      <c r="AD1467" s="33">
        <f t="shared" si="150"/>
        <v>1465</v>
      </c>
      <c r="AE1467" s="33">
        <f t="shared" si="147"/>
        <v>1361.534061270595</v>
      </c>
      <c r="AH1467" s="33">
        <f t="shared" si="148"/>
        <v>47.096389362750934</v>
      </c>
      <c r="AI1467" s="33">
        <f t="shared" si="149"/>
        <v>42.903610637249066</v>
      </c>
      <c r="AK1467" s="75">
        <f t="shared" si="151"/>
        <v>-4.1927787255018671</v>
      </c>
      <c r="AN1467" s="64"/>
      <c r="AQ1467" s="64"/>
      <c r="AR1467" s="75">
        <f>(SQRT((SIN(RADIANS(90-DEGREES(ASIN(AD1467/2000))))*SQRT(2*Basic!$C$4*9.81)*Tool!$B$125*SIN(RADIANS(90-DEGREES(ASIN(AD1467/2000))))*SQRT(2*Basic!$C$4*9.81)*Tool!$B$125)+(COS(RADIANS(90-DEGREES(ASIN(AD1467/2000))))*SQRT(2*Basic!$C$4*9.81)*COS(RADIANS(90-DEGREES(ASIN(AD1467/2000))))*SQRT(2*Basic!$C$4*9.81))))*(SQRT((SIN(RADIANS(90-DEGREES(ASIN(AD1467/2000))))*SQRT(2*Basic!$C$4*9.81)*Tool!$B$125*SIN(RADIANS(90-DEGREES(ASIN(AD1467/2000))))*SQRT(2*Basic!$C$4*9.81)*Tool!$B$125)+(COS(RADIANS(90-DEGREES(ASIN(AD1467/2000))))*SQRT(2*Basic!$C$4*9.81)*COS(RADIANS(90-DEGREES(ASIN(AD1467/2000))))*SQRT(2*Basic!$C$4*9.81))))/(2*9.81)</f>
        <v>1.4030214602499997</v>
      </c>
      <c r="AS1467" s="75">
        <f>(1/9.81)*((SQRT((SIN(RADIANS(90-DEGREES(ASIN(AD1467/2000))))*SQRT(2*Basic!$C$4*9.81)*Tool!$B$125*SIN(RADIANS(90-DEGREES(ASIN(AD1467/2000))))*SQRT(2*Basic!$C$4*9.81)*Tool!$B$125)+(COS(RADIANS(90-DEGREES(ASIN(AD1467/2000))))*SQRT(2*Basic!$C$4*9.81)*COS(RADIANS(90-DEGREES(ASIN(AD1467/2000))))*SQRT(2*Basic!$C$4*9.81))))*SIN(RADIANS(AK1467))+(SQRT(((SQRT((SIN(RADIANS(90-DEGREES(ASIN(AD1467/2000))))*SQRT(2*Basic!$C$4*9.81)*Tool!$B$125*SIN(RADIANS(90-DEGREES(ASIN(AD1467/2000))))*SQRT(2*Basic!$C$4*9.81)*Tool!$B$125)+(COS(RADIANS(90-DEGREES(ASIN(AD1467/2000))))*SQRT(2*Basic!$C$4*9.81)*COS(RADIANS(90-DEGREES(ASIN(AD1467/2000))))*SQRT(2*Basic!$C$4*9.81))))*SIN(RADIANS(AK1467))*(SQRT((SIN(RADIANS(90-DEGREES(ASIN(AD1467/2000))))*SQRT(2*Basic!$C$4*9.81)*Tool!$B$125*SIN(RADIANS(90-DEGREES(ASIN(AD1467/2000))))*SQRT(2*Basic!$C$4*9.81)*Tool!$B$125)+(COS(RADIANS(90-DEGREES(ASIN(AD1467/2000))))*SQRT(2*Basic!$C$4*9.81)*COS(RADIANS(90-DEGREES(ASIN(AD1467/2000))))*SQRT(2*Basic!$C$4*9.81))))*SIN(RADIANS(AK1467)))-19.62*(-Basic!$C$3))))*(SQRT((SIN(RADIANS(90-DEGREES(ASIN(AD1467/2000))))*SQRT(2*Basic!$C$4*9.81)*Tool!$B$125*SIN(RADIANS(90-DEGREES(ASIN(AD1467/2000))))*SQRT(2*Basic!$C$4*9.81)*Tool!$B$125)+(COS(RADIANS(90-DEGREES(ASIN(AD1467/2000))))*SQRT(2*Basic!$C$4*9.81)*COS(RADIANS(90-DEGREES(ASIN(AD1467/2000))))*SQRT(2*Basic!$C$4*9.81))))*COS(RADIANS(AK1467))</f>
        <v>5.5862803534861492</v>
      </c>
    </row>
    <row r="1468" spans="6:45" x14ac:dyDescent="0.3">
      <c r="F1468">
        <v>1466</v>
      </c>
      <c r="G1468" s="31">
        <f t="shared" si="146"/>
        <v>4.3218289316678042</v>
      </c>
      <c r="H1468" s="35">
        <f>Tool!$E$10+('Trajectory Map'!G1468*SIN(RADIANS(90-2*DEGREES(ASIN($D$5/2000))))/COS(RADIANS(90-2*DEGREES(ASIN($D$5/2000))))-('Trajectory Map'!G1468*'Trajectory Map'!G1468/((VLOOKUP($D$5,$AD$3:$AR$2002,15,FALSE)*4*COS(RADIANS(90-2*DEGREES(ASIN($D$5/2000))))*COS(RADIANS(90-2*DEGREES(ASIN($D$5/2000))))))))</f>
        <v>2.9261102056833512</v>
      </c>
      <c r="AD1468" s="33">
        <f t="shared" si="150"/>
        <v>1466</v>
      </c>
      <c r="AE1468" s="33">
        <f t="shared" si="147"/>
        <v>1360.4572760656617</v>
      </c>
      <c r="AH1468" s="33">
        <f t="shared" si="148"/>
        <v>47.138487789846934</v>
      </c>
      <c r="AI1468" s="33">
        <f t="shared" si="149"/>
        <v>42.861512210153066</v>
      </c>
      <c r="AK1468" s="75">
        <f t="shared" si="151"/>
        <v>-4.2769755796938682</v>
      </c>
      <c r="AN1468" s="64"/>
      <c r="AQ1468" s="64"/>
      <c r="AR1468" s="75">
        <f>(SQRT((SIN(RADIANS(90-DEGREES(ASIN(AD1468/2000))))*SQRT(2*Basic!$C$4*9.81)*Tool!$B$125*SIN(RADIANS(90-DEGREES(ASIN(AD1468/2000))))*SQRT(2*Basic!$C$4*9.81)*Tool!$B$125)+(COS(RADIANS(90-DEGREES(ASIN(AD1468/2000))))*SQRT(2*Basic!$C$4*9.81)*COS(RADIANS(90-DEGREES(ASIN(AD1468/2000))))*SQRT(2*Basic!$C$4*9.81))))*(SQRT((SIN(RADIANS(90-DEGREES(ASIN(AD1468/2000))))*SQRT(2*Basic!$C$4*9.81)*Tool!$B$125*SIN(RADIANS(90-DEGREES(ASIN(AD1468/2000))))*SQRT(2*Basic!$C$4*9.81)*Tool!$B$125)+(COS(RADIANS(90-DEGREES(ASIN(AD1468/2000))))*SQRT(2*Basic!$C$4*9.81)*COS(RADIANS(90-DEGREES(ASIN(AD1468/2000))))*SQRT(2*Basic!$C$4*9.81))))/(2*9.81)</f>
        <v>1.4038072320399999</v>
      </c>
      <c r="AS1468" s="75">
        <f>(1/9.81)*((SQRT((SIN(RADIANS(90-DEGREES(ASIN(AD1468/2000))))*SQRT(2*Basic!$C$4*9.81)*Tool!$B$125*SIN(RADIANS(90-DEGREES(ASIN(AD1468/2000))))*SQRT(2*Basic!$C$4*9.81)*Tool!$B$125)+(COS(RADIANS(90-DEGREES(ASIN(AD1468/2000))))*SQRT(2*Basic!$C$4*9.81)*COS(RADIANS(90-DEGREES(ASIN(AD1468/2000))))*SQRT(2*Basic!$C$4*9.81))))*SIN(RADIANS(AK1468))+(SQRT(((SQRT((SIN(RADIANS(90-DEGREES(ASIN(AD1468/2000))))*SQRT(2*Basic!$C$4*9.81)*Tool!$B$125*SIN(RADIANS(90-DEGREES(ASIN(AD1468/2000))))*SQRT(2*Basic!$C$4*9.81)*Tool!$B$125)+(COS(RADIANS(90-DEGREES(ASIN(AD1468/2000))))*SQRT(2*Basic!$C$4*9.81)*COS(RADIANS(90-DEGREES(ASIN(AD1468/2000))))*SQRT(2*Basic!$C$4*9.81))))*SIN(RADIANS(AK1468))*(SQRT((SIN(RADIANS(90-DEGREES(ASIN(AD1468/2000))))*SQRT(2*Basic!$C$4*9.81)*Tool!$B$125*SIN(RADIANS(90-DEGREES(ASIN(AD1468/2000))))*SQRT(2*Basic!$C$4*9.81)*Tool!$B$125)+(COS(RADIANS(90-DEGREES(ASIN(AD1468/2000))))*SQRT(2*Basic!$C$4*9.81)*COS(RADIANS(90-DEGREES(ASIN(AD1468/2000))))*SQRT(2*Basic!$C$4*9.81))))*SIN(RADIANS(AK1468)))-19.62*(-Basic!$C$3))))*(SQRT((SIN(RADIANS(90-DEGREES(ASIN(AD1468/2000))))*SQRT(2*Basic!$C$4*9.81)*Tool!$B$125*SIN(RADIANS(90-DEGREES(ASIN(AD1468/2000))))*SQRT(2*Basic!$C$4*9.81)*Tool!$B$125)+(COS(RADIANS(90-DEGREES(ASIN(AD1468/2000))))*SQRT(2*Basic!$C$4*9.81)*COS(RADIANS(90-DEGREES(ASIN(AD1468/2000))))*SQRT(2*Basic!$C$4*9.81))))*COS(RADIANS(AK1468))</f>
        <v>5.5832245431780878</v>
      </c>
    </row>
    <row r="1469" spans="6:45" x14ac:dyDescent="0.3">
      <c r="F1469">
        <v>1467</v>
      </c>
      <c r="G1469" s="31">
        <f t="shared" si="146"/>
        <v>4.3247769732310166</v>
      </c>
      <c r="H1469" s="35">
        <f>Tool!$E$10+('Trajectory Map'!G1469*SIN(RADIANS(90-2*DEGREES(ASIN($D$5/2000))))/COS(RADIANS(90-2*DEGREES(ASIN($D$5/2000))))-('Trajectory Map'!G1469*'Trajectory Map'!G1469/((VLOOKUP($D$5,$AD$3:$AR$2002,15,FALSE)*4*COS(RADIANS(90-2*DEGREES(ASIN($D$5/2000))))*COS(RADIANS(90-2*DEGREES(ASIN($D$5/2000))))))))</f>
        <v>2.9214802078050659</v>
      </c>
      <c r="AD1469" s="33">
        <f t="shared" si="150"/>
        <v>1467</v>
      </c>
      <c r="AE1469" s="33">
        <f t="shared" si="147"/>
        <v>1359.3789022932494</v>
      </c>
      <c r="AH1469" s="33">
        <f t="shared" si="148"/>
        <v>47.180619575126663</v>
      </c>
      <c r="AI1469" s="33">
        <f t="shared" si="149"/>
        <v>42.819380424873337</v>
      </c>
      <c r="AK1469" s="75">
        <f t="shared" si="151"/>
        <v>-4.3612391502533256</v>
      </c>
      <c r="AN1469" s="64"/>
      <c r="AQ1469" s="64"/>
      <c r="AR1469" s="75">
        <f>(SQRT((SIN(RADIANS(90-DEGREES(ASIN(AD1469/2000))))*SQRT(2*Basic!$C$4*9.81)*Tool!$B$125*SIN(RADIANS(90-DEGREES(ASIN(AD1469/2000))))*SQRT(2*Basic!$C$4*9.81)*Tool!$B$125)+(COS(RADIANS(90-DEGREES(ASIN(AD1469/2000))))*SQRT(2*Basic!$C$4*9.81)*COS(RADIANS(90-DEGREES(ASIN(AD1469/2000))))*SQRT(2*Basic!$C$4*9.81))))*(SQRT((SIN(RADIANS(90-DEGREES(ASIN(AD1469/2000))))*SQRT(2*Basic!$C$4*9.81)*Tool!$B$125*SIN(RADIANS(90-DEGREES(ASIN(AD1469/2000))))*SQRT(2*Basic!$C$4*9.81)*Tool!$B$125)+(COS(RADIANS(90-DEGREES(ASIN(AD1469/2000))))*SQRT(2*Basic!$C$4*9.81)*COS(RADIANS(90-DEGREES(ASIN(AD1469/2000))))*SQRT(2*Basic!$C$4*9.81))))/(2*9.81)</f>
        <v>1.4045935400100003</v>
      </c>
      <c r="AS1469" s="75">
        <f>(1/9.81)*((SQRT((SIN(RADIANS(90-DEGREES(ASIN(AD1469/2000))))*SQRT(2*Basic!$C$4*9.81)*Tool!$B$125*SIN(RADIANS(90-DEGREES(ASIN(AD1469/2000))))*SQRT(2*Basic!$C$4*9.81)*Tool!$B$125)+(COS(RADIANS(90-DEGREES(ASIN(AD1469/2000))))*SQRT(2*Basic!$C$4*9.81)*COS(RADIANS(90-DEGREES(ASIN(AD1469/2000))))*SQRT(2*Basic!$C$4*9.81))))*SIN(RADIANS(AK1469))+(SQRT(((SQRT((SIN(RADIANS(90-DEGREES(ASIN(AD1469/2000))))*SQRT(2*Basic!$C$4*9.81)*Tool!$B$125*SIN(RADIANS(90-DEGREES(ASIN(AD1469/2000))))*SQRT(2*Basic!$C$4*9.81)*Tool!$B$125)+(COS(RADIANS(90-DEGREES(ASIN(AD1469/2000))))*SQRT(2*Basic!$C$4*9.81)*COS(RADIANS(90-DEGREES(ASIN(AD1469/2000))))*SQRT(2*Basic!$C$4*9.81))))*SIN(RADIANS(AK1469))*(SQRT((SIN(RADIANS(90-DEGREES(ASIN(AD1469/2000))))*SQRT(2*Basic!$C$4*9.81)*Tool!$B$125*SIN(RADIANS(90-DEGREES(ASIN(AD1469/2000))))*SQRT(2*Basic!$C$4*9.81)*Tool!$B$125)+(COS(RADIANS(90-DEGREES(ASIN(AD1469/2000))))*SQRT(2*Basic!$C$4*9.81)*COS(RADIANS(90-DEGREES(ASIN(AD1469/2000))))*SQRT(2*Basic!$C$4*9.81))))*SIN(RADIANS(AK1469)))-19.62*(-Basic!$C$3))))*(SQRT((SIN(RADIANS(90-DEGREES(ASIN(AD1469/2000))))*SQRT(2*Basic!$C$4*9.81)*Tool!$B$125*SIN(RADIANS(90-DEGREES(ASIN(AD1469/2000))))*SQRT(2*Basic!$C$4*9.81)*Tool!$B$125)+(COS(RADIANS(90-DEGREES(ASIN(AD1469/2000))))*SQRT(2*Basic!$C$4*9.81)*COS(RADIANS(90-DEGREES(ASIN(AD1469/2000))))*SQRT(2*Basic!$C$4*9.81))))*COS(RADIANS(AK1469))</f>
        <v>5.5801531519503094</v>
      </c>
    </row>
    <row r="1470" spans="6:45" x14ac:dyDescent="0.3">
      <c r="F1470">
        <v>1468</v>
      </c>
      <c r="G1470" s="31">
        <f t="shared" si="146"/>
        <v>4.3277250147942272</v>
      </c>
      <c r="H1470" s="35">
        <f>Tool!$E$10+('Trajectory Map'!G1470*SIN(RADIANS(90-2*DEGREES(ASIN($D$5/2000))))/COS(RADIANS(90-2*DEGREES(ASIN($D$5/2000))))-('Trajectory Map'!G1470*'Trajectory Map'!G1470/((VLOOKUP($D$5,$AD$3:$AR$2002,15,FALSE)*4*COS(RADIANS(90-2*DEGREES(ASIN($D$5/2000))))*COS(RADIANS(90-2*DEGREES(ASIN($D$5/2000))))))))</f>
        <v>2.9168467563332685</v>
      </c>
      <c r="AD1470" s="33">
        <f t="shared" si="150"/>
        <v>1468</v>
      </c>
      <c r="AE1470" s="33">
        <f t="shared" si="147"/>
        <v>1358.2989361697962</v>
      </c>
      <c r="AH1470" s="33">
        <f t="shared" si="148"/>
        <v>47.222784820849554</v>
      </c>
      <c r="AI1470" s="33">
        <f t="shared" si="149"/>
        <v>42.777215179150446</v>
      </c>
      <c r="AK1470" s="75">
        <f t="shared" si="151"/>
        <v>-4.4455696416991088</v>
      </c>
      <c r="AN1470" s="64"/>
      <c r="AQ1470" s="64"/>
      <c r="AR1470" s="75">
        <f>(SQRT((SIN(RADIANS(90-DEGREES(ASIN(AD1470/2000))))*SQRT(2*Basic!$C$4*9.81)*Tool!$B$125*SIN(RADIANS(90-DEGREES(ASIN(AD1470/2000))))*SQRT(2*Basic!$C$4*9.81)*Tool!$B$125)+(COS(RADIANS(90-DEGREES(ASIN(AD1470/2000))))*SQRT(2*Basic!$C$4*9.81)*COS(RADIANS(90-DEGREES(ASIN(AD1470/2000))))*SQRT(2*Basic!$C$4*9.81))))*(SQRT((SIN(RADIANS(90-DEGREES(ASIN(AD1470/2000))))*SQRT(2*Basic!$C$4*9.81)*Tool!$B$125*SIN(RADIANS(90-DEGREES(ASIN(AD1470/2000))))*SQRT(2*Basic!$C$4*9.81)*Tool!$B$125)+(COS(RADIANS(90-DEGREES(ASIN(AD1470/2000))))*SQRT(2*Basic!$C$4*9.81)*COS(RADIANS(90-DEGREES(ASIN(AD1470/2000))))*SQRT(2*Basic!$C$4*9.81))))/(2*9.81)</f>
        <v>1.4053803841599999</v>
      </c>
      <c r="AS1470" s="75">
        <f>(1/9.81)*((SQRT((SIN(RADIANS(90-DEGREES(ASIN(AD1470/2000))))*SQRT(2*Basic!$C$4*9.81)*Tool!$B$125*SIN(RADIANS(90-DEGREES(ASIN(AD1470/2000))))*SQRT(2*Basic!$C$4*9.81)*Tool!$B$125)+(COS(RADIANS(90-DEGREES(ASIN(AD1470/2000))))*SQRT(2*Basic!$C$4*9.81)*COS(RADIANS(90-DEGREES(ASIN(AD1470/2000))))*SQRT(2*Basic!$C$4*9.81))))*SIN(RADIANS(AK1470))+(SQRT(((SQRT((SIN(RADIANS(90-DEGREES(ASIN(AD1470/2000))))*SQRT(2*Basic!$C$4*9.81)*Tool!$B$125*SIN(RADIANS(90-DEGREES(ASIN(AD1470/2000))))*SQRT(2*Basic!$C$4*9.81)*Tool!$B$125)+(COS(RADIANS(90-DEGREES(ASIN(AD1470/2000))))*SQRT(2*Basic!$C$4*9.81)*COS(RADIANS(90-DEGREES(ASIN(AD1470/2000))))*SQRT(2*Basic!$C$4*9.81))))*SIN(RADIANS(AK1470))*(SQRT((SIN(RADIANS(90-DEGREES(ASIN(AD1470/2000))))*SQRT(2*Basic!$C$4*9.81)*Tool!$B$125*SIN(RADIANS(90-DEGREES(ASIN(AD1470/2000))))*SQRT(2*Basic!$C$4*9.81)*Tool!$B$125)+(COS(RADIANS(90-DEGREES(ASIN(AD1470/2000))))*SQRT(2*Basic!$C$4*9.81)*COS(RADIANS(90-DEGREES(ASIN(AD1470/2000))))*SQRT(2*Basic!$C$4*9.81))))*SIN(RADIANS(AK1470)))-19.62*(-Basic!$C$3))))*(SQRT((SIN(RADIANS(90-DEGREES(ASIN(AD1470/2000))))*SQRT(2*Basic!$C$4*9.81)*Tool!$B$125*SIN(RADIANS(90-DEGREES(ASIN(AD1470/2000))))*SQRT(2*Basic!$C$4*9.81)*Tool!$B$125)+(COS(RADIANS(90-DEGREES(ASIN(AD1470/2000))))*SQRT(2*Basic!$C$4*9.81)*COS(RADIANS(90-DEGREES(ASIN(AD1470/2000))))*SQRT(2*Basic!$C$4*9.81))))*COS(RADIANS(AK1470))</f>
        <v>5.577066172366604</v>
      </c>
    </row>
    <row r="1471" spans="6:45" x14ac:dyDescent="0.3">
      <c r="F1471">
        <v>1469</v>
      </c>
      <c r="G1471" s="31">
        <f t="shared" si="146"/>
        <v>4.3306730563574387</v>
      </c>
      <c r="H1471" s="35">
        <f>Tool!$E$10+('Trajectory Map'!G1471*SIN(RADIANS(90-2*DEGREES(ASIN($D$5/2000))))/COS(RADIANS(90-2*DEGREES(ASIN($D$5/2000))))-('Trajectory Map'!G1471*'Trajectory Map'!G1471/((VLOOKUP($D$5,$AD$3:$AR$2002,15,FALSE)*4*COS(RADIANS(90-2*DEGREES(ASIN($D$5/2000))))*COS(RADIANS(90-2*DEGREES(ASIN($D$5/2000))))))))</f>
        <v>2.9122098512679564</v>
      </c>
      <c r="AD1471" s="33">
        <f t="shared" si="150"/>
        <v>1469</v>
      </c>
      <c r="AE1471" s="33">
        <f t="shared" si="147"/>
        <v>1357.217373894101</v>
      </c>
      <c r="AH1471" s="33">
        <f t="shared" si="148"/>
        <v>47.264983629754333</v>
      </c>
      <c r="AI1471" s="33">
        <f t="shared" si="149"/>
        <v>42.735016370245667</v>
      </c>
      <c r="AK1471" s="75">
        <f t="shared" si="151"/>
        <v>-4.5299672595086662</v>
      </c>
      <c r="AN1471" s="64"/>
      <c r="AQ1471" s="64"/>
      <c r="AR1471" s="75">
        <f>(SQRT((SIN(RADIANS(90-DEGREES(ASIN(AD1471/2000))))*SQRT(2*Basic!$C$4*9.81)*Tool!$B$125*SIN(RADIANS(90-DEGREES(ASIN(AD1471/2000))))*SQRT(2*Basic!$C$4*9.81)*Tool!$B$125)+(COS(RADIANS(90-DEGREES(ASIN(AD1471/2000))))*SQRT(2*Basic!$C$4*9.81)*COS(RADIANS(90-DEGREES(ASIN(AD1471/2000))))*SQRT(2*Basic!$C$4*9.81))))*(SQRT((SIN(RADIANS(90-DEGREES(ASIN(AD1471/2000))))*SQRT(2*Basic!$C$4*9.81)*Tool!$B$125*SIN(RADIANS(90-DEGREES(ASIN(AD1471/2000))))*SQRT(2*Basic!$C$4*9.81)*Tool!$B$125)+(COS(RADIANS(90-DEGREES(ASIN(AD1471/2000))))*SQRT(2*Basic!$C$4*9.81)*COS(RADIANS(90-DEGREES(ASIN(AD1471/2000))))*SQRT(2*Basic!$C$4*9.81))))/(2*9.81)</f>
        <v>1.4061677644900001</v>
      </c>
      <c r="AS1471" s="75">
        <f>(1/9.81)*((SQRT((SIN(RADIANS(90-DEGREES(ASIN(AD1471/2000))))*SQRT(2*Basic!$C$4*9.81)*Tool!$B$125*SIN(RADIANS(90-DEGREES(ASIN(AD1471/2000))))*SQRT(2*Basic!$C$4*9.81)*Tool!$B$125)+(COS(RADIANS(90-DEGREES(ASIN(AD1471/2000))))*SQRT(2*Basic!$C$4*9.81)*COS(RADIANS(90-DEGREES(ASIN(AD1471/2000))))*SQRT(2*Basic!$C$4*9.81))))*SIN(RADIANS(AK1471))+(SQRT(((SQRT((SIN(RADIANS(90-DEGREES(ASIN(AD1471/2000))))*SQRT(2*Basic!$C$4*9.81)*Tool!$B$125*SIN(RADIANS(90-DEGREES(ASIN(AD1471/2000))))*SQRT(2*Basic!$C$4*9.81)*Tool!$B$125)+(COS(RADIANS(90-DEGREES(ASIN(AD1471/2000))))*SQRT(2*Basic!$C$4*9.81)*COS(RADIANS(90-DEGREES(ASIN(AD1471/2000))))*SQRT(2*Basic!$C$4*9.81))))*SIN(RADIANS(AK1471))*(SQRT((SIN(RADIANS(90-DEGREES(ASIN(AD1471/2000))))*SQRT(2*Basic!$C$4*9.81)*Tool!$B$125*SIN(RADIANS(90-DEGREES(ASIN(AD1471/2000))))*SQRT(2*Basic!$C$4*9.81)*Tool!$B$125)+(COS(RADIANS(90-DEGREES(ASIN(AD1471/2000))))*SQRT(2*Basic!$C$4*9.81)*COS(RADIANS(90-DEGREES(ASIN(AD1471/2000))))*SQRT(2*Basic!$C$4*9.81))))*SIN(RADIANS(AK1471)))-19.62*(-Basic!$C$3))))*(SQRT((SIN(RADIANS(90-DEGREES(ASIN(AD1471/2000))))*SQRT(2*Basic!$C$4*9.81)*Tool!$B$125*SIN(RADIANS(90-DEGREES(ASIN(AD1471/2000))))*SQRT(2*Basic!$C$4*9.81)*Tool!$B$125)+(COS(RADIANS(90-DEGREES(ASIN(AD1471/2000))))*SQRT(2*Basic!$C$4*9.81)*COS(RADIANS(90-DEGREES(ASIN(AD1471/2000))))*SQRT(2*Basic!$C$4*9.81))))*COS(RADIANS(AK1471))</f>
        <v>5.5739635969995485</v>
      </c>
    </row>
    <row r="1472" spans="6:45" x14ac:dyDescent="0.3">
      <c r="F1472">
        <v>1470</v>
      </c>
      <c r="G1472" s="31">
        <f t="shared" si="146"/>
        <v>4.3336210979206502</v>
      </c>
      <c r="H1472" s="35">
        <f>Tool!$E$10+('Trajectory Map'!G1472*SIN(RADIANS(90-2*DEGREES(ASIN($D$5/2000))))/COS(RADIANS(90-2*DEGREES(ASIN($D$5/2000))))-('Trajectory Map'!G1472*'Trajectory Map'!G1472/((VLOOKUP($D$5,$AD$3:$AR$2002,15,FALSE)*4*COS(RADIANS(90-2*DEGREES(ASIN($D$5/2000))))*COS(RADIANS(90-2*DEGREES(ASIN($D$5/2000))))))))</f>
        <v>2.9075694926091296</v>
      </c>
      <c r="AD1472" s="33">
        <f t="shared" si="150"/>
        <v>1470</v>
      </c>
      <c r="AE1472" s="33">
        <f t="shared" si="147"/>
        <v>1356.1342116472101</v>
      </c>
      <c r="AH1472" s="33">
        <f t="shared" si="148"/>
        <v>47.307216105062196</v>
      </c>
      <c r="AI1472" s="33">
        <f t="shared" si="149"/>
        <v>42.692783894937804</v>
      </c>
      <c r="AK1472" s="75">
        <f t="shared" si="151"/>
        <v>-4.6144322101243915</v>
      </c>
      <c r="AN1472" s="64"/>
      <c r="AQ1472" s="64"/>
      <c r="AR1472" s="75">
        <f>(SQRT((SIN(RADIANS(90-DEGREES(ASIN(AD1472/2000))))*SQRT(2*Basic!$C$4*9.81)*Tool!$B$125*SIN(RADIANS(90-DEGREES(ASIN(AD1472/2000))))*SQRT(2*Basic!$C$4*9.81)*Tool!$B$125)+(COS(RADIANS(90-DEGREES(ASIN(AD1472/2000))))*SQRT(2*Basic!$C$4*9.81)*COS(RADIANS(90-DEGREES(ASIN(AD1472/2000))))*SQRT(2*Basic!$C$4*9.81))))*(SQRT((SIN(RADIANS(90-DEGREES(ASIN(AD1472/2000))))*SQRT(2*Basic!$C$4*9.81)*Tool!$B$125*SIN(RADIANS(90-DEGREES(ASIN(AD1472/2000))))*SQRT(2*Basic!$C$4*9.81)*Tool!$B$125)+(COS(RADIANS(90-DEGREES(ASIN(AD1472/2000))))*SQRT(2*Basic!$C$4*9.81)*COS(RADIANS(90-DEGREES(ASIN(AD1472/2000))))*SQRT(2*Basic!$C$4*9.81))))/(2*9.81)</f>
        <v>1.4069556810000001</v>
      </c>
      <c r="AS1472" s="75">
        <f>(1/9.81)*((SQRT((SIN(RADIANS(90-DEGREES(ASIN(AD1472/2000))))*SQRT(2*Basic!$C$4*9.81)*Tool!$B$125*SIN(RADIANS(90-DEGREES(ASIN(AD1472/2000))))*SQRT(2*Basic!$C$4*9.81)*Tool!$B$125)+(COS(RADIANS(90-DEGREES(ASIN(AD1472/2000))))*SQRT(2*Basic!$C$4*9.81)*COS(RADIANS(90-DEGREES(ASIN(AD1472/2000))))*SQRT(2*Basic!$C$4*9.81))))*SIN(RADIANS(AK1472))+(SQRT(((SQRT((SIN(RADIANS(90-DEGREES(ASIN(AD1472/2000))))*SQRT(2*Basic!$C$4*9.81)*Tool!$B$125*SIN(RADIANS(90-DEGREES(ASIN(AD1472/2000))))*SQRT(2*Basic!$C$4*9.81)*Tool!$B$125)+(COS(RADIANS(90-DEGREES(ASIN(AD1472/2000))))*SQRT(2*Basic!$C$4*9.81)*COS(RADIANS(90-DEGREES(ASIN(AD1472/2000))))*SQRT(2*Basic!$C$4*9.81))))*SIN(RADIANS(AK1472))*(SQRT((SIN(RADIANS(90-DEGREES(ASIN(AD1472/2000))))*SQRT(2*Basic!$C$4*9.81)*Tool!$B$125*SIN(RADIANS(90-DEGREES(ASIN(AD1472/2000))))*SQRT(2*Basic!$C$4*9.81)*Tool!$B$125)+(COS(RADIANS(90-DEGREES(ASIN(AD1472/2000))))*SQRT(2*Basic!$C$4*9.81)*COS(RADIANS(90-DEGREES(ASIN(AD1472/2000))))*SQRT(2*Basic!$C$4*9.81))))*SIN(RADIANS(AK1472)))-19.62*(-Basic!$C$3))))*(SQRT((SIN(RADIANS(90-DEGREES(ASIN(AD1472/2000))))*SQRT(2*Basic!$C$4*9.81)*Tool!$B$125*SIN(RADIANS(90-DEGREES(ASIN(AD1472/2000))))*SQRT(2*Basic!$C$4*9.81)*Tool!$B$125)+(COS(RADIANS(90-DEGREES(ASIN(AD1472/2000))))*SQRT(2*Basic!$C$4*9.81)*COS(RADIANS(90-DEGREES(ASIN(AD1472/2000))))*SQRT(2*Basic!$C$4*9.81))))*COS(RADIANS(AK1472))</f>
        <v>5.5708454184301299</v>
      </c>
    </row>
    <row r="1473" spans="6:45" x14ac:dyDescent="0.3">
      <c r="F1473">
        <v>1471</v>
      </c>
      <c r="G1473" s="31">
        <f t="shared" si="146"/>
        <v>4.3365691394838617</v>
      </c>
      <c r="H1473" s="35">
        <f>Tool!$E$10+('Trajectory Map'!G1473*SIN(RADIANS(90-2*DEGREES(ASIN($D$5/2000))))/COS(RADIANS(90-2*DEGREES(ASIN($D$5/2000))))-('Trajectory Map'!G1473*'Trajectory Map'!G1473/((VLOOKUP($D$5,$AD$3:$AR$2002,15,FALSE)*4*COS(RADIANS(90-2*DEGREES(ASIN($D$5/2000))))*COS(RADIANS(90-2*DEGREES(ASIN($D$5/2000))))))))</f>
        <v>2.9029256803567893</v>
      </c>
      <c r="AD1473" s="33">
        <f t="shared" si="150"/>
        <v>1471</v>
      </c>
      <c r="AE1473" s="33">
        <f t="shared" si="147"/>
        <v>1355.0494455923001</v>
      </c>
      <c r="AH1473" s="33">
        <f t="shared" si="148"/>
        <v>47.34948235048001</v>
      </c>
      <c r="AI1473" s="33">
        <f t="shared" si="149"/>
        <v>42.65051764951999</v>
      </c>
      <c r="AK1473" s="75">
        <f t="shared" si="151"/>
        <v>-4.6989647009600191</v>
      </c>
      <c r="AN1473" s="64"/>
      <c r="AQ1473" s="64"/>
      <c r="AR1473" s="75">
        <f>(SQRT((SIN(RADIANS(90-DEGREES(ASIN(AD1473/2000))))*SQRT(2*Basic!$C$4*9.81)*Tool!$B$125*SIN(RADIANS(90-DEGREES(ASIN(AD1473/2000))))*SQRT(2*Basic!$C$4*9.81)*Tool!$B$125)+(COS(RADIANS(90-DEGREES(ASIN(AD1473/2000))))*SQRT(2*Basic!$C$4*9.81)*COS(RADIANS(90-DEGREES(ASIN(AD1473/2000))))*SQRT(2*Basic!$C$4*9.81))))*(SQRT((SIN(RADIANS(90-DEGREES(ASIN(AD1473/2000))))*SQRT(2*Basic!$C$4*9.81)*Tool!$B$125*SIN(RADIANS(90-DEGREES(ASIN(AD1473/2000))))*SQRT(2*Basic!$C$4*9.81)*Tool!$B$125)+(COS(RADIANS(90-DEGREES(ASIN(AD1473/2000))))*SQRT(2*Basic!$C$4*9.81)*COS(RADIANS(90-DEGREES(ASIN(AD1473/2000))))*SQRT(2*Basic!$C$4*9.81))))/(2*9.81)</f>
        <v>1.4077441336899998</v>
      </c>
      <c r="AS1473" s="75">
        <f>(1/9.81)*((SQRT((SIN(RADIANS(90-DEGREES(ASIN(AD1473/2000))))*SQRT(2*Basic!$C$4*9.81)*Tool!$B$125*SIN(RADIANS(90-DEGREES(ASIN(AD1473/2000))))*SQRT(2*Basic!$C$4*9.81)*Tool!$B$125)+(COS(RADIANS(90-DEGREES(ASIN(AD1473/2000))))*SQRT(2*Basic!$C$4*9.81)*COS(RADIANS(90-DEGREES(ASIN(AD1473/2000))))*SQRT(2*Basic!$C$4*9.81))))*SIN(RADIANS(AK1473))+(SQRT(((SQRT((SIN(RADIANS(90-DEGREES(ASIN(AD1473/2000))))*SQRT(2*Basic!$C$4*9.81)*Tool!$B$125*SIN(RADIANS(90-DEGREES(ASIN(AD1473/2000))))*SQRT(2*Basic!$C$4*9.81)*Tool!$B$125)+(COS(RADIANS(90-DEGREES(ASIN(AD1473/2000))))*SQRT(2*Basic!$C$4*9.81)*COS(RADIANS(90-DEGREES(ASIN(AD1473/2000))))*SQRT(2*Basic!$C$4*9.81))))*SIN(RADIANS(AK1473))*(SQRT((SIN(RADIANS(90-DEGREES(ASIN(AD1473/2000))))*SQRT(2*Basic!$C$4*9.81)*Tool!$B$125*SIN(RADIANS(90-DEGREES(ASIN(AD1473/2000))))*SQRT(2*Basic!$C$4*9.81)*Tool!$B$125)+(COS(RADIANS(90-DEGREES(ASIN(AD1473/2000))))*SQRT(2*Basic!$C$4*9.81)*COS(RADIANS(90-DEGREES(ASIN(AD1473/2000))))*SQRT(2*Basic!$C$4*9.81))))*SIN(RADIANS(AK1473)))-19.62*(-Basic!$C$3))))*(SQRT((SIN(RADIANS(90-DEGREES(ASIN(AD1473/2000))))*SQRT(2*Basic!$C$4*9.81)*Tool!$B$125*SIN(RADIANS(90-DEGREES(ASIN(AD1473/2000))))*SQRT(2*Basic!$C$4*9.81)*Tool!$B$125)+(COS(RADIANS(90-DEGREES(ASIN(AD1473/2000))))*SQRT(2*Basic!$C$4*9.81)*COS(RADIANS(90-DEGREES(ASIN(AD1473/2000))))*SQRT(2*Basic!$C$4*9.81))))*COS(RADIANS(AK1473))</f>
        <v>5.5677116292473681</v>
      </c>
    </row>
    <row r="1474" spans="6:45" x14ac:dyDescent="0.3">
      <c r="F1474">
        <v>1472</v>
      </c>
      <c r="G1474" s="31">
        <f t="shared" si="146"/>
        <v>4.3395171810470732</v>
      </c>
      <c r="H1474" s="35">
        <f>Tool!$E$10+('Trajectory Map'!G1474*SIN(RADIANS(90-2*DEGREES(ASIN($D$5/2000))))/COS(RADIANS(90-2*DEGREES(ASIN($D$5/2000))))-('Trajectory Map'!G1474*'Trajectory Map'!G1474/((VLOOKUP($D$5,$AD$3:$AR$2002,15,FALSE)*4*COS(RADIANS(90-2*DEGREES(ASIN($D$5/2000))))*COS(RADIANS(90-2*DEGREES(ASIN($D$5/2000))))))))</f>
        <v>2.8982784145109339</v>
      </c>
      <c r="AD1474" s="33">
        <f t="shared" si="150"/>
        <v>1472</v>
      </c>
      <c r="AE1474" s="33">
        <f t="shared" si="147"/>
        <v>1353.9630718745618</v>
      </c>
      <c r="AH1474" s="33">
        <f t="shared" si="148"/>
        <v>47.391782470203502</v>
      </c>
      <c r="AI1474" s="33">
        <f t="shared" si="149"/>
        <v>42.608217529796498</v>
      </c>
      <c r="AK1474" s="75">
        <f t="shared" si="151"/>
        <v>-4.783564940407004</v>
      </c>
      <c r="AN1474" s="64"/>
      <c r="AQ1474" s="64"/>
      <c r="AR1474" s="75">
        <f>(SQRT((SIN(RADIANS(90-DEGREES(ASIN(AD1474/2000))))*SQRT(2*Basic!$C$4*9.81)*Tool!$B$125*SIN(RADIANS(90-DEGREES(ASIN(AD1474/2000))))*SQRT(2*Basic!$C$4*9.81)*Tool!$B$125)+(COS(RADIANS(90-DEGREES(ASIN(AD1474/2000))))*SQRT(2*Basic!$C$4*9.81)*COS(RADIANS(90-DEGREES(ASIN(AD1474/2000))))*SQRT(2*Basic!$C$4*9.81))))*(SQRT((SIN(RADIANS(90-DEGREES(ASIN(AD1474/2000))))*SQRT(2*Basic!$C$4*9.81)*Tool!$B$125*SIN(RADIANS(90-DEGREES(ASIN(AD1474/2000))))*SQRT(2*Basic!$C$4*9.81)*Tool!$B$125)+(COS(RADIANS(90-DEGREES(ASIN(AD1474/2000))))*SQRT(2*Basic!$C$4*9.81)*COS(RADIANS(90-DEGREES(ASIN(AD1474/2000))))*SQRT(2*Basic!$C$4*9.81))))/(2*9.81)</f>
        <v>1.40853312256</v>
      </c>
      <c r="AS1474" s="75">
        <f>(1/9.81)*((SQRT((SIN(RADIANS(90-DEGREES(ASIN(AD1474/2000))))*SQRT(2*Basic!$C$4*9.81)*Tool!$B$125*SIN(RADIANS(90-DEGREES(ASIN(AD1474/2000))))*SQRT(2*Basic!$C$4*9.81)*Tool!$B$125)+(COS(RADIANS(90-DEGREES(ASIN(AD1474/2000))))*SQRT(2*Basic!$C$4*9.81)*COS(RADIANS(90-DEGREES(ASIN(AD1474/2000))))*SQRT(2*Basic!$C$4*9.81))))*SIN(RADIANS(AK1474))+(SQRT(((SQRT((SIN(RADIANS(90-DEGREES(ASIN(AD1474/2000))))*SQRT(2*Basic!$C$4*9.81)*Tool!$B$125*SIN(RADIANS(90-DEGREES(ASIN(AD1474/2000))))*SQRT(2*Basic!$C$4*9.81)*Tool!$B$125)+(COS(RADIANS(90-DEGREES(ASIN(AD1474/2000))))*SQRT(2*Basic!$C$4*9.81)*COS(RADIANS(90-DEGREES(ASIN(AD1474/2000))))*SQRT(2*Basic!$C$4*9.81))))*SIN(RADIANS(AK1474))*(SQRT((SIN(RADIANS(90-DEGREES(ASIN(AD1474/2000))))*SQRT(2*Basic!$C$4*9.81)*Tool!$B$125*SIN(RADIANS(90-DEGREES(ASIN(AD1474/2000))))*SQRT(2*Basic!$C$4*9.81)*Tool!$B$125)+(COS(RADIANS(90-DEGREES(ASIN(AD1474/2000))))*SQRT(2*Basic!$C$4*9.81)*COS(RADIANS(90-DEGREES(ASIN(AD1474/2000))))*SQRT(2*Basic!$C$4*9.81))))*SIN(RADIANS(AK1474)))-19.62*(-Basic!$C$3))))*(SQRT((SIN(RADIANS(90-DEGREES(ASIN(AD1474/2000))))*SQRT(2*Basic!$C$4*9.81)*Tool!$B$125*SIN(RADIANS(90-DEGREES(ASIN(AD1474/2000))))*SQRT(2*Basic!$C$4*9.81)*Tool!$B$125)+(COS(RADIANS(90-DEGREES(ASIN(AD1474/2000))))*SQRT(2*Basic!$C$4*9.81)*COS(RADIANS(90-DEGREES(ASIN(AD1474/2000))))*SQRT(2*Basic!$C$4*9.81))))*COS(RADIANS(AK1474))</f>
        <v>5.5645622220479423</v>
      </c>
    </row>
    <row r="1475" spans="6:45" x14ac:dyDescent="0.3">
      <c r="F1475">
        <v>1473</v>
      </c>
      <c r="G1475" s="31">
        <f t="shared" ref="G1475:G1538" si="152">F1475*$AV$2/2000</f>
        <v>4.3424652226102838</v>
      </c>
      <c r="H1475" s="35">
        <f>Tool!$E$10+('Trajectory Map'!G1475*SIN(RADIANS(90-2*DEGREES(ASIN($D$5/2000))))/COS(RADIANS(90-2*DEGREES(ASIN($D$5/2000))))-('Trajectory Map'!G1475*'Trajectory Map'!G1475/((VLOOKUP($D$5,$AD$3:$AR$2002,15,FALSE)*4*COS(RADIANS(90-2*DEGREES(ASIN($D$5/2000))))*COS(RADIANS(90-2*DEGREES(ASIN($D$5/2000))))))))</f>
        <v>2.8936276950715669</v>
      </c>
      <c r="AD1475" s="33">
        <f t="shared" si="150"/>
        <v>1473</v>
      </c>
      <c r="AE1475" s="33">
        <f t="shared" si="147"/>
        <v>1352.8750866210819</v>
      </c>
      <c r="AH1475" s="33">
        <f t="shared" si="148"/>
        <v>47.434116568920601</v>
      </c>
      <c r="AI1475" s="33">
        <f t="shared" si="149"/>
        <v>42.565883431079399</v>
      </c>
      <c r="AK1475" s="75">
        <f t="shared" si="151"/>
        <v>-4.8682331378412016</v>
      </c>
      <c r="AN1475" s="64"/>
      <c r="AQ1475" s="64"/>
      <c r="AR1475" s="75">
        <f>(SQRT((SIN(RADIANS(90-DEGREES(ASIN(AD1475/2000))))*SQRT(2*Basic!$C$4*9.81)*Tool!$B$125*SIN(RADIANS(90-DEGREES(ASIN(AD1475/2000))))*SQRT(2*Basic!$C$4*9.81)*Tool!$B$125)+(COS(RADIANS(90-DEGREES(ASIN(AD1475/2000))))*SQRT(2*Basic!$C$4*9.81)*COS(RADIANS(90-DEGREES(ASIN(AD1475/2000))))*SQRT(2*Basic!$C$4*9.81))))*(SQRT((SIN(RADIANS(90-DEGREES(ASIN(AD1475/2000))))*SQRT(2*Basic!$C$4*9.81)*Tool!$B$125*SIN(RADIANS(90-DEGREES(ASIN(AD1475/2000))))*SQRT(2*Basic!$C$4*9.81)*Tool!$B$125)+(COS(RADIANS(90-DEGREES(ASIN(AD1475/2000))))*SQRT(2*Basic!$C$4*9.81)*COS(RADIANS(90-DEGREES(ASIN(AD1475/2000))))*SQRT(2*Basic!$C$4*9.81))))/(2*9.81)</f>
        <v>1.4093226476100003</v>
      </c>
      <c r="AS1475" s="75">
        <f>(1/9.81)*((SQRT((SIN(RADIANS(90-DEGREES(ASIN(AD1475/2000))))*SQRT(2*Basic!$C$4*9.81)*Tool!$B$125*SIN(RADIANS(90-DEGREES(ASIN(AD1475/2000))))*SQRT(2*Basic!$C$4*9.81)*Tool!$B$125)+(COS(RADIANS(90-DEGREES(ASIN(AD1475/2000))))*SQRT(2*Basic!$C$4*9.81)*COS(RADIANS(90-DEGREES(ASIN(AD1475/2000))))*SQRT(2*Basic!$C$4*9.81))))*SIN(RADIANS(AK1475))+(SQRT(((SQRT((SIN(RADIANS(90-DEGREES(ASIN(AD1475/2000))))*SQRT(2*Basic!$C$4*9.81)*Tool!$B$125*SIN(RADIANS(90-DEGREES(ASIN(AD1475/2000))))*SQRT(2*Basic!$C$4*9.81)*Tool!$B$125)+(COS(RADIANS(90-DEGREES(ASIN(AD1475/2000))))*SQRT(2*Basic!$C$4*9.81)*COS(RADIANS(90-DEGREES(ASIN(AD1475/2000))))*SQRT(2*Basic!$C$4*9.81))))*SIN(RADIANS(AK1475))*(SQRT((SIN(RADIANS(90-DEGREES(ASIN(AD1475/2000))))*SQRT(2*Basic!$C$4*9.81)*Tool!$B$125*SIN(RADIANS(90-DEGREES(ASIN(AD1475/2000))))*SQRT(2*Basic!$C$4*9.81)*Tool!$B$125)+(COS(RADIANS(90-DEGREES(ASIN(AD1475/2000))))*SQRT(2*Basic!$C$4*9.81)*COS(RADIANS(90-DEGREES(ASIN(AD1475/2000))))*SQRT(2*Basic!$C$4*9.81))))*SIN(RADIANS(AK1475)))-19.62*(-Basic!$C$3))))*(SQRT((SIN(RADIANS(90-DEGREES(ASIN(AD1475/2000))))*SQRT(2*Basic!$C$4*9.81)*Tool!$B$125*SIN(RADIANS(90-DEGREES(ASIN(AD1475/2000))))*SQRT(2*Basic!$C$4*9.81)*Tool!$B$125)+(COS(RADIANS(90-DEGREES(ASIN(AD1475/2000))))*SQRT(2*Basic!$C$4*9.81)*COS(RADIANS(90-DEGREES(ASIN(AD1475/2000))))*SQRT(2*Basic!$C$4*9.81))))*COS(RADIANS(AK1475))</f>
        <v>5.5613971894357821</v>
      </c>
    </row>
    <row r="1476" spans="6:45" x14ac:dyDescent="0.3">
      <c r="F1476">
        <v>1474</v>
      </c>
      <c r="G1476" s="31">
        <f t="shared" si="152"/>
        <v>4.3454132641734953</v>
      </c>
      <c r="H1476" s="35">
        <f>Tool!$E$10+('Trajectory Map'!G1476*SIN(RADIANS(90-2*DEGREES(ASIN($D$5/2000))))/COS(RADIANS(90-2*DEGREES(ASIN($D$5/2000))))-('Trajectory Map'!G1476*'Trajectory Map'!G1476/((VLOOKUP($D$5,$AD$3:$AR$2002,15,FALSE)*4*COS(RADIANS(90-2*DEGREES(ASIN($D$5/2000))))*COS(RADIANS(90-2*DEGREES(ASIN($D$5/2000))))))))</f>
        <v>2.8889735220386834</v>
      </c>
      <c r="AD1476" s="33">
        <f t="shared" si="150"/>
        <v>1474</v>
      </c>
      <c r="AE1476" s="33">
        <f t="shared" ref="AE1476:AE1539" si="153">SQRT($AC$7-(AD1476*AD1476))</f>
        <v>1351.7854859407244</v>
      </c>
      <c r="AH1476" s="33">
        <f t="shared" ref="AH1476:AH1539" si="154">DEGREES(ASIN(AD1476/2000))</f>
        <v>47.476484751814603</v>
      </c>
      <c r="AI1476" s="33">
        <f t="shared" ref="AI1476:AI1539" si="155">90-AH1476</f>
        <v>42.523515248185397</v>
      </c>
      <c r="AK1476" s="75">
        <f t="shared" si="151"/>
        <v>-4.9529695036292054</v>
      </c>
      <c r="AN1476" s="64"/>
      <c r="AQ1476" s="64"/>
      <c r="AR1476" s="75">
        <f>(SQRT((SIN(RADIANS(90-DEGREES(ASIN(AD1476/2000))))*SQRT(2*Basic!$C$4*9.81)*Tool!$B$125*SIN(RADIANS(90-DEGREES(ASIN(AD1476/2000))))*SQRT(2*Basic!$C$4*9.81)*Tool!$B$125)+(COS(RADIANS(90-DEGREES(ASIN(AD1476/2000))))*SQRT(2*Basic!$C$4*9.81)*COS(RADIANS(90-DEGREES(ASIN(AD1476/2000))))*SQRT(2*Basic!$C$4*9.81))))*(SQRT((SIN(RADIANS(90-DEGREES(ASIN(AD1476/2000))))*SQRT(2*Basic!$C$4*9.81)*Tool!$B$125*SIN(RADIANS(90-DEGREES(ASIN(AD1476/2000))))*SQRT(2*Basic!$C$4*9.81)*Tool!$B$125)+(COS(RADIANS(90-DEGREES(ASIN(AD1476/2000))))*SQRT(2*Basic!$C$4*9.81)*COS(RADIANS(90-DEGREES(ASIN(AD1476/2000))))*SQRT(2*Basic!$C$4*9.81))))/(2*9.81)</f>
        <v>1.4101127088399998</v>
      </c>
      <c r="AS1476" s="75">
        <f>(1/9.81)*((SQRT((SIN(RADIANS(90-DEGREES(ASIN(AD1476/2000))))*SQRT(2*Basic!$C$4*9.81)*Tool!$B$125*SIN(RADIANS(90-DEGREES(ASIN(AD1476/2000))))*SQRT(2*Basic!$C$4*9.81)*Tool!$B$125)+(COS(RADIANS(90-DEGREES(ASIN(AD1476/2000))))*SQRT(2*Basic!$C$4*9.81)*COS(RADIANS(90-DEGREES(ASIN(AD1476/2000))))*SQRT(2*Basic!$C$4*9.81))))*SIN(RADIANS(AK1476))+(SQRT(((SQRT((SIN(RADIANS(90-DEGREES(ASIN(AD1476/2000))))*SQRT(2*Basic!$C$4*9.81)*Tool!$B$125*SIN(RADIANS(90-DEGREES(ASIN(AD1476/2000))))*SQRT(2*Basic!$C$4*9.81)*Tool!$B$125)+(COS(RADIANS(90-DEGREES(ASIN(AD1476/2000))))*SQRT(2*Basic!$C$4*9.81)*COS(RADIANS(90-DEGREES(ASIN(AD1476/2000))))*SQRT(2*Basic!$C$4*9.81))))*SIN(RADIANS(AK1476))*(SQRT((SIN(RADIANS(90-DEGREES(ASIN(AD1476/2000))))*SQRT(2*Basic!$C$4*9.81)*Tool!$B$125*SIN(RADIANS(90-DEGREES(ASIN(AD1476/2000))))*SQRT(2*Basic!$C$4*9.81)*Tool!$B$125)+(COS(RADIANS(90-DEGREES(ASIN(AD1476/2000))))*SQRT(2*Basic!$C$4*9.81)*COS(RADIANS(90-DEGREES(ASIN(AD1476/2000))))*SQRT(2*Basic!$C$4*9.81))))*SIN(RADIANS(AK1476)))-19.62*(-Basic!$C$3))))*(SQRT((SIN(RADIANS(90-DEGREES(ASIN(AD1476/2000))))*SQRT(2*Basic!$C$4*9.81)*Tool!$B$125*SIN(RADIANS(90-DEGREES(ASIN(AD1476/2000))))*SQRT(2*Basic!$C$4*9.81)*Tool!$B$125)+(COS(RADIANS(90-DEGREES(ASIN(AD1476/2000))))*SQRT(2*Basic!$C$4*9.81)*COS(RADIANS(90-DEGREES(ASIN(AD1476/2000))))*SQRT(2*Basic!$C$4*9.81))))*COS(RADIANS(AK1476))</f>
        <v>5.5582165240216952</v>
      </c>
    </row>
    <row r="1477" spans="6:45" x14ac:dyDescent="0.3">
      <c r="F1477">
        <v>1475</v>
      </c>
      <c r="G1477" s="31">
        <f t="shared" si="152"/>
        <v>4.3483613057367068</v>
      </c>
      <c r="H1477" s="35">
        <f>Tool!$E$10+('Trajectory Map'!G1477*SIN(RADIANS(90-2*DEGREES(ASIN($D$5/2000))))/COS(RADIANS(90-2*DEGREES(ASIN($D$5/2000))))-('Trajectory Map'!G1477*'Trajectory Map'!G1477/((VLOOKUP($D$5,$AD$3:$AR$2002,15,FALSE)*4*COS(RADIANS(90-2*DEGREES(ASIN($D$5/2000))))*COS(RADIANS(90-2*DEGREES(ASIN($D$5/2000))))))))</f>
        <v>2.8843158954122865</v>
      </c>
      <c r="AD1477" s="33">
        <f t="shared" ref="AD1477:AD1540" si="156">AD1476+1</f>
        <v>1475</v>
      </c>
      <c r="AE1477" s="33">
        <f t="shared" si="153"/>
        <v>1350.6942659240099</v>
      </c>
      <c r="AH1477" s="33">
        <f t="shared" si="154"/>
        <v>47.518887124567648</v>
      </c>
      <c r="AI1477" s="33">
        <f t="shared" si="155"/>
        <v>42.481112875432352</v>
      </c>
      <c r="AK1477" s="75">
        <f t="shared" ref="AK1477:AK1540" si="157">90-(AH1477*2)</f>
        <v>-5.0377742491352961</v>
      </c>
      <c r="AN1477" s="64"/>
      <c r="AQ1477" s="64"/>
      <c r="AR1477" s="75">
        <f>(SQRT((SIN(RADIANS(90-DEGREES(ASIN(AD1477/2000))))*SQRT(2*Basic!$C$4*9.81)*Tool!$B$125*SIN(RADIANS(90-DEGREES(ASIN(AD1477/2000))))*SQRT(2*Basic!$C$4*9.81)*Tool!$B$125)+(COS(RADIANS(90-DEGREES(ASIN(AD1477/2000))))*SQRT(2*Basic!$C$4*9.81)*COS(RADIANS(90-DEGREES(ASIN(AD1477/2000))))*SQRT(2*Basic!$C$4*9.81))))*(SQRT((SIN(RADIANS(90-DEGREES(ASIN(AD1477/2000))))*SQRT(2*Basic!$C$4*9.81)*Tool!$B$125*SIN(RADIANS(90-DEGREES(ASIN(AD1477/2000))))*SQRT(2*Basic!$C$4*9.81)*Tool!$B$125)+(COS(RADIANS(90-DEGREES(ASIN(AD1477/2000))))*SQRT(2*Basic!$C$4*9.81)*COS(RADIANS(90-DEGREES(ASIN(AD1477/2000))))*SQRT(2*Basic!$C$4*9.81))))/(2*9.81)</f>
        <v>1.41090330625</v>
      </c>
      <c r="AS1477" s="75">
        <f>(1/9.81)*((SQRT((SIN(RADIANS(90-DEGREES(ASIN(AD1477/2000))))*SQRT(2*Basic!$C$4*9.81)*Tool!$B$125*SIN(RADIANS(90-DEGREES(ASIN(AD1477/2000))))*SQRT(2*Basic!$C$4*9.81)*Tool!$B$125)+(COS(RADIANS(90-DEGREES(ASIN(AD1477/2000))))*SQRT(2*Basic!$C$4*9.81)*COS(RADIANS(90-DEGREES(ASIN(AD1477/2000))))*SQRT(2*Basic!$C$4*9.81))))*SIN(RADIANS(AK1477))+(SQRT(((SQRT((SIN(RADIANS(90-DEGREES(ASIN(AD1477/2000))))*SQRT(2*Basic!$C$4*9.81)*Tool!$B$125*SIN(RADIANS(90-DEGREES(ASIN(AD1477/2000))))*SQRT(2*Basic!$C$4*9.81)*Tool!$B$125)+(COS(RADIANS(90-DEGREES(ASIN(AD1477/2000))))*SQRT(2*Basic!$C$4*9.81)*COS(RADIANS(90-DEGREES(ASIN(AD1477/2000))))*SQRT(2*Basic!$C$4*9.81))))*SIN(RADIANS(AK1477))*(SQRT((SIN(RADIANS(90-DEGREES(ASIN(AD1477/2000))))*SQRT(2*Basic!$C$4*9.81)*Tool!$B$125*SIN(RADIANS(90-DEGREES(ASIN(AD1477/2000))))*SQRT(2*Basic!$C$4*9.81)*Tool!$B$125)+(COS(RADIANS(90-DEGREES(ASIN(AD1477/2000))))*SQRT(2*Basic!$C$4*9.81)*COS(RADIANS(90-DEGREES(ASIN(AD1477/2000))))*SQRT(2*Basic!$C$4*9.81))))*SIN(RADIANS(AK1477)))-19.62*(-Basic!$C$3))))*(SQRT((SIN(RADIANS(90-DEGREES(ASIN(AD1477/2000))))*SQRT(2*Basic!$C$4*9.81)*Tool!$B$125*SIN(RADIANS(90-DEGREES(ASIN(AD1477/2000))))*SQRT(2*Basic!$C$4*9.81)*Tool!$B$125)+(COS(RADIANS(90-DEGREES(ASIN(AD1477/2000))))*SQRT(2*Basic!$C$4*9.81)*COS(RADIANS(90-DEGREES(ASIN(AD1477/2000))))*SQRT(2*Basic!$C$4*9.81))))*COS(RADIANS(AK1477))</f>
        <v>5.5550202184229587</v>
      </c>
    </row>
    <row r="1478" spans="6:45" x14ac:dyDescent="0.3">
      <c r="F1478">
        <v>1476</v>
      </c>
      <c r="G1478" s="31">
        <f t="shared" si="152"/>
        <v>4.3513093472999183</v>
      </c>
      <c r="H1478" s="35">
        <f>Tool!$E$10+('Trajectory Map'!G1478*SIN(RADIANS(90-2*DEGREES(ASIN($D$5/2000))))/COS(RADIANS(90-2*DEGREES(ASIN($D$5/2000))))-('Trajectory Map'!G1478*'Trajectory Map'!G1478/((VLOOKUP($D$5,$AD$3:$AR$2002,15,FALSE)*4*COS(RADIANS(90-2*DEGREES(ASIN($D$5/2000))))*COS(RADIANS(90-2*DEGREES(ASIN($D$5/2000))))))))</f>
        <v>2.8796548151923758</v>
      </c>
      <c r="AD1478" s="33">
        <f t="shared" si="156"/>
        <v>1476</v>
      </c>
      <c r="AE1478" s="33">
        <f t="shared" si="153"/>
        <v>1349.6014226429966</v>
      </c>
      <c r="AH1478" s="33">
        <f t="shared" si="154"/>
        <v>47.56132379336389</v>
      </c>
      <c r="AI1478" s="33">
        <f t="shared" si="155"/>
        <v>42.43867620663611</v>
      </c>
      <c r="AK1478" s="75">
        <f t="shared" si="157"/>
        <v>-5.1226475867277799</v>
      </c>
      <c r="AN1478" s="64"/>
      <c r="AQ1478" s="64"/>
      <c r="AR1478" s="75">
        <f>(SQRT((SIN(RADIANS(90-DEGREES(ASIN(AD1478/2000))))*SQRT(2*Basic!$C$4*9.81)*Tool!$B$125*SIN(RADIANS(90-DEGREES(ASIN(AD1478/2000))))*SQRT(2*Basic!$C$4*9.81)*Tool!$B$125)+(COS(RADIANS(90-DEGREES(ASIN(AD1478/2000))))*SQRT(2*Basic!$C$4*9.81)*COS(RADIANS(90-DEGREES(ASIN(AD1478/2000))))*SQRT(2*Basic!$C$4*9.81))))*(SQRT((SIN(RADIANS(90-DEGREES(ASIN(AD1478/2000))))*SQRT(2*Basic!$C$4*9.81)*Tool!$B$125*SIN(RADIANS(90-DEGREES(ASIN(AD1478/2000))))*SQRT(2*Basic!$C$4*9.81)*Tool!$B$125)+(COS(RADIANS(90-DEGREES(ASIN(AD1478/2000))))*SQRT(2*Basic!$C$4*9.81)*COS(RADIANS(90-DEGREES(ASIN(AD1478/2000))))*SQRT(2*Basic!$C$4*9.81))))/(2*9.81)</f>
        <v>1.41169443984</v>
      </c>
      <c r="AS1478" s="75">
        <f>(1/9.81)*((SQRT((SIN(RADIANS(90-DEGREES(ASIN(AD1478/2000))))*SQRT(2*Basic!$C$4*9.81)*Tool!$B$125*SIN(RADIANS(90-DEGREES(ASIN(AD1478/2000))))*SQRT(2*Basic!$C$4*9.81)*Tool!$B$125)+(COS(RADIANS(90-DEGREES(ASIN(AD1478/2000))))*SQRT(2*Basic!$C$4*9.81)*COS(RADIANS(90-DEGREES(ASIN(AD1478/2000))))*SQRT(2*Basic!$C$4*9.81))))*SIN(RADIANS(AK1478))+(SQRT(((SQRT((SIN(RADIANS(90-DEGREES(ASIN(AD1478/2000))))*SQRT(2*Basic!$C$4*9.81)*Tool!$B$125*SIN(RADIANS(90-DEGREES(ASIN(AD1478/2000))))*SQRT(2*Basic!$C$4*9.81)*Tool!$B$125)+(COS(RADIANS(90-DEGREES(ASIN(AD1478/2000))))*SQRT(2*Basic!$C$4*9.81)*COS(RADIANS(90-DEGREES(ASIN(AD1478/2000))))*SQRT(2*Basic!$C$4*9.81))))*SIN(RADIANS(AK1478))*(SQRT((SIN(RADIANS(90-DEGREES(ASIN(AD1478/2000))))*SQRT(2*Basic!$C$4*9.81)*Tool!$B$125*SIN(RADIANS(90-DEGREES(ASIN(AD1478/2000))))*SQRT(2*Basic!$C$4*9.81)*Tool!$B$125)+(COS(RADIANS(90-DEGREES(ASIN(AD1478/2000))))*SQRT(2*Basic!$C$4*9.81)*COS(RADIANS(90-DEGREES(ASIN(AD1478/2000))))*SQRT(2*Basic!$C$4*9.81))))*SIN(RADIANS(AK1478)))-19.62*(-Basic!$C$3))))*(SQRT((SIN(RADIANS(90-DEGREES(ASIN(AD1478/2000))))*SQRT(2*Basic!$C$4*9.81)*Tool!$B$125*SIN(RADIANS(90-DEGREES(ASIN(AD1478/2000))))*SQRT(2*Basic!$C$4*9.81)*Tool!$B$125)+(COS(RADIANS(90-DEGREES(ASIN(AD1478/2000))))*SQRT(2*Basic!$C$4*9.81)*COS(RADIANS(90-DEGREES(ASIN(AD1478/2000))))*SQRT(2*Basic!$C$4*9.81))))*COS(RADIANS(AK1478))</f>
        <v>5.5518082652629239</v>
      </c>
    </row>
    <row r="1479" spans="6:45" x14ac:dyDescent="0.3">
      <c r="F1479">
        <v>1477</v>
      </c>
      <c r="G1479" s="31">
        <f t="shared" si="152"/>
        <v>4.3542573888631289</v>
      </c>
      <c r="H1479" s="35">
        <f>Tool!$E$10+('Trajectory Map'!G1479*SIN(RADIANS(90-2*DEGREES(ASIN($D$5/2000))))/COS(RADIANS(90-2*DEGREES(ASIN($D$5/2000))))-('Trajectory Map'!G1479*'Trajectory Map'!G1479/((VLOOKUP($D$5,$AD$3:$AR$2002,15,FALSE)*4*COS(RADIANS(90-2*DEGREES(ASIN($D$5/2000))))*COS(RADIANS(90-2*DEGREES(ASIN($D$5/2000))))))))</f>
        <v>2.8749902813789521</v>
      </c>
      <c r="AD1479" s="33">
        <f t="shared" si="156"/>
        <v>1477</v>
      </c>
      <c r="AE1479" s="33">
        <f t="shared" si="153"/>
        <v>1348.5069521511559</v>
      </c>
      <c r="AH1479" s="33">
        <f t="shared" si="154"/>
        <v>47.60379486489299</v>
      </c>
      <c r="AI1479" s="33">
        <f t="shared" si="155"/>
        <v>42.39620513510701</v>
      </c>
      <c r="AK1479" s="75">
        <f t="shared" si="157"/>
        <v>-5.2075897297859797</v>
      </c>
      <c r="AN1479" s="64"/>
      <c r="AQ1479" s="64"/>
      <c r="AR1479" s="75">
        <f>(SQRT((SIN(RADIANS(90-DEGREES(ASIN(AD1479/2000))))*SQRT(2*Basic!$C$4*9.81)*Tool!$B$125*SIN(RADIANS(90-DEGREES(ASIN(AD1479/2000))))*SQRT(2*Basic!$C$4*9.81)*Tool!$B$125)+(COS(RADIANS(90-DEGREES(ASIN(AD1479/2000))))*SQRT(2*Basic!$C$4*9.81)*COS(RADIANS(90-DEGREES(ASIN(AD1479/2000))))*SQRT(2*Basic!$C$4*9.81))))*(SQRT((SIN(RADIANS(90-DEGREES(ASIN(AD1479/2000))))*SQRT(2*Basic!$C$4*9.81)*Tool!$B$125*SIN(RADIANS(90-DEGREES(ASIN(AD1479/2000))))*SQRT(2*Basic!$C$4*9.81)*Tool!$B$125)+(COS(RADIANS(90-DEGREES(ASIN(AD1479/2000))))*SQRT(2*Basic!$C$4*9.81)*COS(RADIANS(90-DEGREES(ASIN(AD1479/2000))))*SQRT(2*Basic!$C$4*9.81))))/(2*9.81)</f>
        <v>1.4124861096099999</v>
      </c>
      <c r="AS1479" s="75">
        <f>(1/9.81)*((SQRT((SIN(RADIANS(90-DEGREES(ASIN(AD1479/2000))))*SQRT(2*Basic!$C$4*9.81)*Tool!$B$125*SIN(RADIANS(90-DEGREES(ASIN(AD1479/2000))))*SQRT(2*Basic!$C$4*9.81)*Tool!$B$125)+(COS(RADIANS(90-DEGREES(ASIN(AD1479/2000))))*SQRT(2*Basic!$C$4*9.81)*COS(RADIANS(90-DEGREES(ASIN(AD1479/2000))))*SQRT(2*Basic!$C$4*9.81))))*SIN(RADIANS(AK1479))+(SQRT(((SQRT((SIN(RADIANS(90-DEGREES(ASIN(AD1479/2000))))*SQRT(2*Basic!$C$4*9.81)*Tool!$B$125*SIN(RADIANS(90-DEGREES(ASIN(AD1479/2000))))*SQRT(2*Basic!$C$4*9.81)*Tool!$B$125)+(COS(RADIANS(90-DEGREES(ASIN(AD1479/2000))))*SQRT(2*Basic!$C$4*9.81)*COS(RADIANS(90-DEGREES(ASIN(AD1479/2000))))*SQRT(2*Basic!$C$4*9.81))))*SIN(RADIANS(AK1479))*(SQRT((SIN(RADIANS(90-DEGREES(ASIN(AD1479/2000))))*SQRT(2*Basic!$C$4*9.81)*Tool!$B$125*SIN(RADIANS(90-DEGREES(ASIN(AD1479/2000))))*SQRT(2*Basic!$C$4*9.81)*Tool!$B$125)+(COS(RADIANS(90-DEGREES(ASIN(AD1479/2000))))*SQRT(2*Basic!$C$4*9.81)*COS(RADIANS(90-DEGREES(ASIN(AD1479/2000))))*SQRT(2*Basic!$C$4*9.81))))*SIN(RADIANS(AK1479)))-19.62*(-Basic!$C$3))))*(SQRT((SIN(RADIANS(90-DEGREES(ASIN(AD1479/2000))))*SQRT(2*Basic!$C$4*9.81)*Tool!$B$125*SIN(RADIANS(90-DEGREES(ASIN(AD1479/2000))))*SQRT(2*Basic!$C$4*9.81)*Tool!$B$125)+(COS(RADIANS(90-DEGREES(ASIN(AD1479/2000))))*SQRT(2*Basic!$C$4*9.81)*COS(RADIANS(90-DEGREES(ASIN(AD1479/2000))))*SQRT(2*Basic!$C$4*9.81))))*COS(RADIANS(AK1479))</f>
        <v>5.5485806571706018</v>
      </c>
    </row>
    <row r="1480" spans="6:45" x14ac:dyDescent="0.3">
      <c r="F1480">
        <v>1478</v>
      </c>
      <c r="G1480" s="31">
        <f t="shared" si="152"/>
        <v>4.3572054304263403</v>
      </c>
      <c r="H1480" s="35">
        <f>Tool!$E$10+('Trajectory Map'!G1480*SIN(RADIANS(90-2*DEGREES(ASIN($D$5/2000))))/COS(RADIANS(90-2*DEGREES(ASIN($D$5/2000))))-('Trajectory Map'!G1480*'Trajectory Map'!G1480/((VLOOKUP($D$5,$AD$3:$AR$2002,15,FALSE)*4*COS(RADIANS(90-2*DEGREES(ASIN($D$5/2000))))*COS(RADIANS(90-2*DEGREES(ASIN($D$5/2000))))))))</f>
        <v>2.8703222939720128</v>
      </c>
      <c r="AD1480" s="33">
        <f t="shared" si="156"/>
        <v>1478</v>
      </c>
      <c r="AE1480" s="33">
        <f t="shared" si="153"/>
        <v>1347.4108504832518</v>
      </c>
      <c r="AH1480" s="33">
        <f t="shared" si="154"/>
        <v>47.646300446353465</v>
      </c>
      <c r="AI1480" s="33">
        <f t="shared" si="155"/>
        <v>42.353699553646535</v>
      </c>
      <c r="AK1480" s="75">
        <f t="shared" si="157"/>
        <v>-5.292600892706929</v>
      </c>
      <c r="AN1480" s="64"/>
      <c r="AQ1480" s="64"/>
      <c r="AR1480" s="75">
        <f>(SQRT((SIN(RADIANS(90-DEGREES(ASIN(AD1480/2000))))*SQRT(2*Basic!$C$4*9.81)*Tool!$B$125*SIN(RADIANS(90-DEGREES(ASIN(AD1480/2000))))*SQRT(2*Basic!$C$4*9.81)*Tool!$B$125)+(COS(RADIANS(90-DEGREES(ASIN(AD1480/2000))))*SQRT(2*Basic!$C$4*9.81)*COS(RADIANS(90-DEGREES(ASIN(AD1480/2000))))*SQRT(2*Basic!$C$4*9.81))))*(SQRT((SIN(RADIANS(90-DEGREES(ASIN(AD1480/2000))))*SQRT(2*Basic!$C$4*9.81)*Tool!$B$125*SIN(RADIANS(90-DEGREES(ASIN(AD1480/2000))))*SQRT(2*Basic!$C$4*9.81)*Tool!$B$125)+(COS(RADIANS(90-DEGREES(ASIN(AD1480/2000))))*SQRT(2*Basic!$C$4*9.81)*COS(RADIANS(90-DEGREES(ASIN(AD1480/2000))))*SQRT(2*Basic!$C$4*9.81))))/(2*9.81)</f>
        <v>1.4132783155600002</v>
      </c>
      <c r="AS1480" s="75">
        <f>(1/9.81)*((SQRT((SIN(RADIANS(90-DEGREES(ASIN(AD1480/2000))))*SQRT(2*Basic!$C$4*9.81)*Tool!$B$125*SIN(RADIANS(90-DEGREES(ASIN(AD1480/2000))))*SQRT(2*Basic!$C$4*9.81)*Tool!$B$125)+(COS(RADIANS(90-DEGREES(ASIN(AD1480/2000))))*SQRT(2*Basic!$C$4*9.81)*COS(RADIANS(90-DEGREES(ASIN(AD1480/2000))))*SQRT(2*Basic!$C$4*9.81))))*SIN(RADIANS(AK1480))+(SQRT(((SQRT((SIN(RADIANS(90-DEGREES(ASIN(AD1480/2000))))*SQRT(2*Basic!$C$4*9.81)*Tool!$B$125*SIN(RADIANS(90-DEGREES(ASIN(AD1480/2000))))*SQRT(2*Basic!$C$4*9.81)*Tool!$B$125)+(COS(RADIANS(90-DEGREES(ASIN(AD1480/2000))))*SQRT(2*Basic!$C$4*9.81)*COS(RADIANS(90-DEGREES(ASIN(AD1480/2000))))*SQRT(2*Basic!$C$4*9.81))))*SIN(RADIANS(AK1480))*(SQRT((SIN(RADIANS(90-DEGREES(ASIN(AD1480/2000))))*SQRT(2*Basic!$C$4*9.81)*Tool!$B$125*SIN(RADIANS(90-DEGREES(ASIN(AD1480/2000))))*SQRT(2*Basic!$C$4*9.81)*Tool!$B$125)+(COS(RADIANS(90-DEGREES(ASIN(AD1480/2000))))*SQRT(2*Basic!$C$4*9.81)*COS(RADIANS(90-DEGREES(ASIN(AD1480/2000))))*SQRT(2*Basic!$C$4*9.81))))*SIN(RADIANS(AK1480)))-19.62*(-Basic!$C$3))))*(SQRT((SIN(RADIANS(90-DEGREES(ASIN(AD1480/2000))))*SQRT(2*Basic!$C$4*9.81)*Tool!$B$125*SIN(RADIANS(90-DEGREES(ASIN(AD1480/2000))))*SQRT(2*Basic!$C$4*9.81)*Tool!$B$125)+(COS(RADIANS(90-DEGREES(ASIN(AD1480/2000))))*SQRT(2*Basic!$C$4*9.81)*COS(RADIANS(90-DEGREES(ASIN(AD1480/2000))))*SQRT(2*Basic!$C$4*9.81))))*COS(RADIANS(AK1480))</f>
        <v>5.5453373867802611</v>
      </c>
    </row>
    <row r="1481" spans="6:45" x14ac:dyDescent="0.3">
      <c r="F1481">
        <v>1479</v>
      </c>
      <c r="G1481" s="31">
        <f t="shared" si="152"/>
        <v>4.3601534719895518</v>
      </c>
      <c r="H1481" s="35">
        <f>Tool!$E$10+('Trajectory Map'!G1481*SIN(RADIANS(90-2*DEGREES(ASIN($D$5/2000))))/COS(RADIANS(90-2*DEGREES(ASIN($D$5/2000))))-('Trajectory Map'!G1481*'Trajectory Map'!G1481/((VLOOKUP($D$5,$AD$3:$AR$2002,15,FALSE)*4*COS(RADIANS(90-2*DEGREES(ASIN($D$5/2000))))*COS(RADIANS(90-2*DEGREES(ASIN($D$5/2000))))))))</f>
        <v>2.8656508529715587</v>
      </c>
      <c r="AD1481" s="33">
        <f t="shared" si="156"/>
        <v>1479</v>
      </c>
      <c r="AE1481" s="33">
        <f t="shared" si="153"/>
        <v>1346.3131136552151</v>
      </c>
      <c r="AH1481" s="33">
        <f t="shared" si="154"/>
        <v>47.688840645456132</v>
      </c>
      <c r="AI1481" s="33">
        <f t="shared" si="155"/>
        <v>42.311159354543868</v>
      </c>
      <c r="AK1481" s="75">
        <f t="shared" si="157"/>
        <v>-5.377681290912264</v>
      </c>
      <c r="AN1481" s="64"/>
      <c r="AQ1481" s="64"/>
      <c r="AR1481" s="75">
        <f>(SQRT((SIN(RADIANS(90-DEGREES(ASIN(AD1481/2000))))*SQRT(2*Basic!$C$4*9.81)*Tool!$B$125*SIN(RADIANS(90-DEGREES(ASIN(AD1481/2000))))*SQRT(2*Basic!$C$4*9.81)*Tool!$B$125)+(COS(RADIANS(90-DEGREES(ASIN(AD1481/2000))))*SQRT(2*Basic!$C$4*9.81)*COS(RADIANS(90-DEGREES(ASIN(AD1481/2000))))*SQRT(2*Basic!$C$4*9.81))))*(SQRT((SIN(RADIANS(90-DEGREES(ASIN(AD1481/2000))))*SQRT(2*Basic!$C$4*9.81)*Tool!$B$125*SIN(RADIANS(90-DEGREES(ASIN(AD1481/2000))))*SQRT(2*Basic!$C$4*9.81)*Tool!$B$125)+(COS(RADIANS(90-DEGREES(ASIN(AD1481/2000))))*SQRT(2*Basic!$C$4*9.81)*COS(RADIANS(90-DEGREES(ASIN(AD1481/2000))))*SQRT(2*Basic!$C$4*9.81))))/(2*9.81)</f>
        <v>1.4140710576900004</v>
      </c>
      <c r="AS1481" s="75">
        <f>(1/9.81)*((SQRT((SIN(RADIANS(90-DEGREES(ASIN(AD1481/2000))))*SQRT(2*Basic!$C$4*9.81)*Tool!$B$125*SIN(RADIANS(90-DEGREES(ASIN(AD1481/2000))))*SQRT(2*Basic!$C$4*9.81)*Tool!$B$125)+(COS(RADIANS(90-DEGREES(ASIN(AD1481/2000))))*SQRT(2*Basic!$C$4*9.81)*COS(RADIANS(90-DEGREES(ASIN(AD1481/2000))))*SQRT(2*Basic!$C$4*9.81))))*SIN(RADIANS(AK1481))+(SQRT(((SQRT((SIN(RADIANS(90-DEGREES(ASIN(AD1481/2000))))*SQRT(2*Basic!$C$4*9.81)*Tool!$B$125*SIN(RADIANS(90-DEGREES(ASIN(AD1481/2000))))*SQRT(2*Basic!$C$4*9.81)*Tool!$B$125)+(COS(RADIANS(90-DEGREES(ASIN(AD1481/2000))))*SQRT(2*Basic!$C$4*9.81)*COS(RADIANS(90-DEGREES(ASIN(AD1481/2000))))*SQRT(2*Basic!$C$4*9.81))))*SIN(RADIANS(AK1481))*(SQRT((SIN(RADIANS(90-DEGREES(ASIN(AD1481/2000))))*SQRT(2*Basic!$C$4*9.81)*Tool!$B$125*SIN(RADIANS(90-DEGREES(ASIN(AD1481/2000))))*SQRT(2*Basic!$C$4*9.81)*Tool!$B$125)+(COS(RADIANS(90-DEGREES(ASIN(AD1481/2000))))*SQRT(2*Basic!$C$4*9.81)*COS(RADIANS(90-DEGREES(ASIN(AD1481/2000))))*SQRT(2*Basic!$C$4*9.81))))*SIN(RADIANS(AK1481)))-19.62*(-Basic!$C$3))))*(SQRT((SIN(RADIANS(90-DEGREES(ASIN(AD1481/2000))))*SQRT(2*Basic!$C$4*9.81)*Tool!$B$125*SIN(RADIANS(90-DEGREES(ASIN(AD1481/2000))))*SQRT(2*Basic!$C$4*9.81)*Tool!$B$125)+(COS(RADIANS(90-DEGREES(ASIN(AD1481/2000))))*SQRT(2*Basic!$C$4*9.81)*COS(RADIANS(90-DEGREES(ASIN(AD1481/2000))))*SQRT(2*Basic!$C$4*9.81))))*COS(RADIANS(AK1481))</f>
        <v>5.5420784467309971</v>
      </c>
    </row>
    <row r="1482" spans="6:45" x14ac:dyDescent="0.3">
      <c r="F1482">
        <v>1480</v>
      </c>
      <c r="G1482" s="31">
        <f t="shared" si="152"/>
        <v>4.3631015135527633</v>
      </c>
      <c r="H1482" s="35">
        <f>Tool!$E$10+('Trajectory Map'!G1482*SIN(RADIANS(90-2*DEGREES(ASIN($D$5/2000))))/COS(RADIANS(90-2*DEGREES(ASIN($D$5/2000))))-('Trajectory Map'!G1482*'Trajectory Map'!G1482/((VLOOKUP($D$5,$AD$3:$AR$2002,15,FALSE)*4*COS(RADIANS(90-2*DEGREES(ASIN($D$5/2000))))*COS(RADIANS(90-2*DEGREES(ASIN($D$5/2000))))))))</f>
        <v>2.8609759583775909</v>
      </c>
      <c r="AD1482" s="33">
        <f t="shared" si="156"/>
        <v>1480</v>
      </c>
      <c r="AE1482" s="33">
        <f t="shared" si="153"/>
        <v>1345.2137376640189</v>
      </c>
      <c r="AH1482" s="33">
        <f t="shared" si="154"/>
        <v>47.731415570427529</v>
      </c>
      <c r="AI1482" s="33">
        <f t="shared" si="155"/>
        <v>42.268584429572471</v>
      </c>
      <c r="AK1482" s="75">
        <f t="shared" si="157"/>
        <v>-5.4628311408550587</v>
      </c>
      <c r="AN1482" s="64"/>
      <c r="AQ1482" s="64"/>
      <c r="AR1482" s="75">
        <f>(SQRT((SIN(RADIANS(90-DEGREES(ASIN(AD1482/2000))))*SQRT(2*Basic!$C$4*9.81)*Tool!$B$125*SIN(RADIANS(90-DEGREES(ASIN(AD1482/2000))))*SQRT(2*Basic!$C$4*9.81)*Tool!$B$125)+(COS(RADIANS(90-DEGREES(ASIN(AD1482/2000))))*SQRT(2*Basic!$C$4*9.81)*COS(RADIANS(90-DEGREES(ASIN(AD1482/2000))))*SQRT(2*Basic!$C$4*9.81))))*(SQRT((SIN(RADIANS(90-DEGREES(ASIN(AD1482/2000))))*SQRT(2*Basic!$C$4*9.81)*Tool!$B$125*SIN(RADIANS(90-DEGREES(ASIN(AD1482/2000))))*SQRT(2*Basic!$C$4*9.81)*Tool!$B$125)+(COS(RADIANS(90-DEGREES(ASIN(AD1482/2000))))*SQRT(2*Basic!$C$4*9.81)*COS(RADIANS(90-DEGREES(ASIN(AD1482/2000))))*SQRT(2*Basic!$C$4*9.81))))/(2*9.81)</f>
        <v>1.4148643360000002</v>
      </c>
      <c r="AS1482" s="75">
        <f>(1/9.81)*((SQRT((SIN(RADIANS(90-DEGREES(ASIN(AD1482/2000))))*SQRT(2*Basic!$C$4*9.81)*Tool!$B$125*SIN(RADIANS(90-DEGREES(ASIN(AD1482/2000))))*SQRT(2*Basic!$C$4*9.81)*Tool!$B$125)+(COS(RADIANS(90-DEGREES(ASIN(AD1482/2000))))*SQRT(2*Basic!$C$4*9.81)*COS(RADIANS(90-DEGREES(ASIN(AD1482/2000))))*SQRT(2*Basic!$C$4*9.81))))*SIN(RADIANS(AK1482))+(SQRT(((SQRT((SIN(RADIANS(90-DEGREES(ASIN(AD1482/2000))))*SQRT(2*Basic!$C$4*9.81)*Tool!$B$125*SIN(RADIANS(90-DEGREES(ASIN(AD1482/2000))))*SQRT(2*Basic!$C$4*9.81)*Tool!$B$125)+(COS(RADIANS(90-DEGREES(ASIN(AD1482/2000))))*SQRT(2*Basic!$C$4*9.81)*COS(RADIANS(90-DEGREES(ASIN(AD1482/2000))))*SQRT(2*Basic!$C$4*9.81))))*SIN(RADIANS(AK1482))*(SQRT((SIN(RADIANS(90-DEGREES(ASIN(AD1482/2000))))*SQRT(2*Basic!$C$4*9.81)*Tool!$B$125*SIN(RADIANS(90-DEGREES(ASIN(AD1482/2000))))*SQRT(2*Basic!$C$4*9.81)*Tool!$B$125)+(COS(RADIANS(90-DEGREES(ASIN(AD1482/2000))))*SQRT(2*Basic!$C$4*9.81)*COS(RADIANS(90-DEGREES(ASIN(AD1482/2000))))*SQRT(2*Basic!$C$4*9.81))))*SIN(RADIANS(AK1482)))-19.62*(-Basic!$C$3))))*(SQRT((SIN(RADIANS(90-DEGREES(ASIN(AD1482/2000))))*SQRT(2*Basic!$C$4*9.81)*Tool!$B$125*SIN(RADIANS(90-DEGREES(ASIN(AD1482/2000))))*SQRT(2*Basic!$C$4*9.81)*Tool!$B$125)+(COS(RADIANS(90-DEGREES(ASIN(AD1482/2000))))*SQRT(2*Basic!$C$4*9.81)*COS(RADIANS(90-DEGREES(ASIN(AD1482/2000))))*SQRT(2*Basic!$C$4*9.81))))*COS(RADIANS(AK1482))</f>
        <v>5.5388038296663344</v>
      </c>
    </row>
    <row r="1483" spans="6:45" x14ac:dyDescent="0.3">
      <c r="F1483">
        <v>1481</v>
      </c>
      <c r="G1483" s="31">
        <f t="shared" si="152"/>
        <v>4.3660495551159748</v>
      </c>
      <c r="H1483" s="35">
        <f>Tool!$E$10+('Trajectory Map'!G1483*SIN(RADIANS(90-2*DEGREES(ASIN($D$5/2000))))/COS(RADIANS(90-2*DEGREES(ASIN($D$5/2000))))-('Trajectory Map'!G1483*'Trajectory Map'!G1483/((VLOOKUP($D$5,$AD$3:$AR$2002,15,FALSE)*4*COS(RADIANS(90-2*DEGREES(ASIN($D$5/2000))))*COS(RADIANS(90-2*DEGREES(ASIN($D$5/2000))))))))</f>
        <v>2.8562976101901096</v>
      </c>
      <c r="AD1483" s="33">
        <f t="shared" si="156"/>
        <v>1481</v>
      </c>
      <c r="AE1483" s="33">
        <f t="shared" si="153"/>
        <v>1344.1127184875531</v>
      </c>
      <c r="AH1483" s="33">
        <f t="shared" si="154"/>
        <v>47.774025330013515</v>
      </c>
      <c r="AI1483" s="33">
        <f t="shared" si="155"/>
        <v>42.225974669986485</v>
      </c>
      <c r="AK1483" s="75">
        <f t="shared" si="157"/>
        <v>-5.5480506600270303</v>
      </c>
      <c r="AN1483" s="64"/>
      <c r="AQ1483" s="64"/>
      <c r="AR1483" s="75">
        <f>(SQRT((SIN(RADIANS(90-DEGREES(ASIN(AD1483/2000))))*SQRT(2*Basic!$C$4*9.81)*Tool!$B$125*SIN(RADIANS(90-DEGREES(ASIN(AD1483/2000))))*SQRT(2*Basic!$C$4*9.81)*Tool!$B$125)+(COS(RADIANS(90-DEGREES(ASIN(AD1483/2000))))*SQRT(2*Basic!$C$4*9.81)*COS(RADIANS(90-DEGREES(ASIN(AD1483/2000))))*SQRT(2*Basic!$C$4*9.81))))*(SQRT((SIN(RADIANS(90-DEGREES(ASIN(AD1483/2000))))*SQRT(2*Basic!$C$4*9.81)*Tool!$B$125*SIN(RADIANS(90-DEGREES(ASIN(AD1483/2000))))*SQRT(2*Basic!$C$4*9.81)*Tool!$B$125)+(COS(RADIANS(90-DEGREES(ASIN(AD1483/2000))))*SQRT(2*Basic!$C$4*9.81)*COS(RADIANS(90-DEGREES(ASIN(AD1483/2000))))*SQRT(2*Basic!$C$4*9.81))))/(2*9.81)</f>
        <v>1.4156581504900001</v>
      </c>
      <c r="AS1483" s="75">
        <f>(1/9.81)*((SQRT((SIN(RADIANS(90-DEGREES(ASIN(AD1483/2000))))*SQRT(2*Basic!$C$4*9.81)*Tool!$B$125*SIN(RADIANS(90-DEGREES(ASIN(AD1483/2000))))*SQRT(2*Basic!$C$4*9.81)*Tool!$B$125)+(COS(RADIANS(90-DEGREES(ASIN(AD1483/2000))))*SQRT(2*Basic!$C$4*9.81)*COS(RADIANS(90-DEGREES(ASIN(AD1483/2000))))*SQRT(2*Basic!$C$4*9.81))))*SIN(RADIANS(AK1483))+(SQRT(((SQRT((SIN(RADIANS(90-DEGREES(ASIN(AD1483/2000))))*SQRT(2*Basic!$C$4*9.81)*Tool!$B$125*SIN(RADIANS(90-DEGREES(ASIN(AD1483/2000))))*SQRT(2*Basic!$C$4*9.81)*Tool!$B$125)+(COS(RADIANS(90-DEGREES(ASIN(AD1483/2000))))*SQRT(2*Basic!$C$4*9.81)*COS(RADIANS(90-DEGREES(ASIN(AD1483/2000))))*SQRT(2*Basic!$C$4*9.81))))*SIN(RADIANS(AK1483))*(SQRT((SIN(RADIANS(90-DEGREES(ASIN(AD1483/2000))))*SQRT(2*Basic!$C$4*9.81)*Tool!$B$125*SIN(RADIANS(90-DEGREES(ASIN(AD1483/2000))))*SQRT(2*Basic!$C$4*9.81)*Tool!$B$125)+(COS(RADIANS(90-DEGREES(ASIN(AD1483/2000))))*SQRT(2*Basic!$C$4*9.81)*COS(RADIANS(90-DEGREES(ASIN(AD1483/2000))))*SQRT(2*Basic!$C$4*9.81))))*SIN(RADIANS(AK1483)))-19.62*(-Basic!$C$3))))*(SQRT((SIN(RADIANS(90-DEGREES(ASIN(AD1483/2000))))*SQRT(2*Basic!$C$4*9.81)*Tool!$B$125*SIN(RADIANS(90-DEGREES(ASIN(AD1483/2000))))*SQRT(2*Basic!$C$4*9.81)*Tool!$B$125)+(COS(RADIANS(90-DEGREES(ASIN(AD1483/2000))))*SQRT(2*Basic!$C$4*9.81)*COS(RADIANS(90-DEGREES(ASIN(AD1483/2000))))*SQRT(2*Basic!$C$4*9.81))))*COS(RADIANS(AK1483))</f>
        <v>5.5355135282337669</v>
      </c>
    </row>
    <row r="1484" spans="6:45" x14ac:dyDescent="0.3">
      <c r="F1484">
        <v>1482</v>
      </c>
      <c r="G1484" s="31">
        <f t="shared" si="152"/>
        <v>4.3689975966791854</v>
      </c>
      <c r="H1484" s="35">
        <f>Tool!$E$10+('Trajectory Map'!G1484*SIN(RADIANS(90-2*DEGREES(ASIN($D$5/2000))))/COS(RADIANS(90-2*DEGREES(ASIN($D$5/2000))))-('Trajectory Map'!G1484*'Trajectory Map'!G1484/((VLOOKUP($D$5,$AD$3:$AR$2002,15,FALSE)*4*COS(RADIANS(90-2*DEGREES(ASIN($D$5/2000))))*COS(RADIANS(90-2*DEGREES(ASIN($D$5/2000))))))))</f>
        <v>2.851615808409115</v>
      </c>
      <c r="AD1484" s="33">
        <f t="shared" si="156"/>
        <v>1482</v>
      </c>
      <c r="AE1484" s="33">
        <f t="shared" si="153"/>
        <v>1343.0100520844958</v>
      </c>
      <c r="AH1484" s="33">
        <f t="shared" si="154"/>
        <v>47.816670033482623</v>
      </c>
      <c r="AI1484" s="33">
        <f t="shared" si="155"/>
        <v>42.183329966517377</v>
      </c>
      <c r="AK1484" s="75">
        <f t="shared" si="157"/>
        <v>-5.6333400669652463</v>
      </c>
      <c r="AN1484" s="64"/>
      <c r="AQ1484" s="64"/>
      <c r="AR1484" s="75">
        <f>(SQRT((SIN(RADIANS(90-DEGREES(ASIN(AD1484/2000))))*SQRT(2*Basic!$C$4*9.81)*Tool!$B$125*SIN(RADIANS(90-DEGREES(ASIN(AD1484/2000))))*SQRT(2*Basic!$C$4*9.81)*Tool!$B$125)+(COS(RADIANS(90-DEGREES(ASIN(AD1484/2000))))*SQRT(2*Basic!$C$4*9.81)*COS(RADIANS(90-DEGREES(ASIN(AD1484/2000))))*SQRT(2*Basic!$C$4*9.81))))*(SQRT((SIN(RADIANS(90-DEGREES(ASIN(AD1484/2000))))*SQRT(2*Basic!$C$4*9.81)*Tool!$B$125*SIN(RADIANS(90-DEGREES(ASIN(AD1484/2000))))*SQRT(2*Basic!$C$4*9.81)*Tool!$B$125)+(COS(RADIANS(90-DEGREES(ASIN(AD1484/2000))))*SQRT(2*Basic!$C$4*9.81)*COS(RADIANS(90-DEGREES(ASIN(AD1484/2000))))*SQRT(2*Basic!$C$4*9.81))))/(2*9.81)</f>
        <v>1.41645250116</v>
      </c>
      <c r="AS1484" s="75">
        <f>(1/9.81)*((SQRT((SIN(RADIANS(90-DEGREES(ASIN(AD1484/2000))))*SQRT(2*Basic!$C$4*9.81)*Tool!$B$125*SIN(RADIANS(90-DEGREES(ASIN(AD1484/2000))))*SQRT(2*Basic!$C$4*9.81)*Tool!$B$125)+(COS(RADIANS(90-DEGREES(ASIN(AD1484/2000))))*SQRT(2*Basic!$C$4*9.81)*COS(RADIANS(90-DEGREES(ASIN(AD1484/2000))))*SQRT(2*Basic!$C$4*9.81))))*SIN(RADIANS(AK1484))+(SQRT(((SQRT((SIN(RADIANS(90-DEGREES(ASIN(AD1484/2000))))*SQRT(2*Basic!$C$4*9.81)*Tool!$B$125*SIN(RADIANS(90-DEGREES(ASIN(AD1484/2000))))*SQRT(2*Basic!$C$4*9.81)*Tool!$B$125)+(COS(RADIANS(90-DEGREES(ASIN(AD1484/2000))))*SQRT(2*Basic!$C$4*9.81)*COS(RADIANS(90-DEGREES(ASIN(AD1484/2000))))*SQRT(2*Basic!$C$4*9.81))))*SIN(RADIANS(AK1484))*(SQRT((SIN(RADIANS(90-DEGREES(ASIN(AD1484/2000))))*SQRT(2*Basic!$C$4*9.81)*Tool!$B$125*SIN(RADIANS(90-DEGREES(ASIN(AD1484/2000))))*SQRT(2*Basic!$C$4*9.81)*Tool!$B$125)+(COS(RADIANS(90-DEGREES(ASIN(AD1484/2000))))*SQRT(2*Basic!$C$4*9.81)*COS(RADIANS(90-DEGREES(ASIN(AD1484/2000))))*SQRT(2*Basic!$C$4*9.81))))*SIN(RADIANS(AK1484)))-19.62*(-Basic!$C$3))))*(SQRT((SIN(RADIANS(90-DEGREES(ASIN(AD1484/2000))))*SQRT(2*Basic!$C$4*9.81)*Tool!$B$125*SIN(RADIANS(90-DEGREES(ASIN(AD1484/2000))))*SQRT(2*Basic!$C$4*9.81)*Tool!$B$125)+(COS(RADIANS(90-DEGREES(ASIN(AD1484/2000))))*SQRT(2*Basic!$C$4*9.81)*COS(RADIANS(90-DEGREES(ASIN(AD1484/2000))))*SQRT(2*Basic!$C$4*9.81))))*COS(RADIANS(AK1484))</f>
        <v>5.5322075350843622</v>
      </c>
    </row>
    <row r="1485" spans="6:45" x14ac:dyDescent="0.3">
      <c r="F1485">
        <v>1483</v>
      </c>
      <c r="G1485" s="31">
        <f t="shared" si="152"/>
        <v>4.3719456382423969</v>
      </c>
      <c r="H1485" s="35">
        <f>Tool!$E$10+('Trajectory Map'!G1485*SIN(RADIANS(90-2*DEGREES(ASIN($D$5/2000))))/COS(RADIANS(90-2*DEGREES(ASIN($D$5/2000))))-('Trajectory Map'!G1485*'Trajectory Map'!G1485/((VLOOKUP($D$5,$AD$3:$AR$2002,15,FALSE)*4*COS(RADIANS(90-2*DEGREES(ASIN($D$5/2000))))*COS(RADIANS(90-2*DEGREES(ASIN($D$5/2000))))))))</f>
        <v>2.8469305530346052</v>
      </c>
      <c r="AD1485" s="33">
        <f t="shared" si="156"/>
        <v>1483</v>
      </c>
      <c r="AE1485" s="33">
        <f t="shared" si="153"/>
        <v>1341.9057343941861</v>
      </c>
      <c r="AH1485" s="33">
        <f t="shared" si="154"/>
        <v>47.859349790629778</v>
      </c>
      <c r="AI1485" s="33">
        <f t="shared" si="155"/>
        <v>42.140650209370222</v>
      </c>
      <c r="AK1485" s="75">
        <f t="shared" si="157"/>
        <v>-5.7186995812595569</v>
      </c>
      <c r="AN1485" s="64"/>
      <c r="AQ1485" s="64"/>
      <c r="AR1485" s="75">
        <f>(SQRT((SIN(RADIANS(90-DEGREES(ASIN(AD1485/2000))))*SQRT(2*Basic!$C$4*9.81)*Tool!$B$125*SIN(RADIANS(90-DEGREES(ASIN(AD1485/2000))))*SQRT(2*Basic!$C$4*9.81)*Tool!$B$125)+(COS(RADIANS(90-DEGREES(ASIN(AD1485/2000))))*SQRT(2*Basic!$C$4*9.81)*COS(RADIANS(90-DEGREES(ASIN(AD1485/2000))))*SQRT(2*Basic!$C$4*9.81))))*(SQRT((SIN(RADIANS(90-DEGREES(ASIN(AD1485/2000))))*SQRT(2*Basic!$C$4*9.81)*Tool!$B$125*SIN(RADIANS(90-DEGREES(ASIN(AD1485/2000))))*SQRT(2*Basic!$C$4*9.81)*Tool!$B$125)+(COS(RADIANS(90-DEGREES(ASIN(AD1485/2000))))*SQRT(2*Basic!$C$4*9.81)*COS(RADIANS(90-DEGREES(ASIN(AD1485/2000))))*SQRT(2*Basic!$C$4*9.81))))/(2*9.81)</f>
        <v>1.4172473880100001</v>
      </c>
      <c r="AS1485" s="75">
        <f>(1/9.81)*((SQRT((SIN(RADIANS(90-DEGREES(ASIN(AD1485/2000))))*SQRT(2*Basic!$C$4*9.81)*Tool!$B$125*SIN(RADIANS(90-DEGREES(ASIN(AD1485/2000))))*SQRT(2*Basic!$C$4*9.81)*Tool!$B$125)+(COS(RADIANS(90-DEGREES(ASIN(AD1485/2000))))*SQRT(2*Basic!$C$4*9.81)*COS(RADIANS(90-DEGREES(ASIN(AD1485/2000))))*SQRT(2*Basic!$C$4*9.81))))*SIN(RADIANS(AK1485))+(SQRT(((SQRT((SIN(RADIANS(90-DEGREES(ASIN(AD1485/2000))))*SQRT(2*Basic!$C$4*9.81)*Tool!$B$125*SIN(RADIANS(90-DEGREES(ASIN(AD1485/2000))))*SQRT(2*Basic!$C$4*9.81)*Tool!$B$125)+(COS(RADIANS(90-DEGREES(ASIN(AD1485/2000))))*SQRT(2*Basic!$C$4*9.81)*COS(RADIANS(90-DEGREES(ASIN(AD1485/2000))))*SQRT(2*Basic!$C$4*9.81))))*SIN(RADIANS(AK1485))*(SQRT((SIN(RADIANS(90-DEGREES(ASIN(AD1485/2000))))*SQRT(2*Basic!$C$4*9.81)*Tool!$B$125*SIN(RADIANS(90-DEGREES(ASIN(AD1485/2000))))*SQRT(2*Basic!$C$4*9.81)*Tool!$B$125)+(COS(RADIANS(90-DEGREES(ASIN(AD1485/2000))))*SQRT(2*Basic!$C$4*9.81)*COS(RADIANS(90-DEGREES(ASIN(AD1485/2000))))*SQRT(2*Basic!$C$4*9.81))))*SIN(RADIANS(AK1485)))-19.62*(-Basic!$C$3))))*(SQRT((SIN(RADIANS(90-DEGREES(ASIN(AD1485/2000))))*SQRT(2*Basic!$C$4*9.81)*Tool!$B$125*SIN(RADIANS(90-DEGREES(ASIN(AD1485/2000))))*SQRT(2*Basic!$C$4*9.81)*Tool!$B$125)+(COS(RADIANS(90-DEGREES(ASIN(AD1485/2000))))*SQRT(2*Basic!$C$4*9.81)*COS(RADIANS(90-DEGREES(ASIN(AD1485/2000))))*SQRT(2*Basic!$C$4*9.81))))*COS(RADIANS(AK1485))</f>
        <v>5.5288858428722953</v>
      </c>
    </row>
    <row r="1486" spans="6:45" x14ac:dyDescent="0.3">
      <c r="F1486">
        <v>1484</v>
      </c>
      <c r="G1486" s="31">
        <f t="shared" si="152"/>
        <v>4.3748936798056084</v>
      </c>
      <c r="H1486" s="35">
        <f>Tool!$E$10+('Trajectory Map'!G1486*SIN(RADIANS(90-2*DEGREES(ASIN($D$5/2000))))/COS(RADIANS(90-2*DEGREES(ASIN($D$5/2000))))-('Trajectory Map'!G1486*'Trajectory Map'!G1486/((VLOOKUP($D$5,$AD$3:$AR$2002,15,FALSE)*4*COS(RADIANS(90-2*DEGREES(ASIN($D$5/2000))))*COS(RADIANS(90-2*DEGREES(ASIN($D$5/2000))))))))</f>
        <v>2.8422418440665815</v>
      </c>
      <c r="AD1486" s="33">
        <f t="shared" si="156"/>
        <v>1484</v>
      </c>
      <c r="AE1486" s="33">
        <f t="shared" si="153"/>
        <v>1340.7997613364944</v>
      </c>
      <c r="AH1486" s="33">
        <f t="shared" si="154"/>
        <v>47.902064711779737</v>
      </c>
      <c r="AI1486" s="33">
        <f t="shared" si="155"/>
        <v>42.097935288220263</v>
      </c>
      <c r="AK1486" s="75">
        <f t="shared" si="157"/>
        <v>-5.8041294235594734</v>
      </c>
      <c r="AN1486" s="64"/>
      <c r="AQ1486" s="64"/>
      <c r="AR1486" s="75">
        <f>(SQRT((SIN(RADIANS(90-DEGREES(ASIN(AD1486/2000))))*SQRT(2*Basic!$C$4*9.81)*Tool!$B$125*SIN(RADIANS(90-DEGREES(ASIN(AD1486/2000))))*SQRT(2*Basic!$C$4*9.81)*Tool!$B$125)+(COS(RADIANS(90-DEGREES(ASIN(AD1486/2000))))*SQRT(2*Basic!$C$4*9.81)*COS(RADIANS(90-DEGREES(ASIN(AD1486/2000))))*SQRT(2*Basic!$C$4*9.81))))*(SQRT((SIN(RADIANS(90-DEGREES(ASIN(AD1486/2000))))*SQRT(2*Basic!$C$4*9.81)*Tool!$B$125*SIN(RADIANS(90-DEGREES(ASIN(AD1486/2000))))*SQRT(2*Basic!$C$4*9.81)*Tool!$B$125)+(COS(RADIANS(90-DEGREES(ASIN(AD1486/2000))))*SQRT(2*Basic!$C$4*9.81)*COS(RADIANS(90-DEGREES(ASIN(AD1486/2000))))*SQRT(2*Basic!$C$4*9.81))))/(2*9.81)</f>
        <v>1.4180428110399999</v>
      </c>
      <c r="AS1486" s="75">
        <f>(1/9.81)*((SQRT((SIN(RADIANS(90-DEGREES(ASIN(AD1486/2000))))*SQRT(2*Basic!$C$4*9.81)*Tool!$B$125*SIN(RADIANS(90-DEGREES(ASIN(AD1486/2000))))*SQRT(2*Basic!$C$4*9.81)*Tool!$B$125)+(COS(RADIANS(90-DEGREES(ASIN(AD1486/2000))))*SQRT(2*Basic!$C$4*9.81)*COS(RADIANS(90-DEGREES(ASIN(AD1486/2000))))*SQRT(2*Basic!$C$4*9.81))))*SIN(RADIANS(AK1486))+(SQRT(((SQRT((SIN(RADIANS(90-DEGREES(ASIN(AD1486/2000))))*SQRT(2*Basic!$C$4*9.81)*Tool!$B$125*SIN(RADIANS(90-DEGREES(ASIN(AD1486/2000))))*SQRT(2*Basic!$C$4*9.81)*Tool!$B$125)+(COS(RADIANS(90-DEGREES(ASIN(AD1486/2000))))*SQRT(2*Basic!$C$4*9.81)*COS(RADIANS(90-DEGREES(ASIN(AD1486/2000))))*SQRT(2*Basic!$C$4*9.81))))*SIN(RADIANS(AK1486))*(SQRT((SIN(RADIANS(90-DEGREES(ASIN(AD1486/2000))))*SQRT(2*Basic!$C$4*9.81)*Tool!$B$125*SIN(RADIANS(90-DEGREES(ASIN(AD1486/2000))))*SQRT(2*Basic!$C$4*9.81)*Tool!$B$125)+(COS(RADIANS(90-DEGREES(ASIN(AD1486/2000))))*SQRT(2*Basic!$C$4*9.81)*COS(RADIANS(90-DEGREES(ASIN(AD1486/2000))))*SQRT(2*Basic!$C$4*9.81))))*SIN(RADIANS(AK1486)))-19.62*(-Basic!$C$3))))*(SQRT((SIN(RADIANS(90-DEGREES(ASIN(AD1486/2000))))*SQRT(2*Basic!$C$4*9.81)*Tool!$B$125*SIN(RADIANS(90-DEGREES(ASIN(AD1486/2000))))*SQRT(2*Basic!$C$4*9.81)*Tool!$B$125)+(COS(RADIANS(90-DEGREES(ASIN(AD1486/2000))))*SQRT(2*Basic!$C$4*9.81)*COS(RADIANS(90-DEGREES(ASIN(AD1486/2000))))*SQRT(2*Basic!$C$4*9.81))))*COS(RADIANS(AK1486))</f>
        <v>5.5255484442544232</v>
      </c>
    </row>
    <row r="1487" spans="6:45" x14ac:dyDescent="0.3">
      <c r="F1487">
        <v>1485</v>
      </c>
      <c r="G1487" s="31">
        <f t="shared" si="152"/>
        <v>4.3778417213688199</v>
      </c>
      <c r="H1487" s="35">
        <f>Tool!$E$10+('Trajectory Map'!G1487*SIN(RADIANS(90-2*DEGREES(ASIN($D$5/2000))))/COS(RADIANS(90-2*DEGREES(ASIN($D$5/2000))))-('Trajectory Map'!G1487*'Trajectory Map'!G1487/((VLOOKUP($D$5,$AD$3:$AR$2002,15,FALSE)*4*COS(RADIANS(90-2*DEGREES(ASIN($D$5/2000))))*COS(RADIANS(90-2*DEGREES(ASIN($D$5/2000))))))))</f>
        <v>2.8375496815050427</v>
      </c>
      <c r="AD1487" s="33">
        <f t="shared" si="156"/>
        <v>1485</v>
      </c>
      <c r="AE1487" s="33">
        <f t="shared" si="153"/>
        <v>1339.6921288116907</v>
      </c>
      <c r="AH1487" s="33">
        <f t="shared" si="154"/>
        <v>47.944814907790828</v>
      </c>
      <c r="AI1487" s="33">
        <f t="shared" si="155"/>
        <v>42.055185092209172</v>
      </c>
      <c r="AK1487" s="75">
        <f t="shared" si="157"/>
        <v>-5.8896298155816567</v>
      </c>
      <c r="AN1487" s="64"/>
      <c r="AQ1487" s="64"/>
      <c r="AR1487" s="75">
        <f>(SQRT((SIN(RADIANS(90-DEGREES(ASIN(AD1487/2000))))*SQRT(2*Basic!$C$4*9.81)*Tool!$B$125*SIN(RADIANS(90-DEGREES(ASIN(AD1487/2000))))*SQRT(2*Basic!$C$4*9.81)*Tool!$B$125)+(COS(RADIANS(90-DEGREES(ASIN(AD1487/2000))))*SQRT(2*Basic!$C$4*9.81)*COS(RADIANS(90-DEGREES(ASIN(AD1487/2000))))*SQRT(2*Basic!$C$4*9.81))))*(SQRT((SIN(RADIANS(90-DEGREES(ASIN(AD1487/2000))))*SQRT(2*Basic!$C$4*9.81)*Tool!$B$125*SIN(RADIANS(90-DEGREES(ASIN(AD1487/2000))))*SQRT(2*Basic!$C$4*9.81)*Tool!$B$125)+(COS(RADIANS(90-DEGREES(ASIN(AD1487/2000))))*SQRT(2*Basic!$C$4*9.81)*COS(RADIANS(90-DEGREES(ASIN(AD1487/2000))))*SQRT(2*Basic!$C$4*9.81))))/(2*9.81)</f>
        <v>1.4188387702500003</v>
      </c>
      <c r="AS1487" s="75">
        <f>(1/9.81)*((SQRT((SIN(RADIANS(90-DEGREES(ASIN(AD1487/2000))))*SQRT(2*Basic!$C$4*9.81)*Tool!$B$125*SIN(RADIANS(90-DEGREES(ASIN(AD1487/2000))))*SQRT(2*Basic!$C$4*9.81)*Tool!$B$125)+(COS(RADIANS(90-DEGREES(ASIN(AD1487/2000))))*SQRT(2*Basic!$C$4*9.81)*COS(RADIANS(90-DEGREES(ASIN(AD1487/2000))))*SQRT(2*Basic!$C$4*9.81))))*SIN(RADIANS(AK1487))+(SQRT(((SQRT((SIN(RADIANS(90-DEGREES(ASIN(AD1487/2000))))*SQRT(2*Basic!$C$4*9.81)*Tool!$B$125*SIN(RADIANS(90-DEGREES(ASIN(AD1487/2000))))*SQRT(2*Basic!$C$4*9.81)*Tool!$B$125)+(COS(RADIANS(90-DEGREES(ASIN(AD1487/2000))))*SQRT(2*Basic!$C$4*9.81)*COS(RADIANS(90-DEGREES(ASIN(AD1487/2000))))*SQRT(2*Basic!$C$4*9.81))))*SIN(RADIANS(AK1487))*(SQRT((SIN(RADIANS(90-DEGREES(ASIN(AD1487/2000))))*SQRT(2*Basic!$C$4*9.81)*Tool!$B$125*SIN(RADIANS(90-DEGREES(ASIN(AD1487/2000))))*SQRT(2*Basic!$C$4*9.81)*Tool!$B$125)+(COS(RADIANS(90-DEGREES(ASIN(AD1487/2000))))*SQRT(2*Basic!$C$4*9.81)*COS(RADIANS(90-DEGREES(ASIN(AD1487/2000))))*SQRT(2*Basic!$C$4*9.81))))*SIN(RADIANS(AK1487)))-19.62*(-Basic!$C$3))))*(SQRT((SIN(RADIANS(90-DEGREES(ASIN(AD1487/2000))))*SQRT(2*Basic!$C$4*9.81)*Tool!$B$125*SIN(RADIANS(90-DEGREES(ASIN(AD1487/2000))))*SQRT(2*Basic!$C$4*9.81)*Tool!$B$125)+(COS(RADIANS(90-DEGREES(ASIN(AD1487/2000))))*SQRT(2*Basic!$C$4*9.81)*COS(RADIANS(90-DEGREES(ASIN(AD1487/2000))))*SQRT(2*Basic!$C$4*9.81))))*COS(RADIANS(AK1487))</f>
        <v>5.5221953318898329</v>
      </c>
    </row>
    <row r="1488" spans="6:45" x14ac:dyDescent="0.3">
      <c r="F1488">
        <v>1486</v>
      </c>
      <c r="G1488" s="31">
        <f t="shared" si="152"/>
        <v>4.3807897629320314</v>
      </c>
      <c r="H1488" s="35">
        <f>Tool!$E$10+('Trajectory Map'!G1488*SIN(RADIANS(90-2*DEGREES(ASIN($D$5/2000))))/COS(RADIANS(90-2*DEGREES(ASIN($D$5/2000))))-('Trajectory Map'!G1488*'Trajectory Map'!G1488/((VLOOKUP($D$5,$AD$3:$AR$2002,15,FALSE)*4*COS(RADIANS(90-2*DEGREES(ASIN($D$5/2000))))*COS(RADIANS(90-2*DEGREES(ASIN($D$5/2000))))))))</f>
        <v>2.8328540653499905</v>
      </c>
      <c r="AD1488" s="33">
        <f t="shared" si="156"/>
        <v>1486</v>
      </c>
      <c r="AE1488" s="33">
        <f t="shared" si="153"/>
        <v>1338.5828327003153</v>
      </c>
      <c r="AH1488" s="33">
        <f t="shared" si="154"/>
        <v>47.987600490058469</v>
      </c>
      <c r="AI1488" s="33">
        <f t="shared" si="155"/>
        <v>42.012399509941531</v>
      </c>
      <c r="AK1488" s="75">
        <f t="shared" si="157"/>
        <v>-5.9752009801169379</v>
      </c>
      <c r="AN1488" s="64"/>
      <c r="AQ1488" s="64"/>
      <c r="AR1488" s="75">
        <f>(SQRT((SIN(RADIANS(90-DEGREES(ASIN(AD1488/2000))))*SQRT(2*Basic!$C$4*9.81)*Tool!$B$125*SIN(RADIANS(90-DEGREES(ASIN(AD1488/2000))))*SQRT(2*Basic!$C$4*9.81)*Tool!$B$125)+(COS(RADIANS(90-DEGREES(ASIN(AD1488/2000))))*SQRT(2*Basic!$C$4*9.81)*COS(RADIANS(90-DEGREES(ASIN(AD1488/2000))))*SQRT(2*Basic!$C$4*9.81))))*(SQRT((SIN(RADIANS(90-DEGREES(ASIN(AD1488/2000))))*SQRT(2*Basic!$C$4*9.81)*Tool!$B$125*SIN(RADIANS(90-DEGREES(ASIN(AD1488/2000))))*SQRT(2*Basic!$C$4*9.81)*Tool!$B$125)+(COS(RADIANS(90-DEGREES(ASIN(AD1488/2000))))*SQRT(2*Basic!$C$4*9.81)*COS(RADIANS(90-DEGREES(ASIN(AD1488/2000))))*SQRT(2*Basic!$C$4*9.81))))/(2*9.81)</f>
        <v>1.4196352656400002</v>
      </c>
      <c r="AS1488" s="75">
        <f>(1/9.81)*((SQRT((SIN(RADIANS(90-DEGREES(ASIN(AD1488/2000))))*SQRT(2*Basic!$C$4*9.81)*Tool!$B$125*SIN(RADIANS(90-DEGREES(ASIN(AD1488/2000))))*SQRT(2*Basic!$C$4*9.81)*Tool!$B$125)+(COS(RADIANS(90-DEGREES(ASIN(AD1488/2000))))*SQRT(2*Basic!$C$4*9.81)*COS(RADIANS(90-DEGREES(ASIN(AD1488/2000))))*SQRT(2*Basic!$C$4*9.81))))*SIN(RADIANS(AK1488))+(SQRT(((SQRT((SIN(RADIANS(90-DEGREES(ASIN(AD1488/2000))))*SQRT(2*Basic!$C$4*9.81)*Tool!$B$125*SIN(RADIANS(90-DEGREES(ASIN(AD1488/2000))))*SQRT(2*Basic!$C$4*9.81)*Tool!$B$125)+(COS(RADIANS(90-DEGREES(ASIN(AD1488/2000))))*SQRT(2*Basic!$C$4*9.81)*COS(RADIANS(90-DEGREES(ASIN(AD1488/2000))))*SQRT(2*Basic!$C$4*9.81))))*SIN(RADIANS(AK1488))*(SQRT((SIN(RADIANS(90-DEGREES(ASIN(AD1488/2000))))*SQRT(2*Basic!$C$4*9.81)*Tool!$B$125*SIN(RADIANS(90-DEGREES(ASIN(AD1488/2000))))*SQRT(2*Basic!$C$4*9.81)*Tool!$B$125)+(COS(RADIANS(90-DEGREES(ASIN(AD1488/2000))))*SQRT(2*Basic!$C$4*9.81)*COS(RADIANS(90-DEGREES(ASIN(AD1488/2000))))*SQRT(2*Basic!$C$4*9.81))))*SIN(RADIANS(AK1488)))-19.62*(-Basic!$C$3))))*(SQRT((SIN(RADIANS(90-DEGREES(ASIN(AD1488/2000))))*SQRT(2*Basic!$C$4*9.81)*Tool!$B$125*SIN(RADIANS(90-DEGREES(ASIN(AD1488/2000))))*SQRT(2*Basic!$C$4*9.81)*Tool!$B$125)+(COS(RADIANS(90-DEGREES(ASIN(AD1488/2000))))*SQRT(2*Basic!$C$4*9.81)*COS(RADIANS(90-DEGREES(ASIN(AD1488/2000))))*SQRT(2*Basic!$C$4*9.81))))*COS(RADIANS(AK1488))</f>
        <v>5.5188264984393944</v>
      </c>
    </row>
    <row r="1489" spans="6:45" x14ac:dyDescent="0.3">
      <c r="F1489">
        <v>1487</v>
      </c>
      <c r="G1489" s="31">
        <f t="shared" si="152"/>
        <v>4.383737804495242</v>
      </c>
      <c r="H1489" s="35">
        <f>Tool!$E$10+('Trajectory Map'!G1489*SIN(RADIANS(90-2*DEGREES(ASIN($D$5/2000))))/COS(RADIANS(90-2*DEGREES(ASIN($D$5/2000))))-('Trajectory Map'!G1489*'Trajectory Map'!G1489/((VLOOKUP($D$5,$AD$3:$AR$2002,15,FALSE)*4*COS(RADIANS(90-2*DEGREES(ASIN($D$5/2000))))*COS(RADIANS(90-2*DEGREES(ASIN($D$5/2000))))))))</f>
        <v>2.8281549956014258</v>
      </c>
      <c r="AD1489" s="33">
        <f t="shared" si="156"/>
        <v>1487</v>
      </c>
      <c r="AE1489" s="33">
        <f t="shared" si="153"/>
        <v>1337.4718688630426</v>
      </c>
      <c r="AH1489" s="33">
        <f t="shared" si="154"/>
        <v>48.030421570518968</v>
      </c>
      <c r="AI1489" s="33">
        <f t="shared" si="155"/>
        <v>41.969578429481032</v>
      </c>
      <c r="AK1489" s="75">
        <f t="shared" si="157"/>
        <v>-6.0608431410379353</v>
      </c>
      <c r="AN1489" s="64"/>
      <c r="AQ1489" s="64"/>
      <c r="AR1489" s="75">
        <f>(SQRT((SIN(RADIANS(90-DEGREES(ASIN(AD1489/2000))))*SQRT(2*Basic!$C$4*9.81)*Tool!$B$125*SIN(RADIANS(90-DEGREES(ASIN(AD1489/2000))))*SQRT(2*Basic!$C$4*9.81)*Tool!$B$125)+(COS(RADIANS(90-DEGREES(ASIN(AD1489/2000))))*SQRT(2*Basic!$C$4*9.81)*COS(RADIANS(90-DEGREES(ASIN(AD1489/2000))))*SQRT(2*Basic!$C$4*9.81))))*(SQRT((SIN(RADIANS(90-DEGREES(ASIN(AD1489/2000))))*SQRT(2*Basic!$C$4*9.81)*Tool!$B$125*SIN(RADIANS(90-DEGREES(ASIN(AD1489/2000))))*SQRT(2*Basic!$C$4*9.81)*Tool!$B$125)+(COS(RADIANS(90-DEGREES(ASIN(AD1489/2000))))*SQRT(2*Basic!$C$4*9.81)*COS(RADIANS(90-DEGREES(ASIN(AD1489/2000))))*SQRT(2*Basic!$C$4*9.81))))/(2*9.81)</f>
        <v>1.4204322972100001</v>
      </c>
      <c r="AS1489" s="75">
        <f>(1/9.81)*((SQRT((SIN(RADIANS(90-DEGREES(ASIN(AD1489/2000))))*SQRT(2*Basic!$C$4*9.81)*Tool!$B$125*SIN(RADIANS(90-DEGREES(ASIN(AD1489/2000))))*SQRT(2*Basic!$C$4*9.81)*Tool!$B$125)+(COS(RADIANS(90-DEGREES(ASIN(AD1489/2000))))*SQRT(2*Basic!$C$4*9.81)*COS(RADIANS(90-DEGREES(ASIN(AD1489/2000))))*SQRT(2*Basic!$C$4*9.81))))*SIN(RADIANS(AK1489))+(SQRT(((SQRT((SIN(RADIANS(90-DEGREES(ASIN(AD1489/2000))))*SQRT(2*Basic!$C$4*9.81)*Tool!$B$125*SIN(RADIANS(90-DEGREES(ASIN(AD1489/2000))))*SQRT(2*Basic!$C$4*9.81)*Tool!$B$125)+(COS(RADIANS(90-DEGREES(ASIN(AD1489/2000))))*SQRT(2*Basic!$C$4*9.81)*COS(RADIANS(90-DEGREES(ASIN(AD1489/2000))))*SQRT(2*Basic!$C$4*9.81))))*SIN(RADIANS(AK1489))*(SQRT((SIN(RADIANS(90-DEGREES(ASIN(AD1489/2000))))*SQRT(2*Basic!$C$4*9.81)*Tool!$B$125*SIN(RADIANS(90-DEGREES(ASIN(AD1489/2000))))*SQRT(2*Basic!$C$4*9.81)*Tool!$B$125)+(COS(RADIANS(90-DEGREES(ASIN(AD1489/2000))))*SQRT(2*Basic!$C$4*9.81)*COS(RADIANS(90-DEGREES(ASIN(AD1489/2000))))*SQRT(2*Basic!$C$4*9.81))))*SIN(RADIANS(AK1489)))-19.62*(-Basic!$C$3))))*(SQRT((SIN(RADIANS(90-DEGREES(ASIN(AD1489/2000))))*SQRT(2*Basic!$C$4*9.81)*Tool!$B$125*SIN(RADIANS(90-DEGREES(ASIN(AD1489/2000))))*SQRT(2*Basic!$C$4*9.81)*Tool!$B$125)+(COS(RADIANS(90-DEGREES(ASIN(AD1489/2000))))*SQRT(2*Basic!$C$4*9.81)*COS(RADIANS(90-DEGREES(ASIN(AD1489/2000))))*SQRT(2*Basic!$C$4*9.81))))*COS(RADIANS(AK1489))</f>
        <v>5.5154419365652902</v>
      </c>
    </row>
    <row r="1490" spans="6:45" x14ac:dyDescent="0.3">
      <c r="F1490">
        <v>1488</v>
      </c>
      <c r="G1490" s="31">
        <f t="shared" si="152"/>
        <v>4.3866858460584535</v>
      </c>
      <c r="H1490" s="35">
        <f>Tool!$E$10+('Trajectory Map'!G1490*SIN(RADIANS(90-2*DEGREES(ASIN($D$5/2000))))/COS(RADIANS(90-2*DEGREES(ASIN($D$5/2000))))-('Trajectory Map'!G1490*'Trajectory Map'!G1490/((VLOOKUP($D$5,$AD$3:$AR$2002,15,FALSE)*4*COS(RADIANS(90-2*DEGREES(ASIN($D$5/2000))))*COS(RADIANS(90-2*DEGREES(ASIN($D$5/2000))))))))</f>
        <v>2.8234524722593455</v>
      </c>
      <c r="AD1490" s="33">
        <f t="shared" si="156"/>
        <v>1488</v>
      </c>
      <c r="AE1490" s="33">
        <f t="shared" si="153"/>
        <v>1336.3592331405505</v>
      </c>
      <c r="AH1490" s="33">
        <f t="shared" si="154"/>
        <v>48.073278261653101</v>
      </c>
      <c r="AI1490" s="33">
        <f t="shared" si="155"/>
        <v>41.926721738346899</v>
      </c>
      <c r="AK1490" s="75">
        <f t="shared" si="157"/>
        <v>-6.1465565233062023</v>
      </c>
      <c r="AN1490" s="64"/>
      <c r="AQ1490" s="64"/>
      <c r="AR1490" s="75">
        <f>(SQRT((SIN(RADIANS(90-DEGREES(ASIN(AD1490/2000))))*SQRT(2*Basic!$C$4*9.81)*Tool!$B$125*SIN(RADIANS(90-DEGREES(ASIN(AD1490/2000))))*SQRT(2*Basic!$C$4*9.81)*Tool!$B$125)+(COS(RADIANS(90-DEGREES(ASIN(AD1490/2000))))*SQRT(2*Basic!$C$4*9.81)*COS(RADIANS(90-DEGREES(ASIN(AD1490/2000))))*SQRT(2*Basic!$C$4*9.81))))*(SQRT((SIN(RADIANS(90-DEGREES(ASIN(AD1490/2000))))*SQRT(2*Basic!$C$4*9.81)*Tool!$B$125*SIN(RADIANS(90-DEGREES(ASIN(AD1490/2000))))*SQRT(2*Basic!$C$4*9.81)*Tool!$B$125)+(COS(RADIANS(90-DEGREES(ASIN(AD1490/2000))))*SQRT(2*Basic!$C$4*9.81)*COS(RADIANS(90-DEGREES(ASIN(AD1490/2000))))*SQRT(2*Basic!$C$4*9.81))))/(2*9.81)</f>
        <v>1.4212298649600001</v>
      </c>
      <c r="AS1490" s="75">
        <f>(1/9.81)*((SQRT((SIN(RADIANS(90-DEGREES(ASIN(AD1490/2000))))*SQRT(2*Basic!$C$4*9.81)*Tool!$B$125*SIN(RADIANS(90-DEGREES(ASIN(AD1490/2000))))*SQRT(2*Basic!$C$4*9.81)*Tool!$B$125)+(COS(RADIANS(90-DEGREES(ASIN(AD1490/2000))))*SQRT(2*Basic!$C$4*9.81)*COS(RADIANS(90-DEGREES(ASIN(AD1490/2000))))*SQRT(2*Basic!$C$4*9.81))))*SIN(RADIANS(AK1490))+(SQRT(((SQRT((SIN(RADIANS(90-DEGREES(ASIN(AD1490/2000))))*SQRT(2*Basic!$C$4*9.81)*Tool!$B$125*SIN(RADIANS(90-DEGREES(ASIN(AD1490/2000))))*SQRT(2*Basic!$C$4*9.81)*Tool!$B$125)+(COS(RADIANS(90-DEGREES(ASIN(AD1490/2000))))*SQRT(2*Basic!$C$4*9.81)*COS(RADIANS(90-DEGREES(ASIN(AD1490/2000))))*SQRT(2*Basic!$C$4*9.81))))*SIN(RADIANS(AK1490))*(SQRT((SIN(RADIANS(90-DEGREES(ASIN(AD1490/2000))))*SQRT(2*Basic!$C$4*9.81)*Tool!$B$125*SIN(RADIANS(90-DEGREES(ASIN(AD1490/2000))))*SQRT(2*Basic!$C$4*9.81)*Tool!$B$125)+(COS(RADIANS(90-DEGREES(ASIN(AD1490/2000))))*SQRT(2*Basic!$C$4*9.81)*COS(RADIANS(90-DEGREES(ASIN(AD1490/2000))))*SQRT(2*Basic!$C$4*9.81))))*SIN(RADIANS(AK1490)))-19.62*(-Basic!$C$3))))*(SQRT((SIN(RADIANS(90-DEGREES(ASIN(AD1490/2000))))*SQRT(2*Basic!$C$4*9.81)*Tool!$B$125*SIN(RADIANS(90-DEGREES(ASIN(AD1490/2000))))*SQRT(2*Basic!$C$4*9.81)*Tool!$B$125)+(COS(RADIANS(90-DEGREES(ASIN(AD1490/2000))))*SQRT(2*Basic!$C$4*9.81)*COS(RADIANS(90-DEGREES(ASIN(AD1490/2000))))*SQRT(2*Basic!$C$4*9.81))))*COS(RADIANS(AK1490))</f>
        <v>5.5120416389305706</v>
      </c>
    </row>
    <row r="1491" spans="6:45" x14ac:dyDescent="0.3">
      <c r="F1491">
        <v>1489</v>
      </c>
      <c r="G1491" s="31">
        <f t="shared" si="152"/>
        <v>4.389633887621665</v>
      </c>
      <c r="H1491" s="35">
        <f>Tool!$E$10+('Trajectory Map'!G1491*SIN(RADIANS(90-2*DEGREES(ASIN($D$5/2000))))/COS(RADIANS(90-2*DEGREES(ASIN($D$5/2000))))-('Trajectory Map'!G1491*'Trajectory Map'!G1491/((VLOOKUP($D$5,$AD$3:$AR$2002,15,FALSE)*4*COS(RADIANS(90-2*DEGREES(ASIN($D$5/2000))))*COS(RADIANS(90-2*DEGREES(ASIN($D$5/2000))))))))</f>
        <v>2.8187464953237509</v>
      </c>
      <c r="AD1491" s="33">
        <f t="shared" si="156"/>
        <v>1489</v>
      </c>
      <c r="AE1491" s="33">
        <f t="shared" si="153"/>
        <v>1335.2449213533823</v>
      </c>
      <c r="AH1491" s="33">
        <f t="shared" si="154"/>
        <v>48.11617067649</v>
      </c>
      <c r="AI1491" s="33">
        <f t="shared" si="155"/>
        <v>41.88382932351</v>
      </c>
      <c r="AK1491" s="75">
        <f t="shared" si="157"/>
        <v>-6.2323413529800007</v>
      </c>
      <c r="AN1491" s="64"/>
      <c r="AQ1491" s="64"/>
      <c r="AR1491" s="75">
        <f>(SQRT((SIN(RADIANS(90-DEGREES(ASIN(AD1491/2000))))*SQRT(2*Basic!$C$4*9.81)*Tool!$B$125*SIN(RADIANS(90-DEGREES(ASIN(AD1491/2000))))*SQRT(2*Basic!$C$4*9.81)*Tool!$B$125)+(COS(RADIANS(90-DEGREES(ASIN(AD1491/2000))))*SQRT(2*Basic!$C$4*9.81)*COS(RADIANS(90-DEGREES(ASIN(AD1491/2000))))*SQRT(2*Basic!$C$4*9.81))))*(SQRT((SIN(RADIANS(90-DEGREES(ASIN(AD1491/2000))))*SQRT(2*Basic!$C$4*9.81)*Tool!$B$125*SIN(RADIANS(90-DEGREES(ASIN(AD1491/2000))))*SQRT(2*Basic!$C$4*9.81)*Tool!$B$125)+(COS(RADIANS(90-DEGREES(ASIN(AD1491/2000))))*SQRT(2*Basic!$C$4*9.81)*COS(RADIANS(90-DEGREES(ASIN(AD1491/2000))))*SQRT(2*Basic!$C$4*9.81))))/(2*9.81)</f>
        <v>1.4220279688900004</v>
      </c>
      <c r="AS1491" s="75">
        <f>(1/9.81)*((SQRT((SIN(RADIANS(90-DEGREES(ASIN(AD1491/2000))))*SQRT(2*Basic!$C$4*9.81)*Tool!$B$125*SIN(RADIANS(90-DEGREES(ASIN(AD1491/2000))))*SQRT(2*Basic!$C$4*9.81)*Tool!$B$125)+(COS(RADIANS(90-DEGREES(ASIN(AD1491/2000))))*SQRT(2*Basic!$C$4*9.81)*COS(RADIANS(90-DEGREES(ASIN(AD1491/2000))))*SQRT(2*Basic!$C$4*9.81))))*SIN(RADIANS(AK1491))+(SQRT(((SQRT((SIN(RADIANS(90-DEGREES(ASIN(AD1491/2000))))*SQRT(2*Basic!$C$4*9.81)*Tool!$B$125*SIN(RADIANS(90-DEGREES(ASIN(AD1491/2000))))*SQRT(2*Basic!$C$4*9.81)*Tool!$B$125)+(COS(RADIANS(90-DEGREES(ASIN(AD1491/2000))))*SQRT(2*Basic!$C$4*9.81)*COS(RADIANS(90-DEGREES(ASIN(AD1491/2000))))*SQRT(2*Basic!$C$4*9.81))))*SIN(RADIANS(AK1491))*(SQRT((SIN(RADIANS(90-DEGREES(ASIN(AD1491/2000))))*SQRT(2*Basic!$C$4*9.81)*Tool!$B$125*SIN(RADIANS(90-DEGREES(ASIN(AD1491/2000))))*SQRT(2*Basic!$C$4*9.81)*Tool!$B$125)+(COS(RADIANS(90-DEGREES(ASIN(AD1491/2000))))*SQRT(2*Basic!$C$4*9.81)*COS(RADIANS(90-DEGREES(ASIN(AD1491/2000))))*SQRT(2*Basic!$C$4*9.81))))*SIN(RADIANS(AK1491)))-19.62*(-Basic!$C$3))))*(SQRT((SIN(RADIANS(90-DEGREES(ASIN(AD1491/2000))))*SQRT(2*Basic!$C$4*9.81)*Tool!$B$125*SIN(RADIANS(90-DEGREES(ASIN(AD1491/2000))))*SQRT(2*Basic!$C$4*9.81)*Tool!$B$125)+(COS(RADIANS(90-DEGREES(ASIN(AD1491/2000))))*SQRT(2*Basic!$C$4*9.81)*COS(RADIANS(90-DEGREES(ASIN(AD1491/2000))))*SQRT(2*Basic!$C$4*9.81))))*COS(RADIANS(AK1491))</f>
        <v>5.5086255981986687</v>
      </c>
    </row>
    <row r="1492" spans="6:45" x14ac:dyDescent="0.3">
      <c r="F1492">
        <v>1490</v>
      </c>
      <c r="G1492" s="31">
        <f t="shared" si="152"/>
        <v>4.3925819291848764</v>
      </c>
      <c r="H1492" s="35">
        <f>Tool!$E$10+('Trajectory Map'!G1492*SIN(RADIANS(90-2*DEGREES(ASIN($D$5/2000))))/COS(RADIANS(90-2*DEGREES(ASIN($D$5/2000))))-('Trajectory Map'!G1492*'Trajectory Map'!G1492/((VLOOKUP($D$5,$AD$3:$AR$2002,15,FALSE)*4*COS(RADIANS(90-2*DEGREES(ASIN($D$5/2000))))*COS(RADIANS(90-2*DEGREES(ASIN($D$5/2000))))))))</f>
        <v>2.8140370647946424</v>
      </c>
      <c r="AD1492" s="33">
        <f t="shared" si="156"/>
        <v>1490</v>
      </c>
      <c r="AE1492" s="33">
        <f t="shared" si="153"/>
        <v>1334.1289293018124</v>
      </c>
      <c r="AH1492" s="33">
        <f t="shared" si="154"/>
        <v>48.159098928610781</v>
      </c>
      <c r="AI1492" s="33">
        <f t="shared" si="155"/>
        <v>41.840901071389219</v>
      </c>
      <c r="AK1492" s="75">
        <f t="shared" si="157"/>
        <v>-6.3181978572215627</v>
      </c>
      <c r="AN1492" s="64"/>
      <c r="AQ1492" s="64"/>
      <c r="AR1492" s="75">
        <f>(SQRT((SIN(RADIANS(90-DEGREES(ASIN(AD1492/2000))))*SQRT(2*Basic!$C$4*9.81)*Tool!$B$125*SIN(RADIANS(90-DEGREES(ASIN(AD1492/2000))))*SQRT(2*Basic!$C$4*9.81)*Tool!$B$125)+(COS(RADIANS(90-DEGREES(ASIN(AD1492/2000))))*SQRT(2*Basic!$C$4*9.81)*COS(RADIANS(90-DEGREES(ASIN(AD1492/2000))))*SQRT(2*Basic!$C$4*9.81))))*(SQRT((SIN(RADIANS(90-DEGREES(ASIN(AD1492/2000))))*SQRT(2*Basic!$C$4*9.81)*Tool!$B$125*SIN(RADIANS(90-DEGREES(ASIN(AD1492/2000))))*SQRT(2*Basic!$C$4*9.81)*Tool!$B$125)+(COS(RADIANS(90-DEGREES(ASIN(AD1492/2000))))*SQRT(2*Basic!$C$4*9.81)*COS(RADIANS(90-DEGREES(ASIN(AD1492/2000))))*SQRT(2*Basic!$C$4*9.81))))/(2*9.81)</f>
        <v>1.4228266089999997</v>
      </c>
      <c r="AS1492" s="75">
        <f>(1/9.81)*((SQRT((SIN(RADIANS(90-DEGREES(ASIN(AD1492/2000))))*SQRT(2*Basic!$C$4*9.81)*Tool!$B$125*SIN(RADIANS(90-DEGREES(ASIN(AD1492/2000))))*SQRT(2*Basic!$C$4*9.81)*Tool!$B$125)+(COS(RADIANS(90-DEGREES(ASIN(AD1492/2000))))*SQRT(2*Basic!$C$4*9.81)*COS(RADIANS(90-DEGREES(ASIN(AD1492/2000))))*SQRT(2*Basic!$C$4*9.81))))*SIN(RADIANS(AK1492))+(SQRT(((SQRT((SIN(RADIANS(90-DEGREES(ASIN(AD1492/2000))))*SQRT(2*Basic!$C$4*9.81)*Tool!$B$125*SIN(RADIANS(90-DEGREES(ASIN(AD1492/2000))))*SQRT(2*Basic!$C$4*9.81)*Tool!$B$125)+(COS(RADIANS(90-DEGREES(ASIN(AD1492/2000))))*SQRT(2*Basic!$C$4*9.81)*COS(RADIANS(90-DEGREES(ASIN(AD1492/2000))))*SQRT(2*Basic!$C$4*9.81))))*SIN(RADIANS(AK1492))*(SQRT((SIN(RADIANS(90-DEGREES(ASIN(AD1492/2000))))*SQRT(2*Basic!$C$4*9.81)*Tool!$B$125*SIN(RADIANS(90-DEGREES(ASIN(AD1492/2000))))*SQRT(2*Basic!$C$4*9.81)*Tool!$B$125)+(COS(RADIANS(90-DEGREES(ASIN(AD1492/2000))))*SQRT(2*Basic!$C$4*9.81)*COS(RADIANS(90-DEGREES(ASIN(AD1492/2000))))*SQRT(2*Basic!$C$4*9.81))))*SIN(RADIANS(AK1492)))-19.62*(-Basic!$C$3))))*(SQRT((SIN(RADIANS(90-DEGREES(ASIN(AD1492/2000))))*SQRT(2*Basic!$C$4*9.81)*Tool!$B$125*SIN(RADIANS(90-DEGREES(ASIN(AD1492/2000))))*SQRT(2*Basic!$C$4*9.81)*Tool!$B$125)+(COS(RADIANS(90-DEGREES(ASIN(AD1492/2000))))*SQRT(2*Basic!$C$4*9.81)*COS(RADIANS(90-DEGREES(ASIN(AD1492/2000))))*SQRT(2*Basic!$C$4*9.81))))*COS(RADIANS(AK1492))</f>
        <v>5.5051938070329367</v>
      </c>
    </row>
    <row r="1493" spans="6:45" x14ac:dyDescent="0.3">
      <c r="F1493">
        <v>1491</v>
      </c>
      <c r="G1493" s="31">
        <f t="shared" si="152"/>
        <v>4.395529970748087</v>
      </c>
      <c r="H1493" s="35">
        <f>Tool!$E$10+('Trajectory Map'!G1493*SIN(RADIANS(90-2*DEGREES(ASIN($D$5/2000))))/COS(RADIANS(90-2*DEGREES(ASIN($D$5/2000))))-('Trajectory Map'!G1493*'Trajectory Map'!G1493/((VLOOKUP($D$5,$AD$3:$AR$2002,15,FALSE)*4*COS(RADIANS(90-2*DEGREES(ASIN($D$5/2000))))*COS(RADIANS(90-2*DEGREES(ASIN($D$5/2000))))))))</f>
        <v>2.8093241806720211</v>
      </c>
      <c r="AD1493" s="33">
        <f t="shared" si="156"/>
        <v>1491</v>
      </c>
      <c r="AE1493" s="33">
        <f t="shared" si="153"/>
        <v>1333.0112527657072</v>
      </c>
      <c r="AH1493" s="33">
        <f t="shared" si="154"/>
        <v>48.202063132152496</v>
      </c>
      <c r="AI1493" s="33">
        <f t="shared" si="155"/>
        <v>41.797936867847504</v>
      </c>
      <c r="AK1493" s="75">
        <f t="shared" si="157"/>
        <v>-6.4041262643049919</v>
      </c>
      <c r="AN1493" s="64"/>
      <c r="AQ1493" s="64"/>
      <c r="AR1493" s="75">
        <f>(SQRT((SIN(RADIANS(90-DEGREES(ASIN(AD1493/2000))))*SQRT(2*Basic!$C$4*9.81)*Tool!$B$125*SIN(RADIANS(90-DEGREES(ASIN(AD1493/2000))))*SQRT(2*Basic!$C$4*9.81)*Tool!$B$125)+(COS(RADIANS(90-DEGREES(ASIN(AD1493/2000))))*SQRT(2*Basic!$C$4*9.81)*COS(RADIANS(90-DEGREES(ASIN(AD1493/2000))))*SQRT(2*Basic!$C$4*9.81))))*(SQRT((SIN(RADIANS(90-DEGREES(ASIN(AD1493/2000))))*SQRT(2*Basic!$C$4*9.81)*Tool!$B$125*SIN(RADIANS(90-DEGREES(ASIN(AD1493/2000))))*SQRT(2*Basic!$C$4*9.81)*Tool!$B$125)+(COS(RADIANS(90-DEGREES(ASIN(AD1493/2000))))*SQRT(2*Basic!$C$4*9.81)*COS(RADIANS(90-DEGREES(ASIN(AD1493/2000))))*SQRT(2*Basic!$C$4*9.81))))/(2*9.81)</f>
        <v>1.4236257852900005</v>
      </c>
      <c r="AS1493" s="75">
        <f>(1/9.81)*((SQRT((SIN(RADIANS(90-DEGREES(ASIN(AD1493/2000))))*SQRT(2*Basic!$C$4*9.81)*Tool!$B$125*SIN(RADIANS(90-DEGREES(ASIN(AD1493/2000))))*SQRT(2*Basic!$C$4*9.81)*Tool!$B$125)+(COS(RADIANS(90-DEGREES(ASIN(AD1493/2000))))*SQRT(2*Basic!$C$4*9.81)*COS(RADIANS(90-DEGREES(ASIN(AD1493/2000))))*SQRT(2*Basic!$C$4*9.81))))*SIN(RADIANS(AK1493))+(SQRT(((SQRT((SIN(RADIANS(90-DEGREES(ASIN(AD1493/2000))))*SQRT(2*Basic!$C$4*9.81)*Tool!$B$125*SIN(RADIANS(90-DEGREES(ASIN(AD1493/2000))))*SQRT(2*Basic!$C$4*9.81)*Tool!$B$125)+(COS(RADIANS(90-DEGREES(ASIN(AD1493/2000))))*SQRT(2*Basic!$C$4*9.81)*COS(RADIANS(90-DEGREES(ASIN(AD1493/2000))))*SQRT(2*Basic!$C$4*9.81))))*SIN(RADIANS(AK1493))*(SQRT((SIN(RADIANS(90-DEGREES(ASIN(AD1493/2000))))*SQRT(2*Basic!$C$4*9.81)*Tool!$B$125*SIN(RADIANS(90-DEGREES(ASIN(AD1493/2000))))*SQRT(2*Basic!$C$4*9.81)*Tool!$B$125)+(COS(RADIANS(90-DEGREES(ASIN(AD1493/2000))))*SQRT(2*Basic!$C$4*9.81)*COS(RADIANS(90-DEGREES(ASIN(AD1493/2000))))*SQRT(2*Basic!$C$4*9.81))))*SIN(RADIANS(AK1493)))-19.62*(-Basic!$C$3))))*(SQRT((SIN(RADIANS(90-DEGREES(ASIN(AD1493/2000))))*SQRT(2*Basic!$C$4*9.81)*Tool!$B$125*SIN(RADIANS(90-DEGREES(ASIN(AD1493/2000))))*SQRT(2*Basic!$C$4*9.81)*Tool!$B$125)+(COS(RADIANS(90-DEGREES(ASIN(AD1493/2000))))*SQRT(2*Basic!$C$4*9.81)*COS(RADIANS(90-DEGREES(ASIN(AD1493/2000))))*SQRT(2*Basic!$C$4*9.81))))*COS(RADIANS(AK1493))</f>
        <v>5.5017462580961656</v>
      </c>
    </row>
    <row r="1494" spans="6:45" x14ac:dyDescent="0.3">
      <c r="F1494">
        <v>1492</v>
      </c>
      <c r="G1494" s="31">
        <f t="shared" si="152"/>
        <v>4.3984780123112985</v>
      </c>
      <c r="H1494" s="35">
        <f>Tool!$E$10+('Trajectory Map'!G1494*SIN(RADIANS(90-2*DEGREES(ASIN($D$5/2000))))/COS(RADIANS(90-2*DEGREES(ASIN($D$5/2000))))-('Trajectory Map'!G1494*'Trajectory Map'!G1494/((VLOOKUP($D$5,$AD$3:$AR$2002,15,FALSE)*4*COS(RADIANS(90-2*DEGREES(ASIN($D$5/2000))))*COS(RADIANS(90-2*DEGREES(ASIN($D$5/2000))))))))</f>
        <v>2.8046078429558836</v>
      </c>
      <c r="AD1494" s="33">
        <f t="shared" si="156"/>
        <v>1492</v>
      </c>
      <c r="AE1494" s="33">
        <f t="shared" si="153"/>
        <v>1331.8918875043876</v>
      </c>
      <c r="AH1494" s="33">
        <f t="shared" si="154"/>
        <v>48.245063401811805</v>
      </c>
      <c r="AI1494" s="33">
        <f t="shared" si="155"/>
        <v>41.754936598188195</v>
      </c>
      <c r="AK1494" s="75">
        <f t="shared" si="157"/>
        <v>-6.4901268036236104</v>
      </c>
      <c r="AN1494" s="64"/>
      <c r="AQ1494" s="64"/>
      <c r="AR1494" s="75">
        <f>(SQRT((SIN(RADIANS(90-DEGREES(ASIN(AD1494/2000))))*SQRT(2*Basic!$C$4*9.81)*Tool!$B$125*SIN(RADIANS(90-DEGREES(ASIN(AD1494/2000))))*SQRT(2*Basic!$C$4*9.81)*Tool!$B$125)+(COS(RADIANS(90-DEGREES(ASIN(AD1494/2000))))*SQRT(2*Basic!$C$4*9.81)*COS(RADIANS(90-DEGREES(ASIN(AD1494/2000))))*SQRT(2*Basic!$C$4*9.81))))*(SQRT((SIN(RADIANS(90-DEGREES(ASIN(AD1494/2000))))*SQRT(2*Basic!$C$4*9.81)*Tool!$B$125*SIN(RADIANS(90-DEGREES(ASIN(AD1494/2000))))*SQRT(2*Basic!$C$4*9.81)*Tool!$B$125)+(COS(RADIANS(90-DEGREES(ASIN(AD1494/2000))))*SQRT(2*Basic!$C$4*9.81)*COS(RADIANS(90-DEGREES(ASIN(AD1494/2000))))*SQRT(2*Basic!$C$4*9.81))))/(2*9.81)</f>
        <v>1.4244254977599999</v>
      </c>
      <c r="AS1494" s="75">
        <f>(1/9.81)*((SQRT((SIN(RADIANS(90-DEGREES(ASIN(AD1494/2000))))*SQRT(2*Basic!$C$4*9.81)*Tool!$B$125*SIN(RADIANS(90-DEGREES(ASIN(AD1494/2000))))*SQRT(2*Basic!$C$4*9.81)*Tool!$B$125)+(COS(RADIANS(90-DEGREES(ASIN(AD1494/2000))))*SQRT(2*Basic!$C$4*9.81)*COS(RADIANS(90-DEGREES(ASIN(AD1494/2000))))*SQRT(2*Basic!$C$4*9.81))))*SIN(RADIANS(AK1494))+(SQRT(((SQRT((SIN(RADIANS(90-DEGREES(ASIN(AD1494/2000))))*SQRT(2*Basic!$C$4*9.81)*Tool!$B$125*SIN(RADIANS(90-DEGREES(ASIN(AD1494/2000))))*SQRT(2*Basic!$C$4*9.81)*Tool!$B$125)+(COS(RADIANS(90-DEGREES(ASIN(AD1494/2000))))*SQRT(2*Basic!$C$4*9.81)*COS(RADIANS(90-DEGREES(ASIN(AD1494/2000))))*SQRT(2*Basic!$C$4*9.81))))*SIN(RADIANS(AK1494))*(SQRT((SIN(RADIANS(90-DEGREES(ASIN(AD1494/2000))))*SQRT(2*Basic!$C$4*9.81)*Tool!$B$125*SIN(RADIANS(90-DEGREES(ASIN(AD1494/2000))))*SQRT(2*Basic!$C$4*9.81)*Tool!$B$125)+(COS(RADIANS(90-DEGREES(ASIN(AD1494/2000))))*SQRT(2*Basic!$C$4*9.81)*COS(RADIANS(90-DEGREES(ASIN(AD1494/2000))))*SQRT(2*Basic!$C$4*9.81))))*SIN(RADIANS(AK1494)))-19.62*(-Basic!$C$3))))*(SQRT((SIN(RADIANS(90-DEGREES(ASIN(AD1494/2000))))*SQRT(2*Basic!$C$4*9.81)*Tool!$B$125*SIN(RADIANS(90-DEGREES(ASIN(AD1494/2000))))*SQRT(2*Basic!$C$4*9.81)*Tool!$B$125)+(COS(RADIANS(90-DEGREES(ASIN(AD1494/2000))))*SQRT(2*Basic!$C$4*9.81)*COS(RADIANS(90-DEGREES(ASIN(AD1494/2000))))*SQRT(2*Basic!$C$4*9.81))))*COS(RADIANS(AK1494))</f>
        <v>5.4982829440501009</v>
      </c>
    </row>
    <row r="1495" spans="6:45" x14ac:dyDescent="0.3">
      <c r="F1495">
        <v>1493</v>
      </c>
      <c r="G1495" s="31">
        <f t="shared" si="152"/>
        <v>4.40142605387451</v>
      </c>
      <c r="H1495" s="35">
        <f>Tool!$E$10+('Trajectory Map'!G1495*SIN(RADIANS(90-2*DEGREES(ASIN($D$5/2000))))/COS(RADIANS(90-2*DEGREES(ASIN($D$5/2000))))-('Trajectory Map'!G1495*'Trajectory Map'!G1495/((VLOOKUP($D$5,$AD$3:$AR$2002,15,FALSE)*4*COS(RADIANS(90-2*DEGREES(ASIN($D$5/2000))))*COS(RADIANS(90-2*DEGREES(ASIN($D$5/2000))))))))</f>
        <v>2.7998880516462332</v>
      </c>
      <c r="AD1495" s="33">
        <f t="shared" si="156"/>
        <v>1493</v>
      </c>
      <c r="AE1495" s="33">
        <f t="shared" si="153"/>
        <v>1330.7708292564878</v>
      </c>
      <c r="AH1495" s="33">
        <f t="shared" si="154"/>
        <v>48.28809985284903</v>
      </c>
      <c r="AI1495" s="33">
        <f t="shared" si="155"/>
        <v>41.71190014715097</v>
      </c>
      <c r="AK1495" s="75">
        <f t="shared" si="157"/>
        <v>-6.576199705698059</v>
      </c>
      <c r="AN1495" s="64"/>
      <c r="AQ1495" s="64"/>
      <c r="AR1495" s="75">
        <f>(SQRT((SIN(RADIANS(90-DEGREES(ASIN(AD1495/2000))))*SQRT(2*Basic!$C$4*9.81)*Tool!$B$125*SIN(RADIANS(90-DEGREES(ASIN(AD1495/2000))))*SQRT(2*Basic!$C$4*9.81)*Tool!$B$125)+(COS(RADIANS(90-DEGREES(ASIN(AD1495/2000))))*SQRT(2*Basic!$C$4*9.81)*COS(RADIANS(90-DEGREES(ASIN(AD1495/2000))))*SQRT(2*Basic!$C$4*9.81))))*(SQRT((SIN(RADIANS(90-DEGREES(ASIN(AD1495/2000))))*SQRT(2*Basic!$C$4*9.81)*Tool!$B$125*SIN(RADIANS(90-DEGREES(ASIN(AD1495/2000))))*SQRT(2*Basic!$C$4*9.81)*Tool!$B$125)+(COS(RADIANS(90-DEGREES(ASIN(AD1495/2000))))*SQRT(2*Basic!$C$4*9.81)*COS(RADIANS(90-DEGREES(ASIN(AD1495/2000))))*SQRT(2*Basic!$C$4*9.81))))/(2*9.81)</f>
        <v>1.4252257464099998</v>
      </c>
      <c r="AS1495" s="75">
        <f>(1/9.81)*((SQRT((SIN(RADIANS(90-DEGREES(ASIN(AD1495/2000))))*SQRT(2*Basic!$C$4*9.81)*Tool!$B$125*SIN(RADIANS(90-DEGREES(ASIN(AD1495/2000))))*SQRT(2*Basic!$C$4*9.81)*Tool!$B$125)+(COS(RADIANS(90-DEGREES(ASIN(AD1495/2000))))*SQRT(2*Basic!$C$4*9.81)*COS(RADIANS(90-DEGREES(ASIN(AD1495/2000))))*SQRT(2*Basic!$C$4*9.81))))*SIN(RADIANS(AK1495))+(SQRT(((SQRT((SIN(RADIANS(90-DEGREES(ASIN(AD1495/2000))))*SQRT(2*Basic!$C$4*9.81)*Tool!$B$125*SIN(RADIANS(90-DEGREES(ASIN(AD1495/2000))))*SQRT(2*Basic!$C$4*9.81)*Tool!$B$125)+(COS(RADIANS(90-DEGREES(ASIN(AD1495/2000))))*SQRT(2*Basic!$C$4*9.81)*COS(RADIANS(90-DEGREES(ASIN(AD1495/2000))))*SQRT(2*Basic!$C$4*9.81))))*SIN(RADIANS(AK1495))*(SQRT((SIN(RADIANS(90-DEGREES(ASIN(AD1495/2000))))*SQRT(2*Basic!$C$4*9.81)*Tool!$B$125*SIN(RADIANS(90-DEGREES(ASIN(AD1495/2000))))*SQRT(2*Basic!$C$4*9.81)*Tool!$B$125)+(COS(RADIANS(90-DEGREES(ASIN(AD1495/2000))))*SQRT(2*Basic!$C$4*9.81)*COS(RADIANS(90-DEGREES(ASIN(AD1495/2000))))*SQRT(2*Basic!$C$4*9.81))))*SIN(RADIANS(AK1495)))-19.62*(-Basic!$C$3))))*(SQRT((SIN(RADIANS(90-DEGREES(ASIN(AD1495/2000))))*SQRT(2*Basic!$C$4*9.81)*Tool!$B$125*SIN(RADIANS(90-DEGREES(ASIN(AD1495/2000))))*SQRT(2*Basic!$C$4*9.81)*Tool!$B$125)+(COS(RADIANS(90-DEGREES(ASIN(AD1495/2000))))*SQRT(2*Basic!$C$4*9.81)*COS(RADIANS(90-DEGREES(ASIN(AD1495/2000))))*SQRT(2*Basic!$C$4*9.81))))*COS(RADIANS(AK1495))</f>
        <v>5.4948038575549454</v>
      </c>
    </row>
    <row r="1496" spans="6:45" x14ac:dyDescent="0.3">
      <c r="F1496">
        <v>1494</v>
      </c>
      <c r="G1496" s="31">
        <f t="shared" si="152"/>
        <v>4.4043740954377215</v>
      </c>
      <c r="H1496" s="35">
        <f>Tool!$E$10+('Trajectory Map'!G1496*SIN(RADIANS(90-2*DEGREES(ASIN($D$5/2000))))/COS(RADIANS(90-2*DEGREES(ASIN($D$5/2000))))-('Trajectory Map'!G1496*'Trajectory Map'!G1496/((VLOOKUP($D$5,$AD$3:$AR$2002,15,FALSE)*4*COS(RADIANS(90-2*DEGREES(ASIN($D$5/2000))))*COS(RADIANS(90-2*DEGREES(ASIN($D$5/2000))))))))</f>
        <v>2.7951648067430677</v>
      </c>
      <c r="AD1496" s="33">
        <f t="shared" si="156"/>
        <v>1494</v>
      </c>
      <c r="AE1496" s="33">
        <f t="shared" si="153"/>
        <v>1329.6480737398149</v>
      </c>
      <c r="AH1496" s="33">
        <f t="shared" si="154"/>
        <v>48.331172601091929</v>
      </c>
      <c r="AI1496" s="33">
        <f t="shared" si="155"/>
        <v>41.668827398908071</v>
      </c>
      <c r="AK1496" s="75">
        <f t="shared" si="157"/>
        <v>-6.6623452021838574</v>
      </c>
      <c r="AN1496" s="64"/>
      <c r="AQ1496" s="64"/>
      <c r="AR1496" s="75">
        <f>(SQRT((SIN(RADIANS(90-DEGREES(ASIN(AD1496/2000))))*SQRT(2*Basic!$C$4*9.81)*Tool!$B$125*SIN(RADIANS(90-DEGREES(ASIN(AD1496/2000))))*SQRT(2*Basic!$C$4*9.81)*Tool!$B$125)+(COS(RADIANS(90-DEGREES(ASIN(AD1496/2000))))*SQRT(2*Basic!$C$4*9.81)*COS(RADIANS(90-DEGREES(ASIN(AD1496/2000))))*SQRT(2*Basic!$C$4*9.81))))*(SQRT((SIN(RADIANS(90-DEGREES(ASIN(AD1496/2000))))*SQRT(2*Basic!$C$4*9.81)*Tool!$B$125*SIN(RADIANS(90-DEGREES(ASIN(AD1496/2000))))*SQRT(2*Basic!$C$4*9.81)*Tool!$B$125)+(COS(RADIANS(90-DEGREES(ASIN(AD1496/2000))))*SQRT(2*Basic!$C$4*9.81)*COS(RADIANS(90-DEGREES(ASIN(AD1496/2000))))*SQRT(2*Basic!$C$4*9.81))))/(2*9.81)</f>
        <v>1.42602653124</v>
      </c>
      <c r="AS1496" s="75">
        <f>(1/9.81)*((SQRT((SIN(RADIANS(90-DEGREES(ASIN(AD1496/2000))))*SQRT(2*Basic!$C$4*9.81)*Tool!$B$125*SIN(RADIANS(90-DEGREES(ASIN(AD1496/2000))))*SQRT(2*Basic!$C$4*9.81)*Tool!$B$125)+(COS(RADIANS(90-DEGREES(ASIN(AD1496/2000))))*SQRT(2*Basic!$C$4*9.81)*COS(RADIANS(90-DEGREES(ASIN(AD1496/2000))))*SQRT(2*Basic!$C$4*9.81))))*SIN(RADIANS(AK1496))+(SQRT(((SQRT((SIN(RADIANS(90-DEGREES(ASIN(AD1496/2000))))*SQRT(2*Basic!$C$4*9.81)*Tool!$B$125*SIN(RADIANS(90-DEGREES(ASIN(AD1496/2000))))*SQRT(2*Basic!$C$4*9.81)*Tool!$B$125)+(COS(RADIANS(90-DEGREES(ASIN(AD1496/2000))))*SQRT(2*Basic!$C$4*9.81)*COS(RADIANS(90-DEGREES(ASIN(AD1496/2000))))*SQRT(2*Basic!$C$4*9.81))))*SIN(RADIANS(AK1496))*(SQRT((SIN(RADIANS(90-DEGREES(ASIN(AD1496/2000))))*SQRT(2*Basic!$C$4*9.81)*Tool!$B$125*SIN(RADIANS(90-DEGREES(ASIN(AD1496/2000))))*SQRT(2*Basic!$C$4*9.81)*Tool!$B$125)+(COS(RADIANS(90-DEGREES(ASIN(AD1496/2000))))*SQRT(2*Basic!$C$4*9.81)*COS(RADIANS(90-DEGREES(ASIN(AD1496/2000))))*SQRT(2*Basic!$C$4*9.81))))*SIN(RADIANS(AK1496)))-19.62*(-Basic!$C$3))))*(SQRT((SIN(RADIANS(90-DEGREES(ASIN(AD1496/2000))))*SQRT(2*Basic!$C$4*9.81)*Tool!$B$125*SIN(RADIANS(90-DEGREES(ASIN(AD1496/2000))))*SQRT(2*Basic!$C$4*9.81)*Tool!$B$125)+(COS(RADIANS(90-DEGREES(ASIN(AD1496/2000))))*SQRT(2*Basic!$C$4*9.81)*COS(RADIANS(90-DEGREES(ASIN(AD1496/2000))))*SQRT(2*Basic!$C$4*9.81))))*COS(RADIANS(AK1496))</f>
        <v>5.4913089912688768</v>
      </c>
    </row>
    <row r="1497" spans="6:45" x14ac:dyDescent="0.3">
      <c r="F1497">
        <v>1495</v>
      </c>
      <c r="G1497" s="31">
        <f t="shared" si="152"/>
        <v>4.407322137000933</v>
      </c>
      <c r="H1497" s="35">
        <f>Tool!$E$10+('Trajectory Map'!G1497*SIN(RADIANS(90-2*DEGREES(ASIN($D$5/2000))))/COS(RADIANS(90-2*DEGREES(ASIN($D$5/2000))))-('Trajectory Map'!G1497*'Trajectory Map'!G1497/((VLOOKUP($D$5,$AD$3:$AR$2002,15,FALSE)*4*COS(RADIANS(90-2*DEGREES(ASIN($D$5/2000))))*COS(RADIANS(90-2*DEGREES(ASIN($D$5/2000))))))))</f>
        <v>2.7904381082463887</v>
      </c>
      <c r="AD1497" s="33">
        <f t="shared" si="156"/>
        <v>1495</v>
      </c>
      <c r="AE1497" s="33">
        <f t="shared" si="153"/>
        <v>1328.5236166512059</v>
      </c>
      <c r="AH1497" s="33">
        <f t="shared" si="154"/>
        <v>48.374281762939731</v>
      </c>
      <c r="AI1497" s="33">
        <f t="shared" si="155"/>
        <v>41.625718237060269</v>
      </c>
      <c r="AK1497" s="75">
        <f t="shared" si="157"/>
        <v>-6.7485635258794616</v>
      </c>
      <c r="AN1497" s="64"/>
      <c r="AQ1497" s="64"/>
      <c r="AR1497" s="75">
        <f>(SQRT((SIN(RADIANS(90-DEGREES(ASIN(AD1497/2000))))*SQRT(2*Basic!$C$4*9.81)*Tool!$B$125*SIN(RADIANS(90-DEGREES(ASIN(AD1497/2000))))*SQRT(2*Basic!$C$4*9.81)*Tool!$B$125)+(COS(RADIANS(90-DEGREES(ASIN(AD1497/2000))))*SQRT(2*Basic!$C$4*9.81)*COS(RADIANS(90-DEGREES(ASIN(AD1497/2000))))*SQRT(2*Basic!$C$4*9.81))))*(SQRT((SIN(RADIANS(90-DEGREES(ASIN(AD1497/2000))))*SQRT(2*Basic!$C$4*9.81)*Tool!$B$125*SIN(RADIANS(90-DEGREES(ASIN(AD1497/2000))))*SQRT(2*Basic!$C$4*9.81)*Tool!$B$125)+(COS(RADIANS(90-DEGREES(ASIN(AD1497/2000))))*SQRT(2*Basic!$C$4*9.81)*COS(RADIANS(90-DEGREES(ASIN(AD1497/2000))))*SQRT(2*Basic!$C$4*9.81))))/(2*9.81)</f>
        <v>1.42682785225</v>
      </c>
      <c r="AS1497" s="75">
        <f>(1/9.81)*((SQRT((SIN(RADIANS(90-DEGREES(ASIN(AD1497/2000))))*SQRT(2*Basic!$C$4*9.81)*Tool!$B$125*SIN(RADIANS(90-DEGREES(ASIN(AD1497/2000))))*SQRT(2*Basic!$C$4*9.81)*Tool!$B$125)+(COS(RADIANS(90-DEGREES(ASIN(AD1497/2000))))*SQRT(2*Basic!$C$4*9.81)*COS(RADIANS(90-DEGREES(ASIN(AD1497/2000))))*SQRT(2*Basic!$C$4*9.81))))*SIN(RADIANS(AK1497))+(SQRT(((SQRT((SIN(RADIANS(90-DEGREES(ASIN(AD1497/2000))))*SQRT(2*Basic!$C$4*9.81)*Tool!$B$125*SIN(RADIANS(90-DEGREES(ASIN(AD1497/2000))))*SQRT(2*Basic!$C$4*9.81)*Tool!$B$125)+(COS(RADIANS(90-DEGREES(ASIN(AD1497/2000))))*SQRT(2*Basic!$C$4*9.81)*COS(RADIANS(90-DEGREES(ASIN(AD1497/2000))))*SQRT(2*Basic!$C$4*9.81))))*SIN(RADIANS(AK1497))*(SQRT((SIN(RADIANS(90-DEGREES(ASIN(AD1497/2000))))*SQRT(2*Basic!$C$4*9.81)*Tool!$B$125*SIN(RADIANS(90-DEGREES(ASIN(AD1497/2000))))*SQRT(2*Basic!$C$4*9.81)*Tool!$B$125)+(COS(RADIANS(90-DEGREES(ASIN(AD1497/2000))))*SQRT(2*Basic!$C$4*9.81)*COS(RADIANS(90-DEGREES(ASIN(AD1497/2000))))*SQRT(2*Basic!$C$4*9.81))))*SIN(RADIANS(AK1497)))-19.62*(-Basic!$C$3))))*(SQRT((SIN(RADIANS(90-DEGREES(ASIN(AD1497/2000))))*SQRT(2*Basic!$C$4*9.81)*Tool!$B$125*SIN(RADIANS(90-DEGREES(ASIN(AD1497/2000))))*SQRT(2*Basic!$C$4*9.81)*Tool!$B$125)+(COS(RADIANS(90-DEGREES(ASIN(AD1497/2000))))*SQRT(2*Basic!$C$4*9.81)*COS(RADIANS(90-DEGREES(ASIN(AD1497/2000))))*SQRT(2*Basic!$C$4*9.81))))*COS(RADIANS(AK1497))</f>
        <v>5.4877983378475266</v>
      </c>
    </row>
    <row r="1498" spans="6:45" x14ac:dyDescent="0.3">
      <c r="F1498">
        <v>1496</v>
      </c>
      <c r="G1498" s="31">
        <f t="shared" si="152"/>
        <v>4.4102701785641436</v>
      </c>
      <c r="H1498" s="35">
        <f>Tool!$E$10+('Trajectory Map'!G1498*SIN(RADIANS(90-2*DEGREES(ASIN($D$5/2000))))/COS(RADIANS(90-2*DEGREES(ASIN($D$5/2000))))-('Trajectory Map'!G1498*'Trajectory Map'!G1498/((VLOOKUP($D$5,$AD$3:$AR$2002,15,FALSE)*4*COS(RADIANS(90-2*DEGREES(ASIN($D$5/2000))))*COS(RADIANS(90-2*DEGREES(ASIN($D$5/2000))))))))</f>
        <v>2.7857079561561968</v>
      </c>
      <c r="AD1498" s="33">
        <f t="shared" si="156"/>
        <v>1496</v>
      </c>
      <c r="AE1498" s="33">
        <f t="shared" si="153"/>
        <v>1327.3974536663841</v>
      </c>
      <c r="AH1498" s="33">
        <f t="shared" si="154"/>
        <v>48.41742745536704</v>
      </c>
      <c r="AI1498" s="33">
        <f t="shared" si="155"/>
        <v>41.58257254463296</v>
      </c>
      <c r="AK1498" s="75">
        <f t="shared" si="157"/>
        <v>-6.8348549107340801</v>
      </c>
      <c r="AN1498" s="64"/>
      <c r="AQ1498" s="64"/>
      <c r="AR1498" s="75">
        <f>(SQRT((SIN(RADIANS(90-DEGREES(ASIN(AD1498/2000))))*SQRT(2*Basic!$C$4*9.81)*Tool!$B$125*SIN(RADIANS(90-DEGREES(ASIN(AD1498/2000))))*SQRT(2*Basic!$C$4*9.81)*Tool!$B$125)+(COS(RADIANS(90-DEGREES(ASIN(AD1498/2000))))*SQRT(2*Basic!$C$4*9.81)*COS(RADIANS(90-DEGREES(ASIN(AD1498/2000))))*SQRT(2*Basic!$C$4*9.81))))*(SQRT((SIN(RADIANS(90-DEGREES(ASIN(AD1498/2000))))*SQRT(2*Basic!$C$4*9.81)*Tool!$B$125*SIN(RADIANS(90-DEGREES(ASIN(AD1498/2000))))*SQRT(2*Basic!$C$4*9.81)*Tool!$B$125)+(COS(RADIANS(90-DEGREES(ASIN(AD1498/2000))))*SQRT(2*Basic!$C$4*9.81)*COS(RADIANS(90-DEGREES(ASIN(AD1498/2000))))*SQRT(2*Basic!$C$4*9.81))))/(2*9.81)</f>
        <v>1.4276297094400003</v>
      </c>
      <c r="AS1498" s="75">
        <f>(1/9.81)*((SQRT((SIN(RADIANS(90-DEGREES(ASIN(AD1498/2000))))*SQRT(2*Basic!$C$4*9.81)*Tool!$B$125*SIN(RADIANS(90-DEGREES(ASIN(AD1498/2000))))*SQRT(2*Basic!$C$4*9.81)*Tool!$B$125)+(COS(RADIANS(90-DEGREES(ASIN(AD1498/2000))))*SQRT(2*Basic!$C$4*9.81)*COS(RADIANS(90-DEGREES(ASIN(AD1498/2000))))*SQRT(2*Basic!$C$4*9.81))))*SIN(RADIANS(AK1498))+(SQRT(((SQRT((SIN(RADIANS(90-DEGREES(ASIN(AD1498/2000))))*SQRT(2*Basic!$C$4*9.81)*Tool!$B$125*SIN(RADIANS(90-DEGREES(ASIN(AD1498/2000))))*SQRT(2*Basic!$C$4*9.81)*Tool!$B$125)+(COS(RADIANS(90-DEGREES(ASIN(AD1498/2000))))*SQRT(2*Basic!$C$4*9.81)*COS(RADIANS(90-DEGREES(ASIN(AD1498/2000))))*SQRT(2*Basic!$C$4*9.81))))*SIN(RADIANS(AK1498))*(SQRT((SIN(RADIANS(90-DEGREES(ASIN(AD1498/2000))))*SQRT(2*Basic!$C$4*9.81)*Tool!$B$125*SIN(RADIANS(90-DEGREES(ASIN(AD1498/2000))))*SQRT(2*Basic!$C$4*9.81)*Tool!$B$125)+(COS(RADIANS(90-DEGREES(ASIN(AD1498/2000))))*SQRT(2*Basic!$C$4*9.81)*COS(RADIANS(90-DEGREES(ASIN(AD1498/2000))))*SQRT(2*Basic!$C$4*9.81))))*SIN(RADIANS(AK1498)))-19.62*(-Basic!$C$3))))*(SQRT((SIN(RADIANS(90-DEGREES(ASIN(AD1498/2000))))*SQRT(2*Basic!$C$4*9.81)*Tool!$B$125*SIN(RADIANS(90-DEGREES(ASIN(AD1498/2000))))*SQRT(2*Basic!$C$4*9.81)*Tool!$B$125)+(COS(RADIANS(90-DEGREES(ASIN(AD1498/2000))))*SQRT(2*Basic!$C$4*9.81)*COS(RADIANS(90-DEGREES(ASIN(AD1498/2000))))*SQRT(2*Basic!$C$4*9.81))))*COS(RADIANS(AK1498))</f>
        <v>5.4842718899434972</v>
      </c>
    </row>
    <row r="1499" spans="6:45" x14ac:dyDescent="0.3">
      <c r="F1499">
        <v>1497</v>
      </c>
      <c r="G1499" s="31">
        <f t="shared" si="152"/>
        <v>4.4132182201273551</v>
      </c>
      <c r="H1499" s="35">
        <f>Tool!$E$10+('Trajectory Map'!G1499*SIN(RADIANS(90-2*DEGREES(ASIN($D$5/2000))))/COS(RADIANS(90-2*DEGREES(ASIN($D$5/2000))))-('Trajectory Map'!G1499*'Trajectory Map'!G1499/((VLOOKUP($D$5,$AD$3:$AR$2002,15,FALSE)*4*COS(RADIANS(90-2*DEGREES(ASIN($D$5/2000))))*COS(RADIANS(90-2*DEGREES(ASIN($D$5/2000))))))))</f>
        <v>2.7809743504724898</v>
      </c>
      <c r="AD1499" s="33">
        <f t="shared" si="156"/>
        <v>1497</v>
      </c>
      <c r="AE1499" s="33">
        <f t="shared" si="153"/>
        <v>1326.2695804398138</v>
      </c>
      <c r="AH1499" s="33">
        <f t="shared" si="154"/>
        <v>48.460609795927915</v>
      </c>
      <c r="AI1499" s="33">
        <f t="shared" si="155"/>
        <v>41.539390204072085</v>
      </c>
      <c r="AK1499" s="75">
        <f t="shared" si="157"/>
        <v>-6.9212195918558308</v>
      </c>
      <c r="AN1499" s="64"/>
      <c r="AQ1499" s="64"/>
      <c r="AR1499" s="75">
        <f>(SQRT((SIN(RADIANS(90-DEGREES(ASIN(AD1499/2000))))*SQRT(2*Basic!$C$4*9.81)*Tool!$B$125*SIN(RADIANS(90-DEGREES(ASIN(AD1499/2000))))*SQRT(2*Basic!$C$4*9.81)*Tool!$B$125)+(COS(RADIANS(90-DEGREES(ASIN(AD1499/2000))))*SQRT(2*Basic!$C$4*9.81)*COS(RADIANS(90-DEGREES(ASIN(AD1499/2000))))*SQRT(2*Basic!$C$4*9.81))))*(SQRT((SIN(RADIANS(90-DEGREES(ASIN(AD1499/2000))))*SQRT(2*Basic!$C$4*9.81)*Tool!$B$125*SIN(RADIANS(90-DEGREES(ASIN(AD1499/2000))))*SQRT(2*Basic!$C$4*9.81)*Tool!$B$125)+(COS(RADIANS(90-DEGREES(ASIN(AD1499/2000))))*SQRT(2*Basic!$C$4*9.81)*COS(RADIANS(90-DEGREES(ASIN(AD1499/2000))))*SQRT(2*Basic!$C$4*9.81))))/(2*9.81)</f>
        <v>1.4284321028100002</v>
      </c>
      <c r="AS1499" s="75">
        <f>(1/9.81)*((SQRT((SIN(RADIANS(90-DEGREES(ASIN(AD1499/2000))))*SQRT(2*Basic!$C$4*9.81)*Tool!$B$125*SIN(RADIANS(90-DEGREES(ASIN(AD1499/2000))))*SQRT(2*Basic!$C$4*9.81)*Tool!$B$125)+(COS(RADIANS(90-DEGREES(ASIN(AD1499/2000))))*SQRT(2*Basic!$C$4*9.81)*COS(RADIANS(90-DEGREES(ASIN(AD1499/2000))))*SQRT(2*Basic!$C$4*9.81))))*SIN(RADIANS(AK1499))+(SQRT(((SQRT((SIN(RADIANS(90-DEGREES(ASIN(AD1499/2000))))*SQRT(2*Basic!$C$4*9.81)*Tool!$B$125*SIN(RADIANS(90-DEGREES(ASIN(AD1499/2000))))*SQRT(2*Basic!$C$4*9.81)*Tool!$B$125)+(COS(RADIANS(90-DEGREES(ASIN(AD1499/2000))))*SQRT(2*Basic!$C$4*9.81)*COS(RADIANS(90-DEGREES(ASIN(AD1499/2000))))*SQRT(2*Basic!$C$4*9.81))))*SIN(RADIANS(AK1499))*(SQRT((SIN(RADIANS(90-DEGREES(ASIN(AD1499/2000))))*SQRT(2*Basic!$C$4*9.81)*Tool!$B$125*SIN(RADIANS(90-DEGREES(ASIN(AD1499/2000))))*SQRT(2*Basic!$C$4*9.81)*Tool!$B$125)+(COS(RADIANS(90-DEGREES(ASIN(AD1499/2000))))*SQRT(2*Basic!$C$4*9.81)*COS(RADIANS(90-DEGREES(ASIN(AD1499/2000))))*SQRT(2*Basic!$C$4*9.81))))*SIN(RADIANS(AK1499)))-19.62*(-Basic!$C$3))))*(SQRT((SIN(RADIANS(90-DEGREES(ASIN(AD1499/2000))))*SQRT(2*Basic!$C$4*9.81)*Tool!$B$125*SIN(RADIANS(90-DEGREES(ASIN(AD1499/2000))))*SQRT(2*Basic!$C$4*9.81)*Tool!$B$125)+(COS(RADIANS(90-DEGREES(ASIN(AD1499/2000))))*SQRT(2*Basic!$C$4*9.81)*COS(RADIANS(90-DEGREES(ASIN(AD1499/2000))))*SQRT(2*Basic!$C$4*9.81))))*COS(RADIANS(AK1499))</f>
        <v>5.4807296402058272</v>
      </c>
    </row>
    <row r="1500" spans="6:45" x14ac:dyDescent="0.3">
      <c r="F1500">
        <v>1498</v>
      </c>
      <c r="G1500" s="31">
        <f t="shared" si="152"/>
        <v>4.4161662616905666</v>
      </c>
      <c r="H1500" s="35">
        <f>Tool!$E$10+('Trajectory Map'!G1500*SIN(RADIANS(90-2*DEGREES(ASIN($D$5/2000))))/COS(RADIANS(90-2*DEGREES(ASIN($D$5/2000))))-('Trajectory Map'!G1500*'Trajectory Map'!G1500/((VLOOKUP($D$5,$AD$3:$AR$2002,15,FALSE)*4*COS(RADIANS(90-2*DEGREES(ASIN($D$5/2000))))*COS(RADIANS(90-2*DEGREES(ASIN($D$5/2000))))))))</f>
        <v>2.776237291195268</v>
      </c>
      <c r="AD1500" s="33">
        <f t="shared" si="156"/>
        <v>1498</v>
      </c>
      <c r="AE1500" s="33">
        <f t="shared" si="153"/>
        <v>1325.1399926045549</v>
      </c>
      <c r="AH1500" s="33">
        <f t="shared" si="154"/>
        <v>48.503828902759864</v>
      </c>
      <c r="AI1500" s="33">
        <f t="shared" si="155"/>
        <v>41.496171097240136</v>
      </c>
      <c r="AK1500" s="75">
        <f t="shared" si="157"/>
        <v>-7.0076578055197274</v>
      </c>
      <c r="AN1500" s="64"/>
      <c r="AQ1500" s="64"/>
      <c r="AR1500" s="75">
        <f>(SQRT((SIN(RADIANS(90-DEGREES(ASIN(AD1500/2000))))*SQRT(2*Basic!$C$4*9.81)*Tool!$B$125*SIN(RADIANS(90-DEGREES(ASIN(AD1500/2000))))*SQRT(2*Basic!$C$4*9.81)*Tool!$B$125)+(COS(RADIANS(90-DEGREES(ASIN(AD1500/2000))))*SQRT(2*Basic!$C$4*9.81)*COS(RADIANS(90-DEGREES(ASIN(AD1500/2000))))*SQRT(2*Basic!$C$4*9.81))))*(SQRT((SIN(RADIANS(90-DEGREES(ASIN(AD1500/2000))))*SQRT(2*Basic!$C$4*9.81)*Tool!$B$125*SIN(RADIANS(90-DEGREES(ASIN(AD1500/2000))))*SQRT(2*Basic!$C$4*9.81)*Tool!$B$125)+(COS(RADIANS(90-DEGREES(ASIN(AD1500/2000))))*SQRT(2*Basic!$C$4*9.81)*COS(RADIANS(90-DEGREES(ASIN(AD1500/2000))))*SQRT(2*Basic!$C$4*9.81))))/(2*9.81)</f>
        <v>1.42923503236</v>
      </c>
      <c r="AS1500" s="75">
        <f>(1/9.81)*((SQRT((SIN(RADIANS(90-DEGREES(ASIN(AD1500/2000))))*SQRT(2*Basic!$C$4*9.81)*Tool!$B$125*SIN(RADIANS(90-DEGREES(ASIN(AD1500/2000))))*SQRT(2*Basic!$C$4*9.81)*Tool!$B$125)+(COS(RADIANS(90-DEGREES(ASIN(AD1500/2000))))*SQRT(2*Basic!$C$4*9.81)*COS(RADIANS(90-DEGREES(ASIN(AD1500/2000))))*SQRT(2*Basic!$C$4*9.81))))*SIN(RADIANS(AK1500))+(SQRT(((SQRT((SIN(RADIANS(90-DEGREES(ASIN(AD1500/2000))))*SQRT(2*Basic!$C$4*9.81)*Tool!$B$125*SIN(RADIANS(90-DEGREES(ASIN(AD1500/2000))))*SQRT(2*Basic!$C$4*9.81)*Tool!$B$125)+(COS(RADIANS(90-DEGREES(ASIN(AD1500/2000))))*SQRT(2*Basic!$C$4*9.81)*COS(RADIANS(90-DEGREES(ASIN(AD1500/2000))))*SQRT(2*Basic!$C$4*9.81))))*SIN(RADIANS(AK1500))*(SQRT((SIN(RADIANS(90-DEGREES(ASIN(AD1500/2000))))*SQRT(2*Basic!$C$4*9.81)*Tool!$B$125*SIN(RADIANS(90-DEGREES(ASIN(AD1500/2000))))*SQRT(2*Basic!$C$4*9.81)*Tool!$B$125)+(COS(RADIANS(90-DEGREES(ASIN(AD1500/2000))))*SQRT(2*Basic!$C$4*9.81)*COS(RADIANS(90-DEGREES(ASIN(AD1500/2000))))*SQRT(2*Basic!$C$4*9.81))))*SIN(RADIANS(AK1500)))-19.62*(-Basic!$C$3))))*(SQRT((SIN(RADIANS(90-DEGREES(ASIN(AD1500/2000))))*SQRT(2*Basic!$C$4*9.81)*Tool!$B$125*SIN(RADIANS(90-DEGREES(ASIN(AD1500/2000))))*SQRT(2*Basic!$C$4*9.81)*Tool!$B$125)+(COS(RADIANS(90-DEGREES(ASIN(AD1500/2000))))*SQRT(2*Basic!$C$4*9.81)*COS(RADIANS(90-DEGREES(ASIN(AD1500/2000))))*SQRT(2*Basic!$C$4*9.81))))*COS(RADIANS(AK1500))</f>
        <v>5.4771715812794897</v>
      </c>
    </row>
    <row r="1501" spans="6:45" x14ac:dyDescent="0.3">
      <c r="F1501">
        <v>1499</v>
      </c>
      <c r="G1501" s="31">
        <f t="shared" si="152"/>
        <v>4.4191143032537781</v>
      </c>
      <c r="H1501" s="35">
        <f>Tool!$E$10+('Trajectory Map'!G1501*SIN(RADIANS(90-2*DEGREES(ASIN($D$5/2000))))/COS(RADIANS(90-2*DEGREES(ASIN($D$5/2000))))-('Trajectory Map'!G1501*'Trajectory Map'!G1501/((VLOOKUP($D$5,$AD$3:$AR$2002,15,FALSE)*4*COS(RADIANS(90-2*DEGREES(ASIN($D$5/2000))))*COS(RADIANS(90-2*DEGREES(ASIN($D$5/2000))))))))</f>
        <v>2.7714967783245328</v>
      </c>
      <c r="AD1501" s="33">
        <f t="shared" si="156"/>
        <v>1499</v>
      </c>
      <c r="AE1501" s="33">
        <f t="shared" si="153"/>
        <v>1324.0086857721137</v>
      </c>
      <c r="AH1501" s="33">
        <f t="shared" si="154"/>
        <v>48.547084894588025</v>
      </c>
      <c r="AI1501" s="33">
        <f t="shared" si="155"/>
        <v>41.452915105411975</v>
      </c>
      <c r="AK1501" s="75">
        <f t="shared" si="157"/>
        <v>-7.0941697891760498</v>
      </c>
      <c r="AN1501" s="64"/>
      <c r="AQ1501" s="64"/>
      <c r="AR1501" s="75">
        <f>(SQRT((SIN(RADIANS(90-DEGREES(ASIN(AD1501/2000))))*SQRT(2*Basic!$C$4*9.81)*Tool!$B$125*SIN(RADIANS(90-DEGREES(ASIN(AD1501/2000))))*SQRT(2*Basic!$C$4*9.81)*Tool!$B$125)+(COS(RADIANS(90-DEGREES(ASIN(AD1501/2000))))*SQRT(2*Basic!$C$4*9.81)*COS(RADIANS(90-DEGREES(ASIN(AD1501/2000))))*SQRT(2*Basic!$C$4*9.81))))*(SQRT((SIN(RADIANS(90-DEGREES(ASIN(AD1501/2000))))*SQRT(2*Basic!$C$4*9.81)*Tool!$B$125*SIN(RADIANS(90-DEGREES(ASIN(AD1501/2000))))*SQRT(2*Basic!$C$4*9.81)*Tool!$B$125)+(COS(RADIANS(90-DEGREES(ASIN(AD1501/2000))))*SQRT(2*Basic!$C$4*9.81)*COS(RADIANS(90-DEGREES(ASIN(AD1501/2000))))*SQRT(2*Basic!$C$4*9.81))))/(2*9.81)</f>
        <v>1.4300384980900001</v>
      </c>
      <c r="AS1501" s="75">
        <f>(1/9.81)*((SQRT((SIN(RADIANS(90-DEGREES(ASIN(AD1501/2000))))*SQRT(2*Basic!$C$4*9.81)*Tool!$B$125*SIN(RADIANS(90-DEGREES(ASIN(AD1501/2000))))*SQRT(2*Basic!$C$4*9.81)*Tool!$B$125)+(COS(RADIANS(90-DEGREES(ASIN(AD1501/2000))))*SQRT(2*Basic!$C$4*9.81)*COS(RADIANS(90-DEGREES(ASIN(AD1501/2000))))*SQRT(2*Basic!$C$4*9.81))))*SIN(RADIANS(AK1501))+(SQRT(((SQRT((SIN(RADIANS(90-DEGREES(ASIN(AD1501/2000))))*SQRT(2*Basic!$C$4*9.81)*Tool!$B$125*SIN(RADIANS(90-DEGREES(ASIN(AD1501/2000))))*SQRT(2*Basic!$C$4*9.81)*Tool!$B$125)+(COS(RADIANS(90-DEGREES(ASIN(AD1501/2000))))*SQRT(2*Basic!$C$4*9.81)*COS(RADIANS(90-DEGREES(ASIN(AD1501/2000))))*SQRT(2*Basic!$C$4*9.81))))*SIN(RADIANS(AK1501))*(SQRT((SIN(RADIANS(90-DEGREES(ASIN(AD1501/2000))))*SQRT(2*Basic!$C$4*9.81)*Tool!$B$125*SIN(RADIANS(90-DEGREES(ASIN(AD1501/2000))))*SQRT(2*Basic!$C$4*9.81)*Tool!$B$125)+(COS(RADIANS(90-DEGREES(ASIN(AD1501/2000))))*SQRT(2*Basic!$C$4*9.81)*COS(RADIANS(90-DEGREES(ASIN(AD1501/2000))))*SQRT(2*Basic!$C$4*9.81))))*SIN(RADIANS(AK1501)))-19.62*(-Basic!$C$3))))*(SQRT((SIN(RADIANS(90-DEGREES(ASIN(AD1501/2000))))*SQRT(2*Basic!$C$4*9.81)*Tool!$B$125*SIN(RADIANS(90-DEGREES(ASIN(AD1501/2000))))*SQRT(2*Basic!$C$4*9.81)*Tool!$B$125)+(COS(RADIANS(90-DEGREES(ASIN(AD1501/2000))))*SQRT(2*Basic!$C$4*9.81)*COS(RADIANS(90-DEGREES(ASIN(AD1501/2000))))*SQRT(2*Basic!$C$4*9.81))))*COS(RADIANS(AK1501))</f>
        <v>5.4735977058048491</v>
      </c>
    </row>
    <row r="1502" spans="6:45" x14ac:dyDescent="0.3">
      <c r="F1502">
        <v>1500</v>
      </c>
      <c r="G1502" s="31">
        <f t="shared" si="152"/>
        <v>4.4220623448169896</v>
      </c>
      <c r="H1502" s="35">
        <f>Tool!$E$10+('Trajectory Map'!G1502*SIN(RADIANS(90-2*DEGREES(ASIN($D$5/2000))))/COS(RADIANS(90-2*DEGREES(ASIN($D$5/2000))))-('Trajectory Map'!G1502*'Trajectory Map'!G1502/((VLOOKUP($D$5,$AD$3:$AR$2002,15,FALSE)*4*COS(RADIANS(90-2*DEGREES(ASIN($D$5/2000))))*COS(RADIANS(90-2*DEGREES(ASIN($D$5/2000))))))))</f>
        <v>2.7667528118602824</v>
      </c>
      <c r="AD1502" s="33">
        <f t="shared" si="156"/>
        <v>1500</v>
      </c>
      <c r="AE1502" s="33">
        <f t="shared" si="153"/>
        <v>1322.8756555322952</v>
      </c>
      <c r="AH1502" s="33">
        <f t="shared" si="154"/>
        <v>48.590377890729144</v>
      </c>
      <c r="AI1502" s="33">
        <f t="shared" si="155"/>
        <v>41.409622109270856</v>
      </c>
      <c r="AK1502" s="75">
        <f t="shared" si="157"/>
        <v>-7.1807557814582879</v>
      </c>
      <c r="AN1502" s="64"/>
      <c r="AQ1502" s="64"/>
      <c r="AR1502" s="75">
        <f>(SQRT((SIN(RADIANS(90-DEGREES(ASIN(AD1502/2000))))*SQRT(2*Basic!$C$4*9.81)*Tool!$B$125*SIN(RADIANS(90-DEGREES(ASIN(AD1502/2000))))*SQRT(2*Basic!$C$4*9.81)*Tool!$B$125)+(COS(RADIANS(90-DEGREES(ASIN(AD1502/2000))))*SQRT(2*Basic!$C$4*9.81)*COS(RADIANS(90-DEGREES(ASIN(AD1502/2000))))*SQRT(2*Basic!$C$4*9.81))))*(SQRT((SIN(RADIANS(90-DEGREES(ASIN(AD1502/2000))))*SQRT(2*Basic!$C$4*9.81)*Tool!$B$125*SIN(RADIANS(90-DEGREES(ASIN(AD1502/2000))))*SQRT(2*Basic!$C$4*9.81)*Tool!$B$125)+(COS(RADIANS(90-DEGREES(ASIN(AD1502/2000))))*SQRT(2*Basic!$C$4*9.81)*COS(RADIANS(90-DEGREES(ASIN(AD1502/2000))))*SQRT(2*Basic!$C$4*9.81))))/(2*9.81)</f>
        <v>1.4308424999999998</v>
      </c>
      <c r="AS1502" s="75">
        <f>(1/9.81)*((SQRT((SIN(RADIANS(90-DEGREES(ASIN(AD1502/2000))))*SQRT(2*Basic!$C$4*9.81)*Tool!$B$125*SIN(RADIANS(90-DEGREES(ASIN(AD1502/2000))))*SQRT(2*Basic!$C$4*9.81)*Tool!$B$125)+(COS(RADIANS(90-DEGREES(ASIN(AD1502/2000))))*SQRT(2*Basic!$C$4*9.81)*COS(RADIANS(90-DEGREES(ASIN(AD1502/2000))))*SQRT(2*Basic!$C$4*9.81))))*SIN(RADIANS(AK1502))+(SQRT(((SQRT((SIN(RADIANS(90-DEGREES(ASIN(AD1502/2000))))*SQRT(2*Basic!$C$4*9.81)*Tool!$B$125*SIN(RADIANS(90-DEGREES(ASIN(AD1502/2000))))*SQRT(2*Basic!$C$4*9.81)*Tool!$B$125)+(COS(RADIANS(90-DEGREES(ASIN(AD1502/2000))))*SQRT(2*Basic!$C$4*9.81)*COS(RADIANS(90-DEGREES(ASIN(AD1502/2000))))*SQRT(2*Basic!$C$4*9.81))))*SIN(RADIANS(AK1502))*(SQRT((SIN(RADIANS(90-DEGREES(ASIN(AD1502/2000))))*SQRT(2*Basic!$C$4*9.81)*Tool!$B$125*SIN(RADIANS(90-DEGREES(ASIN(AD1502/2000))))*SQRT(2*Basic!$C$4*9.81)*Tool!$B$125)+(COS(RADIANS(90-DEGREES(ASIN(AD1502/2000))))*SQRT(2*Basic!$C$4*9.81)*COS(RADIANS(90-DEGREES(ASIN(AD1502/2000))))*SQRT(2*Basic!$C$4*9.81))))*SIN(RADIANS(AK1502)))-19.62*(-Basic!$C$3))))*(SQRT((SIN(RADIANS(90-DEGREES(ASIN(AD1502/2000))))*SQRT(2*Basic!$C$4*9.81)*Tool!$B$125*SIN(RADIANS(90-DEGREES(ASIN(AD1502/2000))))*SQRT(2*Basic!$C$4*9.81)*Tool!$B$125)+(COS(RADIANS(90-DEGREES(ASIN(AD1502/2000))))*SQRT(2*Basic!$C$4*9.81)*COS(RADIANS(90-DEGREES(ASIN(AD1502/2000))))*SQRT(2*Basic!$C$4*9.81))))*COS(RADIANS(AK1502))</f>
        <v>5.4700080064171495</v>
      </c>
    </row>
    <row r="1503" spans="6:45" x14ac:dyDescent="0.3">
      <c r="F1503">
        <v>1501</v>
      </c>
      <c r="G1503" s="31">
        <f t="shared" si="152"/>
        <v>4.4250103863802002</v>
      </c>
      <c r="H1503" s="35">
        <f>Tool!$E$10+('Trajectory Map'!G1503*SIN(RADIANS(90-2*DEGREES(ASIN($D$5/2000))))/COS(RADIANS(90-2*DEGREES(ASIN($D$5/2000))))-('Trajectory Map'!G1503*'Trajectory Map'!G1503/((VLOOKUP($D$5,$AD$3:$AR$2002,15,FALSE)*4*COS(RADIANS(90-2*DEGREES(ASIN($D$5/2000))))*COS(RADIANS(90-2*DEGREES(ASIN($D$5/2000))))))))</f>
        <v>2.76200539180252</v>
      </c>
      <c r="AD1503" s="33">
        <f t="shared" si="156"/>
        <v>1501</v>
      </c>
      <c r="AE1503" s="33">
        <f t="shared" si="153"/>
        <v>1321.7408974530522</v>
      </c>
      <c r="AH1503" s="33">
        <f t="shared" si="154"/>
        <v>48.633708011095884</v>
      </c>
      <c r="AI1503" s="33">
        <f t="shared" si="155"/>
        <v>41.366291988904116</v>
      </c>
      <c r="AK1503" s="75">
        <f t="shared" si="157"/>
        <v>-7.2674160221917674</v>
      </c>
      <c r="AN1503" s="64"/>
      <c r="AQ1503" s="64"/>
      <c r="AR1503" s="75">
        <f>(SQRT((SIN(RADIANS(90-DEGREES(ASIN(AD1503/2000))))*SQRT(2*Basic!$C$4*9.81)*Tool!$B$125*SIN(RADIANS(90-DEGREES(ASIN(AD1503/2000))))*SQRT(2*Basic!$C$4*9.81)*Tool!$B$125)+(COS(RADIANS(90-DEGREES(ASIN(AD1503/2000))))*SQRT(2*Basic!$C$4*9.81)*COS(RADIANS(90-DEGREES(ASIN(AD1503/2000))))*SQRT(2*Basic!$C$4*9.81))))*(SQRT((SIN(RADIANS(90-DEGREES(ASIN(AD1503/2000))))*SQRT(2*Basic!$C$4*9.81)*Tool!$B$125*SIN(RADIANS(90-DEGREES(ASIN(AD1503/2000))))*SQRT(2*Basic!$C$4*9.81)*Tool!$B$125)+(COS(RADIANS(90-DEGREES(ASIN(AD1503/2000))))*SQRT(2*Basic!$C$4*9.81)*COS(RADIANS(90-DEGREES(ASIN(AD1503/2000))))*SQRT(2*Basic!$C$4*9.81))))/(2*9.81)</f>
        <v>1.4316470380899997</v>
      </c>
      <c r="AS1503" s="75">
        <f>(1/9.81)*((SQRT((SIN(RADIANS(90-DEGREES(ASIN(AD1503/2000))))*SQRT(2*Basic!$C$4*9.81)*Tool!$B$125*SIN(RADIANS(90-DEGREES(ASIN(AD1503/2000))))*SQRT(2*Basic!$C$4*9.81)*Tool!$B$125)+(COS(RADIANS(90-DEGREES(ASIN(AD1503/2000))))*SQRT(2*Basic!$C$4*9.81)*COS(RADIANS(90-DEGREES(ASIN(AD1503/2000))))*SQRT(2*Basic!$C$4*9.81))))*SIN(RADIANS(AK1503))+(SQRT(((SQRT((SIN(RADIANS(90-DEGREES(ASIN(AD1503/2000))))*SQRT(2*Basic!$C$4*9.81)*Tool!$B$125*SIN(RADIANS(90-DEGREES(ASIN(AD1503/2000))))*SQRT(2*Basic!$C$4*9.81)*Tool!$B$125)+(COS(RADIANS(90-DEGREES(ASIN(AD1503/2000))))*SQRT(2*Basic!$C$4*9.81)*COS(RADIANS(90-DEGREES(ASIN(AD1503/2000))))*SQRT(2*Basic!$C$4*9.81))))*SIN(RADIANS(AK1503))*(SQRT((SIN(RADIANS(90-DEGREES(ASIN(AD1503/2000))))*SQRT(2*Basic!$C$4*9.81)*Tool!$B$125*SIN(RADIANS(90-DEGREES(ASIN(AD1503/2000))))*SQRT(2*Basic!$C$4*9.81)*Tool!$B$125)+(COS(RADIANS(90-DEGREES(ASIN(AD1503/2000))))*SQRT(2*Basic!$C$4*9.81)*COS(RADIANS(90-DEGREES(ASIN(AD1503/2000))))*SQRT(2*Basic!$C$4*9.81))))*SIN(RADIANS(AK1503)))-19.62*(-Basic!$C$3))))*(SQRT((SIN(RADIANS(90-DEGREES(ASIN(AD1503/2000))))*SQRT(2*Basic!$C$4*9.81)*Tool!$B$125*SIN(RADIANS(90-DEGREES(ASIN(AD1503/2000))))*SQRT(2*Basic!$C$4*9.81)*Tool!$B$125)+(COS(RADIANS(90-DEGREES(ASIN(AD1503/2000))))*SQRT(2*Basic!$C$4*9.81)*COS(RADIANS(90-DEGREES(ASIN(AD1503/2000))))*SQRT(2*Basic!$C$4*9.81))))*COS(RADIANS(AK1503))</f>
        <v>5.4664024757459675</v>
      </c>
    </row>
    <row r="1504" spans="6:45" x14ac:dyDescent="0.3">
      <c r="F1504">
        <v>1502</v>
      </c>
      <c r="G1504" s="31">
        <f t="shared" si="152"/>
        <v>4.4279584279434117</v>
      </c>
      <c r="H1504" s="35">
        <f>Tool!$E$10+('Trajectory Map'!G1504*SIN(RADIANS(90-2*DEGREES(ASIN($D$5/2000))))/COS(RADIANS(90-2*DEGREES(ASIN($D$5/2000))))-('Trajectory Map'!G1504*'Trajectory Map'!G1504/((VLOOKUP($D$5,$AD$3:$AR$2002,15,FALSE)*4*COS(RADIANS(90-2*DEGREES(ASIN($D$5/2000))))*COS(RADIANS(90-2*DEGREES(ASIN($D$5/2000))))))))</f>
        <v>2.757254518151242</v>
      </c>
      <c r="AD1504" s="33">
        <f t="shared" si="156"/>
        <v>1502</v>
      </c>
      <c r="AE1504" s="33">
        <f t="shared" si="153"/>
        <v>1320.6044070803339</v>
      </c>
      <c r="AH1504" s="33">
        <f t="shared" si="154"/>
        <v>48.677075376200946</v>
      </c>
      <c r="AI1504" s="33">
        <f t="shared" si="155"/>
        <v>41.322924623799054</v>
      </c>
      <c r="AK1504" s="75">
        <f t="shared" si="157"/>
        <v>-7.3541507524018925</v>
      </c>
      <c r="AN1504" s="64"/>
      <c r="AQ1504" s="64"/>
      <c r="AR1504" s="75">
        <f>(SQRT((SIN(RADIANS(90-DEGREES(ASIN(AD1504/2000))))*SQRT(2*Basic!$C$4*9.81)*Tool!$B$125*SIN(RADIANS(90-DEGREES(ASIN(AD1504/2000))))*SQRT(2*Basic!$C$4*9.81)*Tool!$B$125)+(COS(RADIANS(90-DEGREES(ASIN(AD1504/2000))))*SQRT(2*Basic!$C$4*9.81)*COS(RADIANS(90-DEGREES(ASIN(AD1504/2000))))*SQRT(2*Basic!$C$4*9.81))))*(SQRT((SIN(RADIANS(90-DEGREES(ASIN(AD1504/2000))))*SQRT(2*Basic!$C$4*9.81)*Tool!$B$125*SIN(RADIANS(90-DEGREES(ASIN(AD1504/2000))))*SQRT(2*Basic!$C$4*9.81)*Tool!$B$125)+(COS(RADIANS(90-DEGREES(ASIN(AD1504/2000))))*SQRT(2*Basic!$C$4*9.81)*COS(RADIANS(90-DEGREES(ASIN(AD1504/2000))))*SQRT(2*Basic!$C$4*9.81))))/(2*9.81)</f>
        <v>1.43245211236</v>
      </c>
      <c r="AS1504" s="75">
        <f>(1/9.81)*((SQRT((SIN(RADIANS(90-DEGREES(ASIN(AD1504/2000))))*SQRT(2*Basic!$C$4*9.81)*Tool!$B$125*SIN(RADIANS(90-DEGREES(ASIN(AD1504/2000))))*SQRT(2*Basic!$C$4*9.81)*Tool!$B$125)+(COS(RADIANS(90-DEGREES(ASIN(AD1504/2000))))*SQRT(2*Basic!$C$4*9.81)*COS(RADIANS(90-DEGREES(ASIN(AD1504/2000))))*SQRT(2*Basic!$C$4*9.81))))*SIN(RADIANS(AK1504))+(SQRT(((SQRT((SIN(RADIANS(90-DEGREES(ASIN(AD1504/2000))))*SQRT(2*Basic!$C$4*9.81)*Tool!$B$125*SIN(RADIANS(90-DEGREES(ASIN(AD1504/2000))))*SQRT(2*Basic!$C$4*9.81)*Tool!$B$125)+(COS(RADIANS(90-DEGREES(ASIN(AD1504/2000))))*SQRT(2*Basic!$C$4*9.81)*COS(RADIANS(90-DEGREES(ASIN(AD1504/2000))))*SQRT(2*Basic!$C$4*9.81))))*SIN(RADIANS(AK1504))*(SQRT((SIN(RADIANS(90-DEGREES(ASIN(AD1504/2000))))*SQRT(2*Basic!$C$4*9.81)*Tool!$B$125*SIN(RADIANS(90-DEGREES(ASIN(AD1504/2000))))*SQRT(2*Basic!$C$4*9.81)*Tool!$B$125)+(COS(RADIANS(90-DEGREES(ASIN(AD1504/2000))))*SQRT(2*Basic!$C$4*9.81)*COS(RADIANS(90-DEGREES(ASIN(AD1504/2000))))*SQRT(2*Basic!$C$4*9.81))))*SIN(RADIANS(AK1504)))-19.62*(-Basic!$C$3))))*(SQRT((SIN(RADIANS(90-DEGREES(ASIN(AD1504/2000))))*SQRT(2*Basic!$C$4*9.81)*Tool!$B$125*SIN(RADIANS(90-DEGREES(ASIN(AD1504/2000))))*SQRT(2*Basic!$C$4*9.81)*Tool!$B$125)+(COS(RADIANS(90-DEGREES(ASIN(AD1504/2000))))*SQRT(2*Basic!$C$4*9.81)*COS(RADIANS(90-DEGREES(ASIN(AD1504/2000))))*SQRT(2*Basic!$C$4*9.81))))*COS(RADIANS(AK1504))</f>
        <v>5.4627811064146661</v>
      </c>
    </row>
    <row r="1505" spans="6:45" x14ac:dyDescent="0.3">
      <c r="F1505">
        <v>1503</v>
      </c>
      <c r="G1505" s="31">
        <f t="shared" si="152"/>
        <v>4.4309064695066231</v>
      </c>
      <c r="H1505" s="35">
        <f>Tool!$E$10+('Trajectory Map'!G1505*SIN(RADIANS(90-2*DEGREES(ASIN($D$5/2000))))/COS(RADIANS(90-2*DEGREES(ASIN($D$5/2000))))-('Trajectory Map'!G1505*'Trajectory Map'!G1505/((VLOOKUP($D$5,$AD$3:$AR$2002,15,FALSE)*4*COS(RADIANS(90-2*DEGREES(ASIN($D$5/2000))))*COS(RADIANS(90-2*DEGREES(ASIN($D$5/2000))))))))</f>
        <v>2.7525001909064497</v>
      </c>
      <c r="AD1505" s="33">
        <f t="shared" si="156"/>
        <v>1503</v>
      </c>
      <c r="AE1505" s="33">
        <f t="shared" si="153"/>
        <v>1319.4661799379323</v>
      </c>
      <c r="AH1505" s="33">
        <f t="shared" si="154"/>
        <v>48.720480107161308</v>
      </c>
      <c r="AI1505" s="33">
        <f t="shared" si="155"/>
        <v>41.279519892838692</v>
      </c>
      <c r="AK1505" s="75">
        <f t="shared" si="157"/>
        <v>-7.4409602143226152</v>
      </c>
      <c r="AN1505" s="64"/>
      <c r="AQ1505" s="64"/>
      <c r="AR1505" s="75">
        <f>(SQRT((SIN(RADIANS(90-DEGREES(ASIN(AD1505/2000))))*SQRT(2*Basic!$C$4*9.81)*Tool!$B$125*SIN(RADIANS(90-DEGREES(ASIN(AD1505/2000))))*SQRT(2*Basic!$C$4*9.81)*Tool!$B$125)+(COS(RADIANS(90-DEGREES(ASIN(AD1505/2000))))*SQRT(2*Basic!$C$4*9.81)*COS(RADIANS(90-DEGREES(ASIN(AD1505/2000))))*SQRT(2*Basic!$C$4*9.81))))*(SQRT((SIN(RADIANS(90-DEGREES(ASIN(AD1505/2000))))*SQRT(2*Basic!$C$4*9.81)*Tool!$B$125*SIN(RADIANS(90-DEGREES(ASIN(AD1505/2000))))*SQRT(2*Basic!$C$4*9.81)*Tool!$B$125)+(COS(RADIANS(90-DEGREES(ASIN(AD1505/2000))))*SQRT(2*Basic!$C$4*9.81)*COS(RADIANS(90-DEGREES(ASIN(AD1505/2000))))*SQRT(2*Basic!$C$4*9.81))))/(2*9.81)</f>
        <v>1.4332577228100003</v>
      </c>
      <c r="AS1505" s="75">
        <f>(1/9.81)*((SQRT((SIN(RADIANS(90-DEGREES(ASIN(AD1505/2000))))*SQRT(2*Basic!$C$4*9.81)*Tool!$B$125*SIN(RADIANS(90-DEGREES(ASIN(AD1505/2000))))*SQRT(2*Basic!$C$4*9.81)*Tool!$B$125)+(COS(RADIANS(90-DEGREES(ASIN(AD1505/2000))))*SQRT(2*Basic!$C$4*9.81)*COS(RADIANS(90-DEGREES(ASIN(AD1505/2000))))*SQRT(2*Basic!$C$4*9.81))))*SIN(RADIANS(AK1505))+(SQRT(((SQRT((SIN(RADIANS(90-DEGREES(ASIN(AD1505/2000))))*SQRT(2*Basic!$C$4*9.81)*Tool!$B$125*SIN(RADIANS(90-DEGREES(ASIN(AD1505/2000))))*SQRT(2*Basic!$C$4*9.81)*Tool!$B$125)+(COS(RADIANS(90-DEGREES(ASIN(AD1505/2000))))*SQRT(2*Basic!$C$4*9.81)*COS(RADIANS(90-DEGREES(ASIN(AD1505/2000))))*SQRT(2*Basic!$C$4*9.81))))*SIN(RADIANS(AK1505))*(SQRT((SIN(RADIANS(90-DEGREES(ASIN(AD1505/2000))))*SQRT(2*Basic!$C$4*9.81)*Tool!$B$125*SIN(RADIANS(90-DEGREES(ASIN(AD1505/2000))))*SQRT(2*Basic!$C$4*9.81)*Tool!$B$125)+(COS(RADIANS(90-DEGREES(ASIN(AD1505/2000))))*SQRT(2*Basic!$C$4*9.81)*COS(RADIANS(90-DEGREES(ASIN(AD1505/2000))))*SQRT(2*Basic!$C$4*9.81))))*SIN(RADIANS(AK1505)))-19.62*(-Basic!$C$3))))*(SQRT((SIN(RADIANS(90-DEGREES(ASIN(AD1505/2000))))*SQRT(2*Basic!$C$4*9.81)*Tool!$B$125*SIN(RADIANS(90-DEGREES(ASIN(AD1505/2000))))*SQRT(2*Basic!$C$4*9.81)*Tool!$B$125)+(COS(RADIANS(90-DEGREES(ASIN(AD1505/2000))))*SQRT(2*Basic!$C$4*9.81)*COS(RADIANS(90-DEGREES(ASIN(AD1505/2000))))*SQRT(2*Basic!$C$4*9.81))))*COS(RADIANS(AK1505))</f>
        <v>5.4591438910398544</v>
      </c>
    </row>
    <row r="1506" spans="6:45" x14ac:dyDescent="0.3">
      <c r="F1506">
        <v>1504</v>
      </c>
      <c r="G1506" s="31">
        <f t="shared" si="152"/>
        <v>4.4338545110698355</v>
      </c>
      <c r="H1506" s="35">
        <f>Tool!$E$10+('Trajectory Map'!G1506*SIN(RADIANS(90-2*DEGREES(ASIN($D$5/2000))))/COS(RADIANS(90-2*DEGREES(ASIN($D$5/2000))))-('Trajectory Map'!G1506*'Trajectory Map'!G1506/((VLOOKUP($D$5,$AD$3:$AR$2002,15,FALSE)*4*COS(RADIANS(90-2*DEGREES(ASIN($D$5/2000))))*COS(RADIANS(90-2*DEGREES(ASIN($D$5/2000))))))))</f>
        <v>2.7477424100681427</v>
      </c>
      <c r="AD1506" s="33">
        <f t="shared" si="156"/>
        <v>1504</v>
      </c>
      <c r="AE1506" s="33">
        <f t="shared" si="153"/>
        <v>1318.3262115273292</v>
      </c>
      <c r="AH1506" s="33">
        <f t="shared" si="154"/>
        <v>48.763922325702559</v>
      </c>
      <c r="AI1506" s="33">
        <f t="shared" si="155"/>
        <v>41.236077674297441</v>
      </c>
      <c r="AK1506" s="75">
        <f t="shared" si="157"/>
        <v>-7.5278446514051183</v>
      </c>
      <c r="AN1506" s="64"/>
      <c r="AQ1506" s="64"/>
      <c r="AR1506" s="75">
        <f>(SQRT((SIN(RADIANS(90-DEGREES(ASIN(AD1506/2000))))*SQRT(2*Basic!$C$4*9.81)*Tool!$B$125*SIN(RADIANS(90-DEGREES(ASIN(AD1506/2000))))*SQRT(2*Basic!$C$4*9.81)*Tool!$B$125)+(COS(RADIANS(90-DEGREES(ASIN(AD1506/2000))))*SQRT(2*Basic!$C$4*9.81)*COS(RADIANS(90-DEGREES(ASIN(AD1506/2000))))*SQRT(2*Basic!$C$4*9.81))))*(SQRT((SIN(RADIANS(90-DEGREES(ASIN(AD1506/2000))))*SQRT(2*Basic!$C$4*9.81)*Tool!$B$125*SIN(RADIANS(90-DEGREES(ASIN(AD1506/2000))))*SQRT(2*Basic!$C$4*9.81)*Tool!$B$125)+(COS(RADIANS(90-DEGREES(ASIN(AD1506/2000))))*SQRT(2*Basic!$C$4*9.81)*COS(RADIANS(90-DEGREES(ASIN(AD1506/2000))))*SQRT(2*Basic!$C$4*9.81))))/(2*9.81)</f>
        <v>1.4340638694400001</v>
      </c>
      <c r="AS1506" s="75">
        <f>(1/9.81)*((SQRT((SIN(RADIANS(90-DEGREES(ASIN(AD1506/2000))))*SQRT(2*Basic!$C$4*9.81)*Tool!$B$125*SIN(RADIANS(90-DEGREES(ASIN(AD1506/2000))))*SQRT(2*Basic!$C$4*9.81)*Tool!$B$125)+(COS(RADIANS(90-DEGREES(ASIN(AD1506/2000))))*SQRT(2*Basic!$C$4*9.81)*COS(RADIANS(90-DEGREES(ASIN(AD1506/2000))))*SQRT(2*Basic!$C$4*9.81))))*SIN(RADIANS(AK1506))+(SQRT(((SQRT((SIN(RADIANS(90-DEGREES(ASIN(AD1506/2000))))*SQRT(2*Basic!$C$4*9.81)*Tool!$B$125*SIN(RADIANS(90-DEGREES(ASIN(AD1506/2000))))*SQRT(2*Basic!$C$4*9.81)*Tool!$B$125)+(COS(RADIANS(90-DEGREES(ASIN(AD1506/2000))))*SQRT(2*Basic!$C$4*9.81)*COS(RADIANS(90-DEGREES(ASIN(AD1506/2000))))*SQRT(2*Basic!$C$4*9.81))))*SIN(RADIANS(AK1506))*(SQRT((SIN(RADIANS(90-DEGREES(ASIN(AD1506/2000))))*SQRT(2*Basic!$C$4*9.81)*Tool!$B$125*SIN(RADIANS(90-DEGREES(ASIN(AD1506/2000))))*SQRT(2*Basic!$C$4*9.81)*Tool!$B$125)+(COS(RADIANS(90-DEGREES(ASIN(AD1506/2000))))*SQRT(2*Basic!$C$4*9.81)*COS(RADIANS(90-DEGREES(ASIN(AD1506/2000))))*SQRT(2*Basic!$C$4*9.81))))*SIN(RADIANS(AK1506)))-19.62*(-Basic!$C$3))))*(SQRT((SIN(RADIANS(90-DEGREES(ASIN(AD1506/2000))))*SQRT(2*Basic!$C$4*9.81)*Tool!$B$125*SIN(RADIANS(90-DEGREES(ASIN(AD1506/2000))))*SQRT(2*Basic!$C$4*9.81)*Tool!$B$125)+(COS(RADIANS(90-DEGREES(ASIN(AD1506/2000))))*SQRT(2*Basic!$C$4*9.81)*COS(RADIANS(90-DEGREES(ASIN(AD1506/2000))))*SQRT(2*Basic!$C$4*9.81))))*COS(RADIANS(AK1506))</f>
        <v>5.455490822230824</v>
      </c>
    </row>
    <row r="1507" spans="6:45" x14ac:dyDescent="0.3">
      <c r="F1507">
        <v>1505</v>
      </c>
      <c r="G1507" s="31">
        <f t="shared" si="152"/>
        <v>4.436802552633047</v>
      </c>
      <c r="H1507" s="35">
        <f>Tool!$E$10+('Trajectory Map'!G1507*SIN(RADIANS(90-2*DEGREES(ASIN($D$5/2000))))/COS(RADIANS(90-2*DEGREES(ASIN($D$5/2000))))-('Trajectory Map'!G1507*'Trajectory Map'!G1507/((VLOOKUP($D$5,$AD$3:$AR$2002,15,FALSE)*4*COS(RADIANS(90-2*DEGREES(ASIN($D$5/2000))))*COS(RADIANS(90-2*DEGREES(ASIN($D$5/2000))))))))</f>
        <v>2.7429811756363223</v>
      </c>
      <c r="AD1507" s="33">
        <f t="shared" si="156"/>
        <v>1505</v>
      </c>
      <c r="AE1507" s="33">
        <f t="shared" si="153"/>
        <v>1317.1844973275383</v>
      </c>
      <c r="AH1507" s="33">
        <f t="shared" si="154"/>
        <v>48.807402154163093</v>
      </c>
      <c r="AI1507" s="33">
        <f t="shared" si="155"/>
        <v>41.192597845836907</v>
      </c>
      <c r="AK1507" s="75">
        <f t="shared" si="157"/>
        <v>-7.6148043083261854</v>
      </c>
      <c r="AN1507" s="64"/>
      <c r="AQ1507" s="64"/>
      <c r="AR1507" s="75">
        <f>(SQRT((SIN(RADIANS(90-DEGREES(ASIN(AD1507/2000))))*SQRT(2*Basic!$C$4*9.81)*Tool!$B$125*SIN(RADIANS(90-DEGREES(ASIN(AD1507/2000))))*SQRT(2*Basic!$C$4*9.81)*Tool!$B$125)+(COS(RADIANS(90-DEGREES(ASIN(AD1507/2000))))*SQRT(2*Basic!$C$4*9.81)*COS(RADIANS(90-DEGREES(ASIN(AD1507/2000))))*SQRT(2*Basic!$C$4*9.81))))*(SQRT((SIN(RADIANS(90-DEGREES(ASIN(AD1507/2000))))*SQRT(2*Basic!$C$4*9.81)*Tool!$B$125*SIN(RADIANS(90-DEGREES(ASIN(AD1507/2000))))*SQRT(2*Basic!$C$4*9.81)*Tool!$B$125)+(COS(RADIANS(90-DEGREES(ASIN(AD1507/2000))))*SQRT(2*Basic!$C$4*9.81)*COS(RADIANS(90-DEGREES(ASIN(AD1507/2000))))*SQRT(2*Basic!$C$4*9.81))))/(2*9.81)</f>
        <v>1.43487055225</v>
      </c>
      <c r="AS1507" s="75">
        <f>(1/9.81)*((SQRT((SIN(RADIANS(90-DEGREES(ASIN(AD1507/2000))))*SQRT(2*Basic!$C$4*9.81)*Tool!$B$125*SIN(RADIANS(90-DEGREES(ASIN(AD1507/2000))))*SQRT(2*Basic!$C$4*9.81)*Tool!$B$125)+(COS(RADIANS(90-DEGREES(ASIN(AD1507/2000))))*SQRT(2*Basic!$C$4*9.81)*COS(RADIANS(90-DEGREES(ASIN(AD1507/2000))))*SQRT(2*Basic!$C$4*9.81))))*SIN(RADIANS(AK1507))+(SQRT(((SQRT((SIN(RADIANS(90-DEGREES(ASIN(AD1507/2000))))*SQRT(2*Basic!$C$4*9.81)*Tool!$B$125*SIN(RADIANS(90-DEGREES(ASIN(AD1507/2000))))*SQRT(2*Basic!$C$4*9.81)*Tool!$B$125)+(COS(RADIANS(90-DEGREES(ASIN(AD1507/2000))))*SQRT(2*Basic!$C$4*9.81)*COS(RADIANS(90-DEGREES(ASIN(AD1507/2000))))*SQRT(2*Basic!$C$4*9.81))))*SIN(RADIANS(AK1507))*(SQRT((SIN(RADIANS(90-DEGREES(ASIN(AD1507/2000))))*SQRT(2*Basic!$C$4*9.81)*Tool!$B$125*SIN(RADIANS(90-DEGREES(ASIN(AD1507/2000))))*SQRT(2*Basic!$C$4*9.81)*Tool!$B$125)+(COS(RADIANS(90-DEGREES(ASIN(AD1507/2000))))*SQRT(2*Basic!$C$4*9.81)*COS(RADIANS(90-DEGREES(ASIN(AD1507/2000))))*SQRT(2*Basic!$C$4*9.81))))*SIN(RADIANS(AK1507)))-19.62*(-Basic!$C$3))))*(SQRT((SIN(RADIANS(90-DEGREES(ASIN(AD1507/2000))))*SQRT(2*Basic!$C$4*9.81)*Tool!$B$125*SIN(RADIANS(90-DEGREES(ASIN(AD1507/2000))))*SQRT(2*Basic!$C$4*9.81)*Tool!$B$125)+(COS(RADIANS(90-DEGREES(ASIN(AD1507/2000))))*SQRT(2*Basic!$C$4*9.81)*COS(RADIANS(90-DEGREES(ASIN(AD1507/2000))))*SQRT(2*Basic!$C$4*9.81))))*COS(RADIANS(AK1507))</f>
        <v>5.4518218925890025</v>
      </c>
    </row>
    <row r="1508" spans="6:45" x14ac:dyDescent="0.3">
      <c r="F1508">
        <v>1506</v>
      </c>
      <c r="G1508" s="31">
        <f t="shared" si="152"/>
        <v>4.4397505941962576</v>
      </c>
      <c r="H1508" s="35">
        <f>Tool!$E$10+('Trajectory Map'!G1508*SIN(RADIANS(90-2*DEGREES(ASIN($D$5/2000))))/COS(RADIANS(90-2*DEGREES(ASIN($D$5/2000))))-('Trajectory Map'!G1508*'Trajectory Map'!G1508/((VLOOKUP($D$5,$AD$3:$AR$2002,15,FALSE)*4*COS(RADIANS(90-2*DEGREES(ASIN($D$5/2000))))*COS(RADIANS(90-2*DEGREES(ASIN($D$5/2000))))))))</f>
        <v>2.7382164876109893</v>
      </c>
      <c r="AD1508" s="33">
        <f t="shared" si="156"/>
        <v>1506</v>
      </c>
      <c r="AE1508" s="33">
        <f t="shared" si="153"/>
        <v>1316.0410327949505</v>
      </c>
      <c r="AH1508" s="33">
        <f t="shared" si="154"/>
        <v>48.850919715498634</v>
      </c>
      <c r="AI1508" s="33">
        <f t="shared" si="155"/>
        <v>41.149080284501366</v>
      </c>
      <c r="AK1508" s="75">
        <f t="shared" si="157"/>
        <v>-7.7018394309972678</v>
      </c>
      <c r="AN1508" s="64"/>
      <c r="AQ1508" s="64"/>
      <c r="AR1508" s="75">
        <f>(SQRT((SIN(RADIANS(90-DEGREES(ASIN(AD1508/2000))))*SQRT(2*Basic!$C$4*9.81)*Tool!$B$125*SIN(RADIANS(90-DEGREES(ASIN(AD1508/2000))))*SQRT(2*Basic!$C$4*9.81)*Tool!$B$125)+(COS(RADIANS(90-DEGREES(ASIN(AD1508/2000))))*SQRT(2*Basic!$C$4*9.81)*COS(RADIANS(90-DEGREES(ASIN(AD1508/2000))))*SQRT(2*Basic!$C$4*9.81))))*(SQRT((SIN(RADIANS(90-DEGREES(ASIN(AD1508/2000))))*SQRT(2*Basic!$C$4*9.81)*Tool!$B$125*SIN(RADIANS(90-DEGREES(ASIN(AD1508/2000))))*SQRT(2*Basic!$C$4*9.81)*Tool!$B$125)+(COS(RADIANS(90-DEGREES(ASIN(AD1508/2000))))*SQRT(2*Basic!$C$4*9.81)*COS(RADIANS(90-DEGREES(ASIN(AD1508/2000))))*SQRT(2*Basic!$C$4*9.81))))/(2*9.81)</f>
        <v>1.4356777712400002</v>
      </c>
      <c r="AS1508" s="75">
        <f>(1/9.81)*((SQRT((SIN(RADIANS(90-DEGREES(ASIN(AD1508/2000))))*SQRT(2*Basic!$C$4*9.81)*Tool!$B$125*SIN(RADIANS(90-DEGREES(ASIN(AD1508/2000))))*SQRT(2*Basic!$C$4*9.81)*Tool!$B$125)+(COS(RADIANS(90-DEGREES(ASIN(AD1508/2000))))*SQRT(2*Basic!$C$4*9.81)*COS(RADIANS(90-DEGREES(ASIN(AD1508/2000))))*SQRT(2*Basic!$C$4*9.81))))*SIN(RADIANS(AK1508))+(SQRT(((SQRT((SIN(RADIANS(90-DEGREES(ASIN(AD1508/2000))))*SQRT(2*Basic!$C$4*9.81)*Tool!$B$125*SIN(RADIANS(90-DEGREES(ASIN(AD1508/2000))))*SQRT(2*Basic!$C$4*9.81)*Tool!$B$125)+(COS(RADIANS(90-DEGREES(ASIN(AD1508/2000))))*SQRT(2*Basic!$C$4*9.81)*COS(RADIANS(90-DEGREES(ASIN(AD1508/2000))))*SQRT(2*Basic!$C$4*9.81))))*SIN(RADIANS(AK1508))*(SQRT((SIN(RADIANS(90-DEGREES(ASIN(AD1508/2000))))*SQRT(2*Basic!$C$4*9.81)*Tool!$B$125*SIN(RADIANS(90-DEGREES(ASIN(AD1508/2000))))*SQRT(2*Basic!$C$4*9.81)*Tool!$B$125)+(COS(RADIANS(90-DEGREES(ASIN(AD1508/2000))))*SQRT(2*Basic!$C$4*9.81)*COS(RADIANS(90-DEGREES(ASIN(AD1508/2000))))*SQRT(2*Basic!$C$4*9.81))))*SIN(RADIANS(AK1508)))-19.62*(-Basic!$C$3))))*(SQRT((SIN(RADIANS(90-DEGREES(ASIN(AD1508/2000))))*SQRT(2*Basic!$C$4*9.81)*Tool!$B$125*SIN(RADIANS(90-DEGREES(ASIN(AD1508/2000))))*SQRT(2*Basic!$C$4*9.81)*Tool!$B$125)+(COS(RADIANS(90-DEGREES(ASIN(AD1508/2000))))*SQRT(2*Basic!$C$4*9.81)*COS(RADIANS(90-DEGREES(ASIN(AD1508/2000))))*SQRT(2*Basic!$C$4*9.81))))*COS(RADIANS(AK1508))</f>
        <v>5.4481370947073628</v>
      </c>
    </row>
    <row r="1509" spans="6:45" x14ac:dyDescent="0.3">
      <c r="F1509">
        <v>1507</v>
      </c>
      <c r="G1509" s="31">
        <f t="shared" si="152"/>
        <v>4.4426986357594691</v>
      </c>
      <c r="H1509" s="35">
        <f>Tool!$E$10+('Trajectory Map'!G1509*SIN(RADIANS(90-2*DEGREES(ASIN($D$5/2000))))/COS(RADIANS(90-2*DEGREES(ASIN($D$5/2000))))-('Trajectory Map'!G1509*'Trajectory Map'!G1509/((VLOOKUP($D$5,$AD$3:$AR$2002,15,FALSE)*4*COS(RADIANS(90-2*DEGREES(ASIN($D$5/2000))))*COS(RADIANS(90-2*DEGREES(ASIN($D$5/2000))))))))</f>
        <v>2.7334483459921408</v>
      </c>
      <c r="AD1509" s="33">
        <f t="shared" si="156"/>
        <v>1507</v>
      </c>
      <c r="AE1509" s="33">
        <f t="shared" si="153"/>
        <v>1314.8958133631729</v>
      </c>
      <c r="AH1509" s="33">
        <f t="shared" si="154"/>
        <v>48.894475133286456</v>
      </c>
      <c r="AI1509" s="33">
        <f t="shared" si="155"/>
        <v>41.105524866713544</v>
      </c>
      <c r="AK1509" s="75">
        <f t="shared" si="157"/>
        <v>-7.7889502665729111</v>
      </c>
      <c r="AN1509" s="64"/>
      <c r="AQ1509" s="64"/>
      <c r="AR1509" s="75">
        <f>(SQRT((SIN(RADIANS(90-DEGREES(ASIN(AD1509/2000))))*SQRT(2*Basic!$C$4*9.81)*Tool!$B$125*SIN(RADIANS(90-DEGREES(ASIN(AD1509/2000))))*SQRT(2*Basic!$C$4*9.81)*Tool!$B$125)+(COS(RADIANS(90-DEGREES(ASIN(AD1509/2000))))*SQRT(2*Basic!$C$4*9.81)*COS(RADIANS(90-DEGREES(ASIN(AD1509/2000))))*SQRT(2*Basic!$C$4*9.81))))*(SQRT((SIN(RADIANS(90-DEGREES(ASIN(AD1509/2000))))*SQRT(2*Basic!$C$4*9.81)*Tool!$B$125*SIN(RADIANS(90-DEGREES(ASIN(AD1509/2000))))*SQRT(2*Basic!$C$4*9.81)*Tool!$B$125)+(COS(RADIANS(90-DEGREES(ASIN(AD1509/2000))))*SQRT(2*Basic!$C$4*9.81)*COS(RADIANS(90-DEGREES(ASIN(AD1509/2000))))*SQRT(2*Basic!$C$4*9.81))))/(2*9.81)</f>
        <v>1.43648552641</v>
      </c>
      <c r="AS1509" s="75">
        <f>(1/9.81)*((SQRT((SIN(RADIANS(90-DEGREES(ASIN(AD1509/2000))))*SQRT(2*Basic!$C$4*9.81)*Tool!$B$125*SIN(RADIANS(90-DEGREES(ASIN(AD1509/2000))))*SQRT(2*Basic!$C$4*9.81)*Tool!$B$125)+(COS(RADIANS(90-DEGREES(ASIN(AD1509/2000))))*SQRT(2*Basic!$C$4*9.81)*COS(RADIANS(90-DEGREES(ASIN(AD1509/2000))))*SQRT(2*Basic!$C$4*9.81))))*SIN(RADIANS(AK1509))+(SQRT(((SQRT((SIN(RADIANS(90-DEGREES(ASIN(AD1509/2000))))*SQRT(2*Basic!$C$4*9.81)*Tool!$B$125*SIN(RADIANS(90-DEGREES(ASIN(AD1509/2000))))*SQRT(2*Basic!$C$4*9.81)*Tool!$B$125)+(COS(RADIANS(90-DEGREES(ASIN(AD1509/2000))))*SQRT(2*Basic!$C$4*9.81)*COS(RADIANS(90-DEGREES(ASIN(AD1509/2000))))*SQRT(2*Basic!$C$4*9.81))))*SIN(RADIANS(AK1509))*(SQRT((SIN(RADIANS(90-DEGREES(ASIN(AD1509/2000))))*SQRT(2*Basic!$C$4*9.81)*Tool!$B$125*SIN(RADIANS(90-DEGREES(ASIN(AD1509/2000))))*SQRT(2*Basic!$C$4*9.81)*Tool!$B$125)+(COS(RADIANS(90-DEGREES(ASIN(AD1509/2000))))*SQRT(2*Basic!$C$4*9.81)*COS(RADIANS(90-DEGREES(ASIN(AD1509/2000))))*SQRT(2*Basic!$C$4*9.81))))*SIN(RADIANS(AK1509)))-19.62*(-Basic!$C$3))))*(SQRT((SIN(RADIANS(90-DEGREES(ASIN(AD1509/2000))))*SQRT(2*Basic!$C$4*9.81)*Tool!$B$125*SIN(RADIANS(90-DEGREES(ASIN(AD1509/2000))))*SQRT(2*Basic!$C$4*9.81)*Tool!$B$125)+(COS(RADIANS(90-DEGREES(ASIN(AD1509/2000))))*SQRT(2*Basic!$C$4*9.81)*COS(RADIANS(90-DEGREES(ASIN(AD1509/2000))))*SQRT(2*Basic!$C$4*9.81))))*COS(RADIANS(AK1509))</f>
        <v>5.444436421169871</v>
      </c>
    </row>
    <row r="1510" spans="6:45" x14ac:dyDescent="0.3">
      <c r="F1510">
        <v>1508</v>
      </c>
      <c r="G1510" s="31">
        <f t="shared" si="152"/>
        <v>4.4456466773226806</v>
      </c>
      <c r="H1510" s="35">
        <f>Tool!$E$10+('Trajectory Map'!G1510*SIN(RADIANS(90-2*DEGREES(ASIN($D$5/2000))))/COS(RADIANS(90-2*DEGREES(ASIN($D$5/2000))))-('Trajectory Map'!G1510*'Trajectory Map'!G1510/((VLOOKUP($D$5,$AD$3:$AR$2002,15,FALSE)*4*COS(RADIANS(90-2*DEGREES(ASIN($D$5/2000))))*COS(RADIANS(90-2*DEGREES(ASIN($D$5/2000))))))))</f>
        <v>2.728676750779778</v>
      </c>
      <c r="AD1510" s="33">
        <f t="shared" si="156"/>
        <v>1508</v>
      </c>
      <c r="AE1510" s="33">
        <f t="shared" si="153"/>
        <v>1313.7488344428702</v>
      </c>
      <c r="AH1510" s="33">
        <f t="shared" si="154"/>
        <v>48.938068531729954</v>
      </c>
      <c r="AI1510" s="33">
        <f t="shared" si="155"/>
        <v>41.061931468270046</v>
      </c>
      <c r="AK1510" s="75">
        <f t="shared" si="157"/>
        <v>-7.8761370634599075</v>
      </c>
      <c r="AN1510" s="64"/>
      <c r="AQ1510" s="64"/>
      <c r="AR1510" s="75">
        <f>(SQRT((SIN(RADIANS(90-DEGREES(ASIN(AD1510/2000))))*SQRT(2*Basic!$C$4*9.81)*Tool!$B$125*SIN(RADIANS(90-DEGREES(ASIN(AD1510/2000))))*SQRT(2*Basic!$C$4*9.81)*Tool!$B$125)+(COS(RADIANS(90-DEGREES(ASIN(AD1510/2000))))*SQRT(2*Basic!$C$4*9.81)*COS(RADIANS(90-DEGREES(ASIN(AD1510/2000))))*SQRT(2*Basic!$C$4*9.81))))*(SQRT((SIN(RADIANS(90-DEGREES(ASIN(AD1510/2000))))*SQRT(2*Basic!$C$4*9.81)*Tool!$B$125*SIN(RADIANS(90-DEGREES(ASIN(AD1510/2000))))*SQRT(2*Basic!$C$4*9.81)*Tool!$B$125)+(COS(RADIANS(90-DEGREES(ASIN(AD1510/2000))))*SQRT(2*Basic!$C$4*9.81)*COS(RADIANS(90-DEGREES(ASIN(AD1510/2000))))*SQRT(2*Basic!$C$4*9.81))))/(2*9.81)</f>
        <v>1.4372938177599999</v>
      </c>
      <c r="AS1510" s="75">
        <f>(1/9.81)*((SQRT((SIN(RADIANS(90-DEGREES(ASIN(AD1510/2000))))*SQRT(2*Basic!$C$4*9.81)*Tool!$B$125*SIN(RADIANS(90-DEGREES(ASIN(AD1510/2000))))*SQRT(2*Basic!$C$4*9.81)*Tool!$B$125)+(COS(RADIANS(90-DEGREES(ASIN(AD1510/2000))))*SQRT(2*Basic!$C$4*9.81)*COS(RADIANS(90-DEGREES(ASIN(AD1510/2000))))*SQRT(2*Basic!$C$4*9.81))))*SIN(RADIANS(AK1510))+(SQRT(((SQRT((SIN(RADIANS(90-DEGREES(ASIN(AD1510/2000))))*SQRT(2*Basic!$C$4*9.81)*Tool!$B$125*SIN(RADIANS(90-DEGREES(ASIN(AD1510/2000))))*SQRT(2*Basic!$C$4*9.81)*Tool!$B$125)+(COS(RADIANS(90-DEGREES(ASIN(AD1510/2000))))*SQRT(2*Basic!$C$4*9.81)*COS(RADIANS(90-DEGREES(ASIN(AD1510/2000))))*SQRT(2*Basic!$C$4*9.81))))*SIN(RADIANS(AK1510))*(SQRT((SIN(RADIANS(90-DEGREES(ASIN(AD1510/2000))))*SQRT(2*Basic!$C$4*9.81)*Tool!$B$125*SIN(RADIANS(90-DEGREES(ASIN(AD1510/2000))))*SQRT(2*Basic!$C$4*9.81)*Tool!$B$125)+(COS(RADIANS(90-DEGREES(ASIN(AD1510/2000))))*SQRT(2*Basic!$C$4*9.81)*COS(RADIANS(90-DEGREES(ASIN(AD1510/2000))))*SQRT(2*Basic!$C$4*9.81))))*SIN(RADIANS(AK1510)))-19.62*(-Basic!$C$3))))*(SQRT((SIN(RADIANS(90-DEGREES(ASIN(AD1510/2000))))*SQRT(2*Basic!$C$4*9.81)*Tool!$B$125*SIN(RADIANS(90-DEGREES(ASIN(AD1510/2000))))*SQRT(2*Basic!$C$4*9.81)*Tool!$B$125)+(COS(RADIANS(90-DEGREES(ASIN(AD1510/2000))))*SQRT(2*Basic!$C$4*9.81)*COS(RADIANS(90-DEGREES(ASIN(AD1510/2000))))*SQRT(2*Basic!$C$4*9.81))))*COS(RADIANS(AK1510))</f>
        <v>5.4407198645508865</v>
      </c>
    </row>
    <row r="1511" spans="6:45" x14ac:dyDescent="0.3">
      <c r="F1511">
        <v>1509</v>
      </c>
      <c r="G1511" s="31">
        <f t="shared" si="152"/>
        <v>4.4485947188858921</v>
      </c>
      <c r="H1511" s="35">
        <f>Tool!$E$10+('Trajectory Map'!G1511*SIN(RADIANS(90-2*DEGREES(ASIN($D$5/2000))))/COS(RADIANS(90-2*DEGREES(ASIN($D$5/2000))))-('Trajectory Map'!G1511*'Trajectory Map'!G1511/((VLOOKUP($D$5,$AD$3:$AR$2002,15,FALSE)*4*COS(RADIANS(90-2*DEGREES(ASIN($D$5/2000))))*COS(RADIANS(90-2*DEGREES(ASIN($D$5/2000))))))))</f>
        <v>2.7239017019739014</v>
      </c>
      <c r="AD1511" s="33">
        <f t="shared" si="156"/>
        <v>1509</v>
      </c>
      <c r="AE1511" s="33">
        <f t="shared" si="153"/>
        <v>1312.6000914216029</v>
      </c>
      <c r="AH1511" s="33">
        <f t="shared" si="154"/>
        <v>48.981700035663032</v>
      </c>
      <c r="AI1511" s="33">
        <f t="shared" si="155"/>
        <v>41.018299964336968</v>
      </c>
      <c r="AK1511" s="75">
        <f t="shared" si="157"/>
        <v>-7.9634000713260633</v>
      </c>
      <c r="AN1511" s="64"/>
      <c r="AQ1511" s="64"/>
      <c r="AR1511" s="75">
        <f>(SQRT((SIN(RADIANS(90-DEGREES(ASIN(AD1511/2000))))*SQRT(2*Basic!$C$4*9.81)*Tool!$B$125*SIN(RADIANS(90-DEGREES(ASIN(AD1511/2000))))*SQRT(2*Basic!$C$4*9.81)*Tool!$B$125)+(COS(RADIANS(90-DEGREES(ASIN(AD1511/2000))))*SQRT(2*Basic!$C$4*9.81)*COS(RADIANS(90-DEGREES(ASIN(AD1511/2000))))*SQRT(2*Basic!$C$4*9.81))))*(SQRT((SIN(RADIANS(90-DEGREES(ASIN(AD1511/2000))))*SQRT(2*Basic!$C$4*9.81)*Tool!$B$125*SIN(RADIANS(90-DEGREES(ASIN(AD1511/2000))))*SQRT(2*Basic!$C$4*9.81)*Tool!$B$125)+(COS(RADIANS(90-DEGREES(ASIN(AD1511/2000))))*SQRT(2*Basic!$C$4*9.81)*COS(RADIANS(90-DEGREES(ASIN(AD1511/2000))))*SQRT(2*Basic!$C$4*9.81))))/(2*9.81)</f>
        <v>1.4381026452900001</v>
      </c>
      <c r="AS1511" s="75">
        <f>(1/9.81)*((SQRT((SIN(RADIANS(90-DEGREES(ASIN(AD1511/2000))))*SQRT(2*Basic!$C$4*9.81)*Tool!$B$125*SIN(RADIANS(90-DEGREES(ASIN(AD1511/2000))))*SQRT(2*Basic!$C$4*9.81)*Tool!$B$125)+(COS(RADIANS(90-DEGREES(ASIN(AD1511/2000))))*SQRT(2*Basic!$C$4*9.81)*COS(RADIANS(90-DEGREES(ASIN(AD1511/2000))))*SQRT(2*Basic!$C$4*9.81))))*SIN(RADIANS(AK1511))+(SQRT(((SQRT((SIN(RADIANS(90-DEGREES(ASIN(AD1511/2000))))*SQRT(2*Basic!$C$4*9.81)*Tool!$B$125*SIN(RADIANS(90-DEGREES(ASIN(AD1511/2000))))*SQRT(2*Basic!$C$4*9.81)*Tool!$B$125)+(COS(RADIANS(90-DEGREES(ASIN(AD1511/2000))))*SQRT(2*Basic!$C$4*9.81)*COS(RADIANS(90-DEGREES(ASIN(AD1511/2000))))*SQRT(2*Basic!$C$4*9.81))))*SIN(RADIANS(AK1511))*(SQRT((SIN(RADIANS(90-DEGREES(ASIN(AD1511/2000))))*SQRT(2*Basic!$C$4*9.81)*Tool!$B$125*SIN(RADIANS(90-DEGREES(ASIN(AD1511/2000))))*SQRT(2*Basic!$C$4*9.81)*Tool!$B$125)+(COS(RADIANS(90-DEGREES(ASIN(AD1511/2000))))*SQRT(2*Basic!$C$4*9.81)*COS(RADIANS(90-DEGREES(ASIN(AD1511/2000))))*SQRT(2*Basic!$C$4*9.81))))*SIN(RADIANS(AK1511)))-19.62*(-Basic!$C$3))))*(SQRT((SIN(RADIANS(90-DEGREES(ASIN(AD1511/2000))))*SQRT(2*Basic!$C$4*9.81)*Tool!$B$125*SIN(RADIANS(90-DEGREES(ASIN(AD1511/2000))))*SQRT(2*Basic!$C$4*9.81)*Tool!$B$125)+(COS(RADIANS(90-DEGREES(ASIN(AD1511/2000))))*SQRT(2*Basic!$C$4*9.81)*COS(RADIANS(90-DEGREES(ASIN(AD1511/2000))))*SQRT(2*Basic!$C$4*9.81))))*COS(RADIANS(AK1511))</f>
        <v>5.4369874174145956</v>
      </c>
    </row>
    <row r="1512" spans="6:45" x14ac:dyDescent="0.3">
      <c r="F1512">
        <v>1510</v>
      </c>
      <c r="G1512" s="31">
        <f t="shared" si="152"/>
        <v>4.4515427604491027</v>
      </c>
      <c r="H1512" s="35">
        <f>Tool!$E$10+('Trajectory Map'!G1512*SIN(RADIANS(90-2*DEGREES(ASIN($D$5/2000))))/COS(RADIANS(90-2*DEGREES(ASIN($D$5/2000))))-('Trajectory Map'!G1512*'Trajectory Map'!G1512/((VLOOKUP($D$5,$AD$3:$AR$2002,15,FALSE)*4*COS(RADIANS(90-2*DEGREES(ASIN($D$5/2000))))*COS(RADIANS(90-2*DEGREES(ASIN($D$5/2000))))))))</f>
        <v>2.7191231995745131</v>
      </c>
      <c r="AD1512" s="33">
        <f t="shared" si="156"/>
        <v>1510</v>
      </c>
      <c r="AE1512" s="33">
        <f t="shared" si="153"/>
        <v>1311.4495796636636</v>
      </c>
      <c r="AH1512" s="33">
        <f t="shared" si="154"/>
        <v>49.025369770554676</v>
      </c>
      <c r="AI1512" s="33">
        <f t="shared" si="155"/>
        <v>40.974630229445324</v>
      </c>
      <c r="AK1512" s="75">
        <f t="shared" si="157"/>
        <v>-8.0507395411093512</v>
      </c>
      <c r="AN1512" s="64"/>
      <c r="AQ1512" s="64"/>
      <c r="AR1512" s="75">
        <f>(SQRT((SIN(RADIANS(90-DEGREES(ASIN(AD1512/2000))))*SQRT(2*Basic!$C$4*9.81)*Tool!$B$125*SIN(RADIANS(90-DEGREES(ASIN(AD1512/2000))))*SQRT(2*Basic!$C$4*9.81)*Tool!$B$125)+(COS(RADIANS(90-DEGREES(ASIN(AD1512/2000))))*SQRT(2*Basic!$C$4*9.81)*COS(RADIANS(90-DEGREES(ASIN(AD1512/2000))))*SQRT(2*Basic!$C$4*9.81))))*(SQRT((SIN(RADIANS(90-DEGREES(ASIN(AD1512/2000))))*SQRT(2*Basic!$C$4*9.81)*Tool!$B$125*SIN(RADIANS(90-DEGREES(ASIN(AD1512/2000))))*SQRT(2*Basic!$C$4*9.81)*Tool!$B$125)+(COS(RADIANS(90-DEGREES(ASIN(AD1512/2000))))*SQRT(2*Basic!$C$4*9.81)*COS(RADIANS(90-DEGREES(ASIN(AD1512/2000))))*SQRT(2*Basic!$C$4*9.81))))/(2*9.81)</f>
        <v>1.438912009</v>
      </c>
      <c r="AS1512" s="75">
        <f>(1/9.81)*((SQRT((SIN(RADIANS(90-DEGREES(ASIN(AD1512/2000))))*SQRT(2*Basic!$C$4*9.81)*Tool!$B$125*SIN(RADIANS(90-DEGREES(ASIN(AD1512/2000))))*SQRT(2*Basic!$C$4*9.81)*Tool!$B$125)+(COS(RADIANS(90-DEGREES(ASIN(AD1512/2000))))*SQRT(2*Basic!$C$4*9.81)*COS(RADIANS(90-DEGREES(ASIN(AD1512/2000))))*SQRT(2*Basic!$C$4*9.81))))*SIN(RADIANS(AK1512))+(SQRT(((SQRT((SIN(RADIANS(90-DEGREES(ASIN(AD1512/2000))))*SQRT(2*Basic!$C$4*9.81)*Tool!$B$125*SIN(RADIANS(90-DEGREES(ASIN(AD1512/2000))))*SQRT(2*Basic!$C$4*9.81)*Tool!$B$125)+(COS(RADIANS(90-DEGREES(ASIN(AD1512/2000))))*SQRT(2*Basic!$C$4*9.81)*COS(RADIANS(90-DEGREES(ASIN(AD1512/2000))))*SQRT(2*Basic!$C$4*9.81))))*SIN(RADIANS(AK1512))*(SQRT((SIN(RADIANS(90-DEGREES(ASIN(AD1512/2000))))*SQRT(2*Basic!$C$4*9.81)*Tool!$B$125*SIN(RADIANS(90-DEGREES(ASIN(AD1512/2000))))*SQRT(2*Basic!$C$4*9.81)*Tool!$B$125)+(COS(RADIANS(90-DEGREES(ASIN(AD1512/2000))))*SQRT(2*Basic!$C$4*9.81)*COS(RADIANS(90-DEGREES(ASIN(AD1512/2000))))*SQRT(2*Basic!$C$4*9.81))))*SIN(RADIANS(AK1512)))-19.62*(-Basic!$C$3))))*(SQRT((SIN(RADIANS(90-DEGREES(ASIN(AD1512/2000))))*SQRT(2*Basic!$C$4*9.81)*Tool!$B$125*SIN(RADIANS(90-DEGREES(ASIN(AD1512/2000))))*SQRT(2*Basic!$C$4*9.81)*Tool!$B$125)+(COS(RADIANS(90-DEGREES(ASIN(AD1512/2000))))*SQRT(2*Basic!$C$4*9.81)*COS(RADIANS(90-DEGREES(ASIN(AD1512/2000))))*SQRT(2*Basic!$C$4*9.81))))*COS(RADIANS(AK1512))</f>
        <v>5.4332390723143984</v>
      </c>
    </row>
    <row r="1513" spans="6:45" x14ac:dyDescent="0.3">
      <c r="F1513">
        <v>1511</v>
      </c>
      <c r="G1513" s="31">
        <f t="shared" si="152"/>
        <v>4.4544908020123142</v>
      </c>
      <c r="H1513" s="35">
        <f>Tool!$E$10+('Trajectory Map'!G1513*SIN(RADIANS(90-2*DEGREES(ASIN($D$5/2000))))/COS(RADIANS(90-2*DEGREES(ASIN($D$5/2000))))-('Trajectory Map'!G1513*'Trajectory Map'!G1513/((VLOOKUP($D$5,$AD$3:$AR$2002,15,FALSE)*4*COS(RADIANS(90-2*DEGREES(ASIN($D$5/2000))))*COS(RADIANS(90-2*DEGREES(ASIN($D$5/2000))))))))</f>
        <v>2.7143412435816074</v>
      </c>
      <c r="AD1513" s="33">
        <f t="shared" si="156"/>
        <v>1511</v>
      </c>
      <c r="AE1513" s="33">
        <f t="shared" si="153"/>
        <v>1310.2972945099139</v>
      </c>
      <c r="AH1513" s="33">
        <f t="shared" si="154"/>
        <v>49.06907786251346</v>
      </c>
      <c r="AI1513" s="33">
        <f t="shared" si="155"/>
        <v>40.93092213748654</v>
      </c>
      <c r="AK1513" s="75">
        <f t="shared" si="157"/>
        <v>-8.1381557250269196</v>
      </c>
      <c r="AN1513" s="64"/>
      <c r="AQ1513" s="64"/>
      <c r="AR1513" s="75">
        <f>(SQRT((SIN(RADIANS(90-DEGREES(ASIN(AD1513/2000))))*SQRT(2*Basic!$C$4*9.81)*Tool!$B$125*SIN(RADIANS(90-DEGREES(ASIN(AD1513/2000))))*SQRT(2*Basic!$C$4*9.81)*Tool!$B$125)+(COS(RADIANS(90-DEGREES(ASIN(AD1513/2000))))*SQRT(2*Basic!$C$4*9.81)*COS(RADIANS(90-DEGREES(ASIN(AD1513/2000))))*SQRT(2*Basic!$C$4*9.81))))*(SQRT((SIN(RADIANS(90-DEGREES(ASIN(AD1513/2000))))*SQRT(2*Basic!$C$4*9.81)*Tool!$B$125*SIN(RADIANS(90-DEGREES(ASIN(AD1513/2000))))*SQRT(2*Basic!$C$4*9.81)*Tool!$B$125)+(COS(RADIANS(90-DEGREES(ASIN(AD1513/2000))))*SQRT(2*Basic!$C$4*9.81)*COS(RADIANS(90-DEGREES(ASIN(AD1513/2000))))*SQRT(2*Basic!$C$4*9.81))))/(2*9.81)</f>
        <v>1.4397219088899995</v>
      </c>
      <c r="AS1513" s="75">
        <f>(1/9.81)*((SQRT((SIN(RADIANS(90-DEGREES(ASIN(AD1513/2000))))*SQRT(2*Basic!$C$4*9.81)*Tool!$B$125*SIN(RADIANS(90-DEGREES(ASIN(AD1513/2000))))*SQRT(2*Basic!$C$4*9.81)*Tool!$B$125)+(COS(RADIANS(90-DEGREES(ASIN(AD1513/2000))))*SQRT(2*Basic!$C$4*9.81)*COS(RADIANS(90-DEGREES(ASIN(AD1513/2000))))*SQRT(2*Basic!$C$4*9.81))))*SIN(RADIANS(AK1513))+(SQRT(((SQRT((SIN(RADIANS(90-DEGREES(ASIN(AD1513/2000))))*SQRT(2*Basic!$C$4*9.81)*Tool!$B$125*SIN(RADIANS(90-DEGREES(ASIN(AD1513/2000))))*SQRT(2*Basic!$C$4*9.81)*Tool!$B$125)+(COS(RADIANS(90-DEGREES(ASIN(AD1513/2000))))*SQRT(2*Basic!$C$4*9.81)*COS(RADIANS(90-DEGREES(ASIN(AD1513/2000))))*SQRT(2*Basic!$C$4*9.81))))*SIN(RADIANS(AK1513))*(SQRT((SIN(RADIANS(90-DEGREES(ASIN(AD1513/2000))))*SQRT(2*Basic!$C$4*9.81)*Tool!$B$125*SIN(RADIANS(90-DEGREES(ASIN(AD1513/2000))))*SQRT(2*Basic!$C$4*9.81)*Tool!$B$125)+(COS(RADIANS(90-DEGREES(ASIN(AD1513/2000))))*SQRT(2*Basic!$C$4*9.81)*COS(RADIANS(90-DEGREES(ASIN(AD1513/2000))))*SQRT(2*Basic!$C$4*9.81))))*SIN(RADIANS(AK1513)))-19.62*(-Basic!$C$3))))*(SQRT((SIN(RADIANS(90-DEGREES(ASIN(AD1513/2000))))*SQRT(2*Basic!$C$4*9.81)*Tool!$B$125*SIN(RADIANS(90-DEGREES(ASIN(AD1513/2000))))*SQRT(2*Basic!$C$4*9.81)*Tool!$B$125)+(COS(RADIANS(90-DEGREES(ASIN(AD1513/2000))))*SQRT(2*Basic!$C$4*9.81)*COS(RADIANS(90-DEGREES(ASIN(AD1513/2000))))*SQRT(2*Basic!$C$4*9.81))))*COS(RADIANS(AK1513))</f>
        <v>5.4294748217923203</v>
      </c>
    </row>
    <row r="1514" spans="6:45" x14ac:dyDescent="0.3">
      <c r="F1514">
        <v>1512</v>
      </c>
      <c r="G1514" s="31">
        <f t="shared" si="152"/>
        <v>4.4574388435755257</v>
      </c>
      <c r="H1514" s="35">
        <f>Tool!$E$10+('Trajectory Map'!G1514*SIN(RADIANS(90-2*DEGREES(ASIN($D$5/2000))))/COS(RADIANS(90-2*DEGREES(ASIN($D$5/2000))))-('Trajectory Map'!G1514*'Trajectory Map'!G1514/((VLOOKUP($D$5,$AD$3:$AR$2002,15,FALSE)*4*COS(RADIANS(90-2*DEGREES(ASIN($D$5/2000))))*COS(RADIANS(90-2*DEGREES(ASIN($D$5/2000))))))))</f>
        <v>2.7095558339951884</v>
      </c>
      <c r="AD1514" s="33">
        <f t="shared" si="156"/>
        <v>1512</v>
      </c>
      <c r="AE1514" s="33">
        <f t="shared" si="153"/>
        <v>1309.1432312776169</v>
      </c>
      <c r="AH1514" s="33">
        <f t="shared" si="154"/>
        <v>49.112824438292201</v>
      </c>
      <c r="AI1514" s="33">
        <f t="shared" si="155"/>
        <v>40.887175561707799</v>
      </c>
      <c r="AK1514" s="75">
        <f t="shared" si="157"/>
        <v>-8.2256488765844011</v>
      </c>
      <c r="AN1514" s="64"/>
      <c r="AQ1514" s="64"/>
      <c r="AR1514" s="75">
        <f>(SQRT((SIN(RADIANS(90-DEGREES(ASIN(AD1514/2000))))*SQRT(2*Basic!$C$4*9.81)*Tool!$B$125*SIN(RADIANS(90-DEGREES(ASIN(AD1514/2000))))*SQRT(2*Basic!$C$4*9.81)*Tool!$B$125)+(COS(RADIANS(90-DEGREES(ASIN(AD1514/2000))))*SQRT(2*Basic!$C$4*9.81)*COS(RADIANS(90-DEGREES(ASIN(AD1514/2000))))*SQRT(2*Basic!$C$4*9.81))))*(SQRT((SIN(RADIANS(90-DEGREES(ASIN(AD1514/2000))))*SQRT(2*Basic!$C$4*9.81)*Tool!$B$125*SIN(RADIANS(90-DEGREES(ASIN(AD1514/2000))))*SQRT(2*Basic!$C$4*9.81)*Tool!$B$125)+(COS(RADIANS(90-DEGREES(ASIN(AD1514/2000))))*SQRT(2*Basic!$C$4*9.81)*COS(RADIANS(90-DEGREES(ASIN(AD1514/2000))))*SQRT(2*Basic!$C$4*9.81))))/(2*9.81)</f>
        <v>1.4405323449600003</v>
      </c>
      <c r="AS1514" s="75">
        <f>(1/9.81)*((SQRT((SIN(RADIANS(90-DEGREES(ASIN(AD1514/2000))))*SQRT(2*Basic!$C$4*9.81)*Tool!$B$125*SIN(RADIANS(90-DEGREES(ASIN(AD1514/2000))))*SQRT(2*Basic!$C$4*9.81)*Tool!$B$125)+(COS(RADIANS(90-DEGREES(ASIN(AD1514/2000))))*SQRT(2*Basic!$C$4*9.81)*COS(RADIANS(90-DEGREES(ASIN(AD1514/2000))))*SQRT(2*Basic!$C$4*9.81))))*SIN(RADIANS(AK1514))+(SQRT(((SQRT((SIN(RADIANS(90-DEGREES(ASIN(AD1514/2000))))*SQRT(2*Basic!$C$4*9.81)*Tool!$B$125*SIN(RADIANS(90-DEGREES(ASIN(AD1514/2000))))*SQRT(2*Basic!$C$4*9.81)*Tool!$B$125)+(COS(RADIANS(90-DEGREES(ASIN(AD1514/2000))))*SQRT(2*Basic!$C$4*9.81)*COS(RADIANS(90-DEGREES(ASIN(AD1514/2000))))*SQRT(2*Basic!$C$4*9.81))))*SIN(RADIANS(AK1514))*(SQRT((SIN(RADIANS(90-DEGREES(ASIN(AD1514/2000))))*SQRT(2*Basic!$C$4*9.81)*Tool!$B$125*SIN(RADIANS(90-DEGREES(ASIN(AD1514/2000))))*SQRT(2*Basic!$C$4*9.81)*Tool!$B$125)+(COS(RADIANS(90-DEGREES(ASIN(AD1514/2000))))*SQRT(2*Basic!$C$4*9.81)*COS(RADIANS(90-DEGREES(ASIN(AD1514/2000))))*SQRT(2*Basic!$C$4*9.81))))*SIN(RADIANS(AK1514)))-19.62*(-Basic!$C$3))))*(SQRT((SIN(RADIANS(90-DEGREES(ASIN(AD1514/2000))))*SQRT(2*Basic!$C$4*9.81)*Tool!$B$125*SIN(RADIANS(90-DEGREES(ASIN(AD1514/2000))))*SQRT(2*Basic!$C$4*9.81)*Tool!$B$125)+(COS(RADIANS(90-DEGREES(ASIN(AD1514/2000))))*SQRT(2*Basic!$C$4*9.81)*COS(RADIANS(90-DEGREES(ASIN(AD1514/2000))))*SQRT(2*Basic!$C$4*9.81))))*COS(RADIANS(AK1514))</f>
        <v>5.4256946583784007</v>
      </c>
    </row>
    <row r="1515" spans="6:45" x14ac:dyDescent="0.3">
      <c r="F1515">
        <v>1513</v>
      </c>
      <c r="G1515" s="31">
        <f t="shared" si="152"/>
        <v>4.4603868851387372</v>
      </c>
      <c r="H1515" s="35">
        <f>Tool!$E$10+('Trajectory Map'!G1515*SIN(RADIANS(90-2*DEGREES(ASIN($D$5/2000))))/COS(RADIANS(90-2*DEGREES(ASIN($D$5/2000))))-('Trajectory Map'!G1515*'Trajectory Map'!G1515/((VLOOKUP($D$5,$AD$3:$AR$2002,15,FALSE)*4*COS(RADIANS(90-2*DEGREES(ASIN($D$5/2000))))*COS(RADIANS(90-2*DEGREES(ASIN($D$5/2000))))))))</f>
        <v>2.7047669708152551</v>
      </c>
      <c r="AD1515" s="33">
        <f t="shared" si="156"/>
        <v>1513</v>
      </c>
      <c r="AE1515" s="33">
        <f t="shared" si="153"/>
        <v>1307.9873852602707</v>
      </c>
      <c r="AH1515" s="33">
        <f t="shared" si="154"/>
        <v>49.156609625292539</v>
      </c>
      <c r="AI1515" s="33">
        <f t="shared" si="155"/>
        <v>40.843390374707461</v>
      </c>
      <c r="AK1515" s="75">
        <f t="shared" si="157"/>
        <v>-8.3132192505850782</v>
      </c>
      <c r="AN1515" s="64"/>
      <c r="AQ1515" s="64"/>
      <c r="AR1515" s="75">
        <f>(SQRT((SIN(RADIANS(90-DEGREES(ASIN(AD1515/2000))))*SQRT(2*Basic!$C$4*9.81)*Tool!$B$125*SIN(RADIANS(90-DEGREES(ASIN(AD1515/2000))))*SQRT(2*Basic!$C$4*9.81)*Tool!$B$125)+(COS(RADIANS(90-DEGREES(ASIN(AD1515/2000))))*SQRT(2*Basic!$C$4*9.81)*COS(RADIANS(90-DEGREES(ASIN(AD1515/2000))))*SQRT(2*Basic!$C$4*9.81))))*(SQRT((SIN(RADIANS(90-DEGREES(ASIN(AD1515/2000))))*SQRT(2*Basic!$C$4*9.81)*Tool!$B$125*SIN(RADIANS(90-DEGREES(ASIN(AD1515/2000))))*SQRT(2*Basic!$C$4*9.81)*Tool!$B$125)+(COS(RADIANS(90-DEGREES(ASIN(AD1515/2000))))*SQRT(2*Basic!$C$4*9.81)*COS(RADIANS(90-DEGREES(ASIN(AD1515/2000))))*SQRT(2*Basic!$C$4*9.81))))/(2*9.81)</f>
        <v>1.4413433172100001</v>
      </c>
      <c r="AS1515" s="75">
        <f>(1/9.81)*((SQRT((SIN(RADIANS(90-DEGREES(ASIN(AD1515/2000))))*SQRT(2*Basic!$C$4*9.81)*Tool!$B$125*SIN(RADIANS(90-DEGREES(ASIN(AD1515/2000))))*SQRT(2*Basic!$C$4*9.81)*Tool!$B$125)+(COS(RADIANS(90-DEGREES(ASIN(AD1515/2000))))*SQRT(2*Basic!$C$4*9.81)*COS(RADIANS(90-DEGREES(ASIN(AD1515/2000))))*SQRT(2*Basic!$C$4*9.81))))*SIN(RADIANS(AK1515))+(SQRT(((SQRT((SIN(RADIANS(90-DEGREES(ASIN(AD1515/2000))))*SQRT(2*Basic!$C$4*9.81)*Tool!$B$125*SIN(RADIANS(90-DEGREES(ASIN(AD1515/2000))))*SQRT(2*Basic!$C$4*9.81)*Tool!$B$125)+(COS(RADIANS(90-DEGREES(ASIN(AD1515/2000))))*SQRT(2*Basic!$C$4*9.81)*COS(RADIANS(90-DEGREES(ASIN(AD1515/2000))))*SQRT(2*Basic!$C$4*9.81))))*SIN(RADIANS(AK1515))*(SQRT((SIN(RADIANS(90-DEGREES(ASIN(AD1515/2000))))*SQRT(2*Basic!$C$4*9.81)*Tool!$B$125*SIN(RADIANS(90-DEGREES(ASIN(AD1515/2000))))*SQRT(2*Basic!$C$4*9.81)*Tool!$B$125)+(COS(RADIANS(90-DEGREES(ASIN(AD1515/2000))))*SQRT(2*Basic!$C$4*9.81)*COS(RADIANS(90-DEGREES(ASIN(AD1515/2000))))*SQRT(2*Basic!$C$4*9.81))))*SIN(RADIANS(AK1515)))-19.62*(-Basic!$C$3))))*(SQRT((SIN(RADIANS(90-DEGREES(ASIN(AD1515/2000))))*SQRT(2*Basic!$C$4*9.81)*Tool!$B$125*SIN(RADIANS(90-DEGREES(ASIN(AD1515/2000))))*SQRT(2*Basic!$C$4*9.81)*Tool!$B$125)+(COS(RADIANS(90-DEGREES(ASIN(AD1515/2000))))*SQRT(2*Basic!$C$4*9.81)*COS(RADIANS(90-DEGREES(ASIN(AD1515/2000))))*SQRT(2*Basic!$C$4*9.81))))*COS(RADIANS(AK1515))</f>
        <v>5.4218985745900792</v>
      </c>
    </row>
    <row r="1516" spans="6:45" x14ac:dyDescent="0.3">
      <c r="F1516">
        <v>1514</v>
      </c>
      <c r="G1516" s="31">
        <f t="shared" si="152"/>
        <v>4.4633349267019486</v>
      </c>
      <c r="H1516" s="35">
        <f>Tool!$E$10+('Trajectory Map'!G1516*SIN(RADIANS(90-2*DEGREES(ASIN($D$5/2000))))/COS(RADIANS(90-2*DEGREES(ASIN($D$5/2000))))-('Trajectory Map'!G1516*'Trajectory Map'!G1516/((VLOOKUP($D$5,$AD$3:$AR$2002,15,FALSE)*4*COS(RADIANS(90-2*DEGREES(ASIN($D$5/2000))))*COS(RADIANS(90-2*DEGREES(ASIN($D$5/2000))))))))</f>
        <v>2.6999746540418084</v>
      </c>
      <c r="AD1516" s="33">
        <f t="shared" si="156"/>
        <v>1514</v>
      </c>
      <c r="AE1516" s="33">
        <f t="shared" si="153"/>
        <v>1306.8297517274391</v>
      </c>
      <c r="AH1516" s="33">
        <f t="shared" si="154"/>
        <v>49.200433551569667</v>
      </c>
      <c r="AI1516" s="33">
        <f t="shared" si="155"/>
        <v>40.799566448430333</v>
      </c>
      <c r="AK1516" s="75">
        <f t="shared" si="157"/>
        <v>-8.4008671031393334</v>
      </c>
      <c r="AN1516" s="64"/>
      <c r="AQ1516" s="64"/>
      <c r="AR1516" s="75">
        <f>(SQRT((SIN(RADIANS(90-DEGREES(ASIN(AD1516/2000))))*SQRT(2*Basic!$C$4*9.81)*Tool!$B$125*SIN(RADIANS(90-DEGREES(ASIN(AD1516/2000))))*SQRT(2*Basic!$C$4*9.81)*Tool!$B$125)+(COS(RADIANS(90-DEGREES(ASIN(AD1516/2000))))*SQRT(2*Basic!$C$4*9.81)*COS(RADIANS(90-DEGREES(ASIN(AD1516/2000))))*SQRT(2*Basic!$C$4*9.81))))*(SQRT((SIN(RADIANS(90-DEGREES(ASIN(AD1516/2000))))*SQRT(2*Basic!$C$4*9.81)*Tool!$B$125*SIN(RADIANS(90-DEGREES(ASIN(AD1516/2000))))*SQRT(2*Basic!$C$4*9.81)*Tool!$B$125)+(COS(RADIANS(90-DEGREES(ASIN(AD1516/2000))))*SQRT(2*Basic!$C$4*9.81)*COS(RADIANS(90-DEGREES(ASIN(AD1516/2000))))*SQRT(2*Basic!$C$4*9.81))))/(2*9.81)</f>
        <v>1.4421548256400003</v>
      </c>
      <c r="AS1516" s="75">
        <f>(1/9.81)*((SQRT((SIN(RADIANS(90-DEGREES(ASIN(AD1516/2000))))*SQRT(2*Basic!$C$4*9.81)*Tool!$B$125*SIN(RADIANS(90-DEGREES(ASIN(AD1516/2000))))*SQRT(2*Basic!$C$4*9.81)*Tool!$B$125)+(COS(RADIANS(90-DEGREES(ASIN(AD1516/2000))))*SQRT(2*Basic!$C$4*9.81)*COS(RADIANS(90-DEGREES(ASIN(AD1516/2000))))*SQRT(2*Basic!$C$4*9.81))))*SIN(RADIANS(AK1516))+(SQRT(((SQRT((SIN(RADIANS(90-DEGREES(ASIN(AD1516/2000))))*SQRT(2*Basic!$C$4*9.81)*Tool!$B$125*SIN(RADIANS(90-DEGREES(ASIN(AD1516/2000))))*SQRT(2*Basic!$C$4*9.81)*Tool!$B$125)+(COS(RADIANS(90-DEGREES(ASIN(AD1516/2000))))*SQRT(2*Basic!$C$4*9.81)*COS(RADIANS(90-DEGREES(ASIN(AD1516/2000))))*SQRT(2*Basic!$C$4*9.81))))*SIN(RADIANS(AK1516))*(SQRT((SIN(RADIANS(90-DEGREES(ASIN(AD1516/2000))))*SQRT(2*Basic!$C$4*9.81)*Tool!$B$125*SIN(RADIANS(90-DEGREES(ASIN(AD1516/2000))))*SQRT(2*Basic!$C$4*9.81)*Tool!$B$125)+(COS(RADIANS(90-DEGREES(ASIN(AD1516/2000))))*SQRT(2*Basic!$C$4*9.81)*COS(RADIANS(90-DEGREES(ASIN(AD1516/2000))))*SQRT(2*Basic!$C$4*9.81))))*SIN(RADIANS(AK1516)))-19.62*(-Basic!$C$3))))*(SQRT((SIN(RADIANS(90-DEGREES(ASIN(AD1516/2000))))*SQRT(2*Basic!$C$4*9.81)*Tool!$B$125*SIN(RADIANS(90-DEGREES(ASIN(AD1516/2000))))*SQRT(2*Basic!$C$4*9.81)*Tool!$B$125)+(COS(RADIANS(90-DEGREES(ASIN(AD1516/2000))))*SQRT(2*Basic!$C$4*9.81)*COS(RADIANS(90-DEGREES(ASIN(AD1516/2000))))*SQRT(2*Basic!$C$4*9.81))))*COS(RADIANS(AK1516))</f>
        <v>5.4180865629315793</v>
      </c>
    </row>
    <row r="1517" spans="6:45" x14ac:dyDescent="0.3">
      <c r="F1517">
        <v>1515</v>
      </c>
      <c r="G1517" s="31">
        <f t="shared" si="152"/>
        <v>4.4662829682651592</v>
      </c>
      <c r="H1517" s="35">
        <f>Tool!$E$10+('Trajectory Map'!G1517*SIN(RADIANS(90-2*DEGREES(ASIN($D$5/2000))))/COS(RADIANS(90-2*DEGREES(ASIN($D$5/2000))))-('Trajectory Map'!G1517*'Trajectory Map'!G1517/((VLOOKUP($D$5,$AD$3:$AR$2002,15,FALSE)*4*COS(RADIANS(90-2*DEGREES(ASIN($D$5/2000))))*COS(RADIANS(90-2*DEGREES(ASIN($D$5/2000))))))))</f>
        <v>2.6951788836748483</v>
      </c>
      <c r="AD1517" s="33">
        <f t="shared" si="156"/>
        <v>1515</v>
      </c>
      <c r="AE1517" s="33">
        <f t="shared" si="153"/>
        <v>1305.6703259245803</v>
      </c>
      <c r="AH1517" s="33">
        <f t="shared" si="154"/>
        <v>49.244296345837078</v>
      </c>
      <c r="AI1517" s="33">
        <f t="shared" si="155"/>
        <v>40.755703654162922</v>
      </c>
      <c r="AK1517" s="75">
        <f t="shared" si="157"/>
        <v>-8.4885926916741568</v>
      </c>
      <c r="AN1517" s="64"/>
      <c r="AQ1517" s="64"/>
      <c r="AR1517" s="75">
        <f>(SQRT((SIN(RADIANS(90-DEGREES(ASIN(AD1517/2000))))*SQRT(2*Basic!$C$4*9.81)*Tool!$B$125*SIN(RADIANS(90-DEGREES(ASIN(AD1517/2000))))*SQRT(2*Basic!$C$4*9.81)*Tool!$B$125)+(COS(RADIANS(90-DEGREES(ASIN(AD1517/2000))))*SQRT(2*Basic!$C$4*9.81)*COS(RADIANS(90-DEGREES(ASIN(AD1517/2000))))*SQRT(2*Basic!$C$4*9.81))))*(SQRT((SIN(RADIANS(90-DEGREES(ASIN(AD1517/2000))))*SQRT(2*Basic!$C$4*9.81)*Tool!$B$125*SIN(RADIANS(90-DEGREES(ASIN(AD1517/2000))))*SQRT(2*Basic!$C$4*9.81)*Tool!$B$125)+(COS(RADIANS(90-DEGREES(ASIN(AD1517/2000))))*SQRT(2*Basic!$C$4*9.81)*COS(RADIANS(90-DEGREES(ASIN(AD1517/2000))))*SQRT(2*Basic!$C$4*9.81))))/(2*9.81)</f>
        <v>1.4429668702499996</v>
      </c>
      <c r="AS1517" s="75">
        <f>(1/9.81)*((SQRT((SIN(RADIANS(90-DEGREES(ASIN(AD1517/2000))))*SQRT(2*Basic!$C$4*9.81)*Tool!$B$125*SIN(RADIANS(90-DEGREES(ASIN(AD1517/2000))))*SQRT(2*Basic!$C$4*9.81)*Tool!$B$125)+(COS(RADIANS(90-DEGREES(ASIN(AD1517/2000))))*SQRT(2*Basic!$C$4*9.81)*COS(RADIANS(90-DEGREES(ASIN(AD1517/2000))))*SQRT(2*Basic!$C$4*9.81))))*SIN(RADIANS(AK1517))+(SQRT(((SQRT((SIN(RADIANS(90-DEGREES(ASIN(AD1517/2000))))*SQRT(2*Basic!$C$4*9.81)*Tool!$B$125*SIN(RADIANS(90-DEGREES(ASIN(AD1517/2000))))*SQRT(2*Basic!$C$4*9.81)*Tool!$B$125)+(COS(RADIANS(90-DEGREES(ASIN(AD1517/2000))))*SQRT(2*Basic!$C$4*9.81)*COS(RADIANS(90-DEGREES(ASIN(AD1517/2000))))*SQRT(2*Basic!$C$4*9.81))))*SIN(RADIANS(AK1517))*(SQRT((SIN(RADIANS(90-DEGREES(ASIN(AD1517/2000))))*SQRT(2*Basic!$C$4*9.81)*Tool!$B$125*SIN(RADIANS(90-DEGREES(ASIN(AD1517/2000))))*SQRT(2*Basic!$C$4*9.81)*Tool!$B$125)+(COS(RADIANS(90-DEGREES(ASIN(AD1517/2000))))*SQRT(2*Basic!$C$4*9.81)*COS(RADIANS(90-DEGREES(ASIN(AD1517/2000))))*SQRT(2*Basic!$C$4*9.81))))*SIN(RADIANS(AK1517)))-19.62*(-Basic!$C$3))))*(SQRT((SIN(RADIANS(90-DEGREES(ASIN(AD1517/2000))))*SQRT(2*Basic!$C$4*9.81)*Tool!$B$125*SIN(RADIANS(90-DEGREES(ASIN(AD1517/2000))))*SQRT(2*Basic!$C$4*9.81)*Tool!$B$125)+(COS(RADIANS(90-DEGREES(ASIN(AD1517/2000))))*SQRT(2*Basic!$C$4*9.81)*COS(RADIANS(90-DEGREES(ASIN(AD1517/2000))))*SQRT(2*Basic!$C$4*9.81))))*COS(RADIANS(AK1517))</f>
        <v>5.4142586158932682</v>
      </c>
    </row>
    <row r="1518" spans="6:45" x14ac:dyDescent="0.3">
      <c r="F1518">
        <v>1516</v>
      </c>
      <c r="G1518" s="31">
        <f t="shared" si="152"/>
        <v>4.4692310098283707</v>
      </c>
      <c r="H1518" s="35">
        <f>Tool!$E$10+('Trajectory Map'!G1518*SIN(RADIANS(90-2*DEGREES(ASIN($D$5/2000))))/COS(RADIANS(90-2*DEGREES(ASIN($D$5/2000))))-('Trajectory Map'!G1518*'Trajectory Map'!G1518/((VLOOKUP($D$5,$AD$3:$AR$2002,15,FALSE)*4*COS(RADIANS(90-2*DEGREES(ASIN($D$5/2000))))*COS(RADIANS(90-2*DEGREES(ASIN($D$5/2000))))))))</f>
        <v>2.6903796597143721</v>
      </c>
      <c r="AD1518" s="33">
        <f t="shared" si="156"/>
        <v>1516</v>
      </c>
      <c r="AE1518" s="33">
        <f t="shared" si="153"/>
        <v>1304.5091030728763</v>
      </c>
      <c r="AH1518" s="33">
        <f t="shared" si="154"/>
        <v>49.288198137471269</v>
      </c>
      <c r="AI1518" s="33">
        <f t="shared" si="155"/>
        <v>40.711801862528731</v>
      </c>
      <c r="AK1518" s="75">
        <f t="shared" si="157"/>
        <v>-8.5763962749425389</v>
      </c>
      <c r="AN1518" s="64"/>
      <c r="AQ1518" s="64"/>
      <c r="AR1518" s="75">
        <f>(SQRT((SIN(RADIANS(90-DEGREES(ASIN(AD1518/2000))))*SQRT(2*Basic!$C$4*9.81)*Tool!$B$125*SIN(RADIANS(90-DEGREES(ASIN(AD1518/2000))))*SQRT(2*Basic!$C$4*9.81)*Tool!$B$125)+(COS(RADIANS(90-DEGREES(ASIN(AD1518/2000))))*SQRT(2*Basic!$C$4*9.81)*COS(RADIANS(90-DEGREES(ASIN(AD1518/2000))))*SQRT(2*Basic!$C$4*9.81))))*(SQRT((SIN(RADIANS(90-DEGREES(ASIN(AD1518/2000))))*SQRT(2*Basic!$C$4*9.81)*Tool!$B$125*SIN(RADIANS(90-DEGREES(ASIN(AD1518/2000))))*SQRT(2*Basic!$C$4*9.81)*Tool!$B$125)+(COS(RADIANS(90-DEGREES(ASIN(AD1518/2000))))*SQRT(2*Basic!$C$4*9.81)*COS(RADIANS(90-DEGREES(ASIN(AD1518/2000))))*SQRT(2*Basic!$C$4*9.81))))/(2*9.81)</f>
        <v>1.4437794510400004</v>
      </c>
      <c r="AS1518" s="75">
        <f>(1/9.81)*((SQRT((SIN(RADIANS(90-DEGREES(ASIN(AD1518/2000))))*SQRT(2*Basic!$C$4*9.81)*Tool!$B$125*SIN(RADIANS(90-DEGREES(ASIN(AD1518/2000))))*SQRT(2*Basic!$C$4*9.81)*Tool!$B$125)+(COS(RADIANS(90-DEGREES(ASIN(AD1518/2000))))*SQRT(2*Basic!$C$4*9.81)*COS(RADIANS(90-DEGREES(ASIN(AD1518/2000))))*SQRT(2*Basic!$C$4*9.81))))*SIN(RADIANS(AK1518))+(SQRT(((SQRT((SIN(RADIANS(90-DEGREES(ASIN(AD1518/2000))))*SQRT(2*Basic!$C$4*9.81)*Tool!$B$125*SIN(RADIANS(90-DEGREES(ASIN(AD1518/2000))))*SQRT(2*Basic!$C$4*9.81)*Tool!$B$125)+(COS(RADIANS(90-DEGREES(ASIN(AD1518/2000))))*SQRT(2*Basic!$C$4*9.81)*COS(RADIANS(90-DEGREES(ASIN(AD1518/2000))))*SQRT(2*Basic!$C$4*9.81))))*SIN(RADIANS(AK1518))*(SQRT((SIN(RADIANS(90-DEGREES(ASIN(AD1518/2000))))*SQRT(2*Basic!$C$4*9.81)*Tool!$B$125*SIN(RADIANS(90-DEGREES(ASIN(AD1518/2000))))*SQRT(2*Basic!$C$4*9.81)*Tool!$B$125)+(COS(RADIANS(90-DEGREES(ASIN(AD1518/2000))))*SQRT(2*Basic!$C$4*9.81)*COS(RADIANS(90-DEGREES(ASIN(AD1518/2000))))*SQRT(2*Basic!$C$4*9.81))))*SIN(RADIANS(AK1518)))-19.62*(-Basic!$C$3))))*(SQRT((SIN(RADIANS(90-DEGREES(ASIN(AD1518/2000))))*SQRT(2*Basic!$C$4*9.81)*Tool!$B$125*SIN(RADIANS(90-DEGREES(ASIN(AD1518/2000))))*SQRT(2*Basic!$C$4*9.81)*Tool!$B$125)+(COS(RADIANS(90-DEGREES(ASIN(AD1518/2000))))*SQRT(2*Basic!$C$4*9.81)*COS(RADIANS(90-DEGREES(ASIN(AD1518/2000))))*SQRT(2*Basic!$C$4*9.81))))*COS(RADIANS(AK1518))</f>
        <v>5.4104147259510462</v>
      </c>
    </row>
    <row r="1519" spans="6:45" x14ac:dyDescent="0.3">
      <c r="F1519">
        <v>1517</v>
      </c>
      <c r="G1519" s="31">
        <f t="shared" si="152"/>
        <v>4.4721790513915822</v>
      </c>
      <c r="H1519" s="35">
        <f>Tool!$E$10+('Trajectory Map'!G1519*SIN(RADIANS(90-2*DEGREES(ASIN($D$5/2000))))/COS(RADIANS(90-2*DEGREES(ASIN($D$5/2000))))-('Trajectory Map'!G1519*'Trajectory Map'!G1519/((VLOOKUP($D$5,$AD$3:$AR$2002,15,FALSE)*4*COS(RADIANS(90-2*DEGREES(ASIN($D$5/2000))))*COS(RADIANS(90-2*DEGREES(ASIN($D$5/2000))))))))</f>
        <v>2.6855769821603834</v>
      </c>
      <c r="AD1519" s="33">
        <f t="shared" si="156"/>
        <v>1517</v>
      </c>
      <c r="AE1519" s="33">
        <f t="shared" si="153"/>
        <v>1303.3460783690571</v>
      </c>
      <c r="AH1519" s="33">
        <f t="shared" si="154"/>
        <v>49.332139056516596</v>
      </c>
      <c r="AI1519" s="33">
        <f t="shared" si="155"/>
        <v>40.667860943483404</v>
      </c>
      <c r="AK1519" s="75">
        <f t="shared" si="157"/>
        <v>-8.6642781130331912</v>
      </c>
      <c r="AN1519" s="64"/>
      <c r="AQ1519" s="64"/>
      <c r="AR1519" s="75">
        <f>(SQRT((SIN(RADIANS(90-DEGREES(ASIN(AD1519/2000))))*SQRT(2*Basic!$C$4*9.81)*Tool!$B$125*SIN(RADIANS(90-DEGREES(ASIN(AD1519/2000))))*SQRT(2*Basic!$C$4*9.81)*Tool!$B$125)+(COS(RADIANS(90-DEGREES(ASIN(AD1519/2000))))*SQRT(2*Basic!$C$4*9.81)*COS(RADIANS(90-DEGREES(ASIN(AD1519/2000))))*SQRT(2*Basic!$C$4*9.81))))*(SQRT((SIN(RADIANS(90-DEGREES(ASIN(AD1519/2000))))*SQRT(2*Basic!$C$4*9.81)*Tool!$B$125*SIN(RADIANS(90-DEGREES(ASIN(AD1519/2000))))*SQRT(2*Basic!$C$4*9.81)*Tool!$B$125)+(COS(RADIANS(90-DEGREES(ASIN(AD1519/2000))))*SQRT(2*Basic!$C$4*9.81)*COS(RADIANS(90-DEGREES(ASIN(AD1519/2000))))*SQRT(2*Basic!$C$4*9.81))))/(2*9.81)</f>
        <v>1.4445925680100005</v>
      </c>
      <c r="AS1519" s="75">
        <f>(1/9.81)*((SQRT((SIN(RADIANS(90-DEGREES(ASIN(AD1519/2000))))*SQRT(2*Basic!$C$4*9.81)*Tool!$B$125*SIN(RADIANS(90-DEGREES(ASIN(AD1519/2000))))*SQRT(2*Basic!$C$4*9.81)*Tool!$B$125)+(COS(RADIANS(90-DEGREES(ASIN(AD1519/2000))))*SQRT(2*Basic!$C$4*9.81)*COS(RADIANS(90-DEGREES(ASIN(AD1519/2000))))*SQRT(2*Basic!$C$4*9.81))))*SIN(RADIANS(AK1519))+(SQRT(((SQRT((SIN(RADIANS(90-DEGREES(ASIN(AD1519/2000))))*SQRT(2*Basic!$C$4*9.81)*Tool!$B$125*SIN(RADIANS(90-DEGREES(ASIN(AD1519/2000))))*SQRT(2*Basic!$C$4*9.81)*Tool!$B$125)+(COS(RADIANS(90-DEGREES(ASIN(AD1519/2000))))*SQRT(2*Basic!$C$4*9.81)*COS(RADIANS(90-DEGREES(ASIN(AD1519/2000))))*SQRT(2*Basic!$C$4*9.81))))*SIN(RADIANS(AK1519))*(SQRT((SIN(RADIANS(90-DEGREES(ASIN(AD1519/2000))))*SQRT(2*Basic!$C$4*9.81)*Tool!$B$125*SIN(RADIANS(90-DEGREES(ASIN(AD1519/2000))))*SQRT(2*Basic!$C$4*9.81)*Tool!$B$125)+(COS(RADIANS(90-DEGREES(ASIN(AD1519/2000))))*SQRT(2*Basic!$C$4*9.81)*COS(RADIANS(90-DEGREES(ASIN(AD1519/2000))))*SQRT(2*Basic!$C$4*9.81))))*SIN(RADIANS(AK1519)))-19.62*(-Basic!$C$3))))*(SQRT((SIN(RADIANS(90-DEGREES(ASIN(AD1519/2000))))*SQRT(2*Basic!$C$4*9.81)*Tool!$B$125*SIN(RADIANS(90-DEGREES(ASIN(AD1519/2000))))*SQRT(2*Basic!$C$4*9.81)*Tool!$B$125)+(COS(RADIANS(90-DEGREES(ASIN(AD1519/2000))))*SQRT(2*Basic!$C$4*9.81)*COS(RADIANS(90-DEGREES(ASIN(AD1519/2000))))*SQRT(2*Basic!$C$4*9.81))))*COS(RADIANS(AK1519))</f>
        <v>5.4065548855656749</v>
      </c>
    </row>
    <row r="1520" spans="6:45" x14ac:dyDescent="0.3">
      <c r="F1520">
        <v>1518</v>
      </c>
      <c r="G1520" s="31">
        <f t="shared" si="152"/>
        <v>4.4751270929547937</v>
      </c>
      <c r="H1520" s="35">
        <f>Tool!$E$10+('Trajectory Map'!G1520*SIN(RADIANS(90-2*DEGREES(ASIN($D$5/2000))))/COS(RADIANS(90-2*DEGREES(ASIN($D$5/2000))))-('Trajectory Map'!G1520*'Trajectory Map'!G1520/((VLOOKUP($D$5,$AD$3:$AR$2002,15,FALSE)*4*COS(RADIANS(90-2*DEGREES(ASIN($D$5/2000))))*COS(RADIANS(90-2*DEGREES(ASIN($D$5/2000))))))))</f>
        <v>2.6807708510128792</v>
      </c>
      <c r="AD1520" s="33">
        <f t="shared" si="156"/>
        <v>1518</v>
      </c>
      <c r="AE1520" s="33">
        <f t="shared" si="153"/>
        <v>1302.1812469852266</v>
      </c>
      <c r="AH1520" s="33">
        <f t="shared" si="154"/>
        <v>49.376119233690169</v>
      </c>
      <c r="AI1520" s="33">
        <f t="shared" si="155"/>
        <v>40.623880766309831</v>
      </c>
      <c r="AK1520" s="75">
        <f t="shared" si="157"/>
        <v>-8.7522384673803373</v>
      </c>
      <c r="AN1520" s="64"/>
      <c r="AQ1520" s="64"/>
      <c r="AR1520" s="75">
        <f>(SQRT((SIN(RADIANS(90-DEGREES(ASIN(AD1520/2000))))*SQRT(2*Basic!$C$4*9.81)*Tool!$B$125*SIN(RADIANS(90-DEGREES(ASIN(AD1520/2000))))*SQRT(2*Basic!$C$4*9.81)*Tool!$B$125)+(COS(RADIANS(90-DEGREES(ASIN(AD1520/2000))))*SQRT(2*Basic!$C$4*9.81)*COS(RADIANS(90-DEGREES(ASIN(AD1520/2000))))*SQRT(2*Basic!$C$4*9.81))))*(SQRT((SIN(RADIANS(90-DEGREES(ASIN(AD1520/2000))))*SQRT(2*Basic!$C$4*9.81)*Tool!$B$125*SIN(RADIANS(90-DEGREES(ASIN(AD1520/2000))))*SQRT(2*Basic!$C$4*9.81)*Tool!$B$125)+(COS(RADIANS(90-DEGREES(ASIN(AD1520/2000))))*SQRT(2*Basic!$C$4*9.81)*COS(RADIANS(90-DEGREES(ASIN(AD1520/2000))))*SQRT(2*Basic!$C$4*9.81))))/(2*9.81)</f>
        <v>1.4454062211600005</v>
      </c>
      <c r="AS1520" s="75">
        <f>(1/9.81)*((SQRT((SIN(RADIANS(90-DEGREES(ASIN(AD1520/2000))))*SQRT(2*Basic!$C$4*9.81)*Tool!$B$125*SIN(RADIANS(90-DEGREES(ASIN(AD1520/2000))))*SQRT(2*Basic!$C$4*9.81)*Tool!$B$125)+(COS(RADIANS(90-DEGREES(ASIN(AD1520/2000))))*SQRT(2*Basic!$C$4*9.81)*COS(RADIANS(90-DEGREES(ASIN(AD1520/2000))))*SQRT(2*Basic!$C$4*9.81))))*SIN(RADIANS(AK1520))+(SQRT(((SQRT((SIN(RADIANS(90-DEGREES(ASIN(AD1520/2000))))*SQRT(2*Basic!$C$4*9.81)*Tool!$B$125*SIN(RADIANS(90-DEGREES(ASIN(AD1520/2000))))*SQRT(2*Basic!$C$4*9.81)*Tool!$B$125)+(COS(RADIANS(90-DEGREES(ASIN(AD1520/2000))))*SQRT(2*Basic!$C$4*9.81)*COS(RADIANS(90-DEGREES(ASIN(AD1520/2000))))*SQRT(2*Basic!$C$4*9.81))))*SIN(RADIANS(AK1520))*(SQRT((SIN(RADIANS(90-DEGREES(ASIN(AD1520/2000))))*SQRT(2*Basic!$C$4*9.81)*Tool!$B$125*SIN(RADIANS(90-DEGREES(ASIN(AD1520/2000))))*SQRT(2*Basic!$C$4*9.81)*Tool!$B$125)+(COS(RADIANS(90-DEGREES(ASIN(AD1520/2000))))*SQRT(2*Basic!$C$4*9.81)*COS(RADIANS(90-DEGREES(ASIN(AD1520/2000))))*SQRT(2*Basic!$C$4*9.81))))*SIN(RADIANS(AK1520)))-19.62*(-Basic!$C$3))))*(SQRT((SIN(RADIANS(90-DEGREES(ASIN(AD1520/2000))))*SQRT(2*Basic!$C$4*9.81)*Tool!$B$125*SIN(RADIANS(90-DEGREES(ASIN(AD1520/2000))))*SQRT(2*Basic!$C$4*9.81)*Tool!$B$125)+(COS(RADIANS(90-DEGREES(ASIN(AD1520/2000))))*SQRT(2*Basic!$C$4*9.81)*COS(RADIANS(90-DEGREES(ASIN(AD1520/2000))))*SQRT(2*Basic!$C$4*9.81))))*COS(RADIANS(AK1520))</f>
        <v>5.4026790871821531</v>
      </c>
    </row>
    <row r="1521" spans="6:45" x14ac:dyDescent="0.3">
      <c r="F1521">
        <v>1519</v>
      </c>
      <c r="G1521" s="31">
        <f t="shared" si="152"/>
        <v>4.4780751345180052</v>
      </c>
      <c r="H1521" s="35">
        <f>Tool!$E$10+('Trajectory Map'!G1521*SIN(RADIANS(90-2*DEGREES(ASIN($D$5/2000))))/COS(RADIANS(90-2*DEGREES(ASIN($D$5/2000))))-('Trajectory Map'!G1521*'Trajectory Map'!G1521/((VLOOKUP($D$5,$AD$3:$AR$2002,15,FALSE)*4*COS(RADIANS(90-2*DEGREES(ASIN($D$5/2000))))*COS(RADIANS(90-2*DEGREES(ASIN($D$5/2000))))))))</f>
        <v>2.6759612662718615</v>
      </c>
      <c r="AD1521" s="33">
        <f t="shared" si="156"/>
        <v>1519</v>
      </c>
      <c r="AE1521" s="33">
        <f t="shared" si="153"/>
        <v>1301.0146040686861</v>
      </c>
      <c r="AH1521" s="33">
        <f t="shared" si="154"/>
        <v>49.420138800386667</v>
      </c>
      <c r="AI1521" s="33">
        <f t="shared" si="155"/>
        <v>40.579861199613333</v>
      </c>
      <c r="AK1521" s="75">
        <f t="shared" si="157"/>
        <v>-8.8402776007733337</v>
      </c>
      <c r="AN1521" s="64"/>
      <c r="AQ1521" s="64"/>
      <c r="AR1521" s="75">
        <f>(SQRT((SIN(RADIANS(90-DEGREES(ASIN(AD1521/2000))))*SQRT(2*Basic!$C$4*9.81)*Tool!$B$125*SIN(RADIANS(90-DEGREES(ASIN(AD1521/2000))))*SQRT(2*Basic!$C$4*9.81)*Tool!$B$125)+(COS(RADIANS(90-DEGREES(ASIN(AD1521/2000))))*SQRT(2*Basic!$C$4*9.81)*COS(RADIANS(90-DEGREES(ASIN(AD1521/2000))))*SQRT(2*Basic!$C$4*9.81))))*(SQRT((SIN(RADIANS(90-DEGREES(ASIN(AD1521/2000))))*SQRT(2*Basic!$C$4*9.81)*Tool!$B$125*SIN(RADIANS(90-DEGREES(ASIN(AD1521/2000))))*SQRT(2*Basic!$C$4*9.81)*Tool!$B$125)+(COS(RADIANS(90-DEGREES(ASIN(AD1521/2000))))*SQRT(2*Basic!$C$4*9.81)*COS(RADIANS(90-DEGREES(ASIN(AD1521/2000))))*SQRT(2*Basic!$C$4*9.81))))/(2*9.81)</f>
        <v>1.4462204104899998</v>
      </c>
      <c r="AS1521" s="75">
        <f>(1/9.81)*((SQRT((SIN(RADIANS(90-DEGREES(ASIN(AD1521/2000))))*SQRT(2*Basic!$C$4*9.81)*Tool!$B$125*SIN(RADIANS(90-DEGREES(ASIN(AD1521/2000))))*SQRT(2*Basic!$C$4*9.81)*Tool!$B$125)+(COS(RADIANS(90-DEGREES(ASIN(AD1521/2000))))*SQRT(2*Basic!$C$4*9.81)*COS(RADIANS(90-DEGREES(ASIN(AD1521/2000))))*SQRT(2*Basic!$C$4*9.81))))*SIN(RADIANS(AK1521))+(SQRT(((SQRT((SIN(RADIANS(90-DEGREES(ASIN(AD1521/2000))))*SQRT(2*Basic!$C$4*9.81)*Tool!$B$125*SIN(RADIANS(90-DEGREES(ASIN(AD1521/2000))))*SQRT(2*Basic!$C$4*9.81)*Tool!$B$125)+(COS(RADIANS(90-DEGREES(ASIN(AD1521/2000))))*SQRT(2*Basic!$C$4*9.81)*COS(RADIANS(90-DEGREES(ASIN(AD1521/2000))))*SQRT(2*Basic!$C$4*9.81))))*SIN(RADIANS(AK1521))*(SQRT((SIN(RADIANS(90-DEGREES(ASIN(AD1521/2000))))*SQRT(2*Basic!$C$4*9.81)*Tool!$B$125*SIN(RADIANS(90-DEGREES(ASIN(AD1521/2000))))*SQRT(2*Basic!$C$4*9.81)*Tool!$B$125)+(COS(RADIANS(90-DEGREES(ASIN(AD1521/2000))))*SQRT(2*Basic!$C$4*9.81)*COS(RADIANS(90-DEGREES(ASIN(AD1521/2000))))*SQRT(2*Basic!$C$4*9.81))))*SIN(RADIANS(AK1521)))-19.62*(-Basic!$C$3))))*(SQRT((SIN(RADIANS(90-DEGREES(ASIN(AD1521/2000))))*SQRT(2*Basic!$C$4*9.81)*Tool!$B$125*SIN(RADIANS(90-DEGREES(ASIN(AD1521/2000))))*SQRT(2*Basic!$C$4*9.81)*Tool!$B$125)+(COS(RADIANS(90-DEGREES(ASIN(AD1521/2000))))*SQRT(2*Basic!$C$4*9.81)*COS(RADIANS(90-DEGREES(ASIN(AD1521/2000))))*SQRT(2*Basic!$C$4*9.81))))*COS(RADIANS(AK1521))</f>
        <v>5.398787323229052</v>
      </c>
    </row>
    <row r="1522" spans="6:45" x14ac:dyDescent="0.3">
      <c r="F1522">
        <v>1520</v>
      </c>
      <c r="G1522" s="31">
        <f t="shared" si="152"/>
        <v>4.4810231760812158</v>
      </c>
      <c r="H1522" s="35">
        <f>Tool!$E$10+('Trajectory Map'!G1522*SIN(RADIANS(90-2*DEGREES(ASIN($D$5/2000))))/COS(RADIANS(90-2*DEGREES(ASIN($D$5/2000))))-('Trajectory Map'!G1522*'Trajectory Map'!G1522/((VLOOKUP($D$5,$AD$3:$AR$2002,15,FALSE)*4*COS(RADIANS(90-2*DEGREES(ASIN($D$5/2000))))*COS(RADIANS(90-2*DEGREES(ASIN($D$5/2000))))))))</f>
        <v>2.6711482279373318</v>
      </c>
      <c r="AD1522" s="33">
        <f t="shared" si="156"/>
        <v>1520</v>
      </c>
      <c r="AE1522" s="33">
        <f t="shared" si="153"/>
        <v>1299.8461447417537</v>
      </c>
      <c r="AH1522" s="33">
        <f t="shared" si="154"/>
        <v>49.464197888683444</v>
      </c>
      <c r="AI1522" s="33">
        <f t="shared" si="155"/>
        <v>40.535802111316556</v>
      </c>
      <c r="AK1522" s="75">
        <f t="shared" si="157"/>
        <v>-8.9283957773668874</v>
      </c>
      <c r="AN1522" s="64"/>
      <c r="AQ1522" s="64"/>
      <c r="AR1522" s="75">
        <f>(SQRT((SIN(RADIANS(90-DEGREES(ASIN(AD1522/2000))))*SQRT(2*Basic!$C$4*9.81)*Tool!$B$125*SIN(RADIANS(90-DEGREES(ASIN(AD1522/2000))))*SQRT(2*Basic!$C$4*9.81)*Tool!$B$125)+(COS(RADIANS(90-DEGREES(ASIN(AD1522/2000))))*SQRT(2*Basic!$C$4*9.81)*COS(RADIANS(90-DEGREES(ASIN(AD1522/2000))))*SQRT(2*Basic!$C$4*9.81))))*(SQRT((SIN(RADIANS(90-DEGREES(ASIN(AD1522/2000))))*SQRT(2*Basic!$C$4*9.81)*Tool!$B$125*SIN(RADIANS(90-DEGREES(ASIN(AD1522/2000))))*SQRT(2*Basic!$C$4*9.81)*Tool!$B$125)+(COS(RADIANS(90-DEGREES(ASIN(AD1522/2000))))*SQRT(2*Basic!$C$4*9.81)*COS(RADIANS(90-DEGREES(ASIN(AD1522/2000))))*SQRT(2*Basic!$C$4*9.81))))/(2*9.81)</f>
        <v>1.447035136</v>
      </c>
      <c r="AS1522" s="75">
        <f>(1/9.81)*((SQRT((SIN(RADIANS(90-DEGREES(ASIN(AD1522/2000))))*SQRT(2*Basic!$C$4*9.81)*Tool!$B$125*SIN(RADIANS(90-DEGREES(ASIN(AD1522/2000))))*SQRT(2*Basic!$C$4*9.81)*Tool!$B$125)+(COS(RADIANS(90-DEGREES(ASIN(AD1522/2000))))*SQRT(2*Basic!$C$4*9.81)*COS(RADIANS(90-DEGREES(ASIN(AD1522/2000))))*SQRT(2*Basic!$C$4*9.81))))*SIN(RADIANS(AK1522))+(SQRT(((SQRT((SIN(RADIANS(90-DEGREES(ASIN(AD1522/2000))))*SQRT(2*Basic!$C$4*9.81)*Tool!$B$125*SIN(RADIANS(90-DEGREES(ASIN(AD1522/2000))))*SQRT(2*Basic!$C$4*9.81)*Tool!$B$125)+(COS(RADIANS(90-DEGREES(ASIN(AD1522/2000))))*SQRT(2*Basic!$C$4*9.81)*COS(RADIANS(90-DEGREES(ASIN(AD1522/2000))))*SQRT(2*Basic!$C$4*9.81))))*SIN(RADIANS(AK1522))*(SQRT((SIN(RADIANS(90-DEGREES(ASIN(AD1522/2000))))*SQRT(2*Basic!$C$4*9.81)*Tool!$B$125*SIN(RADIANS(90-DEGREES(ASIN(AD1522/2000))))*SQRT(2*Basic!$C$4*9.81)*Tool!$B$125)+(COS(RADIANS(90-DEGREES(ASIN(AD1522/2000))))*SQRT(2*Basic!$C$4*9.81)*COS(RADIANS(90-DEGREES(ASIN(AD1522/2000))))*SQRT(2*Basic!$C$4*9.81))))*SIN(RADIANS(AK1522)))-19.62*(-Basic!$C$3))))*(SQRT((SIN(RADIANS(90-DEGREES(ASIN(AD1522/2000))))*SQRT(2*Basic!$C$4*9.81)*Tool!$B$125*SIN(RADIANS(90-DEGREES(ASIN(AD1522/2000))))*SQRT(2*Basic!$C$4*9.81)*Tool!$B$125)+(COS(RADIANS(90-DEGREES(ASIN(AD1522/2000))))*SQRT(2*Basic!$C$4*9.81)*COS(RADIANS(90-DEGREES(ASIN(AD1522/2000))))*SQRT(2*Basic!$C$4*9.81))))*COS(RADIANS(AK1522))</f>
        <v>5.3948795861178462</v>
      </c>
    </row>
    <row r="1523" spans="6:45" x14ac:dyDescent="0.3">
      <c r="F1523">
        <v>1521</v>
      </c>
      <c r="G1523" s="31">
        <f t="shared" si="152"/>
        <v>4.4839712176444273</v>
      </c>
      <c r="H1523" s="35">
        <f>Tool!$E$10+('Trajectory Map'!G1523*SIN(RADIANS(90-2*DEGREES(ASIN($D$5/2000))))/COS(RADIANS(90-2*DEGREES(ASIN($D$5/2000))))-('Trajectory Map'!G1523*'Trajectory Map'!G1523/((VLOOKUP($D$5,$AD$3:$AR$2002,15,FALSE)*4*COS(RADIANS(90-2*DEGREES(ASIN($D$5/2000))))*COS(RADIANS(90-2*DEGREES(ASIN($D$5/2000))))))))</f>
        <v>2.6663317360092855</v>
      </c>
      <c r="AD1523" s="33">
        <f t="shared" si="156"/>
        <v>1521</v>
      </c>
      <c r="AE1523" s="33">
        <f t="shared" si="153"/>
        <v>1298.6758641015856</v>
      </c>
      <c r="AH1523" s="33">
        <f t="shared" si="154"/>
        <v>49.508296631345338</v>
      </c>
      <c r="AI1523" s="33">
        <f t="shared" si="155"/>
        <v>40.491703368654662</v>
      </c>
      <c r="AK1523" s="75">
        <f t="shared" si="157"/>
        <v>-9.0165932626906766</v>
      </c>
      <c r="AN1523" s="64"/>
      <c r="AQ1523" s="64"/>
      <c r="AR1523" s="75">
        <f>(SQRT((SIN(RADIANS(90-DEGREES(ASIN(AD1523/2000))))*SQRT(2*Basic!$C$4*9.81)*Tool!$B$125*SIN(RADIANS(90-DEGREES(ASIN(AD1523/2000))))*SQRT(2*Basic!$C$4*9.81)*Tool!$B$125)+(COS(RADIANS(90-DEGREES(ASIN(AD1523/2000))))*SQRT(2*Basic!$C$4*9.81)*COS(RADIANS(90-DEGREES(ASIN(AD1523/2000))))*SQRT(2*Basic!$C$4*9.81))))*(SQRT((SIN(RADIANS(90-DEGREES(ASIN(AD1523/2000))))*SQRT(2*Basic!$C$4*9.81)*Tool!$B$125*SIN(RADIANS(90-DEGREES(ASIN(AD1523/2000))))*SQRT(2*Basic!$C$4*9.81)*Tool!$B$125)+(COS(RADIANS(90-DEGREES(ASIN(AD1523/2000))))*SQRT(2*Basic!$C$4*9.81)*COS(RADIANS(90-DEGREES(ASIN(AD1523/2000))))*SQRT(2*Basic!$C$4*9.81))))/(2*9.81)</f>
        <v>1.4478503976899999</v>
      </c>
      <c r="AS1523" s="75">
        <f>(1/9.81)*((SQRT((SIN(RADIANS(90-DEGREES(ASIN(AD1523/2000))))*SQRT(2*Basic!$C$4*9.81)*Tool!$B$125*SIN(RADIANS(90-DEGREES(ASIN(AD1523/2000))))*SQRT(2*Basic!$C$4*9.81)*Tool!$B$125)+(COS(RADIANS(90-DEGREES(ASIN(AD1523/2000))))*SQRT(2*Basic!$C$4*9.81)*COS(RADIANS(90-DEGREES(ASIN(AD1523/2000))))*SQRT(2*Basic!$C$4*9.81))))*SIN(RADIANS(AK1523))+(SQRT(((SQRT((SIN(RADIANS(90-DEGREES(ASIN(AD1523/2000))))*SQRT(2*Basic!$C$4*9.81)*Tool!$B$125*SIN(RADIANS(90-DEGREES(ASIN(AD1523/2000))))*SQRT(2*Basic!$C$4*9.81)*Tool!$B$125)+(COS(RADIANS(90-DEGREES(ASIN(AD1523/2000))))*SQRT(2*Basic!$C$4*9.81)*COS(RADIANS(90-DEGREES(ASIN(AD1523/2000))))*SQRT(2*Basic!$C$4*9.81))))*SIN(RADIANS(AK1523))*(SQRT((SIN(RADIANS(90-DEGREES(ASIN(AD1523/2000))))*SQRT(2*Basic!$C$4*9.81)*Tool!$B$125*SIN(RADIANS(90-DEGREES(ASIN(AD1523/2000))))*SQRT(2*Basic!$C$4*9.81)*Tool!$B$125)+(COS(RADIANS(90-DEGREES(ASIN(AD1523/2000))))*SQRT(2*Basic!$C$4*9.81)*COS(RADIANS(90-DEGREES(ASIN(AD1523/2000))))*SQRT(2*Basic!$C$4*9.81))))*SIN(RADIANS(AK1523)))-19.62*(-Basic!$C$3))))*(SQRT((SIN(RADIANS(90-DEGREES(ASIN(AD1523/2000))))*SQRT(2*Basic!$C$4*9.81)*Tool!$B$125*SIN(RADIANS(90-DEGREES(ASIN(AD1523/2000))))*SQRT(2*Basic!$C$4*9.81)*Tool!$B$125)+(COS(RADIANS(90-DEGREES(ASIN(AD1523/2000))))*SQRT(2*Basic!$C$4*9.81)*COS(RADIANS(90-DEGREES(ASIN(AD1523/2000))))*SQRT(2*Basic!$C$4*9.81))))*COS(RADIANS(AK1523))</f>
        <v>5.3909558682422531</v>
      </c>
    </row>
    <row r="1524" spans="6:45" x14ac:dyDescent="0.3">
      <c r="F1524">
        <v>1522</v>
      </c>
      <c r="G1524" s="31">
        <f t="shared" si="152"/>
        <v>4.4869192592076388</v>
      </c>
      <c r="H1524" s="35">
        <f>Tool!$E$10+('Trajectory Map'!G1524*SIN(RADIANS(90-2*DEGREES(ASIN($D$5/2000))))/COS(RADIANS(90-2*DEGREES(ASIN($D$5/2000))))-('Trajectory Map'!G1524*'Trajectory Map'!G1524/((VLOOKUP($D$5,$AD$3:$AR$2002,15,FALSE)*4*COS(RADIANS(90-2*DEGREES(ASIN($D$5/2000))))*COS(RADIANS(90-2*DEGREES(ASIN($D$5/2000))))))))</f>
        <v>2.661511790487725</v>
      </c>
      <c r="AD1524" s="33">
        <f t="shared" si="156"/>
        <v>1522</v>
      </c>
      <c r="AE1524" s="33">
        <f t="shared" si="153"/>
        <v>1297.5037572199935</v>
      </c>
      <c r="AH1524" s="33">
        <f t="shared" si="154"/>
        <v>49.552435161829877</v>
      </c>
      <c r="AI1524" s="33">
        <f t="shared" si="155"/>
        <v>40.447564838170123</v>
      </c>
      <c r="AK1524" s="75">
        <f t="shared" si="157"/>
        <v>-9.1048703236597532</v>
      </c>
      <c r="AN1524" s="64"/>
      <c r="AQ1524" s="64"/>
      <c r="AR1524" s="75">
        <f>(SQRT((SIN(RADIANS(90-DEGREES(ASIN(AD1524/2000))))*SQRT(2*Basic!$C$4*9.81)*Tool!$B$125*SIN(RADIANS(90-DEGREES(ASIN(AD1524/2000))))*SQRT(2*Basic!$C$4*9.81)*Tool!$B$125)+(COS(RADIANS(90-DEGREES(ASIN(AD1524/2000))))*SQRT(2*Basic!$C$4*9.81)*COS(RADIANS(90-DEGREES(ASIN(AD1524/2000))))*SQRT(2*Basic!$C$4*9.81))))*(SQRT((SIN(RADIANS(90-DEGREES(ASIN(AD1524/2000))))*SQRT(2*Basic!$C$4*9.81)*Tool!$B$125*SIN(RADIANS(90-DEGREES(ASIN(AD1524/2000))))*SQRT(2*Basic!$C$4*9.81)*Tool!$B$125)+(COS(RADIANS(90-DEGREES(ASIN(AD1524/2000))))*SQRT(2*Basic!$C$4*9.81)*COS(RADIANS(90-DEGREES(ASIN(AD1524/2000))))*SQRT(2*Basic!$C$4*9.81))))/(2*9.81)</f>
        <v>1.4486661955599998</v>
      </c>
      <c r="AS1524" s="75">
        <f>(1/9.81)*((SQRT((SIN(RADIANS(90-DEGREES(ASIN(AD1524/2000))))*SQRT(2*Basic!$C$4*9.81)*Tool!$B$125*SIN(RADIANS(90-DEGREES(ASIN(AD1524/2000))))*SQRT(2*Basic!$C$4*9.81)*Tool!$B$125)+(COS(RADIANS(90-DEGREES(ASIN(AD1524/2000))))*SQRT(2*Basic!$C$4*9.81)*COS(RADIANS(90-DEGREES(ASIN(AD1524/2000))))*SQRT(2*Basic!$C$4*9.81))))*SIN(RADIANS(AK1524))+(SQRT(((SQRT((SIN(RADIANS(90-DEGREES(ASIN(AD1524/2000))))*SQRT(2*Basic!$C$4*9.81)*Tool!$B$125*SIN(RADIANS(90-DEGREES(ASIN(AD1524/2000))))*SQRT(2*Basic!$C$4*9.81)*Tool!$B$125)+(COS(RADIANS(90-DEGREES(ASIN(AD1524/2000))))*SQRT(2*Basic!$C$4*9.81)*COS(RADIANS(90-DEGREES(ASIN(AD1524/2000))))*SQRT(2*Basic!$C$4*9.81))))*SIN(RADIANS(AK1524))*(SQRT((SIN(RADIANS(90-DEGREES(ASIN(AD1524/2000))))*SQRT(2*Basic!$C$4*9.81)*Tool!$B$125*SIN(RADIANS(90-DEGREES(ASIN(AD1524/2000))))*SQRT(2*Basic!$C$4*9.81)*Tool!$B$125)+(COS(RADIANS(90-DEGREES(ASIN(AD1524/2000))))*SQRT(2*Basic!$C$4*9.81)*COS(RADIANS(90-DEGREES(ASIN(AD1524/2000))))*SQRT(2*Basic!$C$4*9.81))))*SIN(RADIANS(AK1524)))-19.62*(-Basic!$C$3))))*(SQRT((SIN(RADIANS(90-DEGREES(ASIN(AD1524/2000))))*SQRT(2*Basic!$C$4*9.81)*Tool!$B$125*SIN(RADIANS(90-DEGREES(ASIN(AD1524/2000))))*SQRT(2*Basic!$C$4*9.81)*Tool!$B$125)+(COS(RADIANS(90-DEGREES(ASIN(AD1524/2000))))*SQRT(2*Basic!$C$4*9.81)*COS(RADIANS(90-DEGREES(ASIN(AD1524/2000))))*SQRT(2*Basic!$C$4*9.81))))*COS(RADIANS(AK1524))</f>
        <v>5.3870161619775523</v>
      </c>
    </row>
    <row r="1525" spans="6:45" x14ac:dyDescent="0.3">
      <c r="F1525">
        <v>1523</v>
      </c>
      <c r="G1525" s="31">
        <f t="shared" si="152"/>
        <v>4.4898673007708503</v>
      </c>
      <c r="H1525" s="35">
        <f>Tool!$E$10+('Trajectory Map'!G1525*SIN(RADIANS(90-2*DEGREES(ASIN($D$5/2000))))/COS(RADIANS(90-2*DEGREES(ASIN($D$5/2000))))-('Trajectory Map'!G1525*'Trajectory Map'!G1525/((VLOOKUP($D$5,$AD$3:$AR$2002,15,FALSE)*4*COS(RADIANS(90-2*DEGREES(ASIN($D$5/2000))))*COS(RADIANS(90-2*DEGREES(ASIN($D$5/2000))))))))</f>
        <v>2.6566883913726507</v>
      </c>
      <c r="AD1525" s="33">
        <f t="shared" si="156"/>
        <v>1523</v>
      </c>
      <c r="AE1525" s="33">
        <f t="shared" si="153"/>
        <v>1296.3298191432611</v>
      </c>
      <c r="AH1525" s="33">
        <f t="shared" si="154"/>
        <v>49.596613614292295</v>
      </c>
      <c r="AI1525" s="33">
        <f t="shared" si="155"/>
        <v>40.403386385707705</v>
      </c>
      <c r="AK1525" s="75">
        <f t="shared" si="157"/>
        <v>-9.1932272285845897</v>
      </c>
      <c r="AN1525" s="64"/>
      <c r="AQ1525" s="64"/>
      <c r="AR1525" s="75">
        <f>(SQRT((SIN(RADIANS(90-DEGREES(ASIN(AD1525/2000))))*SQRT(2*Basic!$C$4*9.81)*Tool!$B$125*SIN(RADIANS(90-DEGREES(ASIN(AD1525/2000))))*SQRT(2*Basic!$C$4*9.81)*Tool!$B$125)+(COS(RADIANS(90-DEGREES(ASIN(AD1525/2000))))*SQRT(2*Basic!$C$4*9.81)*COS(RADIANS(90-DEGREES(ASIN(AD1525/2000))))*SQRT(2*Basic!$C$4*9.81))))*(SQRT((SIN(RADIANS(90-DEGREES(ASIN(AD1525/2000))))*SQRT(2*Basic!$C$4*9.81)*Tool!$B$125*SIN(RADIANS(90-DEGREES(ASIN(AD1525/2000))))*SQRT(2*Basic!$C$4*9.81)*Tool!$B$125)+(COS(RADIANS(90-DEGREES(ASIN(AD1525/2000))))*SQRT(2*Basic!$C$4*9.81)*COS(RADIANS(90-DEGREES(ASIN(AD1525/2000))))*SQRT(2*Basic!$C$4*9.81))))/(2*9.81)</f>
        <v>1.4494825296099996</v>
      </c>
      <c r="AS1525" s="75">
        <f>(1/9.81)*((SQRT((SIN(RADIANS(90-DEGREES(ASIN(AD1525/2000))))*SQRT(2*Basic!$C$4*9.81)*Tool!$B$125*SIN(RADIANS(90-DEGREES(ASIN(AD1525/2000))))*SQRT(2*Basic!$C$4*9.81)*Tool!$B$125)+(COS(RADIANS(90-DEGREES(ASIN(AD1525/2000))))*SQRT(2*Basic!$C$4*9.81)*COS(RADIANS(90-DEGREES(ASIN(AD1525/2000))))*SQRT(2*Basic!$C$4*9.81))))*SIN(RADIANS(AK1525))+(SQRT(((SQRT((SIN(RADIANS(90-DEGREES(ASIN(AD1525/2000))))*SQRT(2*Basic!$C$4*9.81)*Tool!$B$125*SIN(RADIANS(90-DEGREES(ASIN(AD1525/2000))))*SQRT(2*Basic!$C$4*9.81)*Tool!$B$125)+(COS(RADIANS(90-DEGREES(ASIN(AD1525/2000))))*SQRT(2*Basic!$C$4*9.81)*COS(RADIANS(90-DEGREES(ASIN(AD1525/2000))))*SQRT(2*Basic!$C$4*9.81))))*SIN(RADIANS(AK1525))*(SQRT((SIN(RADIANS(90-DEGREES(ASIN(AD1525/2000))))*SQRT(2*Basic!$C$4*9.81)*Tool!$B$125*SIN(RADIANS(90-DEGREES(ASIN(AD1525/2000))))*SQRT(2*Basic!$C$4*9.81)*Tool!$B$125)+(COS(RADIANS(90-DEGREES(ASIN(AD1525/2000))))*SQRT(2*Basic!$C$4*9.81)*COS(RADIANS(90-DEGREES(ASIN(AD1525/2000))))*SQRT(2*Basic!$C$4*9.81))))*SIN(RADIANS(AK1525)))-19.62*(-Basic!$C$3))))*(SQRT((SIN(RADIANS(90-DEGREES(ASIN(AD1525/2000))))*SQRT(2*Basic!$C$4*9.81)*Tool!$B$125*SIN(RADIANS(90-DEGREES(ASIN(AD1525/2000))))*SQRT(2*Basic!$C$4*9.81)*Tool!$B$125)+(COS(RADIANS(90-DEGREES(ASIN(AD1525/2000))))*SQRT(2*Basic!$C$4*9.81)*COS(RADIANS(90-DEGREES(ASIN(AD1525/2000))))*SQRT(2*Basic!$C$4*9.81))))*COS(RADIANS(AK1525))</f>
        <v>5.3830604596798928</v>
      </c>
    </row>
    <row r="1526" spans="6:45" x14ac:dyDescent="0.3">
      <c r="F1526">
        <v>1524</v>
      </c>
      <c r="G1526" s="31">
        <f t="shared" si="152"/>
        <v>4.4928153423340618</v>
      </c>
      <c r="H1526" s="35">
        <f>Tool!$E$10+('Trajectory Map'!G1526*SIN(RADIANS(90-2*DEGREES(ASIN($D$5/2000))))/COS(RADIANS(90-2*DEGREES(ASIN($D$5/2000))))-('Trajectory Map'!G1526*'Trajectory Map'!G1526/((VLOOKUP($D$5,$AD$3:$AR$2002,15,FALSE)*4*COS(RADIANS(90-2*DEGREES(ASIN($D$5/2000))))*COS(RADIANS(90-2*DEGREES(ASIN($D$5/2000))))))))</f>
        <v>2.6518615386640625</v>
      </c>
      <c r="AD1526" s="33">
        <f t="shared" si="156"/>
        <v>1524</v>
      </c>
      <c r="AE1526" s="33">
        <f t="shared" si="153"/>
        <v>1295.1540448919579</v>
      </c>
      <c r="AH1526" s="33">
        <f t="shared" si="154"/>
        <v>49.640832123590705</v>
      </c>
      <c r="AI1526" s="33">
        <f t="shared" si="155"/>
        <v>40.359167876409295</v>
      </c>
      <c r="AK1526" s="75">
        <f t="shared" si="157"/>
        <v>-9.2816642471814106</v>
      </c>
      <c r="AN1526" s="64"/>
      <c r="AQ1526" s="64"/>
      <c r="AR1526" s="75">
        <f>(SQRT((SIN(RADIANS(90-DEGREES(ASIN(AD1526/2000))))*SQRT(2*Basic!$C$4*9.81)*Tool!$B$125*SIN(RADIANS(90-DEGREES(ASIN(AD1526/2000))))*SQRT(2*Basic!$C$4*9.81)*Tool!$B$125)+(COS(RADIANS(90-DEGREES(ASIN(AD1526/2000))))*SQRT(2*Basic!$C$4*9.81)*COS(RADIANS(90-DEGREES(ASIN(AD1526/2000))))*SQRT(2*Basic!$C$4*9.81))))*(SQRT((SIN(RADIANS(90-DEGREES(ASIN(AD1526/2000))))*SQRT(2*Basic!$C$4*9.81)*Tool!$B$125*SIN(RADIANS(90-DEGREES(ASIN(AD1526/2000))))*SQRT(2*Basic!$C$4*9.81)*Tool!$B$125)+(COS(RADIANS(90-DEGREES(ASIN(AD1526/2000))))*SQRT(2*Basic!$C$4*9.81)*COS(RADIANS(90-DEGREES(ASIN(AD1526/2000))))*SQRT(2*Basic!$C$4*9.81))))/(2*9.81)</f>
        <v>1.45029939984</v>
      </c>
      <c r="AS1526" s="75">
        <f>(1/9.81)*((SQRT((SIN(RADIANS(90-DEGREES(ASIN(AD1526/2000))))*SQRT(2*Basic!$C$4*9.81)*Tool!$B$125*SIN(RADIANS(90-DEGREES(ASIN(AD1526/2000))))*SQRT(2*Basic!$C$4*9.81)*Tool!$B$125)+(COS(RADIANS(90-DEGREES(ASIN(AD1526/2000))))*SQRT(2*Basic!$C$4*9.81)*COS(RADIANS(90-DEGREES(ASIN(AD1526/2000))))*SQRT(2*Basic!$C$4*9.81))))*SIN(RADIANS(AK1526))+(SQRT(((SQRT((SIN(RADIANS(90-DEGREES(ASIN(AD1526/2000))))*SQRT(2*Basic!$C$4*9.81)*Tool!$B$125*SIN(RADIANS(90-DEGREES(ASIN(AD1526/2000))))*SQRT(2*Basic!$C$4*9.81)*Tool!$B$125)+(COS(RADIANS(90-DEGREES(ASIN(AD1526/2000))))*SQRT(2*Basic!$C$4*9.81)*COS(RADIANS(90-DEGREES(ASIN(AD1526/2000))))*SQRT(2*Basic!$C$4*9.81))))*SIN(RADIANS(AK1526))*(SQRT((SIN(RADIANS(90-DEGREES(ASIN(AD1526/2000))))*SQRT(2*Basic!$C$4*9.81)*Tool!$B$125*SIN(RADIANS(90-DEGREES(ASIN(AD1526/2000))))*SQRT(2*Basic!$C$4*9.81)*Tool!$B$125)+(COS(RADIANS(90-DEGREES(ASIN(AD1526/2000))))*SQRT(2*Basic!$C$4*9.81)*COS(RADIANS(90-DEGREES(ASIN(AD1526/2000))))*SQRT(2*Basic!$C$4*9.81))))*SIN(RADIANS(AK1526)))-19.62*(-Basic!$C$3))))*(SQRT((SIN(RADIANS(90-DEGREES(ASIN(AD1526/2000))))*SQRT(2*Basic!$C$4*9.81)*Tool!$B$125*SIN(RADIANS(90-DEGREES(ASIN(AD1526/2000))))*SQRT(2*Basic!$C$4*9.81)*Tool!$B$125)+(COS(RADIANS(90-DEGREES(ASIN(AD1526/2000))))*SQRT(2*Basic!$C$4*9.81)*COS(RADIANS(90-DEGREES(ASIN(AD1526/2000))))*SQRT(2*Basic!$C$4*9.81))))*COS(RADIANS(AK1526))</f>
        <v>5.3790887536856102</v>
      </c>
    </row>
    <row r="1527" spans="6:45" x14ac:dyDescent="0.3">
      <c r="F1527">
        <v>1525</v>
      </c>
      <c r="G1527" s="31">
        <f t="shared" si="152"/>
        <v>4.4957633838972724</v>
      </c>
      <c r="H1527" s="35">
        <f>Tool!$E$10+('Trajectory Map'!G1527*SIN(RADIANS(90-2*DEGREES(ASIN($D$5/2000))))/COS(RADIANS(90-2*DEGREES(ASIN($D$5/2000))))-('Trajectory Map'!G1527*'Trajectory Map'!G1527/((VLOOKUP($D$5,$AD$3:$AR$2002,15,FALSE)*4*COS(RADIANS(90-2*DEGREES(ASIN($D$5/2000))))*COS(RADIANS(90-2*DEGREES(ASIN($D$5/2000))))))))</f>
        <v>2.6470312323619618</v>
      </c>
      <c r="AD1527" s="33">
        <f t="shared" si="156"/>
        <v>1525</v>
      </c>
      <c r="AE1527" s="33">
        <f t="shared" si="153"/>
        <v>1293.9764294607533</v>
      </c>
      <c r="AH1527" s="33">
        <f t="shared" si="154"/>
        <v>49.68509082529124</v>
      </c>
      <c r="AI1527" s="33">
        <f t="shared" si="155"/>
        <v>40.31490917470876</v>
      </c>
      <c r="AK1527" s="75">
        <f t="shared" si="157"/>
        <v>-9.3701816505824809</v>
      </c>
      <c r="AN1527" s="64"/>
      <c r="AQ1527" s="64"/>
      <c r="AR1527" s="75">
        <f>(SQRT((SIN(RADIANS(90-DEGREES(ASIN(AD1527/2000))))*SQRT(2*Basic!$C$4*9.81)*Tool!$B$125*SIN(RADIANS(90-DEGREES(ASIN(AD1527/2000))))*SQRT(2*Basic!$C$4*9.81)*Tool!$B$125)+(COS(RADIANS(90-DEGREES(ASIN(AD1527/2000))))*SQRT(2*Basic!$C$4*9.81)*COS(RADIANS(90-DEGREES(ASIN(AD1527/2000))))*SQRT(2*Basic!$C$4*9.81))))*(SQRT((SIN(RADIANS(90-DEGREES(ASIN(AD1527/2000))))*SQRT(2*Basic!$C$4*9.81)*Tool!$B$125*SIN(RADIANS(90-DEGREES(ASIN(AD1527/2000))))*SQRT(2*Basic!$C$4*9.81)*Tool!$B$125)+(COS(RADIANS(90-DEGREES(ASIN(AD1527/2000))))*SQRT(2*Basic!$C$4*9.81)*COS(RADIANS(90-DEGREES(ASIN(AD1527/2000))))*SQRT(2*Basic!$C$4*9.81))))/(2*9.81)</f>
        <v>1.4511168062499997</v>
      </c>
      <c r="AS1527" s="75">
        <f>(1/9.81)*((SQRT((SIN(RADIANS(90-DEGREES(ASIN(AD1527/2000))))*SQRT(2*Basic!$C$4*9.81)*Tool!$B$125*SIN(RADIANS(90-DEGREES(ASIN(AD1527/2000))))*SQRT(2*Basic!$C$4*9.81)*Tool!$B$125)+(COS(RADIANS(90-DEGREES(ASIN(AD1527/2000))))*SQRT(2*Basic!$C$4*9.81)*COS(RADIANS(90-DEGREES(ASIN(AD1527/2000))))*SQRT(2*Basic!$C$4*9.81))))*SIN(RADIANS(AK1527))+(SQRT(((SQRT((SIN(RADIANS(90-DEGREES(ASIN(AD1527/2000))))*SQRT(2*Basic!$C$4*9.81)*Tool!$B$125*SIN(RADIANS(90-DEGREES(ASIN(AD1527/2000))))*SQRT(2*Basic!$C$4*9.81)*Tool!$B$125)+(COS(RADIANS(90-DEGREES(ASIN(AD1527/2000))))*SQRT(2*Basic!$C$4*9.81)*COS(RADIANS(90-DEGREES(ASIN(AD1527/2000))))*SQRT(2*Basic!$C$4*9.81))))*SIN(RADIANS(AK1527))*(SQRT((SIN(RADIANS(90-DEGREES(ASIN(AD1527/2000))))*SQRT(2*Basic!$C$4*9.81)*Tool!$B$125*SIN(RADIANS(90-DEGREES(ASIN(AD1527/2000))))*SQRT(2*Basic!$C$4*9.81)*Tool!$B$125)+(COS(RADIANS(90-DEGREES(ASIN(AD1527/2000))))*SQRT(2*Basic!$C$4*9.81)*COS(RADIANS(90-DEGREES(ASIN(AD1527/2000))))*SQRT(2*Basic!$C$4*9.81))))*SIN(RADIANS(AK1527)))-19.62*(-Basic!$C$3))))*(SQRT((SIN(RADIANS(90-DEGREES(ASIN(AD1527/2000))))*SQRT(2*Basic!$C$4*9.81)*Tool!$B$125*SIN(RADIANS(90-DEGREES(ASIN(AD1527/2000))))*SQRT(2*Basic!$C$4*9.81)*Tool!$B$125)+(COS(RADIANS(90-DEGREES(ASIN(AD1527/2000))))*SQRT(2*Basic!$C$4*9.81)*COS(RADIANS(90-DEGREES(ASIN(AD1527/2000))))*SQRT(2*Basic!$C$4*9.81))))*COS(RADIANS(AK1527))</f>
        <v>5.3751010363105216</v>
      </c>
    </row>
    <row r="1528" spans="6:45" x14ac:dyDescent="0.3">
      <c r="F1528">
        <v>1526</v>
      </c>
      <c r="G1528" s="31">
        <f t="shared" si="152"/>
        <v>4.4987114254604839</v>
      </c>
      <c r="H1528" s="35">
        <f>Tool!$E$10+('Trajectory Map'!G1528*SIN(RADIANS(90-2*DEGREES(ASIN($D$5/2000))))/COS(RADIANS(90-2*DEGREES(ASIN($D$5/2000))))-('Trajectory Map'!G1528*'Trajectory Map'!G1528/((VLOOKUP($D$5,$AD$3:$AR$2002,15,FALSE)*4*COS(RADIANS(90-2*DEGREES(ASIN($D$5/2000))))*COS(RADIANS(90-2*DEGREES(ASIN($D$5/2000))))))))</f>
        <v>2.6421974724663455</v>
      </c>
      <c r="AD1528" s="33">
        <f t="shared" si="156"/>
        <v>1526</v>
      </c>
      <c r="AE1528" s="33">
        <f t="shared" si="153"/>
        <v>1292.7969678182262</v>
      </c>
      <c r="AH1528" s="33">
        <f t="shared" si="154"/>
        <v>49.729389855673375</v>
      </c>
      <c r="AI1528" s="33">
        <f t="shared" si="155"/>
        <v>40.270610144326625</v>
      </c>
      <c r="AK1528" s="75">
        <f t="shared" si="157"/>
        <v>-9.4587797113467502</v>
      </c>
      <c r="AN1528" s="64"/>
      <c r="AQ1528" s="64"/>
      <c r="AR1528" s="75">
        <f>(SQRT((SIN(RADIANS(90-DEGREES(ASIN(AD1528/2000))))*SQRT(2*Basic!$C$4*9.81)*Tool!$B$125*SIN(RADIANS(90-DEGREES(ASIN(AD1528/2000))))*SQRT(2*Basic!$C$4*9.81)*Tool!$B$125)+(COS(RADIANS(90-DEGREES(ASIN(AD1528/2000))))*SQRT(2*Basic!$C$4*9.81)*COS(RADIANS(90-DEGREES(ASIN(AD1528/2000))))*SQRT(2*Basic!$C$4*9.81))))*(SQRT((SIN(RADIANS(90-DEGREES(ASIN(AD1528/2000))))*SQRT(2*Basic!$C$4*9.81)*Tool!$B$125*SIN(RADIANS(90-DEGREES(ASIN(AD1528/2000))))*SQRT(2*Basic!$C$4*9.81)*Tool!$B$125)+(COS(RADIANS(90-DEGREES(ASIN(AD1528/2000))))*SQRT(2*Basic!$C$4*9.81)*COS(RADIANS(90-DEGREES(ASIN(AD1528/2000))))*SQRT(2*Basic!$C$4*9.81))))/(2*9.81)</f>
        <v>1.4519347488399996</v>
      </c>
      <c r="AS1528" s="75">
        <f>(1/9.81)*((SQRT((SIN(RADIANS(90-DEGREES(ASIN(AD1528/2000))))*SQRT(2*Basic!$C$4*9.81)*Tool!$B$125*SIN(RADIANS(90-DEGREES(ASIN(AD1528/2000))))*SQRT(2*Basic!$C$4*9.81)*Tool!$B$125)+(COS(RADIANS(90-DEGREES(ASIN(AD1528/2000))))*SQRT(2*Basic!$C$4*9.81)*COS(RADIANS(90-DEGREES(ASIN(AD1528/2000))))*SQRT(2*Basic!$C$4*9.81))))*SIN(RADIANS(AK1528))+(SQRT(((SQRT((SIN(RADIANS(90-DEGREES(ASIN(AD1528/2000))))*SQRT(2*Basic!$C$4*9.81)*Tool!$B$125*SIN(RADIANS(90-DEGREES(ASIN(AD1528/2000))))*SQRT(2*Basic!$C$4*9.81)*Tool!$B$125)+(COS(RADIANS(90-DEGREES(ASIN(AD1528/2000))))*SQRT(2*Basic!$C$4*9.81)*COS(RADIANS(90-DEGREES(ASIN(AD1528/2000))))*SQRT(2*Basic!$C$4*9.81))))*SIN(RADIANS(AK1528))*(SQRT((SIN(RADIANS(90-DEGREES(ASIN(AD1528/2000))))*SQRT(2*Basic!$C$4*9.81)*Tool!$B$125*SIN(RADIANS(90-DEGREES(ASIN(AD1528/2000))))*SQRT(2*Basic!$C$4*9.81)*Tool!$B$125)+(COS(RADIANS(90-DEGREES(ASIN(AD1528/2000))))*SQRT(2*Basic!$C$4*9.81)*COS(RADIANS(90-DEGREES(ASIN(AD1528/2000))))*SQRT(2*Basic!$C$4*9.81))))*SIN(RADIANS(AK1528)))-19.62*(-Basic!$C$3))))*(SQRT((SIN(RADIANS(90-DEGREES(ASIN(AD1528/2000))))*SQRT(2*Basic!$C$4*9.81)*Tool!$B$125*SIN(RADIANS(90-DEGREES(ASIN(AD1528/2000))))*SQRT(2*Basic!$C$4*9.81)*Tool!$B$125)+(COS(RADIANS(90-DEGREES(ASIN(AD1528/2000))))*SQRT(2*Basic!$C$4*9.81)*COS(RADIANS(90-DEGREES(ASIN(AD1528/2000))))*SQRT(2*Basic!$C$4*9.81))))*COS(RADIANS(AK1528))</f>
        <v>5.3710972998492217</v>
      </c>
    </row>
    <row r="1529" spans="6:45" x14ac:dyDescent="0.3">
      <c r="F1529">
        <v>1527</v>
      </c>
      <c r="G1529" s="31">
        <f t="shared" si="152"/>
        <v>4.5016594670236953</v>
      </c>
      <c r="H1529" s="35">
        <f>Tool!$E$10+('Trajectory Map'!G1529*SIN(RADIANS(90-2*DEGREES(ASIN($D$5/2000))))/COS(RADIANS(90-2*DEGREES(ASIN($D$5/2000))))-('Trajectory Map'!G1529*'Trajectory Map'!G1529/((VLOOKUP($D$5,$AD$3:$AR$2002,15,FALSE)*4*COS(RADIANS(90-2*DEGREES(ASIN($D$5/2000))))*COS(RADIANS(90-2*DEGREES(ASIN($D$5/2000))))))))</f>
        <v>2.6373602589772145</v>
      </c>
      <c r="AD1529" s="33">
        <f t="shared" si="156"/>
        <v>1527</v>
      </c>
      <c r="AE1529" s="33">
        <f t="shared" si="153"/>
        <v>1291.6156549066754</v>
      </c>
      <c r="AH1529" s="33">
        <f t="shared" si="154"/>
        <v>49.773729351735156</v>
      </c>
      <c r="AI1529" s="33">
        <f t="shared" si="155"/>
        <v>40.226270648264844</v>
      </c>
      <c r="AK1529" s="75">
        <f t="shared" si="157"/>
        <v>-9.547458703470312</v>
      </c>
      <c r="AN1529" s="64"/>
      <c r="AQ1529" s="64"/>
      <c r="AR1529" s="75">
        <f>(SQRT((SIN(RADIANS(90-DEGREES(ASIN(AD1529/2000))))*SQRT(2*Basic!$C$4*9.81)*Tool!$B$125*SIN(RADIANS(90-DEGREES(ASIN(AD1529/2000))))*SQRT(2*Basic!$C$4*9.81)*Tool!$B$125)+(COS(RADIANS(90-DEGREES(ASIN(AD1529/2000))))*SQRT(2*Basic!$C$4*9.81)*COS(RADIANS(90-DEGREES(ASIN(AD1529/2000))))*SQRT(2*Basic!$C$4*9.81))))*(SQRT((SIN(RADIANS(90-DEGREES(ASIN(AD1529/2000))))*SQRT(2*Basic!$C$4*9.81)*Tool!$B$125*SIN(RADIANS(90-DEGREES(ASIN(AD1529/2000))))*SQRT(2*Basic!$C$4*9.81)*Tool!$B$125)+(COS(RADIANS(90-DEGREES(ASIN(AD1529/2000))))*SQRT(2*Basic!$C$4*9.81)*COS(RADIANS(90-DEGREES(ASIN(AD1529/2000))))*SQRT(2*Basic!$C$4*9.81))))/(2*9.81)</f>
        <v>1.4527532276099997</v>
      </c>
      <c r="AS1529" s="75">
        <f>(1/9.81)*((SQRT((SIN(RADIANS(90-DEGREES(ASIN(AD1529/2000))))*SQRT(2*Basic!$C$4*9.81)*Tool!$B$125*SIN(RADIANS(90-DEGREES(ASIN(AD1529/2000))))*SQRT(2*Basic!$C$4*9.81)*Tool!$B$125)+(COS(RADIANS(90-DEGREES(ASIN(AD1529/2000))))*SQRT(2*Basic!$C$4*9.81)*COS(RADIANS(90-DEGREES(ASIN(AD1529/2000))))*SQRT(2*Basic!$C$4*9.81))))*SIN(RADIANS(AK1529))+(SQRT(((SQRT((SIN(RADIANS(90-DEGREES(ASIN(AD1529/2000))))*SQRT(2*Basic!$C$4*9.81)*Tool!$B$125*SIN(RADIANS(90-DEGREES(ASIN(AD1529/2000))))*SQRT(2*Basic!$C$4*9.81)*Tool!$B$125)+(COS(RADIANS(90-DEGREES(ASIN(AD1529/2000))))*SQRT(2*Basic!$C$4*9.81)*COS(RADIANS(90-DEGREES(ASIN(AD1529/2000))))*SQRT(2*Basic!$C$4*9.81))))*SIN(RADIANS(AK1529))*(SQRT((SIN(RADIANS(90-DEGREES(ASIN(AD1529/2000))))*SQRT(2*Basic!$C$4*9.81)*Tool!$B$125*SIN(RADIANS(90-DEGREES(ASIN(AD1529/2000))))*SQRT(2*Basic!$C$4*9.81)*Tool!$B$125)+(COS(RADIANS(90-DEGREES(ASIN(AD1529/2000))))*SQRT(2*Basic!$C$4*9.81)*COS(RADIANS(90-DEGREES(ASIN(AD1529/2000))))*SQRT(2*Basic!$C$4*9.81))))*SIN(RADIANS(AK1529)))-19.62*(-Basic!$C$3))))*(SQRT((SIN(RADIANS(90-DEGREES(ASIN(AD1529/2000))))*SQRT(2*Basic!$C$4*9.81)*Tool!$B$125*SIN(RADIANS(90-DEGREES(ASIN(AD1529/2000))))*SQRT(2*Basic!$C$4*9.81)*Tool!$B$125)+(COS(RADIANS(90-DEGREES(ASIN(AD1529/2000))))*SQRT(2*Basic!$C$4*9.81)*COS(RADIANS(90-DEGREES(ASIN(AD1529/2000))))*SQRT(2*Basic!$C$4*9.81))))*COS(RADIANS(AK1529))</f>
        <v>5.367077536574353</v>
      </c>
    </row>
    <row r="1530" spans="6:45" x14ac:dyDescent="0.3">
      <c r="F1530">
        <v>1528</v>
      </c>
      <c r="G1530" s="31">
        <f t="shared" si="152"/>
        <v>4.5046075085869068</v>
      </c>
      <c r="H1530" s="35">
        <f>Tool!$E$10+('Trajectory Map'!G1530*SIN(RADIANS(90-2*DEGREES(ASIN($D$5/2000))))/COS(RADIANS(90-2*DEGREES(ASIN($D$5/2000))))-('Trajectory Map'!G1530*'Trajectory Map'!G1530/((VLOOKUP($D$5,$AD$3:$AR$2002,15,FALSE)*4*COS(RADIANS(90-2*DEGREES(ASIN($D$5/2000))))*COS(RADIANS(90-2*DEGREES(ASIN($D$5/2000))))))))</f>
        <v>2.6325195918945692</v>
      </c>
      <c r="AD1530" s="33">
        <f t="shared" si="156"/>
        <v>1528</v>
      </c>
      <c r="AE1530" s="33">
        <f t="shared" si="153"/>
        <v>1290.4324856419262</v>
      </c>
      <c r="AH1530" s="33">
        <f t="shared" si="154"/>
        <v>49.818109451198566</v>
      </c>
      <c r="AI1530" s="33">
        <f t="shared" si="155"/>
        <v>40.181890548801434</v>
      </c>
      <c r="AK1530" s="75">
        <f t="shared" si="157"/>
        <v>-9.6362189023971325</v>
      </c>
      <c r="AN1530" s="64"/>
      <c r="AQ1530" s="64"/>
      <c r="AR1530" s="75">
        <f>(SQRT((SIN(RADIANS(90-DEGREES(ASIN(AD1530/2000))))*SQRT(2*Basic!$C$4*9.81)*Tool!$B$125*SIN(RADIANS(90-DEGREES(ASIN(AD1530/2000))))*SQRT(2*Basic!$C$4*9.81)*Tool!$B$125)+(COS(RADIANS(90-DEGREES(ASIN(AD1530/2000))))*SQRT(2*Basic!$C$4*9.81)*COS(RADIANS(90-DEGREES(ASIN(AD1530/2000))))*SQRT(2*Basic!$C$4*9.81))))*(SQRT((SIN(RADIANS(90-DEGREES(ASIN(AD1530/2000))))*SQRT(2*Basic!$C$4*9.81)*Tool!$B$125*SIN(RADIANS(90-DEGREES(ASIN(AD1530/2000))))*SQRT(2*Basic!$C$4*9.81)*Tool!$B$125)+(COS(RADIANS(90-DEGREES(ASIN(AD1530/2000))))*SQRT(2*Basic!$C$4*9.81)*COS(RADIANS(90-DEGREES(ASIN(AD1530/2000))))*SQRT(2*Basic!$C$4*9.81))))/(2*9.81)</f>
        <v>1.4535722425599997</v>
      </c>
      <c r="AS1530" s="75">
        <f>(1/9.81)*((SQRT((SIN(RADIANS(90-DEGREES(ASIN(AD1530/2000))))*SQRT(2*Basic!$C$4*9.81)*Tool!$B$125*SIN(RADIANS(90-DEGREES(ASIN(AD1530/2000))))*SQRT(2*Basic!$C$4*9.81)*Tool!$B$125)+(COS(RADIANS(90-DEGREES(ASIN(AD1530/2000))))*SQRT(2*Basic!$C$4*9.81)*COS(RADIANS(90-DEGREES(ASIN(AD1530/2000))))*SQRT(2*Basic!$C$4*9.81))))*SIN(RADIANS(AK1530))+(SQRT(((SQRT((SIN(RADIANS(90-DEGREES(ASIN(AD1530/2000))))*SQRT(2*Basic!$C$4*9.81)*Tool!$B$125*SIN(RADIANS(90-DEGREES(ASIN(AD1530/2000))))*SQRT(2*Basic!$C$4*9.81)*Tool!$B$125)+(COS(RADIANS(90-DEGREES(ASIN(AD1530/2000))))*SQRT(2*Basic!$C$4*9.81)*COS(RADIANS(90-DEGREES(ASIN(AD1530/2000))))*SQRT(2*Basic!$C$4*9.81))))*SIN(RADIANS(AK1530))*(SQRT((SIN(RADIANS(90-DEGREES(ASIN(AD1530/2000))))*SQRT(2*Basic!$C$4*9.81)*Tool!$B$125*SIN(RADIANS(90-DEGREES(ASIN(AD1530/2000))))*SQRT(2*Basic!$C$4*9.81)*Tool!$B$125)+(COS(RADIANS(90-DEGREES(ASIN(AD1530/2000))))*SQRT(2*Basic!$C$4*9.81)*COS(RADIANS(90-DEGREES(ASIN(AD1530/2000))))*SQRT(2*Basic!$C$4*9.81))))*SIN(RADIANS(AK1530)))-19.62*(-Basic!$C$3))))*(SQRT((SIN(RADIANS(90-DEGREES(ASIN(AD1530/2000))))*SQRT(2*Basic!$C$4*9.81)*Tool!$B$125*SIN(RADIANS(90-DEGREES(ASIN(AD1530/2000))))*SQRT(2*Basic!$C$4*9.81)*Tool!$B$125)+(COS(RADIANS(90-DEGREES(ASIN(AD1530/2000))))*SQRT(2*Basic!$C$4*9.81)*COS(RADIANS(90-DEGREES(ASIN(AD1530/2000))))*SQRT(2*Basic!$C$4*9.81))))*COS(RADIANS(AK1530))</f>
        <v>5.3630417387359017</v>
      </c>
    </row>
    <row r="1531" spans="6:45" x14ac:dyDescent="0.3">
      <c r="F1531">
        <v>1529</v>
      </c>
      <c r="G1531" s="31">
        <f t="shared" si="152"/>
        <v>4.5075555501501174</v>
      </c>
      <c r="H1531" s="35">
        <f>Tool!$E$10+('Trajectory Map'!G1531*SIN(RADIANS(90-2*DEGREES(ASIN($D$5/2000))))/COS(RADIANS(90-2*DEGREES(ASIN($D$5/2000))))-('Trajectory Map'!G1531*'Trajectory Map'!G1531/((VLOOKUP($D$5,$AD$3:$AR$2002,15,FALSE)*4*COS(RADIANS(90-2*DEGREES(ASIN($D$5/2000))))*COS(RADIANS(90-2*DEGREES(ASIN($D$5/2000))))))))</f>
        <v>2.6276754712184127</v>
      </c>
      <c r="AD1531" s="33">
        <f t="shared" si="156"/>
        <v>1529</v>
      </c>
      <c r="AE1531" s="33">
        <f t="shared" si="153"/>
        <v>1289.2474549131366</v>
      </c>
      <c r="AH1531" s="33">
        <f t="shared" si="154"/>
        <v>49.862530292514904</v>
      </c>
      <c r="AI1531" s="33">
        <f t="shared" si="155"/>
        <v>40.137469707485096</v>
      </c>
      <c r="AK1531" s="75">
        <f t="shared" si="157"/>
        <v>-9.7250605850298086</v>
      </c>
      <c r="AN1531" s="64"/>
      <c r="AQ1531" s="64"/>
      <c r="AR1531" s="75">
        <f>(SQRT((SIN(RADIANS(90-DEGREES(ASIN(AD1531/2000))))*SQRT(2*Basic!$C$4*9.81)*Tool!$B$125*SIN(RADIANS(90-DEGREES(ASIN(AD1531/2000))))*SQRT(2*Basic!$C$4*9.81)*Tool!$B$125)+(COS(RADIANS(90-DEGREES(ASIN(AD1531/2000))))*SQRT(2*Basic!$C$4*9.81)*COS(RADIANS(90-DEGREES(ASIN(AD1531/2000))))*SQRT(2*Basic!$C$4*9.81))))*(SQRT((SIN(RADIANS(90-DEGREES(ASIN(AD1531/2000))))*SQRT(2*Basic!$C$4*9.81)*Tool!$B$125*SIN(RADIANS(90-DEGREES(ASIN(AD1531/2000))))*SQRT(2*Basic!$C$4*9.81)*Tool!$B$125)+(COS(RADIANS(90-DEGREES(ASIN(AD1531/2000))))*SQRT(2*Basic!$C$4*9.81)*COS(RADIANS(90-DEGREES(ASIN(AD1531/2000))))*SQRT(2*Basic!$C$4*9.81))))/(2*9.81)</f>
        <v>1.4543917936899999</v>
      </c>
      <c r="AS1531" s="75">
        <f>(1/9.81)*((SQRT((SIN(RADIANS(90-DEGREES(ASIN(AD1531/2000))))*SQRT(2*Basic!$C$4*9.81)*Tool!$B$125*SIN(RADIANS(90-DEGREES(ASIN(AD1531/2000))))*SQRT(2*Basic!$C$4*9.81)*Tool!$B$125)+(COS(RADIANS(90-DEGREES(ASIN(AD1531/2000))))*SQRT(2*Basic!$C$4*9.81)*COS(RADIANS(90-DEGREES(ASIN(AD1531/2000))))*SQRT(2*Basic!$C$4*9.81))))*SIN(RADIANS(AK1531))+(SQRT(((SQRT((SIN(RADIANS(90-DEGREES(ASIN(AD1531/2000))))*SQRT(2*Basic!$C$4*9.81)*Tool!$B$125*SIN(RADIANS(90-DEGREES(ASIN(AD1531/2000))))*SQRT(2*Basic!$C$4*9.81)*Tool!$B$125)+(COS(RADIANS(90-DEGREES(ASIN(AD1531/2000))))*SQRT(2*Basic!$C$4*9.81)*COS(RADIANS(90-DEGREES(ASIN(AD1531/2000))))*SQRT(2*Basic!$C$4*9.81))))*SIN(RADIANS(AK1531))*(SQRT((SIN(RADIANS(90-DEGREES(ASIN(AD1531/2000))))*SQRT(2*Basic!$C$4*9.81)*Tool!$B$125*SIN(RADIANS(90-DEGREES(ASIN(AD1531/2000))))*SQRT(2*Basic!$C$4*9.81)*Tool!$B$125)+(COS(RADIANS(90-DEGREES(ASIN(AD1531/2000))))*SQRT(2*Basic!$C$4*9.81)*COS(RADIANS(90-DEGREES(ASIN(AD1531/2000))))*SQRT(2*Basic!$C$4*9.81))))*SIN(RADIANS(AK1531)))-19.62*(-Basic!$C$3))))*(SQRT((SIN(RADIANS(90-DEGREES(ASIN(AD1531/2000))))*SQRT(2*Basic!$C$4*9.81)*Tool!$B$125*SIN(RADIANS(90-DEGREES(ASIN(AD1531/2000))))*SQRT(2*Basic!$C$4*9.81)*Tool!$B$125)+(COS(RADIANS(90-DEGREES(ASIN(AD1531/2000))))*SQRT(2*Basic!$C$4*9.81)*COS(RADIANS(90-DEGREES(ASIN(AD1531/2000))))*SQRT(2*Basic!$C$4*9.81))))*COS(RADIANS(AK1531))</f>
        <v>5.3589898985604503</v>
      </c>
    </row>
    <row r="1532" spans="6:45" x14ac:dyDescent="0.3">
      <c r="F1532">
        <v>1530</v>
      </c>
      <c r="G1532" s="31">
        <f t="shared" si="152"/>
        <v>4.5105035917133289</v>
      </c>
      <c r="H1532" s="35">
        <f>Tool!$E$10+('Trajectory Map'!G1532*SIN(RADIANS(90-2*DEGREES(ASIN($D$5/2000))))/COS(RADIANS(90-2*DEGREES(ASIN($D$5/2000))))-('Trajectory Map'!G1532*'Trajectory Map'!G1532/((VLOOKUP($D$5,$AD$3:$AR$2002,15,FALSE)*4*COS(RADIANS(90-2*DEGREES(ASIN($D$5/2000))))*COS(RADIANS(90-2*DEGREES(ASIN($D$5/2000))))))))</f>
        <v>2.6228278969487397</v>
      </c>
      <c r="AD1532" s="33">
        <f t="shared" si="156"/>
        <v>1530</v>
      </c>
      <c r="AE1532" s="33">
        <f t="shared" si="153"/>
        <v>1288.0605575826007</v>
      </c>
      <c r="AH1532" s="33">
        <f t="shared" si="154"/>
        <v>49.906992014870241</v>
      </c>
      <c r="AI1532" s="33">
        <f t="shared" si="155"/>
        <v>40.093007985129759</v>
      </c>
      <c r="AK1532" s="75">
        <f t="shared" si="157"/>
        <v>-9.8139840297404817</v>
      </c>
      <c r="AN1532" s="64"/>
      <c r="AQ1532" s="64"/>
      <c r="AR1532" s="75">
        <f>(SQRT((SIN(RADIANS(90-DEGREES(ASIN(AD1532/2000))))*SQRT(2*Basic!$C$4*9.81)*Tool!$B$125*SIN(RADIANS(90-DEGREES(ASIN(AD1532/2000))))*SQRT(2*Basic!$C$4*9.81)*Tool!$B$125)+(COS(RADIANS(90-DEGREES(ASIN(AD1532/2000))))*SQRT(2*Basic!$C$4*9.81)*COS(RADIANS(90-DEGREES(ASIN(AD1532/2000))))*SQRT(2*Basic!$C$4*9.81))))*(SQRT((SIN(RADIANS(90-DEGREES(ASIN(AD1532/2000))))*SQRT(2*Basic!$C$4*9.81)*Tool!$B$125*SIN(RADIANS(90-DEGREES(ASIN(AD1532/2000))))*SQRT(2*Basic!$C$4*9.81)*Tool!$B$125)+(COS(RADIANS(90-DEGREES(ASIN(AD1532/2000))))*SQRT(2*Basic!$C$4*9.81)*COS(RADIANS(90-DEGREES(ASIN(AD1532/2000))))*SQRT(2*Basic!$C$4*9.81))))/(2*9.81)</f>
        <v>1.4552118810000001</v>
      </c>
      <c r="AS1532" s="75">
        <f>(1/9.81)*((SQRT((SIN(RADIANS(90-DEGREES(ASIN(AD1532/2000))))*SQRT(2*Basic!$C$4*9.81)*Tool!$B$125*SIN(RADIANS(90-DEGREES(ASIN(AD1532/2000))))*SQRT(2*Basic!$C$4*9.81)*Tool!$B$125)+(COS(RADIANS(90-DEGREES(ASIN(AD1532/2000))))*SQRT(2*Basic!$C$4*9.81)*COS(RADIANS(90-DEGREES(ASIN(AD1532/2000))))*SQRT(2*Basic!$C$4*9.81))))*SIN(RADIANS(AK1532))+(SQRT(((SQRT((SIN(RADIANS(90-DEGREES(ASIN(AD1532/2000))))*SQRT(2*Basic!$C$4*9.81)*Tool!$B$125*SIN(RADIANS(90-DEGREES(ASIN(AD1532/2000))))*SQRT(2*Basic!$C$4*9.81)*Tool!$B$125)+(COS(RADIANS(90-DEGREES(ASIN(AD1532/2000))))*SQRT(2*Basic!$C$4*9.81)*COS(RADIANS(90-DEGREES(ASIN(AD1532/2000))))*SQRT(2*Basic!$C$4*9.81))))*SIN(RADIANS(AK1532))*(SQRT((SIN(RADIANS(90-DEGREES(ASIN(AD1532/2000))))*SQRT(2*Basic!$C$4*9.81)*Tool!$B$125*SIN(RADIANS(90-DEGREES(ASIN(AD1532/2000))))*SQRT(2*Basic!$C$4*9.81)*Tool!$B$125)+(COS(RADIANS(90-DEGREES(ASIN(AD1532/2000))))*SQRT(2*Basic!$C$4*9.81)*COS(RADIANS(90-DEGREES(ASIN(AD1532/2000))))*SQRT(2*Basic!$C$4*9.81))))*SIN(RADIANS(AK1532)))-19.62*(-Basic!$C$3))))*(SQRT((SIN(RADIANS(90-DEGREES(ASIN(AD1532/2000))))*SQRT(2*Basic!$C$4*9.81)*Tool!$B$125*SIN(RADIANS(90-DEGREES(ASIN(AD1532/2000))))*SQRT(2*Basic!$C$4*9.81)*Tool!$B$125)+(COS(RADIANS(90-DEGREES(ASIN(AD1532/2000))))*SQRT(2*Basic!$C$4*9.81)*COS(RADIANS(90-DEGREES(ASIN(AD1532/2000))))*SQRT(2*Basic!$C$4*9.81))))*COS(RADIANS(AK1532))</f>
        <v>5.3549220082504432</v>
      </c>
    </row>
    <row r="1533" spans="6:45" x14ac:dyDescent="0.3">
      <c r="F1533">
        <v>1531</v>
      </c>
      <c r="G1533" s="31">
        <f t="shared" si="152"/>
        <v>4.5134516332765404</v>
      </c>
      <c r="H1533" s="35">
        <f>Tool!$E$10+('Trajectory Map'!G1533*SIN(RADIANS(90-2*DEGREES(ASIN($D$5/2000))))/COS(RADIANS(90-2*DEGREES(ASIN($D$5/2000))))-('Trajectory Map'!G1533*'Trajectory Map'!G1533/((VLOOKUP($D$5,$AD$3:$AR$2002,15,FALSE)*4*COS(RADIANS(90-2*DEGREES(ASIN($D$5/2000))))*COS(RADIANS(90-2*DEGREES(ASIN($D$5/2000))))))))</f>
        <v>2.6179768690855525</v>
      </c>
      <c r="AD1533" s="33">
        <f t="shared" si="156"/>
        <v>1531</v>
      </c>
      <c r="AE1533" s="33">
        <f t="shared" si="153"/>
        <v>1286.8717884855507</v>
      </c>
      <c r="AH1533" s="33">
        <f t="shared" si="154"/>
        <v>49.95149475819089</v>
      </c>
      <c r="AI1533" s="33">
        <f t="shared" si="155"/>
        <v>40.04850524180911</v>
      </c>
      <c r="AK1533" s="75">
        <f t="shared" si="157"/>
        <v>-9.9029895163817798</v>
      </c>
      <c r="AN1533" s="64"/>
      <c r="AQ1533" s="64"/>
      <c r="AR1533" s="75">
        <f>(SQRT((SIN(RADIANS(90-DEGREES(ASIN(AD1533/2000))))*SQRT(2*Basic!$C$4*9.81)*Tool!$B$125*SIN(RADIANS(90-DEGREES(ASIN(AD1533/2000))))*SQRT(2*Basic!$C$4*9.81)*Tool!$B$125)+(COS(RADIANS(90-DEGREES(ASIN(AD1533/2000))))*SQRT(2*Basic!$C$4*9.81)*COS(RADIANS(90-DEGREES(ASIN(AD1533/2000))))*SQRT(2*Basic!$C$4*9.81))))*(SQRT((SIN(RADIANS(90-DEGREES(ASIN(AD1533/2000))))*SQRT(2*Basic!$C$4*9.81)*Tool!$B$125*SIN(RADIANS(90-DEGREES(ASIN(AD1533/2000))))*SQRT(2*Basic!$C$4*9.81)*Tool!$B$125)+(COS(RADIANS(90-DEGREES(ASIN(AD1533/2000))))*SQRT(2*Basic!$C$4*9.81)*COS(RADIANS(90-DEGREES(ASIN(AD1533/2000))))*SQRT(2*Basic!$C$4*9.81))))/(2*9.81)</f>
        <v>1.45603250449</v>
      </c>
      <c r="AS1533" s="75">
        <f>(1/9.81)*((SQRT((SIN(RADIANS(90-DEGREES(ASIN(AD1533/2000))))*SQRT(2*Basic!$C$4*9.81)*Tool!$B$125*SIN(RADIANS(90-DEGREES(ASIN(AD1533/2000))))*SQRT(2*Basic!$C$4*9.81)*Tool!$B$125)+(COS(RADIANS(90-DEGREES(ASIN(AD1533/2000))))*SQRT(2*Basic!$C$4*9.81)*COS(RADIANS(90-DEGREES(ASIN(AD1533/2000))))*SQRT(2*Basic!$C$4*9.81))))*SIN(RADIANS(AK1533))+(SQRT(((SQRT((SIN(RADIANS(90-DEGREES(ASIN(AD1533/2000))))*SQRT(2*Basic!$C$4*9.81)*Tool!$B$125*SIN(RADIANS(90-DEGREES(ASIN(AD1533/2000))))*SQRT(2*Basic!$C$4*9.81)*Tool!$B$125)+(COS(RADIANS(90-DEGREES(ASIN(AD1533/2000))))*SQRT(2*Basic!$C$4*9.81)*COS(RADIANS(90-DEGREES(ASIN(AD1533/2000))))*SQRT(2*Basic!$C$4*9.81))))*SIN(RADIANS(AK1533))*(SQRT((SIN(RADIANS(90-DEGREES(ASIN(AD1533/2000))))*SQRT(2*Basic!$C$4*9.81)*Tool!$B$125*SIN(RADIANS(90-DEGREES(ASIN(AD1533/2000))))*SQRT(2*Basic!$C$4*9.81)*Tool!$B$125)+(COS(RADIANS(90-DEGREES(ASIN(AD1533/2000))))*SQRT(2*Basic!$C$4*9.81)*COS(RADIANS(90-DEGREES(ASIN(AD1533/2000))))*SQRT(2*Basic!$C$4*9.81))))*SIN(RADIANS(AK1533)))-19.62*(-Basic!$C$3))))*(SQRT((SIN(RADIANS(90-DEGREES(ASIN(AD1533/2000))))*SQRT(2*Basic!$C$4*9.81)*Tool!$B$125*SIN(RADIANS(90-DEGREES(ASIN(AD1533/2000))))*SQRT(2*Basic!$C$4*9.81)*Tool!$B$125)+(COS(RADIANS(90-DEGREES(ASIN(AD1533/2000))))*SQRT(2*Basic!$C$4*9.81)*COS(RADIANS(90-DEGREES(ASIN(AD1533/2000))))*SQRT(2*Basic!$C$4*9.81))))*COS(RADIANS(AK1533))</f>
        <v>5.3508380599834453</v>
      </c>
    </row>
    <row r="1534" spans="6:45" x14ac:dyDescent="0.3">
      <c r="F1534">
        <v>1532</v>
      </c>
      <c r="G1534" s="31">
        <f t="shared" si="152"/>
        <v>4.5163996748397519</v>
      </c>
      <c r="H1534" s="35">
        <f>Tool!$E$10+('Trajectory Map'!G1534*SIN(RADIANS(90-2*DEGREES(ASIN($D$5/2000))))/COS(RADIANS(90-2*DEGREES(ASIN($D$5/2000))))-('Trajectory Map'!G1534*'Trajectory Map'!G1534/((VLOOKUP($D$5,$AD$3:$AR$2002,15,FALSE)*4*COS(RADIANS(90-2*DEGREES(ASIN($D$5/2000))))*COS(RADIANS(90-2*DEGREES(ASIN($D$5/2000))))))))</f>
        <v>2.6131223876288514</v>
      </c>
      <c r="AD1534" s="33">
        <f t="shared" si="156"/>
        <v>1532</v>
      </c>
      <c r="AE1534" s="33">
        <f t="shared" si="153"/>
        <v>1285.6811424299572</v>
      </c>
      <c r="AH1534" s="33">
        <f t="shared" si="154"/>
        <v>49.996038663149037</v>
      </c>
      <c r="AI1534" s="33">
        <f t="shared" si="155"/>
        <v>40.003961336850963</v>
      </c>
      <c r="AK1534" s="75">
        <f t="shared" si="157"/>
        <v>-9.9920773262980731</v>
      </c>
      <c r="AN1534" s="64"/>
      <c r="AQ1534" s="64"/>
      <c r="AR1534" s="75">
        <f>(SQRT((SIN(RADIANS(90-DEGREES(ASIN(AD1534/2000))))*SQRT(2*Basic!$C$4*9.81)*Tool!$B$125*SIN(RADIANS(90-DEGREES(ASIN(AD1534/2000))))*SQRT(2*Basic!$C$4*9.81)*Tool!$B$125)+(COS(RADIANS(90-DEGREES(ASIN(AD1534/2000))))*SQRT(2*Basic!$C$4*9.81)*COS(RADIANS(90-DEGREES(ASIN(AD1534/2000))))*SQRT(2*Basic!$C$4*9.81))))*(SQRT((SIN(RADIANS(90-DEGREES(ASIN(AD1534/2000))))*SQRT(2*Basic!$C$4*9.81)*Tool!$B$125*SIN(RADIANS(90-DEGREES(ASIN(AD1534/2000))))*SQRT(2*Basic!$C$4*9.81)*Tool!$B$125)+(COS(RADIANS(90-DEGREES(ASIN(AD1534/2000))))*SQRT(2*Basic!$C$4*9.81)*COS(RADIANS(90-DEGREES(ASIN(AD1534/2000))))*SQRT(2*Basic!$C$4*9.81))))/(2*9.81)</f>
        <v>1.4568536641600003</v>
      </c>
      <c r="AS1534" s="75">
        <f>(1/9.81)*((SQRT((SIN(RADIANS(90-DEGREES(ASIN(AD1534/2000))))*SQRT(2*Basic!$C$4*9.81)*Tool!$B$125*SIN(RADIANS(90-DEGREES(ASIN(AD1534/2000))))*SQRT(2*Basic!$C$4*9.81)*Tool!$B$125)+(COS(RADIANS(90-DEGREES(ASIN(AD1534/2000))))*SQRT(2*Basic!$C$4*9.81)*COS(RADIANS(90-DEGREES(ASIN(AD1534/2000))))*SQRT(2*Basic!$C$4*9.81))))*SIN(RADIANS(AK1534))+(SQRT(((SQRT((SIN(RADIANS(90-DEGREES(ASIN(AD1534/2000))))*SQRT(2*Basic!$C$4*9.81)*Tool!$B$125*SIN(RADIANS(90-DEGREES(ASIN(AD1534/2000))))*SQRT(2*Basic!$C$4*9.81)*Tool!$B$125)+(COS(RADIANS(90-DEGREES(ASIN(AD1534/2000))))*SQRT(2*Basic!$C$4*9.81)*COS(RADIANS(90-DEGREES(ASIN(AD1534/2000))))*SQRT(2*Basic!$C$4*9.81))))*SIN(RADIANS(AK1534))*(SQRT((SIN(RADIANS(90-DEGREES(ASIN(AD1534/2000))))*SQRT(2*Basic!$C$4*9.81)*Tool!$B$125*SIN(RADIANS(90-DEGREES(ASIN(AD1534/2000))))*SQRT(2*Basic!$C$4*9.81)*Tool!$B$125)+(COS(RADIANS(90-DEGREES(ASIN(AD1534/2000))))*SQRT(2*Basic!$C$4*9.81)*COS(RADIANS(90-DEGREES(ASIN(AD1534/2000))))*SQRT(2*Basic!$C$4*9.81))))*SIN(RADIANS(AK1534)))-19.62*(-Basic!$C$3))))*(SQRT((SIN(RADIANS(90-DEGREES(ASIN(AD1534/2000))))*SQRT(2*Basic!$C$4*9.81)*Tool!$B$125*SIN(RADIANS(90-DEGREES(ASIN(AD1534/2000))))*SQRT(2*Basic!$C$4*9.81)*Tool!$B$125)+(COS(RADIANS(90-DEGREES(ASIN(AD1534/2000))))*SQRT(2*Basic!$C$4*9.81)*COS(RADIANS(90-DEGREES(ASIN(AD1534/2000))))*SQRT(2*Basic!$C$4*9.81))))*COS(RADIANS(AK1534))</f>
        <v>5.3467380459113691</v>
      </c>
    </row>
    <row r="1535" spans="6:45" x14ac:dyDescent="0.3">
      <c r="F1535">
        <v>1533</v>
      </c>
      <c r="G1535" s="31">
        <f t="shared" si="152"/>
        <v>4.5193477164029634</v>
      </c>
      <c r="H1535" s="35">
        <f>Tool!$E$10+('Trajectory Map'!G1535*SIN(RADIANS(90-2*DEGREES(ASIN($D$5/2000))))/COS(RADIANS(90-2*DEGREES(ASIN($D$5/2000))))-('Trajectory Map'!G1535*'Trajectory Map'!G1535/((VLOOKUP($D$5,$AD$3:$AR$2002,15,FALSE)*4*COS(RADIANS(90-2*DEGREES(ASIN($D$5/2000))))*COS(RADIANS(90-2*DEGREES(ASIN($D$5/2000))))))))</f>
        <v>2.6082644525786356</v>
      </c>
      <c r="AD1535" s="33">
        <f t="shared" si="156"/>
        <v>1533</v>
      </c>
      <c r="AE1535" s="33">
        <f t="shared" si="153"/>
        <v>1284.4886141963268</v>
      </c>
      <c r="AH1535" s="33">
        <f t="shared" si="154"/>
        <v>50.040623871168201</v>
      </c>
      <c r="AI1535" s="33">
        <f t="shared" si="155"/>
        <v>39.959376128831799</v>
      </c>
      <c r="AK1535" s="75">
        <f t="shared" si="157"/>
        <v>-10.081247742336402</v>
      </c>
      <c r="AN1535" s="64"/>
      <c r="AQ1535" s="64"/>
      <c r="AR1535" s="75">
        <f>(SQRT((SIN(RADIANS(90-DEGREES(ASIN(AD1535/2000))))*SQRT(2*Basic!$C$4*9.81)*Tool!$B$125*SIN(RADIANS(90-DEGREES(ASIN(AD1535/2000))))*SQRT(2*Basic!$C$4*9.81)*Tool!$B$125)+(COS(RADIANS(90-DEGREES(ASIN(AD1535/2000))))*SQRT(2*Basic!$C$4*9.81)*COS(RADIANS(90-DEGREES(ASIN(AD1535/2000))))*SQRT(2*Basic!$C$4*9.81))))*(SQRT((SIN(RADIANS(90-DEGREES(ASIN(AD1535/2000))))*SQRT(2*Basic!$C$4*9.81)*Tool!$B$125*SIN(RADIANS(90-DEGREES(ASIN(AD1535/2000))))*SQRT(2*Basic!$C$4*9.81)*Tool!$B$125)+(COS(RADIANS(90-DEGREES(ASIN(AD1535/2000))))*SQRT(2*Basic!$C$4*9.81)*COS(RADIANS(90-DEGREES(ASIN(AD1535/2000))))*SQRT(2*Basic!$C$4*9.81))))/(2*9.81)</f>
        <v>1.4576753600100001</v>
      </c>
      <c r="AS1535" s="75">
        <f>(1/9.81)*((SQRT((SIN(RADIANS(90-DEGREES(ASIN(AD1535/2000))))*SQRT(2*Basic!$C$4*9.81)*Tool!$B$125*SIN(RADIANS(90-DEGREES(ASIN(AD1535/2000))))*SQRT(2*Basic!$C$4*9.81)*Tool!$B$125)+(COS(RADIANS(90-DEGREES(ASIN(AD1535/2000))))*SQRT(2*Basic!$C$4*9.81)*COS(RADIANS(90-DEGREES(ASIN(AD1535/2000))))*SQRT(2*Basic!$C$4*9.81))))*SIN(RADIANS(AK1535))+(SQRT(((SQRT((SIN(RADIANS(90-DEGREES(ASIN(AD1535/2000))))*SQRT(2*Basic!$C$4*9.81)*Tool!$B$125*SIN(RADIANS(90-DEGREES(ASIN(AD1535/2000))))*SQRT(2*Basic!$C$4*9.81)*Tool!$B$125)+(COS(RADIANS(90-DEGREES(ASIN(AD1535/2000))))*SQRT(2*Basic!$C$4*9.81)*COS(RADIANS(90-DEGREES(ASIN(AD1535/2000))))*SQRT(2*Basic!$C$4*9.81))))*SIN(RADIANS(AK1535))*(SQRT((SIN(RADIANS(90-DEGREES(ASIN(AD1535/2000))))*SQRT(2*Basic!$C$4*9.81)*Tool!$B$125*SIN(RADIANS(90-DEGREES(ASIN(AD1535/2000))))*SQRT(2*Basic!$C$4*9.81)*Tool!$B$125)+(COS(RADIANS(90-DEGREES(ASIN(AD1535/2000))))*SQRT(2*Basic!$C$4*9.81)*COS(RADIANS(90-DEGREES(ASIN(AD1535/2000))))*SQRT(2*Basic!$C$4*9.81))))*SIN(RADIANS(AK1535)))-19.62*(-Basic!$C$3))))*(SQRT((SIN(RADIANS(90-DEGREES(ASIN(AD1535/2000))))*SQRT(2*Basic!$C$4*9.81)*Tool!$B$125*SIN(RADIANS(90-DEGREES(ASIN(AD1535/2000))))*SQRT(2*Basic!$C$4*9.81)*Tool!$B$125)+(COS(RADIANS(90-DEGREES(ASIN(AD1535/2000))))*SQRT(2*Basic!$C$4*9.81)*COS(RADIANS(90-DEGREES(ASIN(AD1535/2000))))*SQRT(2*Basic!$C$4*9.81))))*COS(RADIANS(AK1535))</f>
        <v>5.3426219581597278</v>
      </c>
    </row>
    <row r="1536" spans="6:45" x14ac:dyDescent="0.3">
      <c r="F1536">
        <v>1534</v>
      </c>
      <c r="G1536" s="31">
        <f t="shared" si="152"/>
        <v>4.522295757966174</v>
      </c>
      <c r="H1536" s="35">
        <f>Tool!$E$10+('Trajectory Map'!G1536*SIN(RADIANS(90-2*DEGREES(ASIN($D$5/2000))))/COS(RADIANS(90-2*DEGREES(ASIN($D$5/2000))))-('Trajectory Map'!G1536*'Trajectory Map'!G1536/((VLOOKUP($D$5,$AD$3:$AR$2002,15,FALSE)*4*COS(RADIANS(90-2*DEGREES(ASIN($D$5/2000))))*COS(RADIANS(90-2*DEGREES(ASIN($D$5/2000))))))))</f>
        <v>2.6034030639349082</v>
      </c>
      <c r="AD1536" s="33">
        <f t="shared" si="156"/>
        <v>1534</v>
      </c>
      <c r="AE1536" s="33">
        <f t="shared" si="153"/>
        <v>1283.2941985374982</v>
      </c>
      <c r="AH1536" s="33">
        <f t="shared" si="154"/>
        <v>50.085250524429043</v>
      </c>
      <c r="AI1536" s="33">
        <f t="shared" si="155"/>
        <v>39.914749475570957</v>
      </c>
      <c r="AK1536" s="75">
        <f t="shared" si="157"/>
        <v>-10.170501048858085</v>
      </c>
      <c r="AN1536" s="64"/>
      <c r="AQ1536" s="64"/>
      <c r="AR1536" s="75">
        <f>(SQRT((SIN(RADIANS(90-DEGREES(ASIN(AD1536/2000))))*SQRT(2*Basic!$C$4*9.81)*Tool!$B$125*SIN(RADIANS(90-DEGREES(ASIN(AD1536/2000))))*SQRT(2*Basic!$C$4*9.81)*Tool!$B$125)+(COS(RADIANS(90-DEGREES(ASIN(AD1536/2000))))*SQRT(2*Basic!$C$4*9.81)*COS(RADIANS(90-DEGREES(ASIN(AD1536/2000))))*SQRT(2*Basic!$C$4*9.81))))*(SQRT((SIN(RADIANS(90-DEGREES(ASIN(AD1536/2000))))*SQRT(2*Basic!$C$4*9.81)*Tool!$B$125*SIN(RADIANS(90-DEGREES(ASIN(AD1536/2000))))*SQRT(2*Basic!$C$4*9.81)*Tool!$B$125)+(COS(RADIANS(90-DEGREES(ASIN(AD1536/2000))))*SQRT(2*Basic!$C$4*9.81)*COS(RADIANS(90-DEGREES(ASIN(AD1536/2000))))*SQRT(2*Basic!$C$4*9.81))))/(2*9.81)</f>
        <v>1.4584975920400001</v>
      </c>
      <c r="AS1536" s="75">
        <f>(1/9.81)*((SQRT((SIN(RADIANS(90-DEGREES(ASIN(AD1536/2000))))*SQRT(2*Basic!$C$4*9.81)*Tool!$B$125*SIN(RADIANS(90-DEGREES(ASIN(AD1536/2000))))*SQRT(2*Basic!$C$4*9.81)*Tool!$B$125)+(COS(RADIANS(90-DEGREES(ASIN(AD1536/2000))))*SQRT(2*Basic!$C$4*9.81)*COS(RADIANS(90-DEGREES(ASIN(AD1536/2000))))*SQRT(2*Basic!$C$4*9.81))))*SIN(RADIANS(AK1536))+(SQRT(((SQRT((SIN(RADIANS(90-DEGREES(ASIN(AD1536/2000))))*SQRT(2*Basic!$C$4*9.81)*Tool!$B$125*SIN(RADIANS(90-DEGREES(ASIN(AD1536/2000))))*SQRT(2*Basic!$C$4*9.81)*Tool!$B$125)+(COS(RADIANS(90-DEGREES(ASIN(AD1536/2000))))*SQRT(2*Basic!$C$4*9.81)*COS(RADIANS(90-DEGREES(ASIN(AD1536/2000))))*SQRT(2*Basic!$C$4*9.81))))*SIN(RADIANS(AK1536))*(SQRT((SIN(RADIANS(90-DEGREES(ASIN(AD1536/2000))))*SQRT(2*Basic!$C$4*9.81)*Tool!$B$125*SIN(RADIANS(90-DEGREES(ASIN(AD1536/2000))))*SQRT(2*Basic!$C$4*9.81)*Tool!$B$125)+(COS(RADIANS(90-DEGREES(ASIN(AD1536/2000))))*SQRT(2*Basic!$C$4*9.81)*COS(RADIANS(90-DEGREES(ASIN(AD1536/2000))))*SQRT(2*Basic!$C$4*9.81))))*SIN(RADIANS(AK1536)))-19.62*(-Basic!$C$3))))*(SQRT((SIN(RADIANS(90-DEGREES(ASIN(AD1536/2000))))*SQRT(2*Basic!$C$4*9.81)*Tool!$B$125*SIN(RADIANS(90-DEGREES(ASIN(AD1536/2000))))*SQRT(2*Basic!$C$4*9.81)*Tool!$B$125)+(COS(RADIANS(90-DEGREES(ASIN(AD1536/2000))))*SQRT(2*Basic!$C$4*9.81)*COS(RADIANS(90-DEGREES(ASIN(AD1536/2000))))*SQRT(2*Basic!$C$4*9.81))))*COS(RADIANS(AK1536))</f>
        <v>5.3384897888268492</v>
      </c>
    </row>
    <row r="1537" spans="6:45" x14ac:dyDescent="0.3">
      <c r="F1537">
        <v>1535</v>
      </c>
      <c r="G1537" s="31">
        <f t="shared" si="152"/>
        <v>4.5252437995293855</v>
      </c>
      <c r="H1537" s="35">
        <f>Tool!$E$10+('Trajectory Map'!G1537*SIN(RADIANS(90-2*DEGREES(ASIN($D$5/2000))))/COS(RADIANS(90-2*DEGREES(ASIN($D$5/2000))))-('Trajectory Map'!G1537*'Trajectory Map'!G1537/((VLOOKUP($D$5,$AD$3:$AR$2002,15,FALSE)*4*COS(RADIANS(90-2*DEGREES(ASIN($D$5/2000))))*COS(RADIANS(90-2*DEGREES(ASIN($D$5/2000))))))))</f>
        <v>2.5985382216976651</v>
      </c>
      <c r="AD1537" s="33">
        <f t="shared" si="156"/>
        <v>1535</v>
      </c>
      <c r="AE1537" s="33">
        <f t="shared" si="153"/>
        <v>1282.0978901784372</v>
      </c>
      <c r="AH1537" s="33">
        <f t="shared" si="154"/>
        <v>50.129918765874962</v>
      </c>
      <c r="AI1537" s="33">
        <f t="shared" si="155"/>
        <v>39.870081234125038</v>
      </c>
      <c r="AK1537" s="75">
        <f t="shared" si="157"/>
        <v>-10.259837531749923</v>
      </c>
      <c r="AN1537" s="64"/>
      <c r="AQ1537" s="64"/>
      <c r="AR1537" s="75">
        <f>(SQRT((SIN(RADIANS(90-DEGREES(ASIN(AD1537/2000))))*SQRT(2*Basic!$C$4*9.81)*Tool!$B$125*SIN(RADIANS(90-DEGREES(ASIN(AD1537/2000))))*SQRT(2*Basic!$C$4*9.81)*Tool!$B$125)+(COS(RADIANS(90-DEGREES(ASIN(AD1537/2000))))*SQRT(2*Basic!$C$4*9.81)*COS(RADIANS(90-DEGREES(ASIN(AD1537/2000))))*SQRT(2*Basic!$C$4*9.81))))*(SQRT((SIN(RADIANS(90-DEGREES(ASIN(AD1537/2000))))*SQRT(2*Basic!$C$4*9.81)*Tool!$B$125*SIN(RADIANS(90-DEGREES(ASIN(AD1537/2000))))*SQRT(2*Basic!$C$4*9.81)*Tool!$B$125)+(COS(RADIANS(90-DEGREES(ASIN(AD1537/2000))))*SQRT(2*Basic!$C$4*9.81)*COS(RADIANS(90-DEGREES(ASIN(AD1537/2000))))*SQRT(2*Basic!$C$4*9.81))))/(2*9.81)</f>
        <v>1.45932036025</v>
      </c>
      <c r="AS1537" s="75">
        <f>(1/9.81)*((SQRT((SIN(RADIANS(90-DEGREES(ASIN(AD1537/2000))))*SQRT(2*Basic!$C$4*9.81)*Tool!$B$125*SIN(RADIANS(90-DEGREES(ASIN(AD1537/2000))))*SQRT(2*Basic!$C$4*9.81)*Tool!$B$125)+(COS(RADIANS(90-DEGREES(ASIN(AD1537/2000))))*SQRT(2*Basic!$C$4*9.81)*COS(RADIANS(90-DEGREES(ASIN(AD1537/2000))))*SQRT(2*Basic!$C$4*9.81))))*SIN(RADIANS(AK1537))+(SQRT(((SQRT((SIN(RADIANS(90-DEGREES(ASIN(AD1537/2000))))*SQRT(2*Basic!$C$4*9.81)*Tool!$B$125*SIN(RADIANS(90-DEGREES(ASIN(AD1537/2000))))*SQRT(2*Basic!$C$4*9.81)*Tool!$B$125)+(COS(RADIANS(90-DEGREES(ASIN(AD1537/2000))))*SQRT(2*Basic!$C$4*9.81)*COS(RADIANS(90-DEGREES(ASIN(AD1537/2000))))*SQRT(2*Basic!$C$4*9.81))))*SIN(RADIANS(AK1537))*(SQRT((SIN(RADIANS(90-DEGREES(ASIN(AD1537/2000))))*SQRT(2*Basic!$C$4*9.81)*Tool!$B$125*SIN(RADIANS(90-DEGREES(ASIN(AD1537/2000))))*SQRT(2*Basic!$C$4*9.81)*Tool!$B$125)+(COS(RADIANS(90-DEGREES(ASIN(AD1537/2000))))*SQRT(2*Basic!$C$4*9.81)*COS(RADIANS(90-DEGREES(ASIN(AD1537/2000))))*SQRT(2*Basic!$C$4*9.81))))*SIN(RADIANS(AK1537)))-19.62*(-Basic!$C$3))))*(SQRT((SIN(RADIANS(90-DEGREES(ASIN(AD1537/2000))))*SQRT(2*Basic!$C$4*9.81)*Tool!$B$125*SIN(RADIANS(90-DEGREES(ASIN(AD1537/2000))))*SQRT(2*Basic!$C$4*9.81)*Tool!$B$125)+(COS(RADIANS(90-DEGREES(ASIN(AD1537/2000))))*SQRT(2*Basic!$C$4*9.81)*COS(RADIANS(90-DEGREES(ASIN(AD1537/2000))))*SQRT(2*Basic!$C$4*9.81))))*COS(RADIANS(AK1537))</f>
        <v>5.3343415299831083</v>
      </c>
    </row>
    <row r="1538" spans="6:45" x14ac:dyDescent="0.3">
      <c r="F1538">
        <v>1536</v>
      </c>
      <c r="G1538" s="31">
        <f t="shared" si="152"/>
        <v>4.528191841092597</v>
      </c>
      <c r="H1538" s="35">
        <f>Tool!$E$10+('Trajectory Map'!G1538*SIN(RADIANS(90-2*DEGREES(ASIN($D$5/2000))))/COS(RADIANS(90-2*DEGREES(ASIN($D$5/2000))))-('Trajectory Map'!G1538*'Trajectory Map'!G1538/((VLOOKUP($D$5,$AD$3:$AR$2002,15,FALSE)*4*COS(RADIANS(90-2*DEGREES(ASIN($D$5/2000))))*COS(RADIANS(90-2*DEGREES(ASIN($D$5/2000))))))))</f>
        <v>2.5936699258669074</v>
      </c>
      <c r="AD1538" s="33">
        <f t="shared" si="156"/>
        <v>1536</v>
      </c>
      <c r="AE1538" s="33">
        <f t="shared" si="153"/>
        <v>1280.8996838160278</v>
      </c>
      <c r="AH1538" s="33">
        <f t="shared" si="154"/>
        <v>50.174628739217923</v>
      </c>
      <c r="AI1538" s="33">
        <f t="shared" si="155"/>
        <v>39.825371260782077</v>
      </c>
      <c r="AK1538" s="75">
        <f t="shared" si="157"/>
        <v>-10.349257478435845</v>
      </c>
      <c r="AN1538" s="64"/>
      <c r="AQ1538" s="64"/>
      <c r="AR1538" s="75">
        <f>(SQRT((SIN(RADIANS(90-DEGREES(ASIN(AD1538/2000))))*SQRT(2*Basic!$C$4*9.81)*Tool!$B$125*SIN(RADIANS(90-DEGREES(ASIN(AD1538/2000))))*SQRT(2*Basic!$C$4*9.81)*Tool!$B$125)+(COS(RADIANS(90-DEGREES(ASIN(AD1538/2000))))*SQRT(2*Basic!$C$4*9.81)*COS(RADIANS(90-DEGREES(ASIN(AD1538/2000))))*SQRT(2*Basic!$C$4*9.81))))*(SQRT((SIN(RADIANS(90-DEGREES(ASIN(AD1538/2000))))*SQRT(2*Basic!$C$4*9.81)*Tool!$B$125*SIN(RADIANS(90-DEGREES(ASIN(AD1538/2000))))*SQRT(2*Basic!$C$4*9.81)*Tool!$B$125)+(COS(RADIANS(90-DEGREES(ASIN(AD1538/2000))))*SQRT(2*Basic!$C$4*9.81)*COS(RADIANS(90-DEGREES(ASIN(AD1538/2000))))*SQRT(2*Basic!$C$4*9.81))))/(2*9.81)</f>
        <v>1.4601436646400001</v>
      </c>
      <c r="AS1538" s="75">
        <f>(1/9.81)*((SQRT((SIN(RADIANS(90-DEGREES(ASIN(AD1538/2000))))*SQRT(2*Basic!$C$4*9.81)*Tool!$B$125*SIN(RADIANS(90-DEGREES(ASIN(AD1538/2000))))*SQRT(2*Basic!$C$4*9.81)*Tool!$B$125)+(COS(RADIANS(90-DEGREES(ASIN(AD1538/2000))))*SQRT(2*Basic!$C$4*9.81)*COS(RADIANS(90-DEGREES(ASIN(AD1538/2000))))*SQRT(2*Basic!$C$4*9.81))))*SIN(RADIANS(AK1538))+(SQRT(((SQRT((SIN(RADIANS(90-DEGREES(ASIN(AD1538/2000))))*SQRT(2*Basic!$C$4*9.81)*Tool!$B$125*SIN(RADIANS(90-DEGREES(ASIN(AD1538/2000))))*SQRT(2*Basic!$C$4*9.81)*Tool!$B$125)+(COS(RADIANS(90-DEGREES(ASIN(AD1538/2000))))*SQRT(2*Basic!$C$4*9.81)*COS(RADIANS(90-DEGREES(ASIN(AD1538/2000))))*SQRT(2*Basic!$C$4*9.81))))*SIN(RADIANS(AK1538))*(SQRT((SIN(RADIANS(90-DEGREES(ASIN(AD1538/2000))))*SQRT(2*Basic!$C$4*9.81)*Tool!$B$125*SIN(RADIANS(90-DEGREES(ASIN(AD1538/2000))))*SQRT(2*Basic!$C$4*9.81)*Tool!$B$125)+(COS(RADIANS(90-DEGREES(ASIN(AD1538/2000))))*SQRT(2*Basic!$C$4*9.81)*COS(RADIANS(90-DEGREES(ASIN(AD1538/2000))))*SQRT(2*Basic!$C$4*9.81))))*SIN(RADIANS(AK1538)))-19.62*(-Basic!$C$3))))*(SQRT((SIN(RADIANS(90-DEGREES(ASIN(AD1538/2000))))*SQRT(2*Basic!$C$4*9.81)*Tool!$B$125*SIN(RADIANS(90-DEGREES(ASIN(AD1538/2000))))*SQRT(2*Basic!$C$4*9.81)*Tool!$B$125)+(COS(RADIANS(90-DEGREES(ASIN(AD1538/2000))))*SQRT(2*Basic!$C$4*9.81)*COS(RADIANS(90-DEGREES(ASIN(AD1538/2000))))*SQRT(2*Basic!$C$4*9.81))))*COS(RADIANS(AK1538))</f>
        <v>5.33017717367012</v>
      </c>
    </row>
    <row r="1539" spans="6:45" x14ac:dyDescent="0.3">
      <c r="F1539">
        <v>1537</v>
      </c>
      <c r="G1539" s="31">
        <f t="shared" ref="G1539:G1602" si="158">F1539*$AV$2/2000</f>
        <v>4.5311398826558085</v>
      </c>
      <c r="H1539" s="35">
        <f>Tool!$E$10+('Trajectory Map'!G1539*SIN(RADIANS(90-2*DEGREES(ASIN($D$5/2000))))/COS(RADIANS(90-2*DEGREES(ASIN($D$5/2000))))-('Trajectory Map'!G1539*'Trajectory Map'!G1539/((VLOOKUP($D$5,$AD$3:$AR$2002,15,FALSE)*4*COS(RADIANS(90-2*DEGREES(ASIN($D$5/2000))))*COS(RADIANS(90-2*DEGREES(ASIN($D$5/2000))))))))</f>
        <v>2.5887981764426353</v>
      </c>
      <c r="AD1539" s="33">
        <f t="shared" si="156"/>
        <v>1537</v>
      </c>
      <c r="AE1539" s="33">
        <f t="shared" si="153"/>
        <v>1279.6995741188632</v>
      </c>
      <c r="AH1539" s="33">
        <f t="shared" si="154"/>
        <v>50.219380588944254</v>
      </c>
      <c r="AI1539" s="33">
        <f t="shared" si="155"/>
        <v>39.780619411055746</v>
      </c>
      <c r="AK1539" s="75">
        <f t="shared" si="157"/>
        <v>-10.438761177888509</v>
      </c>
      <c r="AN1539" s="64"/>
      <c r="AQ1539" s="64"/>
      <c r="AR1539" s="75">
        <f>(SQRT((SIN(RADIANS(90-DEGREES(ASIN(AD1539/2000))))*SQRT(2*Basic!$C$4*9.81)*Tool!$B$125*SIN(RADIANS(90-DEGREES(ASIN(AD1539/2000))))*SQRT(2*Basic!$C$4*9.81)*Tool!$B$125)+(COS(RADIANS(90-DEGREES(ASIN(AD1539/2000))))*SQRT(2*Basic!$C$4*9.81)*COS(RADIANS(90-DEGREES(ASIN(AD1539/2000))))*SQRT(2*Basic!$C$4*9.81))))*(SQRT((SIN(RADIANS(90-DEGREES(ASIN(AD1539/2000))))*SQRT(2*Basic!$C$4*9.81)*Tool!$B$125*SIN(RADIANS(90-DEGREES(ASIN(AD1539/2000))))*SQRT(2*Basic!$C$4*9.81)*Tool!$B$125)+(COS(RADIANS(90-DEGREES(ASIN(AD1539/2000))))*SQRT(2*Basic!$C$4*9.81)*COS(RADIANS(90-DEGREES(ASIN(AD1539/2000))))*SQRT(2*Basic!$C$4*9.81))))/(2*9.81)</f>
        <v>1.4609675052100002</v>
      </c>
      <c r="AS1539" s="75">
        <f>(1/9.81)*((SQRT((SIN(RADIANS(90-DEGREES(ASIN(AD1539/2000))))*SQRT(2*Basic!$C$4*9.81)*Tool!$B$125*SIN(RADIANS(90-DEGREES(ASIN(AD1539/2000))))*SQRT(2*Basic!$C$4*9.81)*Tool!$B$125)+(COS(RADIANS(90-DEGREES(ASIN(AD1539/2000))))*SQRT(2*Basic!$C$4*9.81)*COS(RADIANS(90-DEGREES(ASIN(AD1539/2000))))*SQRT(2*Basic!$C$4*9.81))))*SIN(RADIANS(AK1539))+(SQRT(((SQRT((SIN(RADIANS(90-DEGREES(ASIN(AD1539/2000))))*SQRT(2*Basic!$C$4*9.81)*Tool!$B$125*SIN(RADIANS(90-DEGREES(ASIN(AD1539/2000))))*SQRT(2*Basic!$C$4*9.81)*Tool!$B$125)+(COS(RADIANS(90-DEGREES(ASIN(AD1539/2000))))*SQRT(2*Basic!$C$4*9.81)*COS(RADIANS(90-DEGREES(ASIN(AD1539/2000))))*SQRT(2*Basic!$C$4*9.81))))*SIN(RADIANS(AK1539))*(SQRT((SIN(RADIANS(90-DEGREES(ASIN(AD1539/2000))))*SQRT(2*Basic!$C$4*9.81)*Tool!$B$125*SIN(RADIANS(90-DEGREES(ASIN(AD1539/2000))))*SQRT(2*Basic!$C$4*9.81)*Tool!$B$125)+(COS(RADIANS(90-DEGREES(ASIN(AD1539/2000))))*SQRT(2*Basic!$C$4*9.81)*COS(RADIANS(90-DEGREES(ASIN(AD1539/2000))))*SQRT(2*Basic!$C$4*9.81))))*SIN(RADIANS(AK1539)))-19.62*(-Basic!$C$3))))*(SQRT((SIN(RADIANS(90-DEGREES(ASIN(AD1539/2000))))*SQRT(2*Basic!$C$4*9.81)*Tool!$B$125*SIN(RADIANS(90-DEGREES(ASIN(AD1539/2000))))*SQRT(2*Basic!$C$4*9.81)*Tool!$B$125)+(COS(RADIANS(90-DEGREES(ASIN(AD1539/2000))))*SQRT(2*Basic!$C$4*9.81)*COS(RADIANS(90-DEGREES(ASIN(AD1539/2000))))*SQRT(2*Basic!$C$4*9.81))))*COS(RADIANS(AK1539))</f>
        <v>5.3259967118999523</v>
      </c>
    </row>
    <row r="1540" spans="6:45" x14ac:dyDescent="0.3">
      <c r="F1540">
        <v>1538</v>
      </c>
      <c r="G1540" s="31">
        <f t="shared" si="158"/>
        <v>4.53408792421902</v>
      </c>
      <c r="H1540" s="35">
        <f>Tool!$E$10+('Trajectory Map'!G1540*SIN(RADIANS(90-2*DEGREES(ASIN($D$5/2000))))/COS(RADIANS(90-2*DEGREES(ASIN($D$5/2000))))-('Trajectory Map'!G1540*'Trajectory Map'!G1540/((VLOOKUP($D$5,$AD$3:$AR$2002,15,FALSE)*4*COS(RADIANS(90-2*DEGREES(ASIN($D$5/2000))))*COS(RADIANS(90-2*DEGREES(ASIN($D$5/2000))))))))</f>
        <v>2.5839229734248494</v>
      </c>
      <c r="AD1540" s="33">
        <f t="shared" si="156"/>
        <v>1538</v>
      </c>
      <c r="AE1540" s="33">
        <f t="shared" ref="AE1540:AE1603" si="159">SQRT($AC$7-(AD1540*AD1540))</f>
        <v>1278.4975557270338</v>
      </c>
      <c r="AH1540" s="33">
        <f t="shared" ref="AH1540:AH1603" si="160">DEGREES(ASIN(AD1540/2000))</f>
        <v>50.264174460320554</v>
      </c>
      <c r="AI1540" s="33">
        <f t="shared" ref="AI1540:AI1603" si="161">90-AH1540</f>
        <v>39.735825539679446</v>
      </c>
      <c r="AK1540" s="75">
        <f t="shared" si="157"/>
        <v>-10.528348920641108</v>
      </c>
      <c r="AN1540" s="64"/>
      <c r="AQ1540" s="64"/>
      <c r="AR1540" s="75">
        <f>(SQRT((SIN(RADIANS(90-DEGREES(ASIN(AD1540/2000))))*SQRT(2*Basic!$C$4*9.81)*Tool!$B$125*SIN(RADIANS(90-DEGREES(ASIN(AD1540/2000))))*SQRT(2*Basic!$C$4*9.81)*Tool!$B$125)+(COS(RADIANS(90-DEGREES(ASIN(AD1540/2000))))*SQRT(2*Basic!$C$4*9.81)*COS(RADIANS(90-DEGREES(ASIN(AD1540/2000))))*SQRT(2*Basic!$C$4*9.81))))*(SQRT((SIN(RADIANS(90-DEGREES(ASIN(AD1540/2000))))*SQRT(2*Basic!$C$4*9.81)*Tool!$B$125*SIN(RADIANS(90-DEGREES(ASIN(AD1540/2000))))*SQRT(2*Basic!$C$4*9.81)*Tool!$B$125)+(COS(RADIANS(90-DEGREES(ASIN(AD1540/2000))))*SQRT(2*Basic!$C$4*9.81)*COS(RADIANS(90-DEGREES(ASIN(AD1540/2000))))*SQRT(2*Basic!$C$4*9.81))))/(2*9.81)</f>
        <v>1.4617918819600004</v>
      </c>
      <c r="AS1540" s="75">
        <f>(1/9.81)*((SQRT((SIN(RADIANS(90-DEGREES(ASIN(AD1540/2000))))*SQRT(2*Basic!$C$4*9.81)*Tool!$B$125*SIN(RADIANS(90-DEGREES(ASIN(AD1540/2000))))*SQRT(2*Basic!$C$4*9.81)*Tool!$B$125)+(COS(RADIANS(90-DEGREES(ASIN(AD1540/2000))))*SQRT(2*Basic!$C$4*9.81)*COS(RADIANS(90-DEGREES(ASIN(AD1540/2000))))*SQRT(2*Basic!$C$4*9.81))))*SIN(RADIANS(AK1540))+(SQRT(((SQRT((SIN(RADIANS(90-DEGREES(ASIN(AD1540/2000))))*SQRT(2*Basic!$C$4*9.81)*Tool!$B$125*SIN(RADIANS(90-DEGREES(ASIN(AD1540/2000))))*SQRT(2*Basic!$C$4*9.81)*Tool!$B$125)+(COS(RADIANS(90-DEGREES(ASIN(AD1540/2000))))*SQRT(2*Basic!$C$4*9.81)*COS(RADIANS(90-DEGREES(ASIN(AD1540/2000))))*SQRT(2*Basic!$C$4*9.81))))*SIN(RADIANS(AK1540))*(SQRT((SIN(RADIANS(90-DEGREES(ASIN(AD1540/2000))))*SQRT(2*Basic!$C$4*9.81)*Tool!$B$125*SIN(RADIANS(90-DEGREES(ASIN(AD1540/2000))))*SQRT(2*Basic!$C$4*9.81)*Tool!$B$125)+(COS(RADIANS(90-DEGREES(ASIN(AD1540/2000))))*SQRT(2*Basic!$C$4*9.81)*COS(RADIANS(90-DEGREES(ASIN(AD1540/2000))))*SQRT(2*Basic!$C$4*9.81))))*SIN(RADIANS(AK1540)))-19.62*(-Basic!$C$3))))*(SQRT((SIN(RADIANS(90-DEGREES(ASIN(AD1540/2000))))*SQRT(2*Basic!$C$4*9.81)*Tool!$B$125*SIN(RADIANS(90-DEGREES(ASIN(AD1540/2000))))*SQRT(2*Basic!$C$4*9.81)*Tool!$B$125)+(COS(RADIANS(90-DEGREES(ASIN(AD1540/2000))))*SQRT(2*Basic!$C$4*9.81)*COS(RADIANS(90-DEGREES(ASIN(AD1540/2000))))*SQRT(2*Basic!$C$4*9.81))))*COS(RADIANS(AK1540))</f>
        <v>5.3218001366543195</v>
      </c>
    </row>
    <row r="1541" spans="6:45" x14ac:dyDescent="0.3">
      <c r="F1541">
        <v>1539</v>
      </c>
      <c r="G1541" s="31">
        <f t="shared" si="158"/>
        <v>4.5370359657822306</v>
      </c>
      <c r="H1541" s="35">
        <f>Tool!$E$10+('Trajectory Map'!G1541*SIN(RADIANS(90-2*DEGREES(ASIN($D$5/2000))))/COS(RADIANS(90-2*DEGREES(ASIN($D$5/2000))))-('Trajectory Map'!G1541*'Trajectory Map'!G1541/((VLOOKUP($D$5,$AD$3:$AR$2002,15,FALSE)*4*COS(RADIANS(90-2*DEGREES(ASIN($D$5/2000))))*COS(RADIANS(90-2*DEGREES(ASIN($D$5/2000))))))))</f>
        <v>2.5790443168135515</v>
      </c>
      <c r="AD1541" s="33">
        <f t="shared" ref="AD1541:AD1604" si="162">AD1540+1</f>
        <v>1539</v>
      </c>
      <c r="AE1541" s="33">
        <f t="shared" si="159"/>
        <v>1277.293623251913</v>
      </c>
      <c r="AH1541" s="33">
        <f t="shared" si="160"/>
        <v>50.309010499399569</v>
      </c>
      <c r="AI1541" s="33">
        <f t="shared" si="161"/>
        <v>39.690989500600431</v>
      </c>
      <c r="AK1541" s="75">
        <f t="shared" ref="AK1541:AK1604" si="163">90-(AH1541*2)</f>
        <v>-10.618020998799139</v>
      </c>
      <c r="AN1541" s="64"/>
      <c r="AQ1541" s="64"/>
      <c r="AR1541" s="75">
        <f>(SQRT((SIN(RADIANS(90-DEGREES(ASIN(AD1541/2000))))*SQRT(2*Basic!$C$4*9.81)*Tool!$B$125*SIN(RADIANS(90-DEGREES(ASIN(AD1541/2000))))*SQRT(2*Basic!$C$4*9.81)*Tool!$B$125)+(COS(RADIANS(90-DEGREES(ASIN(AD1541/2000))))*SQRT(2*Basic!$C$4*9.81)*COS(RADIANS(90-DEGREES(ASIN(AD1541/2000))))*SQRT(2*Basic!$C$4*9.81))))*(SQRT((SIN(RADIANS(90-DEGREES(ASIN(AD1541/2000))))*SQRT(2*Basic!$C$4*9.81)*Tool!$B$125*SIN(RADIANS(90-DEGREES(ASIN(AD1541/2000))))*SQRT(2*Basic!$C$4*9.81)*Tool!$B$125)+(COS(RADIANS(90-DEGREES(ASIN(AD1541/2000))))*SQRT(2*Basic!$C$4*9.81)*COS(RADIANS(90-DEGREES(ASIN(AD1541/2000))))*SQRT(2*Basic!$C$4*9.81))))/(2*9.81)</f>
        <v>1.46261679489</v>
      </c>
      <c r="AS1541" s="75">
        <f>(1/9.81)*((SQRT((SIN(RADIANS(90-DEGREES(ASIN(AD1541/2000))))*SQRT(2*Basic!$C$4*9.81)*Tool!$B$125*SIN(RADIANS(90-DEGREES(ASIN(AD1541/2000))))*SQRT(2*Basic!$C$4*9.81)*Tool!$B$125)+(COS(RADIANS(90-DEGREES(ASIN(AD1541/2000))))*SQRT(2*Basic!$C$4*9.81)*COS(RADIANS(90-DEGREES(ASIN(AD1541/2000))))*SQRT(2*Basic!$C$4*9.81))))*SIN(RADIANS(AK1541))+(SQRT(((SQRT((SIN(RADIANS(90-DEGREES(ASIN(AD1541/2000))))*SQRT(2*Basic!$C$4*9.81)*Tool!$B$125*SIN(RADIANS(90-DEGREES(ASIN(AD1541/2000))))*SQRT(2*Basic!$C$4*9.81)*Tool!$B$125)+(COS(RADIANS(90-DEGREES(ASIN(AD1541/2000))))*SQRT(2*Basic!$C$4*9.81)*COS(RADIANS(90-DEGREES(ASIN(AD1541/2000))))*SQRT(2*Basic!$C$4*9.81))))*SIN(RADIANS(AK1541))*(SQRT((SIN(RADIANS(90-DEGREES(ASIN(AD1541/2000))))*SQRT(2*Basic!$C$4*9.81)*Tool!$B$125*SIN(RADIANS(90-DEGREES(ASIN(AD1541/2000))))*SQRT(2*Basic!$C$4*9.81)*Tool!$B$125)+(COS(RADIANS(90-DEGREES(ASIN(AD1541/2000))))*SQRT(2*Basic!$C$4*9.81)*COS(RADIANS(90-DEGREES(ASIN(AD1541/2000))))*SQRT(2*Basic!$C$4*9.81))))*SIN(RADIANS(AK1541)))-19.62*(-Basic!$C$3))))*(SQRT((SIN(RADIANS(90-DEGREES(ASIN(AD1541/2000))))*SQRT(2*Basic!$C$4*9.81)*Tool!$B$125*SIN(RADIANS(90-DEGREES(ASIN(AD1541/2000))))*SQRT(2*Basic!$C$4*9.81)*Tool!$B$125)+(COS(RADIANS(90-DEGREES(ASIN(AD1541/2000))))*SQRT(2*Basic!$C$4*9.81)*COS(RADIANS(90-DEGREES(ASIN(AD1541/2000))))*SQRT(2*Basic!$C$4*9.81))))*COS(RADIANS(AK1541))</f>
        <v>5.3175874398837601</v>
      </c>
    </row>
    <row r="1542" spans="6:45" x14ac:dyDescent="0.3">
      <c r="F1542">
        <v>1540</v>
      </c>
      <c r="G1542" s="31">
        <f t="shared" si="158"/>
        <v>4.5399840073454421</v>
      </c>
      <c r="H1542" s="35">
        <f>Tool!$E$10+('Trajectory Map'!G1542*SIN(RADIANS(90-2*DEGREES(ASIN($D$5/2000))))/COS(RADIANS(90-2*DEGREES(ASIN($D$5/2000))))-('Trajectory Map'!G1542*'Trajectory Map'!G1542/((VLOOKUP($D$5,$AD$3:$AR$2002,15,FALSE)*4*COS(RADIANS(90-2*DEGREES(ASIN($D$5/2000))))*COS(RADIANS(90-2*DEGREES(ASIN($D$5/2000))))))))</f>
        <v>2.5741622066087366</v>
      </c>
      <c r="AD1542" s="33">
        <f t="shared" si="162"/>
        <v>1540</v>
      </c>
      <c r="AE1542" s="33">
        <f t="shared" si="159"/>
        <v>1276.0877712759416</v>
      </c>
      <c r="AH1542" s="33">
        <f t="shared" si="160"/>
        <v>50.353888853026291</v>
      </c>
      <c r="AI1542" s="33">
        <f t="shared" si="161"/>
        <v>39.646111146973709</v>
      </c>
      <c r="AK1542" s="75">
        <f t="shared" si="163"/>
        <v>-10.707777706052582</v>
      </c>
      <c r="AN1542" s="64"/>
      <c r="AQ1542" s="64"/>
      <c r="AR1542" s="75">
        <f>(SQRT((SIN(RADIANS(90-DEGREES(ASIN(AD1542/2000))))*SQRT(2*Basic!$C$4*9.81)*Tool!$B$125*SIN(RADIANS(90-DEGREES(ASIN(AD1542/2000))))*SQRT(2*Basic!$C$4*9.81)*Tool!$B$125)+(COS(RADIANS(90-DEGREES(ASIN(AD1542/2000))))*SQRT(2*Basic!$C$4*9.81)*COS(RADIANS(90-DEGREES(ASIN(AD1542/2000))))*SQRT(2*Basic!$C$4*9.81))))*(SQRT((SIN(RADIANS(90-DEGREES(ASIN(AD1542/2000))))*SQRT(2*Basic!$C$4*9.81)*Tool!$B$125*SIN(RADIANS(90-DEGREES(ASIN(AD1542/2000))))*SQRT(2*Basic!$C$4*9.81)*Tool!$B$125)+(COS(RADIANS(90-DEGREES(ASIN(AD1542/2000))))*SQRT(2*Basic!$C$4*9.81)*COS(RADIANS(90-DEGREES(ASIN(AD1542/2000))))*SQRT(2*Basic!$C$4*9.81))))/(2*9.81)</f>
        <v>1.4634422440000003</v>
      </c>
      <c r="AS1542" s="75">
        <f>(1/9.81)*((SQRT((SIN(RADIANS(90-DEGREES(ASIN(AD1542/2000))))*SQRT(2*Basic!$C$4*9.81)*Tool!$B$125*SIN(RADIANS(90-DEGREES(ASIN(AD1542/2000))))*SQRT(2*Basic!$C$4*9.81)*Tool!$B$125)+(COS(RADIANS(90-DEGREES(ASIN(AD1542/2000))))*SQRT(2*Basic!$C$4*9.81)*COS(RADIANS(90-DEGREES(ASIN(AD1542/2000))))*SQRT(2*Basic!$C$4*9.81))))*SIN(RADIANS(AK1542))+(SQRT(((SQRT((SIN(RADIANS(90-DEGREES(ASIN(AD1542/2000))))*SQRT(2*Basic!$C$4*9.81)*Tool!$B$125*SIN(RADIANS(90-DEGREES(ASIN(AD1542/2000))))*SQRT(2*Basic!$C$4*9.81)*Tool!$B$125)+(COS(RADIANS(90-DEGREES(ASIN(AD1542/2000))))*SQRT(2*Basic!$C$4*9.81)*COS(RADIANS(90-DEGREES(ASIN(AD1542/2000))))*SQRT(2*Basic!$C$4*9.81))))*SIN(RADIANS(AK1542))*(SQRT((SIN(RADIANS(90-DEGREES(ASIN(AD1542/2000))))*SQRT(2*Basic!$C$4*9.81)*Tool!$B$125*SIN(RADIANS(90-DEGREES(ASIN(AD1542/2000))))*SQRT(2*Basic!$C$4*9.81)*Tool!$B$125)+(COS(RADIANS(90-DEGREES(ASIN(AD1542/2000))))*SQRT(2*Basic!$C$4*9.81)*COS(RADIANS(90-DEGREES(ASIN(AD1542/2000))))*SQRT(2*Basic!$C$4*9.81))))*SIN(RADIANS(AK1542)))-19.62*(-Basic!$C$3))))*(SQRT((SIN(RADIANS(90-DEGREES(ASIN(AD1542/2000))))*SQRT(2*Basic!$C$4*9.81)*Tool!$B$125*SIN(RADIANS(90-DEGREES(ASIN(AD1542/2000))))*SQRT(2*Basic!$C$4*9.81)*Tool!$B$125)+(COS(RADIANS(90-DEGREES(ASIN(AD1542/2000))))*SQRT(2*Basic!$C$4*9.81)*COS(RADIANS(90-DEGREES(ASIN(AD1542/2000))))*SQRT(2*Basic!$C$4*9.81))))*COS(RADIANS(AK1542))</f>
        <v>5.3133586135068134</v>
      </c>
    </row>
    <row r="1543" spans="6:45" x14ac:dyDescent="0.3">
      <c r="F1543">
        <v>1541</v>
      </c>
      <c r="G1543" s="31">
        <f t="shared" si="158"/>
        <v>4.5429320489086544</v>
      </c>
      <c r="H1543" s="35">
        <f>Tool!$E$10+('Trajectory Map'!G1543*SIN(RADIANS(90-2*DEGREES(ASIN($D$5/2000))))/COS(RADIANS(90-2*DEGREES(ASIN($D$5/2000))))-('Trajectory Map'!G1543*'Trajectory Map'!G1543/((VLOOKUP($D$5,$AD$3:$AR$2002,15,FALSE)*4*COS(RADIANS(90-2*DEGREES(ASIN($D$5/2000))))*COS(RADIANS(90-2*DEGREES(ASIN($D$5/2000))))))))</f>
        <v>2.569276642810407</v>
      </c>
      <c r="AD1543" s="33">
        <f t="shared" si="162"/>
        <v>1541</v>
      </c>
      <c r="AE1543" s="33">
        <f t="shared" si="159"/>
        <v>1274.8799943524095</v>
      </c>
      <c r="AH1543" s="33">
        <f t="shared" si="160"/>
        <v>50.398809668843867</v>
      </c>
      <c r="AI1543" s="33">
        <f t="shared" si="161"/>
        <v>39.601190331156133</v>
      </c>
      <c r="AK1543" s="75">
        <f t="shared" si="163"/>
        <v>-10.797619337687735</v>
      </c>
      <c r="AN1543" s="64"/>
      <c r="AQ1543" s="64"/>
      <c r="AR1543" s="75">
        <f>(SQRT((SIN(RADIANS(90-DEGREES(ASIN(AD1543/2000))))*SQRT(2*Basic!$C$4*9.81)*Tool!$B$125*SIN(RADIANS(90-DEGREES(ASIN(AD1543/2000))))*SQRT(2*Basic!$C$4*9.81)*Tool!$B$125)+(COS(RADIANS(90-DEGREES(ASIN(AD1543/2000))))*SQRT(2*Basic!$C$4*9.81)*COS(RADIANS(90-DEGREES(ASIN(AD1543/2000))))*SQRT(2*Basic!$C$4*9.81))))*(SQRT((SIN(RADIANS(90-DEGREES(ASIN(AD1543/2000))))*SQRT(2*Basic!$C$4*9.81)*Tool!$B$125*SIN(RADIANS(90-DEGREES(ASIN(AD1543/2000))))*SQRT(2*Basic!$C$4*9.81)*Tool!$B$125)+(COS(RADIANS(90-DEGREES(ASIN(AD1543/2000))))*SQRT(2*Basic!$C$4*9.81)*COS(RADIANS(90-DEGREES(ASIN(AD1543/2000))))*SQRT(2*Basic!$C$4*9.81))))/(2*9.81)</f>
        <v>1.4642682292900004</v>
      </c>
      <c r="AS1543" s="75">
        <f>(1/9.81)*((SQRT((SIN(RADIANS(90-DEGREES(ASIN(AD1543/2000))))*SQRT(2*Basic!$C$4*9.81)*Tool!$B$125*SIN(RADIANS(90-DEGREES(ASIN(AD1543/2000))))*SQRT(2*Basic!$C$4*9.81)*Tool!$B$125)+(COS(RADIANS(90-DEGREES(ASIN(AD1543/2000))))*SQRT(2*Basic!$C$4*9.81)*COS(RADIANS(90-DEGREES(ASIN(AD1543/2000))))*SQRT(2*Basic!$C$4*9.81))))*SIN(RADIANS(AK1543))+(SQRT(((SQRT((SIN(RADIANS(90-DEGREES(ASIN(AD1543/2000))))*SQRT(2*Basic!$C$4*9.81)*Tool!$B$125*SIN(RADIANS(90-DEGREES(ASIN(AD1543/2000))))*SQRT(2*Basic!$C$4*9.81)*Tool!$B$125)+(COS(RADIANS(90-DEGREES(ASIN(AD1543/2000))))*SQRT(2*Basic!$C$4*9.81)*COS(RADIANS(90-DEGREES(ASIN(AD1543/2000))))*SQRT(2*Basic!$C$4*9.81))))*SIN(RADIANS(AK1543))*(SQRT((SIN(RADIANS(90-DEGREES(ASIN(AD1543/2000))))*SQRT(2*Basic!$C$4*9.81)*Tool!$B$125*SIN(RADIANS(90-DEGREES(ASIN(AD1543/2000))))*SQRT(2*Basic!$C$4*9.81)*Tool!$B$125)+(COS(RADIANS(90-DEGREES(ASIN(AD1543/2000))))*SQRT(2*Basic!$C$4*9.81)*COS(RADIANS(90-DEGREES(ASIN(AD1543/2000))))*SQRT(2*Basic!$C$4*9.81))))*SIN(RADIANS(AK1543)))-19.62*(-Basic!$C$3))))*(SQRT((SIN(RADIANS(90-DEGREES(ASIN(AD1543/2000))))*SQRT(2*Basic!$C$4*9.81)*Tool!$B$125*SIN(RADIANS(90-DEGREES(ASIN(AD1543/2000))))*SQRT(2*Basic!$C$4*9.81)*Tool!$B$125)+(COS(RADIANS(90-DEGREES(ASIN(AD1543/2000))))*SQRT(2*Basic!$C$4*9.81)*COS(RADIANS(90-DEGREES(ASIN(AD1543/2000))))*SQRT(2*Basic!$C$4*9.81))))*COS(RADIANS(AK1543))</f>
        <v>5.3091136494091895</v>
      </c>
    </row>
    <row r="1544" spans="6:45" x14ac:dyDescent="0.3">
      <c r="F1544">
        <v>1542</v>
      </c>
      <c r="G1544" s="31">
        <f t="shared" si="158"/>
        <v>4.5458800904718659</v>
      </c>
      <c r="H1544" s="35">
        <f>Tool!$E$10+('Trajectory Map'!G1544*SIN(RADIANS(90-2*DEGREES(ASIN($D$5/2000))))/COS(RADIANS(90-2*DEGREES(ASIN($D$5/2000))))-('Trajectory Map'!G1544*'Trajectory Map'!G1544/((VLOOKUP($D$5,$AD$3:$AR$2002,15,FALSE)*4*COS(RADIANS(90-2*DEGREES(ASIN($D$5/2000))))*COS(RADIANS(90-2*DEGREES(ASIN($D$5/2000))))))))</f>
        <v>2.5643876254185654</v>
      </c>
      <c r="AD1544" s="33">
        <f t="shared" si="162"/>
        <v>1542</v>
      </c>
      <c r="AE1544" s="33">
        <f t="shared" si="159"/>
        <v>1273.6702870052359</v>
      </c>
      <c r="AH1544" s="33">
        <f t="shared" si="160"/>
        <v>50.443773095299868</v>
      </c>
      <c r="AI1544" s="33">
        <f t="shared" si="161"/>
        <v>39.556226904700132</v>
      </c>
      <c r="AK1544" s="75">
        <f t="shared" si="163"/>
        <v>-10.887546190599735</v>
      </c>
      <c r="AN1544" s="64"/>
      <c r="AQ1544" s="64"/>
      <c r="AR1544" s="75">
        <f>(SQRT((SIN(RADIANS(90-DEGREES(ASIN(AD1544/2000))))*SQRT(2*Basic!$C$4*9.81)*Tool!$B$125*SIN(RADIANS(90-DEGREES(ASIN(AD1544/2000))))*SQRT(2*Basic!$C$4*9.81)*Tool!$B$125)+(COS(RADIANS(90-DEGREES(ASIN(AD1544/2000))))*SQRT(2*Basic!$C$4*9.81)*COS(RADIANS(90-DEGREES(ASIN(AD1544/2000))))*SQRT(2*Basic!$C$4*9.81))))*(SQRT((SIN(RADIANS(90-DEGREES(ASIN(AD1544/2000))))*SQRT(2*Basic!$C$4*9.81)*Tool!$B$125*SIN(RADIANS(90-DEGREES(ASIN(AD1544/2000))))*SQRT(2*Basic!$C$4*9.81)*Tool!$B$125)+(COS(RADIANS(90-DEGREES(ASIN(AD1544/2000))))*SQRT(2*Basic!$C$4*9.81)*COS(RADIANS(90-DEGREES(ASIN(AD1544/2000))))*SQRT(2*Basic!$C$4*9.81))))/(2*9.81)</f>
        <v>1.4650947507600003</v>
      </c>
      <c r="AS1544" s="75">
        <f>(1/9.81)*((SQRT((SIN(RADIANS(90-DEGREES(ASIN(AD1544/2000))))*SQRT(2*Basic!$C$4*9.81)*Tool!$B$125*SIN(RADIANS(90-DEGREES(ASIN(AD1544/2000))))*SQRT(2*Basic!$C$4*9.81)*Tool!$B$125)+(COS(RADIANS(90-DEGREES(ASIN(AD1544/2000))))*SQRT(2*Basic!$C$4*9.81)*COS(RADIANS(90-DEGREES(ASIN(AD1544/2000))))*SQRT(2*Basic!$C$4*9.81))))*SIN(RADIANS(AK1544))+(SQRT(((SQRT((SIN(RADIANS(90-DEGREES(ASIN(AD1544/2000))))*SQRT(2*Basic!$C$4*9.81)*Tool!$B$125*SIN(RADIANS(90-DEGREES(ASIN(AD1544/2000))))*SQRT(2*Basic!$C$4*9.81)*Tool!$B$125)+(COS(RADIANS(90-DEGREES(ASIN(AD1544/2000))))*SQRT(2*Basic!$C$4*9.81)*COS(RADIANS(90-DEGREES(ASIN(AD1544/2000))))*SQRT(2*Basic!$C$4*9.81))))*SIN(RADIANS(AK1544))*(SQRT((SIN(RADIANS(90-DEGREES(ASIN(AD1544/2000))))*SQRT(2*Basic!$C$4*9.81)*Tool!$B$125*SIN(RADIANS(90-DEGREES(ASIN(AD1544/2000))))*SQRT(2*Basic!$C$4*9.81)*Tool!$B$125)+(COS(RADIANS(90-DEGREES(ASIN(AD1544/2000))))*SQRT(2*Basic!$C$4*9.81)*COS(RADIANS(90-DEGREES(ASIN(AD1544/2000))))*SQRT(2*Basic!$C$4*9.81))))*SIN(RADIANS(AK1544)))-19.62*(-Basic!$C$3))))*(SQRT((SIN(RADIANS(90-DEGREES(ASIN(AD1544/2000))))*SQRT(2*Basic!$C$4*9.81)*Tool!$B$125*SIN(RADIANS(90-DEGREES(ASIN(AD1544/2000))))*SQRT(2*Basic!$C$4*9.81)*Tool!$B$125)+(COS(RADIANS(90-DEGREES(ASIN(AD1544/2000))))*SQRT(2*Basic!$C$4*9.81)*COS(RADIANS(90-DEGREES(ASIN(AD1544/2000))))*SQRT(2*Basic!$C$4*9.81))))*COS(RADIANS(AK1544))</f>
        <v>5.30485253944292</v>
      </c>
    </row>
    <row r="1545" spans="6:45" x14ac:dyDescent="0.3">
      <c r="F1545">
        <v>1543</v>
      </c>
      <c r="G1545" s="31">
        <f t="shared" si="158"/>
        <v>4.5488281320350774</v>
      </c>
      <c r="H1545" s="35">
        <f>Tool!$E$10+('Trajectory Map'!G1545*SIN(RADIANS(90-2*DEGREES(ASIN($D$5/2000))))/COS(RADIANS(90-2*DEGREES(ASIN($D$5/2000))))-('Trajectory Map'!G1545*'Trajectory Map'!G1545/((VLOOKUP($D$5,$AD$3:$AR$2002,15,FALSE)*4*COS(RADIANS(90-2*DEGREES(ASIN($D$5/2000))))*COS(RADIANS(90-2*DEGREES(ASIN($D$5/2000))))))))</f>
        <v>2.559495154433209</v>
      </c>
      <c r="AD1545" s="33">
        <f t="shared" si="162"/>
        <v>1543</v>
      </c>
      <c r="AE1545" s="33">
        <f t="shared" si="159"/>
        <v>1272.4586437287462</v>
      </c>
      <c r="AH1545" s="33">
        <f t="shared" si="160"/>
        <v>50.488779281652356</v>
      </c>
      <c r="AI1545" s="33">
        <f t="shared" si="161"/>
        <v>39.511220718347644</v>
      </c>
      <c r="AK1545" s="75">
        <f t="shared" si="163"/>
        <v>-10.977558563304711</v>
      </c>
      <c r="AN1545" s="64"/>
      <c r="AQ1545" s="64"/>
      <c r="AR1545" s="75">
        <f>(SQRT((SIN(RADIANS(90-DEGREES(ASIN(AD1545/2000))))*SQRT(2*Basic!$C$4*9.81)*Tool!$B$125*SIN(RADIANS(90-DEGREES(ASIN(AD1545/2000))))*SQRT(2*Basic!$C$4*9.81)*Tool!$B$125)+(COS(RADIANS(90-DEGREES(ASIN(AD1545/2000))))*SQRT(2*Basic!$C$4*9.81)*COS(RADIANS(90-DEGREES(ASIN(AD1545/2000))))*SQRT(2*Basic!$C$4*9.81))))*(SQRT((SIN(RADIANS(90-DEGREES(ASIN(AD1545/2000))))*SQRT(2*Basic!$C$4*9.81)*Tool!$B$125*SIN(RADIANS(90-DEGREES(ASIN(AD1545/2000))))*SQRT(2*Basic!$C$4*9.81)*Tool!$B$125)+(COS(RADIANS(90-DEGREES(ASIN(AD1545/2000))))*SQRT(2*Basic!$C$4*9.81)*COS(RADIANS(90-DEGREES(ASIN(AD1545/2000))))*SQRT(2*Basic!$C$4*9.81))))/(2*9.81)</f>
        <v>1.4659218084099999</v>
      </c>
      <c r="AS1545" s="75">
        <f>(1/9.81)*((SQRT((SIN(RADIANS(90-DEGREES(ASIN(AD1545/2000))))*SQRT(2*Basic!$C$4*9.81)*Tool!$B$125*SIN(RADIANS(90-DEGREES(ASIN(AD1545/2000))))*SQRT(2*Basic!$C$4*9.81)*Tool!$B$125)+(COS(RADIANS(90-DEGREES(ASIN(AD1545/2000))))*SQRT(2*Basic!$C$4*9.81)*COS(RADIANS(90-DEGREES(ASIN(AD1545/2000))))*SQRT(2*Basic!$C$4*9.81))))*SIN(RADIANS(AK1545))+(SQRT(((SQRT((SIN(RADIANS(90-DEGREES(ASIN(AD1545/2000))))*SQRT(2*Basic!$C$4*9.81)*Tool!$B$125*SIN(RADIANS(90-DEGREES(ASIN(AD1545/2000))))*SQRT(2*Basic!$C$4*9.81)*Tool!$B$125)+(COS(RADIANS(90-DEGREES(ASIN(AD1545/2000))))*SQRT(2*Basic!$C$4*9.81)*COS(RADIANS(90-DEGREES(ASIN(AD1545/2000))))*SQRT(2*Basic!$C$4*9.81))))*SIN(RADIANS(AK1545))*(SQRT((SIN(RADIANS(90-DEGREES(ASIN(AD1545/2000))))*SQRT(2*Basic!$C$4*9.81)*Tool!$B$125*SIN(RADIANS(90-DEGREES(ASIN(AD1545/2000))))*SQRT(2*Basic!$C$4*9.81)*Tool!$B$125)+(COS(RADIANS(90-DEGREES(ASIN(AD1545/2000))))*SQRT(2*Basic!$C$4*9.81)*COS(RADIANS(90-DEGREES(ASIN(AD1545/2000))))*SQRT(2*Basic!$C$4*9.81))))*SIN(RADIANS(AK1545)))-19.62*(-Basic!$C$3))))*(SQRT((SIN(RADIANS(90-DEGREES(ASIN(AD1545/2000))))*SQRT(2*Basic!$C$4*9.81)*Tool!$B$125*SIN(RADIANS(90-DEGREES(ASIN(AD1545/2000))))*SQRT(2*Basic!$C$4*9.81)*Tool!$B$125)+(COS(RADIANS(90-DEGREES(ASIN(AD1545/2000))))*SQRT(2*Basic!$C$4*9.81)*COS(RADIANS(90-DEGREES(ASIN(AD1545/2000))))*SQRT(2*Basic!$C$4*9.81))))*COS(RADIANS(AK1545))</f>
        <v>5.3005752754255093</v>
      </c>
    </row>
    <row r="1546" spans="6:45" x14ac:dyDescent="0.3">
      <c r="F1546">
        <v>1544</v>
      </c>
      <c r="G1546" s="31">
        <f t="shared" si="158"/>
        <v>4.551776173598288</v>
      </c>
      <c r="H1546" s="35">
        <f>Tool!$E$10+('Trajectory Map'!G1546*SIN(RADIANS(90-2*DEGREES(ASIN($D$5/2000))))/COS(RADIANS(90-2*DEGREES(ASIN($D$5/2000))))-('Trajectory Map'!G1546*'Trajectory Map'!G1546/((VLOOKUP($D$5,$AD$3:$AR$2002,15,FALSE)*4*COS(RADIANS(90-2*DEGREES(ASIN($D$5/2000))))*COS(RADIANS(90-2*DEGREES(ASIN($D$5/2000))))))))</f>
        <v>2.5545992298543396</v>
      </c>
      <c r="AD1546" s="33">
        <f t="shared" si="162"/>
        <v>1544</v>
      </c>
      <c r="AE1546" s="33">
        <f t="shared" si="159"/>
        <v>1271.2450589874479</v>
      </c>
      <c r="AH1546" s="33">
        <f t="shared" si="160"/>
        <v>50.533828377976135</v>
      </c>
      <c r="AI1546" s="33">
        <f t="shared" si="161"/>
        <v>39.466171622023865</v>
      </c>
      <c r="AK1546" s="75">
        <f t="shared" si="163"/>
        <v>-11.067656755952271</v>
      </c>
      <c r="AN1546" s="64"/>
      <c r="AQ1546" s="64"/>
      <c r="AR1546" s="75">
        <f>(SQRT((SIN(RADIANS(90-DEGREES(ASIN(AD1546/2000))))*SQRT(2*Basic!$C$4*9.81)*Tool!$B$125*SIN(RADIANS(90-DEGREES(ASIN(AD1546/2000))))*SQRT(2*Basic!$C$4*9.81)*Tool!$B$125)+(COS(RADIANS(90-DEGREES(ASIN(AD1546/2000))))*SQRT(2*Basic!$C$4*9.81)*COS(RADIANS(90-DEGREES(ASIN(AD1546/2000))))*SQRT(2*Basic!$C$4*9.81))))*(SQRT((SIN(RADIANS(90-DEGREES(ASIN(AD1546/2000))))*SQRT(2*Basic!$C$4*9.81)*Tool!$B$125*SIN(RADIANS(90-DEGREES(ASIN(AD1546/2000))))*SQRT(2*Basic!$C$4*9.81)*Tool!$B$125)+(COS(RADIANS(90-DEGREES(ASIN(AD1546/2000))))*SQRT(2*Basic!$C$4*9.81)*COS(RADIANS(90-DEGREES(ASIN(AD1546/2000))))*SQRT(2*Basic!$C$4*9.81))))/(2*9.81)</f>
        <v>1.4667494022399998</v>
      </c>
      <c r="AS1546" s="75">
        <f>(1/9.81)*((SQRT((SIN(RADIANS(90-DEGREES(ASIN(AD1546/2000))))*SQRT(2*Basic!$C$4*9.81)*Tool!$B$125*SIN(RADIANS(90-DEGREES(ASIN(AD1546/2000))))*SQRT(2*Basic!$C$4*9.81)*Tool!$B$125)+(COS(RADIANS(90-DEGREES(ASIN(AD1546/2000))))*SQRT(2*Basic!$C$4*9.81)*COS(RADIANS(90-DEGREES(ASIN(AD1546/2000))))*SQRT(2*Basic!$C$4*9.81))))*SIN(RADIANS(AK1546))+(SQRT(((SQRT((SIN(RADIANS(90-DEGREES(ASIN(AD1546/2000))))*SQRT(2*Basic!$C$4*9.81)*Tool!$B$125*SIN(RADIANS(90-DEGREES(ASIN(AD1546/2000))))*SQRT(2*Basic!$C$4*9.81)*Tool!$B$125)+(COS(RADIANS(90-DEGREES(ASIN(AD1546/2000))))*SQRT(2*Basic!$C$4*9.81)*COS(RADIANS(90-DEGREES(ASIN(AD1546/2000))))*SQRT(2*Basic!$C$4*9.81))))*SIN(RADIANS(AK1546))*(SQRT((SIN(RADIANS(90-DEGREES(ASIN(AD1546/2000))))*SQRT(2*Basic!$C$4*9.81)*Tool!$B$125*SIN(RADIANS(90-DEGREES(ASIN(AD1546/2000))))*SQRT(2*Basic!$C$4*9.81)*Tool!$B$125)+(COS(RADIANS(90-DEGREES(ASIN(AD1546/2000))))*SQRT(2*Basic!$C$4*9.81)*COS(RADIANS(90-DEGREES(ASIN(AD1546/2000))))*SQRT(2*Basic!$C$4*9.81))))*SIN(RADIANS(AK1546)))-19.62*(-Basic!$C$3))))*(SQRT((SIN(RADIANS(90-DEGREES(ASIN(AD1546/2000))))*SQRT(2*Basic!$C$4*9.81)*Tool!$B$125*SIN(RADIANS(90-DEGREES(ASIN(AD1546/2000))))*SQRT(2*Basic!$C$4*9.81)*Tool!$B$125)+(COS(RADIANS(90-DEGREES(ASIN(AD1546/2000))))*SQRT(2*Basic!$C$4*9.81)*COS(RADIANS(90-DEGREES(ASIN(AD1546/2000))))*SQRT(2*Basic!$C$4*9.81))))*COS(RADIANS(AK1546))</f>
        <v>5.2962818491390715</v>
      </c>
    </row>
    <row r="1547" spans="6:45" x14ac:dyDescent="0.3">
      <c r="F1547">
        <v>1545</v>
      </c>
      <c r="G1547" s="31">
        <f t="shared" si="158"/>
        <v>4.5547242151614995</v>
      </c>
      <c r="H1547" s="35">
        <f>Tool!$E$10+('Trajectory Map'!G1547*SIN(RADIANS(90-2*DEGREES(ASIN($D$5/2000))))/COS(RADIANS(90-2*DEGREES(ASIN($D$5/2000))))-('Trajectory Map'!G1547*'Trajectory Map'!G1547/((VLOOKUP($D$5,$AD$3:$AR$2002,15,FALSE)*4*COS(RADIANS(90-2*DEGREES(ASIN($D$5/2000))))*COS(RADIANS(90-2*DEGREES(ASIN($D$5/2000))))))))</f>
        <v>2.5496998516819551</v>
      </c>
      <c r="AD1547" s="33">
        <f t="shared" si="162"/>
        <v>1545</v>
      </c>
      <c r="AE1547" s="33">
        <f t="shared" si="159"/>
        <v>1270.0295272158046</v>
      </c>
      <c r="AH1547" s="33">
        <f t="shared" si="160"/>
        <v>50.578920535169082</v>
      </c>
      <c r="AI1547" s="33">
        <f t="shared" si="161"/>
        <v>39.421079464830918</v>
      </c>
      <c r="AK1547" s="75">
        <f t="shared" si="163"/>
        <v>-11.157841070338165</v>
      </c>
      <c r="AN1547" s="64"/>
      <c r="AQ1547" s="64"/>
      <c r="AR1547" s="75">
        <f>(SQRT((SIN(RADIANS(90-DEGREES(ASIN(AD1547/2000))))*SQRT(2*Basic!$C$4*9.81)*Tool!$B$125*SIN(RADIANS(90-DEGREES(ASIN(AD1547/2000))))*SQRT(2*Basic!$C$4*9.81)*Tool!$B$125)+(COS(RADIANS(90-DEGREES(ASIN(AD1547/2000))))*SQRT(2*Basic!$C$4*9.81)*COS(RADIANS(90-DEGREES(ASIN(AD1547/2000))))*SQRT(2*Basic!$C$4*9.81))))*(SQRT((SIN(RADIANS(90-DEGREES(ASIN(AD1547/2000))))*SQRT(2*Basic!$C$4*9.81)*Tool!$B$125*SIN(RADIANS(90-DEGREES(ASIN(AD1547/2000))))*SQRT(2*Basic!$C$4*9.81)*Tool!$B$125)+(COS(RADIANS(90-DEGREES(ASIN(AD1547/2000))))*SQRT(2*Basic!$C$4*9.81)*COS(RADIANS(90-DEGREES(ASIN(AD1547/2000))))*SQRT(2*Basic!$C$4*9.81))))/(2*9.81)</f>
        <v>1.46757753225</v>
      </c>
      <c r="AS1547" s="75">
        <f>(1/9.81)*((SQRT((SIN(RADIANS(90-DEGREES(ASIN(AD1547/2000))))*SQRT(2*Basic!$C$4*9.81)*Tool!$B$125*SIN(RADIANS(90-DEGREES(ASIN(AD1547/2000))))*SQRT(2*Basic!$C$4*9.81)*Tool!$B$125)+(COS(RADIANS(90-DEGREES(ASIN(AD1547/2000))))*SQRT(2*Basic!$C$4*9.81)*COS(RADIANS(90-DEGREES(ASIN(AD1547/2000))))*SQRT(2*Basic!$C$4*9.81))))*SIN(RADIANS(AK1547))+(SQRT(((SQRT((SIN(RADIANS(90-DEGREES(ASIN(AD1547/2000))))*SQRT(2*Basic!$C$4*9.81)*Tool!$B$125*SIN(RADIANS(90-DEGREES(ASIN(AD1547/2000))))*SQRT(2*Basic!$C$4*9.81)*Tool!$B$125)+(COS(RADIANS(90-DEGREES(ASIN(AD1547/2000))))*SQRT(2*Basic!$C$4*9.81)*COS(RADIANS(90-DEGREES(ASIN(AD1547/2000))))*SQRT(2*Basic!$C$4*9.81))))*SIN(RADIANS(AK1547))*(SQRT((SIN(RADIANS(90-DEGREES(ASIN(AD1547/2000))))*SQRT(2*Basic!$C$4*9.81)*Tool!$B$125*SIN(RADIANS(90-DEGREES(ASIN(AD1547/2000))))*SQRT(2*Basic!$C$4*9.81)*Tool!$B$125)+(COS(RADIANS(90-DEGREES(ASIN(AD1547/2000))))*SQRT(2*Basic!$C$4*9.81)*COS(RADIANS(90-DEGREES(ASIN(AD1547/2000))))*SQRT(2*Basic!$C$4*9.81))))*SIN(RADIANS(AK1547)))-19.62*(-Basic!$C$3))))*(SQRT((SIN(RADIANS(90-DEGREES(ASIN(AD1547/2000))))*SQRT(2*Basic!$C$4*9.81)*Tool!$B$125*SIN(RADIANS(90-DEGREES(ASIN(AD1547/2000))))*SQRT(2*Basic!$C$4*9.81)*Tool!$B$125)+(COS(RADIANS(90-DEGREES(ASIN(AD1547/2000))))*SQRT(2*Basic!$C$4*9.81)*COS(RADIANS(90-DEGREES(ASIN(AD1547/2000))))*SQRT(2*Basic!$C$4*9.81))))*COS(RADIANS(AK1547))</f>
        <v>5.2919722523294634</v>
      </c>
    </row>
    <row r="1548" spans="6:45" x14ac:dyDescent="0.3">
      <c r="F1548">
        <v>1546</v>
      </c>
      <c r="G1548" s="31">
        <f t="shared" si="158"/>
        <v>4.557672256724711</v>
      </c>
      <c r="H1548" s="35">
        <f>Tool!$E$10+('Trajectory Map'!G1548*SIN(RADIANS(90-2*DEGREES(ASIN($D$5/2000))))/COS(RADIANS(90-2*DEGREES(ASIN($D$5/2000))))-('Trajectory Map'!G1548*'Trajectory Map'!G1548/((VLOOKUP($D$5,$AD$3:$AR$2002,15,FALSE)*4*COS(RADIANS(90-2*DEGREES(ASIN($D$5/2000))))*COS(RADIANS(90-2*DEGREES(ASIN($D$5/2000))))))))</f>
        <v>2.5447970199160568</v>
      </c>
      <c r="AD1548" s="33">
        <f t="shared" si="162"/>
        <v>1546</v>
      </c>
      <c r="AE1548" s="33">
        <f t="shared" si="159"/>
        <v>1268.8120428180055</v>
      </c>
      <c r="AH1548" s="33">
        <f t="shared" si="160"/>
        <v>50.624055904958489</v>
      </c>
      <c r="AI1548" s="33">
        <f t="shared" si="161"/>
        <v>39.375944095041511</v>
      </c>
      <c r="AK1548" s="75">
        <f t="shared" si="163"/>
        <v>-11.248111809916978</v>
      </c>
      <c r="AN1548" s="64"/>
      <c r="AQ1548" s="64"/>
      <c r="AR1548" s="75">
        <f>(SQRT((SIN(RADIANS(90-DEGREES(ASIN(AD1548/2000))))*SQRT(2*Basic!$C$4*9.81)*Tool!$B$125*SIN(RADIANS(90-DEGREES(ASIN(AD1548/2000))))*SQRT(2*Basic!$C$4*9.81)*Tool!$B$125)+(COS(RADIANS(90-DEGREES(ASIN(AD1548/2000))))*SQRT(2*Basic!$C$4*9.81)*COS(RADIANS(90-DEGREES(ASIN(AD1548/2000))))*SQRT(2*Basic!$C$4*9.81))))*(SQRT((SIN(RADIANS(90-DEGREES(ASIN(AD1548/2000))))*SQRT(2*Basic!$C$4*9.81)*Tool!$B$125*SIN(RADIANS(90-DEGREES(ASIN(AD1548/2000))))*SQRT(2*Basic!$C$4*9.81)*Tool!$B$125)+(COS(RADIANS(90-DEGREES(ASIN(AD1548/2000))))*SQRT(2*Basic!$C$4*9.81)*COS(RADIANS(90-DEGREES(ASIN(AD1548/2000))))*SQRT(2*Basic!$C$4*9.81))))/(2*9.81)</f>
        <v>1.4684061984400003</v>
      </c>
      <c r="AS1548" s="75">
        <f>(1/9.81)*((SQRT((SIN(RADIANS(90-DEGREES(ASIN(AD1548/2000))))*SQRT(2*Basic!$C$4*9.81)*Tool!$B$125*SIN(RADIANS(90-DEGREES(ASIN(AD1548/2000))))*SQRT(2*Basic!$C$4*9.81)*Tool!$B$125)+(COS(RADIANS(90-DEGREES(ASIN(AD1548/2000))))*SQRT(2*Basic!$C$4*9.81)*COS(RADIANS(90-DEGREES(ASIN(AD1548/2000))))*SQRT(2*Basic!$C$4*9.81))))*SIN(RADIANS(AK1548))+(SQRT(((SQRT((SIN(RADIANS(90-DEGREES(ASIN(AD1548/2000))))*SQRT(2*Basic!$C$4*9.81)*Tool!$B$125*SIN(RADIANS(90-DEGREES(ASIN(AD1548/2000))))*SQRT(2*Basic!$C$4*9.81)*Tool!$B$125)+(COS(RADIANS(90-DEGREES(ASIN(AD1548/2000))))*SQRT(2*Basic!$C$4*9.81)*COS(RADIANS(90-DEGREES(ASIN(AD1548/2000))))*SQRT(2*Basic!$C$4*9.81))))*SIN(RADIANS(AK1548))*(SQRT((SIN(RADIANS(90-DEGREES(ASIN(AD1548/2000))))*SQRT(2*Basic!$C$4*9.81)*Tool!$B$125*SIN(RADIANS(90-DEGREES(ASIN(AD1548/2000))))*SQRT(2*Basic!$C$4*9.81)*Tool!$B$125)+(COS(RADIANS(90-DEGREES(ASIN(AD1548/2000))))*SQRT(2*Basic!$C$4*9.81)*COS(RADIANS(90-DEGREES(ASIN(AD1548/2000))))*SQRT(2*Basic!$C$4*9.81))))*SIN(RADIANS(AK1548)))-19.62*(-Basic!$C$3))))*(SQRT((SIN(RADIANS(90-DEGREES(ASIN(AD1548/2000))))*SQRT(2*Basic!$C$4*9.81)*Tool!$B$125*SIN(RADIANS(90-DEGREES(ASIN(AD1548/2000))))*SQRT(2*Basic!$C$4*9.81)*Tool!$B$125)+(COS(RADIANS(90-DEGREES(ASIN(AD1548/2000))))*SQRT(2*Basic!$C$4*9.81)*COS(RADIANS(90-DEGREES(ASIN(AD1548/2000))))*SQRT(2*Basic!$C$4*9.81))))*COS(RADIANS(AK1548))</f>
        <v>5.2876464767053957</v>
      </c>
    </row>
    <row r="1549" spans="6:45" x14ac:dyDescent="0.3">
      <c r="F1549">
        <v>1547</v>
      </c>
      <c r="G1549" s="31">
        <f t="shared" si="158"/>
        <v>4.5606202982879225</v>
      </c>
      <c r="H1549" s="35">
        <f>Tool!$E$10+('Trajectory Map'!G1549*SIN(RADIANS(90-2*DEGREES(ASIN($D$5/2000))))/COS(RADIANS(90-2*DEGREES(ASIN($D$5/2000))))-('Trajectory Map'!G1549*'Trajectory Map'!G1549/((VLOOKUP($D$5,$AD$3:$AR$2002,15,FALSE)*4*COS(RADIANS(90-2*DEGREES(ASIN($D$5/2000))))*COS(RADIANS(90-2*DEGREES(ASIN($D$5/2000))))))))</f>
        <v>2.5398907345566446</v>
      </c>
      <c r="AD1549" s="33">
        <f t="shared" si="162"/>
        <v>1547</v>
      </c>
      <c r="AE1549" s="33">
        <f t="shared" si="159"/>
        <v>1267.5926001677353</v>
      </c>
      <c r="AH1549" s="33">
        <f t="shared" si="160"/>
        <v>50.669234639907458</v>
      </c>
      <c r="AI1549" s="33">
        <f t="shared" si="161"/>
        <v>39.330765360092542</v>
      </c>
      <c r="AK1549" s="75">
        <f t="shared" si="163"/>
        <v>-11.338469279814916</v>
      </c>
      <c r="AN1549" s="64"/>
      <c r="AQ1549" s="64"/>
      <c r="AR1549" s="75">
        <f>(SQRT((SIN(RADIANS(90-DEGREES(ASIN(AD1549/2000))))*SQRT(2*Basic!$C$4*9.81)*Tool!$B$125*SIN(RADIANS(90-DEGREES(ASIN(AD1549/2000))))*SQRT(2*Basic!$C$4*9.81)*Tool!$B$125)+(COS(RADIANS(90-DEGREES(ASIN(AD1549/2000))))*SQRT(2*Basic!$C$4*9.81)*COS(RADIANS(90-DEGREES(ASIN(AD1549/2000))))*SQRT(2*Basic!$C$4*9.81))))*(SQRT((SIN(RADIANS(90-DEGREES(ASIN(AD1549/2000))))*SQRT(2*Basic!$C$4*9.81)*Tool!$B$125*SIN(RADIANS(90-DEGREES(ASIN(AD1549/2000))))*SQRT(2*Basic!$C$4*9.81)*Tool!$B$125)+(COS(RADIANS(90-DEGREES(ASIN(AD1549/2000))))*SQRT(2*Basic!$C$4*9.81)*COS(RADIANS(90-DEGREES(ASIN(AD1549/2000))))*SQRT(2*Basic!$C$4*9.81))))/(2*9.81)</f>
        <v>1.4692354008099999</v>
      </c>
      <c r="AS1549" s="75">
        <f>(1/9.81)*((SQRT((SIN(RADIANS(90-DEGREES(ASIN(AD1549/2000))))*SQRT(2*Basic!$C$4*9.81)*Tool!$B$125*SIN(RADIANS(90-DEGREES(ASIN(AD1549/2000))))*SQRT(2*Basic!$C$4*9.81)*Tool!$B$125)+(COS(RADIANS(90-DEGREES(ASIN(AD1549/2000))))*SQRT(2*Basic!$C$4*9.81)*COS(RADIANS(90-DEGREES(ASIN(AD1549/2000))))*SQRT(2*Basic!$C$4*9.81))))*SIN(RADIANS(AK1549))+(SQRT(((SQRT((SIN(RADIANS(90-DEGREES(ASIN(AD1549/2000))))*SQRT(2*Basic!$C$4*9.81)*Tool!$B$125*SIN(RADIANS(90-DEGREES(ASIN(AD1549/2000))))*SQRT(2*Basic!$C$4*9.81)*Tool!$B$125)+(COS(RADIANS(90-DEGREES(ASIN(AD1549/2000))))*SQRT(2*Basic!$C$4*9.81)*COS(RADIANS(90-DEGREES(ASIN(AD1549/2000))))*SQRT(2*Basic!$C$4*9.81))))*SIN(RADIANS(AK1549))*(SQRT((SIN(RADIANS(90-DEGREES(ASIN(AD1549/2000))))*SQRT(2*Basic!$C$4*9.81)*Tool!$B$125*SIN(RADIANS(90-DEGREES(ASIN(AD1549/2000))))*SQRT(2*Basic!$C$4*9.81)*Tool!$B$125)+(COS(RADIANS(90-DEGREES(ASIN(AD1549/2000))))*SQRT(2*Basic!$C$4*9.81)*COS(RADIANS(90-DEGREES(ASIN(AD1549/2000))))*SQRT(2*Basic!$C$4*9.81))))*SIN(RADIANS(AK1549)))-19.62*(-Basic!$C$3))))*(SQRT((SIN(RADIANS(90-DEGREES(ASIN(AD1549/2000))))*SQRT(2*Basic!$C$4*9.81)*Tool!$B$125*SIN(RADIANS(90-DEGREES(ASIN(AD1549/2000))))*SQRT(2*Basic!$C$4*9.81)*Tool!$B$125)+(COS(RADIANS(90-DEGREES(ASIN(AD1549/2000))))*SQRT(2*Basic!$C$4*9.81)*COS(RADIANS(90-DEGREES(ASIN(AD1549/2000))))*SQRT(2*Basic!$C$4*9.81))))*COS(RADIANS(AK1549))</f>
        <v>5.2833045139375479</v>
      </c>
    </row>
    <row r="1550" spans="6:45" x14ac:dyDescent="0.3">
      <c r="F1550">
        <v>1548</v>
      </c>
      <c r="G1550" s="31">
        <f t="shared" si="158"/>
        <v>4.5635683398511331</v>
      </c>
      <c r="H1550" s="35">
        <f>Tool!$E$10+('Trajectory Map'!G1550*SIN(RADIANS(90-2*DEGREES(ASIN($D$5/2000))))/COS(RADIANS(90-2*DEGREES(ASIN($D$5/2000))))-('Trajectory Map'!G1550*'Trajectory Map'!G1550/((VLOOKUP($D$5,$AD$3:$AR$2002,15,FALSE)*4*COS(RADIANS(90-2*DEGREES(ASIN($D$5/2000))))*COS(RADIANS(90-2*DEGREES(ASIN($D$5/2000))))))))</f>
        <v>2.5349809956037181</v>
      </c>
      <c r="AD1550" s="33">
        <f t="shared" si="162"/>
        <v>1548</v>
      </c>
      <c r="AE1550" s="33">
        <f t="shared" si="159"/>
        <v>1266.3711936079405</v>
      </c>
      <c r="AH1550" s="33">
        <f t="shared" si="160"/>
        <v>50.714456893421435</v>
      </c>
      <c r="AI1550" s="33">
        <f t="shared" si="161"/>
        <v>39.285543106578565</v>
      </c>
      <c r="AK1550" s="75">
        <f t="shared" si="163"/>
        <v>-11.42891378684287</v>
      </c>
      <c r="AN1550" s="64"/>
      <c r="AQ1550" s="64"/>
      <c r="AR1550" s="75">
        <f>(SQRT((SIN(RADIANS(90-DEGREES(ASIN(AD1550/2000))))*SQRT(2*Basic!$C$4*9.81)*Tool!$B$125*SIN(RADIANS(90-DEGREES(ASIN(AD1550/2000))))*SQRT(2*Basic!$C$4*9.81)*Tool!$B$125)+(COS(RADIANS(90-DEGREES(ASIN(AD1550/2000))))*SQRT(2*Basic!$C$4*9.81)*COS(RADIANS(90-DEGREES(ASIN(AD1550/2000))))*SQRT(2*Basic!$C$4*9.81))))*(SQRT((SIN(RADIANS(90-DEGREES(ASIN(AD1550/2000))))*SQRT(2*Basic!$C$4*9.81)*Tool!$B$125*SIN(RADIANS(90-DEGREES(ASIN(AD1550/2000))))*SQRT(2*Basic!$C$4*9.81)*Tool!$B$125)+(COS(RADIANS(90-DEGREES(ASIN(AD1550/2000))))*SQRT(2*Basic!$C$4*9.81)*COS(RADIANS(90-DEGREES(ASIN(AD1550/2000))))*SQRT(2*Basic!$C$4*9.81))))/(2*9.81)</f>
        <v>1.4700651393600002</v>
      </c>
      <c r="AS1550" s="75">
        <f>(1/9.81)*((SQRT((SIN(RADIANS(90-DEGREES(ASIN(AD1550/2000))))*SQRT(2*Basic!$C$4*9.81)*Tool!$B$125*SIN(RADIANS(90-DEGREES(ASIN(AD1550/2000))))*SQRT(2*Basic!$C$4*9.81)*Tool!$B$125)+(COS(RADIANS(90-DEGREES(ASIN(AD1550/2000))))*SQRT(2*Basic!$C$4*9.81)*COS(RADIANS(90-DEGREES(ASIN(AD1550/2000))))*SQRT(2*Basic!$C$4*9.81))))*SIN(RADIANS(AK1550))+(SQRT(((SQRT((SIN(RADIANS(90-DEGREES(ASIN(AD1550/2000))))*SQRT(2*Basic!$C$4*9.81)*Tool!$B$125*SIN(RADIANS(90-DEGREES(ASIN(AD1550/2000))))*SQRT(2*Basic!$C$4*9.81)*Tool!$B$125)+(COS(RADIANS(90-DEGREES(ASIN(AD1550/2000))))*SQRT(2*Basic!$C$4*9.81)*COS(RADIANS(90-DEGREES(ASIN(AD1550/2000))))*SQRT(2*Basic!$C$4*9.81))))*SIN(RADIANS(AK1550))*(SQRT((SIN(RADIANS(90-DEGREES(ASIN(AD1550/2000))))*SQRT(2*Basic!$C$4*9.81)*Tool!$B$125*SIN(RADIANS(90-DEGREES(ASIN(AD1550/2000))))*SQRT(2*Basic!$C$4*9.81)*Tool!$B$125)+(COS(RADIANS(90-DEGREES(ASIN(AD1550/2000))))*SQRT(2*Basic!$C$4*9.81)*COS(RADIANS(90-DEGREES(ASIN(AD1550/2000))))*SQRT(2*Basic!$C$4*9.81))))*SIN(RADIANS(AK1550)))-19.62*(-Basic!$C$3))))*(SQRT((SIN(RADIANS(90-DEGREES(ASIN(AD1550/2000))))*SQRT(2*Basic!$C$4*9.81)*Tool!$B$125*SIN(RADIANS(90-DEGREES(ASIN(AD1550/2000))))*SQRT(2*Basic!$C$4*9.81)*Tool!$B$125)+(COS(RADIANS(90-DEGREES(ASIN(AD1550/2000))))*SQRT(2*Basic!$C$4*9.81)*COS(RADIANS(90-DEGREES(ASIN(AD1550/2000))))*SQRT(2*Basic!$C$4*9.81))))*COS(RADIANS(AK1550))</f>
        <v>5.2789463556576672</v>
      </c>
    </row>
    <row r="1551" spans="6:45" x14ac:dyDescent="0.3">
      <c r="F1551">
        <v>1549</v>
      </c>
      <c r="G1551" s="31">
        <f t="shared" si="158"/>
        <v>4.5665163814143446</v>
      </c>
      <c r="H1551" s="35">
        <f>Tool!$E$10+('Trajectory Map'!G1551*SIN(RADIANS(90-2*DEGREES(ASIN($D$5/2000))))/COS(RADIANS(90-2*DEGREES(ASIN($D$5/2000))))-('Trajectory Map'!G1551*'Trajectory Map'!G1551/((VLOOKUP($D$5,$AD$3:$AR$2002,15,FALSE)*4*COS(RADIANS(90-2*DEGREES(ASIN($D$5/2000))))*COS(RADIANS(90-2*DEGREES(ASIN($D$5/2000))))))))</f>
        <v>2.5300678030572779</v>
      </c>
      <c r="AD1551" s="33">
        <f t="shared" si="162"/>
        <v>1549</v>
      </c>
      <c r="AE1551" s="33">
        <f t="shared" si="159"/>
        <v>1265.1478174505935</v>
      </c>
      <c r="AH1551" s="33">
        <f t="shared" si="160"/>
        <v>50.7597228197547</v>
      </c>
      <c r="AI1551" s="33">
        <f t="shared" si="161"/>
        <v>39.2402771802453</v>
      </c>
      <c r="AK1551" s="75">
        <f t="shared" si="163"/>
        <v>-11.519445639509399</v>
      </c>
      <c r="AN1551" s="64"/>
      <c r="AQ1551" s="64"/>
      <c r="AR1551" s="75">
        <f>(SQRT((SIN(RADIANS(90-DEGREES(ASIN(AD1551/2000))))*SQRT(2*Basic!$C$4*9.81)*Tool!$B$125*SIN(RADIANS(90-DEGREES(ASIN(AD1551/2000))))*SQRT(2*Basic!$C$4*9.81)*Tool!$B$125)+(COS(RADIANS(90-DEGREES(ASIN(AD1551/2000))))*SQRT(2*Basic!$C$4*9.81)*COS(RADIANS(90-DEGREES(ASIN(AD1551/2000))))*SQRT(2*Basic!$C$4*9.81))))*(SQRT((SIN(RADIANS(90-DEGREES(ASIN(AD1551/2000))))*SQRT(2*Basic!$C$4*9.81)*Tool!$B$125*SIN(RADIANS(90-DEGREES(ASIN(AD1551/2000))))*SQRT(2*Basic!$C$4*9.81)*Tool!$B$125)+(COS(RADIANS(90-DEGREES(ASIN(AD1551/2000))))*SQRT(2*Basic!$C$4*9.81)*COS(RADIANS(90-DEGREES(ASIN(AD1551/2000))))*SQRT(2*Basic!$C$4*9.81))))/(2*9.81)</f>
        <v>1.4708954140899999</v>
      </c>
      <c r="AS1551" s="75">
        <f>(1/9.81)*((SQRT((SIN(RADIANS(90-DEGREES(ASIN(AD1551/2000))))*SQRT(2*Basic!$C$4*9.81)*Tool!$B$125*SIN(RADIANS(90-DEGREES(ASIN(AD1551/2000))))*SQRT(2*Basic!$C$4*9.81)*Tool!$B$125)+(COS(RADIANS(90-DEGREES(ASIN(AD1551/2000))))*SQRT(2*Basic!$C$4*9.81)*COS(RADIANS(90-DEGREES(ASIN(AD1551/2000))))*SQRT(2*Basic!$C$4*9.81))))*SIN(RADIANS(AK1551))+(SQRT(((SQRT((SIN(RADIANS(90-DEGREES(ASIN(AD1551/2000))))*SQRT(2*Basic!$C$4*9.81)*Tool!$B$125*SIN(RADIANS(90-DEGREES(ASIN(AD1551/2000))))*SQRT(2*Basic!$C$4*9.81)*Tool!$B$125)+(COS(RADIANS(90-DEGREES(ASIN(AD1551/2000))))*SQRT(2*Basic!$C$4*9.81)*COS(RADIANS(90-DEGREES(ASIN(AD1551/2000))))*SQRT(2*Basic!$C$4*9.81))))*SIN(RADIANS(AK1551))*(SQRT((SIN(RADIANS(90-DEGREES(ASIN(AD1551/2000))))*SQRT(2*Basic!$C$4*9.81)*Tool!$B$125*SIN(RADIANS(90-DEGREES(ASIN(AD1551/2000))))*SQRT(2*Basic!$C$4*9.81)*Tool!$B$125)+(COS(RADIANS(90-DEGREES(ASIN(AD1551/2000))))*SQRT(2*Basic!$C$4*9.81)*COS(RADIANS(90-DEGREES(ASIN(AD1551/2000))))*SQRT(2*Basic!$C$4*9.81))))*SIN(RADIANS(AK1551)))-19.62*(-Basic!$C$3))))*(SQRT((SIN(RADIANS(90-DEGREES(ASIN(AD1551/2000))))*SQRT(2*Basic!$C$4*9.81)*Tool!$B$125*SIN(RADIANS(90-DEGREES(ASIN(AD1551/2000))))*SQRT(2*Basic!$C$4*9.81)*Tool!$B$125)+(COS(RADIANS(90-DEGREES(ASIN(AD1551/2000))))*SQRT(2*Basic!$C$4*9.81)*COS(RADIANS(90-DEGREES(ASIN(AD1551/2000))))*SQRT(2*Basic!$C$4*9.81))))*COS(RADIANS(AK1551))</f>
        <v>5.2745719934576654</v>
      </c>
    </row>
    <row r="1552" spans="6:45" x14ac:dyDescent="0.3">
      <c r="F1552">
        <v>1550</v>
      </c>
      <c r="G1552" s="31">
        <f t="shared" si="158"/>
        <v>4.5694644229775561</v>
      </c>
      <c r="H1552" s="35">
        <f>Tool!$E$10+('Trajectory Map'!G1552*SIN(RADIANS(90-2*DEGREES(ASIN($D$5/2000))))/COS(RADIANS(90-2*DEGREES(ASIN($D$5/2000))))-('Trajectory Map'!G1552*'Trajectory Map'!G1552/((VLOOKUP($D$5,$AD$3:$AR$2002,15,FALSE)*4*COS(RADIANS(90-2*DEGREES(ASIN($D$5/2000))))*COS(RADIANS(90-2*DEGREES(ASIN($D$5/2000))))))))</f>
        <v>2.5251511569173228</v>
      </c>
      <c r="AD1552" s="33">
        <f t="shared" si="162"/>
        <v>1550</v>
      </c>
      <c r="AE1552" s="33">
        <f t="shared" si="159"/>
        <v>1263.9224659764539</v>
      </c>
      <c r="AH1552" s="33">
        <f t="shared" si="160"/>
        <v>50.805032574017062</v>
      </c>
      <c r="AI1552" s="33">
        <f t="shared" si="161"/>
        <v>39.194967425982938</v>
      </c>
      <c r="AK1552" s="75">
        <f t="shared" si="163"/>
        <v>-11.610065148034124</v>
      </c>
      <c r="AN1552" s="64"/>
      <c r="AQ1552" s="64"/>
      <c r="AR1552" s="75">
        <f>(SQRT((SIN(RADIANS(90-DEGREES(ASIN(AD1552/2000))))*SQRT(2*Basic!$C$4*9.81)*Tool!$B$125*SIN(RADIANS(90-DEGREES(ASIN(AD1552/2000))))*SQRT(2*Basic!$C$4*9.81)*Tool!$B$125)+(COS(RADIANS(90-DEGREES(ASIN(AD1552/2000))))*SQRT(2*Basic!$C$4*9.81)*COS(RADIANS(90-DEGREES(ASIN(AD1552/2000))))*SQRT(2*Basic!$C$4*9.81))))*(SQRT((SIN(RADIANS(90-DEGREES(ASIN(AD1552/2000))))*SQRT(2*Basic!$C$4*9.81)*Tool!$B$125*SIN(RADIANS(90-DEGREES(ASIN(AD1552/2000))))*SQRT(2*Basic!$C$4*9.81)*Tool!$B$125)+(COS(RADIANS(90-DEGREES(ASIN(AD1552/2000))))*SQRT(2*Basic!$C$4*9.81)*COS(RADIANS(90-DEGREES(ASIN(AD1552/2000))))*SQRT(2*Basic!$C$4*9.81))))/(2*9.81)</f>
        <v>1.4717262250000003</v>
      </c>
      <c r="AS1552" s="75">
        <f>(1/9.81)*((SQRT((SIN(RADIANS(90-DEGREES(ASIN(AD1552/2000))))*SQRT(2*Basic!$C$4*9.81)*Tool!$B$125*SIN(RADIANS(90-DEGREES(ASIN(AD1552/2000))))*SQRT(2*Basic!$C$4*9.81)*Tool!$B$125)+(COS(RADIANS(90-DEGREES(ASIN(AD1552/2000))))*SQRT(2*Basic!$C$4*9.81)*COS(RADIANS(90-DEGREES(ASIN(AD1552/2000))))*SQRT(2*Basic!$C$4*9.81))))*SIN(RADIANS(AK1552))+(SQRT(((SQRT((SIN(RADIANS(90-DEGREES(ASIN(AD1552/2000))))*SQRT(2*Basic!$C$4*9.81)*Tool!$B$125*SIN(RADIANS(90-DEGREES(ASIN(AD1552/2000))))*SQRT(2*Basic!$C$4*9.81)*Tool!$B$125)+(COS(RADIANS(90-DEGREES(ASIN(AD1552/2000))))*SQRT(2*Basic!$C$4*9.81)*COS(RADIANS(90-DEGREES(ASIN(AD1552/2000))))*SQRT(2*Basic!$C$4*9.81))))*SIN(RADIANS(AK1552))*(SQRT((SIN(RADIANS(90-DEGREES(ASIN(AD1552/2000))))*SQRT(2*Basic!$C$4*9.81)*Tool!$B$125*SIN(RADIANS(90-DEGREES(ASIN(AD1552/2000))))*SQRT(2*Basic!$C$4*9.81)*Tool!$B$125)+(COS(RADIANS(90-DEGREES(ASIN(AD1552/2000))))*SQRT(2*Basic!$C$4*9.81)*COS(RADIANS(90-DEGREES(ASIN(AD1552/2000))))*SQRT(2*Basic!$C$4*9.81))))*SIN(RADIANS(AK1552)))-19.62*(-Basic!$C$3))))*(SQRT((SIN(RADIANS(90-DEGREES(ASIN(AD1552/2000))))*SQRT(2*Basic!$C$4*9.81)*Tool!$B$125*SIN(RADIANS(90-DEGREES(ASIN(AD1552/2000))))*SQRT(2*Basic!$C$4*9.81)*Tool!$B$125)+(COS(RADIANS(90-DEGREES(ASIN(AD1552/2000))))*SQRT(2*Basic!$C$4*9.81)*COS(RADIANS(90-DEGREES(ASIN(AD1552/2000))))*SQRT(2*Basic!$C$4*9.81))))*COS(RADIANS(AK1552))</f>
        <v>5.2701814188886829</v>
      </c>
    </row>
    <row r="1553" spans="6:45" x14ac:dyDescent="0.3">
      <c r="F1553">
        <v>1551</v>
      </c>
      <c r="G1553" s="31">
        <f t="shared" si="158"/>
        <v>4.5724124645407676</v>
      </c>
      <c r="H1553" s="35">
        <f>Tool!$E$10+('Trajectory Map'!G1553*SIN(RADIANS(90-2*DEGREES(ASIN($D$5/2000))))/COS(RADIANS(90-2*DEGREES(ASIN($D$5/2000))))-('Trajectory Map'!G1553*'Trajectory Map'!G1553/((VLOOKUP($D$5,$AD$3:$AR$2002,15,FALSE)*4*COS(RADIANS(90-2*DEGREES(ASIN($D$5/2000))))*COS(RADIANS(90-2*DEGREES(ASIN($D$5/2000))))))))</f>
        <v>2.5202310571838535</v>
      </c>
      <c r="AD1553" s="33">
        <f t="shared" si="162"/>
        <v>1551</v>
      </c>
      <c r="AE1553" s="33">
        <f t="shared" si="159"/>
        <v>1262.6951334348287</v>
      </c>
      <c r="AH1553" s="33">
        <f t="shared" si="160"/>
        <v>50.85038631218044</v>
      </c>
      <c r="AI1553" s="33">
        <f t="shared" si="161"/>
        <v>39.14961368781956</v>
      </c>
      <c r="AK1553" s="75">
        <f t="shared" si="163"/>
        <v>-11.70077262436088</v>
      </c>
      <c r="AN1553" s="64"/>
      <c r="AQ1553" s="64"/>
      <c r="AR1553" s="75">
        <f>(SQRT((SIN(RADIANS(90-DEGREES(ASIN(AD1553/2000))))*SQRT(2*Basic!$C$4*9.81)*Tool!$B$125*SIN(RADIANS(90-DEGREES(ASIN(AD1553/2000))))*SQRT(2*Basic!$C$4*9.81)*Tool!$B$125)+(COS(RADIANS(90-DEGREES(ASIN(AD1553/2000))))*SQRT(2*Basic!$C$4*9.81)*COS(RADIANS(90-DEGREES(ASIN(AD1553/2000))))*SQRT(2*Basic!$C$4*9.81))))*(SQRT((SIN(RADIANS(90-DEGREES(ASIN(AD1553/2000))))*SQRT(2*Basic!$C$4*9.81)*Tool!$B$125*SIN(RADIANS(90-DEGREES(ASIN(AD1553/2000))))*SQRT(2*Basic!$C$4*9.81)*Tool!$B$125)+(COS(RADIANS(90-DEGREES(ASIN(AD1553/2000))))*SQRT(2*Basic!$C$4*9.81)*COS(RADIANS(90-DEGREES(ASIN(AD1553/2000))))*SQRT(2*Basic!$C$4*9.81))))/(2*9.81)</f>
        <v>1.4725575720899999</v>
      </c>
      <c r="AS1553" s="75">
        <f>(1/9.81)*((SQRT((SIN(RADIANS(90-DEGREES(ASIN(AD1553/2000))))*SQRT(2*Basic!$C$4*9.81)*Tool!$B$125*SIN(RADIANS(90-DEGREES(ASIN(AD1553/2000))))*SQRT(2*Basic!$C$4*9.81)*Tool!$B$125)+(COS(RADIANS(90-DEGREES(ASIN(AD1553/2000))))*SQRT(2*Basic!$C$4*9.81)*COS(RADIANS(90-DEGREES(ASIN(AD1553/2000))))*SQRT(2*Basic!$C$4*9.81))))*SIN(RADIANS(AK1553))+(SQRT(((SQRT((SIN(RADIANS(90-DEGREES(ASIN(AD1553/2000))))*SQRT(2*Basic!$C$4*9.81)*Tool!$B$125*SIN(RADIANS(90-DEGREES(ASIN(AD1553/2000))))*SQRT(2*Basic!$C$4*9.81)*Tool!$B$125)+(COS(RADIANS(90-DEGREES(ASIN(AD1553/2000))))*SQRT(2*Basic!$C$4*9.81)*COS(RADIANS(90-DEGREES(ASIN(AD1553/2000))))*SQRT(2*Basic!$C$4*9.81))))*SIN(RADIANS(AK1553))*(SQRT((SIN(RADIANS(90-DEGREES(ASIN(AD1553/2000))))*SQRT(2*Basic!$C$4*9.81)*Tool!$B$125*SIN(RADIANS(90-DEGREES(ASIN(AD1553/2000))))*SQRT(2*Basic!$C$4*9.81)*Tool!$B$125)+(COS(RADIANS(90-DEGREES(ASIN(AD1553/2000))))*SQRT(2*Basic!$C$4*9.81)*COS(RADIANS(90-DEGREES(ASIN(AD1553/2000))))*SQRT(2*Basic!$C$4*9.81))))*SIN(RADIANS(AK1553)))-19.62*(-Basic!$C$3))))*(SQRT((SIN(RADIANS(90-DEGREES(ASIN(AD1553/2000))))*SQRT(2*Basic!$C$4*9.81)*Tool!$B$125*SIN(RADIANS(90-DEGREES(ASIN(AD1553/2000))))*SQRT(2*Basic!$C$4*9.81)*Tool!$B$125)+(COS(RADIANS(90-DEGREES(ASIN(AD1553/2000))))*SQRT(2*Basic!$C$4*9.81)*COS(RADIANS(90-DEGREES(ASIN(AD1553/2000))))*SQRT(2*Basic!$C$4*9.81))))*COS(RADIANS(AK1553))</f>
        <v>5.2657746234601763</v>
      </c>
    </row>
    <row r="1554" spans="6:45" x14ac:dyDescent="0.3">
      <c r="F1554">
        <v>1552</v>
      </c>
      <c r="G1554" s="31">
        <f t="shared" si="158"/>
        <v>4.575360506103979</v>
      </c>
      <c r="H1554" s="35">
        <f>Tool!$E$10+('Trajectory Map'!G1554*SIN(RADIANS(90-2*DEGREES(ASIN($D$5/2000))))/COS(RADIANS(90-2*DEGREES(ASIN($D$5/2000))))-('Trajectory Map'!G1554*'Trajectory Map'!G1554/((VLOOKUP($D$5,$AD$3:$AR$2002,15,FALSE)*4*COS(RADIANS(90-2*DEGREES(ASIN($D$5/2000))))*COS(RADIANS(90-2*DEGREES(ASIN($D$5/2000))))))))</f>
        <v>2.5153075038568695</v>
      </c>
      <c r="AD1554" s="33">
        <f t="shared" si="162"/>
        <v>1552</v>
      </c>
      <c r="AE1554" s="33">
        <f t="shared" si="159"/>
        <v>1261.4658140433296</v>
      </c>
      <c r="AH1554" s="33">
        <f t="shared" si="160"/>
        <v>50.895784191085731</v>
      </c>
      <c r="AI1554" s="33">
        <f t="shared" si="161"/>
        <v>39.104215808914269</v>
      </c>
      <c r="AK1554" s="75">
        <f t="shared" si="163"/>
        <v>-11.791568382171462</v>
      </c>
      <c r="AN1554" s="64"/>
      <c r="AQ1554" s="64"/>
      <c r="AR1554" s="75">
        <f>(SQRT((SIN(RADIANS(90-DEGREES(ASIN(AD1554/2000))))*SQRT(2*Basic!$C$4*9.81)*Tool!$B$125*SIN(RADIANS(90-DEGREES(ASIN(AD1554/2000))))*SQRT(2*Basic!$C$4*9.81)*Tool!$B$125)+(COS(RADIANS(90-DEGREES(ASIN(AD1554/2000))))*SQRT(2*Basic!$C$4*9.81)*COS(RADIANS(90-DEGREES(ASIN(AD1554/2000))))*SQRT(2*Basic!$C$4*9.81))))*(SQRT((SIN(RADIANS(90-DEGREES(ASIN(AD1554/2000))))*SQRT(2*Basic!$C$4*9.81)*Tool!$B$125*SIN(RADIANS(90-DEGREES(ASIN(AD1554/2000))))*SQRT(2*Basic!$C$4*9.81)*Tool!$B$125)+(COS(RADIANS(90-DEGREES(ASIN(AD1554/2000))))*SQRT(2*Basic!$C$4*9.81)*COS(RADIANS(90-DEGREES(ASIN(AD1554/2000))))*SQRT(2*Basic!$C$4*9.81))))/(2*9.81)</f>
        <v>1.4733894553600004</v>
      </c>
      <c r="AS1554" s="75">
        <f>(1/9.81)*((SQRT((SIN(RADIANS(90-DEGREES(ASIN(AD1554/2000))))*SQRT(2*Basic!$C$4*9.81)*Tool!$B$125*SIN(RADIANS(90-DEGREES(ASIN(AD1554/2000))))*SQRT(2*Basic!$C$4*9.81)*Tool!$B$125)+(COS(RADIANS(90-DEGREES(ASIN(AD1554/2000))))*SQRT(2*Basic!$C$4*9.81)*COS(RADIANS(90-DEGREES(ASIN(AD1554/2000))))*SQRT(2*Basic!$C$4*9.81))))*SIN(RADIANS(AK1554))+(SQRT(((SQRT((SIN(RADIANS(90-DEGREES(ASIN(AD1554/2000))))*SQRT(2*Basic!$C$4*9.81)*Tool!$B$125*SIN(RADIANS(90-DEGREES(ASIN(AD1554/2000))))*SQRT(2*Basic!$C$4*9.81)*Tool!$B$125)+(COS(RADIANS(90-DEGREES(ASIN(AD1554/2000))))*SQRT(2*Basic!$C$4*9.81)*COS(RADIANS(90-DEGREES(ASIN(AD1554/2000))))*SQRT(2*Basic!$C$4*9.81))))*SIN(RADIANS(AK1554))*(SQRT((SIN(RADIANS(90-DEGREES(ASIN(AD1554/2000))))*SQRT(2*Basic!$C$4*9.81)*Tool!$B$125*SIN(RADIANS(90-DEGREES(ASIN(AD1554/2000))))*SQRT(2*Basic!$C$4*9.81)*Tool!$B$125)+(COS(RADIANS(90-DEGREES(ASIN(AD1554/2000))))*SQRT(2*Basic!$C$4*9.81)*COS(RADIANS(90-DEGREES(ASIN(AD1554/2000))))*SQRT(2*Basic!$C$4*9.81))))*SIN(RADIANS(AK1554)))-19.62*(-Basic!$C$3))))*(SQRT((SIN(RADIANS(90-DEGREES(ASIN(AD1554/2000))))*SQRT(2*Basic!$C$4*9.81)*Tool!$B$125*SIN(RADIANS(90-DEGREES(ASIN(AD1554/2000))))*SQRT(2*Basic!$C$4*9.81)*Tool!$B$125)+(COS(RADIANS(90-DEGREES(ASIN(AD1554/2000))))*SQRT(2*Basic!$C$4*9.81)*COS(RADIANS(90-DEGREES(ASIN(AD1554/2000))))*SQRT(2*Basic!$C$4*9.81))))*COS(RADIANS(AK1554))</f>
        <v>5.2613515986389636</v>
      </c>
    </row>
    <row r="1555" spans="6:45" x14ac:dyDescent="0.3">
      <c r="F1555">
        <v>1553</v>
      </c>
      <c r="G1555" s="31">
        <f t="shared" si="158"/>
        <v>4.5783085476671896</v>
      </c>
      <c r="H1555" s="35">
        <f>Tool!$E$10+('Trajectory Map'!G1555*SIN(RADIANS(90-2*DEGREES(ASIN($D$5/2000))))/COS(RADIANS(90-2*DEGREES(ASIN($D$5/2000))))-('Trajectory Map'!G1555*'Trajectory Map'!G1555/((VLOOKUP($D$5,$AD$3:$AR$2002,15,FALSE)*4*COS(RADIANS(90-2*DEGREES(ASIN($D$5/2000))))*COS(RADIANS(90-2*DEGREES(ASIN($D$5/2000))))))))</f>
        <v>2.5103804969363743</v>
      </c>
      <c r="AD1555" s="33">
        <f t="shared" si="162"/>
        <v>1553</v>
      </c>
      <c r="AE1555" s="33">
        <f t="shared" si="159"/>
        <v>1260.2345019876261</v>
      </c>
      <c r="AH1555" s="33">
        <f t="shared" si="160"/>
        <v>50.941226368449492</v>
      </c>
      <c r="AI1555" s="33">
        <f t="shared" si="161"/>
        <v>39.058773631550508</v>
      </c>
      <c r="AK1555" s="75">
        <f t="shared" si="163"/>
        <v>-11.882452736898983</v>
      </c>
      <c r="AN1555" s="64"/>
      <c r="AQ1555" s="64"/>
      <c r="AR1555" s="75">
        <f>(SQRT((SIN(RADIANS(90-DEGREES(ASIN(AD1555/2000))))*SQRT(2*Basic!$C$4*9.81)*Tool!$B$125*SIN(RADIANS(90-DEGREES(ASIN(AD1555/2000))))*SQRT(2*Basic!$C$4*9.81)*Tool!$B$125)+(COS(RADIANS(90-DEGREES(ASIN(AD1555/2000))))*SQRT(2*Basic!$C$4*9.81)*COS(RADIANS(90-DEGREES(ASIN(AD1555/2000))))*SQRT(2*Basic!$C$4*9.81))))*(SQRT((SIN(RADIANS(90-DEGREES(ASIN(AD1555/2000))))*SQRT(2*Basic!$C$4*9.81)*Tool!$B$125*SIN(RADIANS(90-DEGREES(ASIN(AD1555/2000))))*SQRT(2*Basic!$C$4*9.81)*Tool!$B$125)+(COS(RADIANS(90-DEGREES(ASIN(AD1555/2000))))*SQRT(2*Basic!$C$4*9.81)*COS(RADIANS(90-DEGREES(ASIN(AD1555/2000))))*SQRT(2*Basic!$C$4*9.81))))/(2*9.81)</f>
        <v>1.47422187481</v>
      </c>
      <c r="AS1555" s="75">
        <f>(1/9.81)*((SQRT((SIN(RADIANS(90-DEGREES(ASIN(AD1555/2000))))*SQRT(2*Basic!$C$4*9.81)*Tool!$B$125*SIN(RADIANS(90-DEGREES(ASIN(AD1555/2000))))*SQRT(2*Basic!$C$4*9.81)*Tool!$B$125)+(COS(RADIANS(90-DEGREES(ASIN(AD1555/2000))))*SQRT(2*Basic!$C$4*9.81)*COS(RADIANS(90-DEGREES(ASIN(AD1555/2000))))*SQRT(2*Basic!$C$4*9.81))))*SIN(RADIANS(AK1555))+(SQRT(((SQRT((SIN(RADIANS(90-DEGREES(ASIN(AD1555/2000))))*SQRT(2*Basic!$C$4*9.81)*Tool!$B$125*SIN(RADIANS(90-DEGREES(ASIN(AD1555/2000))))*SQRT(2*Basic!$C$4*9.81)*Tool!$B$125)+(COS(RADIANS(90-DEGREES(ASIN(AD1555/2000))))*SQRT(2*Basic!$C$4*9.81)*COS(RADIANS(90-DEGREES(ASIN(AD1555/2000))))*SQRT(2*Basic!$C$4*9.81))))*SIN(RADIANS(AK1555))*(SQRT((SIN(RADIANS(90-DEGREES(ASIN(AD1555/2000))))*SQRT(2*Basic!$C$4*9.81)*Tool!$B$125*SIN(RADIANS(90-DEGREES(ASIN(AD1555/2000))))*SQRT(2*Basic!$C$4*9.81)*Tool!$B$125)+(COS(RADIANS(90-DEGREES(ASIN(AD1555/2000))))*SQRT(2*Basic!$C$4*9.81)*COS(RADIANS(90-DEGREES(ASIN(AD1555/2000))))*SQRT(2*Basic!$C$4*9.81))))*SIN(RADIANS(AK1555)))-19.62*(-Basic!$C$3))))*(SQRT((SIN(RADIANS(90-DEGREES(ASIN(AD1555/2000))))*SQRT(2*Basic!$C$4*9.81)*Tool!$B$125*SIN(RADIANS(90-DEGREES(ASIN(AD1555/2000))))*SQRT(2*Basic!$C$4*9.81)*Tool!$B$125)+(COS(RADIANS(90-DEGREES(ASIN(AD1555/2000))))*SQRT(2*Basic!$C$4*9.81)*COS(RADIANS(90-DEGREES(ASIN(AD1555/2000))))*SQRT(2*Basic!$C$4*9.81))))*COS(RADIANS(AK1555))</f>
        <v>5.2569123358482912</v>
      </c>
    </row>
    <row r="1556" spans="6:45" x14ac:dyDescent="0.3">
      <c r="F1556">
        <v>1554</v>
      </c>
      <c r="G1556" s="31">
        <f t="shared" si="158"/>
        <v>4.5812565892304011</v>
      </c>
      <c r="H1556" s="35">
        <f>Tool!$E$10+('Trajectory Map'!G1556*SIN(RADIANS(90-2*DEGREES(ASIN($D$5/2000))))/COS(RADIANS(90-2*DEGREES(ASIN($D$5/2000))))-('Trajectory Map'!G1556*'Trajectory Map'!G1556/((VLOOKUP($D$5,$AD$3:$AR$2002,15,FALSE)*4*COS(RADIANS(90-2*DEGREES(ASIN($D$5/2000))))*COS(RADIANS(90-2*DEGREES(ASIN($D$5/2000))))))))</f>
        <v>2.5054500364223631</v>
      </c>
      <c r="AD1556" s="33">
        <f t="shared" si="162"/>
        <v>1554</v>
      </c>
      <c r="AE1556" s="33">
        <f t="shared" si="159"/>
        <v>1259.0011914211996</v>
      </c>
      <c r="AH1556" s="33">
        <f t="shared" si="160"/>
        <v>50.986713002870964</v>
      </c>
      <c r="AI1556" s="33">
        <f t="shared" si="161"/>
        <v>39.013286997129036</v>
      </c>
      <c r="AK1556" s="75">
        <f t="shared" si="163"/>
        <v>-11.973426005741928</v>
      </c>
      <c r="AN1556" s="64"/>
      <c r="AQ1556" s="64"/>
      <c r="AR1556" s="75">
        <f>(SQRT((SIN(RADIANS(90-DEGREES(ASIN(AD1556/2000))))*SQRT(2*Basic!$C$4*9.81)*Tool!$B$125*SIN(RADIANS(90-DEGREES(ASIN(AD1556/2000))))*SQRT(2*Basic!$C$4*9.81)*Tool!$B$125)+(COS(RADIANS(90-DEGREES(ASIN(AD1556/2000))))*SQRT(2*Basic!$C$4*9.81)*COS(RADIANS(90-DEGREES(ASIN(AD1556/2000))))*SQRT(2*Basic!$C$4*9.81))))*(SQRT((SIN(RADIANS(90-DEGREES(ASIN(AD1556/2000))))*SQRT(2*Basic!$C$4*9.81)*Tool!$B$125*SIN(RADIANS(90-DEGREES(ASIN(AD1556/2000))))*SQRT(2*Basic!$C$4*9.81)*Tool!$B$125)+(COS(RADIANS(90-DEGREES(ASIN(AD1556/2000))))*SQRT(2*Basic!$C$4*9.81)*COS(RADIANS(90-DEGREES(ASIN(AD1556/2000))))*SQRT(2*Basic!$C$4*9.81))))/(2*9.81)</f>
        <v>1.4750548304399997</v>
      </c>
      <c r="AS1556" s="75">
        <f>(1/9.81)*((SQRT((SIN(RADIANS(90-DEGREES(ASIN(AD1556/2000))))*SQRT(2*Basic!$C$4*9.81)*Tool!$B$125*SIN(RADIANS(90-DEGREES(ASIN(AD1556/2000))))*SQRT(2*Basic!$C$4*9.81)*Tool!$B$125)+(COS(RADIANS(90-DEGREES(ASIN(AD1556/2000))))*SQRT(2*Basic!$C$4*9.81)*COS(RADIANS(90-DEGREES(ASIN(AD1556/2000))))*SQRT(2*Basic!$C$4*9.81))))*SIN(RADIANS(AK1556))+(SQRT(((SQRT((SIN(RADIANS(90-DEGREES(ASIN(AD1556/2000))))*SQRT(2*Basic!$C$4*9.81)*Tool!$B$125*SIN(RADIANS(90-DEGREES(ASIN(AD1556/2000))))*SQRT(2*Basic!$C$4*9.81)*Tool!$B$125)+(COS(RADIANS(90-DEGREES(ASIN(AD1556/2000))))*SQRT(2*Basic!$C$4*9.81)*COS(RADIANS(90-DEGREES(ASIN(AD1556/2000))))*SQRT(2*Basic!$C$4*9.81))))*SIN(RADIANS(AK1556))*(SQRT((SIN(RADIANS(90-DEGREES(ASIN(AD1556/2000))))*SQRT(2*Basic!$C$4*9.81)*Tool!$B$125*SIN(RADIANS(90-DEGREES(ASIN(AD1556/2000))))*SQRT(2*Basic!$C$4*9.81)*Tool!$B$125)+(COS(RADIANS(90-DEGREES(ASIN(AD1556/2000))))*SQRT(2*Basic!$C$4*9.81)*COS(RADIANS(90-DEGREES(ASIN(AD1556/2000))))*SQRT(2*Basic!$C$4*9.81))))*SIN(RADIANS(AK1556)))-19.62*(-Basic!$C$3))))*(SQRT((SIN(RADIANS(90-DEGREES(ASIN(AD1556/2000))))*SQRT(2*Basic!$C$4*9.81)*Tool!$B$125*SIN(RADIANS(90-DEGREES(ASIN(AD1556/2000))))*SQRT(2*Basic!$C$4*9.81)*Tool!$B$125)+(COS(RADIANS(90-DEGREES(ASIN(AD1556/2000))))*SQRT(2*Basic!$C$4*9.81)*COS(RADIANS(90-DEGREES(ASIN(AD1556/2000))))*SQRT(2*Basic!$C$4*9.81))))*COS(RADIANS(AK1556))</f>
        <v>5.2524568264668492</v>
      </c>
    </row>
    <row r="1557" spans="6:45" x14ac:dyDescent="0.3">
      <c r="F1557">
        <v>1555</v>
      </c>
      <c r="G1557" s="31">
        <f t="shared" si="158"/>
        <v>4.5842046307936126</v>
      </c>
      <c r="H1557" s="35">
        <f>Tool!$E$10+('Trajectory Map'!G1557*SIN(RADIANS(90-2*DEGREES(ASIN($D$5/2000))))/COS(RADIANS(90-2*DEGREES(ASIN($D$5/2000))))-('Trajectory Map'!G1557*'Trajectory Map'!G1557/((VLOOKUP($D$5,$AD$3:$AR$2002,15,FALSE)*4*COS(RADIANS(90-2*DEGREES(ASIN($D$5/2000))))*COS(RADIANS(90-2*DEGREES(ASIN($D$5/2000))))))))</f>
        <v>2.5005161223148371</v>
      </c>
      <c r="AD1557" s="33">
        <f t="shared" si="162"/>
        <v>1555</v>
      </c>
      <c r="AE1557" s="33">
        <f t="shared" si="159"/>
        <v>1257.7658764650917</v>
      </c>
      <c r="AH1557" s="33">
        <f t="shared" si="160"/>
        <v>51.032244253838897</v>
      </c>
      <c r="AI1557" s="33">
        <f t="shared" si="161"/>
        <v>38.967755746161103</v>
      </c>
      <c r="AK1557" s="75">
        <f t="shared" si="163"/>
        <v>-12.064488507677794</v>
      </c>
      <c r="AN1557" s="64"/>
      <c r="AQ1557" s="64"/>
      <c r="AR1557" s="75">
        <f>(SQRT((SIN(RADIANS(90-DEGREES(ASIN(AD1557/2000))))*SQRT(2*Basic!$C$4*9.81)*Tool!$B$125*SIN(RADIANS(90-DEGREES(ASIN(AD1557/2000))))*SQRT(2*Basic!$C$4*9.81)*Tool!$B$125)+(COS(RADIANS(90-DEGREES(ASIN(AD1557/2000))))*SQRT(2*Basic!$C$4*9.81)*COS(RADIANS(90-DEGREES(ASIN(AD1557/2000))))*SQRT(2*Basic!$C$4*9.81))))*(SQRT((SIN(RADIANS(90-DEGREES(ASIN(AD1557/2000))))*SQRT(2*Basic!$C$4*9.81)*Tool!$B$125*SIN(RADIANS(90-DEGREES(ASIN(AD1557/2000))))*SQRT(2*Basic!$C$4*9.81)*Tool!$B$125)+(COS(RADIANS(90-DEGREES(ASIN(AD1557/2000))))*SQRT(2*Basic!$C$4*9.81)*COS(RADIANS(90-DEGREES(ASIN(AD1557/2000))))*SQRT(2*Basic!$C$4*9.81))))/(2*9.81)</f>
        <v>1.4758883222500003</v>
      </c>
      <c r="AS1557" s="75">
        <f>(1/9.81)*((SQRT((SIN(RADIANS(90-DEGREES(ASIN(AD1557/2000))))*SQRT(2*Basic!$C$4*9.81)*Tool!$B$125*SIN(RADIANS(90-DEGREES(ASIN(AD1557/2000))))*SQRT(2*Basic!$C$4*9.81)*Tool!$B$125)+(COS(RADIANS(90-DEGREES(ASIN(AD1557/2000))))*SQRT(2*Basic!$C$4*9.81)*COS(RADIANS(90-DEGREES(ASIN(AD1557/2000))))*SQRT(2*Basic!$C$4*9.81))))*SIN(RADIANS(AK1557))+(SQRT(((SQRT((SIN(RADIANS(90-DEGREES(ASIN(AD1557/2000))))*SQRT(2*Basic!$C$4*9.81)*Tool!$B$125*SIN(RADIANS(90-DEGREES(ASIN(AD1557/2000))))*SQRT(2*Basic!$C$4*9.81)*Tool!$B$125)+(COS(RADIANS(90-DEGREES(ASIN(AD1557/2000))))*SQRT(2*Basic!$C$4*9.81)*COS(RADIANS(90-DEGREES(ASIN(AD1557/2000))))*SQRT(2*Basic!$C$4*9.81))))*SIN(RADIANS(AK1557))*(SQRT((SIN(RADIANS(90-DEGREES(ASIN(AD1557/2000))))*SQRT(2*Basic!$C$4*9.81)*Tool!$B$125*SIN(RADIANS(90-DEGREES(ASIN(AD1557/2000))))*SQRT(2*Basic!$C$4*9.81)*Tool!$B$125)+(COS(RADIANS(90-DEGREES(ASIN(AD1557/2000))))*SQRT(2*Basic!$C$4*9.81)*COS(RADIANS(90-DEGREES(ASIN(AD1557/2000))))*SQRT(2*Basic!$C$4*9.81))))*SIN(RADIANS(AK1557)))-19.62*(-Basic!$C$3))))*(SQRT((SIN(RADIANS(90-DEGREES(ASIN(AD1557/2000))))*SQRT(2*Basic!$C$4*9.81)*Tool!$B$125*SIN(RADIANS(90-DEGREES(ASIN(AD1557/2000))))*SQRT(2*Basic!$C$4*9.81)*Tool!$B$125)+(COS(RADIANS(90-DEGREES(ASIN(AD1557/2000))))*SQRT(2*Basic!$C$4*9.81)*COS(RADIANS(90-DEGREES(ASIN(AD1557/2000))))*SQRT(2*Basic!$C$4*9.81))))*COS(RADIANS(AK1557))</f>
        <v>5.2479850618278281</v>
      </c>
    </row>
    <row r="1558" spans="6:45" x14ac:dyDescent="0.3">
      <c r="F1558">
        <v>1556</v>
      </c>
      <c r="G1558" s="31">
        <f t="shared" si="158"/>
        <v>4.5871526723568241</v>
      </c>
      <c r="H1558" s="35">
        <f>Tool!$E$10+('Trajectory Map'!G1558*SIN(RADIANS(90-2*DEGREES(ASIN($D$5/2000))))/COS(RADIANS(90-2*DEGREES(ASIN($D$5/2000))))-('Trajectory Map'!G1558*'Trajectory Map'!G1558/((VLOOKUP($D$5,$AD$3:$AR$2002,15,FALSE)*4*COS(RADIANS(90-2*DEGREES(ASIN($D$5/2000))))*COS(RADIANS(90-2*DEGREES(ASIN($D$5/2000))))))))</f>
        <v>2.4955787546137973</v>
      </c>
      <c r="AD1558" s="33">
        <f t="shared" si="162"/>
        <v>1556</v>
      </c>
      <c r="AE1558" s="33">
        <f t="shared" si="159"/>
        <v>1256.5285512076516</v>
      </c>
      <c r="AH1558" s="33">
        <f t="shared" si="160"/>
        <v>51.077820281738688</v>
      </c>
      <c r="AI1558" s="33">
        <f t="shared" si="161"/>
        <v>38.922179718261312</v>
      </c>
      <c r="AK1558" s="75">
        <f t="shared" si="163"/>
        <v>-12.155640563477377</v>
      </c>
      <c r="AN1558" s="64"/>
      <c r="AQ1558" s="64"/>
      <c r="AR1558" s="75">
        <f>(SQRT((SIN(RADIANS(90-DEGREES(ASIN(AD1558/2000))))*SQRT(2*Basic!$C$4*9.81)*Tool!$B$125*SIN(RADIANS(90-DEGREES(ASIN(AD1558/2000))))*SQRT(2*Basic!$C$4*9.81)*Tool!$B$125)+(COS(RADIANS(90-DEGREES(ASIN(AD1558/2000))))*SQRT(2*Basic!$C$4*9.81)*COS(RADIANS(90-DEGREES(ASIN(AD1558/2000))))*SQRT(2*Basic!$C$4*9.81))))*(SQRT((SIN(RADIANS(90-DEGREES(ASIN(AD1558/2000))))*SQRT(2*Basic!$C$4*9.81)*Tool!$B$125*SIN(RADIANS(90-DEGREES(ASIN(AD1558/2000))))*SQRT(2*Basic!$C$4*9.81)*Tool!$B$125)+(COS(RADIANS(90-DEGREES(ASIN(AD1558/2000))))*SQRT(2*Basic!$C$4*9.81)*COS(RADIANS(90-DEGREES(ASIN(AD1558/2000))))*SQRT(2*Basic!$C$4*9.81))))/(2*9.81)</f>
        <v>1.47672235024</v>
      </c>
      <c r="AS1558" s="75">
        <f>(1/9.81)*((SQRT((SIN(RADIANS(90-DEGREES(ASIN(AD1558/2000))))*SQRT(2*Basic!$C$4*9.81)*Tool!$B$125*SIN(RADIANS(90-DEGREES(ASIN(AD1558/2000))))*SQRT(2*Basic!$C$4*9.81)*Tool!$B$125)+(COS(RADIANS(90-DEGREES(ASIN(AD1558/2000))))*SQRT(2*Basic!$C$4*9.81)*COS(RADIANS(90-DEGREES(ASIN(AD1558/2000))))*SQRT(2*Basic!$C$4*9.81))))*SIN(RADIANS(AK1558))+(SQRT(((SQRT((SIN(RADIANS(90-DEGREES(ASIN(AD1558/2000))))*SQRT(2*Basic!$C$4*9.81)*Tool!$B$125*SIN(RADIANS(90-DEGREES(ASIN(AD1558/2000))))*SQRT(2*Basic!$C$4*9.81)*Tool!$B$125)+(COS(RADIANS(90-DEGREES(ASIN(AD1558/2000))))*SQRT(2*Basic!$C$4*9.81)*COS(RADIANS(90-DEGREES(ASIN(AD1558/2000))))*SQRT(2*Basic!$C$4*9.81))))*SIN(RADIANS(AK1558))*(SQRT((SIN(RADIANS(90-DEGREES(ASIN(AD1558/2000))))*SQRT(2*Basic!$C$4*9.81)*Tool!$B$125*SIN(RADIANS(90-DEGREES(ASIN(AD1558/2000))))*SQRT(2*Basic!$C$4*9.81)*Tool!$B$125)+(COS(RADIANS(90-DEGREES(ASIN(AD1558/2000))))*SQRT(2*Basic!$C$4*9.81)*COS(RADIANS(90-DEGREES(ASIN(AD1558/2000))))*SQRT(2*Basic!$C$4*9.81))))*SIN(RADIANS(AK1558)))-19.62*(-Basic!$C$3))))*(SQRT((SIN(RADIANS(90-DEGREES(ASIN(AD1558/2000))))*SQRT(2*Basic!$C$4*9.81)*Tool!$B$125*SIN(RADIANS(90-DEGREES(ASIN(AD1558/2000))))*SQRT(2*Basic!$C$4*9.81)*Tool!$B$125)+(COS(RADIANS(90-DEGREES(ASIN(AD1558/2000))))*SQRT(2*Basic!$C$4*9.81)*COS(RADIANS(90-DEGREES(ASIN(AD1558/2000))))*SQRT(2*Basic!$C$4*9.81))))*COS(RADIANS(AK1558))</f>
        <v>5.2434970332179116</v>
      </c>
    </row>
    <row r="1559" spans="6:45" x14ac:dyDescent="0.3">
      <c r="F1559">
        <v>1557</v>
      </c>
      <c r="G1559" s="31">
        <f t="shared" si="158"/>
        <v>4.5901007139200356</v>
      </c>
      <c r="H1559" s="35">
        <f>Tool!$E$10+('Trajectory Map'!G1559*SIN(RADIANS(90-2*DEGREES(ASIN($D$5/2000))))/COS(RADIANS(90-2*DEGREES(ASIN($D$5/2000))))-('Trajectory Map'!G1559*'Trajectory Map'!G1559/((VLOOKUP($D$5,$AD$3:$AR$2002,15,FALSE)*4*COS(RADIANS(90-2*DEGREES(ASIN($D$5/2000))))*COS(RADIANS(90-2*DEGREES(ASIN($D$5/2000))))))))</f>
        <v>2.4906379333192437</v>
      </c>
      <c r="AD1559" s="33">
        <f t="shared" si="162"/>
        <v>1557</v>
      </c>
      <c r="AE1559" s="33">
        <f t="shared" si="159"/>
        <v>1255.2892097042816</v>
      </c>
      <c r="AH1559" s="33">
        <f t="shared" si="160"/>
        <v>51.123441247859411</v>
      </c>
      <c r="AI1559" s="33">
        <f t="shared" si="161"/>
        <v>38.876558752140589</v>
      </c>
      <c r="AK1559" s="75">
        <f t="shared" si="163"/>
        <v>-12.246882495718822</v>
      </c>
      <c r="AN1559" s="64"/>
      <c r="AQ1559" s="64"/>
      <c r="AR1559" s="75">
        <f>(SQRT((SIN(RADIANS(90-DEGREES(ASIN(AD1559/2000))))*SQRT(2*Basic!$C$4*9.81)*Tool!$B$125*SIN(RADIANS(90-DEGREES(ASIN(AD1559/2000))))*SQRT(2*Basic!$C$4*9.81)*Tool!$B$125)+(COS(RADIANS(90-DEGREES(ASIN(AD1559/2000))))*SQRT(2*Basic!$C$4*9.81)*COS(RADIANS(90-DEGREES(ASIN(AD1559/2000))))*SQRT(2*Basic!$C$4*9.81))))*(SQRT((SIN(RADIANS(90-DEGREES(ASIN(AD1559/2000))))*SQRT(2*Basic!$C$4*9.81)*Tool!$B$125*SIN(RADIANS(90-DEGREES(ASIN(AD1559/2000))))*SQRT(2*Basic!$C$4*9.81)*Tool!$B$125)+(COS(RADIANS(90-DEGREES(ASIN(AD1559/2000))))*SQRT(2*Basic!$C$4*9.81)*COS(RADIANS(90-DEGREES(ASIN(AD1559/2000))))*SQRT(2*Basic!$C$4*9.81))))/(2*9.81)</f>
        <v>1.4775569144099996</v>
      </c>
      <c r="AS1559" s="75">
        <f>(1/9.81)*((SQRT((SIN(RADIANS(90-DEGREES(ASIN(AD1559/2000))))*SQRT(2*Basic!$C$4*9.81)*Tool!$B$125*SIN(RADIANS(90-DEGREES(ASIN(AD1559/2000))))*SQRT(2*Basic!$C$4*9.81)*Tool!$B$125)+(COS(RADIANS(90-DEGREES(ASIN(AD1559/2000))))*SQRT(2*Basic!$C$4*9.81)*COS(RADIANS(90-DEGREES(ASIN(AD1559/2000))))*SQRT(2*Basic!$C$4*9.81))))*SIN(RADIANS(AK1559))+(SQRT(((SQRT((SIN(RADIANS(90-DEGREES(ASIN(AD1559/2000))))*SQRT(2*Basic!$C$4*9.81)*Tool!$B$125*SIN(RADIANS(90-DEGREES(ASIN(AD1559/2000))))*SQRT(2*Basic!$C$4*9.81)*Tool!$B$125)+(COS(RADIANS(90-DEGREES(ASIN(AD1559/2000))))*SQRT(2*Basic!$C$4*9.81)*COS(RADIANS(90-DEGREES(ASIN(AD1559/2000))))*SQRT(2*Basic!$C$4*9.81))))*SIN(RADIANS(AK1559))*(SQRT((SIN(RADIANS(90-DEGREES(ASIN(AD1559/2000))))*SQRT(2*Basic!$C$4*9.81)*Tool!$B$125*SIN(RADIANS(90-DEGREES(ASIN(AD1559/2000))))*SQRT(2*Basic!$C$4*9.81)*Tool!$B$125)+(COS(RADIANS(90-DEGREES(ASIN(AD1559/2000))))*SQRT(2*Basic!$C$4*9.81)*COS(RADIANS(90-DEGREES(ASIN(AD1559/2000))))*SQRT(2*Basic!$C$4*9.81))))*SIN(RADIANS(AK1559)))-19.62*(-Basic!$C$3))))*(SQRT((SIN(RADIANS(90-DEGREES(ASIN(AD1559/2000))))*SQRT(2*Basic!$C$4*9.81)*Tool!$B$125*SIN(RADIANS(90-DEGREES(ASIN(AD1559/2000))))*SQRT(2*Basic!$C$4*9.81)*Tool!$B$125)+(COS(RADIANS(90-DEGREES(ASIN(AD1559/2000))))*SQRT(2*Basic!$C$4*9.81)*COS(RADIANS(90-DEGREES(ASIN(AD1559/2000))))*SQRT(2*Basic!$C$4*9.81))))*COS(RADIANS(AK1559))</f>
        <v>5.2389927318763032</v>
      </c>
    </row>
    <row r="1560" spans="6:45" x14ac:dyDescent="0.3">
      <c r="F1560">
        <v>1558</v>
      </c>
      <c r="G1560" s="31">
        <f t="shared" si="158"/>
        <v>4.5930487554832462</v>
      </c>
      <c r="H1560" s="35">
        <f>Tool!$E$10+('Trajectory Map'!G1560*SIN(RADIANS(90-2*DEGREES(ASIN($D$5/2000))))/COS(RADIANS(90-2*DEGREES(ASIN($D$5/2000))))-('Trajectory Map'!G1560*'Trajectory Map'!G1560/((VLOOKUP($D$5,$AD$3:$AR$2002,15,FALSE)*4*COS(RADIANS(90-2*DEGREES(ASIN($D$5/2000))))*COS(RADIANS(90-2*DEGREES(ASIN($D$5/2000))))))))</f>
        <v>2.4856936584311771</v>
      </c>
      <c r="AD1560" s="33">
        <f t="shared" si="162"/>
        <v>1558</v>
      </c>
      <c r="AE1560" s="33">
        <f t="shared" si="159"/>
        <v>1254.047845977178</v>
      </c>
      <c r="AH1560" s="33">
        <f t="shared" si="160"/>
        <v>51.169107314400996</v>
      </c>
      <c r="AI1560" s="33">
        <f t="shared" si="161"/>
        <v>38.830892685599004</v>
      </c>
      <c r="AK1560" s="75">
        <f t="shared" si="163"/>
        <v>-12.338214628801992</v>
      </c>
      <c r="AN1560" s="64"/>
      <c r="AQ1560" s="64"/>
      <c r="AR1560" s="75">
        <f>(SQRT((SIN(RADIANS(90-DEGREES(ASIN(AD1560/2000))))*SQRT(2*Basic!$C$4*9.81)*Tool!$B$125*SIN(RADIANS(90-DEGREES(ASIN(AD1560/2000))))*SQRT(2*Basic!$C$4*9.81)*Tool!$B$125)+(COS(RADIANS(90-DEGREES(ASIN(AD1560/2000))))*SQRT(2*Basic!$C$4*9.81)*COS(RADIANS(90-DEGREES(ASIN(AD1560/2000))))*SQRT(2*Basic!$C$4*9.81))))*(SQRT((SIN(RADIANS(90-DEGREES(ASIN(AD1560/2000))))*SQRT(2*Basic!$C$4*9.81)*Tool!$B$125*SIN(RADIANS(90-DEGREES(ASIN(AD1560/2000))))*SQRT(2*Basic!$C$4*9.81)*Tool!$B$125)+(COS(RADIANS(90-DEGREES(ASIN(AD1560/2000))))*SQRT(2*Basic!$C$4*9.81)*COS(RADIANS(90-DEGREES(ASIN(AD1560/2000))))*SQRT(2*Basic!$C$4*9.81))))/(2*9.81)</f>
        <v>1.47839201476</v>
      </c>
      <c r="AS1560" s="75">
        <f>(1/9.81)*((SQRT((SIN(RADIANS(90-DEGREES(ASIN(AD1560/2000))))*SQRT(2*Basic!$C$4*9.81)*Tool!$B$125*SIN(RADIANS(90-DEGREES(ASIN(AD1560/2000))))*SQRT(2*Basic!$C$4*9.81)*Tool!$B$125)+(COS(RADIANS(90-DEGREES(ASIN(AD1560/2000))))*SQRT(2*Basic!$C$4*9.81)*COS(RADIANS(90-DEGREES(ASIN(AD1560/2000))))*SQRT(2*Basic!$C$4*9.81))))*SIN(RADIANS(AK1560))+(SQRT(((SQRT((SIN(RADIANS(90-DEGREES(ASIN(AD1560/2000))))*SQRT(2*Basic!$C$4*9.81)*Tool!$B$125*SIN(RADIANS(90-DEGREES(ASIN(AD1560/2000))))*SQRT(2*Basic!$C$4*9.81)*Tool!$B$125)+(COS(RADIANS(90-DEGREES(ASIN(AD1560/2000))))*SQRT(2*Basic!$C$4*9.81)*COS(RADIANS(90-DEGREES(ASIN(AD1560/2000))))*SQRT(2*Basic!$C$4*9.81))))*SIN(RADIANS(AK1560))*(SQRT((SIN(RADIANS(90-DEGREES(ASIN(AD1560/2000))))*SQRT(2*Basic!$C$4*9.81)*Tool!$B$125*SIN(RADIANS(90-DEGREES(ASIN(AD1560/2000))))*SQRT(2*Basic!$C$4*9.81)*Tool!$B$125)+(COS(RADIANS(90-DEGREES(ASIN(AD1560/2000))))*SQRT(2*Basic!$C$4*9.81)*COS(RADIANS(90-DEGREES(ASIN(AD1560/2000))))*SQRT(2*Basic!$C$4*9.81))))*SIN(RADIANS(AK1560)))-19.62*(-Basic!$C$3))))*(SQRT((SIN(RADIANS(90-DEGREES(ASIN(AD1560/2000))))*SQRT(2*Basic!$C$4*9.81)*Tool!$B$125*SIN(RADIANS(90-DEGREES(ASIN(AD1560/2000))))*SQRT(2*Basic!$C$4*9.81)*Tool!$B$125)+(COS(RADIANS(90-DEGREES(ASIN(AD1560/2000))))*SQRT(2*Basic!$C$4*9.81)*COS(RADIANS(90-DEGREES(ASIN(AD1560/2000))))*SQRT(2*Basic!$C$4*9.81))))*COS(RADIANS(AK1560))</f>
        <v>5.2344721489937109</v>
      </c>
    </row>
    <row r="1561" spans="6:45" x14ac:dyDescent="0.3">
      <c r="F1561">
        <v>1559</v>
      </c>
      <c r="G1561" s="31">
        <f t="shared" si="158"/>
        <v>4.5959967970464577</v>
      </c>
      <c r="H1561" s="35">
        <f>Tool!$E$10+('Trajectory Map'!G1561*SIN(RADIANS(90-2*DEGREES(ASIN($D$5/2000))))/COS(RADIANS(90-2*DEGREES(ASIN($D$5/2000))))-('Trajectory Map'!G1561*'Trajectory Map'!G1561/((VLOOKUP($D$5,$AD$3:$AR$2002,15,FALSE)*4*COS(RADIANS(90-2*DEGREES(ASIN($D$5/2000))))*COS(RADIANS(90-2*DEGREES(ASIN($D$5/2000))))))))</f>
        <v>2.4807459299495953</v>
      </c>
      <c r="AD1561" s="33">
        <f t="shared" si="162"/>
        <v>1559</v>
      </c>
      <c r="AE1561" s="33">
        <f t="shared" si="159"/>
        <v>1252.8044540150709</v>
      </c>
      <c r="AH1561" s="33">
        <f t="shared" si="160"/>
        <v>51.214818644481483</v>
      </c>
      <c r="AI1561" s="33">
        <f t="shared" si="161"/>
        <v>38.785181355518517</v>
      </c>
      <c r="AK1561" s="75">
        <f t="shared" si="163"/>
        <v>-12.429637288962965</v>
      </c>
      <c r="AN1561" s="64"/>
      <c r="AQ1561" s="64"/>
      <c r="AR1561" s="75">
        <f>(SQRT((SIN(RADIANS(90-DEGREES(ASIN(AD1561/2000))))*SQRT(2*Basic!$C$4*9.81)*Tool!$B$125*SIN(RADIANS(90-DEGREES(ASIN(AD1561/2000))))*SQRT(2*Basic!$C$4*9.81)*Tool!$B$125)+(COS(RADIANS(90-DEGREES(ASIN(AD1561/2000))))*SQRT(2*Basic!$C$4*9.81)*COS(RADIANS(90-DEGREES(ASIN(AD1561/2000))))*SQRT(2*Basic!$C$4*9.81))))*(SQRT((SIN(RADIANS(90-DEGREES(ASIN(AD1561/2000))))*SQRT(2*Basic!$C$4*9.81)*Tool!$B$125*SIN(RADIANS(90-DEGREES(ASIN(AD1561/2000))))*SQRT(2*Basic!$C$4*9.81)*Tool!$B$125)+(COS(RADIANS(90-DEGREES(ASIN(AD1561/2000))))*SQRT(2*Basic!$C$4*9.81)*COS(RADIANS(90-DEGREES(ASIN(AD1561/2000))))*SQRT(2*Basic!$C$4*9.81))))/(2*9.81)</f>
        <v>1.47922765129</v>
      </c>
      <c r="AS1561" s="75">
        <f>(1/9.81)*((SQRT((SIN(RADIANS(90-DEGREES(ASIN(AD1561/2000))))*SQRT(2*Basic!$C$4*9.81)*Tool!$B$125*SIN(RADIANS(90-DEGREES(ASIN(AD1561/2000))))*SQRT(2*Basic!$C$4*9.81)*Tool!$B$125)+(COS(RADIANS(90-DEGREES(ASIN(AD1561/2000))))*SQRT(2*Basic!$C$4*9.81)*COS(RADIANS(90-DEGREES(ASIN(AD1561/2000))))*SQRT(2*Basic!$C$4*9.81))))*SIN(RADIANS(AK1561))+(SQRT(((SQRT((SIN(RADIANS(90-DEGREES(ASIN(AD1561/2000))))*SQRT(2*Basic!$C$4*9.81)*Tool!$B$125*SIN(RADIANS(90-DEGREES(ASIN(AD1561/2000))))*SQRT(2*Basic!$C$4*9.81)*Tool!$B$125)+(COS(RADIANS(90-DEGREES(ASIN(AD1561/2000))))*SQRT(2*Basic!$C$4*9.81)*COS(RADIANS(90-DEGREES(ASIN(AD1561/2000))))*SQRT(2*Basic!$C$4*9.81))))*SIN(RADIANS(AK1561))*(SQRT((SIN(RADIANS(90-DEGREES(ASIN(AD1561/2000))))*SQRT(2*Basic!$C$4*9.81)*Tool!$B$125*SIN(RADIANS(90-DEGREES(ASIN(AD1561/2000))))*SQRT(2*Basic!$C$4*9.81)*Tool!$B$125)+(COS(RADIANS(90-DEGREES(ASIN(AD1561/2000))))*SQRT(2*Basic!$C$4*9.81)*COS(RADIANS(90-DEGREES(ASIN(AD1561/2000))))*SQRT(2*Basic!$C$4*9.81))))*SIN(RADIANS(AK1561)))-19.62*(-Basic!$C$3))))*(SQRT((SIN(RADIANS(90-DEGREES(ASIN(AD1561/2000))))*SQRT(2*Basic!$C$4*9.81)*Tool!$B$125*SIN(RADIANS(90-DEGREES(ASIN(AD1561/2000))))*SQRT(2*Basic!$C$4*9.81)*Tool!$B$125)+(COS(RADIANS(90-DEGREES(ASIN(AD1561/2000))))*SQRT(2*Basic!$C$4*9.81)*COS(RADIANS(90-DEGREES(ASIN(AD1561/2000))))*SQRT(2*Basic!$C$4*9.81))))*COS(RADIANS(AK1561))</f>
        <v>5.2299352757113384</v>
      </c>
    </row>
    <row r="1562" spans="6:45" x14ac:dyDescent="0.3">
      <c r="F1562">
        <v>1560</v>
      </c>
      <c r="G1562" s="31">
        <f t="shared" si="158"/>
        <v>4.5989448386096692</v>
      </c>
      <c r="H1562" s="35">
        <f>Tool!$E$10+('Trajectory Map'!G1562*SIN(RADIANS(90-2*DEGREES(ASIN($D$5/2000))))/COS(RADIANS(90-2*DEGREES(ASIN($D$5/2000))))-('Trajectory Map'!G1562*'Trajectory Map'!G1562/((VLOOKUP($D$5,$AD$3:$AR$2002,15,FALSE)*4*COS(RADIANS(90-2*DEGREES(ASIN($D$5/2000))))*COS(RADIANS(90-2*DEGREES(ASIN($D$5/2000))))))))</f>
        <v>2.4757947478744984</v>
      </c>
      <c r="AD1562" s="33">
        <f t="shared" si="162"/>
        <v>1560</v>
      </c>
      <c r="AE1562" s="33">
        <f t="shared" si="159"/>
        <v>1251.5590277729611</v>
      </c>
      <c r="AH1562" s="33">
        <f t="shared" si="160"/>
        <v>51.260575402144354</v>
      </c>
      <c r="AI1562" s="33">
        <f t="shared" si="161"/>
        <v>38.739424597855646</v>
      </c>
      <c r="AK1562" s="75">
        <f t="shared" si="163"/>
        <v>-12.521150804288709</v>
      </c>
      <c r="AN1562" s="64"/>
      <c r="AQ1562" s="64"/>
      <c r="AR1562" s="75">
        <f>(SQRT((SIN(RADIANS(90-DEGREES(ASIN(AD1562/2000))))*SQRT(2*Basic!$C$4*9.81)*Tool!$B$125*SIN(RADIANS(90-DEGREES(ASIN(AD1562/2000))))*SQRT(2*Basic!$C$4*9.81)*Tool!$B$125)+(COS(RADIANS(90-DEGREES(ASIN(AD1562/2000))))*SQRT(2*Basic!$C$4*9.81)*COS(RADIANS(90-DEGREES(ASIN(AD1562/2000))))*SQRT(2*Basic!$C$4*9.81))))*(SQRT((SIN(RADIANS(90-DEGREES(ASIN(AD1562/2000))))*SQRT(2*Basic!$C$4*9.81)*Tool!$B$125*SIN(RADIANS(90-DEGREES(ASIN(AD1562/2000))))*SQRT(2*Basic!$C$4*9.81)*Tool!$B$125)+(COS(RADIANS(90-DEGREES(ASIN(AD1562/2000))))*SQRT(2*Basic!$C$4*9.81)*COS(RADIANS(90-DEGREES(ASIN(AD1562/2000))))*SQRT(2*Basic!$C$4*9.81))))/(2*9.81)</f>
        <v>1.4800638240000004</v>
      </c>
      <c r="AS1562" s="75">
        <f>(1/9.81)*((SQRT((SIN(RADIANS(90-DEGREES(ASIN(AD1562/2000))))*SQRT(2*Basic!$C$4*9.81)*Tool!$B$125*SIN(RADIANS(90-DEGREES(ASIN(AD1562/2000))))*SQRT(2*Basic!$C$4*9.81)*Tool!$B$125)+(COS(RADIANS(90-DEGREES(ASIN(AD1562/2000))))*SQRT(2*Basic!$C$4*9.81)*COS(RADIANS(90-DEGREES(ASIN(AD1562/2000))))*SQRT(2*Basic!$C$4*9.81))))*SIN(RADIANS(AK1562))+(SQRT(((SQRT((SIN(RADIANS(90-DEGREES(ASIN(AD1562/2000))))*SQRT(2*Basic!$C$4*9.81)*Tool!$B$125*SIN(RADIANS(90-DEGREES(ASIN(AD1562/2000))))*SQRT(2*Basic!$C$4*9.81)*Tool!$B$125)+(COS(RADIANS(90-DEGREES(ASIN(AD1562/2000))))*SQRT(2*Basic!$C$4*9.81)*COS(RADIANS(90-DEGREES(ASIN(AD1562/2000))))*SQRT(2*Basic!$C$4*9.81))))*SIN(RADIANS(AK1562))*(SQRT((SIN(RADIANS(90-DEGREES(ASIN(AD1562/2000))))*SQRT(2*Basic!$C$4*9.81)*Tool!$B$125*SIN(RADIANS(90-DEGREES(ASIN(AD1562/2000))))*SQRT(2*Basic!$C$4*9.81)*Tool!$B$125)+(COS(RADIANS(90-DEGREES(ASIN(AD1562/2000))))*SQRT(2*Basic!$C$4*9.81)*COS(RADIANS(90-DEGREES(ASIN(AD1562/2000))))*SQRT(2*Basic!$C$4*9.81))))*SIN(RADIANS(AK1562)))-19.62*(-Basic!$C$3))))*(SQRT((SIN(RADIANS(90-DEGREES(ASIN(AD1562/2000))))*SQRT(2*Basic!$C$4*9.81)*Tool!$B$125*SIN(RADIANS(90-DEGREES(ASIN(AD1562/2000))))*SQRT(2*Basic!$C$4*9.81)*Tool!$B$125)+(COS(RADIANS(90-DEGREES(ASIN(AD1562/2000))))*SQRT(2*Basic!$C$4*9.81)*COS(RADIANS(90-DEGREES(ASIN(AD1562/2000))))*SQRT(2*Basic!$C$4*9.81))))*COS(RADIANS(AK1562))</f>
        <v>5.2253821031198555</v>
      </c>
    </row>
    <row r="1563" spans="6:45" x14ac:dyDescent="0.3">
      <c r="F1563">
        <v>1561</v>
      </c>
      <c r="G1563" s="31">
        <f t="shared" si="158"/>
        <v>4.6018928801728807</v>
      </c>
      <c r="H1563" s="35">
        <f>Tool!$E$10+('Trajectory Map'!G1563*SIN(RADIANS(90-2*DEGREES(ASIN($D$5/2000))))/COS(RADIANS(90-2*DEGREES(ASIN($D$5/2000))))-('Trajectory Map'!G1563*'Trajectory Map'!G1563/((VLOOKUP($D$5,$AD$3:$AR$2002,15,FALSE)*4*COS(RADIANS(90-2*DEGREES(ASIN($D$5/2000))))*COS(RADIANS(90-2*DEGREES(ASIN($D$5/2000))))))))</f>
        <v>2.4708401122058885</v>
      </c>
      <c r="AD1563" s="33">
        <f t="shared" si="162"/>
        <v>1561</v>
      </c>
      <c r="AE1563" s="33">
        <f t="shared" si="159"/>
        <v>1250.3115611718545</v>
      </c>
      <c r="AH1563" s="33">
        <f t="shared" si="160"/>
        <v>51.306377752365854</v>
      </c>
      <c r="AI1563" s="33">
        <f t="shared" si="161"/>
        <v>38.693622247634146</v>
      </c>
      <c r="AK1563" s="75">
        <f t="shared" si="163"/>
        <v>-12.612755504731709</v>
      </c>
      <c r="AN1563" s="64"/>
      <c r="AQ1563" s="64"/>
      <c r="AR1563" s="75">
        <f>(SQRT((SIN(RADIANS(90-DEGREES(ASIN(AD1563/2000))))*SQRT(2*Basic!$C$4*9.81)*Tool!$B$125*SIN(RADIANS(90-DEGREES(ASIN(AD1563/2000))))*SQRT(2*Basic!$C$4*9.81)*Tool!$B$125)+(COS(RADIANS(90-DEGREES(ASIN(AD1563/2000))))*SQRT(2*Basic!$C$4*9.81)*COS(RADIANS(90-DEGREES(ASIN(AD1563/2000))))*SQRT(2*Basic!$C$4*9.81))))*(SQRT((SIN(RADIANS(90-DEGREES(ASIN(AD1563/2000))))*SQRT(2*Basic!$C$4*9.81)*Tool!$B$125*SIN(RADIANS(90-DEGREES(ASIN(AD1563/2000))))*SQRT(2*Basic!$C$4*9.81)*Tool!$B$125)+(COS(RADIANS(90-DEGREES(ASIN(AD1563/2000))))*SQRT(2*Basic!$C$4*9.81)*COS(RADIANS(90-DEGREES(ASIN(AD1563/2000))))*SQRT(2*Basic!$C$4*9.81))))/(2*9.81)</f>
        <v>1.48090053289</v>
      </c>
      <c r="AS1563" s="75">
        <f>(1/9.81)*((SQRT((SIN(RADIANS(90-DEGREES(ASIN(AD1563/2000))))*SQRT(2*Basic!$C$4*9.81)*Tool!$B$125*SIN(RADIANS(90-DEGREES(ASIN(AD1563/2000))))*SQRT(2*Basic!$C$4*9.81)*Tool!$B$125)+(COS(RADIANS(90-DEGREES(ASIN(AD1563/2000))))*SQRT(2*Basic!$C$4*9.81)*COS(RADIANS(90-DEGREES(ASIN(AD1563/2000))))*SQRT(2*Basic!$C$4*9.81))))*SIN(RADIANS(AK1563))+(SQRT(((SQRT((SIN(RADIANS(90-DEGREES(ASIN(AD1563/2000))))*SQRT(2*Basic!$C$4*9.81)*Tool!$B$125*SIN(RADIANS(90-DEGREES(ASIN(AD1563/2000))))*SQRT(2*Basic!$C$4*9.81)*Tool!$B$125)+(COS(RADIANS(90-DEGREES(ASIN(AD1563/2000))))*SQRT(2*Basic!$C$4*9.81)*COS(RADIANS(90-DEGREES(ASIN(AD1563/2000))))*SQRT(2*Basic!$C$4*9.81))))*SIN(RADIANS(AK1563))*(SQRT((SIN(RADIANS(90-DEGREES(ASIN(AD1563/2000))))*SQRT(2*Basic!$C$4*9.81)*Tool!$B$125*SIN(RADIANS(90-DEGREES(ASIN(AD1563/2000))))*SQRT(2*Basic!$C$4*9.81)*Tool!$B$125)+(COS(RADIANS(90-DEGREES(ASIN(AD1563/2000))))*SQRT(2*Basic!$C$4*9.81)*COS(RADIANS(90-DEGREES(ASIN(AD1563/2000))))*SQRT(2*Basic!$C$4*9.81))))*SIN(RADIANS(AK1563)))-19.62*(-Basic!$C$3))))*(SQRT((SIN(RADIANS(90-DEGREES(ASIN(AD1563/2000))))*SQRT(2*Basic!$C$4*9.81)*Tool!$B$125*SIN(RADIANS(90-DEGREES(ASIN(AD1563/2000))))*SQRT(2*Basic!$C$4*9.81)*Tool!$B$125)+(COS(RADIANS(90-DEGREES(ASIN(AD1563/2000))))*SQRT(2*Basic!$C$4*9.81)*COS(RADIANS(90-DEGREES(ASIN(AD1563/2000))))*SQRT(2*Basic!$C$4*9.81))))*COS(RADIANS(AK1563))</f>
        <v>5.2208126222583688</v>
      </c>
    </row>
    <row r="1564" spans="6:45" x14ac:dyDescent="0.3">
      <c r="F1564">
        <v>1562</v>
      </c>
      <c r="G1564" s="31">
        <f t="shared" si="158"/>
        <v>4.6048409217360922</v>
      </c>
      <c r="H1564" s="35">
        <f>Tool!$E$10+('Trajectory Map'!G1564*SIN(RADIANS(90-2*DEGREES(ASIN($D$5/2000))))/COS(RADIANS(90-2*DEGREES(ASIN($D$5/2000))))-('Trajectory Map'!G1564*'Trajectory Map'!G1564/((VLOOKUP($D$5,$AD$3:$AR$2002,15,FALSE)*4*COS(RADIANS(90-2*DEGREES(ASIN($D$5/2000))))*COS(RADIANS(90-2*DEGREES(ASIN($D$5/2000))))))))</f>
        <v>2.4658820229437648</v>
      </c>
      <c r="AD1564" s="33">
        <f t="shared" si="162"/>
        <v>1562</v>
      </c>
      <c r="AE1564" s="33">
        <f t="shared" si="159"/>
        <v>1249.0620480984921</v>
      </c>
      <c r="AH1564" s="33">
        <f t="shared" si="160"/>
        <v>51.352225861062578</v>
      </c>
      <c r="AI1564" s="33">
        <f t="shared" si="161"/>
        <v>38.647774138937422</v>
      </c>
      <c r="AK1564" s="75">
        <f t="shared" si="163"/>
        <v>-12.704451722125157</v>
      </c>
      <c r="AN1564" s="64"/>
      <c r="AQ1564" s="64"/>
      <c r="AR1564" s="75">
        <f>(SQRT((SIN(RADIANS(90-DEGREES(ASIN(AD1564/2000))))*SQRT(2*Basic!$C$4*9.81)*Tool!$B$125*SIN(RADIANS(90-DEGREES(ASIN(AD1564/2000))))*SQRT(2*Basic!$C$4*9.81)*Tool!$B$125)+(COS(RADIANS(90-DEGREES(ASIN(AD1564/2000))))*SQRT(2*Basic!$C$4*9.81)*COS(RADIANS(90-DEGREES(ASIN(AD1564/2000))))*SQRT(2*Basic!$C$4*9.81))))*(SQRT((SIN(RADIANS(90-DEGREES(ASIN(AD1564/2000))))*SQRT(2*Basic!$C$4*9.81)*Tool!$B$125*SIN(RADIANS(90-DEGREES(ASIN(AD1564/2000))))*SQRT(2*Basic!$C$4*9.81)*Tool!$B$125)+(COS(RADIANS(90-DEGREES(ASIN(AD1564/2000))))*SQRT(2*Basic!$C$4*9.81)*COS(RADIANS(90-DEGREES(ASIN(AD1564/2000))))*SQRT(2*Basic!$C$4*9.81))))/(2*9.81)</f>
        <v>1.4817377779600001</v>
      </c>
      <c r="AS1564" s="75">
        <f>(1/9.81)*((SQRT((SIN(RADIANS(90-DEGREES(ASIN(AD1564/2000))))*SQRT(2*Basic!$C$4*9.81)*Tool!$B$125*SIN(RADIANS(90-DEGREES(ASIN(AD1564/2000))))*SQRT(2*Basic!$C$4*9.81)*Tool!$B$125)+(COS(RADIANS(90-DEGREES(ASIN(AD1564/2000))))*SQRT(2*Basic!$C$4*9.81)*COS(RADIANS(90-DEGREES(ASIN(AD1564/2000))))*SQRT(2*Basic!$C$4*9.81))))*SIN(RADIANS(AK1564))+(SQRT(((SQRT((SIN(RADIANS(90-DEGREES(ASIN(AD1564/2000))))*SQRT(2*Basic!$C$4*9.81)*Tool!$B$125*SIN(RADIANS(90-DEGREES(ASIN(AD1564/2000))))*SQRT(2*Basic!$C$4*9.81)*Tool!$B$125)+(COS(RADIANS(90-DEGREES(ASIN(AD1564/2000))))*SQRT(2*Basic!$C$4*9.81)*COS(RADIANS(90-DEGREES(ASIN(AD1564/2000))))*SQRT(2*Basic!$C$4*9.81))))*SIN(RADIANS(AK1564))*(SQRT((SIN(RADIANS(90-DEGREES(ASIN(AD1564/2000))))*SQRT(2*Basic!$C$4*9.81)*Tool!$B$125*SIN(RADIANS(90-DEGREES(ASIN(AD1564/2000))))*SQRT(2*Basic!$C$4*9.81)*Tool!$B$125)+(COS(RADIANS(90-DEGREES(ASIN(AD1564/2000))))*SQRT(2*Basic!$C$4*9.81)*COS(RADIANS(90-DEGREES(ASIN(AD1564/2000))))*SQRT(2*Basic!$C$4*9.81))))*SIN(RADIANS(AK1564)))-19.62*(-Basic!$C$3))))*(SQRT((SIN(RADIANS(90-DEGREES(ASIN(AD1564/2000))))*SQRT(2*Basic!$C$4*9.81)*Tool!$B$125*SIN(RADIANS(90-DEGREES(ASIN(AD1564/2000))))*SQRT(2*Basic!$C$4*9.81)*Tool!$B$125)+(COS(RADIANS(90-DEGREES(ASIN(AD1564/2000))))*SQRT(2*Basic!$C$4*9.81)*COS(RADIANS(90-DEGREES(ASIN(AD1564/2000))))*SQRT(2*Basic!$C$4*9.81))))*COS(RADIANS(AK1564))</f>
        <v>5.2162268241133614</v>
      </c>
    </row>
    <row r="1565" spans="6:45" x14ac:dyDescent="0.3">
      <c r="F1565">
        <v>1563</v>
      </c>
      <c r="G1565" s="31">
        <f t="shared" si="158"/>
        <v>4.6077889632993028</v>
      </c>
      <c r="H1565" s="35">
        <f>Tool!$E$10+('Trajectory Map'!G1565*SIN(RADIANS(90-2*DEGREES(ASIN($D$5/2000))))/COS(RADIANS(90-2*DEGREES(ASIN($D$5/2000))))-('Trajectory Map'!G1565*'Trajectory Map'!G1565/((VLOOKUP($D$5,$AD$3:$AR$2002,15,FALSE)*4*COS(RADIANS(90-2*DEGREES(ASIN($D$5/2000))))*COS(RADIANS(90-2*DEGREES(ASIN($D$5/2000))))))))</f>
        <v>2.4609204800881268</v>
      </c>
      <c r="AD1565" s="33">
        <f t="shared" si="162"/>
        <v>1563</v>
      </c>
      <c r="AE1565" s="33">
        <f t="shared" si="159"/>
        <v>1247.8104824050806</v>
      </c>
      <c r="AH1565" s="33">
        <f t="shared" si="160"/>
        <v>51.398119895098908</v>
      </c>
      <c r="AI1565" s="33">
        <f t="shared" si="161"/>
        <v>38.601880104901092</v>
      </c>
      <c r="AK1565" s="75">
        <f t="shared" si="163"/>
        <v>-12.796239790197816</v>
      </c>
      <c r="AN1565" s="64"/>
      <c r="AQ1565" s="64"/>
      <c r="AR1565" s="75">
        <f>(SQRT((SIN(RADIANS(90-DEGREES(ASIN(AD1565/2000))))*SQRT(2*Basic!$C$4*9.81)*Tool!$B$125*SIN(RADIANS(90-DEGREES(ASIN(AD1565/2000))))*SQRT(2*Basic!$C$4*9.81)*Tool!$B$125)+(COS(RADIANS(90-DEGREES(ASIN(AD1565/2000))))*SQRT(2*Basic!$C$4*9.81)*COS(RADIANS(90-DEGREES(ASIN(AD1565/2000))))*SQRT(2*Basic!$C$4*9.81))))*(SQRT((SIN(RADIANS(90-DEGREES(ASIN(AD1565/2000))))*SQRT(2*Basic!$C$4*9.81)*Tool!$B$125*SIN(RADIANS(90-DEGREES(ASIN(AD1565/2000))))*SQRT(2*Basic!$C$4*9.81)*Tool!$B$125)+(COS(RADIANS(90-DEGREES(ASIN(AD1565/2000))))*SQRT(2*Basic!$C$4*9.81)*COS(RADIANS(90-DEGREES(ASIN(AD1565/2000))))*SQRT(2*Basic!$C$4*9.81))))/(2*9.81)</f>
        <v>1.4825755592100001</v>
      </c>
      <c r="AS1565" s="75">
        <f>(1/9.81)*((SQRT((SIN(RADIANS(90-DEGREES(ASIN(AD1565/2000))))*SQRT(2*Basic!$C$4*9.81)*Tool!$B$125*SIN(RADIANS(90-DEGREES(ASIN(AD1565/2000))))*SQRT(2*Basic!$C$4*9.81)*Tool!$B$125)+(COS(RADIANS(90-DEGREES(ASIN(AD1565/2000))))*SQRT(2*Basic!$C$4*9.81)*COS(RADIANS(90-DEGREES(ASIN(AD1565/2000))))*SQRT(2*Basic!$C$4*9.81))))*SIN(RADIANS(AK1565))+(SQRT(((SQRT((SIN(RADIANS(90-DEGREES(ASIN(AD1565/2000))))*SQRT(2*Basic!$C$4*9.81)*Tool!$B$125*SIN(RADIANS(90-DEGREES(ASIN(AD1565/2000))))*SQRT(2*Basic!$C$4*9.81)*Tool!$B$125)+(COS(RADIANS(90-DEGREES(ASIN(AD1565/2000))))*SQRT(2*Basic!$C$4*9.81)*COS(RADIANS(90-DEGREES(ASIN(AD1565/2000))))*SQRT(2*Basic!$C$4*9.81))))*SIN(RADIANS(AK1565))*(SQRT((SIN(RADIANS(90-DEGREES(ASIN(AD1565/2000))))*SQRT(2*Basic!$C$4*9.81)*Tool!$B$125*SIN(RADIANS(90-DEGREES(ASIN(AD1565/2000))))*SQRT(2*Basic!$C$4*9.81)*Tool!$B$125)+(COS(RADIANS(90-DEGREES(ASIN(AD1565/2000))))*SQRT(2*Basic!$C$4*9.81)*COS(RADIANS(90-DEGREES(ASIN(AD1565/2000))))*SQRT(2*Basic!$C$4*9.81))))*SIN(RADIANS(AK1565)))-19.62*(-Basic!$C$3))))*(SQRT((SIN(RADIANS(90-DEGREES(ASIN(AD1565/2000))))*SQRT(2*Basic!$C$4*9.81)*Tool!$B$125*SIN(RADIANS(90-DEGREES(ASIN(AD1565/2000))))*SQRT(2*Basic!$C$4*9.81)*Tool!$B$125)+(COS(RADIANS(90-DEGREES(ASIN(AD1565/2000))))*SQRT(2*Basic!$C$4*9.81)*COS(RADIANS(90-DEGREES(ASIN(AD1565/2000))))*SQRT(2*Basic!$C$4*9.81))))*COS(RADIANS(AK1565))</f>
        <v>5.2116246996176505</v>
      </c>
    </row>
    <row r="1566" spans="6:45" x14ac:dyDescent="0.3">
      <c r="F1566">
        <v>1564</v>
      </c>
      <c r="G1566" s="31">
        <f t="shared" si="158"/>
        <v>4.6107370048625143</v>
      </c>
      <c r="H1566" s="35">
        <f>Tool!$E$10+('Trajectory Map'!G1566*SIN(RADIANS(90-2*DEGREES(ASIN($D$5/2000))))/COS(RADIANS(90-2*DEGREES(ASIN($D$5/2000))))-('Trajectory Map'!G1566*'Trajectory Map'!G1566/((VLOOKUP($D$5,$AD$3:$AR$2002,15,FALSE)*4*COS(RADIANS(90-2*DEGREES(ASIN($D$5/2000))))*COS(RADIANS(90-2*DEGREES(ASIN($D$5/2000))))))))</f>
        <v>2.4559554836389745</v>
      </c>
      <c r="AD1566" s="33">
        <f t="shared" si="162"/>
        <v>1564</v>
      </c>
      <c r="AE1566" s="33">
        <f t="shared" si="159"/>
        <v>1246.5568579090166</v>
      </c>
      <c r="AH1566" s="33">
        <f t="shared" si="160"/>
        <v>51.444060022294671</v>
      </c>
      <c r="AI1566" s="33">
        <f t="shared" si="161"/>
        <v>38.555939977705329</v>
      </c>
      <c r="AK1566" s="75">
        <f t="shared" si="163"/>
        <v>-12.888120044589343</v>
      </c>
      <c r="AN1566" s="64"/>
      <c r="AQ1566" s="64"/>
      <c r="AR1566" s="75">
        <f>(SQRT((SIN(RADIANS(90-DEGREES(ASIN(AD1566/2000))))*SQRT(2*Basic!$C$4*9.81)*Tool!$B$125*SIN(RADIANS(90-DEGREES(ASIN(AD1566/2000))))*SQRT(2*Basic!$C$4*9.81)*Tool!$B$125)+(COS(RADIANS(90-DEGREES(ASIN(AD1566/2000))))*SQRT(2*Basic!$C$4*9.81)*COS(RADIANS(90-DEGREES(ASIN(AD1566/2000))))*SQRT(2*Basic!$C$4*9.81))))*(SQRT((SIN(RADIANS(90-DEGREES(ASIN(AD1566/2000))))*SQRT(2*Basic!$C$4*9.81)*Tool!$B$125*SIN(RADIANS(90-DEGREES(ASIN(AD1566/2000))))*SQRT(2*Basic!$C$4*9.81)*Tool!$B$125)+(COS(RADIANS(90-DEGREES(ASIN(AD1566/2000))))*SQRT(2*Basic!$C$4*9.81)*COS(RADIANS(90-DEGREES(ASIN(AD1566/2000))))*SQRT(2*Basic!$C$4*9.81))))/(2*9.81)</f>
        <v>1.48341387664</v>
      </c>
      <c r="AS1566" s="75">
        <f>(1/9.81)*((SQRT((SIN(RADIANS(90-DEGREES(ASIN(AD1566/2000))))*SQRT(2*Basic!$C$4*9.81)*Tool!$B$125*SIN(RADIANS(90-DEGREES(ASIN(AD1566/2000))))*SQRT(2*Basic!$C$4*9.81)*Tool!$B$125)+(COS(RADIANS(90-DEGREES(ASIN(AD1566/2000))))*SQRT(2*Basic!$C$4*9.81)*COS(RADIANS(90-DEGREES(ASIN(AD1566/2000))))*SQRT(2*Basic!$C$4*9.81))))*SIN(RADIANS(AK1566))+(SQRT(((SQRT((SIN(RADIANS(90-DEGREES(ASIN(AD1566/2000))))*SQRT(2*Basic!$C$4*9.81)*Tool!$B$125*SIN(RADIANS(90-DEGREES(ASIN(AD1566/2000))))*SQRT(2*Basic!$C$4*9.81)*Tool!$B$125)+(COS(RADIANS(90-DEGREES(ASIN(AD1566/2000))))*SQRT(2*Basic!$C$4*9.81)*COS(RADIANS(90-DEGREES(ASIN(AD1566/2000))))*SQRT(2*Basic!$C$4*9.81))))*SIN(RADIANS(AK1566))*(SQRT((SIN(RADIANS(90-DEGREES(ASIN(AD1566/2000))))*SQRT(2*Basic!$C$4*9.81)*Tool!$B$125*SIN(RADIANS(90-DEGREES(ASIN(AD1566/2000))))*SQRT(2*Basic!$C$4*9.81)*Tool!$B$125)+(COS(RADIANS(90-DEGREES(ASIN(AD1566/2000))))*SQRT(2*Basic!$C$4*9.81)*COS(RADIANS(90-DEGREES(ASIN(AD1566/2000))))*SQRT(2*Basic!$C$4*9.81))))*SIN(RADIANS(AK1566)))-19.62*(-Basic!$C$3))))*(SQRT((SIN(RADIANS(90-DEGREES(ASIN(AD1566/2000))))*SQRT(2*Basic!$C$4*9.81)*Tool!$B$125*SIN(RADIANS(90-DEGREES(ASIN(AD1566/2000))))*SQRT(2*Basic!$C$4*9.81)*Tool!$B$125)+(COS(RADIANS(90-DEGREES(ASIN(AD1566/2000))))*SQRT(2*Basic!$C$4*9.81)*COS(RADIANS(90-DEGREES(ASIN(AD1566/2000))))*SQRT(2*Basic!$C$4*9.81))))*COS(RADIANS(AK1566))</f>
        <v>5.207006239649294</v>
      </c>
    </row>
    <row r="1567" spans="6:45" x14ac:dyDescent="0.3">
      <c r="F1567">
        <v>1565</v>
      </c>
      <c r="G1567" s="31">
        <f t="shared" si="158"/>
        <v>4.6136850464257257</v>
      </c>
      <c r="H1567" s="35">
        <f>Tool!$E$10+('Trajectory Map'!G1567*SIN(RADIANS(90-2*DEGREES(ASIN($D$5/2000))))/COS(RADIANS(90-2*DEGREES(ASIN($D$5/2000))))-('Trajectory Map'!G1567*'Trajectory Map'!G1567/((VLOOKUP($D$5,$AD$3:$AR$2002,15,FALSE)*4*COS(RADIANS(90-2*DEGREES(ASIN($D$5/2000))))*COS(RADIANS(90-2*DEGREES(ASIN($D$5/2000))))))))</f>
        <v>2.4509870335963084</v>
      </c>
      <c r="AD1567" s="33">
        <f t="shared" si="162"/>
        <v>1565</v>
      </c>
      <c r="AE1567" s="33">
        <f t="shared" si="159"/>
        <v>1245.3011683926102</v>
      </c>
      <c r="AH1567" s="33">
        <f t="shared" si="160"/>
        <v>51.49004641143285</v>
      </c>
      <c r="AI1567" s="33">
        <f t="shared" si="161"/>
        <v>38.50995358856715</v>
      </c>
      <c r="AK1567" s="75">
        <f t="shared" si="163"/>
        <v>-12.9800928228657</v>
      </c>
      <c r="AN1567" s="64"/>
      <c r="AQ1567" s="64"/>
      <c r="AR1567" s="75">
        <f>(SQRT((SIN(RADIANS(90-DEGREES(ASIN(AD1567/2000))))*SQRT(2*Basic!$C$4*9.81)*Tool!$B$125*SIN(RADIANS(90-DEGREES(ASIN(AD1567/2000))))*SQRT(2*Basic!$C$4*9.81)*Tool!$B$125)+(COS(RADIANS(90-DEGREES(ASIN(AD1567/2000))))*SQRT(2*Basic!$C$4*9.81)*COS(RADIANS(90-DEGREES(ASIN(AD1567/2000))))*SQRT(2*Basic!$C$4*9.81))))*(SQRT((SIN(RADIANS(90-DEGREES(ASIN(AD1567/2000))))*SQRT(2*Basic!$C$4*9.81)*Tool!$B$125*SIN(RADIANS(90-DEGREES(ASIN(AD1567/2000))))*SQRT(2*Basic!$C$4*9.81)*Tool!$B$125)+(COS(RADIANS(90-DEGREES(ASIN(AD1567/2000))))*SQRT(2*Basic!$C$4*9.81)*COS(RADIANS(90-DEGREES(ASIN(AD1567/2000))))*SQRT(2*Basic!$C$4*9.81))))/(2*9.81)</f>
        <v>1.4842527302499999</v>
      </c>
      <c r="AS1567" s="75">
        <f>(1/9.81)*((SQRT((SIN(RADIANS(90-DEGREES(ASIN(AD1567/2000))))*SQRT(2*Basic!$C$4*9.81)*Tool!$B$125*SIN(RADIANS(90-DEGREES(ASIN(AD1567/2000))))*SQRT(2*Basic!$C$4*9.81)*Tool!$B$125)+(COS(RADIANS(90-DEGREES(ASIN(AD1567/2000))))*SQRT(2*Basic!$C$4*9.81)*COS(RADIANS(90-DEGREES(ASIN(AD1567/2000))))*SQRT(2*Basic!$C$4*9.81))))*SIN(RADIANS(AK1567))+(SQRT(((SQRT((SIN(RADIANS(90-DEGREES(ASIN(AD1567/2000))))*SQRT(2*Basic!$C$4*9.81)*Tool!$B$125*SIN(RADIANS(90-DEGREES(ASIN(AD1567/2000))))*SQRT(2*Basic!$C$4*9.81)*Tool!$B$125)+(COS(RADIANS(90-DEGREES(ASIN(AD1567/2000))))*SQRT(2*Basic!$C$4*9.81)*COS(RADIANS(90-DEGREES(ASIN(AD1567/2000))))*SQRT(2*Basic!$C$4*9.81))))*SIN(RADIANS(AK1567))*(SQRT((SIN(RADIANS(90-DEGREES(ASIN(AD1567/2000))))*SQRT(2*Basic!$C$4*9.81)*Tool!$B$125*SIN(RADIANS(90-DEGREES(ASIN(AD1567/2000))))*SQRT(2*Basic!$C$4*9.81)*Tool!$B$125)+(COS(RADIANS(90-DEGREES(ASIN(AD1567/2000))))*SQRT(2*Basic!$C$4*9.81)*COS(RADIANS(90-DEGREES(ASIN(AD1567/2000))))*SQRT(2*Basic!$C$4*9.81))))*SIN(RADIANS(AK1567)))-19.62*(-Basic!$C$3))))*(SQRT((SIN(RADIANS(90-DEGREES(ASIN(AD1567/2000))))*SQRT(2*Basic!$C$4*9.81)*Tool!$B$125*SIN(RADIANS(90-DEGREES(ASIN(AD1567/2000))))*SQRT(2*Basic!$C$4*9.81)*Tool!$B$125)+(COS(RADIANS(90-DEGREES(ASIN(AD1567/2000))))*SQRT(2*Basic!$C$4*9.81)*COS(RADIANS(90-DEGREES(ASIN(AD1567/2000))))*SQRT(2*Basic!$C$4*9.81))))*COS(RADIANS(AK1567))</f>
        <v>5.2023714350305328</v>
      </c>
    </row>
    <row r="1568" spans="6:45" x14ac:dyDescent="0.3">
      <c r="F1568">
        <v>1566</v>
      </c>
      <c r="G1568" s="31">
        <f t="shared" si="158"/>
        <v>4.6166330879889372</v>
      </c>
      <c r="H1568" s="35">
        <f>Tool!$E$10+('Trajectory Map'!G1568*SIN(RADIANS(90-2*DEGREES(ASIN($D$5/2000))))/COS(RADIANS(90-2*DEGREES(ASIN($D$5/2000))))-('Trajectory Map'!G1568*'Trajectory Map'!G1568/((VLOOKUP($D$5,$AD$3:$AR$2002,15,FALSE)*4*COS(RADIANS(90-2*DEGREES(ASIN($D$5/2000))))*COS(RADIANS(90-2*DEGREES(ASIN($D$5/2000))))))))</f>
        <v>2.4460151299601272</v>
      </c>
      <c r="AD1568" s="33">
        <f t="shared" si="162"/>
        <v>1566</v>
      </c>
      <c r="AE1568" s="33">
        <f t="shared" si="159"/>
        <v>1244.0434076028055</v>
      </c>
      <c r="AH1568" s="33">
        <f t="shared" si="160"/>
        <v>51.536079232267383</v>
      </c>
      <c r="AI1568" s="33">
        <f t="shared" si="161"/>
        <v>38.463920767732617</v>
      </c>
      <c r="AK1568" s="75">
        <f t="shared" si="163"/>
        <v>-13.072158464534766</v>
      </c>
      <c r="AN1568" s="64"/>
      <c r="AQ1568" s="64"/>
      <c r="AR1568" s="75">
        <f>(SQRT((SIN(RADIANS(90-DEGREES(ASIN(AD1568/2000))))*SQRT(2*Basic!$C$4*9.81)*Tool!$B$125*SIN(RADIANS(90-DEGREES(ASIN(AD1568/2000))))*SQRT(2*Basic!$C$4*9.81)*Tool!$B$125)+(COS(RADIANS(90-DEGREES(ASIN(AD1568/2000))))*SQRT(2*Basic!$C$4*9.81)*COS(RADIANS(90-DEGREES(ASIN(AD1568/2000))))*SQRT(2*Basic!$C$4*9.81))))*(SQRT((SIN(RADIANS(90-DEGREES(ASIN(AD1568/2000))))*SQRT(2*Basic!$C$4*9.81)*Tool!$B$125*SIN(RADIANS(90-DEGREES(ASIN(AD1568/2000))))*SQRT(2*Basic!$C$4*9.81)*Tool!$B$125)+(COS(RADIANS(90-DEGREES(ASIN(AD1568/2000))))*SQRT(2*Basic!$C$4*9.81)*COS(RADIANS(90-DEGREES(ASIN(AD1568/2000))))*SQRT(2*Basic!$C$4*9.81))))/(2*9.81)</f>
        <v>1.4850921200400002</v>
      </c>
      <c r="AS1568" s="75">
        <f>(1/9.81)*((SQRT((SIN(RADIANS(90-DEGREES(ASIN(AD1568/2000))))*SQRT(2*Basic!$C$4*9.81)*Tool!$B$125*SIN(RADIANS(90-DEGREES(ASIN(AD1568/2000))))*SQRT(2*Basic!$C$4*9.81)*Tool!$B$125)+(COS(RADIANS(90-DEGREES(ASIN(AD1568/2000))))*SQRT(2*Basic!$C$4*9.81)*COS(RADIANS(90-DEGREES(ASIN(AD1568/2000))))*SQRT(2*Basic!$C$4*9.81))))*SIN(RADIANS(AK1568))+(SQRT(((SQRT((SIN(RADIANS(90-DEGREES(ASIN(AD1568/2000))))*SQRT(2*Basic!$C$4*9.81)*Tool!$B$125*SIN(RADIANS(90-DEGREES(ASIN(AD1568/2000))))*SQRT(2*Basic!$C$4*9.81)*Tool!$B$125)+(COS(RADIANS(90-DEGREES(ASIN(AD1568/2000))))*SQRT(2*Basic!$C$4*9.81)*COS(RADIANS(90-DEGREES(ASIN(AD1568/2000))))*SQRT(2*Basic!$C$4*9.81))))*SIN(RADIANS(AK1568))*(SQRT((SIN(RADIANS(90-DEGREES(ASIN(AD1568/2000))))*SQRT(2*Basic!$C$4*9.81)*Tool!$B$125*SIN(RADIANS(90-DEGREES(ASIN(AD1568/2000))))*SQRT(2*Basic!$C$4*9.81)*Tool!$B$125)+(COS(RADIANS(90-DEGREES(ASIN(AD1568/2000))))*SQRT(2*Basic!$C$4*9.81)*COS(RADIANS(90-DEGREES(ASIN(AD1568/2000))))*SQRT(2*Basic!$C$4*9.81))))*SIN(RADIANS(AK1568)))-19.62*(-Basic!$C$3))))*(SQRT((SIN(RADIANS(90-DEGREES(ASIN(AD1568/2000))))*SQRT(2*Basic!$C$4*9.81)*Tool!$B$125*SIN(RADIANS(90-DEGREES(ASIN(AD1568/2000))))*SQRT(2*Basic!$C$4*9.81)*Tool!$B$125)+(COS(RADIANS(90-DEGREES(ASIN(AD1568/2000))))*SQRT(2*Basic!$C$4*9.81)*COS(RADIANS(90-DEGREES(ASIN(AD1568/2000))))*SQRT(2*Basic!$C$4*9.81))))*COS(RADIANS(AK1568))</f>
        <v>5.1977202765266712</v>
      </c>
    </row>
    <row r="1569" spans="6:45" x14ac:dyDescent="0.3">
      <c r="F1569">
        <v>1567</v>
      </c>
      <c r="G1569" s="31">
        <f t="shared" si="158"/>
        <v>4.6195811295521478</v>
      </c>
      <c r="H1569" s="35">
        <f>Tool!$E$10+('Trajectory Map'!G1569*SIN(RADIANS(90-2*DEGREES(ASIN($D$5/2000))))/COS(RADIANS(90-2*DEGREES(ASIN($D$5/2000))))-('Trajectory Map'!G1569*'Trajectory Map'!G1569/((VLOOKUP($D$5,$AD$3:$AR$2002,15,FALSE)*4*COS(RADIANS(90-2*DEGREES(ASIN($D$5/2000))))*COS(RADIANS(90-2*DEGREES(ASIN($D$5/2000))))))))</f>
        <v>2.4410397727304334</v>
      </c>
      <c r="AD1569" s="33">
        <f t="shared" si="162"/>
        <v>1567</v>
      </c>
      <c r="AE1569" s="33">
        <f t="shared" si="159"/>
        <v>1242.7835692508975</v>
      </c>
      <c r="AH1569" s="33">
        <f t="shared" si="160"/>
        <v>51.582158655530932</v>
      </c>
      <c r="AI1569" s="33">
        <f t="shared" si="161"/>
        <v>38.417841344469068</v>
      </c>
      <c r="AK1569" s="75">
        <f t="shared" si="163"/>
        <v>-13.164317311061865</v>
      </c>
      <c r="AN1569" s="64"/>
      <c r="AQ1569" s="64"/>
      <c r="AR1569" s="75">
        <f>(SQRT((SIN(RADIANS(90-DEGREES(ASIN(AD1569/2000))))*SQRT(2*Basic!$C$4*9.81)*Tool!$B$125*SIN(RADIANS(90-DEGREES(ASIN(AD1569/2000))))*SQRT(2*Basic!$C$4*9.81)*Tool!$B$125)+(COS(RADIANS(90-DEGREES(ASIN(AD1569/2000))))*SQRT(2*Basic!$C$4*9.81)*COS(RADIANS(90-DEGREES(ASIN(AD1569/2000))))*SQRT(2*Basic!$C$4*9.81))))*(SQRT((SIN(RADIANS(90-DEGREES(ASIN(AD1569/2000))))*SQRT(2*Basic!$C$4*9.81)*Tool!$B$125*SIN(RADIANS(90-DEGREES(ASIN(AD1569/2000))))*SQRT(2*Basic!$C$4*9.81)*Tool!$B$125)+(COS(RADIANS(90-DEGREES(ASIN(AD1569/2000))))*SQRT(2*Basic!$C$4*9.81)*COS(RADIANS(90-DEGREES(ASIN(AD1569/2000))))*SQRT(2*Basic!$C$4*9.81))))/(2*9.81)</f>
        <v>1.4859320460100003</v>
      </c>
      <c r="AS1569" s="75">
        <f>(1/9.81)*((SQRT((SIN(RADIANS(90-DEGREES(ASIN(AD1569/2000))))*SQRT(2*Basic!$C$4*9.81)*Tool!$B$125*SIN(RADIANS(90-DEGREES(ASIN(AD1569/2000))))*SQRT(2*Basic!$C$4*9.81)*Tool!$B$125)+(COS(RADIANS(90-DEGREES(ASIN(AD1569/2000))))*SQRT(2*Basic!$C$4*9.81)*COS(RADIANS(90-DEGREES(ASIN(AD1569/2000))))*SQRT(2*Basic!$C$4*9.81))))*SIN(RADIANS(AK1569))+(SQRT(((SQRT((SIN(RADIANS(90-DEGREES(ASIN(AD1569/2000))))*SQRT(2*Basic!$C$4*9.81)*Tool!$B$125*SIN(RADIANS(90-DEGREES(ASIN(AD1569/2000))))*SQRT(2*Basic!$C$4*9.81)*Tool!$B$125)+(COS(RADIANS(90-DEGREES(ASIN(AD1569/2000))))*SQRT(2*Basic!$C$4*9.81)*COS(RADIANS(90-DEGREES(ASIN(AD1569/2000))))*SQRT(2*Basic!$C$4*9.81))))*SIN(RADIANS(AK1569))*(SQRT((SIN(RADIANS(90-DEGREES(ASIN(AD1569/2000))))*SQRT(2*Basic!$C$4*9.81)*Tool!$B$125*SIN(RADIANS(90-DEGREES(ASIN(AD1569/2000))))*SQRT(2*Basic!$C$4*9.81)*Tool!$B$125)+(COS(RADIANS(90-DEGREES(ASIN(AD1569/2000))))*SQRT(2*Basic!$C$4*9.81)*COS(RADIANS(90-DEGREES(ASIN(AD1569/2000))))*SQRT(2*Basic!$C$4*9.81))))*SIN(RADIANS(AK1569)))-19.62*(-Basic!$C$3))))*(SQRT((SIN(RADIANS(90-DEGREES(ASIN(AD1569/2000))))*SQRT(2*Basic!$C$4*9.81)*Tool!$B$125*SIN(RADIANS(90-DEGREES(ASIN(AD1569/2000))))*SQRT(2*Basic!$C$4*9.81)*Tool!$B$125)+(COS(RADIANS(90-DEGREES(ASIN(AD1569/2000))))*SQRT(2*Basic!$C$4*9.81)*COS(RADIANS(90-DEGREES(ASIN(AD1569/2000))))*SQRT(2*Basic!$C$4*9.81))))*COS(RADIANS(AK1569))</f>
        <v>5.1930527548449943</v>
      </c>
    </row>
    <row r="1570" spans="6:45" x14ac:dyDescent="0.3">
      <c r="F1570">
        <v>1568</v>
      </c>
      <c r="G1570" s="31">
        <f t="shared" si="158"/>
        <v>4.6225291711153593</v>
      </c>
      <c r="H1570" s="35">
        <f>Tool!$E$10+('Trajectory Map'!G1570*SIN(RADIANS(90-2*DEGREES(ASIN($D$5/2000))))/COS(RADIANS(90-2*DEGREES(ASIN($D$5/2000))))-('Trajectory Map'!G1570*'Trajectory Map'!G1570/((VLOOKUP($D$5,$AD$3:$AR$2002,15,FALSE)*4*COS(RADIANS(90-2*DEGREES(ASIN($D$5/2000))))*COS(RADIANS(90-2*DEGREES(ASIN($D$5/2000))))))))</f>
        <v>2.4360609619072253</v>
      </c>
      <c r="AD1570" s="33">
        <f t="shared" si="162"/>
        <v>1568</v>
      </c>
      <c r="AE1570" s="33">
        <f t="shared" si="159"/>
        <v>1241.5216470122459</v>
      </c>
      <c r="AH1570" s="33">
        <f t="shared" si="160"/>
        <v>51.628284852942997</v>
      </c>
      <c r="AI1570" s="33">
        <f t="shared" si="161"/>
        <v>38.371715147057003</v>
      </c>
      <c r="AK1570" s="75">
        <f t="shared" si="163"/>
        <v>-13.256569705885994</v>
      </c>
      <c r="AN1570" s="64"/>
      <c r="AQ1570" s="64"/>
      <c r="AR1570" s="75">
        <f>(SQRT((SIN(RADIANS(90-DEGREES(ASIN(AD1570/2000))))*SQRT(2*Basic!$C$4*9.81)*Tool!$B$125*SIN(RADIANS(90-DEGREES(ASIN(AD1570/2000))))*SQRT(2*Basic!$C$4*9.81)*Tool!$B$125)+(COS(RADIANS(90-DEGREES(ASIN(AD1570/2000))))*SQRT(2*Basic!$C$4*9.81)*COS(RADIANS(90-DEGREES(ASIN(AD1570/2000))))*SQRT(2*Basic!$C$4*9.81))))*(SQRT((SIN(RADIANS(90-DEGREES(ASIN(AD1570/2000))))*SQRT(2*Basic!$C$4*9.81)*Tool!$B$125*SIN(RADIANS(90-DEGREES(ASIN(AD1570/2000))))*SQRT(2*Basic!$C$4*9.81)*Tool!$B$125)+(COS(RADIANS(90-DEGREES(ASIN(AD1570/2000))))*SQRT(2*Basic!$C$4*9.81)*COS(RADIANS(90-DEGREES(ASIN(AD1570/2000))))*SQRT(2*Basic!$C$4*9.81))))/(2*9.81)</f>
        <v>1.4867725081600005</v>
      </c>
      <c r="AS1570" s="75">
        <f>(1/9.81)*((SQRT((SIN(RADIANS(90-DEGREES(ASIN(AD1570/2000))))*SQRT(2*Basic!$C$4*9.81)*Tool!$B$125*SIN(RADIANS(90-DEGREES(ASIN(AD1570/2000))))*SQRT(2*Basic!$C$4*9.81)*Tool!$B$125)+(COS(RADIANS(90-DEGREES(ASIN(AD1570/2000))))*SQRT(2*Basic!$C$4*9.81)*COS(RADIANS(90-DEGREES(ASIN(AD1570/2000))))*SQRT(2*Basic!$C$4*9.81))))*SIN(RADIANS(AK1570))+(SQRT(((SQRT((SIN(RADIANS(90-DEGREES(ASIN(AD1570/2000))))*SQRT(2*Basic!$C$4*9.81)*Tool!$B$125*SIN(RADIANS(90-DEGREES(ASIN(AD1570/2000))))*SQRT(2*Basic!$C$4*9.81)*Tool!$B$125)+(COS(RADIANS(90-DEGREES(ASIN(AD1570/2000))))*SQRT(2*Basic!$C$4*9.81)*COS(RADIANS(90-DEGREES(ASIN(AD1570/2000))))*SQRT(2*Basic!$C$4*9.81))))*SIN(RADIANS(AK1570))*(SQRT((SIN(RADIANS(90-DEGREES(ASIN(AD1570/2000))))*SQRT(2*Basic!$C$4*9.81)*Tool!$B$125*SIN(RADIANS(90-DEGREES(ASIN(AD1570/2000))))*SQRT(2*Basic!$C$4*9.81)*Tool!$B$125)+(COS(RADIANS(90-DEGREES(ASIN(AD1570/2000))))*SQRT(2*Basic!$C$4*9.81)*COS(RADIANS(90-DEGREES(ASIN(AD1570/2000))))*SQRT(2*Basic!$C$4*9.81))))*SIN(RADIANS(AK1570)))-19.62*(-Basic!$C$3))))*(SQRT((SIN(RADIANS(90-DEGREES(ASIN(AD1570/2000))))*SQRT(2*Basic!$C$4*9.81)*Tool!$B$125*SIN(RADIANS(90-DEGREES(ASIN(AD1570/2000))))*SQRT(2*Basic!$C$4*9.81)*Tool!$B$125)+(COS(RADIANS(90-DEGREES(ASIN(AD1570/2000))))*SQRT(2*Basic!$C$4*9.81)*COS(RADIANS(90-DEGREES(ASIN(AD1570/2000))))*SQRT(2*Basic!$C$4*9.81))))*COS(RADIANS(AK1570))</f>
        <v>5.1883688606336191</v>
      </c>
    </row>
    <row r="1571" spans="6:45" x14ac:dyDescent="0.3">
      <c r="F1571">
        <v>1569</v>
      </c>
      <c r="G1571" s="31">
        <f t="shared" si="158"/>
        <v>4.6254772126785708</v>
      </c>
      <c r="H1571" s="35">
        <f>Tool!$E$10+('Trajectory Map'!G1571*SIN(RADIANS(90-2*DEGREES(ASIN($D$5/2000))))/COS(RADIANS(90-2*DEGREES(ASIN($D$5/2000))))-('Trajectory Map'!G1571*'Trajectory Map'!G1571/((VLOOKUP($D$5,$AD$3:$AR$2002,15,FALSE)*4*COS(RADIANS(90-2*DEGREES(ASIN($D$5/2000))))*COS(RADIANS(90-2*DEGREES(ASIN($D$5/2000))))))))</f>
        <v>2.4310786974905021</v>
      </c>
      <c r="AD1571" s="33">
        <f t="shared" si="162"/>
        <v>1569</v>
      </c>
      <c r="AE1571" s="33">
        <f t="shared" si="159"/>
        <v>1240.2576345259884</v>
      </c>
      <c r="AH1571" s="33">
        <f t="shared" si="160"/>
        <v>51.674457997217743</v>
      </c>
      <c r="AI1571" s="33">
        <f t="shared" si="161"/>
        <v>38.325542002782257</v>
      </c>
      <c r="AK1571" s="75">
        <f t="shared" si="163"/>
        <v>-13.348915994435487</v>
      </c>
      <c r="AN1571" s="64"/>
      <c r="AQ1571" s="64"/>
      <c r="AR1571" s="75">
        <f>(SQRT((SIN(RADIANS(90-DEGREES(ASIN(AD1571/2000))))*SQRT(2*Basic!$C$4*9.81)*Tool!$B$125*SIN(RADIANS(90-DEGREES(ASIN(AD1571/2000))))*SQRT(2*Basic!$C$4*9.81)*Tool!$B$125)+(COS(RADIANS(90-DEGREES(ASIN(AD1571/2000))))*SQRT(2*Basic!$C$4*9.81)*COS(RADIANS(90-DEGREES(ASIN(AD1571/2000))))*SQRT(2*Basic!$C$4*9.81))))*(SQRT((SIN(RADIANS(90-DEGREES(ASIN(AD1571/2000))))*SQRT(2*Basic!$C$4*9.81)*Tool!$B$125*SIN(RADIANS(90-DEGREES(ASIN(AD1571/2000))))*SQRT(2*Basic!$C$4*9.81)*Tool!$B$125)+(COS(RADIANS(90-DEGREES(ASIN(AD1571/2000))))*SQRT(2*Basic!$C$4*9.81)*COS(RADIANS(90-DEGREES(ASIN(AD1571/2000))))*SQRT(2*Basic!$C$4*9.81))))/(2*9.81)</f>
        <v>1.4876135064900002</v>
      </c>
      <c r="AS1571" s="75">
        <f>(1/9.81)*((SQRT((SIN(RADIANS(90-DEGREES(ASIN(AD1571/2000))))*SQRT(2*Basic!$C$4*9.81)*Tool!$B$125*SIN(RADIANS(90-DEGREES(ASIN(AD1571/2000))))*SQRT(2*Basic!$C$4*9.81)*Tool!$B$125)+(COS(RADIANS(90-DEGREES(ASIN(AD1571/2000))))*SQRT(2*Basic!$C$4*9.81)*COS(RADIANS(90-DEGREES(ASIN(AD1571/2000))))*SQRT(2*Basic!$C$4*9.81))))*SIN(RADIANS(AK1571))+(SQRT(((SQRT((SIN(RADIANS(90-DEGREES(ASIN(AD1571/2000))))*SQRT(2*Basic!$C$4*9.81)*Tool!$B$125*SIN(RADIANS(90-DEGREES(ASIN(AD1571/2000))))*SQRT(2*Basic!$C$4*9.81)*Tool!$B$125)+(COS(RADIANS(90-DEGREES(ASIN(AD1571/2000))))*SQRT(2*Basic!$C$4*9.81)*COS(RADIANS(90-DEGREES(ASIN(AD1571/2000))))*SQRT(2*Basic!$C$4*9.81))))*SIN(RADIANS(AK1571))*(SQRT((SIN(RADIANS(90-DEGREES(ASIN(AD1571/2000))))*SQRT(2*Basic!$C$4*9.81)*Tool!$B$125*SIN(RADIANS(90-DEGREES(ASIN(AD1571/2000))))*SQRT(2*Basic!$C$4*9.81)*Tool!$B$125)+(COS(RADIANS(90-DEGREES(ASIN(AD1571/2000))))*SQRT(2*Basic!$C$4*9.81)*COS(RADIANS(90-DEGREES(ASIN(AD1571/2000))))*SQRT(2*Basic!$C$4*9.81))))*SIN(RADIANS(AK1571)))-19.62*(-Basic!$C$3))))*(SQRT((SIN(RADIANS(90-DEGREES(ASIN(AD1571/2000))))*SQRT(2*Basic!$C$4*9.81)*Tool!$B$125*SIN(RADIANS(90-DEGREES(ASIN(AD1571/2000))))*SQRT(2*Basic!$C$4*9.81)*Tool!$B$125)+(COS(RADIANS(90-DEGREES(ASIN(AD1571/2000))))*SQRT(2*Basic!$C$4*9.81)*COS(RADIANS(90-DEGREES(ASIN(AD1571/2000))))*SQRT(2*Basic!$C$4*9.81))))*COS(RADIANS(AK1571))</f>
        <v>5.1836685844803982</v>
      </c>
    </row>
    <row r="1572" spans="6:45" x14ac:dyDescent="0.3">
      <c r="F1572">
        <v>1570</v>
      </c>
      <c r="G1572" s="31">
        <f t="shared" si="158"/>
        <v>4.6284252542417823</v>
      </c>
      <c r="H1572" s="35">
        <f>Tool!$E$10+('Trajectory Map'!G1572*SIN(RADIANS(90-2*DEGREES(ASIN($D$5/2000))))/COS(RADIANS(90-2*DEGREES(ASIN($D$5/2000))))-('Trajectory Map'!G1572*'Trajectory Map'!G1572/((VLOOKUP($D$5,$AD$3:$AR$2002,15,FALSE)*4*COS(RADIANS(90-2*DEGREES(ASIN($D$5/2000))))*COS(RADIANS(90-2*DEGREES(ASIN($D$5/2000))))))))</f>
        <v>2.4260929794802637</v>
      </c>
      <c r="AD1572" s="33">
        <f t="shared" si="162"/>
        <v>1570</v>
      </c>
      <c r="AE1572" s="33">
        <f t="shared" si="159"/>
        <v>1238.9915253947463</v>
      </c>
      <c r="AH1572" s="33">
        <f t="shared" si="160"/>
        <v>51.720678262072262</v>
      </c>
      <c r="AI1572" s="33">
        <f t="shared" si="161"/>
        <v>38.279321737927738</v>
      </c>
      <c r="AK1572" s="75">
        <f t="shared" si="163"/>
        <v>-13.441356524144524</v>
      </c>
      <c r="AN1572" s="64"/>
      <c r="AQ1572" s="64"/>
      <c r="AR1572" s="75">
        <f>(SQRT((SIN(RADIANS(90-DEGREES(ASIN(AD1572/2000))))*SQRT(2*Basic!$C$4*9.81)*Tool!$B$125*SIN(RADIANS(90-DEGREES(ASIN(AD1572/2000))))*SQRT(2*Basic!$C$4*9.81)*Tool!$B$125)+(COS(RADIANS(90-DEGREES(ASIN(AD1572/2000))))*SQRT(2*Basic!$C$4*9.81)*COS(RADIANS(90-DEGREES(ASIN(AD1572/2000))))*SQRT(2*Basic!$C$4*9.81))))*(SQRT((SIN(RADIANS(90-DEGREES(ASIN(AD1572/2000))))*SQRT(2*Basic!$C$4*9.81)*Tool!$B$125*SIN(RADIANS(90-DEGREES(ASIN(AD1572/2000))))*SQRT(2*Basic!$C$4*9.81)*Tool!$B$125)+(COS(RADIANS(90-DEGREES(ASIN(AD1572/2000))))*SQRT(2*Basic!$C$4*9.81)*COS(RADIANS(90-DEGREES(ASIN(AD1572/2000))))*SQRT(2*Basic!$C$4*9.81))))/(2*9.81)</f>
        <v>1.4884550410000004</v>
      </c>
      <c r="AS1572" s="75">
        <f>(1/9.81)*((SQRT((SIN(RADIANS(90-DEGREES(ASIN(AD1572/2000))))*SQRT(2*Basic!$C$4*9.81)*Tool!$B$125*SIN(RADIANS(90-DEGREES(ASIN(AD1572/2000))))*SQRT(2*Basic!$C$4*9.81)*Tool!$B$125)+(COS(RADIANS(90-DEGREES(ASIN(AD1572/2000))))*SQRT(2*Basic!$C$4*9.81)*COS(RADIANS(90-DEGREES(ASIN(AD1572/2000))))*SQRT(2*Basic!$C$4*9.81))))*SIN(RADIANS(AK1572))+(SQRT(((SQRT((SIN(RADIANS(90-DEGREES(ASIN(AD1572/2000))))*SQRT(2*Basic!$C$4*9.81)*Tool!$B$125*SIN(RADIANS(90-DEGREES(ASIN(AD1572/2000))))*SQRT(2*Basic!$C$4*9.81)*Tool!$B$125)+(COS(RADIANS(90-DEGREES(ASIN(AD1572/2000))))*SQRT(2*Basic!$C$4*9.81)*COS(RADIANS(90-DEGREES(ASIN(AD1572/2000))))*SQRT(2*Basic!$C$4*9.81))))*SIN(RADIANS(AK1572))*(SQRT((SIN(RADIANS(90-DEGREES(ASIN(AD1572/2000))))*SQRT(2*Basic!$C$4*9.81)*Tool!$B$125*SIN(RADIANS(90-DEGREES(ASIN(AD1572/2000))))*SQRT(2*Basic!$C$4*9.81)*Tool!$B$125)+(COS(RADIANS(90-DEGREES(ASIN(AD1572/2000))))*SQRT(2*Basic!$C$4*9.81)*COS(RADIANS(90-DEGREES(ASIN(AD1572/2000))))*SQRT(2*Basic!$C$4*9.81))))*SIN(RADIANS(AK1572)))-19.62*(-Basic!$C$3))))*(SQRT((SIN(RADIANS(90-DEGREES(ASIN(AD1572/2000))))*SQRT(2*Basic!$C$4*9.81)*Tool!$B$125*SIN(RADIANS(90-DEGREES(ASIN(AD1572/2000))))*SQRT(2*Basic!$C$4*9.81)*Tool!$B$125)+(COS(RADIANS(90-DEGREES(ASIN(AD1572/2000))))*SQRT(2*Basic!$C$4*9.81)*COS(RADIANS(90-DEGREES(ASIN(AD1572/2000))))*SQRT(2*Basic!$C$4*9.81))))*COS(RADIANS(AK1572))</f>
        <v>5.1789519169117488</v>
      </c>
    </row>
    <row r="1573" spans="6:45" x14ac:dyDescent="0.3">
      <c r="F1573">
        <v>1571</v>
      </c>
      <c r="G1573" s="31">
        <f t="shared" si="158"/>
        <v>4.6313732958049938</v>
      </c>
      <c r="H1573" s="35">
        <f>Tool!$E$10+('Trajectory Map'!G1573*SIN(RADIANS(90-2*DEGREES(ASIN($D$5/2000))))/COS(RADIANS(90-2*DEGREES(ASIN($D$5/2000))))-('Trajectory Map'!G1573*'Trajectory Map'!G1573/((VLOOKUP($D$5,$AD$3:$AR$2002,15,FALSE)*4*COS(RADIANS(90-2*DEGREES(ASIN($D$5/2000))))*COS(RADIANS(90-2*DEGREES(ASIN($D$5/2000))))))))</f>
        <v>2.4211038078765128</v>
      </c>
      <c r="AD1573" s="33">
        <f t="shared" si="162"/>
        <v>1571</v>
      </c>
      <c r="AE1573" s="33">
        <f t="shared" si="159"/>
        <v>1237.723313184332</v>
      </c>
      <c r="AH1573" s="33">
        <f t="shared" si="160"/>
        <v>51.766945822234703</v>
      </c>
      <c r="AI1573" s="33">
        <f t="shared" si="161"/>
        <v>38.233054177765297</v>
      </c>
      <c r="AK1573" s="75">
        <f t="shared" si="163"/>
        <v>-13.533891644469406</v>
      </c>
      <c r="AN1573" s="64"/>
      <c r="AQ1573" s="64"/>
      <c r="AR1573" s="75">
        <f>(SQRT((SIN(RADIANS(90-DEGREES(ASIN(AD1573/2000))))*SQRT(2*Basic!$C$4*9.81)*Tool!$B$125*SIN(RADIANS(90-DEGREES(ASIN(AD1573/2000))))*SQRT(2*Basic!$C$4*9.81)*Tool!$B$125)+(COS(RADIANS(90-DEGREES(ASIN(AD1573/2000))))*SQRT(2*Basic!$C$4*9.81)*COS(RADIANS(90-DEGREES(ASIN(AD1573/2000))))*SQRT(2*Basic!$C$4*9.81))))*(SQRT((SIN(RADIANS(90-DEGREES(ASIN(AD1573/2000))))*SQRT(2*Basic!$C$4*9.81)*Tool!$B$125*SIN(RADIANS(90-DEGREES(ASIN(AD1573/2000))))*SQRT(2*Basic!$C$4*9.81)*Tool!$B$125)+(COS(RADIANS(90-DEGREES(ASIN(AD1573/2000))))*SQRT(2*Basic!$C$4*9.81)*COS(RADIANS(90-DEGREES(ASIN(AD1573/2000))))*SQRT(2*Basic!$C$4*9.81))))/(2*9.81)</f>
        <v>1.48929711169</v>
      </c>
      <c r="AS1573" s="75">
        <f>(1/9.81)*((SQRT((SIN(RADIANS(90-DEGREES(ASIN(AD1573/2000))))*SQRT(2*Basic!$C$4*9.81)*Tool!$B$125*SIN(RADIANS(90-DEGREES(ASIN(AD1573/2000))))*SQRT(2*Basic!$C$4*9.81)*Tool!$B$125)+(COS(RADIANS(90-DEGREES(ASIN(AD1573/2000))))*SQRT(2*Basic!$C$4*9.81)*COS(RADIANS(90-DEGREES(ASIN(AD1573/2000))))*SQRT(2*Basic!$C$4*9.81))))*SIN(RADIANS(AK1573))+(SQRT(((SQRT((SIN(RADIANS(90-DEGREES(ASIN(AD1573/2000))))*SQRT(2*Basic!$C$4*9.81)*Tool!$B$125*SIN(RADIANS(90-DEGREES(ASIN(AD1573/2000))))*SQRT(2*Basic!$C$4*9.81)*Tool!$B$125)+(COS(RADIANS(90-DEGREES(ASIN(AD1573/2000))))*SQRT(2*Basic!$C$4*9.81)*COS(RADIANS(90-DEGREES(ASIN(AD1573/2000))))*SQRT(2*Basic!$C$4*9.81))))*SIN(RADIANS(AK1573))*(SQRT((SIN(RADIANS(90-DEGREES(ASIN(AD1573/2000))))*SQRT(2*Basic!$C$4*9.81)*Tool!$B$125*SIN(RADIANS(90-DEGREES(ASIN(AD1573/2000))))*SQRT(2*Basic!$C$4*9.81)*Tool!$B$125)+(COS(RADIANS(90-DEGREES(ASIN(AD1573/2000))))*SQRT(2*Basic!$C$4*9.81)*COS(RADIANS(90-DEGREES(ASIN(AD1573/2000))))*SQRT(2*Basic!$C$4*9.81))))*SIN(RADIANS(AK1573)))-19.62*(-Basic!$C$3))))*(SQRT((SIN(RADIANS(90-DEGREES(ASIN(AD1573/2000))))*SQRT(2*Basic!$C$4*9.81)*Tool!$B$125*SIN(RADIANS(90-DEGREES(ASIN(AD1573/2000))))*SQRT(2*Basic!$C$4*9.81)*Tool!$B$125)+(COS(RADIANS(90-DEGREES(ASIN(AD1573/2000))))*SQRT(2*Basic!$C$4*9.81)*COS(RADIANS(90-DEGREES(ASIN(AD1573/2000))))*SQRT(2*Basic!$C$4*9.81))))*COS(RADIANS(AK1573))</f>
        <v>5.1742188483915044</v>
      </c>
    </row>
    <row r="1574" spans="6:45" x14ac:dyDescent="0.3">
      <c r="F1574">
        <v>1572</v>
      </c>
      <c r="G1574" s="31">
        <f t="shared" si="158"/>
        <v>4.6343213373682044</v>
      </c>
      <c r="H1574" s="35">
        <f>Tool!$E$10+('Trajectory Map'!G1574*SIN(RADIANS(90-2*DEGREES(ASIN($D$5/2000))))/COS(RADIANS(90-2*DEGREES(ASIN($D$5/2000))))-('Trajectory Map'!G1574*'Trajectory Map'!G1574/((VLOOKUP($D$5,$AD$3:$AR$2002,15,FALSE)*4*COS(RADIANS(90-2*DEGREES(ASIN($D$5/2000))))*COS(RADIANS(90-2*DEGREES(ASIN($D$5/2000))))))))</f>
        <v>2.416111182679249</v>
      </c>
      <c r="AD1574" s="33">
        <f t="shared" si="162"/>
        <v>1572</v>
      </c>
      <c r="AE1574" s="33">
        <f t="shared" si="159"/>
        <v>1236.4529914234508</v>
      </c>
      <c r="AH1574" s="33">
        <f t="shared" si="160"/>
        <v>51.813260853452554</v>
      </c>
      <c r="AI1574" s="33">
        <f t="shared" si="161"/>
        <v>38.186739146547446</v>
      </c>
      <c r="AK1574" s="75">
        <f t="shared" si="163"/>
        <v>-13.626521706905109</v>
      </c>
      <c r="AN1574" s="64"/>
      <c r="AQ1574" s="64"/>
      <c r="AR1574" s="75">
        <f>(SQRT((SIN(RADIANS(90-DEGREES(ASIN(AD1574/2000))))*SQRT(2*Basic!$C$4*9.81)*Tool!$B$125*SIN(RADIANS(90-DEGREES(ASIN(AD1574/2000))))*SQRT(2*Basic!$C$4*9.81)*Tool!$B$125)+(COS(RADIANS(90-DEGREES(ASIN(AD1574/2000))))*SQRT(2*Basic!$C$4*9.81)*COS(RADIANS(90-DEGREES(ASIN(AD1574/2000))))*SQRT(2*Basic!$C$4*9.81))))*(SQRT((SIN(RADIANS(90-DEGREES(ASIN(AD1574/2000))))*SQRT(2*Basic!$C$4*9.81)*Tool!$B$125*SIN(RADIANS(90-DEGREES(ASIN(AD1574/2000))))*SQRT(2*Basic!$C$4*9.81)*Tool!$B$125)+(COS(RADIANS(90-DEGREES(ASIN(AD1574/2000))))*SQRT(2*Basic!$C$4*9.81)*COS(RADIANS(90-DEGREES(ASIN(AD1574/2000))))*SQRT(2*Basic!$C$4*9.81))))/(2*9.81)</f>
        <v>1.49013971856</v>
      </c>
      <c r="AS1574" s="75">
        <f>(1/9.81)*((SQRT((SIN(RADIANS(90-DEGREES(ASIN(AD1574/2000))))*SQRT(2*Basic!$C$4*9.81)*Tool!$B$125*SIN(RADIANS(90-DEGREES(ASIN(AD1574/2000))))*SQRT(2*Basic!$C$4*9.81)*Tool!$B$125)+(COS(RADIANS(90-DEGREES(ASIN(AD1574/2000))))*SQRT(2*Basic!$C$4*9.81)*COS(RADIANS(90-DEGREES(ASIN(AD1574/2000))))*SQRT(2*Basic!$C$4*9.81))))*SIN(RADIANS(AK1574))+(SQRT(((SQRT((SIN(RADIANS(90-DEGREES(ASIN(AD1574/2000))))*SQRT(2*Basic!$C$4*9.81)*Tool!$B$125*SIN(RADIANS(90-DEGREES(ASIN(AD1574/2000))))*SQRT(2*Basic!$C$4*9.81)*Tool!$B$125)+(COS(RADIANS(90-DEGREES(ASIN(AD1574/2000))))*SQRT(2*Basic!$C$4*9.81)*COS(RADIANS(90-DEGREES(ASIN(AD1574/2000))))*SQRT(2*Basic!$C$4*9.81))))*SIN(RADIANS(AK1574))*(SQRT((SIN(RADIANS(90-DEGREES(ASIN(AD1574/2000))))*SQRT(2*Basic!$C$4*9.81)*Tool!$B$125*SIN(RADIANS(90-DEGREES(ASIN(AD1574/2000))))*SQRT(2*Basic!$C$4*9.81)*Tool!$B$125)+(COS(RADIANS(90-DEGREES(ASIN(AD1574/2000))))*SQRT(2*Basic!$C$4*9.81)*COS(RADIANS(90-DEGREES(ASIN(AD1574/2000))))*SQRT(2*Basic!$C$4*9.81))))*SIN(RADIANS(AK1574)))-19.62*(-Basic!$C$3))))*(SQRT((SIN(RADIANS(90-DEGREES(ASIN(AD1574/2000))))*SQRT(2*Basic!$C$4*9.81)*Tool!$B$125*SIN(RADIANS(90-DEGREES(ASIN(AD1574/2000))))*SQRT(2*Basic!$C$4*9.81)*Tool!$B$125)+(COS(RADIANS(90-DEGREES(ASIN(AD1574/2000))))*SQRT(2*Basic!$C$4*9.81)*COS(RADIANS(90-DEGREES(ASIN(AD1574/2000))))*SQRT(2*Basic!$C$4*9.81))))*COS(RADIANS(AK1574))</f>
        <v>5.1694693693197529</v>
      </c>
    </row>
    <row r="1575" spans="6:45" x14ac:dyDescent="0.3">
      <c r="F1575">
        <v>1573</v>
      </c>
      <c r="G1575" s="31">
        <f t="shared" si="158"/>
        <v>4.6372693789314159</v>
      </c>
      <c r="H1575" s="35">
        <f>Tool!$E$10+('Trajectory Map'!G1575*SIN(RADIANS(90-2*DEGREES(ASIN($D$5/2000))))/COS(RADIANS(90-2*DEGREES(ASIN($D$5/2000))))-('Trajectory Map'!G1575*'Trajectory Map'!G1575/((VLOOKUP($D$5,$AD$3:$AR$2002,15,FALSE)*4*COS(RADIANS(90-2*DEGREES(ASIN($D$5/2000))))*COS(RADIANS(90-2*DEGREES(ASIN($D$5/2000))))))))</f>
        <v>2.4111151038884699</v>
      </c>
      <c r="AD1575" s="33">
        <f t="shared" si="162"/>
        <v>1573</v>
      </c>
      <c r="AE1575" s="33">
        <f t="shared" si="159"/>
        <v>1235.1805536033994</v>
      </c>
      <c r="AH1575" s="33">
        <f t="shared" si="160"/>
        <v>51.859623532501026</v>
      </c>
      <c r="AI1575" s="33">
        <f t="shared" si="161"/>
        <v>38.140376467498974</v>
      </c>
      <c r="AK1575" s="75">
        <f t="shared" si="163"/>
        <v>-13.719247065002051</v>
      </c>
      <c r="AN1575" s="64"/>
      <c r="AQ1575" s="64"/>
      <c r="AR1575" s="75">
        <f>(SQRT((SIN(RADIANS(90-DEGREES(ASIN(AD1575/2000))))*SQRT(2*Basic!$C$4*9.81)*Tool!$B$125*SIN(RADIANS(90-DEGREES(ASIN(AD1575/2000))))*SQRT(2*Basic!$C$4*9.81)*Tool!$B$125)+(COS(RADIANS(90-DEGREES(ASIN(AD1575/2000))))*SQRT(2*Basic!$C$4*9.81)*COS(RADIANS(90-DEGREES(ASIN(AD1575/2000))))*SQRT(2*Basic!$C$4*9.81))))*(SQRT((SIN(RADIANS(90-DEGREES(ASIN(AD1575/2000))))*SQRT(2*Basic!$C$4*9.81)*Tool!$B$125*SIN(RADIANS(90-DEGREES(ASIN(AD1575/2000))))*SQRT(2*Basic!$C$4*9.81)*Tool!$B$125)+(COS(RADIANS(90-DEGREES(ASIN(AD1575/2000))))*SQRT(2*Basic!$C$4*9.81)*COS(RADIANS(90-DEGREES(ASIN(AD1575/2000))))*SQRT(2*Basic!$C$4*9.81))))/(2*9.81)</f>
        <v>1.49098286161</v>
      </c>
      <c r="AS1575" s="75">
        <f>(1/9.81)*((SQRT((SIN(RADIANS(90-DEGREES(ASIN(AD1575/2000))))*SQRT(2*Basic!$C$4*9.81)*Tool!$B$125*SIN(RADIANS(90-DEGREES(ASIN(AD1575/2000))))*SQRT(2*Basic!$C$4*9.81)*Tool!$B$125)+(COS(RADIANS(90-DEGREES(ASIN(AD1575/2000))))*SQRT(2*Basic!$C$4*9.81)*COS(RADIANS(90-DEGREES(ASIN(AD1575/2000))))*SQRT(2*Basic!$C$4*9.81))))*SIN(RADIANS(AK1575))+(SQRT(((SQRT((SIN(RADIANS(90-DEGREES(ASIN(AD1575/2000))))*SQRT(2*Basic!$C$4*9.81)*Tool!$B$125*SIN(RADIANS(90-DEGREES(ASIN(AD1575/2000))))*SQRT(2*Basic!$C$4*9.81)*Tool!$B$125)+(COS(RADIANS(90-DEGREES(ASIN(AD1575/2000))))*SQRT(2*Basic!$C$4*9.81)*COS(RADIANS(90-DEGREES(ASIN(AD1575/2000))))*SQRT(2*Basic!$C$4*9.81))))*SIN(RADIANS(AK1575))*(SQRT((SIN(RADIANS(90-DEGREES(ASIN(AD1575/2000))))*SQRT(2*Basic!$C$4*9.81)*Tool!$B$125*SIN(RADIANS(90-DEGREES(ASIN(AD1575/2000))))*SQRT(2*Basic!$C$4*9.81)*Tool!$B$125)+(COS(RADIANS(90-DEGREES(ASIN(AD1575/2000))))*SQRT(2*Basic!$C$4*9.81)*COS(RADIANS(90-DEGREES(ASIN(AD1575/2000))))*SQRT(2*Basic!$C$4*9.81))))*SIN(RADIANS(AK1575)))-19.62*(-Basic!$C$3))))*(SQRT((SIN(RADIANS(90-DEGREES(ASIN(AD1575/2000))))*SQRT(2*Basic!$C$4*9.81)*Tool!$B$125*SIN(RADIANS(90-DEGREES(ASIN(AD1575/2000))))*SQRT(2*Basic!$C$4*9.81)*Tool!$B$125)+(COS(RADIANS(90-DEGREES(ASIN(AD1575/2000))))*SQRT(2*Basic!$C$4*9.81)*COS(RADIANS(90-DEGREES(ASIN(AD1575/2000))))*SQRT(2*Basic!$C$4*9.81))))*COS(RADIANS(AK1575))</f>
        <v>5.1647034700316468</v>
      </c>
    </row>
    <row r="1576" spans="6:45" x14ac:dyDescent="0.3">
      <c r="F1576">
        <v>1574</v>
      </c>
      <c r="G1576" s="31">
        <f t="shared" si="158"/>
        <v>4.6402174204946274</v>
      </c>
      <c r="H1576" s="35">
        <f>Tool!$E$10+('Trajectory Map'!G1576*SIN(RADIANS(90-2*DEGREES(ASIN($D$5/2000))))/COS(RADIANS(90-2*DEGREES(ASIN($D$5/2000))))-('Trajectory Map'!G1576*'Trajectory Map'!G1576/((VLOOKUP($D$5,$AD$3:$AR$2002,15,FALSE)*4*COS(RADIANS(90-2*DEGREES(ASIN($D$5/2000))))*COS(RADIANS(90-2*DEGREES(ASIN($D$5/2000))))))))</f>
        <v>2.4061155715041762</v>
      </c>
      <c r="AD1576" s="33">
        <f t="shared" si="162"/>
        <v>1574</v>
      </c>
      <c r="AE1576" s="33">
        <f t="shared" si="159"/>
        <v>1233.9059931777624</v>
      </c>
      <c r="AH1576" s="33">
        <f t="shared" si="160"/>
        <v>51.906034037191525</v>
      </c>
      <c r="AI1576" s="33">
        <f t="shared" si="161"/>
        <v>38.093965962808475</v>
      </c>
      <c r="AK1576" s="75">
        <f t="shared" si="163"/>
        <v>-13.812068074383049</v>
      </c>
      <c r="AN1576" s="64"/>
      <c r="AQ1576" s="64"/>
      <c r="AR1576" s="75">
        <f>(SQRT((SIN(RADIANS(90-DEGREES(ASIN(AD1576/2000))))*SQRT(2*Basic!$C$4*9.81)*Tool!$B$125*SIN(RADIANS(90-DEGREES(ASIN(AD1576/2000))))*SQRT(2*Basic!$C$4*9.81)*Tool!$B$125)+(COS(RADIANS(90-DEGREES(ASIN(AD1576/2000))))*SQRT(2*Basic!$C$4*9.81)*COS(RADIANS(90-DEGREES(ASIN(AD1576/2000))))*SQRT(2*Basic!$C$4*9.81))))*(SQRT((SIN(RADIANS(90-DEGREES(ASIN(AD1576/2000))))*SQRT(2*Basic!$C$4*9.81)*Tool!$B$125*SIN(RADIANS(90-DEGREES(ASIN(AD1576/2000))))*SQRT(2*Basic!$C$4*9.81)*Tool!$B$125)+(COS(RADIANS(90-DEGREES(ASIN(AD1576/2000))))*SQRT(2*Basic!$C$4*9.81)*COS(RADIANS(90-DEGREES(ASIN(AD1576/2000))))*SQRT(2*Basic!$C$4*9.81))))/(2*9.81)</f>
        <v>1.4918265408399998</v>
      </c>
      <c r="AS1576" s="75">
        <f>(1/9.81)*((SQRT((SIN(RADIANS(90-DEGREES(ASIN(AD1576/2000))))*SQRT(2*Basic!$C$4*9.81)*Tool!$B$125*SIN(RADIANS(90-DEGREES(ASIN(AD1576/2000))))*SQRT(2*Basic!$C$4*9.81)*Tool!$B$125)+(COS(RADIANS(90-DEGREES(ASIN(AD1576/2000))))*SQRT(2*Basic!$C$4*9.81)*COS(RADIANS(90-DEGREES(ASIN(AD1576/2000))))*SQRT(2*Basic!$C$4*9.81))))*SIN(RADIANS(AK1576))+(SQRT(((SQRT((SIN(RADIANS(90-DEGREES(ASIN(AD1576/2000))))*SQRT(2*Basic!$C$4*9.81)*Tool!$B$125*SIN(RADIANS(90-DEGREES(ASIN(AD1576/2000))))*SQRT(2*Basic!$C$4*9.81)*Tool!$B$125)+(COS(RADIANS(90-DEGREES(ASIN(AD1576/2000))))*SQRT(2*Basic!$C$4*9.81)*COS(RADIANS(90-DEGREES(ASIN(AD1576/2000))))*SQRT(2*Basic!$C$4*9.81))))*SIN(RADIANS(AK1576))*(SQRT((SIN(RADIANS(90-DEGREES(ASIN(AD1576/2000))))*SQRT(2*Basic!$C$4*9.81)*Tool!$B$125*SIN(RADIANS(90-DEGREES(ASIN(AD1576/2000))))*SQRT(2*Basic!$C$4*9.81)*Tool!$B$125)+(COS(RADIANS(90-DEGREES(ASIN(AD1576/2000))))*SQRT(2*Basic!$C$4*9.81)*COS(RADIANS(90-DEGREES(ASIN(AD1576/2000))))*SQRT(2*Basic!$C$4*9.81))))*SIN(RADIANS(AK1576)))-19.62*(-Basic!$C$3))))*(SQRT((SIN(RADIANS(90-DEGREES(ASIN(AD1576/2000))))*SQRT(2*Basic!$C$4*9.81)*Tool!$B$125*SIN(RADIANS(90-DEGREES(ASIN(AD1576/2000))))*SQRT(2*Basic!$C$4*9.81)*Tool!$B$125)+(COS(RADIANS(90-DEGREES(ASIN(AD1576/2000))))*SQRT(2*Basic!$C$4*9.81)*COS(RADIANS(90-DEGREES(ASIN(AD1576/2000))))*SQRT(2*Basic!$C$4*9.81))))*COS(RADIANS(AK1576))</f>
        <v>5.1599211407962047</v>
      </c>
    </row>
    <row r="1577" spans="6:45" x14ac:dyDescent="0.3">
      <c r="F1577">
        <v>1575</v>
      </c>
      <c r="G1577" s="31">
        <f t="shared" si="158"/>
        <v>4.6431654620578389</v>
      </c>
      <c r="H1577" s="35">
        <f>Tool!$E$10+('Trajectory Map'!G1577*SIN(RADIANS(90-2*DEGREES(ASIN($D$5/2000))))/COS(RADIANS(90-2*DEGREES(ASIN($D$5/2000))))-('Trajectory Map'!G1577*'Trajectory Map'!G1577/((VLOOKUP($D$5,$AD$3:$AR$2002,15,FALSE)*4*COS(RADIANS(90-2*DEGREES(ASIN($D$5/2000))))*COS(RADIANS(90-2*DEGREES(ASIN($D$5/2000))))))))</f>
        <v>2.4011125855263682</v>
      </c>
      <c r="AD1577" s="33">
        <f t="shared" si="162"/>
        <v>1575</v>
      </c>
      <c r="AE1577" s="33">
        <f t="shared" si="159"/>
        <v>1232.629303562105</v>
      </c>
      <c r="AH1577" s="33">
        <f t="shared" si="160"/>
        <v>51.952492546380142</v>
      </c>
      <c r="AI1577" s="33">
        <f t="shared" si="161"/>
        <v>38.047507453619858</v>
      </c>
      <c r="AK1577" s="75">
        <f t="shared" si="163"/>
        <v>-13.904985092760285</v>
      </c>
      <c r="AN1577" s="64"/>
      <c r="AQ1577" s="64"/>
      <c r="AR1577" s="75">
        <f>(SQRT((SIN(RADIANS(90-DEGREES(ASIN(AD1577/2000))))*SQRT(2*Basic!$C$4*9.81)*Tool!$B$125*SIN(RADIANS(90-DEGREES(ASIN(AD1577/2000))))*SQRT(2*Basic!$C$4*9.81)*Tool!$B$125)+(COS(RADIANS(90-DEGREES(ASIN(AD1577/2000))))*SQRT(2*Basic!$C$4*9.81)*COS(RADIANS(90-DEGREES(ASIN(AD1577/2000))))*SQRT(2*Basic!$C$4*9.81))))*(SQRT((SIN(RADIANS(90-DEGREES(ASIN(AD1577/2000))))*SQRT(2*Basic!$C$4*9.81)*Tool!$B$125*SIN(RADIANS(90-DEGREES(ASIN(AD1577/2000))))*SQRT(2*Basic!$C$4*9.81)*Tool!$B$125)+(COS(RADIANS(90-DEGREES(ASIN(AD1577/2000))))*SQRT(2*Basic!$C$4*9.81)*COS(RADIANS(90-DEGREES(ASIN(AD1577/2000))))*SQRT(2*Basic!$C$4*9.81))))/(2*9.81)</f>
        <v>1.4926707562500001</v>
      </c>
      <c r="AS1577" s="75">
        <f>(1/9.81)*((SQRT((SIN(RADIANS(90-DEGREES(ASIN(AD1577/2000))))*SQRT(2*Basic!$C$4*9.81)*Tool!$B$125*SIN(RADIANS(90-DEGREES(ASIN(AD1577/2000))))*SQRT(2*Basic!$C$4*9.81)*Tool!$B$125)+(COS(RADIANS(90-DEGREES(ASIN(AD1577/2000))))*SQRT(2*Basic!$C$4*9.81)*COS(RADIANS(90-DEGREES(ASIN(AD1577/2000))))*SQRT(2*Basic!$C$4*9.81))))*SIN(RADIANS(AK1577))+(SQRT(((SQRT((SIN(RADIANS(90-DEGREES(ASIN(AD1577/2000))))*SQRT(2*Basic!$C$4*9.81)*Tool!$B$125*SIN(RADIANS(90-DEGREES(ASIN(AD1577/2000))))*SQRT(2*Basic!$C$4*9.81)*Tool!$B$125)+(COS(RADIANS(90-DEGREES(ASIN(AD1577/2000))))*SQRT(2*Basic!$C$4*9.81)*COS(RADIANS(90-DEGREES(ASIN(AD1577/2000))))*SQRT(2*Basic!$C$4*9.81))))*SIN(RADIANS(AK1577))*(SQRT((SIN(RADIANS(90-DEGREES(ASIN(AD1577/2000))))*SQRT(2*Basic!$C$4*9.81)*Tool!$B$125*SIN(RADIANS(90-DEGREES(ASIN(AD1577/2000))))*SQRT(2*Basic!$C$4*9.81)*Tool!$B$125)+(COS(RADIANS(90-DEGREES(ASIN(AD1577/2000))))*SQRT(2*Basic!$C$4*9.81)*COS(RADIANS(90-DEGREES(ASIN(AD1577/2000))))*SQRT(2*Basic!$C$4*9.81))))*SIN(RADIANS(AK1577)))-19.62*(-Basic!$C$3))))*(SQRT((SIN(RADIANS(90-DEGREES(ASIN(AD1577/2000))))*SQRT(2*Basic!$C$4*9.81)*Tool!$B$125*SIN(RADIANS(90-DEGREES(ASIN(AD1577/2000))))*SQRT(2*Basic!$C$4*9.81)*Tool!$B$125)+(COS(RADIANS(90-DEGREES(ASIN(AD1577/2000))))*SQRT(2*Basic!$C$4*9.81)*COS(RADIANS(90-DEGREES(ASIN(AD1577/2000))))*SQRT(2*Basic!$C$4*9.81))))*COS(RADIANS(AK1577))</f>
        <v>5.1551223718151151</v>
      </c>
    </row>
    <row r="1578" spans="6:45" x14ac:dyDescent="0.3">
      <c r="F1578">
        <v>1576</v>
      </c>
      <c r="G1578" s="31">
        <f t="shared" si="158"/>
        <v>4.6461135036210504</v>
      </c>
      <c r="H1578" s="35">
        <f>Tool!$E$10+('Trajectory Map'!G1578*SIN(RADIANS(90-2*DEGREES(ASIN($D$5/2000))))/COS(RADIANS(90-2*DEGREES(ASIN($D$5/2000))))-('Trajectory Map'!G1578*'Trajectory Map'!G1578/((VLOOKUP($D$5,$AD$3:$AR$2002,15,FALSE)*4*COS(RADIANS(90-2*DEGREES(ASIN($D$5/2000))))*COS(RADIANS(90-2*DEGREES(ASIN($D$5/2000))))))))</f>
        <v>2.3961061459550463</v>
      </c>
      <c r="AD1578" s="33">
        <f t="shared" si="162"/>
        <v>1576</v>
      </c>
      <c r="AE1578" s="33">
        <f t="shared" si="159"/>
        <v>1231.3504781336628</v>
      </c>
      <c r="AH1578" s="33">
        <f t="shared" si="160"/>
        <v>51.998999239976371</v>
      </c>
      <c r="AI1578" s="33">
        <f t="shared" si="161"/>
        <v>38.001000760023629</v>
      </c>
      <c r="AK1578" s="75">
        <f t="shared" si="163"/>
        <v>-13.997998479952741</v>
      </c>
      <c r="AN1578" s="64"/>
      <c r="AQ1578" s="64"/>
      <c r="AR1578" s="75">
        <f>(SQRT((SIN(RADIANS(90-DEGREES(ASIN(AD1578/2000))))*SQRT(2*Basic!$C$4*9.81)*Tool!$B$125*SIN(RADIANS(90-DEGREES(ASIN(AD1578/2000))))*SQRT(2*Basic!$C$4*9.81)*Tool!$B$125)+(COS(RADIANS(90-DEGREES(ASIN(AD1578/2000))))*SQRT(2*Basic!$C$4*9.81)*COS(RADIANS(90-DEGREES(ASIN(AD1578/2000))))*SQRT(2*Basic!$C$4*9.81))))*(SQRT((SIN(RADIANS(90-DEGREES(ASIN(AD1578/2000))))*SQRT(2*Basic!$C$4*9.81)*Tool!$B$125*SIN(RADIANS(90-DEGREES(ASIN(AD1578/2000))))*SQRT(2*Basic!$C$4*9.81)*Tool!$B$125)+(COS(RADIANS(90-DEGREES(ASIN(AD1578/2000))))*SQRT(2*Basic!$C$4*9.81)*COS(RADIANS(90-DEGREES(ASIN(AD1578/2000))))*SQRT(2*Basic!$C$4*9.81))))/(2*9.81)</f>
        <v>1.4935155078399998</v>
      </c>
      <c r="AS1578" s="75">
        <f>(1/9.81)*((SQRT((SIN(RADIANS(90-DEGREES(ASIN(AD1578/2000))))*SQRT(2*Basic!$C$4*9.81)*Tool!$B$125*SIN(RADIANS(90-DEGREES(ASIN(AD1578/2000))))*SQRT(2*Basic!$C$4*9.81)*Tool!$B$125)+(COS(RADIANS(90-DEGREES(ASIN(AD1578/2000))))*SQRT(2*Basic!$C$4*9.81)*COS(RADIANS(90-DEGREES(ASIN(AD1578/2000))))*SQRT(2*Basic!$C$4*9.81))))*SIN(RADIANS(AK1578))+(SQRT(((SQRT((SIN(RADIANS(90-DEGREES(ASIN(AD1578/2000))))*SQRT(2*Basic!$C$4*9.81)*Tool!$B$125*SIN(RADIANS(90-DEGREES(ASIN(AD1578/2000))))*SQRT(2*Basic!$C$4*9.81)*Tool!$B$125)+(COS(RADIANS(90-DEGREES(ASIN(AD1578/2000))))*SQRT(2*Basic!$C$4*9.81)*COS(RADIANS(90-DEGREES(ASIN(AD1578/2000))))*SQRT(2*Basic!$C$4*9.81))))*SIN(RADIANS(AK1578))*(SQRT((SIN(RADIANS(90-DEGREES(ASIN(AD1578/2000))))*SQRT(2*Basic!$C$4*9.81)*Tool!$B$125*SIN(RADIANS(90-DEGREES(ASIN(AD1578/2000))))*SQRT(2*Basic!$C$4*9.81)*Tool!$B$125)+(COS(RADIANS(90-DEGREES(ASIN(AD1578/2000))))*SQRT(2*Basic!$C$4*9.81)*COS(RADIANS(90-DEGREES(ASIN(AD1578/2000))))*SQRT(2*Basic!$C$4*9.81))))*SIN(RADIANS(AK1578)))-19.62*(-Basic!$C$3))))*(SQRT((SIN(RADIANS(90-DEGREES(ASIN(AD1578/2000))))*SQRT(2*Basic!$C$4*9.81)*Tool!$B$125*SIN(RADIANS(90-DEGREES(ASIN(AD1578/2000))))*SQRT(2*Basic!$C$4*9.81)*Tool!$B$125)+(COS(RADIANS(90-DEGREES(ASIN(AD1578/2000))))*SQRT(2*Basic!$C$4*9.81)*COS(RADIANS(90-DEGREES(ASIN(AD1578/2000))))*SQRT(2*Basic!$C$4*9.81))))*COS(RADIANS(AK1578))</f>
        <v>5.150307153221501</v>
      </c>
    </row>
    <row r="1579" spans="6:45" x14ac:dyDescent="0.3">
      <c r="F1579">
        <v>1577</v>
      </c>
      <c r="G1579" s="31">
        <f t="shared" si="158"/>
        <v>4.649061545184261</v>
      </c>
      <c r="H1579" s="35">
        <f>Tool!$E$10+('Trajectory Map'!G1579*SIN(RADIANS(90-2*DEGREES(ASIN($D$5/2000))))/COS(RADIANS(90-2*DEGREES(ASIN($D$5/2000))))-('Trajectory Map'!G1579*'Trajectory Map'!G1579/((VLOOKUP($D$5,$AD$3:$AR$2002,15,FALSE)*4*COS(RADIANS(90-2*DEGREES(ASIN($D$5/2000))))*COS(RADIANS(90-2*DEGREES(ASIN($D$5/2000))))))))</f>
        <v>2.391096252790212</v>
      </c>
      <c r="AD1579" s="33">
        <f t="shared" si="162"/>
        <v>1577</v>
      </c>
      <c r="AE1579" s="33">
        <f t="shared" si="159"/>
        <v>1230.0695102310276</v>
      </c>
      <c r="AH1579" s="33">
        <f t="shared" si="160"/>
        <v>52.045554298951771</v>
      </c>
      <c r="AI1579" s="33">
        <f t="shared" si="161"/>
        <v>37.954445701048229</v>
      </c>
      <c r="AK1579" s="75">
        <f t="shared" si="163"/>
        <v>-14.091108597903542</v>
      </c>
      <c r="AN1579" s="64"/>
      <c r="AQ1579" s="64"/>
      <c r="AR1579" s="75">
        <f>(SQRT((SIN(RADIANS(90-DEGREES(ASIN(AD1579/2000))))*SQRT(2*Basic!$C$4*9.81)*Tool!$B$125*SIN(RADIANS(90-DEGREES(ASIN(AD1579/2000))))*SQRT(2*Basic!$C$4*9.81)*Tool!$B$125)+(COS(RADIANS(90-DEGREES(ASIN(AD1579/2000))))*SQRT(2*Basic!$C$4*9.81)*COS(RADIANS(90-DEGREES(ASIN(AD1579/2000))))*SQRT(2*Basic!$C$4*9.81))))*(SQRT((SIN(RADIANS(90-DEGREES(ASIN(AD1579/2000))))*SQRT(2*Basic!$C$4*9.81)*Tool!$B$125*SIN(RADIANS(90-DEGREES(ASIN(AD1579/2000))))*SQRT(2*Basic!$C$4*9.81)*Tool!$B$125)+(COS(RADIANS(90-DEGREES(ASIN(AD1579/2000))))*SQRT(2*Basic!$C$4*9.81)*COS(RADIANS(90-DEGREES(ASIN(AD1579/2000))))*SQRT(2*Basic!$C$4*9.81))))/(2*9.81)</f>
        <v>1.49436079561</v>
      </c>
      <c r="AS1579" s="75">
        <f>(1/9.81)*((SQRT((SIN(RADIANS(90-DEGREES(ASIN(AD1579/2000))))*SQRT(2*Basic!$C$4*9.81)*Tool!$B$125*SIN(RADIANS(90-DEGREES(ASIN(AD1579/2000))))*SQRT(2*Basic!$C$4*9.81)*Tool!$B$125)+(COS(RADIANS(90-DEGREES(ASIN(AD1579/2000))))*SQRT(2*Basic!$C$4*9.81)*COS(RADIANS(90-DEGREES(ASIN(AD1579/2000))))*SQRT(2*Basic!$C$4*9.81))))*SIN(RADIANS(AK1579))+(SQRT(((SQRT((SIN(RADIANS(90-DEGREES(ASIN(AD1579/2000))))*SQRT(2*Basic!$C$4*9.81)*Tool!$B$125*SIN(RADIANS(90-DEGREES(ASIN(AD1579/2000))))*SQRT(2*Basic!$C$4*9.81)*Tool!$B$125)+(COS(RADIANS(90-DEGREES(ASIN(AD1579/2000))))*SQRT(2*Basic!$C$4*9.81)*COS(RADIANS(90-DEGREES(ASIN(AD1579/2000))))*SQRT(2*Basic!$C$4*9.81))))*SIN(RADIANS(AK1579))*(SQRT((SIN(RADIANS(90-DEGREES(ASIN(AD1579/2000))))*SQRT(2*Basic!$C$4*9.81)*Tool!$B$125*SIN(RADIANS(90-DEGREES(ASIN(AD1579/2000))))*SQRT(2*Basic!$C$4*9.81)*Tool!$B$125)+(COS(RADIANS(90-DEGREES(ASIN(AD1579/2000))))*SQRT(2*Basic!$C$4*9.81)*COS(RADIANS(90-DEGREES(ASIN(AD1579/2000))))*SQRT(2*Basic!$C$4*9.81))))*SIN(RADIANS(AK1579)))-19.62*(-Basic!$C$3))))*(SQRT((SIN(RADIANS(90-DEGREES(ASIN(AD1579/2000))))*SQRT(2*Basic!$C$4*9.81)*Tool!$B$125*SIN(RADIANS(90-DEGREES(ASIN(AD1579/2000))))*SQRT(2*Basic!$C$4*9.81)*Tool!$B$125)+(COS(RADIANS(90-DEGREES(ASIN(AD1579/2000))))*SQRT(2*Basic!$C$4*9.81)*COS(RADIANS(90-DEGREES(ASIN(AD1579/2000))))*SQRT(2*Basic!$C$4*9.81))))*COS(RADIANS(AK1579))</f>
        <v>5.1454754750786975</v>
      </c>
    </row>
    <row r="1580" spans="6:45" x14ac:dyDescent="0.3">
      <c r="F1580">
        <v>1578</v>
      </c>
      <c r="G1580" s="31">
        <f t="shared" si="158"/>
        <v>4.6520095867474733</v>
      </c>
      <c r="H1580" s="35">
        <f>Tool!$E$10+('Trajectory Map'!G1580*SIN(RADIANS(90-2*DEGREES(ASIN($D$5/2000))))/COS(RADIANS(90-2*DEGREES(ASIN($D$5/2000))))-('Trajectory Map'!G1580*'Trajectory Map'!G1580/((VLOOKUP($D$5,$AD$3:$AR$2002,15,FALSE)*4*COS(RADIANS(90-2*DEGREES(ASIN($D$5/2000))))*COS(RADIANS(90-2*DEGREES(ASIN($D$5/2000))))))))</f>
        <v>2.3860829060318611</v>
      </c>
      <c r="AD1580" s="33">
        <f t="shared" si="162"/>
        <v>1578</v>
      </c>
      <c r="AE1580" s="33">
        <f t="shared" si="159"/>
        <v>1228.7863931538304</v>
      </c>
      <c r="AH1580" s="33">
        <f t="shared" si="160"/>
        <v>52.092157905348806</v>
      </c>
      <c r="AI1580" s="33">
        <f t="shared" si="161"/>
        <v>37.907842094651194</v>
      </c>
      <c r="AK1580" s="75">
        <f t="shared" si="163"/>
        <v>-14.184315810697612</v>
      </c>
      <c r="AN1580" s="64"/>
      <c r="AQ1580" s="64"/>
      <c r="AR1580" s="75">
        <f>(SQRT((SIN(RADIANS(90-DEGREES(ASIN(AD1580/2000))))*SQRT(2*Basic!$C$4*9.81)*Tool!$B$125*SIN(RADIANS(90-DEGREES(ASIN(AD1580/2000))))*SQRT(2*Basic!$C$4*9.81)*Tool!$B$125)+(COS(RADIANS(90-DEGREES(ASIN(AD1580/2000))))*SQRT(2*Basic!$C$4*9.81)*COS(RADIANS(90-DEGREES(ASIN(AD1580/2000))))*SQRT(2*Basic!$C$4*9.81))))*(SQRT((SIN(RADIANS(90-DEGREES(ASIN(AD1580/2000))))*SQRT(2*Basic!$C$4*9.81)*Tool!$B$125*SIN(RADIANS(90-DEGREES(ASIN(AD1580/2000))))*SQRT(2*Basic!$C$4*9.81)*Tool!$B$125)+(COS(RADIANS(90-DEGREES(ASIN(AD1580/2000))))*SQRT(2*Basic!$C$4*9.81)*COS(RADIANS(90-DEGREES(ASIN(AD1580/2000))))*SQRT(2*Basic!$C$4*9.81))))/(2*9.81)</f>
        <v>1.4952066195600002</v>
      </c>
      <c r="AS1580" s="75">
        <f>(1/9.81)*((SQRT((SIN(RADIANS(90-DEGREES(ASIN(AD1580/2000))))*SQRT(2*Basic!$C$4*9.81)*Tool!$B$125*SIN(RADIANS(90-DEGREES(ASIN(AD1580/2000))))*SQRT(2*Basic!$C$4*9.81)*Tool!$B$125)+(COS(RADIANS(90-DEGREES(ASIN(AD1580/2000))))*SQRT(2*Basic!$C$4*9.81)*COS(RADIANS(90-DEGREES(ASIN(AD1580/2000))))*SQRT(2*Basic!$C$4*9.81))))*SIN(RADIANS(AK1580))+(SQRT(((SQRT((SIN(RADIANS(90-DEGREES(ASIN(AD1580/2000))))*SQRT(2*Basic!$C$4*9.81)*Tool!$B$125*SIN(RADIANS(90-DEGREES(ASIN(AD1580/2000))))*SQRT(2*Basic!$C$4*9.81)*Tool!$B$125)+(COS(RADIANS(90-DEGREES(ASIN(AD1580/2000))))*SQRT(2*Basic!$C$4*9.81)*COS(RADIANS(90-DEGREES(ASIN(AD1580/2000))))*SQRT(2*Basic!$C$4*9.81))))*SIN(RADIANS(AK1580))*(SQRT((SIN(RADIANS(90-DEGREES(ASIN(AD1580/2000))))*SQRT(2*Basic!$C$4*9.81)*Tool!$B$125*SIN(RADIANS(90-DEGREES(ASIN(AD1580/2000))))*SQRT(2*Basic!$C$4*9.81)*Tool!$B$125)+(COS(RADIANS(90-DEGREES(ASIN(AD1580/2000))))*SQRT(2*Basic!$C$4*9.81)*COS(RADIANS(90-DEGREES(ASIN(AD1580/2000))))*SQRT(2*Basic!$C$4*9.81))))*SIN(RADIANS(AK1580)))-19.62*(-Basic!$C$3))))*(SQRT((SIN(RADIANS(90-DEGREES(ASIN(AD1580/2000))))*SQRT(2*Basic!$C$4*9.81)*Tool!$B$125*SIN(RADIANS(90-DEGREES(ASIN(AD1580/2000))))*SQRT(2*Basic!$C$4*9.81)*Tool!$B$125)+(COS(RADIANS(90-DEGREES(ASIN(AD1580/2000))))*SQRT(2*Basic!$C$4*9.81)*COS(RADIANS(90-DEGREES(ASIN(AD1580/2000))))*SQRT(2*Basic!$C$4*9.81))))*COS(RADIANS(AK1580))</f>
        <v>5.1406273273789962</v>
      </c>
    </row>
    <row r="1581" spans="6:45" x14ac:dyDescent="0.3">
      <c r="F1581">
        <v>1579</v>
      </c>
      <c r="G1581" s="31">
        <f t="shared" si="158"/>
        <v>4.6549576283106848</v>
      </c>
      <c r="H1581" s="35">
        <f>Tool!$E$10+('Trajectory Map'!G1581*SIN(RADIANS(90-2*DEGREES(ASIN($D$5/2000))))/COS(RADIANS(90-2*DEGREES(ASIN($D$5/2000))))-('Trajectory Map'!G1581*'Trajectory Map'!G1581/((VLOOKUP($D$5,$AD$3:$AR$2002,15,FALSE)*4*COS(RADIANS(90-2*DEGREES(ASIN($D$5/2000))))*COS(RADIANS(90-2*DEGREES(ASIN($D$5/2000))))))))</f>
        <v>2.3810661056799964</v>
      </c>
      <c r="AD1581" s="33">
        <f t="shared" si="162"/>
        <v>1579</v>
      </c>
      <c r="AE1581" s="33">
        <f t="shared" si="159"/>
        <v>1227.5011201624218</v>
      </c>
      <c r="AH1581" s="33">
        <f t="shared" si="160"/>
        <v>52.138810242289779</v>
      </c>
      <c r="AI1581" s="33">
        <f t="shared" si="161"/>
        <v>37.861189757710221</v>
      </c>
      <c r="AK1581" s="75">
        <f t="shared" si="163"/>
        <v>-14.277620484579558</v>
      </c>
      <c r="AN1581" s="64"/>
      <c r="AQ1581" s="64"/>
      <c r="AR1581" s="75">
        <f>(SQRT((SIN(RADIANS(90-DEGREES(ASIN(AD1581/2000))))*SQRT(2*Basic!$C$4*9.81)*Tool!$B$125*SIN(RADIANS(90-DEGREES(ASIN(AD1581/2000))))*SQRT(2*Basic!$C$4*9.81)*Tool!$B$125)+(COS(RADIANS(90-DEGREES(ASIN(AD1581/2000))))*SQRT(2*Basic!$C$4*9.81)*COS(RADIANS(90-DEGREES(ASIN(AD1581/2000))))*SQRT(2*Basic!$C$4*9.81))))*(SQRT((SIN(RADIANS(90-DEGREES(ASIN(AD1581/2000))))*SQRT(2*Basic!$C$4*9.81)*Tool!$B$125*SIN(RADIANS(90-DEGREES(ASIN(AD1581/2000))))*SQRT(2*Basic!$C$4*9.81)*Tool!$B$125)+(COS(RADIANS(90-DEGREES(ASIN(AD1581/2000))))*SQRT(2*Basic!$C$4*9.81)*COS(RADIANS(90-DEGREES(ASIN(AD1581/2000))))*SQRT(2*Basic!$C$4*9.81))))/(2*9.81)</f>
        <v>1.4960529796900002</v>
      </c>
      <c r="AS1581" s="75">
        <f>(1/9.81)*((SQRT((SIN(RADIANS(90-DEGREES(ASIN(AD1581/2000))))*SQRT(2*Basic!$C$4*9.81)*Tool!$B$125*SIN(RADIANS(90-DEGREES(ASIN(AD1581/2000))))*SQRT(2*Basic!$C$4*9.81)*Tool!$B$125)+(COS(RADIANS(90-DEGREES(ASIN(AD1581/2000))))*SQRT(2*Basic!$C$4*9.81)*COS(RADIANS(90-DEGREES(ASIN(AD1581/2000))))*SQRT(2*Basic!$C$4*9.81))))*SIN(RADIANS(AK1581))+(SQRT(((SQRT((SIN(RADIANS(90-DEGREES(ASIN(AD1581/2000))))*SQRT(2*Basic!$C$4*9.81)*Tool!$B$125*SIN(RADIANS(90-DEGREES(ASIN(AD1581/2000))))*SQRT(2*Basic!$C$4*9.81)*Tool!$B$125)+(COS(RADIANS(90-DEGREES(ASIN(AD1581/2000))))*SQRT(2*Basic!$C$4*9.81)*COS(RADIANS(90-DEGREES(ASIN(AD1581/2000))))*SQRT(2*Basic!$C$4*9.81))))*SIN(RADIANS(AK1581))*(SQRT((SIN(RADIANS(90-DEGREES(ASIN(AD1581/2000))))*SQRT(2*Basic!$C$4*9.81)*Tool!$B$125*SIN(RADIANS(90-DEGREES(ASIN(AD1581/2000))))*SQRT(2*Basic!$C$4*9.81)*Tool!$B$125)+(COS(RADIANS(90-DEGREES(ASIN(AD1581/2000))))*SQRT(2*Basic!$C$4*9.81)*COS(RADIANS(90-DEGREES(ASIN(AD1581/2000))))*SQRT(2*Basic!$C$4*9.81))))*SIN(RADIANS(AK1581)))-19.62*(-Basic!$C$3))))*(SQRT((SIN(RADIANS(90-DEGREES(ASIN(AD1581/2000))))*SQRT(2*Basic!$C$4*9.81)*Tool!$B$125*SIN(RADIANS(90-DEGREES(ASIN(AD1581/2000))))*SQRT(2*Basic!$C$4*9.81)*Tool!$B$125)+(COS(RADIANS(90-DEGREES(ASIN(AD1581/2000))))*SQRT(2*Basic!$C$4*9.81)*COS(RADIANS(90-DEGREES(ASIN(AD1581/2000))))*SQRT(2*Basic!$C$4*9.81))))*COS(RADIANS(AK1581))</f>
        <v>5.1357627000423776</v>
      </c>
    </row>
    <row r="1582" spans="6:45" x14ac:dyDescent="0.3">
      <c r="F1582">
        <v>1580</v>
      </c>
      <c r="G1582" s="31">
        <f t="shared" si="158"/>
        <v>4.6579056698738963</v>
      </c>
      <c r="H1582" s="35">
        <f>Tool!$E$10+('Trajectory Map'!G1582*SIN(RADIANS(90-2*DEGREES(ASIN($D$5/2000))))/COS(RADIANS(90-2*DEGREES(ASIN($D$5/2000))))-('Trajectory Map'!G1582*'Trajectory Map'!G1582/((VLOOKUP($D$5,$AD$3:$AR$2002,15,FALSE)*4*COS(RADIANS(90-2*DEGREES(ASIN($D$5/2000))))*COS(RADIANS(90-2*DEGREES(ASIN($D$5/2000))))))))</f>
        <v>2.3760458517346175</v>
      </c>
      <c r="AD1582" s="33">
        <f t="shared" si="162"/>
        <v>1580</v>
      </c>
      <c r="AE1582" s="33">
        <f t="shared" si="159"/>
        <v>1226.2136844775466</v>
      </c>
      <c r="AH1582" s="33">
        <f t="shared" si="160"/>
        <v>52.185511493985857</v>
      </c>
      <c r="AI1582" s="33">
        <f t="shared" si="161"/>
        <v>37.814488506014143</v>
      </c>
      <c r="AK1582" s="75">
        <f t="shared" si="163"/>
        <v>-14.371022987971713</v>
      </c>
      <c r="AN1582" s="64"/>
      <c r="AQ1582" s="64"/>
      <c r="AR1582" s="75">
        <f>(SQRT((SIN(RADIANS(90-DEGREES(ASIN(AD1582/2000))))*SQRT(2*Basic!$C$4*9.81)*Tool!$B$125*SIN(RADIANS(90-DEGREES(ASIN(AD1582/2000))))*SQRT(2*Basic!$C$4*9.81)*Tool!$B$125)+(COS(RADIANS(90-DEGREES(ASIN(AD1582/2000))))*SQRT(2*Basic!$C$4*9.81)*COS(RADIANS(90-DEGREES(ASIN(AD1582/2000))))*SQRT(2*Basic!$C$4*9.81))))*(SQRT((SIN(RADIANS(90-DEGREES(ASIN(AD1582/2000))))*SQRT(2*Basic!$C$4*9.81)*Tool!$B$125*SIN(RADIANS(90-DEGREES(ASIN(AD1582/2000))))*SQRT(2*Basic!$C$4*9.81)*Tool!$B$125)+(COS(RADIANS(90-DEGREES(ASIN(AD1582/2000))))*SQRT(2*Basic!$C$4*9.81)*COS(RADIANS(90-DEGREES(ASIN(AD1582/2000))))*SQRT(2*Basic!$C$4*9.81))))/(2*9.81)</f>
        <v>1.4968998760000001</v>
      </c>
      <c r="AS1582" s="75">
        <f>(1/9.81)*((SQRT((SIN(RADIANS(90-DEGREES(ASIN(AD1582/2000))))*SQRT(2*Basic!$C$4*9.81)*Tool!$B$125*SIN(RADIANS(90-DEGREES(ASIN(AD1582/2000))))*SQRT(2*Basic!$C$4*9.81)*Tool!$B$125)+(COS(RADIANS(90-DEGREES(ASIN(AD1582/2000))))*SQRT(2*Basic!$C$4*9.81)*COS(RADIANS(90-DEGREES(ASIN(AD1582/2000))))*SQRT(2*Basic!$C$4*9.81))))*SIN(RADIANS(AK1582))+(SQRT(((SQRT((SIN(RADIANS(90-DEGREES(ASIN(AD1582/2000))))*SQRT(2*Basic!$C$4*9.81)*Tool!$B$125*SIN(RADIANS(90-DEGREES(ASIN(AD1582/2000))))*SQRT(2*Basic!$C$4*9.81)*Tool!$B$125)+(COS(RADIANS(90-DEGREES(ASIN(AD1582/2000))))*SQRT(2*Basic!$C$4*9.81)*COS(RADIANS(90-DEGREES(ASIN(AD1582/2000))))*SQRT(2*Basic!$C$4*9.81))))*SIN(RADIANS(AK1582))*(SQRT((SIN(RADIANS(90-DEGREES(ASIN(AD1582/2000))))*SQRT(2*Basic!$C$4*9.81)*Tool!$B$125*SIN(RADIANS(90-DEGREES(ASIN(AD1582/2000))))*SQRT(2*Basic!$C$4*9.81)*Tool!$B$125)+(COS(RADIANS(90-DEGREES(ASIN(AD1582/2000))))*SQRT(2*Basic!$C$4*9.81)*COS(RADIANS(90-DEGREES(ASIN(AD1582/2000))))*SQRT(2*Basic!$C$4*9.81))))*SIN(RADIANS(AK1582)))-19.62*(-Basic!$C$3))))*(SQRT((SIN(RADIANS(90-DEGREES(ASIN(AD1582/2000))))*SQRT(2*Basic!$C$4*9.81)*Tool!$B$125*SIN(RADIANS(90-DEGREES(ASIN(AD1582/2000))))*SQRT(2*Basic!$C$4*9.81)*Tool!$B$125)+(COS(RADIANS(90-DEGREES(ASIN(AD1582/2000))))*SQRT(2*Basic!$C$4*9.81)*COS(RADIANS(90-DEGREES(ASIN(AD1582/2000))))*SQRT(2*Basic!$C$4*9.81))))*COS(RADIANS(AK1582))</f>
        <v>5.1308815829152428</v>
      </c>
    </row>
    <row r="1583" spans="6:45" x14ac:dyDescent="0.3">
      <c r="F1583">
        <v>1581</v>
      </c>
      <c r="G1583" s="31">
        <f t="shared" si="158"/>
        <v>4.6608537114371078</v>
      </c>
      <c r="H1583" s="35">
        <f>Tool!$E$10+('Trajectory Map'!G1583*SIN(RADIANS(90-2*DEGREES(ASIN($D$5/2000))))/COS(RADIANS(90-2*DEGREES(ASIN($D$5/2000))))-('Trajectory Map'!G1583*'Trajectory Map'!G1583/((VLOOKUP($D$5,$AD$3:$AR$2002,15,FALSE)*4*COS(RADIANS(90-2*DEGREES(ASIN($D$5/2000))))*COS(RADIANS(90-2*DEGREES(ASIN($D$5/2000))))))))</f>
        <v>2.3710221441957264</v>
      </c>
      <c r="AD1583" s="33">
        <f t="shared" si="162"/>
        <v>1581</v>
      </c>
      <c r="AE1583" s="33">
        <f t="shared" si="159"/>
        <v>1224.9240792800181</v>
      </c>
      <c r="AH1583" s="33">
        <f t="shared" si="160"/>
        <v>52.232261845746116</v>
      </c>
      <c r="AI1583" s="33">
        <f t="shared" si="161"/>
        <v>37.767738154253884</v>
      </c>
      <c r="AK1583" s="75">
        <f t="shared" si="163"/>
        <v>-14.464523691492232</v>
      </c>
      <c r="AN1583" s="64"/>
      <c r="AQ1583" s="64"/>
      <c r="AR1583" s="75">
        <f>(SQRT((SIN(RADIANS(90-DEGREES(ASIN(AD1583/2000))))*SQRT(2*Basic!$C$4*9.81)*Tool!$B$125*SIN(RADIANS(90-DEGREES(ASIN(AD1583/2000))))*SQRT(2*Basic!$C$4*9.81)*Tool!$B$125)+(COS(RADIANS(90-DEGREES(ASIN(AD1583/2000))))*SQRT(2*Basic!$C$4*9.81)*COS(RADIANS(90-DEGREES(ASIN(AD1583/2000))))*SQRT(2*Basic!$C$4*9.81))))*(SQRT((SIN(RADIANS(90-DEGREES(ASIN(AD1583/2000))))*SQRT(2*Basic!$C$4*9.81)*Tool!$B$125*SIN(RADIANS(90-DEGREES(ASIN(AD1583/2000))))*SQRT(2*Basic!$C$4*9.81)*Tool!$B$125)+(COS(RADIANS(90-DEGREES(ASIN(AD1583/2000))))*SQRT(2*Basic!$C$4*9.81)*COS(RADIANS(90-DEGREES(ASIN(AD1583/2000))))*SQRT(2*Basic!$C$4*9.81))))/(2*9.81)</f>
        <v>1.4977473084899997</v>
      </c>
      <c r="AS1583" s="75">
        <f>(1/9.81)*((SQRT((SIN(RADIANS(90-DEGREES(ASIN(AD1583/2000))))*SQRT(2*Basic!$C$4*9.81)*Tool!$B$125*SIN(RADIANS(90-DEGREES(ASIN(AD1583/2000))))*SQRT(2*Basic!$C$4*9.81)*Tool!$B$125)+(COS(RADIANS(90-DEGREES(ASIN(AD1583/2000))))*SQRT(2*Basic!$C$4*9.81)*COS(RADIANS(90-DEGREES(ASIN(AD1583/2000))))*SQRT(2*Basic!$C$4*9.81))))*SIN(RADIANS(AK1583))+(SQRT(((SQRT((SIN(RADIANS(90-DEGREES(ASIN(AD1583/2000))))*SQRT(2*Basic!$C$4*9.81)*Tool!$B$125*SIN(RADIANS(90-DEGREES(ASIN(AD1583/2000))))*SQRT(2*Basic!$C$4*9.81)*Tool!$B$125)+(COS(RADIANS(90-DEGREES(ASIN(AD1583/2000))))*SQRT(2*Basic!$C$4*9.81)*COS(RADIANS(90-DEGREES(ASIN(AD1583/2000))))*SQRT(2*Basic!$C$4*9.81))))*SIN(RADIANS(AK1583))*(SQRT((SIN(RADIANS(90-DEGREES(ASIN(AD1583/2000))))*SQRT(2*Basic!$C$4*9.81)*Tool!$B$125*SIN(RADIANS(90-DEGREES(ASIN(AD1583/2000))))*SQRT(2*Basic!$C$4*9.81)*Tool!$B$125)+(COS(RADIANS(90-DEGREES(ASIN(AD1583/2000))))*SQRT(2*Basic!$C$4*9.81)*COS(RADIANS(90-DEGREES(ASIN(AD1583/2000))))*SQRT(2*Basic!$C$4*9.81))))*SIN(RADIANS(AK1583)))-19.62*(-Basic!$C$3))))*(SQRT((SIN(RADIANS(90-DEGREES(ASIN(AD1583/2000))))*SQRT(2*Basic!$C$4*9.81)*Tool!$B$125*SIN(RADIANS(90-DEGREES(ASIN(AD1583/2000))))*SQRT(2*Basic!$C$4*9.81)*Tool!$B$125)+(COS(RADIANS(90-DEGREES(ASIN(AD1583/2000))))*SQRT(2*Basic!$C$4*9.81)*COS(RADIANS(90-DEGREES(ASIN(AD1583/2000))))*SQRT(2*Basic!$C$4*9.81))))*COS(RADIANS(AK1583))</f>
        <v>5.1259839657691222</v>
      </c>
    </row>
    <row r="1584" spans="6:45" x14ac:dyDescent="0.3">
      <c r="F1584">
        <v>1582</v>
      </c>
      <c r="G1584" s="31">
        <f t="shared" si="158"/>
        <v>4.6638017530003184</v>
      </c>
      <c r="H1584" s="35">
        <f>Tool!$E$10+('Trajectory Map'!G1584*SIN(RADIANS(90-2*DEGREES(ASIN($D$5/2000))))/COS(RADIANS(90-2*DEGREES(ASIN($D$5/2000))))-('Trajectory Map'!G1584*'Trajectory Map'!G1584/((VLOOKUP($D$5,$AD$3:$AR$2002,15,FALSE)*4*COS(RADIANS(90-2*DEGREES(ASIN($D$5/2000))))*COS(RADIANS(90-2*DEGREES(ASIN($D$5/2000))))))))</f>
        <v>2.3659949830633207</v>
      </c>
      <c r="AD1584" s="33">
        <f t="shared" si="162"/>
        <v>1582</v>
      </c>
      <c r="AE1584" s="33">
        <f t="shared" si="159"/>
        <v>1223.6322977103866</v>
      </c>
      <c r="AH1584" s="33">
        <f t="shared" si="160"/>
        <v>52.279061483986823</v>
      </c>
      <c r="AI1584" s="33">
        <f t="shared" si="161"/>
        <v>37.720938516013177</v>
      </c>
      <c r="AK1584" s="75">
        <f t="shared" si="163"/>
        <v>-14.558122967973645</v>
      </c>
      <c r="AN1584" s="64"/>
      <c r="AQ1584" s="64"/>
      <c r="AR1584" s="75">
        <f>(SQRT((SIN(RADIANS(90-DEGREES(ASIN(AD1584/2000))))*SQRT(2*Basic!$C$4*9.81)*Tool!$B$125*SIN(RADIANS(90-DEGREES(ASIN(AD1584/2000))))*SQRT(2*Basic!$C$4*9.81)*Tool!$B$125)+(COS(RADIANS(90-DEGREES(ASIN(AD1584/2000))))*SQRT(2*Basic!$C$4*9.81)*COS(RADIANS(90-DEGREES(ASIN(AD1584/2000))))*SQRT(2*Basic!$C$4*9.81))))*(SQRT((SIN(RADIANS(90-DEGREES(ASIN(AD1584/2000))))*SQRT(2*Basic!$C$4*9.81)*Tool!$B$125*SIN(RADIANS(90-DEGREES(ASIN(AD1584/2000))))*SQRT(2*Basic!$C$4*9.81)*Tool!$B$125)+(COS(RADIANS(90-DEGREES(ASIN(AD1584/2000))))*SQRT(2*Basic!$C$4*9.81)*COS(RADIANS(90-DEGREES(ASIN(AD1584/2000))))*SQRT(2*Basic!$C$4*9.81))))/(2*9.81)</f>
        <v>1.49859527716</v>
      </c>
      <c r="AS1584" s="75">
        <f>(1/9.81)*((SQRT((SIN(RADIANS(90-DEGREES(ASIN(AD1584/2000))))*SQRT(2*Basic!$C$4*9.81)*Tool!$B$125*SIN(RADIANS(90-DEGREES(ASIN(AD1584/2000))))*SQRT(2*Basic!$C$4*9.81)*Tool!$B$125)+(COS(RADIANS(90-DEGREES(ASIN(AD1584/2000))))*SQRT(2*Basic!$C$4*9.81)*COS(RADIANS(90-DEGREES(ASIN(AD1584/2000))))*SQRT(2*Basic!$C$4*9.81))))*SIN(RADIANS(AK1584))+(SQRT(((SQRT((SIN(RADIANS(90-DEGREES(ASIN(AD1584/2000))))*SQRT(2*Basic!$C$4*9.81)*Tool!$B$125*SIN(RADIANS(90-DEGREES(ASIN(AD1584/2000))))*SQRT(2*Basic!$C$4*9.81)*Tool!$B$125)+(COS(RADIANS(90-DEGREES(ASIN(AD1584/2000))))*SQRT(2*Basic!$C$4*9.81)*COS(RADIANS(90-DEGREES(ASIN(AD1584/2000))))*SQRT(2*Basic!$C$4*9.81))))*SIN(RADIANS(AK1584))*(SQRT((SIN(RADIANS(90-DEGREES(ASIN(AD1584/2000))))*SQRT(2*Basic!$C$4*9.81)*Tool!$B$125*SIN(RADIANS(90-DEGREES(ASIN(AD1584/2000))))*SQRT(2*Basic!$C$4*9.81)*Tool!$B$125)+(COS(RADIANS(90-DEGREES(ASIN(AD1584/2000))))*SQRT(2*Basic!$C$4*9.81)*COS(RADIANS(90-DEGREES(ASIN(AD1584/2000))))*SQRT(2*Basic!$C$4*9.81))))*SIN(RADIANS(AK1584)))-19.62*(-Basic!$C$3))))*(SQRT((SIN(RADIANS(90-DEGREES(ASIN(AD1584/2000))))*SQRT(2*Basic!$C$4*9.81)*Tool!$B$125*SIN(RADIANS(90-DEGREES(ASIN(AD1584/2000))))*SQRT(2*Basic!$C$4*9.81)*Tool!$B$125)+(COS(RADIANS(90-DEGREES(ASIN(AD1584/2000))))*SQRT(2*Basic!$C$4*9.81)*COS(RADIANS(90-DEGREES(ASIN(AD1584/2000))))*SQRT(2*Basic!$C$4*9.81))))*COS(RADIANS(AK1584))</f>
        <v>5.1210698382993636</v>
      </c>
    </row>
    <row r="1585" spans="6:45" x14ac:dyDescent="0.3">
      <c r="F1585">
        <v>1583</v>
      </c>
      <c r="G1585" s="31">
        <f t="shared" si="158"/>
        <v>4.6667497945635299</v>
      </c>
      <c r="H1585" s="35">
        <f>Tool!$E$10+('Trajectory Map'!G1585*SIN(RADIANS(90-2*DEGREES(ASIN($D$5/2000))))/COS(RADIANS(90-2*DEGREES(ASIN($D$5/2000))))-('Trajectory Map'!G1585*'Trajectory Map'!G1585/((VLOOKUP($D$5,$AD$3:$AR$2002,15,FALSE)*4*COS(RADIANS(90-2*DEGREES(ASIN($D$5/2000))))*COS(RADIANS(90-2*DEGREES(ASIN($D$5/2000))))))))</f>
        <v>2.3609643683373998</v>
      </c>
      <c r="AD1585" s="33">
        <f t="shared" si="162"/>
        <v>1583</v>
      </c>
      <c r="AE1585" s="33">
        <f t="shared" si="159"/>
        <v>1222.3383328686048</v>
      </c>
      <c r="AH1585" s="33">
        <f t="shared" si="160"/>
        <v>52.325910596240675</v>
      </c>
      <c r="AI1585" s="33">
        <f t="shared" si="161"/>
        <v>37.674089403759325</v>
      </c>
      <c r="AK1585" s="75">
        <f t="shared" si="163"/>
        <v>-14.65182119248135</v>
      </c>
      <c r="AN1585" s="64"/>
      <c r="AQ1585" s="64"/>
      <c r="AR1585" s="75">
        <f>(SQRT((SIN(RADIANS(90-DEGREES(ASIN(AD1585/2000))))*SQRT(2*Basic!$C$4*9.81)*Tool!$B$125*SIN(RADIANS(90-DEGREES(ASIN(AD1585/2000))))*SQRT(2*Basic!$C$4*9.81)*Tool!$B$125)+(COS(RADIANS(90-DEGREES(ASIN(AD1585/2000))))*SQRT(2*Basic!$C$4*9.81)*COS(RADIANS(90-DEGREES(ASIN(AD1585/2000))))*SQRT(2*Basic!$C$4*9.81))))*(SQRT((SIN(RADIANS(90-DEGREES(ASIN(AD1585/2000))))*SQRT(2*Basic!$C$4*9.81)*Tool!$B$125*SIN(RADIANS(90-DEGREES(ASIN(AD1585/2000))))*SQRT(2*Basic!$C$4*9.81)*Tool!$B$125)+(COS(RADIANS(90-DEGREES(ASIN(AD1585/2000))))*SQRT(2*Basic!$C$4*9.81)*COS(RADIANS(90-DEGREES(ASIN(AD1585/2000))))*SQRT(2*Basic!$C$4*9.81))))/(2*9.81)</f>
        <v>1.4994437820100002</v>
      </c>
      <c r="AS1585" s="75">
        <f>(1/9.81)*((SQRT((SIN(RADIANS(90-DEGREES(ASIN(AD1585/2000))))*SQRT(2*Basic!$C$4*9.81)*Tool!$B$125*SIN(RADIANS(90-DEGREES(ASIN(AD1585/2000))))*SQRT(2*Basic!$C$4*9.81)*Tool!$B$125)+(COS(RADIANS(90-DEGREES(ASIN(AD1585/2000))))*SQRT(2*Basic!$C$4*9.81)*COS(RADIANS(90-DEGREES(ASIN(AD1585/2000))))*SQRT(2*Basic!$C$4*9.81))))*SIN(RADIANS(AK1585))+(SQRT(((SQRT((SIN(RADIANS(90-DEGREES(ASIN(AD1585/2000))))*SQRT(2*Basic!$C$4*9.81)*Tool!$B$125*SIN(RADIANS(90-DEGREES(ASIN(AD1585/2000))))*SQRT(2*Basic!$C$4*9.81)*Tool!$B$125)+(COS(RADIANS(90-DEGREES(ASIN(AD1585/2000))))*SQRT(2*Basic!$C$4*9.81)*COS(RADIANS(90-DEGREES(ASIN(AD1585/2000))))*SQRT(2*Basic!$C$4*9.81))))*SIN(RADIANS(AK1585))*(SQRT((SIN(RADIANS(90-DEGREES(ASIN(AD1585/2000))))*SQRT(2*Basic!$C$4*9.81)*Tool!$B$125*SIN(RADIANS(90-DEGREES(ASIN(AD1585/2000))))*SQRT(2*Basic!$C$4*9.81)*Tool!$B$125)+(COS(RADIANS(90-DEGREES(ASIN(AD1585/2000))))*SQRT(2*Basic!$C$4*9.81)*COS(RADIANS(90-DEGREES(ASIN(AD1585/2000))))*SQRT(2*Basic!$C$4*9.81))))*SIN(RADIANS(AK1585)))-19.62*(-Basic!$C$3))))*(SQRT((SIN(RADIANS(90-DEGREES(ASIN(AD1585/2000))))*SQRT(2*Basic!$C$4*9.81)*Tool!$B$125*SIN(RADIANS(90-DEGREES(ASIN(AD1585/2000))))*SQRT(2*Basic!$C$4*9.81)*Tool!$B$125)+(COS(RADIANS(90-DEGREES(ASIN(AD1585/2000))))*SQRT(2*Basic!$C$4*9.81)*COS(RADIANS(90-DEGREES(ASIN(AD1585/2000))))*SQRT(2*Basic!$C$4*9.81))))*COS(RADIANS(AK1585))</f>
        <v>5.1161391901238256</v>
      </c>
    </row>
    <row r="1586" spans="6:45" x14ac:dyDescent="0.3">
      <c r="F1586">
        <v>1584</v>
      </c>
      <c r="G1586" s="31">
        <f t="shared" si="158"/>
        <v>4.6696978361267414</v>
      </c>
      <c r="H1586" s="35">
        <f>Tool!$E$10+('Trajectory Map'!G1586*SIN(RADIANS(90-2*DEGREES(ASIN($D$5/2000))))/COS(RADIANS(90-2*DEGREES(ASIN($D$5/2000))))-('Trajectory Map'!G1586*'Trajectory Map'!G1586/((VLOOKUP($D$5,$AD$3:$AR$2002,15,FALSE)*4*COS(RADIANS(90-2*DEGREES(ASIN($D$5/2000))))*COS(RADIANS(90-2*DEGREES(ASIN($D$5/2000))))))))</f>
        <v>2.355930300017965</v>
      </c>
      <c r="AD1586" s="33">
        <f t="shared" si="162"/>
        <v>1584</v>
      </c>
      <c r="AE1586" s="33">
        <f t="shared" si="159"/>
        <v>1221.0421778136904</v>
      </c>
      <c r="AH1586" s="33">
        <f t="shared" si="160"/>
        <v>52.372809371166277</v>
      </c>
      <c r="AI1586" s="33">
        <f t="shared" si="161"/>
        <v>37.627190628833723</v>
      </c>
      <c r="AK1586" s="75">
        <f t="shared" si="163"/>
        <v>-14.745618742332553</v>
      </c>
      <c r="AN1586" s="64"/>
      <c r="AQ1586" s="64"/>
      <c r="AR1586" s="75">
        <f>(SQRT((SIN(RADIANS(90-DEGREES(ASIN(AD1586/2000))))*SQRT(2*Basic!$C$4*9.81)*Tool!$B$125*SIN(RADIANS(90-DEGREES(ASIN(AD1586/2000))))*SQRT(2*Basic!$C$4*9.81)*Tool!$B$125)+(COS(RADIANS(90-DEGREES(ASIN(AD1586/2000))))*SQRT(2*Basic!$C$4*9.81)*COS(RADIANS(90-DEGREES(ASIN(AD1586/2000))))*SQRT(2*Basic!$C$4*9.81))))*(SQRT((SIN(RADIANS(90-DEGREES(ASIN(AD1586/2000))))*SQRT(2*Basic!$C$4*9.81)*Tool!$B$125*SIN(RADIANS(90-DEGREES(ASIN(AD1586/2000))))*SQRT(2*Basic!$C$4*9.81)*Tool!$B$125)+(COS(RADIANS(90-DEGREES(ASIN(AD1586/2000))))*SQRT(2*Basic!$C$4*9.81)*COS(RADIANS(90-DEGREES(ASIN(AD1586/2000))))*SQRT(2*Basic!$C$4*9.81))))/(2*9.81)</f>
        <v>1.5002928230399999</v>
      </c>
      <c r="AS1586" s="75">
        <f>(1/9.81)*((SQRT((SIN(RADIANS(90-DEGREES(ASIN(AD1586/2000))))*SQRT(2*Basic!$C$4*9.81)*Tool!$B$125*SIN(RADIANS(90-DEGREES(ASIN(AD1586/2000))))*SQRT(2*Basic!$C$4*9.81)*Tool!$B$125)+(COS(RADIANS(90-DEGREES(ASIN(AD1586/2000))))*SQRT(2*Basic!$C$4*9.81)*COS(RADIANS(90-DEGREES(ASIN(AD1586/2000))))*SQRT(2*Basic!$C$4*9.81))))*SIN(RADIANS(AK1586))+(SQRT(((SQRT((SIN(RADIANS(90-DEGREES(ASIN(AD1586/2000))))*SQRT(2*Basic!$C$4*9.81)*Tool!$B$125*SIN(RADIANS(90-DEGREES(ASIN(AD1586/2000))))*SQRT(2*Basic!$C$4*9.81)*Tool!$B$125)+(COS(RADIANS(90-DEGREES(ASIN(AD1586/2000))))*SQRT(2*Basic!$C$4*9.81)*COS(RADIANS(90-DEGREES(ASIN(AD1586/2000))))*SQRT(2*Basic!$C$4*9.81))))*SIN(RADIANS(AK1586))*(SQRT((SIN(RADIANS(90-DEGREES(ASIN(AD1586/2000))))*SQRT(2*Basic!$C$4*9.81)*Tool!$B$125*SIN(RADIANS(90-DEGREES(ASIN(AD1586/2000))))*SQRT(2*Basic!$C$4*9.81)*Tool!$B$125)+(COS(RADIANS(90-DEGREES(ASIN(AD1586/2000))))*SQRT(2*Basic!$C$4*9.81)*COS(RADIANS(90-DEGREES(ASIN(AD1586/2000))))*SQRT(2*Basic!$C$4*9.81))))*SIN(RADIANS(AK1586)))-19.62*(-Basic!$C$3))))*(SQRT((SIN(RADIANS(90-DEGREES(ASIN(AD1586/2000))))*SQRT(2*Basic!$C$4*9.81)*Tool!$B$125*SIN(RADIANS(90-DEGREES(ASIN(AD1586/2000))))*SQRT(2*Basic!$C$4*9.81)*Tool!$B$125)+(COS(RADIANS(90-DEGREES(ASIN(AD1586/2000))))*SQRT(2*Basic!$C$4*9.81)*COS(RADIANS(90-DEGREES(ASIN(AD1586/2000))))*SQRT(2*Basic!$C$4*9.81))))*COS(RADIANS(AK1586))</f>
        <v>5.1111920107815187</v>
      </c>
    </row>
    <row r="1587" spans="6:45" x14ac:dyDescent="0.3">
      <c r="F1587">
        <v>1585</v>
      </c>
      <c r="G1587" s="31">
        <f t="shared" si="158"/>
        <v>4.6726458776899529</v>
      </c>
      <c r="H1587" s="35">
        <f>Tool!$E$10+('Trajectory Map'!G1587*SIN(RADIANS(90-2*DEGREES(ASIN($D$5/2000))))/COS(RADIANS(90-2*DEGREES(ASIN($D$5/2000))))-('Trajectory Map'!G1587*'Trajectory Map'!G1587/((VLOOKUP($D$5,$AD$3:$AR$2002,15,FALSE)*4*COS(RADIANS(90-2*DEGREES(ASIN($D$5/2000))))*COS(RADIANS(90-2*DEGREES(ASIN($D$5/2000))))))))</f>
        <v>2.3508927781050164</v>
      </c>
      <c r="AD1587" s="33">
        <f t="shared" si="162"/>
        <v>1585</v>
      </c>
      <c r="AE1587" s="33">
        <f t="shared" si="159"/>
        <v>1219.7438255633845</v>
      </c>
      <c r="AH1587" s="33">
        <f t="shared" si="160"/>
        <v>52.419757998557586</v>
      </c>
      <c r="AI1587" s="33">
        <f t="shared" si="161"/>
        <v>37.580242001442414</v>
      </c>
      <c r="AK1587" s="75">
        <f t="shared" si="163"/>
        <v>-14.839515997115171</v>
      </c>
      <c r="AN1587" s="64"/>
      <c r="AQ1587" s="64"/>
      <c r="AR1587" s="75">
        <f>(SQRT((SIN(RADIANS(90-DEGREES(ASIN(AD1587/2000))))*SQRT(2*Basic!$C$4*9.81)*Tool!$B$125*SIN(RADIANS(90-DEGREES(ASIN(AD1587/2000))))*SQRT(2*Basic!$C$4*9.81)*Tool!$B$125)+(COS(RADIANS(90-DEGREES(ASIN(AD1587/2000))))*SQRT(2*Basic!$C$4*9.81)*COS(RADIANS(90-DEGREES(ASIN(AD1587/2000))))*SQRT(2*Basic!$C$4*9.81))))*(SQRT((SIN(RADIANS(90-DEGREES(ASIN(AD1587/2000))))*SQRT(2*Basic!$C$4*9.81)*Tool!$B$125*SIN(RADIANS(90-DEGREES(ASIN(AD1587/2000))))*SQRT(2*Basic!$C$4*9.81)*Tool!$B$125)+(COS(RADIANS(90-DEGREES(ASIN(AD1587/2000))))*SQRT(2*Basic!$C$4*9.81)*COS(RADIANS(90-DEGREES(ASIN(AD1587/2000))))*SQRT(2*Basic!$C$4*9.81))))/(2*9.81)</f>
        <v>1.50114240025</v>
      </c>
      <c r="AS1587" s="75">
        <f>(1/9.81)*((SQRT((SIN(RADIANS(90-DEGREES(ASIN(AD1587/2000))))*SQRT(2*Basic!$C$4*9.81)*Tool!$B$125*SIN(RADIANS(90-DEGREES(ASIN(AD1587/2000))))*SQRT(2*Basic!$C$4*9.81)*Tool!$B$125)+(COS(RADIANS(90-DEGREES(ASIN(AD1587/2000))))*SQRT(2*Basic!$C$4*9.81)*COS(RADIANS(90-DEGREES(ASIN(AD1587/2000))))*SQRT(2*Basic!$C$4*9.81))))*SIN(RADIANS(AK1587))+(SQRT(((SQRT((SIN(RADIANS(90-DEGREES(ASIN(AD1587/2000))))*SQRT(2*Basic!$C$4*9.81)*Tool!$B$125*SIN(RADIANS(90-DEGREES(ASIN(AD1587/2000))))*SQRT(2*Basic!$C$4*9.81)*Tool!$B$125)+(COS(RADIANS(90-DEGREES(ASIN(AD1587/2000))))*SQRT(2*Basic!$C$4*9.81)*COS(RADIANS(90-DEGREES(ASIN(AD1587/2000))))*SQRT(2*Basic!$C$4*9.81))))*SIN(RADIANS(AK1587))*(SQRT((SIN(RADIANS(90-DEGREES(ASIN(AD1587/2000))))*SQRT(2*Basic!$C$4*9.81)*Tool!$B$125*SIN(RADIANS(90-DEGREES(ASIN(AD1587/2000))))*SQRT(2*Basic!$C$4*9.81)*Tool!$B$125)+(COS(RADIANS(90-DEGREES(ASIN(AD1587/2000))))*SQRT(2*Basic!$C$4*9.81)*COS(RADIANS(90-DEGREES(ASIN(AD1587/2000))))*SQRT(2*Basic!$C$4*9.81))))*SIN(RADIANS(AK1587)))-19.62*(-Basic!$C$3))))*(SQRT((SIN(RADIANS(90-DEGREES(ASIN(AD1587/2000))))*SQRT(2*Basic!$C$4*9.81)*Tool!$B$125*SIN(RADIANS(90-DEGREES(ASIN(AD1587/2000))))*SQRT(2*Basic!$C$4*9.81)*Tool!$B$125)+(COS(RADIANS(90-DEGREES(ASIN(AD1587/2000))))*SQRT(2*Basic!$C$4*9.81)*COS(RADIANS(90-DEGREES(ASIN(AD1587/2000))))*SQRT(2*Basic!$C$4*9.81))))*COS(RADIANS(AK1587))</f>
        <v>5.1062282897312814</v>
      </c>
    </row>
    <row r="1588" spans="6:45" x14ac:dyDescent="0.3">
      <c r="F1588">
        <v>1586</v>
      </c>
      <c r="G1588" s="31">
        <f t="shared" si="158"/>
        <v>4.6755939192531635</v>
      </c>
      <c r="H1588" s="35">
        <f>Tool!$E$10+('Trajectory Map'!G1588*SIN(RADIANS(90-2*DEGREES(ASIN($D$5/2000))))/COS(RADIANS(90-2*DEGREES(ASIN($D$5/2000))))-('Trajectory Map'!G1588*'Trajectory Map'!G1588/((VLOOKUP($D$5,$AD$3:$AR$2002,15,FALSE)*4*COS(RADIANS(90-2*DEGREES(ASIN($D$5/2000))))*COS(RADIANS(90-2*DEGREES(ASIN($D$5/2000))))))))</f>
        <v>2.3458518025985544</v>
      </c>
      <c r="AD1588" s="33">
        <f t="shared" si="162"/>
        <v>1586</v>
      </c>
      <c r="AE1588" s="33">
        <f t="shared" si="159"/>
        <v>1218.4432690938056</v>
      </c>
      <c r="AH1588" s="33">
        <f t="shared" si="160"/>
        <v>52.466756669353572</v>
      </c>
      <c r="AI1588" s="33">
        <f t="shared" si="161"/>
        <v>37.533243330646428</v>
      </c>
      <c r="AK1588" s="75">
        <f t="shared" si="163"/>
        <v>-14.933513338707144</v>
      </c>
      <c r="AN1588" s="64"/>
      <c r="AQ1588" s="64"/>
      <c r="AR1588" s="75">
        <f>(SQRT((SIN(RADIANS(90-DEGREES(ASIN(AD1588/2000))))*SQRT(2*Basic!$C$4*9.81)*Tool!$B$125*SIN(RADIANS(90-DEGREES(ASIN(AD1588/2000))))*SQRT(2*Basic!$C$4*9.81)*Tool!$B$125)+(COS(RADIANS(90-DEGREES(ASIN(AD1588/2000))))*SQRT(2*Basic!$C$4*9.81)*COS(RADIANS(90-DEGREES(ASIN(AD1588/2000))))*SQRT(2*Basic!$C$4*9.81))))*(SQRT((SIN(RADIANS(90-DEGREES(ASIN(AD1588/2000))))*SQRT(2*Basic!$C$4*9.81)*Tool!$B$125*SIN(RADIANS(90-DEGREES(ASIN(AD1588/2000))))*SQRT(2*Basic!$C$4*9.81)*Tool!$B$125)+(COS(RADIANS(90-DEGREES(ASIN(AD1588/2000))))*SQRT(2*Basic!$C$4*9.81)*COS(RADIANS(90-DEGREES(ASIN(AD1588/2000))))*SQRT(2*Basic!$C$4*9.81))))/(2*9.81)</f>
        <v>1.5019925136399999</v>
      </c>
      <c r="AS1588" s="75">
        <f>(1/9.81)*((SQRT((SIN(RADIANS(90-DEGREES(ASIN(AD1588/2000))))*SQRT(2*Basic!$C$4*9.81)*Tool!$B$125*SIN(RADIANS(90-DEGREES(ASIN(AD1588/2000))))*SQRT(2*Basic!$C$4*9.81)*Tool!$B$125)+(COS(RADIANS(90-DEGREES(ASIN(AD1588/2000))))*SQRT(2*Basic!$C$4*9.81)*COS(RADIANS(90-DEGREES(ASIN(AD1588/2000))))*SQRT(2*Basic!$C$4*9.81))))*SIN(RADIANS(AK1588))+(SQRT(((SQRT((SIN(RADIANS(90-DEGREES(ASIN(AD1588/2000))))*SQRT(2*Basic!$C$4*9.81)*Tool!$B$125*SIN(RADIANS(90-DEGREES(ASIN(AD1588/2000))))*SQRT(2*Basic!$C$4*9.81)*Tool!$B$125)+(COS(RADIANS(90-DEGREES(ASIN(AD1588/2000))))*SQRT(2*Basic!$C$4*9.81)*COS(RADIANS(90-DEGREES(ASIN(AD1588/2000))))*SQRT(2*Basic!$C$4*9.81))))*SIN(RADIANS(AK1588))*(SQRT((SIN(RADIANS(90-DEGREES(ASIN(AD1588/2000))))*SQRT(2*Basic!$C$4*9.81)*Tool!$B$125*SIN(RADIANS(90-DEGREES(ASIN(AD1588/2000))))*SQRT(2*Basic!$C$4*9.81)*Tool!$B$125)+(COS(RADIANS(90-DEGREES(ASIN(AD1588/2000))))*SQRT(2*Basic!$C$4*9.81)*COS(RADIANS(90-DEGREES(ASIN(AD1588/2000))))*SQRT(2*Basic!$C$4*9.81))))*SIN(RADIANS(AK1588)))-19.62*(-Basic!$C$3))))*(SQRT((SIN(RADIANS(90-DEGREES(ASIN(AD1588/2000))))*SQRT(2*Basic!$C$4*9.81)*Tool!$B$125*SIN(RADIANS(90-DEGREES(ASIN(AD1588/2000))))*SQRT(2*Basic!$C$4*9.81)*Tool!$B$125)+(COS(RADIANS(90-DEGREES(ASIN(AD1588/2000))))*SQRT(2*Basic!$C$4*9.81)*COS(RADIANS(90-DEGREES(ASIN(AD1588/2000))))*SQRT(2*Basic!$C$4*9.81))))*COS(RADIANS(AK1588))</f>
        <v>5.1012480163504037</v>
      </c>
    </row>
    <row r="1589" spans="6:45" x14ac:dyDescent="0.3">
      <c r="F1589">
        <v>1587</v>
      </c>
      <c r="G1589" s="31">
        <f t="shared" si="158"/>
        <v>4.678541960816375</v>
      </c>
      <c r="H1589" s="35">
        <f>Tool!$E$10+('Trajectory Map'!G1589*SIN(RADIANS(90-2*DEGREES(ASIN($D$5/2000))))/COS(RADIANS(90-2*DEGREES(ASIN($D$5/2000))))-('Trajectory Map'!G1589*'Trajectory Map'!G1589/((VLOOKUP($D$5,$AD$3:$AR$2002,15,FALSE)*4*COS(RADIANS(90-2*DEGREES(ASIN($D$5/2000))))*COS(RADIANS(90-2*DEGREES(ASIN($D$5/2000))))))))</f>
        <v>2.3408073734985777</v>
      </c>
      <c r="AD1589" s="33">
        <f t="shared" si="162"/>
        <v>1587</v>
      </c>
      <c r="AE1589" s="33">
        <f t="shared" si="159"/>
        <v>1217.1405013391018</v>
      </c>
      <c r="AH1589" s="33">
        <f t="shared" si="160"/>
        <v>52.513805575647893</v>
      </c>
      <c r="AI1589" s="33">
        <f t="shared" si="161"/>
        <v>37.486194424352107</v>
      </c>
      <c r="AK1589" s="75">
        <f t="shared" si="163"/>
        <v>-15.027611151295787</v>
      </c>
      <c r="AN1589" s="64"/>
      <c r="AQ1589" s="64"/>
      <c r="AR1589" s="75">
        <f>(SQRT((SIN(RADIANS(90-DEGREES(ASIN(AD1589/2000))))*SQRT(2*Basic!$C$4*9.81)*Tool!$B$125*SIN(RADIANS(90-DEGREES(ASIN(AD1589/2000))))*SQRT(2*Basic!$C$4*9.81)*Tool!$B$125)+(COS(RADIANS(90-DEGREES(ASIN(AD1589/2000))))*SQRT(2*Basic!$C$4*9.81)*COS(RADIANS(90-DEGREES(ASIN(AD1589/2000))))*SQRT(2*Basic!$C$4*9.81))))*(SQRT((SIN(RADIANS(90-DEGREES(ASIN(AD1589/2000))))*SQRT(2*Basic!$C$4*9.81)*Tool!$B$125*SIN(RADIANS(90-DEGREES(ASIN(AD1589/2000))))*SQRT(2*Basic!$C$4*9.81)*Tool!$B$125)+(COS(RADIANS(90-DEGREES(ASIN(AD1589/2000))))*SQRT(2*Basic!$C$4*9.81)*COS(RADIANS(90-DEGREES(ASIN(AD1589/2000))))*SQRT(2*Basic!$C$4*9.81))))/(2*9.81)</f>
        <v>1.5028431632099999</v>
      </c>
      <c r="AS1589" s="75">
        <f>(1/9.81)*((SQRT((SIN(RADIANS(90-DEGREES(ASIN(AD1589/2000))))*SQRT(2*Basic!$C$4*9.81)*Tool!$B$125*SIN(RADIANS(90-DEGREES(ASIN(AD1589/2000))))*SQRT(2*Basic!$C$4*9.81)*Tool!$B$125)+(COS(RADIANS(90-DEGREES(ASIN(AD1589/2000))))*SQRT(2*Basic!$C$4*9.81)*COS(RADIANS(90-DEGREES(ASIN(AD1589/2000))))*SQRT(2*Basic!$C$4*9.81))))*SIN(RADIANS(AK1589))+(SQRT(((SQRT((SIN(RADIANS(90-DEGREES(ASIN(AD1589/2000))))*SQRT(2*Basic!$C$4*9.81)*Tool!$B$125*SIN(RADIANS(90-DEGREES(ASIN(AD1589/2000))))*SQRT(2*Basic!$C$4*9.81)*Tool!$B$125)+(COS(RADIANS(90-DEGREES(ASIN(AD1589/2000))))*SQRT(2*Basic!$C$4*9.81)*COS(RADIANS(90-DEGREES(ASIN(AD1589/2000))))*SQRT(2*Basic!$C$4*9.81))))*SIN(RADIANS(AK1589))*(SQRT((SIN(RADIANS(90-DEGREES(ASIN(AD1589/2000))))*SQRT(2*Basic!$C$4*9.81)*Tool!$B$125*SIN(RADIANS(90-DEGREES(ASIN(AD1589/2000))))*SQRT(2*Basic!$C$4*9.81)*Tool!$B$125)+(COS(RADIANS(90-DEGREES(ASIN(AD1589/2000))))*SQRT(2*Basic!$C$4*9.81)*COS(RADIANS(90-DEGREES(ASIN(AD1589/2000))))*SQRT(2*Basic!$C$4*9.81))))*SIN(RADIANS(AK1589)))-19.62*(-Basic!$C$3))))*(SQRT((SIN(RADIANS(90-DEGREES(ASIN(AD1589/2000))))*SQRT(2*Basic!$C$4*9.81)*Tool!$B$125*SIN(RADIANS(90-DEGREES(ASIN(AD1589/2000))))*SQRT(2*Basic!$C$4*9.81)*Tool!$B$125)+(COS(RADIANS(90-DEGREES(ASIN(AD1589/2000))))*SQRT(2*Basic!$C$4*9.81)*COS(RADIANS(90-DEGREES(ASIN(AD1589/2000))))*SQRT(2*Basic!$C$4*9.81))))*COS(RADIANS(AK1589))</f>
        <v>5.0962511799332511</v>
      </c>
    </row>
    <row r="1590" spans="6:45" x14ac:dyDescent="0.3">
      <c r="F1590">
        <v>1588</v>
      </c>
      <c r="G1590" s="31">
        <f t="shared" si="158"/>
        <v>4.6814900023795865</v>
      </c>
      <c r="H1590" s="35">
        <f>Tool!$E$10+('Trajectory Map'!G1590*SIN(RADIANS(90-2*DEGREES(ASIN($D$5/2000))))/COS(RADIANS(90-2*DEGREES(ASIN($D$5/2000))))-('Trajectory Map'!G1590*'Trajectory Map'!G1590/((VLOOKUP($D$5,$AD$3:$AR$2002,15,FALSE)*4*COS(RADIANS(90-2*DEGREES(ASIN($D$5/2000))))*COS(RADIANS(90-2*DEGREES(ASIN($D$5/2000))))))))</f>
        <v>2.3357594908050872</v>
      </c>
      <c r="AD1590" s="33">
        <f t="shared" si="162"/>
        <v>1588</v>
      </c>
      <c r="AE1590" s="33">
        <f t="shared" si="159"/>
        <v>1215.8355151910969</v>
      </c>
      <c r="AH1590" s="33">
        <f t="shared" si="160"/>
        <v>52.560904910698753</v>
      </c>
      <c r="AI1590" s="33">
        <f t="shared" si="161"/>
        <v>37.439095089301247</v>
      </c>
      <c r="AK1590" s="75">
        <f t="shared" si="163"/>
        <v>-15.121809821397505</v>
      </c>
      <c r="AN1590" s="64"/>
      <c r="AQ1590" s="64"/>
      <c r="AR1590" s="75">
        <f>(SQRT((SIN(RADIANS(90-DEGREES(ASIN(AD1590/2000))))*SQRT(2*Basic!$C$4*9.81)*Tool!$B$125*SIN(RADIANS(90-DEGREES(ASIN(AD1590/2000))))*SQRT(2*Basic!$C$4*9.81)*Tool!$B$125)+(COS(RADIANS(90-DEGREES(ASIN(AD1590/2000))))*SQRT(2*Basic!$C$4*9.81)*COS(RADIANS(90-DEGREES(ASIN(AD1590/2000))))*SQRT(2*Basic!$C$4*9.81))))*(SQRT((SIN(RADIANS(90-DEGREES(ASIN(AD1590/2000))))*SQRT(2*Basic!$C$4*9.81)*Tool!$B$125*SIN(RADIANS(90-DEGREES(ASIN(AD1590/2000))))*SQRT(2*Basic!$C$4*9.81)*Tool!$B$125)+(COS(RADIANS(90-DEGREES(ASIN(AD1590/2000))))*SQRT(2*Basic!$C$4*9.81)*COS(RADIANS(90-DEGREES(ASIN(AD1590/2000))))*SQRT(2*Basic!$C$4*9.81))))/(2*9.81)</f>
        <v>1.5036943489600001</v>
      </c>
      <c r="AS1590" s="75">
        <f>(1/9.81)*((SQRT((SIN(RADIANS(90-DEGREES(ASIN(AD1590/2000))))*SQRT(2*Basic!$C$4*9.81)*Tool!$B$125*SIN(RADIANS(90-DEGREES(ASIN(AD1590/2000))))*SQRT(2*Basic!$C$4*9.81)*Tool!$B$125)+(COS(RADIANS(90-DEGREES(ASIN(AD1590/2000))))*SQRT(2*Basic!$C$4*9.81)*COS(RADIANS(90-DEGREES(ASIN(AD1590/2000))))*SQRT(2*Basic!$C$4*9.81))))*SIN(RADIANS(AK1590))+(SQRT(((SQRT((SIN(RADIANS(90-DEGREES(ASIN(AD1590/2000))))*SQRT(2*Basic!$C$4*9.81)*Tool!$B$125*SIN(RADIANS(90-DEGREES(ASIN(AD1590/2000))))*SQRT(2*Basic!$C$4*9.81)*Tool!$B$125)+(COS(RADIANS(90-DEGREES(ASIN(AD1590/2000))))*SQRT(2*Basic!$C$4*9.81)*COS(RADIANS(90-DEGREES(ASIN(AD1590/2000))))*SQRT(2*Basic!$C$4*9.81))))*SIN(RADIANS(AK1590))*(SQRT((SIN(RADIANS(90-DEGREES(ASIN(AD1590/2000))))*SQRT(2*Basic!$C$4*9.81)*Tool!$B$125*SIN(RADIANS(90-DEGREES(ASIN(AD1590/2000))))*SQRT(2*Basic!$C$4*9.81)*Tool!$B$125)+(COS(RADIANS(90-DEGREES(ASIN(AD1590/2000))))*SQRT(2*Basic!$C$4*9.81)*COS(RADIANS(90-DEGREES(ASIN(AD1590/2000))))*SQRT(2*Basic!$C$4*9.81))))*SIN(RADIANS(AK1590)))-19.62*(-Basic!$C$3))))*(SQRT((SIN(RADIANS(90-DEGREES(ASIN(AD1590/2000))))*SQRT(2*Basic!$C$4*9.81)*Tool!$B$125*SIN(RADIANS(90-DEGREES(ASIN(AD1590/2000))))*SQRT(2*Basic!$C$4*9.81)*Tool!$B$125)+(COS(RADIANS(90-DEGREES(ASIN(AD1590/2000))))*SQRT(2*Basic!$C$4*9.81)*COS(RADIANS(90-DEGREES(ASIN(AD1590/2000))))*SQRT(2*Basic!$C$4*9.81))))*COS(RADIANS(AK1590))</f>
        <v>5.0912377696898625</v>
      </c>
    </row>
    <row r="1591" spans="6:45" x14ac:dyDescent="0.3">
      <c r="F1591">
        <v>1589</v>
      </c>
      <c r="G1591" s="31">
        <f t="shared" si="158"/>
        <v>4.6844380439427979</v>
      </c>
      <c r="H1591" s="35">
        <f>Tool!$E$10+('Trajectory Map'!G1591*SIN(RADIANS(90-2*DEGREES(ASIN($D$5/2000))))/COS(RADIANS(90-2*DEGREES(ASIN($D$5/2000))))-('Trajectory Map'!G1591*'Trajectory Map'!G1591/((VLOOKUP($D$5,$AD$3:$AR$2002,15,FALSE)*4*COS(RADIANS(90-2*DEGREES(ASIN($D$5/2000))))*COS(RADIANS(90-2*DEGREES(ASIN($D$5/2000))))))))</f>
        <v>2.3307081545180814</v>
      </c>
      <c r="AD1591" s="33">
        <f t="shared" si="162"/>
        <v>1589</v>
      </c>
      <c r="AE1591" s="33">
        <f t="shared" si="159"/>
        <v>1214.5283034989345</v>
      </c>
      <c r="AH1591" s="33">
        <f t="shared" si="160"/>
        <v>52.608054868938808</v>
      </c>
      <c r="AI1591" s="33">
        <f t="shared" si="161"/>
        <v>37.391945131061192</v>
      </c>
      <c r="AK1591" s="75">
        <f t="shared" si="163"/>
        <v>-15.216109737877616</v>
      </c>
      <c r="AN1591" s="64"/>
      <c r="AQ1591" s="64"/>
      <c r="AR1591" s="75">
        <f>(SQRT((SIN(RADIANS(90-DEGREES(ASIN(AD1591/2000))))*SQRT(2*Basic!$C$4*9.81)*Tool!$B$125*SIN(RADIANS(90-DEGREES(ASIN(AD1591/2000))))*SQRT(2*Basic!$C$4*9.81)*Tool!$B$125)+(COS(RADIANS(90-DEGREES(ASIN(AD1591/2000))))*SQRT(2*Basic!$C$4*9.81)*COS(RADIANS(90-DEGREES(ASIN(AD1591/2000))))*SQRT(2*Basic!$C$4*9.81))))*(SQRT((SIN(RADIANS(90-DEGREES(ASIN(AD1591/2000))))*SQRT(2*Basic!$C$4*9.81)*Tool!$B$125*SIN(RADIANS(90-DEGREES(ASIN(AD1591/2000))))*SQRT(2*Basic!$C$4*9.81)*Tool!$B$125)+(COS(RADIANS(90-DEGREES(ASIN(AD1591/2000))))*SQRT(2*Basic!$C$4*9.81)*COS(RADIANS(90-DEGREES(ASIN(AD1591/2000))))*SQRT(2*Basic!$C$4*9.81))))/(2*9.81)</f>
        <v>1.5045460708899998</v>
      </c>
      <c r="AS1591" s="75">
        <f>(1/9.81)*((SQRT((SIN(RADIANS(90-DEGREES(ASIN(AD1591/2000))))*SQRT(2*Basic!$C$4*9.81)*Tool!$B$125*SIN(RADIANS(90-DEGREES(ASIN(AD1591/2000))))*SQRT(2*Basic!$C$4*9.81)*Tool!$B$125)+(COS(RADIANS(90-DEGREES(ASIN(AD1591/2000))))*SQRT(2*Basic!$C$4*9.81)*COS(RADIANS(90-DEGREES(ASIN(AD1591/2000))))*SQRT(2*Basic!$C$4*9.81))))*SIN(RADIANS(AK1591))+(SQRT(((SQRT((SIN(RADIANS(90-DEGREES(ASIN(AD1591/2000))))*SQRT(2*Basic!$C$4*9.81)*Tool!$B$125*SIN(RADIANS(90-DEGREES(ASIN(AD1591/2000))))*SQRT(2*Basic!$C$4*9.81)*Tool!$B$125)+(COS(RADIANS(90-DEGREES(ASIN(AD1591/2000))))*SQRT(2*Basic!$C$4*9.81)*COS(RADIANS(90-DEGREES(ASIN(AD1591/2000))))*SQRT(2*Basic!$C$4*9.81))))*SIN(RADIANS(AK1591))*(SQRT((SIN(RADIANS(90-DEGREES(ASIN(AD1591/2000))))*SQRT(2*Basic!$C$4*9.81)*Tool!$B$125*SIN(RADIANS(90-DEGREES(ASIN(AD1591/2000))))*SQRT(2*Basic!$C$4*9.81)*Tool!$B$125)+(COS(RADIANS(90-DEGREES(ASIN(AD1591/2000))))*SQRT(2*Basic!$C$4*9.81)*COS(RADIANS(90-DEGREES(ASIN(AD1591/2000))))*SQRT(2*Basic!$C$4*9.81))))*SIN(RADIANS(AK1591)))-19.62*(-Basic!$C$3))))*(SQRT((SIN(RADIANS(90-DEGREES(ASIN(AD1591/2000))))*SQRT(2*Basic!$C$4*9.81)*Tool!$B$125*SIN(RADIANS(90-DEGREES(ASIN(AD1591/2000))))*SQRT(2*Basic!$C$4*9.81)*Tool!$B$125)+(COS(RADIANS(90-DEGREES(ASIN(AD1591/2000))))*SQRT(2*Basic!$C$4*9.81)*COS(RADIANS(90-DEGREES(ASIN(AD1591/2000))))*SQRT(2*Basic!$C$4*9.81))))*COS(RADIANS(AK1591))</f>
        <v>5.0862077747445484</v>
      </c>
    </row>
    <row r="1592" spans="6:45" x14ac:dyDescent="0.3">
      <c r="F1592">
        <v>1590</v>
      </c>
      <c r="G1592" s="31">
        <f t="shared" si="158"/>
        <v>4.6873860855060094</v>
      </c>
      <c r="H1592" s="35">
        <f>Tool!$E$10+('Trajectory Map'!G1592*SIN(RADIANS(90-2*DEGREES(ASIN($D$5/2000))))/COS(RADIANS(90-2*DEGREES(ASIN($D$5/2000))))-('Trajectory Map'!G1592*'Trajectory Map'!G1592/((VLOOKUP($D$5,$AD$3:$AR$2002,15,FALSE)*4*COS(RADIANS(90-2*DEGREES(ASIN($D$5/2000))))*COS(RADIANS(90-2*DEGREES(ASIN($D$5/2000))))))))</f>
        <v>2.3256533646375619</v>
      </c>
      <c r="AD1592" s="33">
        <f t="shared" si="162"/>
        <v>1590</v>
      </c>
      <c r="AE1592" s="33">
        <f t="shared" si="159"/>
        <v>1213.2188590687172</v>
      </c>
      <c r="AH1592" s="33">
        <f t="shared" si="160"/>
        <v>52.655255645985228</v>
      </c>
      <c r="AI1592" s="33">
        <f t="shared" si="161"/>
        <v>37.344744354014772</v>
      </c>
      <c r="AK1592" s="75">
        <f t="shared" si="163"/>
        <v>-15.310511291970457</v>
      </c>
      <c r="AN1592" s="64"/>
      <c r="AQ1592" s="64"/>
      <c r="AR1592" s="75">
        <f>(SQRT((SIN(RADIANS(90-DEGREES(ASIN(AD1592/2000))))*SQRT(2*Basic!$C$4*9.81)*Tool!$B$125*SIN(RADIANS(90-DEGREES(ASIN(AD1592/2000))))*SQRT(2*Basic!$C$4*9.81)*Tool!$B$125)+(COS(RADIANS(90-DEGREES(ASIN(AD1592/2000))))*SQRT(2*Basic!$C$4*9.81)*COS(RADIANS(90-DEGREES(ASIN(AD1592/2000))))*SQRT(2*Basic!$C$4*9.81))))*(SQRT((SIN(RADIANS(90-DEGREES(ASIN(AD1592/2000))))*SQRT(2*Basic!$C$4*9.81)*Tool!$B$125*SIN(RADIANS(90-DEGREES(ASIN(AD1592/2000))))*SQRT(2*Basic!$C$4*9.81)*Tool!$B$125)+(COS(RADIANS(90-DEGREES(ASIN(AD1592/2000))))*SQRT(2*Basic!$C$4*9.81)*COS(RADIANS(90-DEGREES(ASIN(AD1592/2000))))*SQRT(2*Basic!$C$4*9.81))))/(2*9.81)</f>
        <v>1.5053983290000001</v>
      </c>
      <c r="AS1592" s="75">
        <f>(1/9.81)*((SQRT((SIN(RADIANS(90-DEGREES(ASIN(AD1592/2000))))*SQRT(2*Basic!$C$4*9.81)*Tool!$B$125*SIN(RADIANS(90-DEGREES(ASIN(AD1592/2000))))*SQRT(2*Basic!$C$4*9.81)*Tool!$B$125)+(COS(RADIANS(90-DEGREES(ASIN(AD1592/2000))))*SQRT(2*Basic!$C$4*9.81)*COS(RADIANS(90-DEGREES(ASIN(AD1592/2000))))*SQRT(2*Basic!$C$4*9.81))))*SIN(RADIANS(AK1592))+(SQRT(((SQRT((SIN(RADIANS(90-DEGREES(ASIN(AD1592/2000))))*SQRT(2*Basic!$C$4*9.81)*Tool!$B$125*SIN(RADIANS(90-DEGREES(ASIN(AD1592/2000))))*SQRT(2*Basic!$C$4*9.81)*Tool!$B$125)+(COS(RADIANS(90-DEGREES(ASIN(AD1592/2000))))*SQRT(2*Basic!$C$4*9.81)*COS(RADIANS(90-DEGREES(ASIN(AD1592/2000))))*SQRT(2*Basic!$C$4*9.81))))*SIN(RADIANS(AK1592))*(SQRT((SIN(RADIANS(90-DEGREES(ASIN(AD1592/2000))))*SQRT(2*Basic!$C$4*9.81)*Tool!$B$125*SIN(RADIANS(90-DEGREES(ASIN(AD1592/2000))))*SQRT(2*Basic!$C$4*9.81)*Tool!$B$125)+(COS(RADIANS(90-DEGREES(ASIN(AD1592/2000))))*SQRT(2*Basic!$C$4*9.81)*COS(RADIANS(90-DEGREES(ASIN(AD1592/2000))))*SQRT(2*Basic!$C$4*9.81))))*SIN(RADIANS(AK1592)))-19.62*(-Basic!$C$3))))*(SQRT((SIN(RADIANS(90-DEGREES(ASIN(AD1592/2000))))*SQRT(2*Basic!$C$4*9.81)*Tool!$B$125*SIN(RADIANS(90-DEGREES(ASIN(AD1592/2000))))*SQRT(2*Basic!$C$4*9.81)*Tool!$B$125)+(COS(RADIANS(90-DEGREES(ASIN(AD1592/2000))))*SQRT(2*Basic!$C$4*9.81)*COS(RADIANS(90-DEGREES(ASIN(AD1592/2000))))*SQRT(2*Basic!$C$4*9.81))))*COS(RADIANS(AK1592))</f>
        <v>5.0811611841344613</v>
      </c>
    </row>
    <row r="1593" spans="6:45" x14ac:dyDescent="0.3">
      <c r="F1593">
        <v>1591</v>
      </c>
      <c r="G1593" s="31">
        <f t="shared" si="158"/>
        <v>4.69033412706922</v>
      </c>
      <c r="H1593" s="35">
        <f>Tool!$E$10+('Trajectory Map'!G1593*SIN(RADIANS(90-2*DEGREES(ASIN($D$5/2000))))/COS(RADIANS(90-2*DEGREES(ASIN($D$5/2000))))-('Trajectory Map'!G1593*'Trajectory Map'!G1593/((VLOOKUP($D$5,$AD$3:$AR$2002,15,FALSE)*4*COS(RADIANS(90-2*DEGREES(ASIN($D$5/2000))))*COS(RADIANS(90-2*DEGREES(ASIN($D$5/2000))))))))</f>
        <v>2.3205951211635303</v>
      </c>
      <c r="AD1593" s="33">
        <f t="shared" si="162"/>
        <v>1591</v>
      </c>
      <c r="AE1593" s="33">
        <f t="shared" si="159"/>
        <v>1211.9071746631423</v>
      </c>
      <c r="AH1593" s="33">
        <f t="shared" si="160"/>
        <v>52.702507438649818</v>
      </c>
      <c r="AI1593" s="33">
        <f t="shared" si="161"/>
        <v>37.297492561350182</v>
      </c>
      <c r="AK1593" s="75">
        <f t="shared" si="163"/>
        <v>-15.405014877299635</v>
      </c>
      <c r="AN1593" s="64"/>
      <c r="AQ1593" s="64"/>
      <c r="AR1593" s="75">
        <f>(SQRT((SIN(RADIANS(90-DEGREES(ASIN(AD1593/2000))))*SQRT(2*Basic!$C$4*9.81)*Tool!$B$125*SIN(RADIANS(90-DEGREES(ASIN(AD1593/2000))))*SQRT(2*Basic!$C$4*9.81)*Tool!$B$125)+(COS(RADIANS(90-DEGREES(ASIN(AD1593/2000))))*SQRT(2*Basic!$C$4*9.81)*COS(RADIANS(90-DEGREES(ASIN(AD1593/2000))))*SQRT(2*Basic!$C$4*9.81))))*(SQRT((SIN(RADIANS(90-DEGREES(ASIN(AD1593/2000))))*SQRT(2*Basic!$C$4*9.81)*Tool!$B$125*SIN(RADIANS(90-DEGREES(ASIN(AD1593/2000))))*SQRT(2*Basic!$C$4*9.81)*Tool!$B$125)+(COS(RADIANS(90-DEGREES(ASIN(AD1593/2000))))*SQRT(2*Basic!$C$4*9.81)*COS(RADIANS(90-DEGREES(ASIN(AD1593/2000))))*SQRT(2*Basic!$C$4*9.81))))/(2*9.81)</f>
        <v>1.5062511232899998</v>
      </c>
      <c r="AS1593" s="75">
        <f>(1/9.81)*((SQRT((SIN(RADIANS(90-DEGREES(ASIN(AD1593/2000))))*SQRT(2*Basic!$C$4*9.81)*Tool!$B$125*SIN(RADIANS(90-DEGREES(ASIN(AD1593/2000))))*SQRT(2*Basic!$C$4*9.81)*Tool!$B$125)+(COS(RADIANS(90-DEGREES(ASIN(AD1593/2000))))*SQRT(2*Basic!$C$4*9.81)*COS(RADIANS(90-DEGREES(ASIN(AD1593/2000))))*SQRT(2*Basic!$C$4*9.81))))*SIN(RADIANS(AK1593))+(SQRT(((SQRT((SIN(RADIANS(90-DEGREES(ASIN(AD1593/2000))))*SQRT(2*Basic!$C$4*9.81)*Tool!$B$125*SIN(RADIANS(90-DEGREES(ASIN(AD1593/2000))))*SQRT(2*Basic!$C$4*9.81)*Tool!$B$125)+(COS(RADIANS(90-DEGREES(ASIN(AD1593/2000))))*SQRT(2*Basic!$C$4*9.81)*COS(RADIANS(90-DEGREES(ASIN(AD1593/2000))))*SQRT(2*Basic!$C$4*9.81))))*SIN(RADIANS(AK1593))*(SQRT((SIN(RADIANS(90-DEGREES(ASIN(AD1593/2000))))*SQRT(2*Basic!$C$4*9.81)*Tool!$B$125*SIN(RADIANS(90-DEGREES(ASIN(AD1593/2000))))*SQRT(2*Basic!$C$4*9.81)*Tool!$B$125)+(COS(RADIANS(90-DEGREES(ASIN(AD1593/2000))))*SQRT(2*Basic!$C$4*9.81)*COS(RADIANS(90-DEGREES(ASIN(AD1593/2000))))*SQRT(2*Basic!$C$4*9.81))))*SIN(RADIANS(AK1593)))-19.62*(-Basic!$C$3))))*(SQRT((SIN(RADIANS(90-DEGREES(ASIN(AD1593/2000))))*SQRT(2*Basic!$C$4*9.81)*Tool!$B$125*SIN(RADIANS(90-DEGREES(ASIN(AD1593/2000))))*SQRT(2*Basic!$C$4*9.81)*Tool!$B$125)+(COS(RADIANS(90-DEGREES(ASIN(AD1593/2000))))*SQRT(2*Basic!$C$4*9.81)*COS(RADIANS(90-DEGREES(ASIN(AD1593/2000))))*SQRT(2*Basic!$C$4*9.81))))*COS(RADIANS(AK1593))</f>
        <v>5.0760979868081488</v>
      </c>
    </row>
    <row r="1594" spans="6:45" x14ac:dyDescent="0.3">
      <c r="F1594">
        <v>1592</v>
      </c>
      <c r="G1594" s="31">
        <f t="shared" si="158"/>
        <v>4.6932821686324315</v>
      </c>
      <c r="H1594" s="35">
        <f>Tool!$E$10+('Trajectory Map'!G1594*SIN(RADIANS(90-2*DEGREES(ASIN($D$5/2000))))/COS(RADIANS(90-2*DEGREES(ASIN($D$5/2000))))-('Trajectory Map'!G1594*'Trajectory Map'!G1594/((VLOOKUP($D$5,$AD$3:$AR$2002,15,FALSE)*4*COS(RADIANS(90-2*DEGREES(ASIN($D$5/2000))))*COS(RADIANS(90-2*DEGREES(ASIN($D$5/2000))))))))</f>
        <v>2.3155334240959826</v>
      </c>
      <c r="AD1594" s="33">
        <f t="shared" si="162"/>
        <v>1592</v>
      </c>
      <c r="AE1594" s="33">
        <f t="shared" si="159"/>
        <v>1210.5932430011328</v>
      </c>
      <c r="AH1594" s="33">
        <f t="shared" si="160"/>
        <v>52.749810444949325</v>
      </c>
      <c r="AI1594" s="33">
        <f t="shared" si="161"/>
        <v>37.250189555050675</v>
      </c>
      <c r="AK1594" s="75">
        <f t="shared" si="163"/>
        <v>-15.499620889898651</v>
      </c>
      <c r="AN1594" s="64"/>
      <c r="AQ1594" s="64"/>
      <c r="AR1594" s="75">
        <f>(SQRT((SIN(RADIANS(90-DEGREES(ASIN(AD1594/2000))))*SQRT(2*Basic!$C$4*9.81)*Tool!$B$125*SIN(RADIANS(90-DEGREES(ASIN(AD1594/2000))))*SQRT(2*Basic!$C$4*9.81)*Tool!$B$125)+(COS(RADIANS(90-DEGREES(ASIN(AD1594/2000))))*SQRT(2*Basic!$C$4*9.81)*COS(RADIANS(90-DEGREES(ASIN(AD1594/2000))))*SQRT(2*Basic!$C$4*9.81))))*(SQRT((SIN(RADIANS(90-DEGREES(ASIN(AD1594/2000))))*SQRT(2*Basic!$C$4*9.81)*Tool!$B$125*SIN(RADIANS(90-DEGREES(ASIN(AD1594/2000))))*SQRT(2*Basic!$C$4*9.81)*Tool!$B$125)+(COS(RADIANS(90-DEGREES(ASIN(AD1594/2000))))*SQRT(2*Basic!$C$4*9.81)*COS(RADIANS(90-DEGREES(ASIN(AD1594/2000))))*SQRT(2*Basic!$C$4*9.81))))/(2*9.81)</f>
        <v>1.5071044537599998</v>
      </c>
      <c r="AS1594" s="75">
        <f>(1/9.81)*((SQRT((SIN(RADIANS(90-DEGREES(ASIN(AD1594/2000))))*SQRT(2*Basic!$C$4*9.81)*Tool!$B$125*SIN(RADIANS(90-DEGREES(ASIN(AD1594/2000))))*SQRT(2*Basic!$C$4*9.81)*Tool!$B$125)+(COS(RADIANS(90-DEGREES(ASIN(AD1594/2000))))*SQRT(2*Basic!$C$4*9.81)*COS(RADIANS(90-DEGREES(ASIN(AD1594/2000))))*SQRT(2*Basic!$C$4*9.81))))*SIN(RADIANS(AK1594))+(SQRT(((SQRT((SIN(RADIANS(90-DEGREES(ASIN(AD1594/2000))))*SQRT(2*Basic!$C$4*9.81)*Tool!$B$125*SIN(RADIANS(90-DEGREES(ASIN(AD1594/2000))))*SQRT(2*Basic!$C$4*9.81)*Tool!$B$125)+(COS(RADIANS(90-DEGREES(ASIN(AD1594/2000))))*SQRT(2*Basic!$C$4*9.81)*COS(RADIANS(90-DEGREES(ASIN(AD1594/2000))))*SQRT(2*Basic!$C$4*9.81))))*SIN(RADIANS(AK1594))*(SQRT((SIN(RADIANS(90-DEGREES(ASIN(AD1594/2000))))*SQRT(2*Basic!$C$4*9.81)*Tool!$B$125*SIN(RADIANS(90-DEGREES(ASIN(AD1594/2000))))*SQRT(2*Basic!$C$4*9.81)*Tool!$B$125)+(COS(RADIANS(90-DEGREES(ASIN(AD1594/2000))))*SQRT(2*Basic!$C$4*9.81)*COS(RADIANS(90-DEGREES(ASIN(AD1594/2000))))*SQRT(2*Basic!$C$4*9.81))))*SIN(RADIANS(AK1594)))-19.62*(-Basic!$C$3))))*(SQRT((SIN(RADIANS(90-DEGREES(ASIN(AD1594/2000))))*SQRT(2*Basic!$C$4*9.81)*Tool!$B$125*SIN(RADIANS(90-DEGREES(ASIN(AD1594/2000))))*SQRT(2*Basic!$C$4*9.81)*Tool!$B$125)+(COS(RADIANS(90-DEGREES(ASIN(AD1594/2000))))*SQRT(2*Basic!$C$4*9.81)*COS(RADIANS(90-DEGREES(ASIN(AD1594/2000))))*SQRT(2*Basic!$C$4*9.81))))*COS(RADIANS(AK1594))</f>
        <v>5.0710181716240994</v>
      </c>
    </row>
    <row r="1595" spans="6:45" x14ac:dyDescent="0.3">
      <c r="F1595">
        <v>1593</v>
      </c>
      <c r="G1595" s="31">
        <f t="shared" si="158"/>
        <v>4.696230210195643</v>
      </c>
      <c r="H1595" s="35">
        <f>Tool!$E$10+('Trajectory Map'!G1595*SIN(RADIANS(90-2*DEGREES(ASIN($D$5/2000))))/COS(RADIANS(90-2*DEGREES(ASIN($D$5/2000))))-('Trajectory Map'!G1595*'Trajectory Map'!G1595/((VLOOKUP($D$5,$AD$3:$AR$2002,15,FALSE)*4*COS(RADIANS(90-2*DEGREES(ASIN($D$5/2000))))*COS(RADIANS(90-2*DEGREES(ASIN($D$5/2000))))))))</f>
        <v>2.3104682734349211</v>
      </c>
      <c r="AD1595" s="33">
        <f t="shared" si="162"/>
        <v>1593</v>
      </c>
      <c r="AE1595" s="33">
        <f t="shared" si="159"/>
        <v>1209.2770567574662</v>
      </c>
      <c r="AH1595" s="33">
        <f t="shared" si="160"/>
        <v>52.79716486411575</v>
      </c>
      <c r="AI1595" s="33">
        <f t="shared" si="161"/>
        <v>37.20283513588425</v>
      </c>
      <c r="AK1595" s="75">
        <f t="shared" si="163"/>
        <v>-15.5943297282315</v>
      </c>
      <c r="AN1595" s="64"/>
      <c r="AQ1595" s="64"/>
      <c r="AR1595" s="75">
        <f>(SQRT((SIN(RADIANS(90-DEGREES(ASIN(AD1595/2000))))*SQRT(2*Basic!$C$4*9.81)*Tool!$B$125*SIN(RADIANS(90-DEGREES(ASIN(AD1595/2000))))*SQRT(2*Basic!$C$4*9.81)*Tool!$B$125)+(COS(RADIANS(90-DEGREES(ASIN(AD1595/2000))))*SQRT(2*Basic!$C$4*9.81)*COS(RADIANS(90-DEGREES(ASIN(AD1595/2000))))*SQRT(2*Basic!$C$4*9.81))))*(SQRT((SIN(RADIANS(90-DEGREES(ASIN(AD1595/2000))))*SQRT(2*Basic!$C$4*9.81)*Tool!$B$125*SIN(RADIANS(90-DEGREES(ASIN(AD1595/2000))))*SQRT(2*Basic!$C$4*9.81)*Tool!$B$125)+(COS(RADIANS(90-DEGREES(ASIN(AD1595/2000))))*SQRT(2*Basic!$C$4*9.81)*COS(RADIANS(90-DEGREES(ASIN(AD1595/2000))))*SQRT(2*Basic!$C$4*9.81))))/(2*9.81)</f>
        <v>1.5079583204100002</v>
      </c>
      <c r="AS1595" s="75">
        <f>(1/9.81)*((SQRT((SIN(RADIANS(90-DEGREES(ASIN(AD1595/2000))))*SQRT(2*Basic!$C$4*9.81)*Tool!$B$125*SIN(RADIANS(90-DEGREES(ASIN(AD1595/2000))))*SQRT(2*Basic!$C$4*9.81)*Tool!$B$125)+(COS(RADIANS(90-DEGREES(ASIN(AD1595/2000))))*SQRT(2*Basic!$C$4*9.81)*COS(RADIANS(90-DEGREES(ASIN(AD1595/2000))))*SQRT(2*Basic!$C$4*9.81))))*SIN(RADIANS(AK1595))+(SQRT(((SQRT((SIN(RADIANS(90-DEGREES(ASIN(AD1595/2000))))*SQRT(2*Basic!$C$4*9.81)*Tool!$B$125*SIN(RADIANS(90-DEGREES(ASIN(AD1595/2000))))*SQRT(2*Basic!$C$4*9.81)*Tool!$B$125)+(COS(RADIANS(90-DEGREES(ASIN(AD1595/2000))))*SQRT(2*Basic!$C$4*9.81)*COS(RADIANS(90-DEGREES(ASIN(AD1595/2000))))*SQRT(2*Basic!$C$4*9.81))))*SIN(RADIANS(AK1595))*(SQRT((SIN(RADIANS(90-DEGREES(ASIN(AD1595/2000))))*SQRT(2*Basic!$C$4*9.81)*Tool!$B$125*SIN(RADIANS(90-DEGREES(ASIN(AD1595/2000))))*SQRT(2*Basic!$C$4*9.81)*Tool!$B$125)+(COS(RADIANS(90-DEGREES(ASIN(AD1595/2000))))*SQRT(2*Basic!$C$4*9.81)*COS(RADIANS(90-DEGREES(ASIN(AD1595/2000))))*SQRT(2*Basic!$C$4*9.81))))*SIN(RADIANS(AK1595)))-19.62*(-Basic!$C$3))))*(SQRT((SIN(RADIANS(90-DEGREES(ASIN(AD1595/2000))))*SQRT(2*Basic!$C$4*9.81)*Tool!$B$125*SIN(RADIANS(90-DEGREES(ASIN(AD1595/2000))))*SQRT(2*Basic!$C$4*9.81)*Tool!$B$125)+(COS(RADIANS(90-DEGREES(ASIN(AD1595/2000))))*SQRT(2*Basic!$C$4*9.81)*COS(RADIANS(90-DEGREES(ASIN(AD1595/2000))))*SQRT(2*Basic!$C$4*9.81))))*COS(RADIANS(AK1595))</f>
        <v>5.0659217273492674</v>
      </c>
    </row>
    <row r="1596" spans="6:45" x14ac:dyDescent="0.3">
      <c r="F1596">
        <v>1594</v>
      </c>
      <c r="G1596" s="31">
        <f t="shared" si="158"/>
        <v>4.6991782517588545</v>
      </c>
      <c r="H1596" s="35">
        <f>Tool!$E$10+('Trajectory Map'!G1596*SIN(RADIANS(90-2*DEGREES(ASIN($D$5/2000))))/COS(RADIANS(90-2*DEGREES(ASIN($D$5/2000))))-('Trajectory Map'!G1596*'Trajectory Map'!G1596/((VLOOKUP($D$5,$AD$3:$AR$2002,15,FALSE)*4*COS(RADIANS(90-2*DEGREES(ASIN($D$5/2000))))*COS(RADIANS(90-2*DEGREES(ASIN($D$5/2000))))))))</f>
        <v>2.3053996691803458</v>
      </c>
      <c r="AD1596" s="33">
        <f t="shared" si="162"/>
        <v>1594</v>
      </c>
      <c r="AE1596" s="33">
        <f t="shared" si="159"/>
        <v>1207.958608562396</v>
      </c>
      <c r="AH1596" s="33">
        <f t="shared" si="160"/>
        <v>52.844570896606911</v>
      </c>
      <c r="AI1596" s="33">
        <f t="shared" si="161"/>
        <v>37.155429103393089</v>
      </c>
      <c r="AK1596" s="75">
        <f t="shared" si="163"/>
        <v>-15.689141793213821</v>
      </c>
      <c r="AN1596" s="64"/>
      <c r="AQ1596" s="64"/>
      <c r="AR1596" s="75">
        <f>(SQRT((SIN(RADIANS(90-DEGREES(ASIN(AD1596/2000))))*SQRT(2*Basic!$C$4*9.81)*Tool!$B$125*SIN(RADIANS(90-DEGREES(ASIN(AD1596/2000))))*SQRT(2*Basic!$C$4*9.81)*Tool!$B$125)+(COS(RADIANS(90-DEGREES(ASIN(AD1596/2000))))*SQRT(2*Basic!$C$4*9.81)*COS(RADIANS(90-DEGREES(ASIN(AD1596/2000))))*SQRT(2*Basic!$C$4*9.81))))*(SQRT((SIN(RADIANS(90-DEGREES(ASIN(AD1596/2000))))*SQRT(2*Basic!$C$4*9.81)*Tool!$B$125*SIN(RADIANS(90-DEGREES(ASIN(AD1596/2000))))*SQRT(2*Basic!$C$4*9.81)*Tool!$B$125)+(COS(RADIANS(90-DEGREES(ASIN(AD1596/2000))))*SQRT(2*Basic!$C$4*9.81)*COS(RADIANS(90-DEGREES(ASIN(AD1596/2000))))*SQRT(2*Basic!$C$4*9.81))))/(2*9.81)</f>
        <v>1.5088127232399999</v>
      </c>
      <c r="AS1596" s="75">
        <f>(1/9.81)*((SQRT((SIN(RADIANS(90-DEGREES(ASIN(AD1596/2000))))*SQRT(2*Basic!$C$4*9.81)*Tool!$B$125*SIN(RADIANS(90-DEGREES(ASIN(AD1596/2000))))*SQRT(2*Basic!$C$4*9.81)*Tool!$B$125)+(COS(RADIANS(90-DEGREES(ASIN(AD1596/2000))))*SQRT(2*Basic!$C$4*9.81)*COS(RADIANS(90-DEGREES(ASIN(AD1596/2000))))*SQRT(2*Basic!$C$4*9.81))))*SIN(RADIANS(AK1596))+(SQRT(((SQRT((SIN(RADIANS(90-DEGREES(ASIN(AD1596/2000))))*SQRT(2*Basic!$C$4*9.81)*Tool!$B$125*SIN(RADIANS(90-DEGREES(ASIN(AD1596/2000))))*SQRT(2*Basic!$C$4*9.81)*Tool!$B$125)+(COS(RADIANS(90-DEGREES(ASIN(AD1596/2000))))*SQRT(2*Basic!$C$4*9.81)*COS(RADIANS(90-DEGREES(ASIN(AD1596/2000))))*SQRT(2*Basic!$C$4*9.81))))*SIN(RADIANS(AK1596))*(SQRT((SIN(RADIANS(90-DEGREES(ASIN(AD1596/2000))))*SQRT(2*Basic!$C$4*9.81)*Tool!$B$125*SIN(RADIANS(90-DEGREES(ASIN(AD1596/2000))))*SQRT(2*Basic!$C$4*9.81)*Tool!$B$125)+(COS(RADIANS(90-DEGREES(ASIN(AD1596/2000))))*SQRT(2*Basic!$C$4*9.81)*COS(RADIANS(90-DEGREES(ASIN(AD1596/2000))))*SQRT(2*Basic!$C$4*9.81))))*SIN(RADIANS(AK1596)))-19.62*(-Basic!$C$3))))*(SQRT((SIN(RADIANS(90-DEGREES(ASIN(AD1596/2000))))*SQRT(2*Basic!$C$4*9.81)*Tool!$B$125*SIN(RADIANS(90-DEGREES(ASIN(AD1596/2000))))*SQRT(2*Basic!$C$4*9.81)*Tool!$B$125)+(COS(RADIANS(90-DEGREES(ASIN(AD1596/2000))))*SQRT(2*Basic!$C$4*9.81)*COS(RADIANS(90-DEGREES(ASIN(AD1596/2000))))*SQRT(2*Basic!$C$4*9.81))))*COS(RADIANS(AK1596))</f>
        <v>5.0608086426575758</v>
      </c>
    </row>
    <row r="1597" spans="6:45" x14ac:dyDescent="0.3">
      <c r="F1597">
        <v>1595</v>
      </c>
      <c r="G1597" s="31">
        <f t="shared" si="158"/>
        <v>4.702126293322066</v>
      </c>
      <c r="H1597" s="35">
        <f>Tool!$E$10+('Trajectory Map'!G1597*SIN(RADIANS(90-2*DEGREES(ASIN($D$5/2000))))/COS(RADIANS(90-2*DEGREES(ASIN($D$5/2000))))-('Trajectory Map'!G1597*'Trajectory Map'!G1597/((VLOOKUP($D$5,$AD$3:$AR$2002,15,FALSE)*4*COS(RADIANS(90-2*DEGREES(ASIN($D$5/2000))))*COS(RADIANS(90-2*DEGREES(ASIN($D$5/2000))))))))</f>
        <v>2.3003276113322553</v>
      </c>
      <c r="AD1597" s="33">
        <f t="shared" si="162"/>
        <v>1595</v>
      </c>
      <c r="AE1597" s="33">
        <f t="shared" si="159"/>
        <v>1206.6378910012729</v>
      </c>
      <c r="AH1597" s="33">
        <f t="shared" si="160"/>
        <v>52.892028744116985</v>
      </c>
      <c r="AI1597" s="33">
        <f t="shared" si="161"/>
        <v>37.107971255883015</v>
      </c>
      <c r="AK1597" s="75">
        <f t="shared" si="163"/>
        <v>-15.784057488233969</v>
      </c>
      <c r="AN1597" s="64"/>
      <c r="AQ1597" s="64"/>
      <c r="AR1597" s="75">
        <f>(SQRT((SIN(RADIANS(90-DEGREES(ASIN(AD1597/2000))))*SQRT(2*Basic!$C$4*9.81)*Tool!$B$125*SIN(RADIANS(90-DEGREES(ASIN(AD1597/2000))))*SQRT(2*Basic!$C$4*9.81)*Tool!$B$125)+(COS(RADIANS(90-DEGREES(ASIN(AD1597/2000))))*SQRT(2*Basic!$C$4*9.81)*COS(RADIANS(90-DEGREES(ASIN(AD1597/2000))))*SQRT(2*Basic!$C$4*9.81))))*(SQRT((SIN(RADIANS(90-DEGREES(ASIN(AD1597/2000))))*SQRT(2*Basic!$C$4*9.81)*Tool!$B$125*SIN(RADIANS(90-DEGREES(ASIN(AD1597/2000))))*SQRT(2*Basic!$C$4*9.81)*Tool!$B$125)+(COS(RADIANS(90-DEGREES(ASIN(AD1597/2000))))*SQRT(2*Basic!$C$4*9.81)*COS(RADIANS(90-DEGREES(ASIN(AD1597/2000))))*SQRT(2*Basic!$C$4*9.81))))/(2*9.81)</f>
        <v>1.5096676622499998</v>
      </c>
      <c r="AS1597" s="75">
        <f>(1/9.81)*((SQRT((SIN(RADIANS(90-DEGREES(ASIN(AD1597/2000))))*SQRT(2*Basic!$C$4*9.81)*Tool!$B$125*SIN(RADIANS(90-DEGREES(ASIN(AD1597/2000))))*SQRT(2*Basic!$C$4*9.81)*Tool!$B$125)+(COS(RADIANS(90-DEGREES(ASIN(AD1597/2000))))*SQRT(2*Basic!$C$4*9.81)*COS(RADIANS(90-DEGREES(ASIN(AD1597/2000))))*SQRT(2*Basic!$C$4*9.81))))*SIN(RADIANS(AK1597))+(SQRT(((SQRT((SIN(RADIANS(90-DEGREES(ASIN(AD1597/2000))))*SQRT(2*Basic!$C$4*9.81)*Tool!$B$125*SIN(RADIANS(90-DEGREES(ASIN(AD1597/2000))))*SQRT(2*Basic!$C$4*9.81)*Tool!$B$125)+(COS(RADIANS(90-DEGREES(ASIN(AD1597/2000))))*SQRT(2*Basic!$C$4*9.81)*COS(RADIANS(90-DEGREES(ASIN(AD1597/2000))))*SQRT(2*Basic!$C$4*9.81))))*SIN(RADIANS(AK1597))*(SQRT((SIN(RADIANS(90-DEGREES(ASIN(AD1597/2000))))*SQRT(2*Basic!$C$4*9.81)*Tool!$B$125*SIN(RADIANS(90-DEGREES(ASIN(AD1597/2000))))*SQRT(2*Basic!$C$4*9.81)*Tool!$B$125)+(COS(RADIANS(90-DEGREES(ASIN(AD1597/2000))))*SQRT(2*Basic!$C$4*9.81)*COS(RADIANS(90-DEGREES(ASIN(AD1597/2000))))*SQRT(2*Basic!$C$4*9.81))))*SIN(RADIANS(AK1597)))-19.62*(-Basic!$C$3))))*(SQRT((SIN(RADIANS(90-DEGREES(ASIN(AD1597/2000))))*SQRT(2*Basic!$C$4*9.81)*Tool!$B$125*SIN(RADIANS(90-DEGREES(ASIN(AD1597/2000))))*SQRT(2*Basic!$C$4*9.81)*Tool!$B$125)+(COS(RADIANS(90-DEGREES(ASIN(AD1597/2000))))*SQRT(2*Basic!$C$4*9.81)*COS(RADIANS(90-DEGREES(ASIN(AD1597/2000))))*SQRT(2*Basic!$C$4*9.81))))*COS(RADIANS(AK1597))</f>
        <v>5.0556789061284144</v>
      </c>
    </row>
    <row r="1598" spans="6:45" x14ac:dyDescent="0.3">
      <c r="F1598">
        <v>1596</v>
      </c>
      <c r="G1598" s="31">
        <f t="shared" si="158"/>
        <v>4.7050743348852766</v>
      </c>
      <c r="H1598" s="35">
        <f>Tool!$E$10+('Trajectory Map'!G1598*SIN(RADIANS(90-2*DEGREES(ASIN($D$5/2000))))/COS(RADIANS(90-2*DEGREES(ASIN($D$5/2000))))-('Trajectory Map'!G1598*'Trajectory Map'!G1598/((VLOOKUP($D$5,$AD$3:$AR$2002,15,FALSE)*4*COS(RADIANS(90-2*DEGREES(ASIN($D$5/2000))))*COS(RADIANS(90-2*DEGREES(ASIN($D$5/2000))))))))</f>
        <v>2.2952520998906527</v>
      </c>
      <c r="AD1598" s="33">
        <f t="shared" si="162"/>
        <v>1596</v>
      </c>
      <c r="AE1598" s="33">
        <f t="shared" si="159"/>
        <v>1205.3148966141587</v>
      </c>
      <c r="AH1598" s="33">
        <f t="shared" si="160"/>
        <v>52.939538609587267</v>
      </c>
      <c r="AI1598" s="33">
        <f t="shared" si="161"/>
        <v>37.060461390412733</v>
      </c>
      <c r="AK1598" s="75">
        <f t="shared" si="163"/>
        <v>-15.879077219174533</v>
      </c>
      <c r="AN1598" s="64"/>
      <c r="AQ1598" s="64"/>
      <c r="AR1598" s="75">
        <f>(SQRT((SIN(RADIANS(90-DEGREES(ASIN(AD1598/2000))))*SQRT(2*Basic!$C$4*9.81)*Tool!$B$125*SIN(RADIANS(90-DEGREES(ASIN(AD1598/2000))))*SQRT(2*Basic!$C$4*9.81)*Tool!$B$125)+(COS(RADIANS(90-DEGREES(ASIN(AD1598/2000))))*SQRT(2*Basic!$C$4*9.81)*COS(RADIANS(90-DEGREES(ASIN(AD1598/2000))))*SQRT(2*Basic!$C$4*9.81))))*(SQRT((SIN(RADIANS(90-DEGREES(ASIN(AD1598/2000))))*SQRT(2*Basic!$C$4*9.81)*Tool!$B$125*SIN(RADIANS(90-DEGREES(ASIN(AD1598/2000))))*SQRT(2*Basic!$C$4*9.81)*Tool!$B$125)+(COS(RADIANS(90-DEGREES(ASIN(AD1598/2000))))*SQRT(2*Basic!$C$4*9.81)*COS(RADIANS(90-DEGREES(ASIN(AD1598/2000))))*SQRT(2*Basic!$C$4*9.81))))/(2*9.81)</f>
        <v>1.5105231374400003</v>
      </c>
      <c r="AS1598" s="75">
        <f>(1/9.81)*((SQRT((SIN(RADIANS(90-DEGREES(ASIN(AD1598/2000))))*SQRT(2*Basic!$C$4*9.81)*Tool!$B$125*SIN(RADIANS(90-DEGREES(ASIN(AD1598/2000))))*SQRT(2*Basic!$C$4*9.81)*Tool!$B$125)+(COS(RADIANS(90-DEGREES(ASIN(AD1598/2000))))*SQRT(2*Basic!$C$4*9.81)*COS(RADIANS(90-DEGREES(ASIN(AD1598/2000))))*SQRT(2*Basic!$C$4*9.81))))*SIN(RADIANS(AK1598))+(SQRT(((SQRT((SIN(RADIANS(90-DEGREES(ASIN(AD1598/2000))))*SQRT(2*Basic!$C$4*9.81)*Tool!$B$125*SIN(RADIANS(90-DEGREES(ASIN(AD1598/2000))))*SQRT(2*Basic!$C$4*9.81)*Tool!$B$125)+(COS(RADIANS(90-DEGREES(ASIN(AD1598/2000))))*SQRT(2*Basic!$C$4*9.81)*COS(RADIANS(90-DEGREES(ASIN(AD1598/2000))))*SQRT(2*Basic!$C$4*9.81))))*SIN(RADIANS(AK1598))*(SQRT((SIN(RADIANS(90-DEGREES(ASIN(AD1598/2000))))*SQRT(2*Basic!$C$4*9.81)*Tool!$B$125*SIN(RADIANS(90-DEGREES(ASIN(AD1598/2000))))*SQRT(2*Basic!$C$4*9.81)*Tool!$B$125)+(COS(RADIANS(90-DEGREES(ASIN(AD1598/2000))))*SQRT(2*Basic!$C$4*9.81)*COS(RADIANS(90-DEGREES(ASIN(AD1598/2000))))*SQRT(2*Basic!$C$4*9.81))))*SIN(RADIANS(AK1598)))-19.62*(-Basic!$C$3))))*(SQRT((SIN(RADIANS(90-DEGREES(ASIN(AD1598/2000))))*SQRT(2*Basic!$C$4*9.81)*Tool!$B$125*SIN(RADIANS(90-DEGREES(ASIN(AD1598/2000))))*SQRT(2*Basic!$C$4*9.81)*Tool!$B$125)+(COS(RADIANS(90-DEGREES(ASIN(AD1598/2000))))*SQRT(2*Basic!$C$4*9.81)*COS(RADIANS(90-DEGREES(ASIN(AD1598/2000))))*SQRT(2*Basic!$C$4*9.81))))*COS(RADIANS(AK1598))</f>
        <v>5.050532506245113</v>
      </c>
    </row>
    <row r="1599" spans="6:45" x14ac:dyDescent="0.3">
      <c r="F1599">
        <v>1597</v>
      </c>
      <c r="G1599" s="31">
        <f t="shared" si="158"/>
        <v>4.7080223764484881</v>
      </c>
      <c r="H1599" s="35">
        <f>Tool!$E$10+('Trajectory Map'!G1599*SIN(RADIANS(90-2*DEGREES(ASIN($D$5/2000))))/COS(RADIANS(90-2*DEGREES(ASIN($D$5/2000))))-('Trajectory Map'!G1599*'Trajectory Map'!G1599/((VLOOKUP($D$5,$AD$3:$AR$2002,15,FALSE)*4*COS(RADIANS(90-2*DEGREES(ASIN($D$5/2000))))*COS(RADIANS(90-2*DEGREES(ASIN($D$5/2000))))))))</f>
        <v>2.2901731348555354</v>
      </c>
      <c r="AD1599" s="33">
        <f t="shared" si="162"/>
        <v>1597</v>
      </c>
      <c r="AE1599" s="33">
        <f t="shared" si="159"/>
        <v>1203.9896178954368</v>
      </c>
      <c r="AH1599" s="33">
        <f t="shared" si="160"/>
        <v>52.987100697217002</v>
      </c>
      <c r="AI1599" s="33">
        <f t="shared" si="161"/>
        <v>37.012899302782998</v>
      </c>
      <c r="AK1599" s="75">
        <f t="shared" si="163"/>
        <v>-15.974201394434004</v>
      </c>
      <c r="AN1599" s="64"/>
      <c r="AQ1599" s="64"/>
      <c r="AR1599" s="75">
        <f>(SQRT((SIN(RADIANS(90-DEGREES(ASIN(AD1599/2000))))*SQRT(2*Basic!$C$4*9.81)*Tool!$B$125*SIN(RADIANS(90-DEGREES(ASIN(AD1599/2000))))*SQRT(2*Basic!$C$4*9.81)*Tool!$B$125)+(COS(RADIANS(90-DEGREES(ASIN(AD1599/2000))))*SQRT(2*Basic!$C$4*9.81)*COS(RADIANS(90-DEGREES(ASIN(AD1599/2000))))*SQRT(2*Basic!$C$4*9.81))))*(SQRT((SIN(RADIANS(90-DEGREES(ASIN(AD1599/2000))))*SQRT(2*Basic!$C$4*9.81)*Tool!$B$125*SIN(RADIANS(90-DEGREES(ASIN(AD1599/2000))))*SQRT(2*Basic!$C$4*9.81)*Tool!$B$125)+(COS(RADIANS(90-DEGREES(ASIN(AD1599/2000))))*SQRT(2*Basic!$C$4*9.81)*COS(RADIANS(90-DEGREES(ASIN(AD1599/2000))))*SQRT(2*Basic!$C$4*9.81))))/(2*9.81)</f>
        <v>1.5113791488100001</v>
      </c>
      <c r="AS1599" s="75">
        <f>(1/9.81)*((SQRT((SIN(RADIANS(90-DEGREES(ASIN(AD1599/2000))))*SQRT(2*Basic!$C$4*9.81)*Tool!$B$125*SIN(RADIANS(90-DEGREES(ASIN(AD1599/2000))))*SQRT(2*Basic!$C$4*9.81)*Tool!$B$125)+(COS(RADIANS(90-DEGREES(ASIN(AD1599/2000))))*SQRT(2*Basic!$C$4*9.81)*COS(RADIANS(90-DEGREES(ASIN(AD1599/2000))))*SQRT(2*Basic!$C$4*9.81))))*SIN(RADIANS(AK1599))+(SQRT(((SQRT((SIN(RADIANS(90-DEGREES(ASIN(AD1599/2000))))*SQRT(2*Basic!$C$4*9.81)*Tool!$B$125*SIN(RADIANS(90-DEGREES(ASIN(AD1599/2000))))*SQRT(2*Basic!$C$4*9.81)*Tool!$B$125)+(COS(RADIANS(90-DEGREES(ASIN(AD1599/2000))))*SQRT(2*Basic!$C$4*9.81)*COS(RADIANS(90-DEGREES(ASIN(AD1599/2000))))*SQRT(2*Basic!$C$4*9.81))))*SIN(RADIANS(AK1599))*(SQRT((SIN(RADIANS(90-DEGREES(ASIN(AD1599/2000))))*SQRT(2*Basic!$C$4*9.81)*Tool!$B$125*SIN(RADIANS(90-DEGREES(ASIN(AD1599/2000))))*SQRT(2*Basic!$C$4*9.81)*Tool!$B$125)+(COS(RADIANS(90-DEGREES(ASIN(AD1599/2000))))*SQRT(2*Basic!$C$4*9.81)*COS(RADIANS(90-DEGREES(ASIN(AD1599/2000))))*SQRT(2*Basic!$C$4*9.81))))*SIN(RADIANS(AK1599)))-19.62*(-Basic!$C$3))))*(SQRT((SIN(RADIANS(90-DEGREES(ASIN(AD1599/2000))))*SQRT(2*Basic!$C$4*9.81)*Tool!$B$125*SIN(RADIANS(90-DEGREES(ASIN(AD1599/2000))))*SQRT(2*Basic!$C$4*9.81)*Tool!$B$125)+(COS(RADIANS(90-DEGREES(ASIN(AD1599/2000))))*SQRT(2*Basic!$C$4*9.81)*COS(RADIANS(90-DEGREES(ASIN(AD1599/2000))))*SQRT(2*Basic!$C$4*9.81))))*COS(RADIANS(AK1599))</f>
        <v>5.0453694313933894</v>
      </c>
    </row>
    <row r="1600" spans="6:45" x14ac:dyDescent="0.3">
      <c r="F1600">
        <v>1598</v>
      </c>
      <c r="G1600" s="31">
        <f t="shared" si="158"/>
        <v>4.7109704180116996</v>
      </c>
      <c r="H1600" s="35">
        <f>Tool!$E$10+('Trajectory Map'!G1600*SIN(RADIANS(90-2*DEGREES(ASIN($D$5/2000))))/COS(RADIANS(90-2*DEGREES(ASIN($D$5/2000))))-('Trajectory Map'!G1600*'Trajectory Map'!G1600/((VLOOKUP($D$5,$AD$3:$AR$2002,15,FALSE)*4*COS(RADIANS(90-2*DEGREES(ASIN($D$5/2000))))*COS(RADIANS(90-2*DEGREES(ASIN($D$5/2000))))))))</f>
        <v>2.285090716226903</v>
      </c>
      <c r="AD1600" s="33">
        <f t="shared" si="162"/>
        <v>1598</v>
      </c>
      <c r="AE1600" s="33">
        <f t="shared" si="159"/>
        <v>1202.6620472934198</v>
      </c>
      <c r="AH1600" s="33">
        <f t="shared" si="160"/>
        <v>53.034715212474381</v>
      </c>
      <c r="AI1600" s="33">
        <f t="shared" si="161"/>
        <v>36.965284787525619</v>
      </c>
      <c r="AK1600" s="75">
        <f t="shared" si="163"/>
        <v>-16.069430424948763</v>
      </c>
      <c r="AN1600" s="64"/>
      <c r="AQ1600" s="64"/>
      <c r="AR1600" s="75">
        <f>(SQRT((SIN(RADIANS(90-DEGREES(ASIN(AD1600/2000))))*SQRT(2*Basic!$C$4*9.81)*Tool!$B$125*SIN(RADIANS(90-DEGREES(ASIN(AD1600/2000))))*SQRT(2*Basic!$C$4*9.81)*Tool!$B$125)+(COS(RADIANS(90-DEGREES(ASIN(AD1600/2000))))*SQRT(2*Basic!$C$4*9.81)*COS(RADIANS(90-DEGREES(ASIN(AD1600/2000))))*SQRT(2*Basic!$C$4*9.81))))*(SQRT((SIN(RADIANS(90-DEGREES(ASIN(AD1600/2000))))*SQRT(2*Basic!$C$4*9.81)*Tool!$B$125*SIN(RADIANS(90-DEGREES(ASIN(AD1600/2000))))*SQRT(2*Basic!$C$4*9.81)*Tool!$B$125)+(COS(RADIANS(90-DEGREES(ASIN(AD1600/2000))))*SQRT(2*Basic!$C$4*9.81)*COS(RADIANS(90-DEGREES(ASIN(AD1600/2000))))*SQRT(2*Basic!$C$4*9.81))))/(2*9.81)</f>
        <v>1.5122356963600003</v>
      </c>
      <c r="AS1600" s="75">
        <f>(1/9.81)*((SQRT((SIN(RADIANS(90-DEGREES(ASIN(AD1600/2000))))*SQRT(2*Basic!$C$4*9.81)*Tool!$B$125*SIN(RADIANS(90-DEGREES(ASIN(AD1600/2000))))*SQRT(2*Basic!$C$4*9.81)*Tool!$B$125)+(COS(RADIANS(90-DEGREES(ASIN(AD1600/2000))))*SQRT(2*Basic!$C$4*9.81)*COS(RADIANS(90-DEGREES(ASIN(AD1600/2000))))*SQRT(2*Basic!$C$4*9.81))))*SIN(RADIANS(AK1600))+(SQRT(((SQRT((SIN(RADIANS(90-DEGREES(ASIN(AD1600/2000))))*SQRT(2*Basic!$C$4*9.81)*Tool!$B$125*SIN(RADIANS(90-DEGREES(ASIN(AD1600/2000))))*SQRT(2*Basic!$C$4*9.81)*Tool!$B$125)+(COS(RADIANS(90-DEGREES(ASIN(AD1600/2000))))*SQRT(2*Basic!$C$4*9.81)*COS(RADIANS(90-DEGREES(ASIN(AD1600/2000))))*SQRT(2*Basic!$C$4*9.81))))*SIN(RADIANS(AK1600))*(SQRT((SIN(RADIANS(90-DEGREES(ASIN(AD1600/2000))))*SQRT(2*Basic!$C$4*9.81)*Tool!$B$125*SIN(RADIANS(90-DEGREES(ASIN(AD1600/2000))))*SQRT(2*Basic!$C$4*9.81)*Tool!$B$125)+(COS(RADIANS(90-DEGREES(ASIN(AD1600/2000))))*SQRT(2*Basic!$C$4*9.81)*COS(RADIANS(90-DEGREES(ASIN(AD1600/2000))))*SQRT(2*Basic!$C$4*9.81))))*SIN(RADIANS(AK1600)))-19.62*(-Basic!$C$3))))*(SQRT((SIN(RADIANS(90-DEGREES(ASIN(AD1600/2000))))*SQRT(2*Basic!$C$4*9.81)*Tool!$B$125*SIN(RADIANS(90-DEGREES(ASIN(AD1600/2000))))*SQRT(2*Basic!$C$4*9.81)*Tool!$B$125)+(COS(RADIANS(90-DEGREES(ASIN(AD1600/2000))))*SQRT(2*Basic!$C$4*9.81)*COS(RADIANS(90-DEGREES(ASIN(AD1600/2000))))*SQRT(2*Basic!$C$4*9.81))))*COS(RADIANS(AK1600))</f>
        <v>5.0401896698598003</v>
      </c>
    </row>
    <row r="1601" spans="6:45" x14ac:dyDescent="0.3">
      <c r="F1601">
        <v>1599</v>
      </c>
      <c r="G1601" s="31">
        <f t="shared" si="158"/>
        <v>4.7139184595749111</v>
      </c>
      <c r="H1601" s="35">
        <f>Tool!$E$10+('Trajectory Map'!G1601*SIN(RADIANS(90-2*DEGREES(ASIN($D$5/2000))))/COS(RADIANS(90-2*DEGREES(ASIN($D$5/2000))))-('Trajectory Map'!G1601*'Trajectory Map'!G1601/((VLOOKUP($D$5,$AD$3:$AR$2002,15,FALSE)*4*COS(RADIANS(90-2*DEGREES(ASIN($D$5/2000))))*COS(RADIANS(90-2*DEGREES(ASIN($D$5/2000))))))))</f>
        <v>2.2800048440047567</v>
      </c>
      <c r="AD1601" s="33">
        <f t="shared" si="162"/>
        <v>1599</v>
      </c>
      <c r="AE1601" s="33">
        <f t="shared" si="159"/>
        <v>1201.3321772099505</v>
      </c>
      <c r="AH1601" s="33">
        <f t="shared" si="160"/>
        <v>53.082382362107559</v>
      </c>
      <c r="AI1601" s="33">
        <f t="shared" si="161"/>
        <v>36.917617637892441</v>
      </c>
      <c r="AK1601" s="75">
        <f t="shared" si="163"/>
        <v>-16.164764724215118</v>
      </c>
      <c r="AN1601" s="64"/>
      <c r="AQ1601" s="64"/>
      <c r="AR1601" s="75">
        <f>(SQRT((SIN(RADIANS(90-DEGREES(ASIN(AD1601/2000))))*SQRT(2*Basic!$C$4*9.81)*Tool!$B$125*SIN(RADIANS(90-DEGREES(ASIN(AD1601/2000))))*SQRT(2*Basic!$C$4*9.81)*Tool!$B$125)+(COS(RADIANS(90-DEGREES(ASIN(AD1601/2000))))*SQRT(2*Basic!$C$4*9.81)*COS(RADIANS(90-DEGREES(ASIN(AD1601/2000))))*SQRT(2*Basic!$C$4*9.81))))*(SQRT((SIN(RADIANS(90-DEGREES(ASIN(AD1601/2000))))*SQRT(2*Basic!$C$4*9.81)*Tool!$B$125*SIN(RADIANS(90-DEGREES(ASIN(AD1601/2000))))*SQRT(2*Basic!$C$4*9.81)*Tool!$B$125)+(COS(RADIANS(90-DEGREES(ASIN(AD1601/2000))))*SQRT(2*Basic!$C$4*9.81)*COS(RADIANS(90-DEGREES(ASIN(AD1601/2000))))*SQRT(2*Basic!$C$4*9.81))))/(2*9.81)</f>
        <v>1.51309278009</v>
      </c>
      <c r="AS1601" s="75">
        <f>(1/9.81)*((SQRT((SIN(RADIANS(90-DEGREES(ASIN(AD1601/2000))))*SQRT(2*Basic!$C$4*9.81)*Tool!$B$125*SIN(RADIANS(90-DEGREES(ASIN(AD1601/2000))))*SQRT(2*Basic!$C$4*9.81)*Tool!$B$125)+(COS(RADIANS(90-DEGREES(ASIN(AD1601/2000))))*SQRT(2*Basic!$C$4*9.81)*COS(RADIANS(90-DEGREES(ASIN(AD1601/2000))))*SQRT(2*Basic!$C$4*9.81))))*SIN(RADIANS(AK1601))+(SQRT(((SQRT((SIN(RADIANS(90-DEGREES(ASIN(AD1601/2000))))*SQRT(2*Basic!$C$4*9.81)*Tool!$B$125*SIN(RADIANS(90-DEGREES(ASIN(AD1601/2000))))*SQRT(2*Basic!$C$4*9.81)*Tool!$B$125)+(COS(RADIANS(90-DEGREES(ASIN(AD1601/2000))))*SQRT(2*Basic!$C$4*9.81)*COS(RADIANS(90-DEGREES(ASIN(AD1601/2000))))*SQRT(2*Basic!$C$4*9.81))))*SIN(RADIANS(AK1601))*(SQRT((SIN(RADIANS(90-DEGREES(ASIN(AD1601/2000))))*SQRT(2*Basic!$C$4*9.81)*Tool!$B$125*SIN(RADIANS(90-DEGREES(ASIN(AD1601/2000))))*SQRT(2*Basic!$C$4*9.81)*Tool!$B$125)+(COS(RADIANS(90-DEGREES(ASIN(AD1601/2000))))*SQRT(2*Basic!$C$4*9.81)*COS(RADIANS(90-DEGREES(ASIN(AD1601/2000))))*SQRT(2*Basic!$C$4*9.81))))*SIN(RADIANS(AK1601)))-19.62*(-Basic!$C$3))))*(SQRT((SIN(RADIANS(90-DEGREES(ASIN(AD1601/2000))))*SQRT(2*Basic!$C$4*9.81)*Tool!$B$125*SIN(RADIANS(90-DEGREES(ASIN(AD1601/2000))))*SQRT(2*Basic!$C$4*9.81)*Tool!$B$125)+(COS(RADIANS(90-DEGREES(ASIN(AD1601/2000))))*SQRT(2*Basic!$C$4*9.81)*COS(RADIANS(90-DEGREES(ASIN(AD1601/2000))))*SQRT(2*Basic!$C$4*9.81))))*COS(RADIANS(AK1601))</f>
        <v>5.0349932098301613</v>
      </c>
    </row>
    <row r="1602" spans="6:45" x14ac:dyDescent="0.3">
      <c r="F1602">
        <v>1600</v>
      </c>
      <c r="G1602" s="31">
        <f t="shared" si="158"/>
        <v>4.7168665011381217</v>
      </c>
      <c r="H1602" s="35">
        <f>Tool!$E$10+('Trajectory Map'!G1602*SIN(RADIANS(90-2*DEGREES(ASIN($D$5/2000))))/COS(RADIANS(90-2*DEGREES(ASIN($D$5/2000))))-('Trajectory Map'!G1602*'Trajectory Map'!G1602/((VLOOKUP($D$5,$AD$3:$AR$2002,15,FALSE)*4*COS(RADIANS(90-2*DEGREES(ASIN($D$5/2000))))*COS(RADIANS(90-2*DEGREES(ASIN($D$5/2000))))))))</f>
        <v>2.2749155181890974</v>
      </c>
      <c r="AD1602" s="33">
        <f t="shared" si="162"/>
        <v>1600</v>
      </c>
      <c r="AE1602" s="33">
        <f t="shared" si="159"/>
        <v>1200</v>
      </c>
      <c r="AH1602" s="33">
        <f t="shared" si="160"/>
        <v>53.130102354155987</v>
      </c>
      <c r="AI1602" s="33">
        <f t="shared" si="161"/>
        <v>36.869897645844013</v>
      </c>
      <c r="AK1602" s="75">
        <f t="shared" si="163"/>
        <v>-16.260204708311974</v>
      </c>
      <c r="AN1602" s="64"/>
      <c r="AQ1602" s="64"/>
      <c r="AR1602" s="75">
        <f>(SQRT((SIN(RADIANS(90-DEGREES(ASIN(AD1602/2000))))*SQRT(2*Basic!$C$4*9.81)*Tool!$B$125*SIN(RADIANS(90-DEGREES(ASIN(AD1602/2000))))*SQRT(2*Basic!$C$4*9.81)*Tool!$B$125)+(COS(RADIANS(90-DEGREES(ASIN(AD1602/2000))))*SQRT(2*Basic!$C$4*9.81)*COS(RADIANS(90-DEGREES(ASIN(AD1602/2000))))*SQRT(2*Basic!$C$4*9.81))))*(SQRT((SIN(RADIANS(90-DEGREES(ASIN(AD1602/2000))))*SQRT(2*Basic!$C$4*9.81)*Tool!$B$125*SIN(RADIANS(90-DEGREES(ASIN(AD1602/2000))))*SQRT(2*Basic!$C$4*9.81)*Tool!$B$125)+(COS(RADIANS(90-DEGREES(ASIN(AD1602/2000))))*SQRT(2*Basic!$C$4*9.81)*COS(RADIANS(90-DEGREES(ASIN(AD1602/2000))))*SQRT(2*Basic!$C$4*9.81))))/(2*9.81)</f>
        <v>1.5139504000000001</v>
      </c>
      <c r="AS1602" s="75">
        <f>(1/9.81)*((SQRT((SIN(RADIANS(90-DEGREES(ASIN(AD1602/2000))))*SQRT(2*Basic!$C$4*9.81)*Tool!$B$125*SIN(RADIANS(90-DEGREES(ASIN(AD1602/2000))))*SQRT(2*Basic!$C$4*9.81)*Tool!$B$125)+(COS(RADIANS(90-DEGREES(ASIN(AD1602/2000))))*SQRT(2*Basic!$C$4*9.81)*COS(RADIANS(90-DEGREES(ASIN(AD1602/2000))))*SQRT(2*Basic!$C$4*9.81))))*SIN(RADIANS(AK1602))+(SQRT(((SQRT((SIN(RADIANS(90-DEGREES(ASIN(AD1602/2000))))*SQRT(2*Basic!$C$4*9.81)*Tool!$B$125*SIN(RADIANS(90-DEGREES(ASIN(AD1602/2000))))*SQRT(2*Basic!$C$4*9.81)*Tool!$B$125)+(COS(RADIANS(90-DEGREES(ASIN(AD1602/2000))))*SQRT(2*Basic!$C$4*9.81)*COS(RADIANS(90-DEGREES(ASIN(AD1602/2000))))*SQRT(2*Basic!$C$4*9.81))))*SIN(RADIANS(AK1602))*(SQRT((SIN(RADIANS(90-DEGREES(ASIN(AD1602/2000))))*SQRT(2*Basic!$C$4*9.81)*Tool!$B$125*SIN(RADIANS(90-DEGREES(ASIN(AD1602/2000))))*SQRT(2*Basic!$C$4*9.81)*Tool!$B$125)+(COS(RADIANS(90-DEGREES(ASIN(AD1602/2000))))*SQRT(2*Basic!$C$4*9.81)*COS(RADIANS(90-DEGREES(ASIN(AD1602/2000))))*SQRT(2*Basic!$C$4*9.81))))*SIN(RADIANS(AK1602)))-19.62*(-Basic!$C$3))))*(SQRT((SIN(RADIANS(90-DEGREES(ASIN(AD1602/2000))))*SQRT(2*Basic!$C$4*9.81)*Tool!$B$125*SIN(RADIANS(90-DEGREES(ASIN(AD1602/2000))))*SQRT(2*Basic!$C$4*9.81)*Tool!$B$125)+(COS(RADIANS(90-DEGREES(ASIN(AD1602/2000))))*SQRT(2*Basic!$C$4*9.81)*COS(RADIANS(90-DEGREES(ASIN(AD1602/2000))))*SQRT(2*Basic!$C$4*9.81))))*COS(RADIANS(AK1602))</f>
        <v>5.0297800393879397</v>
      </c>
    </row>
    <row r="1603" spans="6:45" x14ac:dyDescent="0.3">
      <c r="F1603">
        <v>1601</v>
      </c>
      <c r="G1603" s="31">
        <f t="shared" ref="G1603:G1666" si="164">F1603*$AV$2/2000</f>
        <v>4.7198145427013332</v>
      </c>
      <c r="H1603" s="35">
        <f>Tool!$E$10+('Trajectory Map'!G1603*SIN(RADIANS(90-2*DEGREES(ASIN($D$5/2000))))/COS(RADIANS(90-2*DEGREES(ASIN($D$5/2000))))-('Trajectory Map'!G1603*'Trajectory Map'!G1603/((VLOOKUP($D$5,$AD$3:$AR$2002,15,FALSE)*4*COS(RADIANS(90-2*DEGREES(ASIN($D$5/2000))))*COS(RADIANS(90-2*DEGREES(ASIN($D$5/2000))))))))</f>
        <v>2.269822738779923</v>
      </c>
      <c r="AD1603" s="33">
        <f t="shared" si="162"/>
        <v>1601</v>
      </c>
      <c r="AE1603" s="33">
        <f t="shared" si="159"/>
        <v>1198.6655079712605</v>
      </c>
      <c r="AH1603" s="33">
        <f t="shared" si="160"/>
        <v>53.177875397961593</v>
      </c>
      <c r="AI1603" s="33">
        <f t="shared" si="161"/>
        <v>36.822124602038407</v>
      </c>
      <c r="AK1603" s="75">
        <f t="shared" si="163"/>
        <v>-16.355750795923186</v>
      </c>
      <c r="AN1603" s="64"/>
      <c r="AQ1603" s="64"/>
      <c r="AR1603" s="75">
        <f>(SQRT((SIN(RADIANS(90-DEGREES(ASIN(AD1603/2000))))*SQRT(2*Basic!$C$4*9.81)*Tool!$B$125*SIN(RADIANS(90-DEGREES(ASIN(AD1603/2000))))*SQRT(2*Basic!$C$4*9.81)*Tool!$B$125)+(COS(RADIANS(90-DEGREES(ASIN(AD1603/2000))))*SQRT(2*Basic!$C$4*9.81)*COS(RADIANS(90-DEGREES(ASIN(AD1603/2000))))*SQRT(2*Basic!$C$4*9.81))))*(SQRT((SIN(RADIANS(90-DEGREES(ASIN(AD1603/2000))))*SQRT(2*Basic!$C$4*9.81)*Tool!$B$125*SIN(RADIANS(90-DEGREES(ASIN(AD1603/2000))))*SQRT(2*Basic!$C$4*9.81)*Tool!$B$125)+(COS(RADIANS(90-DEGREES(ASIN(AD1603/2000))))*SQRT(2*Basic!$C$4*9.81)*COS(RADIANS(90-DEGREES(ASIN(AD1603/2000))))*SQRT(2*Basic!$C$4*9.81))))/(2*9.81)</f>
        <v>1.51480855609</v>
      </c>
      <c r="AS1603" s="75">
        <f>(1/9.81)*((SQRT((SIN(RADIANS(90-DEGREES(ASIN(AD1603/2000))))*SQRT(2*Basic!$C$4*9.81)*Tool!$B$125*SIN(RADIANS(90-DEGREES(ASIN(AD1603/2000))))*SQRT(2*Basic!$C$4*9.81)*Tool!$B$125)+(COS(RADIANS(90-DEGREES(ASIN(AD1603/2000))))*SQRT(2*Basic!$C$4*9.81)*COS(RADIANS(90-DEGREES(ASIN(AD1603/2000))))*SQRT(2*Basic!$C$4*9.81))))*SIN(RADIANS(AK1603))+(SQRT(((SQRT((SIN(RADIANS(90-DEGREES(ASIN(AD1603/2000))))*SQRT(2*Basic!$C$4*9.81)*Tool!$B$125*SIN(RADIANS(90-DEGREES(ASIN(AD1603/2000))))*SQRT(2*Basic!$C$4*9.81)*Tool!$B$125)+(COS(RADIANS(90-DEGREES(ASIN(AD1603/2000))))*SQRT(2*Basic!$C$4*9.81)*COS(RADIANS(90-DEGREES(ASIN(AD1603/2000))))*SQRT(2*Basic!$C$4*9.81))))*SIN(RADIANS(AK1603))*(SQRT((SIN(RADIANS(90-DEGREES(ASIN(AD1603/2000))))*SQRT(2*Basic!$C$4*9.81)*Tool!$B$125*SIN(RADIANS(90-DEGREES(ASIN(AD1603/2000))))*SQRT(2*Basic!$C$4*9.81)*Tool!$B$125)+(COS(RADIANS(90-DEGREES(ASIN(AD1603/2000))))*SQRT(2*Basic!$C$4*9.81)*COS(RADIANS(90-DEGREES(ASIN(AD1603/2000))))*SQRT(2*Basic!$C$4*9.81))))*SIN(RADIANS(AK1603)))-19.62*(-Basic!$C$3))))*(SQRT((SIN(RADIANS(90-DEGREES(ASIN(AD1603/2000))))*SQRT(2*Basic!$C$4*9.81)*Tool!$B$125*SIN(RADIANS(90-DEGREES(ASIN(AD1603/2000))))*SQRT(2*Basic!$C$4*9.81)*Tool!$B$125)+(COS(RADIANS(90-DEGREES(ASIN(AD1603/2000))))*SQRT(2*Basic!$C$4*9.81)*COS(RADIANS(90-DEGREES(ASIN(AD1603/2000))))*SQRT(2*Basic!$C$4*9.81))))*COS(RADIANS(AK1603))</f>
        <v>5.024550146512655</v>
      </c>
    </row>
    <row r="1604" spans="6:45" x14ac:dyDescent="0.3">
      <c r="F1604">
        <v>1602</v>
      </c>
      <c r="G1604" s="31">
        <f t="shared" si="164"/>
        <v>4.7227625842645446</v>
      </c>
      <c r="H1604" s="35">
        <f>Tool!$E$10+('Trajectory Map'!G1604*SIN(RADIANS(90-2*DEGREES(ASIN($D$5/2000))))/COS(RADIANS(90-2*DEGREES(ASIN($D$5/2000))))-('Trajectory Map'!G1604*'Trajectory Map'!G1604/((VLOOKUP($D$5,$AD$3:$AR$2002,15,FALSE)*4*COS(RADIANS(90-2*DEGREES(ASIN($D$5/2000))))*COS(RADIANS(90-2*DEGREES(ASIN($D$5/2000))))))))</f>
        <v>2.2647265057772348</v>
      </c>
      <c r="AD1604" s="33">
        <f t="shared" si="162"/>
        <v>1602</v>
      </c>
      <c r="AE1604" s="33">
        <f t="shared" ref="AE1604:AE1667" si="165">SQRT($AC$7-(AD1604*AD1604))</f>
        <v>1197.3286933837342</v>
      </c>
      <c r="AH1604" s="33">
        <f t="shared" ref="AH1604:AH1667" si="166">DEGREES(ASIN(AD1604/2000))</f>
        <v>53.225701704180409</v>
      </c>
      <c r="AI1604" s="33">
        <f t="shared" ref="AI1604:AI1667" si="167">90-AH1604</f>
        <v>36.774298295819591</v>
      </c>
      <c r="AK1604" s="75">
        <f t="shared" si="163"/>
        <v>-16.451403408360818</v>
      </c>
      <c r="AN1604" s="64"/>
      <c r="AQ1604" s="64"/>
      <c r="AR1604" s="75">
        <f>(SQRT((SIN(RADIANS(90-DEGREES(ASIN(AD1604/2000))))*SQRT(2*Basic!$C$4*9.81)*Tool!$B$125*SIN(RADIANS(90-DEGREES(ASIN(AD1604/2000))))*SQRT(2*Basic!$C$4*9.81)*Tool!$B$125)+(COS(RADIANS(90-DEGREES(ASIN(AD1604/2000))))*SQRT(2*Basic!$C$4*9.81)*COS(RADIANS(90-DEGREES(ASIN(AD1604/2000))))*SQRT(2*Basic!$C$4*9.81))))*(SQRT((SIN(RADIANS(90-DEGREES(ASIN(AD1604/2000))))*SQRT(2*Basic!$C$4*9.81)*Tool!$B$125*SIN(RADIANS(90-DEGREES(ASIN(AD1604/2000))))*SQRT(2*Basic!$C$4*9.81)*Tool!$B$125)+(COS(RADIANS(90-DEGREES(ASIN(AD1604/2000))))*SQRT(2*Basic!$C$4*9.81)*COS(RADIANS(90-DEGREES(ASIN(AD1604/2000))))*SQRT(2*Basic!$C$4*9.81))))/(2*9.81)</f>
        <v>1.5156672483599998</v>
      </c>
      <c r="AS1604" s="75">
        <f>(1/9.81)*((SQRT((SIN(RADIANS(90-DEGREES(ASIN(AD1604/2000))))*SQRT(2*Basic!$C$4*9.81)*Tool!$B$125*SIN(RADIANS(90-DEGREES(ASIN(AD1604/2000))))*SQRT(2*Basic!$C$4*9.81)*Tool!$B$125)+(COS(RADIANS(90-DEGREES(ASIN(AD1604/2000))))*SQRT(2*Basic!$C$4*9.81)*COS(RADIANS(90-DEGREES(ASIN(AD1604/2000))))*SQRT(2*Basic!$C$4*9.81))))*SIN(RADIANS(AK1604))+(SQRT(((SQRT((SIN(RADIANS(90-DEGREES(ASIN(AD1604/2000))))*SQRT(2*Basic!$C$4*9.81)*Tool!$B$125*SIN(RADIANS(90-DEGREES(ASIN(AD1604/2000))))*SQRT(2*Basic!$C$4*9.81)*Tool!$B$125)+(COS(RADIANS(90-DEGREES(ASIN(AD1604/2000))))*SQRT(2*Basic!$C$4*9.81)*COS(RADIANS(90-DEGREES(ASIN(AD1604/2000))))*SQRT(2*Basic!$C$4*9.81))))*SIN(RADIANS(AK1604))*(SQRT((SIN(RADIANS(90-DEGREES(ASIN(AD1604/2000))))*SQRT(2*Basic!$C$4*9.81)*Tool!$B$125*SIN(RADIANS(90-DEGREES(ASIN(AD1604/2000))))*SQRT(2*Basic!$C$4*9.81)*Tool!$B$125)+(COS(RADIANS(90-DEGREES(ASIN(AD1604/2000))))*SQRT(2*Basic!$C$4*9.81)*COS(RADIANS(90-DEGREES(ASIN(AD1604/2000))))*SQRT(2*Basic!$C$4*9.81))))*SIN(RADIANS(AK1604)))-19.62*(-Basic!$C$3))))*(SQRT((SIN(RADIANS(90-DEGREES(ASIN(AD1604/2000))))*SQRT(2*Basic!$C$4*9.81)*Tool!$B$125*SIN(RADIANS(90-DEGREES(ASIN(AD1604/2000))))*SQRT(2*Basic!$C$4*9.81)*Tool!$B$125)+(COS(RADIANS(90-DEGREES(ASIN(AD1604/2000))))*SQRT(2*Basic!$C$4*9.81)*COS(RADIANS(90-DEGREES(ASIN(AD1604/2000))))*SQRT(2*Basic!$C$4*9.81))))*COS(RADIANS(AK1604))</f>
        <v>5.0193035190782362</v>
      </c>
    </row>
    <row r="1605" spans="6:45" x14ac:dyDescent="0.3">
      <c r="F1605">
        <v>1603</v>
      </c>
      <c r="G1605" s="31">
        <f t="shared" si="164"/>
        <v>4.7257106258277561</v>
      </c>
      <c r="H1605" s="35">
        <f>Tool!$E$10+('Trajectory Map'!G1605*SIN(RADIANS(90-2*DEGREES(ASIN($D$5/2000))))/COS(RADIANS(90-2*DEGREES(ASIN($D$5/2000))))-('Trajectory Map'!G1605*'Trajectory Map'!G1605/((VLOOKUP($D$5,$AD$3:$AR$2002,15,FALSE)*4*COS(RADIANS(90-2*DEGREES(ASIN($D$5/2000))))*COS(RADIANS(90-2*DEGREES(ASIN($D$5/2000))))))))</f>
        <v>2.2596268191810318</v>
      </c>
      <c r="AD1605" s="33">
        <f t="shared" ref="AD1605:AD1668" si="168">AD1604+1</f>
        <v>1603</v>
      </c>
      <c r="AE1605" s="33">
        <f t="shared" si="165"/>
        <v>1195.9895484493165</v>
      </c>
      <c r="AH1605" s="33">
        <f t="shared" si="166"/>
        <v>53.273581484794072</v>
      </c>
      <c r="AI1605" s="33">
        <f t="shared" si="167"/>
        <v>36.726418515205928</v>
      </c>
      <c r="AK1605" s="75">
        <f t="shared" ref="AK1605:AK1668" si="169">90-(AH1605*2)</f>
        <v>-16.547162969588143</v>
      </c>
      <c r="AN1605" s="64"/>
      <c r="AQ1605" s="64"/>
      <c r="AR1605" s="75">
        <f>(SQRT((SIN(RADIANS(90-DEGREES(ASIN(AD1605/2000))))*SQRT(2*Basic!$C$4*9.81)*Tool!$B$125*SIN(RADIANS(90-DEGREES(ASIN(AD1605/2000))))*SQRT(2*Basic!$C$4*9.81)*Tool!$B$125)+(COS(RADIANS(90-DEGREES(ASIN(AD1605/2000))))*SQRT(2*Basic!$C$4*9.81)*COS(RADIANS(90-DEGREES(ASIN(AD1605/2000))))*SQRT(2*Basic!$C$4*9.81))))*(SQRT((SIN(RADIANS(90-DEGREES(ASIN(AD1605/2000))))*SQRT(2*Basic!$C$4*9.81)*Tool!$B$125*SIN(RADIANS(90-DEGREES(ASIN(AD1605/2000))))*SQRT(2*Basic!$C$4*9.81)*Tool!$B$125)+(COS(RADIANS(90-DEGREES(ASIN(AD1605/2000))))*SQRT(2*Basic!$C$4*9.81)*COS(RADIANS(90-DEGREES(ASIN(AD1605/2000))))*SQRT(2*Basic!$C$4*9.81))))/(2*9.81)</f>
        <v>1.51652647681</v>
      </c>
      <c r="AS1605" s="75">
        <f>(1/9.81)*((SQRT((SIN(RADIANS(90-DEGREES(ASIN(AD1605/2000))))*SQRT(2*Basic!$C$4*9.81)*Tool!$B$125*SIN(RADIANS(90-DEGREES(ASIN(AD1605/2000))))*SQRT(2*Basic!$C$4*9.81)*Tool!$B$125)+(COS(RADIANS(90-DEGREES(ASIN(AD1605/2000))))*SQRT(2*Basic!$C$4*9.81)*COS(RADIANS(90-DEGREES(ASIN(AD1605/2000))))*SQRT(2*Basic!$C$4*9.81))))*SIN(RADIANS(AK1605))+(SQRT(((SQRT((SIN(RADIANS(90-DEGREES(ASIN(AD1605/2000))))*SQRT(2*Basic!$C$4*9.81)*Tool!$B$125*SIN(RADIANS(90-DEGREES(ASIN(AD1605/2000))))*SQRT(2*Basic!$C$4*9.81)*Tool!$B$125)+(COS(RADIANS(90-DEGREES(ASIN(AD1605/2000))))*SQRT(2*Basic!$C$4*9.81)*COS(RADIANS(90-DEGREES(ASIN(AD1605/2000))))*SQRT(2*Basic!$C$4*9.81))))*SIN(RADIANS(AK1605))*(SQRT((SIN(RADIANS(90-DEGREES(ASIN(AD1605/2000))))*SQRT(2*Basic!$C$4*9.81)*Tool!$B$125*SIN(RADIANS(90-DEGREES(ASIN(AD1605/2000))))*SQRT(2*Basic!$C$4*9.81)*Tool!$B$125)+(COS(RADIANS(90-DEGREES(ASIN(AD1605/2000))))*SQRT(2*Basic!$C$4*9.81)*COS(RADIANS(90-DEGREES(ASIN(AD1605/2000))))*SQRT(2*Basic!$C$4*9.81))))*SIN(RADIANS(AK1605)))-19.62*(-Basic!$C$3))))*(SQRT((SIN(RADIANS(90-DEGREES(ASIN(AD1605/2000))))*SQRT(2*Basic!$C$4*9.81)*Tool!$B$125*SIN(RADIANS(90-DEGREES(ASIN(AD1605/2000))))*SQRT(2*Basic!$C$4*9.81)*Tool!$B$125)+(COS(RADIANS(90-DEGREES(ASIN(AD1605/2000))))*SQRT(2*Basic!$C$4*9.81)*COS(RADIANS(90-DEGREES(ASIN(AD1605/2000))))*SQRT(2*Basic!$C$4*9.81))))*COS(RADIANS(AK1605))</f>
        <v>5.0140401448513723</v>
      </c>
    </row>
    <row r="1606" spans="6:45" x14ac:dyDescent="0.3">
      <c r="F1606">
        <v>1604</v>
      </c>
      <c r="G1606" s="31">
        <f t="shared" si="164"/>
        <v>4.7286586673909676</v>
      </c>
      <c r="H1606" s="35">
        <f>Tool!$E$10+('Trajectory Map'!G1606*SIN(RADIANS(90-2*DEGREES(ASIN($D$5/2000))))/COS(RADIANS(90-2*DEGREES(ASIN($D$5/2000))))-('Trajectory Map'!G1606*'Trajectory Map'!G1606/((VLOOKUP($D$5,$AD$3:$AR$2002,15,FALSE)*4*COS(RADIANS(90-2*DEGREES(ASIN($D$5/2000))))*COS(RADIANS(90-2*DEGREES(ASIN($D$5/2000))))))))</f>
        <v>2.2545236789913146</v>
      </c>
      <c r="AD1606" s="33">
        <f t="shared" si="168"/>
        <v>1604</v>
      </c>
      <c r="AE1606" s="33">
        <f t="shared" si="165"/>
        <v>1194.6480653313761</v>
      </c>
      <c r="AH1606" s="33">
        <f t="shared" si="166"/>
        <v>53.321514953121564</v>
      </c>
      <c r="AI1606" s="33">
        <f t="shared" si="167"/>
        <v>36.678485046878436</v>
      </c>
      <c r="AK1606" s="75">
        <f t="shared" si="169"/>
        <v>-16.643029906243129</v>
      </c>
      <c r="AN1606" s="64"/>
      <c r="AQ1606" s="64"/>
      <c r="AR1606" s="75">
        <f>(SQRT((SIN(RADIANS(90-DEGREES(ASIN(AD1606/2000))))*SQRT(2*Basic!$C$4*9.81)*Tool!$B$125*SIN(RADIANS(90-DEGREES(ASIN(AD1606/2000))))*SQRT(2*Basic!$C$4*9.81)*Tool!$B$125)+(COS(RADIANS(90-DEGREES(ASIN(AD1606/2000))))*SQRT(2*Basic!$C$4*9.81)*COS(RADIANS(90-DEGREES(ASIN(AD1606/2000))))*SQRT(2*Basic!$C$4*9.81))))*(SQRT((SIN(RADIANS(90-DEGREES(ASIN(AD1606/2000))))*SQRT(2*Basic!$C$4*9.81)*Tool!$B$125*SIN(RADIANS(90-DEGREES(ASIN(AD1606/2000))))*SQRT(2*Basic!$C$4*9.81)*Tool!$B$125)+(COS(RADIANS(90-DEGREES(ASIN(AD1606/2000))))*SQRT(2*Basic!$C$4*9.81)*COS(RADIANS(90-DEGREES(ASIN(AD1606/2000))))*SQRT(2*Basic!$C$4*9.81))))/(2*9.81)</f>
        <v>1.5173862414400001</v>
      </c>
      <c r="AS1606" s="75">
        <f>(1/9.81)*((SQRT((SIN(RADIANS(90-DEGREES(ASIN(AD1606/2000))))*SQRT(2*Basic!$C$4*9.81)*Tool!$B$125*SIN(RADIANS(90-DEGREES(ASIN(AD1606/2000))))*SQRT(2*Basic!$C$4*9.81)*Tool!$B$125)+(COS(RADIANS(90-DEGREES(ASIN(AD1606/2000))))*SQRT(2*Basic!$C$4*9.81)*COS(RADIANS(90-DEGREES(ASIN(AD1606/2000))))*SQRT(2*Basic!$C$4*9.81))))*SIN(RADIANS(AK1606))+(SQRT(((SQRT((SIN(RADIANS(90-DEGREES(ASIN(AD1606/2000))))*SQRT(2*Basic!$C$4*9.81)*Tool!$B$125*SIN(RADIANS(90-DEGREES(ASIN(AD1606/2000))))*SQRT(2*Basic!$C$4*9.81)*Tool!$B$125)+(COS(RADIANS(90-DEGREES(ASIN(AD1606/2000))))*SQRT(2*Basic!$C$4*9.81)*COS(RADIANS(90-DEGREES(ASIN(AD1606/2000))))*SQRT(2*Basic!$C$4*9.81))))*SIN(RADIANS(AK1606))*(SQRT((SIN(RADIANS(90-DEGREES(ASIN(AD1606/2000))))*SQRT(2*Basic!$C$4*9.81)*Tool!$B$125*SIN(RADIANS(90-DEGREES(ASIN(AD1606/2000))))*SQRT(2*Basic!$C$4*9.81)*Tool!$B$125)+(COS(RADIANS(90-DEGREES(ASIN(AD1606/2000))))*SQRT(2*Basic!$C$4*9.81)*COS(RADIANS(90-DEGREES(ASIN(AD1606/2000))))*SQRT(2*Basic!$C$4*9.81))))*SIN(RADIANS(AK1606)))-19.62*(-Basic!$C$3))))*(SQRT((SIN(RADIANS(90-DEGREES(ASIN(AD1606/2000))))*SQRT(2*Basic!$C$4*9.81)*Tool!$B$125*SIN(RADIANS(90-DEGREES(ASIN(AD1606/2000))))*SQRT(2*Basic!$C$4*9.81)*Tool!$B$125)+(COS(RADIANS(90-DEGREES(ASIN(AD1606/2000))))*SQRT(2*Basic!$C$4*9.81)*COS(RADIANS(90-DEGREES(ASIN(AD1606/2000))))*SQRT(2*Basic!$C$4*9.81))))*COS(RADIANS(AK1606))</f>
        <v>5.0087600114898461</v>
      </c>
    </row>
    <row r="1607" spans="6:45" x14ac:dyDescent="0.3">
      <c r="F1607">
        <v>1605</v>
      </c>
      <c r="G1607" s="31">
        <f t="shared" si="164"/>
        <v>4.7316067089541782</v>
      </c>
      <c r="H1607" s="35">
        <f>Tool!$E$10+('Trajectory Map'!G1607*SIN(RADIANS(90-2*DEGREES(ASIN($D$5/2000))))/COS(RADIANS(90-2*DEGREES(ASIN($D$5/2000))))-('Trajectory Map'!G1607*'Trajectory Map'!G1607/((VLOOKUP($D$5,$AD$3:$AR$2002,15,FALSE)*4*COS(RADIANS(90-2*DEGREES(ASIN($D$5/2000))))*COS(RADIANS(90-2*DEGREES(ASIN($D$5/2000))))))))</f>
        <v>2.2494170852080853</v>
      </c>
      <c r="AD1607" s="33">
        <f t="shared" si="168"/>
        <v>1605</v>
      </c>
      <c r="AE1607" s="33">
        <f t="shared" si="165"/>
        <v>1193.3042361443288</v>
      </c>
      <c r="AH1607" s="33">
        <f t="shared" si="166"/>
        <v>53.369502323831114</v>
      </c>
      <c r="AI1607" s="33">
        <f t="shared" si="167"/>
        <v>36.630497676168886</v>
      </c>
      <c r="AK1607" s="75">
        <f t="shared" si="169"/>
        <v>-16.739004647662227</v>
      </c>
      <c r="AN1607" s="64"/>
      <c r="AQ1607" s="64"/>
      <c r="AR1607" s="75">
        <f>(SQRT((SIN(RADIANS(90-DEGREES(ASIN(AD1607/2000))))*SQRT(2*Basic!$C$4*9.81)*Tool!$B$125*SIN(RADIANS(90-DEGREES(ASIN(AD1607/2000))))*SQRT(2*Basic!$C$4*9.81)*Tool!$B$125)+(COS(RADIANS(90-DEGREES(ASIN(AD1607/2000))))*SQRT(2*Basic!$C$4*9.81)*COS(RADIANS(90-DEGREES(ASIN(AD1607/2000))))*SQRT(2*Basic!$C$4*9.81))))*(SQRT((SIN(RADIANS(90-DEGREES(ASIN(AD1607/2000))))*SQRT(2*Basic!$C$4*9.81)*Tool!$B$125*SIN(RADIANS(90-DEGREES(ASIN(AD1607/2000))))*SQRT(2*Basic!$C$4*9.81)*Tool!$B$125)+(COS(RADIANS(90-DEGREES(ASIN(AD1607/2000))))*SQRT(2*Basic!$C$4*9.81)*COS(RADIANS(90-DEGREES(ASIN(AD1607/2000))))*SQRT(2*Basic!$C$4*9.81))))/(2*9.81)</f>
        <v>1.51824654225</v>
      </c>
      <c r="AS1607" s="75">
        <f>(1/9.81)*((SQRT((SIN(RADIANS(90-DEGREES(ASIN(AD1607/2000))))*SQRT(2*Basic!$C$4*9.81)*Tool!$B$125*SIN(RADIANS(90-DEGREES(ASIN(AD1607/2000))))*SQRT(2*Basic!$C$4*9.81)*Tool!$B$125)+(COS(RADIANS(90-DEGREES(ASIN(AD1607/2000))))*SQRT(2*Basic!$C$4*9.81)*COS(RADIANS(90-DEGREES(ASIN(AD1607/2000))))*SQRT(2*Basic!$C$4*9.81))))*SIN(RADIANS(AK1607))+(SQRT(((SQRT((SIN(RADIANS(90-DEGREES(ASIN(AD1607/2000))))*SQRT(2*Basic!$C$4*9.81)*Tool!$B$125*SIN(RADIANS(90-DEGREES(ASIN(AD1607/2000))))*SQRT(2*Basic!$C$4*9.81)*Tool!$B$125)+(COS(RADIANS(90-DEGREES(ASIN(AD1607/2000))))*SQRT(2*Basic!$C$4*9.81)*COS(RADIANS(90-DEGREES(ASIN(AD1607/2000))))*SQRT(2*Basic!$C$4*9.81))))*SIN(RADIANS(AK1607))*(SQRT((SIN(RADIANS(90-DEGREES(ASIN(AD1607/2000))))*SQRT(2*Basic!$C$4*9.81)*Tool!$B$125*SIN(RADIANS(90-DEGREES(ASIN(AD1607/2000))))*SQRT(2*Basic!$C$4*9.81)*Tool!$B$125)+(COS(RADIANS(90-DEGREES(ASIN(AD1607/2000))))*SQRT(2*Basic!$C$4*9.81)*COS(RADIANS(90-DEGREES(ASIN(AD1607/2000))))*SQRT(2*Basic!$C$4*9.81))))*SIN(RADIANS(AK1607)))-19.62*(-Basic!$C$3))))*(SQRT((SIN(RADIANS(90-DEGREES(ASIN(AD1607/2000))))*SQRT(2*Basic!$C$4*9.81)*Tool!$B$125*SIN(RADIANS(90-DEGREES(ASIN(AD1607/2000))))*SQRT(2*Basic!$C$4*9.81)*Tool!$B$125)+(COS(RADIANS(90-DEGREES(ASIN(AD1607/2000))))*SQRT(2*Basic!$C$4*9.81)*COS(RADIANS(90-DEGREES(ASIN(AD1607/2000))))*SQRT(2*Basic!$C$4*9.81))))*COS(RADIANS(AK1607))</f>
        <v>5.0034631065408384</v>
      </c>
    </row>
    <row r="1608" spans="6:45" x14ac:dyDescent="0.3">
      <c r="F1608">
        <v>1606</v>
      </c>
      <c r="G1608" s="31">
        <f t="shared" si="164"/>
        <v>4.7345547505173897</v>
      </c>
      <c r="H1608" s="35">
        <f>Tool!$E$10+('Trajectory Map'!G1608*SIN(RADIANS(90-2*DEGREES(ASIN($D$5/2000))))/COS(RADIANS(90-2*DEGREES(ASIN($D$5/2000))))-('Trajectory Map'!G1608*'Trajectory Map'!G1608/((VLOOKUP($D$5,$AD$3:$AR$2002,15,FALSE)*4*COS(RADIANS(90-2*DEGREES(ASIN($D$5/2000))))*COS(RADIANS(90-2*DEGREES(ASIN($D$5/2000))))))))</f>
        <v>2.2443070378313403</v>
      </c>
      <c r="AD1608" s="33">
        <f t="shared" si="168"/>
        <v>1606</v>
      </c>
      <c r="AE1608" s="33">
        <f t="shared" si="165"/>
        <v>1191.958052953207</v>
      </c>
      <c r="AH1608" s="33">
        <f t="shared" si="166"/>
        <v>53.417543812952154</v>
      </c>
      <c r="AI1608" s="33">
        <f t="shared" si="167"/>
        <v>36.582456187047846</v>
      </c>
      <c r="AK1608" s="75">
        <f t="shared" si="169"/>
        <v>-16.835087625904308</v>
      </c>
      <c r="AN1608" s="64"/>
      <c r="AQ1608" s="64"/>
      <c r="AR1608" s="75">
        <f>(SQRT((SIN(RADIANS(90-DEGREES(ASIN(AD1608/2000))))*SQRT(2*Basic!$C$4*9.81)*Tool!$B$125*SIN(RADIANS(90-DEGREES(ASIN(AD1608/2000))))*SQRT(2*Basic!$C$4*9.81)*Tool!$B$125)+(COS(RADIANS(90-DEGREES(ASIN(AD1608/2000))))*SQRT(2*Basic!$C$4*9.81)*COS(RADIANS(90-DEGREES(ASIN(AD1608/2000))))*SQRT(2*Basic!$C$4*9.81))))*(SQRT((SIN(RADIANS(90-DEGREES(ASIN(AD1608/2000))))*SQRT(2*Basic!$C$4*9.81)*Tool!$B$125*SIN(RADIANS(90-DEGREES(ASIN(AD1608/2000))))*SQRT(2*Basic!$C$4*9.81)*Tool!$B$125)+(COS(RADIANS(90-DEGREES(ASIN(AD1608/2000))))*SQRT(2*Basic!$C$4*9.81)*COS(RADIANS(90-DEGREES(ASIN(AD1608/2000))))*SQRT(2*Basic!$C$4*9.81))))/(2*9.81)</f>
        <v>1.5191073792400001</v>
      </c>
      <c r="AS1608" s="75">
        <f>(1/9.81)*((SQRT((SIN(RADIANS(90-DEGREES(ASIN(AD1608/2000))))*SQRT(2*Basic!$C$4*9.81)*Tool!$B$125*SIN(RADIANS(90-DEGREES(ASIN(AD1608/2000))))*SQRT(2*Basic!$C$4*9.81)*Tool!$B$125)+(COS(RADIANS(90-DEGREES(ASIN(AD1608/2000))))*SQRT(2*Basic!$C$4*9.81)*COS(RADIANS(90-DEGREES(ASIN(AD1608/2000))))*SQRT(2*Basic!$C$4*9.81))))*SIN(RADIANS(AK1608))+(SQRT(((SQRT((SIN(RADIANS(90-DEGREES(ASIN(AD1608/2000))))*SQRT(2*Basic!$C$4*9.81)*Tool!$B$125*SIN(RADIANS(90-DEGREES(ASIN(AD1608/2000))))*SQRT(2*Basic!$C$4*9.81)*Tool!$B$125)+(COS(RADIANS(90-DEGREES(ASIN(AD1608/2000))))*SQRT(2*Basic!$C$4*9.81)*COS(RADIANS(90-DEGREES(ASIN(AD1608/2000))))*SQRT(2*Basic!$C$4*9.81))))*SIN(RADIANS(AK1608))*(SQRT((SIN(RADIANS(90-DEGREES(ASIN(AD1608/2000))))*SQRT(2*Basic!$C$4*9.81)*Tool!$B$125*SIN(RADIANS(90-DEGREES(ASIN(AD1608/2000))))*SQRT(2*Basic!$C$4*9.81)*Tool!$B$125)+(COS(RADIANS(90-DEGREES(ASIN(AD1608/2000))))*SQRT(2*Basic!$C$4*9.81)*COS(RADIANS(90-DEGREES(ASIN(AD1608/2000))))*SQRT(2*Basic!$C$4*9.81))))*SIN(RADIANS(AK1608)))-19.62*(-Basic!$C$3))))*(SQRT((SIN(RADIANS(90-DEGREES(ASIN(AD1608/2000))))*SQRT(2*Basic!$C$4*9.81)*Tool!$B$125*SIN(RADIANS(90-DEGREES(ASIN(AD1608/2000))))*SQRT(2*Basic!$C$4*9.81)*Tool!$B$125)+(COS(RADIANS(90-DEGREES(ASIN(AD1608/2000))))*SQRT(2*Basic!$C$4*9.81)*COS(RADIANS(90-DEGREES(ASIN(AD1608/2000))))*SQRT(2*Basic!$C$4*9.81))))*COS(RADIANS(AK1608))</f>
        <v>4.9981494174392269</v>
      </c>
    </row>
    <row r="1609" spans="6:45" x14ac:dyDescent="0.3">
      <c r="F1609">
        <v>1607</v>
      </c>
      <c r="G1609" s="31">
        <f t="shared" si="164"/>
        <v>4.7375027920806012</v>
      </c>
      <c r="H1609" s="35">
        <f>Tool!$E$10+('Trajectory Map'!G1609*SIN(RADIANS(90-2*DEGREES(ASIN($D$5/2000))))/COS(RADIANS(90-2*DEGREES(ASIN($D$5/2000))))-('Trajectory Map'!G1609*'Trajectory Map'!G1609/((VLOOKUP($D$5,$AD$3:$AR$2002,15,FALSE)*4*COS(RADIANS(90-2*DEGREES(ASIN($D$5/2000))))*COS(RADIANS(90-2*DEGREES(ASIN($D$5/2000))))))))</f>
        <v>2.2391935368610811</v>
      </c>
      <c r="AD1609" s="33">
        <f t="shared" si="168"/>
        <v>1607</v>
      </c>
      <c r="AE1609" s="33">
        <f t="shared" si="165"/>
        <v>1190.6095077732245</v>
      </c>
      <c r="AH1609" s="33">
        <f t="shared" si="166"/>
        <v>53.465639637887485</v>
      </c>
      <c r="AI1609" s="33">
        <f t="shared" si="167"/>
        <v>36.534360362112515</v>
      </c>
      <c r="AK1609" s="75">
        <f t="shared" si="169"/>
        <v>-16.931279275774969</v>
      </c>
      <c r="AN1609" s="64"/>
      <c r="AQ1609" s="64"/>
      <c r="AR1609" s="75">
        <f>(SQRT((SIN(RADIANS(90-DEGREES(ASIN(AD1609/2000))))*SQRT(2*Basic!$C$4*9.81)*Tool!$B$125*SIN(RADIANS(90-DEGREES(ASIN(AD1609/2000))))*SQRT(2*Basic!$C$4*9.81)*Tool!$B$125)+(COS(RADIANS(90-DEGREES(ASIN(AD1609/2000))))*SQRT(2*Basic!$C$4*9.81)*COS(RADIANS(90-DEGREES(ASIN(AD1609/2000))))*SQRT(2*Basic!$C$4*9.81))))*(SQRT((SIN(RADIANS(90-DEGREES(ASIN(AD1609/2000))))*SQRT(2*Basic!$C$4*9.81)*Tool!$B$125*SIN(RADIANS(90-DEGREES(ASIN(AD1609/2000))))*SQRT(2*Basic!$C$4*9.81)*Tool!$B$125)+(COS(RADIANS(90-DEGREES(ASIN(AD1609/2000))))*SQRT(2*Basic!$C$4*9.81)*COS(RADIANS(90-DEGREES(ASIN(AD1609/2000))))*SQRT(2*Basic!$C$4*9.81))))/(2*9.81)</f>
        <v>1.5199687524099998</v>
      </c>
      <c r="AS1609" s="75">
        <f>(1/9.81)*((SQRT((SIN(RADIANS(90-DEGREES(ASIN(AD1609/2000))))*SQRT(2*Basic!$C$4*9.81)*Tool!$B$125*SIN(RADIANS(90-DEGREES(ASIN(AD1609/2000))))*SQRT(2*Basic!$C$4*9.81)*Tool!$B$125)+(COS(RADIANS(90-DEGREES(ASIN(AD1609/2000))))*SQRT(2*Basic!$C$4*9.81)*COS(RADIANS(90-DEGREES(ASIN(AD1609/2000))))*SQRT(2*Basic!$C$4*9.81))))*SIN(RADIANS(AK1609))+(SQRT(((SQRT((SIN(RADIANS(90-DEGREES(ASIN(AD1609/2000))))*SQRT(2*Basic!$C$4*9.81)*Tool!$B$125*SIN(RADIANS(90-DEGREES(ASIN(AD1609/2000))))*SQRT(2*Basic!$C$4*9.81)*Tool!$B$125)+(COS(RADIANS(90-DEGREES(ASIN(AD1609/2000))))*SQRT(2*Basic!$C$4*9.81)*COS(RADIANS(90-DEGREES(ASIN(AD1609/2000))))*SQRT(2*Basic!$C$4*9.81))))*SIN(RADIANS(AK1609))*(SQRT((SIN(RADIANS(90-DEGREES(ASIN(AD1609/2000))))*SQRT(2*Basic!$C$4*9.81)*Tool!$B$125*SIN(RADIANS(90-DEGREES(ASIN(AD1609/2000))))*SQRT(2*Basic!$C$4*9.81)*Tool!$B$125)+(COS(RADIANS(90-DEGREES(ASIN(AD1609/2000))))*SQRT(2*Basic!$C$4*9.81)*COS(RADIANS(90-DEGREES(ASIN(AD1609/2000))))*SQRT(2*Basic!$C$4*9.81))))*SIN(RADIANS(AK1609)))-19.62*(-Basic!$C$3))))*(SQRT((SIN(RADIANS(90-DEGREES(ASIN(AD1609/2000))))*SQRT(2*Basic!$C$4*9.81)*Tool!$B$125*SIN(RADIANS(90-DEGREES(ASIN(AD1609/2000))))*SQRT(2*Basic!$C$4*9.81)*Tool!$B$125)+(COS(RADIANS(90-DEGREES(ASIN(AD1609/2000))))*SQRT(2*Basic!$C$4*9.81)*COS(RADIANS(90-DEGREES(ASIN(AD1609/2000))))*SQRT(2*Basic!$C$4*9.81))))*COS(RADIANS(AK1609))</f>
        <v>4.9928189315058482</v>
      </c>
    </row>
    <row r="1610" spans="6:45" x14ac:dyDescent="0.3">
      <c r="F1610">
        <v>1608</v>
      </c>
      <c r="G1610" s="31">
        <f t="shared" si="164"/>
        <v>4.7404508336438127</v>
      </c>
      <c r="H1610" s="35">
        <f>Tool!$E$10+('Trajectory Map'!G1610*SIN(RADIANS(90-2*DEGREES(ASIN($D$5/2000))))/COS(RADIANS(90-2*DEGREES(ASIN($D$5/2000))))-('Trajectory Map'!G1610*'Trajectory Map'!G1610/((VLOOKUP($D$5,$AD$3:$AR$2002,15,FALSE)*4*COS(RADIANS(90-2*DEGREES(ASIN($D$5/2000))))*COS(RADIANS(90-2*DEGREES(ASIN($D$5/2000))))))))</f>
        <v>2.2340765822973081</v>
      </c>
      <c r="AD1610" s="33">
        <f t="shared" si="168"/>
        <v>1608</v>
      </c>
      <c r="AE1610" s="33">
        <f t="shared" si="165"/>
        <v>1189.2585925693368</v>
      </c>
      <c r="AH1610" s="33">
        <f t="shared" si="166"/>
        <v>53.513790017425563</v>
      </c>
      <c r="AI1610" s="33">
        <f t="shared" si="167"/>
        <v>36.486209982574437</v>
      </c>
      <c r="AK1610" s="75">
        <f t="shared" si="169"/>
        <v>-17.027580034851127</v>
      </c>
      <c r="AN1610" s="64"/>
      <c r="AQ1610" s="64"/>
      <c r="AR1610" s="75">
        <f>(SQRT((SIN(RADIANS(90-DEGREES(ASIN(AD1610/2000))))*SQRT(2*Basic!$C$4*9.81)*Tool!$B$125*SIN(RADIANS(90-DEGREES(ASIN(AD1610/2000))))*SQRT(2*Basic!$C$4*9.81)*Tool!$B$125)+(COS(RADIANS(90-DEGREES(ASIN(AD1610/2000))))*SQRT(2*Basic!$C$4*9.81)*COS(RADIANS(90-DEGREES(ASIN(AD1610/2000))))*SQRT(2*Basic!$C$4*9.81))))*(SQRT((SIN(RADIANS(90-DEGREES(ASIN(AD1610/2000))))*SQRT(2*Basic!$C$4*9.81)*Tool!$B$125*SIN(RADIANS(90-DEGREES(ASIN(AD1610/2000))))*SQRT(2*Basic!$C$4*9.81)*Tool!$B$125)+(COS(RADIANS(90-DEGREES(ASIN(AD1610/2000))))*SQRT(2*Basic!$C$4*9.81)*COS(RADIANS(90-DEGREES(ASIN(AD1610/2000))))*SQRT(2*Basic!$C$4*9.81))))/(2*9.81)</f>
        <v>1.52083066176</v>
      </c>
      <c r="AS1610" s="75">
        <f>(1/9.81)*((SQRT((SIN(RADIANS(90-DEGREES(ASIN(AD1610/2000))))*SQRT(2*Basic!$C$4*9.81)*Tool!$B$125*SIN(RADIANS(90-DEGREES(ASIN(AD1610/2000))))*SQRT(2*Basic!$C$4*9.81)*Tool!$B$125)+(COS(RADIANS(90-DEGREES(ASIN(AD1610/2000))))*SQRT(2*Basic!$C$4*9.81)*COS(RADIANS(90-DEGREES(ASIN(AD1610/2000))))*SQRT(2*Basic!$C$4*9.81))))*SIN(RADIANS(AK1610))+(SQRT(((SQRT((SIN(RADIANS(90-DEGREES(ASIN(AD1610/2000))))*SQRT(2*Basic!$C$4*9.81)*Tool!$B$125*SIN(RADIANS(90-DEGREES(ASIN(AD1610/2000))))*SQRT(2*Basic!$C$4*9.81)*Tool!$B$125)+(COS(RADIANS(90-DEGREES(ASIN(AD1610/2000))))*SQRT(2*Basic!$C$4*9.81)*COS(RADIANS(90-DEGREES(ASIN(AD1610/2000))))*SQRT(2*Basic!$C$4*9.81))))*SIN(RADIANS(AK1610))*(SQRT((SIN(RADIANS(90-DEGREES(ASIN(AD1610/2000))))*SQRT(2*Basic!$C$4*9.81)*Tool!$B$125*SIN(RADIANS(90-DEGREES(ASIN(AD1610/2000))))*SQRT(2*Basic!$C$4*9.81)*Tool!$B$125)+(COS(RADIANS(90-DEGREES(ASIN(AD1610/2000))))*SQRT(2*Basic!$C$4*9.81)*COS(RADIANS(90-DEGREES(ASIN(AD1610/2000))))*SQRT(2*Basic!$C$4*9.81))))*SIN(RADIANS(AK1610)))-19.62*(-Basic!$C$3))))*(SQRT((SIN(RADIANS(90-DEGREES(ASIN(AD1610/2000))))*SQRT(2*Basic!$C$4*9.81)*Tool!$B$125*SIN(RADIANS(90-DEGREES(ASIN(AD1610/2000))))*SQRT(2*Basic!$C$4*9.81)*Tool!$B$125)+(COS(RADIANS(90-DEGREES(ASIN(AD1610/2000))))*SQRT(2*Basic!$C$4*9.81)*COS(RADIANS(90-DEGREES(ASIN(AD1610/2000))))*SQRT(2*Basic!$C$4*9.81))))*COS(RADIANS(AK1610))</f>
        <v>4.9874716359457549</v>
      </c>
    </row>
    <row r="1611" spans="6:45" x14ac:dyDescent="0.3">
      <c r="F1611">
        <v>1609</v>
      </c>
      <c r="G1611" s="31">
        <f t="shared" si="164"/>
        <v>4.7433988752070242</v>
      </c>
      <c r="H1611" s="35">
        <f>Tool!$E$10+('Trajectory Map'!G1611*SIN(RADIANS(90-2*DEGREES(ASIN($D$5/2000))))/COS(RADIANS(90-2*DEGREES(ASIN($D$5/2000))))-('Trajectory Map'!G1611*'Trajectory Map'!G1611/((VLOOKUP($D$5,$AD$3:$AR$2002,15,FALSE)*4*COS(RADIANS(90-2*DEGREES(ASIN($D$5/2000))))*COS(RADIANS(90-2*DEGREES(ASIN($D$5/2000))))))))</f>
        <v>2.2289561741400203</v>
      </c>
      <c r="AD1611" s="33">
        <f t="shared" si="168"/>
        <v>1609</v>
      </c>
      <c r="AE1611" s="33">
        <f t="shared" si="165"/>
        <v>1187.9052992557949</v>
      </c>
      <c r="AH1611" s="33">
        <f t="shared" si="166"/>
        <v>53.561995171752841</v>
      </c>
      <c r="AI1611" s="33">
        <f t="shared" si="167"/>
        <v>36.438004828247159</v>
      </c>
      <c r="AK1611" s="75">
        <f t="shared" si="169"/>
        <v>-17.123990343505682</v>
      </c>
      <c r="AN1611" s="64"/>
      <c r="AQ1611" s="64"/>
      <c r="AR1611" s="75">
        <f>(SQRT((SIN(RADIANS(90-DEGREES(ASIN(AD1611/2000))))*SQRT(2*Basic!$C$4*9.81)*Tool!$B$125*SIN(RADIANS(90-DEGREES(ASIN(AD1611/2000))))*SQRT(2*Basic!$C$4*9.81)*Tool!$B$125)+(COS(RADIANS(90-DEGREES(ASIN(AD1611/2000))))*SQRT(2*Basic!$C$4*9.81)*COS(RADIANS(90-DEGREES(ASIN(AD1611/2000))))*SQRT(2*Basic!$C$4*9.81))))*(SQRT((SIN(RADIANS(90-DEGREES(ASIN(AD1611/2000))))*SQRT(2*Basic!$C$4*9.81)*Tool!$B$125*SIN(RADIANS(90-DEGREES(ASIN(AD1611/2000))))*SQRT(2*Basic!$C$4*9.81)*Tool!$B$125)+(COS(RADIANS(90-DEGREES(ASIN(AD1611/2000))))*SQRT(2*Basic!$C$4*9.81)*COS(RADIANS(90-DEGREES(ASIN(AD1611/2000))))*SQRT(2*Basic!$C$4*9.81))))/(2*9.81)</f>
        <v>1.52169310729</v>
      </c>
      <c r="AS1611" s="75">
        <f>(1/9.81)*((SQRT((SIN(RADIANS(90-DEGREES(ASIN(AD1611/2000))))*SQRT(2*Basic!$C$4*9.81)*Tool!$B$125*SIN(RADIANS(90-DEGREES(ASIN(AD1611/2000))))*SQRT(2*Basic!$C$4*9.81)*Tool!$B$125)+(COS(RADIANS(90-DEGREES(ASIN(AD1611/2000))))*SQRT(2*Basic!$C$4*9.81)*COS(RADIANS(90-DEGREES(ASIN(AD1611/2000))))*SQRT(2*Basic!$C$4*9.81))))*SIN(RADIANS(AK1611))+(SQRT(((SQRT((SIN(RADIANS(90-DEGREES(ASIN(AD1611/2000))))*SQRT(2*Basic!$C$4*9.81)*Tool!$B$125*SIN(RADIANS(90-DEGREES(ASIN(AD1611/2000))))*SQRT(2*Basic!$C$4*9.81)*Tool!$B$125)+(COS(RADIANS(90-DEGREES(ASIN(AD1611/2000))))*SQRT(2*Basic!$C$4*9.81)*COS(RADIANS(90-DEGREES(ASIN(AD1611/2000))))*SQRT(2*Basic!$C$4*9.81))))*SIN(RADIANS(AK1611))*(SQRT((SIN(RADIANS(90-DEGREES(ASIN(AD1611/2000))))*SQRT(2*Basic!$C$4*9.81)*Tool!$B$125*SIN(RADIANS(90-DEGREES(ASIN(AD1611/2000))))*SQRT(2*Basic!$C$4*9.81)*Tool!$B$125)+(COS(RADIANS(90-DEGREES(ASIN(AD1611/2000))))*SQRT(2*Basic!$C$4*9.81)*COS(RADIANS(90-DEGREES(ASIN(AD1611/2000))))*SQRT(2*Basic!$C$4*9.81))))*SIN(RADIANS(AK1611)))-19.62*(-Basic!$C$3))))*(SQRT((SIN(RADIANS(90-DEGREES(ASIN(AD1611/2000))))*SQRT(2*Basic!$C$4*9.81)*Tool!$B$125*SIN(RADIANS(90-DEGREES(ASIN(AD1611/2000))))*SQRT(2*Basic!$C$4*9.81)*Tool!$B$125)+(COS(RADIANS(90-DEGREES(ASIN(AD1611/2000))))*SQRT(2*Basic!$C$4*9.81)*COS(RADIANS(90-DEGREES(ASIN(AD1611/2000))))*SQRT(2*Basic!$C$4*9.81))))*COS(RADIANS(AK1611))</f>
        <v>4.9821075178464493</v>
      </c>
    </row>
    <row r="1612" spans="6:45" x14ac:dyDescent="0.3">
      <c r="F1612">
        <v>1610</v>
      </c>
      <c r="G1612" s="31">
        <f t="shared" si="164"/>
        <v>4.7463469167702348</v>
      </c>
      <c r="H1612" s="35">
        <f>Tool!$E$10+('Trajectory Map'!G1612*SIN(RADIANS(90-2*DEGREES(ASIN($D$5/2000))))/COS(RADIANS(90-2*DEGREES(ASIN($D$5/2000))))-('Trajectory Map'!G1612*'Trajectory Map'!G1612/((VLOOKUP($D$5,$AD$3:$AR$2002,15,FALSE)*4*COS(RADIANS(90-2*DEGREES(ASIN($D$5/2000))))*COS(RADIANS(90-2*DEGREES(ASIN($D$5/2000))))))))</f>
        <v>2.223832312389221</v>
      </c>
      <c r="AD1612" s="33">
        <f t="shared" si="168"/>
        <v>1610</v>
      </c>
      <c r="AE1612" s="33">
        <f t="shared" si="165"/>
        <v>1186.5496196956956</v>
      </c>
      <c r="AH1612" s="33">
        <f t="shared" si="166"/>
        <v>53.610255322466458</v>
      </c>
      <c r="AI1612" s="33">
        <f t="shared" si="167"/>
        <v>36.389744677533542</v>
      </c>
      <c r="AK1612" s="75">
        <f t="shared" si="169"/>
        <v>-17.220510644932915</v>
      </c>
      <c r="AN1612" s="64"/>
      <c r="AQ1612" s="64"/>
      <c r="AR1612" s="75">
        <f>(SQRT((SIN(RADIANS(90-DEGREES(ASIN(AD1612/2000))))*SQRT(2*Basic!$C$4*9.81)*Tool!$B$125*SIN(RADIANS(90-DEGREES(ASIN(AD1612/2000))))*SQRT(2*Basic!$C$4*9.81)*Tool!$B$125)+(COS(RADIANS(90-DEGREES(ASIN(AD1612/2000))))*SQRT(2*Basic!$C$4*9.81)*COS(RADIANS(90-DEGREES(ASIN(AD1612/2000))))*SQRT(2*Basic!$C$4*9.81))))*(SQRT((SIN(RADIANS(90-DEGREES(ASIN(AD1612/2000))))*SQRT(2*Basic!$C$4*9.81)*Tool!$B$125*SIN(RADIANS(90-DEGREES(ASIN(AD1612/2000))))*SQRT(2*Basic!$C$4*9.81)*Tool!$B$125)+(COS(RADIANS(90-DEGREES(ASIN(AD1612/2000))))*SQRT(2*Basic!$C$4*9.81)*COS(RADIANS(90-DEGREES(ASIN(AD1612/2000))))*SQRT(2*Basic!$C$4*9.81))))/(2*9.81)</f>
        <v>1.5225560890000001</v>
      </c>
      <c r="AS1612" s="75">
        <f>(1/9.81)*((SQRT((SIN(RADIANS(90-DEGREES(ASIN(AD1612/2000))))*SQRT(2*Basic!$C$4*9.81)*Tool!$B$125*SIN(RADIANS(90-DEGREES(ASIN(AD1612/2000))))*SQRT(2*Basic!$C$4*9.81)*Tool!$B$125)+(COS(RADIANS(90-DEGREES(ASIN(AD1612/2000))))*SQRT(2*Basic!$C$4*9.81)*COS(RADIANS(90-DEGREES(ASIN(AD1612/2000))))*SQRT(2*Basic!$C$4*9.81))))*SIN(RADIANS(AK1612))+(SQRT(((SQRT((SIN(RADIANS(90-DEGREES(ASIN(AD1612/2000))))*SQRT(2*Basic!$C$4*9.81)*Tool!$B$125*SIN(RADIANS(90-DEGREES(ASIN(AD1612/2000))))*SQRT(2*Basic!$C$4*9.81)*Tool!$B$125)+(COS(RADIANS(90-DEGREES(ASIN(AD1612/2000))))*SQRT(2*Basic!$C$4*9.81)*COS(RADIANS(90-DEGREES(ASIN(AD1612/2000))))*SQRT(2*Basic!$C$4*9.81))))*SIN(RADIANS(AK1612))*(SQRT((SIN(RADIANS(90-DEGREES(ASIN(AD1612/2000))))*SQRT(2*Basic!$C$4*9.81)*Tool!$B$125*SIN(RADIANS(90-DEGREES(ASIN(AD1612/2000))))*SQRT(2*Basic!$C$4*9.81)*Tool!$B$125)+(COS(RADIANS(90-DEGREES(ASIN(AD1612/2000))))*SQRT(2*Basic!$C$4*9.81)*COS(RADIANS(90-DEGREES(ASIN(AD1612/2000))))*SQRT(2*Basic!$C$4*9.81))))*SIN(RADIANS(AK1612)))-19.62*(-Basic!$C$3))))*(SQRT((SIN(RADIANS(90-DEGREES(ASIN(AD1612/2000))))*SQRT(2*Basic!$C$4*9.81)*Tool!$B$125*SIN(RADIANS(90-DEGREES(ASIN(AD1612/2000))))*SQRT(2*Basic!$C$4*9.81)*Tool!$B$125)+(COS(RADIANS(90-DEGREES(ASIN(AD1612/2000))))*SQRT(2*Basic!$C$4*9.81)*COS(RADIANS(90-DEGREES(ASIN(AD1612/2000))))*SQRT(2*Basic!$C$4*9.81))))*COS(RADIANS(AK1612))</f>
        <v>4.9767265641760874</v>
      </c>
    </row>
    <row r="1613" spans="6:45" x14ac:dyDescent="0.3">
      <c r="F1613">
        <v>1611</v>
      </c>
      <c r="G1613" s="31">
        <f t="shared" si="164"/>
        <v>4.7492949583334463</v>
      </c>
      <c r="H1613" s="35">
        <f>Tool!$E$10+('Trajectory Map'!G1613*SIN(RADIANS(90-2*DEGREES(ASIN($D$5/2000))))/COS(RADIANS(90-2*DEGREES(ASIN($D$5/2000))))-('Trajectory Map'!G1613*'Trajectory Map'!G1613/((VLOOKUP($D$5,$AD$3:$AR$2002,15,FALSE)*4*COS(RADIANS(90-2*DEGREES(ASIN($D$5/2000))))*COS(RADIANS(90-2*DEGREES(ASIN($D$5/2000))))))))</f>
        <v>2.2187049970449051</v>
      </c>
      <c r="AD1613" s="33">
        <f t="shared" si="168"/>
        <v>1611</v>
      </c>
      <c r="AE1613" s="33">
        <f t="shared" si="165"/>
        <v>1185.1915457005252</v>
      </c>
      <c r="AH1613" s="33">
        <f t="shared" si="166"/>
        <v>53.658570692586785</v>
      </c>
      <c r="AI1613" s="33">
        <f t="shared" si="167"/>
        <v>36.341429307413215</v>
      </c>
      <c r="AK1613" s="75">
        <f t="shared" si="169"/>
        <v>-17.317141385173571</v>
      </c>
      <c r="AN1613" s="64"/>
      <c r="AQ1613" s="64"/>
      <c r="AR1613" s="75">
        <f>(SQRT((SIN(RADIANS(90-DEGREES(ASIN(AD1613/2000))))*SQRT(2*Basic!$C$4*9.81)*Tool!$B$125*SIN(RADIANS(90-DEGREES(ASIN(AD1613/2000))))*SQRT(2*Basic!$C$4*9.81)*Tool!$B$125)+(COS(RADIANS(90-DEGREES(ASIN(AD1613/2000))))*SQRT(2*Basic!$C$4*9.81)*COS(RADIANS(90-DEGREES(ASIN(AD1613/2000))))*SQRT(2*Basic!$C$4*9.81))))*(SQRT((SIN(RADIANS(90-DEGREES(ASIN(AD1613/2000))))*SQRT(2*Basic!$C$4*9.81)*Tool!$B$125*SIN(RADIANS(90-DEGREES(ASIN(AD1613/2000))))*SQRT(2*Basic!$C$4*9.81)*Tool!$B$125)+(COS(RADIANS(90-DEGREES(ASIN(AD1613/2000))))*SQRT(2*Basic!$C$4*9.81)*COS(RADIANS(90-DEGREES(ASIN(AD1613/2000))))*SQRT(2*Basic!$C$4*9.81))))/(2*9.81)</f>
        <v>1.5234196068900006</v>
      </c>
      <c r="AS1613" s="75">
        <f>(1/9.81)*((SQRT((SIN(RADIANS(90-DEGREES(ASIN(AD1613/2000))))*SQRT(2*Basic!$C$4*9.81)*Tool!$B$125*SIN(RADIANS(90-DEGREES(ASIN(AD1613/2000))))*SQRT(2*Basic!$C$4*9.81)*Tool!$B$125)+(COS(RADIANS(90-DEGREES(ASIN(AD1613/2000))))*SQRT(2*Basic!$C$4*9.81)*COS(RADIANS(90-DEGREES(ASIN(AD1613/2000))))*SQRT(2*Basic!$C$4*9.81))))*SIN(RADIANS(AK1613))+(SQRT(((SQRT((SIN(RADIANS(90-DEGREES(ASIN(AD1613/2000))))*SQRT(2*Basic!$C$4*9.81)*Tool!$B$125*SIN(RADIANS(90-DEGREES(ASIN(AD1613/2000))))*SQRT(2*Basic!$C$4*9.81)*Tool!$B$125)+(COS(RADIANS(90-DEGREES(ASIN(AD1613/2000))))*SQRT(2*Basic!$C$4*9.81)*COS(RADIANS(90-DEGREES(ASIN(AD1613/2000))))*SQRT(2*Basic!$C$4*9.81))))*SIN(RADIANS(AK1613))*(SQRT((SIN(RADIANS(90-DEGREES(ASIN(AD1613/2000))))*SQRT(2*Basic!$C$4*9.81)*Tool!$B$125*SIN(RADIANS(90-DEGREES(ASIN(AD1613/2000))))*SQRT(2*Basic!$C$4*9.81)*Tool!$B$125)+(COS(RADIANS(90-DEGREES(ASIN(AD1613/2000))))*SQRT(2*Basic!$C$4*9.81)*COS(RADIANS(90-DEGREES(ASIN(AD1613/2000))))*SQRT(2*Basic!$C$4*9.81))))*SIN(RADIANS(AK1613)))-19.62*(-Basic!$C$3))))*(SQRT((SIN(RADIANS(90-DEGREES(ASIN(AD1613/2000))))*SQRT(2*Basic!$C$4*9.81)*Tool!$B$125*SIN(RADIANS(90-DEGREES(ASIN(AD1613/2000))))*SQRT(2*Basic!$C$4*9.81)*Tool!$B$125)+(COS(RADIANS(90-DEGREES(ASIN(AD1613/2000))))*SQRT(2*Basic!$C$4*9.81)*COS(RADIANS(90-DEGREES(ASIN(AD1613/2000))))*SQRT(2*Basic!$C$4*9.81))))*COS(RADIANS(AK1613))</f>
        <v>4.9713287617816802</v>
      </c>
    </row>
    <row r="1614" spans="6:45" x14ac:dyDescent="0.3">
      <c r="F1614">
        <v>1612</v>
      </c>
      <c r="G1614" s="31">
        <f t="shared" si="164"/>
        <v>4.7522429998966578</v>
      </c>
      <c r="H1614" s="35">
        <f>Tool!$E$10+('Trajectory Map'!G1614*SIN(RADIANS(90-2*DEGREES(ASIN($D$5/2000))))/COS(RADIANS(90-2*DEGREES(ASIN($D$5/2000))))-('Trajectory Map'!G1614*'Trajectory Map'!G1614/((VLOOKUP($D$5,$AD$3:$AR$2002,15,FALSE)*4*COS(RADIANS(90-2*DEGREES(ASIN($D$5/2000))))*COS(RADIANS(90-2*DEGREES(ASIN($D$5/2000))))))))</f>
        <v>2.2135742281070754</v>
      </c>
      <c r="AD1614" s="33">
        <f t="shared" si="168"/>
        <v>1612</v>
      </c>
      <c r="AE1614" s="33">
        <f t="shared" si="165"/>
        <v>1183.8310690296989</v>
      </c>
      <c r="AH1614" s="33">
        <f t="shared" si="166"/>
        <v>53.706941506570416</v>
      </c>
      <c r="AI1614" s="33">
        <f t="shared" si="167"/>
        <v>36.293058493429584</v>
      </c>
      <c r="AK1614" s="75">
        <f t="shared" si="169"/>
        <v>-17.413883013140833</v>
      </c>
      <c r="AN1614" s="64"/>
      <c r="AQ1614" s="64"/>
      <c r="AR1614" s="75">
        <f>(SQRT((SIN(RADIANS(90-DEGREES(ASIN(AD1614/2000))))*SQRT(2*Basic!$C$4*9.81)*Tool!$B$125*SIN(RADIANS(90-DEGREES(ASIN(AD1614/2000))))*SQRT(2*Basic!$C$4*9.81)*Tool!$B$125)+(COS(RADIANS(90-DEGREES(ASIN(AD1614/2000))))*SQRT(2*Basic!$C$4*9.81)*COS(RADIANS(90-DEGREES(ASIN(AD1614/2000))))*SQRT(2*Basic!$C$4*9.81))))*(SQRT((SIN(RADIANS(90-DEGREES(ASIN(AD1614/2000))))*SQRT(2*Basic!$C$4*9.81)*Tool!$B$125*SIN(RADIANS(90-DEGREES(ASIN(AD1614/2000))))*SQRT(2*Basic!$C$4*9.81)*Tool!$B$125)+(COS(RADIANS(90-DEGREES(ASIN(AD1614/2000))))*SQRT(2*Basic!$C$4*9.81)*COS(RADIANS(90-DEGREES(ASIN(AD1614/2000))))*SQRT(2*Basic!$C$4*9.81))))/(2*9.81)</f>
        <v>1.5242836609599997</v>
      </c>
      <c r="AS1614" s="75">
        <f>(1/9.81)*((SQRT((SIN(RADIANS(90-DEGREES(ASIN(AD1614/2000))))*SQRT(2*Basic!$C$4*9.81)*Tool!$B$125*SIN(RADIANS(90-DEGREES(ASIN(AD1614/2000))))*SQRT(2*Basic!$C$4*9.81)*Tool!$B$125)+(COS(RADIANS(90-DEGREES(ASIN(AD1614/2000))))*SQRT(2*Basic!$C$4*9.81)*COS(RADIANS(90-DEGREES(ASIN(AD1614/2000))))*SQRT(2*Basic!$C$4*9.81))))*SIN(RADIANS(AK1614))+(SQRT(((SQRT((SIN(RADIANS(90-DEGREES(ASIN(AD1614/2000))))*SQRT(2*Basic!$C$4*9.81)*Tool!$B$125*SIN(RADIANS(90-DEGREES(ASIN(AD1614/2000))))*SQRT(2*Basic!$C$4*9.81)*Tool!$B$125)+(COS(RADIANS(90-DEGREES(ASIN(AD1614/2000))))*SQRT(2*Basic!$C$4*9.81)*COS(RADIANS(90-DEGREES(ASIN(AD1614/2000))))*SQRT(2*Basic!$C$4*9.81))))*SIN(RADIANS(AK1614))*(SQRT((SIN(RADIANS(90-DEGREES(ASIN(AD1614/2000))))*SQRT(2*Basic!$C$4*9.81)*Tool!$B$125*SIN(RADIANS(90-DEGREES(ASIN(AD1614/2000))))*SQRT(2*Basic!$C$4*9.81)*Tool!$B$125)+(COS(RADIANS(90-DEGREES(ASIN(AD1614/2000))))*SQRT(2*Basic!$C$4*9.81)*COS(RADIANS(90-DEGREES(ASIN(AD1614/2000))))*SQRT(2*Basic!$C$4*9.81))))*SIN(RADIANS(AK1614)))-19.62*(-Basic!$C$3))))*(SQRT((SIN(RADIANS(90-DEGREES(ASIN(AD1614/2000))))*SQRT(2*Basic!$C$4*9.81)*Tool!$B$125*SIN(RADIANS(90-DEGREES(ASIN(AD1614/2000))))*SQRT(2*Basic!$C$4*9.81)*Tool!$B$125)+(COS(RADIANS(90-DEGREES(ASIN(AD1614/2000))))*SQRT(2*Basic!$C$4*9.81)*COS(RADIANS(90-DEGREES(ASIN(AD1614/2000))))*SQRT(2*Basic!$C$4*9.81))))*COS(RADIANS(AK1614))</f>
        <v>4.9659140973872473</v>
      </c>
    </row>
    <row r="1615" spans="6:45" x14ac:dyDescent="0.3">
      <c r="F1615">
        <v>1613</v>
      </c>
      <c r="G1615" s="31">
        <f t="shared" si="164"/>
        <v>4.7551910414598693</v>
      </c>
      <c r="H1615" s="35">
        <f>Tool!$E$10+('Trajectory Map'!G1615*SIN(RADIANS(90-2*DEGREES(ASIN($D$5/2000))))/COS(RADIANS(90-2*DEGREES(ASIN($D$5/2000))))-('Trajectory Map'!G1615*'Trajectory Map'!G1615/((VLOOKUP($D$5,$AD$3:$AR$2002,15,FALSE)*4*COS(RADIANS(90-2*DEGREES(ASIN($D$5/2000))))*COS(RADIANS(90-2*DEGREES(ASIN($D$5/2000))))))))</f>
        <v>2.2084400055757305</v>
      </c>
      <c r="AD1615" s="33">
        <f t="shared" si="168"/>
        <v>1613</v>
      </c>
      <c r="AE1615" s="33">
        <f t="shared" si="165"/>
        <v>1182.4681813900957</v>
      </c>
      <c r="AH1615" s="33">
        <f t="shared" si="166"/>
        <v>53.755367990323116</v>
      </c>
      <c r="AI1615" s="33">
        <f t="shared" si="167"/>
        <v>36.244632009676884</v>
      </c>
      <c r="AK1615" s="75">
        <f t="shared" si="169"/>
        <v>-17.510735980646231</v>
      </c>
      <c r="AN1615" s="64"/>
      <c r="AQ1615" s="64"/>
      <c r="AR1615" s="75">
        <f>(SQRT((SIN(RADIANS(90-DEGREES(ASIN(AD1615/2000))))*SQRT(2*Basic!$C$4*9.81)*Tool!$B$125*SIN(RADIANS(90-DEGREES(ASIN(AD1615/2000))))*SQRT(2*Basic!$C$4*9.81)*Tool!$B$125)+(COS(RADIANS(90-DEGREES(ASIN(AD1615/2000))))*SQRT(2*Basic!$C$4*9.81)*COS(RADIANS(90-DEGREES(ASIN(AD1615/2000))))*SQRT(2*Basic!$C$4*9.81))))*(SQRT((SIN(RADIANS(90-DEGREES(ASIN(AD1615/2000))))*SQRT(2*Basic!$C$4*9.81)*Tool!$B$125*SIN(RADIANS(90-DEGREES(ASIN(AD1615/2000))))*SQRT(2*Basic!$C$4*9.81)*Tool!$B$125)+(COS(RADIANS(90-DEGREES(ASIN(AD1615/2000))))*SQRT(2*Basic!$C$4*9.81)*COS(RADIANS(90-DEGREES(ASIN(AD1615/2000))))*SQRT(2*Basic!$C$4*9.81))))/(2*9.81)</f>
        <v>1.5251482512099994</v>
      </c>
      <c r="AS1615" s="75">
        <f>(1/9.81)*((SQRT((SIN(RADIANS(90-DEGREES(ASIN(AD1615/2000))))*SQRT(2*Basic!$C$4*9.81)*Tool!$B$125*SIN(RADIANS(90-DEGREES(ASIN(AD1615/2000))))*SQRT(2*Basic!$C$4*9.81)*Tool!$B$125)+(COS(RADIANS(90-DEGREES(ASIN(AD1615/2000))))*SQRT(2*Basic!$C$4*9.81)*COS(RADIANS(90-DEGREES(ASIN(AD1615/2000))))*SQRT(2*Basic!$C$4*9.81))))*SIN(RADIANS(AK1615))+(SQRT(((SQRT((SIN(RADIANS(90-DEGREES(ASIN(AD1615/2000))))*SQRT(2*Basic!$C$4*9.81)*Tool!$B$125*SIN(RADIANS(90-DEGREES(ASIN(AD1615/2000))))*SQRT(2*Basic!$C$4*9.81)*Tool!$B$125)+(COS(RADIANS(90-DEGREES(ASIN(AD1615/2000))))*SQRT(2*Basic!$C$4*9.81)*COS(RADIANS(90-DEGREES(ASIN(AD1615/2000))))*SQRT(2*Basic!$C$4*9.81))))*SIN(RADIANS(AK1615))*(SQRT((SIN(RADIANS(90-DEGREES(ASIN(AD1615/2000))))*SQRT(2*Basic!$C$4*9.81)*Tool!$B$125*SIN(RADIANS(90-DEGREES(ASIN(AD1615/2000))))*SQRT(2*Basic!$C$4*9.81)*Tool!$B$125)+(COS(RADIANS(90-DEGREES(ASIN(AD1615/2000))))*SQRT(2*Basic!$C$4*9.81)*COS(RADIANS(90-DEGREES(ASIN(AD1615/2000))))*SQRT(2*Basic!$C$4*9.81))))*SIN(RADIANS(AK1615)))-19.62*(-Basic!$C$3))))*(SQRT((SIN(RADIANS(90-DEGREES(ASIN(AD1615/2000))))*SQRT(2*Basic!$C$4*9.81)*Tool!$B$125*SIN(RADIANS(90-DEGREES(ASIN(AD1615/2000))))*SQRT(2*Basic!$C$4*9.81)*Tool!$B$125)+(COS(RADIANS(90-DEGREES(ASIN(AD1615/2000))))*SQRT(2*Basic!$C$4*9.81)*COS(RADIANS(90-DEGREES(ASIN(AD1615/2000))))*SQRT(2*Basic!$C$4*9.81))))*COS(RADIANS(AK1615))</f>
        <v>4.9604825575919778</v>
      </c>
    </row>
    <row r="1616" spans="6:45" x14ac:dyDescent="0.3">
      <c r="F1616">
        <v>1614</v>
      </c>
      <c r="G1616" s="31">
        <f t="shared" si="164"/>
        <v>4.7581390830230808</v>
      </c>
      <c r="H1616" s="35">
        <f>Tool!$E$10+('Trajectory Map'!G1616*SIN(RADIANS(90-2*DEGREES(ASIN($D$5/2000))))/COS(RADIANS(90-2*DEGREES(ASIN($D$5/2000))))-('Trajectory Map'!G1616*'Trajectory Map'!G1616/((VLOOKUP($D$5,$AD$3:$AR$2002,15,FALSE)*4*COS(RADIANS(90-2*DEGREES(ASIN($D$5/2000))))*COS(RADIANS(90-2*DEGREES(ASIN($D$5/2000))))))))</f>
        <v>2.2033023294508736</v>
      </c>
      <c r="AD1616" s="33">
        <f t="shared" si="168"/>
        <v>1614</v>
      </c>
      <c r="AE1616" s="33">
        <f t="shared" si="165"/>
        <v>1181.1028744355845</v>
      </c>
      <c r="AH1616" s="33">
        <f t="shared" si="166"/>
        <v>53.803850371212953</v>
      </c>
      <c r="AI1616" s="33">
        <f t="shared" si="167"/>
        <v>36.196149628787047</v>
      </c>
      <c r="AK1616" s="75">
        <f t="shared" si="169"/>
        <v>-17.607700742425905</v>
      </c>
      <c r="AN1616" s="64"/>
      <c r="AQ1616" s="64"/>
      <c r="AR1616" s="75">
        <f>(SQRT((SIN(RADIANS(90-DEGREES(ASIN(AD1616/2000))))*SQRT(2*Basic!$C$4*9.81)*Tool!$B$125*SIN(RADIANS(90-DEGREES(ASIN(AD1616/2000))))*SQRT(2*Basic!$C$4*9.81)*Tool!$B$125)+(COS(RADIANS(90-DEGREES(ASIN(AD1616/2000))))*SQRT(2*Basic!$C$4*9.81)*COS(RADIANS(90-DEGREES(ASIN(AD1616/2000))))*SQRT(2*Basic!$C$4*9.81))))*(SQRT((SIN(RADIANS(90-DEGREES(ASIN(AD1616/2000))))*SQRT(2*Basic!$C$4*9.81)*Tool!$B$125*SIN(RADIANS(90-DEGREES(ASIN(AD1616/2000))))*SQRT(2*Basic!$C$4*9.81)*Tool!$B$125)+(COS(RADIANS(90-DEGREES(ASIN(AD1616/2000))))*SQRT(2*Basic!$C$4*9.81)*COS(RADIANS(90-DEGREES(ASIN(AD1616/2000))))*SQRT(2*Basic!$C$4*9.81))))/(2*9.81)</f>
        <v>1.52601337764</v>
      </c>
      <c r="AS1616" s="75">
        <f>(1/9.81)*((SQRT((SIN(RADIANS(90-DEGREES(ASIN(AD1616/2000))))*SQRT(2*Basic!$C$4*9.81)*Tool!$B$125*SIN(RADIANS(90-DEGREES(ASIN(AD1616/2000))))*SQRT(2*Basic!$C$4*9.81)*Tool!$B$125)+(COS(RADIANS(90-DEGREES(ASIN(AD1616/2000))))*SQRT(2*Basic!$C$4*9.81)*COS(RADIANS(90-DEGREES(ASIN(AD1616/2000))))*SQRT(2*Basic!$C$4*9.81))))*SIN(RADIANS(AK1616))+(SQRT(((SQRT((SIN(RADIANS(90-DEGREES(ASIN(AD1616/2000))))*SQRT(2*Basic!$C$4*9.81)*Tool!$B$125*SIN(RADIANS(90-DEGREES(ASIN(AD1616/2000))))*SQRT(2*Basic!$C$4*9.81)*Tool!$B$125)+(COS(RADIANS(90-DEGREES(ASIN(AD1616/2000))))*SQRT(2*Basic!$C$4*9.81)*COS(RADIANS(90-DEGREES(ASIN(AD1616/2000))))*SQRT(2*Basic!$C$4*9.81))))*SIN(RADIANS(AK1616))*(SQRT((SIN(RADIANS(90-DEGREES(ASIN(AD1616/2000))))*SQRT(2*Basic!$C$4*9.81)*Tool!$B$125*SIN(RADIANS(90-DEGREES(ASIN(AD1616/2000))))*SQRT(2*Basic!$C$4*9.81)*Tool!$B$125)+(COS(RADIANS(90-DEGREES(ASIN(AD1616/2000))))*SQRT(2*Basic!$C$4*9.81)*COS(RADIANS(90-DEGREES(ASIN(AD1616/2000))))*SQRT(2*Basic!$C$4*9.81))))*SIN(RADIANS(AK1616)))-19.62*(-Basic!$C$3))))*(SQRT((SIN(RADIANS(90-DEGREES(ASIN(AD1616/2000))))*SQRT(2*Basic!$C$4*9.81)*Tool!$B$125*SIN(RADIANS(90-DEGREES(ASIN(AD1616/2000))))*SQRT(2*Basic!$C$4*9.81)*Tool!$B$125)+(COS(RADIANS(90-DEGREES(ASIN(AD1616/2000))))*SQRT(2*Basic!$C$4*9.81)*COS(RADIANS(90-DEGREES(ASIN(AD1616/2000))))*SQRT(2*Basic!$C$4*9.81))))*COS(RADIANS(AK1616))</f>
        <v>4.9550341288683573</v>
      </c>
    </row>
    <row r="1617" spans="6:45" x14ac:dyDescent="0.3">
      <c r="F1617">
        <v>1615</v>
      </c>
      <c r="G1617" s="31">
        <f t="shared" si="164"/>
        <v>4.7610871245862914</v>
      </c>
      <c r="H1617" s="35">
        <f>Tool!$E$10+('Trajectory Map'!G1617*SIN(RADIANS(90-2*DEGREES(ASIN($D$5/2000))))/COS(RADIANS(90-2*DEGREES(ASIN($D$5/2000))))-('Trajectory Map'!G1617*'Trajectory Map'!G1617/((VLOOKUP($D$5,$AD$3:$AR$2002,15,FALSE)*4*COS(RADIANS(90-2*DEGREES(ASIN($D$5/2000))))*COS(RADIANS(90-2*DEGREES(ASIN($D$5/2000))))))))</f>
        <v>2.1981611997325028</v>
      </c>
      <c r="AD1617" s="33">
        <f t="shared" si="168"/>
        <v>1615</v>
      </c>
      <c r="AE1617" s="33">
        <f t="shared" si="165"/>
        <v>1179.7351397665495</v>
      </c>
      <c r="AH1617" s="33">
        <f t="shared" si="166"/>
        <v>53.852388878083602</v>
      </c>
      <c r="AI1617" s="33">
        <f t="shared" si="167"/>
        <v>36.147611121916398</v>
      </c>
      <c r="AK1617" s="75">
        <f t="shared" si="169"/>
        <v>-17.704777756167204</v>
      </c>
      <c r="AN1617" s="64"/>
      <c r="AQ1617" s="64"/>
      <c r="AR1617" s="75">
        <f>(SQRT((SIN(RADIANS(90-DEGREES(ASIN(AD1617/2000))))*SQRT(2*Basic!$C$4*9.81)*Tool!$B$125*SIN(RADIANS(90-DEGREES(ASIN(AD1617/2000))))*SQRT(2*Basic!$C$4*9.81)*Tool!$B$125)+(COS(RADIANS(90-DEGREES(ASIN(AD1617/2000))))*SQRT(2*Basic!$C$4*9.81)*COS(RADIANS(90-DEGREES(ASIN(AD1617/2000))))*SQRT(2*Basic!$C$4*9.81))))*(SQRT((SIN(RADIANS(90-DEGREES(ASIN(AD1617/2000))))*SQRT(2*Basic!$C$4*9.81)*Tool!$B$125*SIN(RADIANS(90-DEGREES(ASIN(AD1617/2000))))*SQRT(2*Basic!$C$4*9.81)*Tool!$B$125)+(COS(RADIANS(90-DEGREES(ASIN(AD1617/2000))))*SQRT(2*Basic!$C$4*9.81)*COS(RADIANS(90-DEGREES(ASIN(AD1617/2000))))*SQRT(2*Basic!$C$4*9.81))))/(2*9.81)</f>
        <v>1.5268790402499997</v>
      </c>
      <c r="AS1617" s="75">
        <f>(1/9.81)*((SQRT((SIN(RADIANS(90-DEGREES(ASIN(AD1617/2000))))*SQRT(2*Basic!$C$4*9.81)*Tool!$B$125*SIN(RADIANS(90-DEGREES(ASIN(AD1617/2000))))*SQRT(2*Basic!$C$4*9.81)*Tool!$B$125)+(COS(RADIANS(90-DEGREES(ASIN(AD1617/2000))))*SQRT(2*Basic!$C$4*9.81)*COS(RADIANS(90-DEGREES(ASIN(AD1617/2000))))*SQRT(2*Basic!$C$4*9.81))))*SIN(RADIANS(AK1617))+(SQRT(((SQRT((SIN(RADIANS(90-DEGREES(ASIN(AD1617/2000))))*SQRT(2*Basic!$C$4*9.81)*Tool!$B$125*SIN(RADIANS(90-DEGREES(ASIN(AD1617/2000))))*SQRT(2*Basic!$C$4*9.81)*Tool!$B$125)+(COS(RADIANS(90-DEGREES(ASIN(AD1617/2000))))*SQRT(2*Basic!$C$4*9.81)*COS(RADIANS(90-DEGREES(ASIN(AD1617/2000))))*SQRT(2*Basic!$C$4*9.81))))*SIN(RADIANS(AK1617))*(SQRT((SIN(RADIANS(90-DEGREES(ASIN(AD1617/2000))))*SQRT(2*Basic!$C$4*9.81)*Tool!$B$125*SIN(RADIANS(90-DEGREES(ASIN(AD1617/2000))))*SQRT(2*Basic!$C$4*9.81)*Tool!$B$125)+(COS(RADIANS(90-DEGREES(ASIN(AD1617/2000))))*SQRT(2*Basic!$C$4*9.81)*COS(RADIANS(90-DEGREES(ASIN(AD1617/2000))))*SQRT(2*Basic!$C$4*9.81))))*SIN(RADIANS(AK1617)))-19.62*(-Basic!$C$3))))*(SQRT((SIN(RADIANS(90-DEGREES(ASIN(AD1617/2000))))*SQRT(2*Basic!$C$4*9.81)*Tool!$B$125*SIN(RADIANS(90-DEGREES(ASIN(AD1617/2000))))*SQRT(2*Basic!$C$4*9.81)*Tool!$B$125)+(COS(RADIANS(90-DEGREES(ASIN(AD1617/2000))))*SQRT(2*Basic!$C$4*9.81)*COS(RADIANS(90-DEGREES(ASIN(AD1617/2000))))*SQRT(2*Basic!$C$4*9.81))))*COS(RADIANS(AK1617))</f>
        <v>4.9495687975602616</v>
      </c>
    </row>
    <row r="1618" spans="6:45" x14ac:dyDescent="0.3">
      <c r="F1618">
        <v>1616</v>
      </c>
      <c r="G1618" s="31">
        <f t="shared" si="164"/>
        <v>4.7640351661495037</v>
      </c>
      <c r="H1618" s="35">
        <f>Tool!$E$10+('Trajectory Map'!G1618*SIN(RADIANS(90-2*DEGREES(ASIN($D$5/2000))))/COS(RADIANS(90-2*DEGREES(ASIN($D$5/2000))))-('Trajectory Map'!G1618*'Trajectory Map'!G1618/((VLOOKUP($D$5,$AD$3:$AR$2002,15,FALSE)*4*COS(RADIANS(90-2*DEGREES(ASIN($D$5/2000))))*COS(RADIANS(90-2*DEGREES(ASIN($D$5/2000))))))))</f>
        <v>2.1930166164206151</v>
      </c>
      <c r="AD1618" s="33">
        <f t="shared" si="168"/>
        <v>1616</v>
      </c>
      <c r="AE1618" s="33">
        <f t="shared" si="165"/>
        <v>1178.3649689294059</v>
      </c>
      <c r="AH1618" s="33">
        <f t="shared" si="166"/>
        <v>53.900983741267915</v>
      </c>
      <c r="AI1618" s="33">
        <f t="shared" si="167"/>
        <v>36.099016258732085</v>
      </c>
      <c r="AK1618" s="75">
        <f t="shared" si="169"/>
        <v>-17.801967482535829</v>
      </c>
      <c r="AN1618" s="64"/>
      <c r="AQ1618" s="64"/>
      <c r="AR1618" s="75">
        <f>(SQRT((SIN(RADIANS(90-DEGREES(ASIN(AD1618/2000))))*SQRT(2*Basic!$C$4*9.81)*Tool!$B$125*SIN(RADIANS(90-DEGREES(ASIN(AD1618/2000))))*SQRT(2*Basic!$C$4*9.81)*Tool!$B$125)+(COS(RADIANS(90-DEGREES(ASIN(AD1618/2000))))*SQRT(2*Basic!$C$4*9.81)*COS(RADIANS(90-DEGREES(ASIN(AD1618/2000))))*SQRT(2*Basic!$C$4*9.81))))*(SQRT((SIN(RADIANS(90-DEGREES(ASIN(AD1618/2000))))*SQRT(2*Basic!$C$4*9.81)*Tool!$B$125*SIN(RADIANS(90-DEGREES(ASIN(AD1618/2000))))*SQRT(2*Basic!$C$4*9.81)*Tool!$B$125)+(COS(RADIANS(90-DEGREES(ASIN(AD1618/2000))))*SQRT(2*Basic!$C$4*9.81)*COS(RADIANS(90-DEGREES(ASIN(AD1618/2000))))*SQRT(2*Basic!$C$4*9.81))))/(2*9.81)</f>
        <v>1.5277452390400001</v>
      </c>
      <c r="AS1618" s="75">
        <f>(1/9.81)*((SQRT((SIN(RADIANS(90-DEGREES(ASIN(AD1618/2000))))*SQRT(2*Basic!$C$4*9.81)*Tool!$B$125*SIN(RADIANS(90-DEGREES(ASIN(AD1618/2000))))*SQRT(2*Basic!$C$4*9.81)*Tool!$B$125)+(COS(RADIANS(90-DEGREES(ASIN(AD1618/2000))))*SQRT(2*Basic!$C$4*9.81)*COS(RADIANS(90-DEGREES(ASIN(AD1618/2000))))*SQRT(2*Basic!$C$4*9.81))))*SIN(RADIANS(AK1618))+(SQRT(((SQRT((SIN(RADIANS(90-DEGREES(ASIN(AD1618/2000))))*SQRT(2*Basic!$C$4*9.81)*Tool!$B$125*SIN(RADIANS(90-DEGREES(ASIN(AD1618/2000))))*SQRT(2*Basic!$C$4*9.81)*Tool!$B$125)+(COS(RADIANS(90-DEGREES(ASIN(AD1618/2000))))*SQRT(2*Basic!$C$4*9.81)*COS(RADIANS(90-DEGREES(ASIN(AD1618/2000))))*SQRT(2*Basic!$C$4*9.81))))*SIN(RADIANS(AK1618))*(SQRT((SIN(RADIANS(90-DEGREES(ASIN(AD1618/2000))))*SQRT(2*Basic!$C$4*9.81)*Tool!$B$125*SIN(RADIANS(90-DEGREES(ASIN(AD1618/2000))))*SQRT(2*Basic!$C$4*9.81)*Tool!$B$125)+(COS(RADIANS(90-DEGREES(ASIN(AD1618/2000))))*SQRT(2*Basic!$C$4*9.81)*COS(RADIANS(90-DEGREES(ASIN(AD1618/2000))))*SQRT(2*Basic!$C$4*9.81))))*SIN(RADIANS(AK1618)))-19.62*(-Basic!$C$3))))*(SQRT((SIN(RADIANS(90-DEGREES(ASIN(AD1618/2000))))*SQRT(2*Basic!$C$4*9.81)*Tool!$B$125*SIN(RADIANS(90-DEGREES(ASIN(AD1618/2000))))*SQRT(2*Basic!$C$4*9.81)*Tool!$B$125)+(COS(RADIANS(90-DEGREES(ASIN(AD1618/2000))))*SQRT(2*Basic!$C$4*9.81)*COS(RADIANS(90-DEGREES(ASIN(AD1618/2000))))*SQRT(2*Basic!$C$4*9.81))))*COS(RADIANS(AK1618))</f>
        <v>4.9440865498810451</v>
      </c>
    </row>
    <row r="1619" spans="6:45" x14ac:dyDescent="0.3">
      <c r="F1619">
        <v>1617</v>
      </c>
      <c r="G1619" s="31">
        <f t="shared" si="164"/>
        <v>4.7669832077127152</v>
      </c>
      <c r="H1619" s="35">
        <f>Tool!$E$10+('Trajectory Map'!G1619*SIN(RADIANS(90-2*DEGREES(ASIN($D$5/2000))))/COS(RADIANS(90-2*DEGREES(ASIN($D$5/2000))))-('Trajectory Map'!G1619*'Trajectory Map'!G1619/((VLOOKUP($D$5,$AD$3:$AR$2002,15,FALSE)*4*COS(RADIANS(90-2*DEGREES(ASIN($D$5/2000))))*COS(RADIANS(90-2*DEGREES(ASIN($D$5/2000))))))))</f>
        <v>2.1878685795152153</v>
      </c>
      <c r="AD1619" s="33">
        <f t="shared" si="168"/>
        <v>1617</v>
      </c>
      <c r="AE1619" s="33">
        <f t="shared" si="165"/>
        <v>1176.9923534161128</v>
      </c>
      <c r="AH1619" s="33">
        <f t="shared" si="166"/>
        <v>53.949635192601342</v>
      </c>
      <c r="AI1619" s="33">
        <f t="shared" si="167"/>
        <v>36.050364807398658</v>
      </c>
      <c r="AK1619" s="75">
        <f t="shared" si="169"/>
        <v>-17.899270385202684</v>
      </c>
      <c r="AN1619" s="64"/>
      <c r="AQ1619" s="64"/>
      <c r="AR1619" s="75">
        <f>(SQRT((SIN(RADIANS(90-DEGREES(ASIN(AD1619/2000))))*SQRT(2*Basic!$C$4*9.81)*Tool!$B$125*SIN(RADIANS(90-DEGREES(ASIN(AD1619/2000))))*SQRT(2*Basic!$C$4*9.81)*Tool!$B$125)+(COS(RADIANS(90-DEGREES(ASIN(AD1619/2000))))*SQRT(2*Basic!$C$4*9.81)*COS(RADIANS(90-DEGREES(ASIN(AD1619/2000))))*SQRT(2*Basic!$C$4*9.81))))*(SQRT((SIN(RADIANS(90-DEGREES(ASIN(AD1619/2000))))*SQRT(2*Basic!$C$4*9.81)*Tool!$B$125*SIN(RADIANS(90-DEGREES(ASIN(AD1619/2000))))*SQRT(2*Basic!$C$4*9.81)*Tool!$B$125)+(COS(RADIANS(90-DEGREES(ASIN(AD1619/2000))))*SQRT(2*Basic!$C$4*9.81)*COS(RADIANS(90-DEGREES(ASIN(AD1619/2000))))*SQRT(2*Basic!$C$4*9.81))))/(2*9.81)</f>
        <v>1.5286119740100002</v>
      </c>
      <c r="AS1619" s="75">
        <f>(1/9.81)*((SQRT((SIN(RADIANS(90-DEGREES(ASIN(AD1619/2000))))*SQRT(2*Basic!$C$4*9.81)*Tool!$B$125*SIN(RADIANS(90-DEGREES(ASIN(AD1619/2000))))*SQRT(2*Basic!$C$4*9.81)*Tool!$B$125)+(COS(RADIANS(90-DEGREES(ASIN(AD1619/2000))))*SQRT(2*Basic!$C$4*9.81)*COS(RADIANS(90-DEGREES(ASIN(AD1619/2000))))*SQRT(2*Basic!$C$4*9.81))))*SIN(RADIANS(AK1619))+(SQRT(((SQRT((SIN(RADIANS(90-DEGREES(ASIN(AD1619/2000))))*SQRT(2*Basic!$C$4*9.81)*Tool!$B$125*SIN(RADIANS(90-DEGREES(ASIN(AD1619/2000))))*SQRT(2*Basic!$C$4*9.81)*Tool!$B$125)+(COS(RADIANS(90-DEGREES(ASIN(AD1619/2000))))*SQRT(2*Basic!$C$4*9.81)*COS(RADIANS(90-DEGREES(ASIN(AD1619/2000))))*SQRT(2*Basic!$C$4*9.81))))*SIN(RADIANS(AK1619))*(SQRT((SIN(RADIANS(90-DEGREES(ASIN(AD1619/2000))))*SQRT(2*Basic!$C$4*9.81)*Tool!$B$125*SIN(RADIANS(90-DEGREES(ASIN(AD1619/2000))))*SQRT(2*Basic!$C$4*9.81)*Tool!$B$125)+(COS(RADIANS(90-DEGREES(ASIN(AD1619/2000))))*SQRT(2*Basic!$C$4*9.81)*COS(RADIANS(90-DEGREES(ASIN(AD1619/2000))))*SQRT(2*Basic!$C$4*9.81))))*SIN(RADIANS(AK1619)))-19.62*(-Basic!$C$3))))*(SQRT((SIN(RADIANS(90-DEGREES(ASIN(AD1619/2000))))*SQRT(2*Basic!$C$4*9.81)*Tool!$B$125*SIN(RADIANS(90-DEGREES(ASIN(AD1619/2000))))*SQRT(2*Basic!$C$4*9.81)*Tool!$B$125)+(COS(RADIANS(90-DEGREES(ASIN(AD1619/2000))))*SQRT(2*Basic!$C$4*9.81)*COS(RADIANS(90-DEGREES(ASIN(AD1619/2000))))*SQRT(2*Basic!$C$4*9.81))))*COS(RADIANS(AK1619))</f>
        <v>4.9385873719116073</v>
      </c>
    </row>
    <row r="1620" spans="6:45" x14ac:dyDescent="0.3">
      <c r="F1620">
        <v>1618</v>
      </c>
      <c r="G1620" s="31">
        <f t="shared" si="164"/>
        <v>4.7699312492759267</v>
      </c>
      <c r="H1620" s="35">
        <f>Tool!$E$10+('Trajectory Map'!G1620*SIN(RADIANS(90-2*DEGREES(ASIN($D$5/2000))))/COS(RADIANS(90-2*DEGREES(ASIN($D$5/2000))))-('Trajectory Map'!G1620*'Trajectory Map'!G1620/((VLOOKUP($D$5,$AD$3:$AR$2002,15,FALSE)*4*COS(RADIANS(90-2*DEGREES(ASIN($D$5/2000))))*COS(RADIANS(90-2*DEGREES(ASIN($D$5/2000))))))))</f>
        <v>2.1827170890162999</v>
      </c>
      <c r="AD1620" s="33">
        <f t="shared" si="168"/>
        <v>1618</v>
      </c>
      <c r="AE1620" s="33">
        <f t="shared" si="165"/>
        <v>1175.6172846636782</v>
      </c>
      <c r="AH1620" s="33">
        <f t="shared" si="166"/>
        <v>53.99834346543593</v>
      </c>
      <c r="AI1620" s="33">
        <f t="shared" si="167"/>
        <v>36.00165653456407</v>
      </c>
      <c r="AK1620" s="75">
        <f t="shared" si="169"/>
        <v>-17.99668693087186</v>
      </c>
      <c r="AN1620" s="64"/>
      <c r="AQ1620" s="64"/>
      <c r="AR1620" s="75">
        <f>(SQRT((SIN(RADIANS(90-DEGREES(ASIN(AD1620/2000))))*SQRT(2*Basic!$C$4*9.81)*Tool!$B$125*SIN(RADIANS(90-DEGREES(ASIN(AD1620/2000))))*SQRT(2*Basic!$C$4*9.81)*Tool!$B$125)+(COS(RADIANS(90-DEGREES(ASIN(AD1620/2000))))*SQRT(2*Basic!$C$4*9.81)*COS(RADIANS(90-DEGREES(ASIN(AD1620/2000))))*SQRT(2*Basic!$C$4*9.81))))*(SQRT((SIN(RADIANS(90-DEGREES(ASIN(AD1620/2000))))*SQRT(2*Basic!$C$4*9.81)*Tool!$B$125*SIN(RADIANS(90-DEGREES(ASIN(AD1620/2000))))*SQRT(2*Basic!$C$4*9.81)*Tool!$B$125)+(COS(RADIANS(90-DEGREES(ASIN(AD1620/2000))))*SQRT(2*Basic!$C$4*9.81)*COS(RADIANS(90-DEGREES(ASIN(AD1620/2000))))*SQRT(2*Basic!$C$4*9.81))))/(2*9.81)</f>
        <v>1.5294792451600003</v>
      </c>
      <c r="AS1620" s="75">
        <f>(1/9.81)*((SQRT((SIN(RADIANS(90-DEGREES(ASIN(AD1620/2000))))*SQRT(2*Basic!$C$4*9.81)*Tool!$B$125*SIN(RADIANS(90-DEGREES(ASIN(AD1620/2000))))*SQRT(2*Basic!$C$4*9.81)*Tool!$B$125)+(COS(RADIANS(90-DEGREES(ASIN(AD1620/2000))))*SQRT(2*Basic!$C$4*9.81)*COS(RADIANS(90-DEGREES(ASIN(AD1620/2000))))*SQRT(2*Basic!$C$4*9.81))))*SIN(RADIANS(AK1620))+(SQRT(((SQRT((SIN(RADIANS(90-DEGREES(ASIN(AD1620/2000))))*SQRT(2*Basic!$C$4*9.81)*Tool!$B$125*SIN(RADIANS(90-DEGREES(ASIN(AD1620/2000))))*SQRT(2*Basic!$C$4*9.81)*Tool!$B$125)+(COS(RADIANS(90-DEGREES(ASIN(AD1620/2000))))*SQRT(2*Basic!$C$4*9.81)*COS(RADIANS(90-DEGREES(ASIN(AD1620/2000))))*SQRT(2*Basic!$C$4*9.81))))*SIN(RADIANS(AK1620))*(SQRT((SIN(RADIANS(90-DEGREES(ASIN(AD1620/2000))))*SQRT(2*Basic!$C$4*9.81)*Tool!$B$125*SIN(RADIANS(90-DEGREES(ASIN(AD1620/2000))))*SQRT(2*Basic!$C$4*9.81)*Tool!$B$125)+(COS(RADIANS(90-DEGREES(ASIN(AD1620/2000))))*SQRT(2*Basic!$C$4*9.81)*COS(RADIANS(90-DEGREES(ASIN(AD1620/2000))))*SQRT(2*Basic!$C$4*9.81))))*SIN(RADIANS(AK1620)))-19.62*(-Basic!$C$3))))*(SQRT((SIN(RADIANS(90-DEGREES(ASIN(AD1620/2000))))*SQRT(2*Basic!$C$4*9.81)*Tool!$B$125*SIN(RADIANS(90-DEGREES(ASIN(AD1620/2000))))*SQRT(2*Basic!$C$4*9.81)*Tool!$B$125)+(COS(RADIANS(90-DEGREES(ASIN(AD1620/2000))))*SQRT(2*Basic!$C$4*9.81)*COS(RADIANS(90-DEGREES(ASIN(AD1620/2000))))*SQRT(2*Basic!$C$4*9.81))))*COS(RADIANS(AK1620))</f>
        <v>4.9330712495984184</v>
      </c>
    </row>
    <row r="1621" spans="6:45" x14ac:dyDescent="0.3">
      <c r="F1621">
        <v>1619</v>
      </c>
      <c r="G1621" s="31">
        <f t="shared" si="164"/>
        <v>4.7728792908391373</v>
      </c>
      <c r="H1621" s="35">
        <f>Tool!$E$10+('Trajectory Map'!G1621*SIN(RADIANS(90-2*DEGREES(ASIN($D$5/2000))))/COS(RADIANS(90-2*DEGREES(ASIN($D$5/2000))))-('Trajectory Map'!G1621*'Trajectory Map'!G1621/((VLOOKUP($D$5,$AD$3:$AR$2002,15,FALSE)*4*COS(RADIANS(90-2*DEGREES(ASIN($D$5/2000))))*COS(RADIANS(90-2*DEGREES(ASIN($D$5/2000))))))))</f>
        <v>2.1775621449238738</v>
      </c>
      <c r="AD1621" s="33">
        <f t="shared" si="168"/>
        <v>1619</v>
      </c>
      <c r="AE1621" s="33">
        <f t="shared" si="165"/>
        <v>1174.2397540536601</v>
      </c>
      <c r="AH1621" s="33">
        <f t="shared" si="166"/>
        <v>54.047108794654093</v>
      </c>
      <c r="AI1621" s="33">
        <f t="shared" si="167"/>
        <v>35.952891205345907</v>
      </c>
      <c r="AK1621" s="75">
        <f t="shared" si="169"/>
        <v>-18.094217589308187</v>
      </c>
      <c r="AN1621" s="64"/>
      <c r="AQ1621" s="64"/>
      <c r="AR1621" s="75">
        <f>(SQRT((SIN(RADIANS(90-DEGREES(ASIN(AD1621/2000))))*SQRT(2*Basic!$C$4*9.81)*Tool!$B$125*SIN(RADIANS(90-DEGREES(ASIN(AD1621/2000))))*SQRT(2*Basic!$C$4*9.81)*Tool!$B$125)+(COS(RADIANS(90-DEGREES(ASIN(AD1621/2000))))*SQRT(2*Basic!$C$4*9.81)*COS(RADIANS(90-DEGREES(ASIN(AD1621/2000))))*SQRT(2*Basic!$C$4*9.81))))*(SQRT((SIN(RADIANS(90-DEGREES(ASIN(AD1621/2000))))*SQRT(2*Basic!$C$4*9.81)*Tool!$B$125*SIN(RADIANS(90-DEGREES(ASIN(AD1621/2000))))*SQRT(2*Basic!$C$4*9.81)*Tool!$B$125)+(COS(RADIANS(90-DEGREES(ASIN(AD1621/2000))))*SQRT(2*Basic!$C$4*9.81)*COS(RADIANS(90-DEGREES(ASIN(AD1621/2000))))*SQRT(2*Basic!$C$4*9.81))))/(2*9.81)</f>
        <v>1.5303470524899998</v>
      </c>
      <c r="AS1621" s="75">
        <f>(1/9.81)*((SQRT((SIN(RADIANS(90-DEGREES(ASIN(AD1621/2000))))*SQRT(2*Basic!$C$4*9.81)*Tool!$B$125*SIN(RADIANS(90-DEGREES(ASIN(AD1621/2000))))*SQRT(2*Basic!$C$4*9.81)*Tool!$B$125)+(COS(RADIANS(90-DEGREES(ASIN(AD1621/2000))))*SQRT(2*Basic!$C$4*9.81)*COS(RADIANS(90-DEGREES(ASIN(AD1621/2000))))*SQRT(2*Basic!$C$4*9.81))))*SIN(RADIANS(AK1621))+(SQRT(((SQRT((SIN(RADIANS(90-DEGREES(ASIN(AD1621/2000))))*SQRT(2*Basic!$C$4*9.81)*Tool!$B$125*SIN(RADIANS(90-DEGREES(ASIN(AD1621/2000))))*SQRT(2*Basic!$C$4*9.81)*Tool!$B$125)+(COS(RADIANS(90-DEGREES(ASIN(AD1621/2000))))*SQRT(2*Basic!$C$4*9.81)*COS(RADIANS(90-DEGREES(ASIN(AD1621/2000))))*SQRT(2*Basic!$C$4*9.81))))*SIN(RADIANS(AK1621))*(SQRT((SIN(RADIANS(90-DEGREES(ASIN(AD1621/2000))))*SQRT(2*Basic!$C$4*9.81)*Tool!$B$125*SIN(RADIANS(90-DEGREES(ASIN(AD1621/2000))))*SQRT(2*Basic!$C$4*9.81)*Tool!$B$125)+(COS(RADIANS(90-DEGREES(ASIN(AD1621/2000))))*SQRT(2*Basic!$C$4*9.81)*COS(RADIANS(90-DEGREES(ASIN(AD1621/2000))))*SQRT(2*Basic!$C$4*9.81))))*SIN(RADIANS(AK1621)))-19.62*(-Basic!$C$3))))*(SQRT((SIN(RADIANS(90-DEGREES(ASIN(AD1621/2000))))*SQRT(2*Basic!$C$4*9.81)*Tool!$B$125*SIN(RADIANS(90-DEGREES(ASIN(AD1621/2000))))*SQRT(2*Basic!$C$4*9.81)*Tool!$B$125)+(COS(RADIANS(90-DEGREES(ASIN(AD1621/2000))))*SQRT(2*Basic!$C$4*9.81)*COS(RADIANS(90-DEGREES(ASIN(AD1621/2000))))*SQRT(2*Basic!$C$4*9.81))))*COS(RADIANS(AK1621))</f>
        <v>4.9275381687515445</v>
      </c>
    </row>
    <row r="1622" spans="6:45" x14ac:dyDescent="0.3">
      <c r="F1622">
        <v>1620</v>
      </c>
      <c r="G1622" s="31">
        <f t="shared" si="164"/>
        <v>4.7758273324023488</v>
      </c>
      <c r="H1622" s="35">
        <f>Tool!$E$10+('Trajectory Map'!G1622*SIN(RADIANS(90-2*DEGREES(ASIN($D$5/2000))))/COS(RADIANS(90-2*DEGREES(ASIN($D$5/2000))))-('Trajectory Map'!G1622*'Trajectory Map'!G1622/((VLOOKUP($D$5,$AD$3:$AR$2002,15,FALSE)*4*COS(RADIANS(90-2*DEGREES(ASIN($D$5/2000))))*COS(RADIANS(90-2*DEGREES(ASIN($D$5/2000))))))))</f>
        <v>2.1724037472379312</v>
      </c>
      <c r="AD1622" s="33">
        <f t="shared" si="168"/>
        <v>1620</v>
      </c>
      <c r="AE1622" s="33">
        <f t="shared" si="165"/>
        <v>1172.8597529116598</v>
      </c>
      <c r="AH1622" s="33">
        <f t="shared" si="166"/>
        <v>54.095931416682838</v>
      </c>
      <c r="AI1622" s="33">
        <f t="shared" si="167"/>
        <v>35.904068583317162</v>
      </c>
      <c r="AK1622" s="75">
        <f t="shared" si="169"/>
        <v>-18.191862833365676</v>
      </c>
      <c r="AN1622" s="64"/>
      <c r="AQ1622" s="64"/>
      <c r="AR1622" s="75">
        <f>(SQRT((SIN(RADIANS(90-DEGREES(ASIN(AD1622/2000))))*SQRT(2*Basic!$C$4*9.81)*Tool!$B$125*SIN(RADIANS(90-DEGREES(ASIN(AD1622/2000))))*SQRT(2*Basic!$C$4*9.81)*Tool!$B$125)+(COS(RADIANS(90-DEGREES(ASIN(AD1622/2000))))*SQRT(2*Basic!$C$4*9.81)*COS(RADIANS(90-DEGREES(ASIN(AD1622/2000))))*SQRT(2*Basic!$C$4*9.81))))*(SQRT((SIN(RADIANS(90-DEGREES(ASIN(AD1622/2000))))*SQRT(2*Basic!$C$4*9.81)*Tool!$B$125*SIN(RADIANS(90-DEGREES(ASIN(AD1622/2000))))*SQRT(2*Basic!$C$4*9.81)*Tool!$B$125)+(COS(RADIANS(90-DEGREES(ASIN(AD1622/2000))))*SQRT(2*Basic!$C$4*9.81)*COS(RADIANS(90-DEGREES(ASIN(AD1622/2000))))*SQRT(2*Basic!$C$4*9.81))))/(2*9.81)</f>
        <v>1.5312153960000006</v>
      </c>
      <c r="AS1622" s="75">
        <f>(1/9.81)*((SQRT((SIN(RADIANS(90-DEGREES(ASIN(AD1622/2000))))*SQRT(2*Basic!$C$4*9.81)*Tool!$B$125*SIN(RADIANS(90-DEGREES(ASIN(AD1622/2000))))*SQRT(2*Basic!$C$4*9.81)*Tool!$B$125)+(COS(RADIANS(90-DEGREES(ASIN(AD1622/2000))))*SQRT(2*Basic!$C$4*9.81)*COS(RADIANS(90-DEGREES(ASIN(AD1622/2000))))*SQRT(2*Basic!$C$4*9.81))))*SIN(RADIANS(AK1622))+(SQRT(((SQRT((SIN(RADIANS(90-DEGREES(ASIN(AD1622/2000))))*SQRT(2*Basic!$C$4*9.81)*Tool!$B$125*SIN(RADIANS(90-DEGREES(ASIN(AD1622/2000))))*SQRT(2*Basic!$C$4*9.81)*Tool!$B$125)+(COS(RADIANS(90-DEGREES(ASIN(AD1622/2000))))*SQRT(2*Basic!$C$4*9.81)*COS(RADIANS(90-DEGREES(ASIN(AD1622/2000))))*SQRT(2*Basic!$C$4*9.81))))*SIN(RADIANS(AK1622))*(SQRT((SIN(RADIANS(90-DEGREES(ASIN(AD1622/2000))))*SQRT(2*Basic!$C$4*9.81)*Tool!$B$125*SIN(RADIANS(90-DEGREES(ASIN(AD1622/2000))))*SQRT(2*Basic!$C$4*9.81)*Tool!$B$125)+(COS(RADIANS(90-DEGREES(ASIN(AD1622/2000))))*SQRT(2*Basic!$C$4*9.81)*COS(RADIANS(90-DEGREES(ASIN(AD1622/2000))))*SQRT(2*Basic!$C$4*9.81))))*SIN(RADIANS(AK1622)))-19.62*(-Basic!$C$3))))*(SQRT((SIN(RADIANS(90-DEGREES(ASIN(AD1622/2000))))*SQRT(2*Basic!$C$4*9.81)*Tool!$B$125*SIN(RADIANS(90-DEGREES(ASIN(AD1622/2000))))*SQRT(2*Basic!$C$4*9.81)*Tool!$B$125)+(COS(RADIANS(90-DEGREES(ASIN(AD1622/2000))))*SQRT(2*Basic!$C$4*9.81)*COS(RADIANS(90-DEGREES(ASIN(AD1622/2000))))*SQRT(2*Basic!$C$4*9.81))))*COS(RADIANS(AK1622))</f>
        <v>4.921988115042633</v>
      </c>
    </row>
    <row r="1623" spans="6:45" x14ac:dyDescent="0.3">
      <c r="F1623">
        <v>1621</v>
      </c>
      <c r="G1623" s="31">
        <f t="shared" si="164"/>
        <v>4.7787753739655603</v>
      </c>
      <c r="H1623" s="35">
        <f>Tool!$E$10+('Trajectory Map'!G1623*SIN(RADIANS(90-2*DEGREES(ASIN($D$5/2000))))/COS(RADIANS(90-2*DEGREES(ASIN($D$5/2000))))-('Trajectory Map'!G1623*'Trajectory Map'!G1623/((VLOOKUP($D$5,$AD$3:$AR$2002,15,FALSE)*4*COS(RADIANS(90-2*DEGREES(ASIN($D$5/2000))))*COS(RADIANS(90-2*DEGREES(ASIN($D$5/2000))))))))</f>
        <v>2.1672418959584747</v>
      </c>
      <c r="AD1623" s="33">
        <f t="shared" si="168"/>
        <v>1621</v>
      </c>
      <c r="AE1623" s="33">
        <f t="shared" si="165"/>
        <v>1171.4772725068121</v>
      </c>
      <c r="AH1623" s="33">
        <f t="shared" si="166"/>
        <v>54.144811569507958</v>
      </c>
      <c r="AI1623" s="33">
        <f t="shared" si="167"/>
        <v>35.855188430492042</v>
      </c>
      <c r="AK1623" s="75">
        <f t="shared" si="169"/>
        <v>-18.289623139015916</v>
      </c>
      <c r="AN1623" s="64"/>
      <c r="AQ1623" s="64"/>
      <c r="AR1623" s="75">
        <f>(SQRT((SIN(RADIANS(90-DEGREES(ASIN(AD1623/2000))))*SQRT(2*Basic!$C$4*9.81)*Tool!$B$125*SIN(RADIANS(90-DEGREES(ASIN(AD1623/2000))))*SQRT(2*Basic!$C$4*9.81)*Tool!$B$125)+(COS(RADIANS(90-DEGREES(ASIN(AD1623/2000))))*SQRT(2*Basic!$C$4*9.81)*COS(RADIANS(90-DEGREES(ASIN(AD1623/2000))))*SQRT(2*Basic!$C$4*9.81))))*(SQRT((SIN(RADIANS(90-DEGREES(ASIN(AD1623/2000))))*SQRT(2*Basic!$C$4*9.81)*Tool!$B$125*SIN(RADIANS(90-DEGREES(ASIN(AD1623/2000))))*SQRT(2*Basic!$C$4*9.81)*Tool!$B$125)+(COS(RADIANS(90-DEGREES(ASIN(AD1623/2000))))*SQRT(2*Basic!$C$4*9.81)*COS(RADIANS(90-DEGREES(ASIN(AD1623/2000))))*SQRT(2*Basic!$C$4*9.81))))/(2*9.81)</f>
        <v>1.5320842756899999</v>
      </c>
      <c r="AS1623" s="75">
        <f>(1/9.81)*((SQRT((SIN(RADIANS(90-DEGREES(ASIN(AD1623/2000))))*SQRT(2*Basic!$C$4*9.81)*Tool!$B$125*SIN(RADIANS(90-DEGREES(ASIN(AD1623/2000))))*SQRT(2*Basic!$C$4*9.81)*Tool!$B$125)+(COS(RADIANS(90-DEGREES(ASIN(AD1623/2000))))*SQRT(2*Basic!$C$4*9.81)*COS(RADIANS(90-DEGREES(ASIN(AD1623/2000))))*SQRT(2*Basic!$C$4*9.81))))*SIN(RADIANS(AK1623))+(SQRT(((SQRT((SIN(RADIANS(90-DEGREES(ASIN(AD1623/2000))))*SQRT(2*Basic!$C$4*9.81)*Tool!$B$125*SIN(RADIANS(90-DEGREES(ASIN(AD1623/2000))))*SQRT(2*Basic!$C$4*9.81)*Tool!$B$125)+(COS(RADIANS(90-DEGREES(ASIN(AD1623/2000))))*SQRT(2*Basic!$C$4*9.81)*COS(RADIANS(90-DEGREES(ASIN(AD1623/2000))))*SQRT(2*Basic!$C$4*9.81))))*SIN(RADIANS(AK1623))*(SQRT((SIN(RADIANS(90-DEGREES(ASIN(AD1623/2000))))*SQRT(2*Basic!$C$4*9.81)*Tool!$B$125*SIN(RADIANS(90-DEGREES(ASIN(AD1623/2000))))*SQRT(2*Basic!$C$4*9.81)*Tool!$B$125)+(COS(RADIANS(90-DEGREES(ASIN(AD1623/2000))))*SQRT(2*Basic!$C$4*9.81)*COS(RADIANS(90-DEGREES(ASIN(AD1623/2000))))*SQRT(2*Basic!$C$4*9.81))))*SIN(RADIANS(AK1623)))-19.62*(-Basic!$C$3))))*(SQRT((SIN(RADIANS(90-DEGREES(ASIN(AD1623/2000))))*SQRT(2*Basic!$C$4*9.81)*Tool!$B$125*SIN(RADIANS(90-DEGREES(ASIN(AD1623/2000))))*SQRT(2*Basic!$C$4*9.81)*Tool!$B$125)+(COS(RADIANS(90-DEGREES(ASIN(AD1623/2000))))*SQRT(2*Basic!$C$4*9.81)*COS(RADIANS(90-DEGREES(ASIN(AD1623/2000))))*SQRT(2*Basic!$C$4*9.81))))*COS(RADIANS(AK1623))</f>
        <v>4.9164210740028746</v>
      </c>
    </row>
    <row r="1624" spans="6:45" x14ac:dyDescent="0.3">
      <c r="F1624">
        <v>1622</v>
      </c>
      <c r="G1624" s="31">
        <f t="shared" si="164"/>
        <v>4.7817234155287718</v>
      </c>
      <c r="H1624" s="35">
        <f>Tool!$E$10+('Trajectory Map'!G1624*SIN(RADIANS(90-2*DEGREES(ASIN($D$5/2000))))/COS(RADIANS(90-2*DEGREES(ASIN($D$5/2000))))-('Trajectory Map'!G1624*'Trajectory Map'!G1624/((VLOOKUP($D$5,$AD$3:$AR$2002,15,FALSE)*4*COS(RADIANS(90-2*DEGREES(ASIN($D$5/2000))))*COS(RADIANS(90-2*DEGREES(ASIN($D$5/2000))))))))</f>
        <v>2.162076591085504</v>
      </c>
      <c r="AD1624" s="33">
        <f t="shared" si="168"/>
        <v>1622</v>
      </c>
      <c r="AE1624" s="33">
        <f t="shared" si="165"/>
        <v>1170.092304051266</v>
      </c>
      <c r="AH1624" s="33">
        <f t="shared" si="166"/>
        <v>54.193749492688568</v>
      </c>
      <c r="AI1624" s="33">
        <f t="shared" si="167"/>
        <v>35.806250507311432</v>
      </c>
      <c r="AK1624" s="75">
        <f t="shared" si="169"/>
        <v>-18.387498985377135</v>
      </c>
      <c r="AN1624" s="64"/>
      <c r="AQ1624" s="64"/>
      <c r="AR1624" s="75">
        <f>(SQRT((SIN(RADIANS(90-DEGREES(ASIN(AD1624/2000))))*SQRT(2*Basic!$C$4*9.81)*Tool!$B$125*SIN(RADIANS(90-DEGREES(ASIN(AD1624/2000))))*SQRT(2*Basic!$C$4*9.81)*Tool!$B$125)+(COS(RADIANS(90-DEGREES(ASIN(AD1624/2000))))*SQRT(2*Basic!$C$4*9.81)*COS(RADIANS(90-DEGREES(ASIN(AD1624/2000))))*SQRT(2*Basic!$C$4*9.81))))*(SQRT((SIN(RADIANS(90-DEGREES(ASIN(AD1624/2000))))*SQRT(2*Basic!$C$4*9.81)*Tool!$B$125*SIN(RADIANS(90-DEGREES(ASIN(AD1624/2000))))*SQRT(2*Basic!$C$4*9.81)*Tool!$B$125)+(COS(RADIANS(90-DEGREES(ASIN(AD1624/2000))))*SQRT(2*Basic!$C$4*9.81)*COS(RADIANS(90-DEGREES(ASIN(AD1624/2000))))*SQRT(2*Basic!$C$4*9.81))))/(2*9.81)</f>
        <v>1.5329536915600004</v>
      </c>
      <c r="AS1624" s="75">
        <f>(1/9.81)*((SQRT((SIN(RADIANS(90-DEGREES(ASIN(AD1624/2000))))*SQRT(2*Basic!$C$4*9.81)*Tool!$B$125*SIN(RADIANS(90-DEGREES(ASIN(AD1624/2000))))*SQRT(2*Basic!$C$4*9.81)*Tool!$B$125)+(COS(RADIANS(90-DEGREES(ASIN(AD1624/2000))))*SQRT(2*Basic!$C$4*9.81)*COS(RADIANS(90-DEGREES(ASIN(AD1624/2000))))*SQRT(2*Basic!$C$4*9.81))))*SIN(RADIANS(AK1624))+(SQRT(((SQRT((SIN(RADIANS(90-DEGREES(ASIN(AD1624/2000))))*SQRT(2*Basic!$C$4*9.81)*Tool!$B$125*SIN(RADIANS(90-DEGREES(ASIN(AD1624/2000))))*SQRT(2*Basic!$C$4*9.81)*Tool!$B$125)+(COS(RADIANS(90-DEGREES(ASIN(AD1624/2000))))*SQRT(2*Basic!$C$4*9.81)*COS(RADIANS(90-DEGREES(ASIN(AD1624/2000))))*SQRT(2*Basic!$C$4*9.81))))*SIN(RADIANS(AK1624))*(SQRT((SIN(RADIANS(90-DEGREES(ASIN(AD1624/2000))))*SQRT(2*Basic!$C$4*9.81)*Tool!$B$125*SIN(RADIANS(90-DEGREES(ASIN(AD1624/2000))))*SQRT(2*Basic!$C$4*9.81)*Tool!$B$125)+(COS(RADIANS(90-DEGREES(ASIN(AD1624/2000))))*SQRT(2*Basic!$C$4*9.81)*COS(RADIANS(90-DEGREES(ASIN(AD1624/2000))))*SQRT(2*Basic!$C$4*9.81))))*SIN(RADIANS(AK1624)))-19.62*(-Basic!$C$3))))*(SQRT((SIN(RADIANS(90-DEGREES(ASIN(AD1624/2000))))*SQRT(2*Basic!$C$4*9.81)*Tool!$B$125*SIN(RADIANS(90-DEGREES(ASIN(AD1624/2000))))*SQRT(2*Basic!$C$4*9.81)*Tool!$B$125)+(COS(RADIANS(90-DEGREES(ASIN(AD1624/2000))))*SQRT(2*Basic!$C$4*9.81)*COS(RADIANS(90-DEGREES(ASIN(AD1624/2000))))*SQRT(2*Basic!$C$4*9.81))))*COS(RADIANS(AK1624))</f>
        <v>4.9108370310209573</v>
      </c>
    </row>
    <row r="1625" spans="6:45" x14ac:dyDescent="0.3">
      <c r="F1625">
        <v>1623</v>
      </c>
      <c r="G1625" s="31">
        <f t="shared" si="164"/>
        <v>4.7846714570919833</v>
      </c>
      <c r="H1625" s="35">
        <f>Tool!$E$10+('Trajectory Map'!G1625*SIN(RADIANS(90-2*DEGREES(ASIN($D$5/2000))))/COS(RADIANS(90-2*DEGREES(ASIN($D$5/2000))))-('Trajectory Map'!G1625*'Trajectory Map'!G1625/((VLOOKUP($D$5,$AD$3:$AR$2002,15,FALSE)*4*COS(RADIANS(90-2*DEGREES(ASIN($D$5/2000))))*COS(RADIANS(90-2*DEGREES(ASIN($D$5/2000))))))))</f>
        <v>2.1569078326190185</v>
      </c>
      <c r="AD1625" s="33">
        <f t="shared" si="168"/>
        <v>1623</v>
      </c>
      <c r="AE1625" s="33">
        <f t="shared" si="165"/>
        <v>1168.7048386996607</v>
      </c>
      <c r="AH1625" s="33">
        <f t="shared" si="166"/>
        <v>54.242745427371595</v>
      </c>
      <c r="AI1625" s="33">
        <f t="shared" si="167"/>
        <v>35.757254572628405</v>
      </c>
      <c r="AK1625" s="75">
        <f t="shared" si="169"/>
        <v>-18.48549085474319</v>
      </c>
      <c r="AN1625" s="64"/>
      <c r="AQ1625" s="64"/>
      <c r="AR1625" s="75">
        <f>(SQRT((SIN(RADIANS(90-DEGREES(ASIN(AD1625/2000))))*SQRT(2*Basic!$C$4*9.81)*Tool!$B$125*SIN(RADIANS(90-DEGREES(ASIN(AD1625/2000))))*SQRT(2*Basic!$C$4*9.81)*Tool!$B$125)+(COS(RADIANS(90-DEGREES(ASIN(AD1625/2000))))*SQRT(2*Basic!$C$4*9.81)*COS(RADIANS(90-DEGREES(ASIN(AD1625/2000))))*SQRT(2*Basic!$C$4*9.81))))*(SQRT((SIN(RADIANS(90-DEGREES(ASIN(AD1625/2000))))*SQRT(2*Basic!$C$4*9.81)*Tool!$B$125*SIN(RADIANS(90-DEGREES(ASIN(AD1625/2000))))*SQRT(2*Basic!$C$4*9.81)*Tool!$B$125)+(COS(RADIANS(90-DEGREES(ASIN(AD1625/2000))))*SQRT(2*Basic!$C$4*9.81)*COS(RADIANS(90-DEGREES(ASIN(AD1625/2000))))*SQRT(2*Basic!$C$4*9.81))))/(2*9.81)</f>
        <v>1.5338236436099999</v>
      </c>
      <c r="AS1625" s="75">
        <f>(1/9.81)*((SQRT((SIN(RADIANS(90-DEGREES(ASIN(AD1625/2000))))*SQRT(2*Basic!$C$4*9.81)*Tool!$B$125*SIN(RADIANS(90-DEGREES(ASIN(AD1625/2000))))*SQRT(2*Basic!$C$4*9.81)*Tool!$B$125)+(COS(RADIANS(90-DEGREES(ASIN(AD1625/2000))))*SQRT(2*Basic!$C$4*9.81)*COS(RADIANS(90-DEGREES(ASIN(AD1625/2000))))*SQRT(2*Basic!$C$4*9.81))))*SIN(RADIANS(AK1625))+(SQRT(((SQRT((SIN(RADIANS(90-DEGREES(ASIN(AD1625/2000))))*SQRT(2*Basic!$C$4*9.81)*Tool!$B$125*SIN(RADIANS(90-DEGREES(ASIN(AD1625/2000))))*SQRT(2*Basic!$C$4*9.81)*Tool!$B$125)+(COS(RADIANS(90-DEGREES(ASIN(AD1625/2000))))*SQRT(2*Basic!$C$4*9.81)*COS(RADIANS(90-DEGREES(ASIN(AD1625/2000))))*SQRT(2*Basic!$C$4*9.81))))*SIN(RADIANS(AK1625))*(SQRT((SIN(RADIANS(90-DEGREES(ASIN(AD1625/2000))))*SQRT(2*Basic!$C$4*9.81)*Tool!$B$125*SIN(RADIANS(90-DEGREES(ASIN(AD1625/2000))))*SQRT(2*Basic!$C$4*9.81)*Tool!$B$125)+(COS(RADIANS(90-DEGREES(ASIN(AD1625/2000))))*SQRT(2*Basic!$C$4*9.81)*COS(RADIANS(90-DEGREES(ASIN(AD1625/2000))))*SQRT(2*Basic!$C$4*9.81))))*SIN(RADIANS(AK1625)))-19.62*(-Basic!$C$3))))*(SQRT((SIN(RADIANS(90-DEGREES(ASIN(AD1625/2000))))*SQRT(2*Basic!$C$4*9.81)*Tool!$B$125*SIN(RADIANS(90-DEGREES(ASIN(AD1625/2000))))*SQRT(2*Basic!$C$4*9.81)*Tool!$B$125)+(COS(RADIANS(90-DEGREES(ASIN(AD1625/2000))))*SQRT(2*Basic!$C$4*9.81)*COS(RADIANS(90-DEGREES(ASIN(AD1625/2000))))*SQRT(2*Basic!$C$4*9.81))))*COS(RADIANS(AK1625))</f>
        <v>4.9052359713409839</v>
      </c>
    </row>
    <row r="1626" spans="6:45" x14ac:dyDescent="0.3">
      <c r="F1626">
        <v>1624</v>
      </c>
      <c r="G1626" s="31">
        <f t="shared" si="164"/>
        <v>4.7876194986551939</v>
      </c>
      <c r="H1626" s="35">
        <f>Tool!$E$10+('Trajectory Map'!G1626*SIN(RADIANS(90-2*DEGREES(ASIN($D$5/2000))))/COS(RADIANS(90-2*DEGREES(ASIN($D$5/2000))))-('Trajectory Map'!G1626*'Trajectory Map'!G1626/((VLOOKUP($D$5,$AD$3:$AR$2002,15,FALSE)*4*COS(RADIANS(90-2*DEGREES(ASIN($D$5/2000))))*COS(RADIANS(90-2*DEGREES(ASIN($D$5/2000))))))))</f>
        <v>2.151735620559021</v>
      </c>
      <c r="AD1626" s="33">
        <f t="shared" si="168"/>
        <v>1624</v>
      </c>
      <c r="AE1626" s="33">
        <f t="shared" si="165"/>
        <v>1167.3148675485977</v>
      </c>
      <c r="AH1626" s="33">
        <f t="shared" si="166"/>
        <v>54.291799616306726</v>
      </c>
      <c r="AI1626" s="33">
        <f t="shared" si="167"/>
        <v>35.708200383693274</v>
      </c>
      <c r="AK1626" s="75">
        <f t="shared" si="169"/>
        <v>-18.583599232613452</v>
      </c>
      <c r="AN1626" s="64"/>
      <c r="AQ1626" s="64"/>
      <c r="AR1626" s="75">
        <f>(SQRT((SIN(RADIANS(90-DEGREES(ASIN(AD1626/2000))))*SQRT(2*Basic!$C$4*9.81)*Tool!$B$125*SIN(RADIANS(90-DEGREES(ASIN(AD1626/2000))))*SQRT(2*Basic!$C$4*9.81)*Tool!$B$125)+(COS(RADIANS(90-DEGREES(ASIN(AD1626/2000))))*SQRT(2*Basic!$C$4*9.81)*COS(RADIANS(90-DEGREES(ASIN(AD1626/2000))))*SQRT(2*Basic!$C$4*9.81))))*(SQRT((SIN(RADIANS(90-DEGREES(ASIN(AD1626/2000))))*SQRT(2*Basic!$C$4*9.81)*Tool!$B$125*SIN(RADIANS(90-DEGREES(ASIN(AD1626/2000))))*SQRT(2*Basic!$C$4*9.81)*Tool!$B$125)+(COS(RADIANS(90-DEGREES(ASIN(AD1626/2000))))*SQRT(2*Basic!$C$4*9.81)*COS(RADIANS(90-DEGREES(ASIN(AD1626/2000))))*SQRT(2*Basic!$C$4*9.81))))/(2*9.81)</f>
        <v>1.5346941318399998</v>
      </c>
      <c r="AS1626" s="75">
        <f>(1/9.81)*((SQRT((SIN(RADIANS(90-DEGREES(ASIN(AD1626/2000))))*SQRT(2*Basic!$C$4*9.81)*Tool!$B$125*SIN(RADIANS(90-DEGREES(ASIN(AD1626/2000))))*SQRT(2*Basic!$C$4*9.81)*Tool!$B$125)+(COS(RADIANS(90-DEGREES(ASIN(AD1626/2000))))*SQRT(2*Basic!$C$4*9.81)*COS(RADIANS(90-DEGREES(ASIN(AD1626/2000))))*SQRT(2*Basic!$C$4*9.81))))*SIN(RADIANS(AK1626))+(SQRT(((SQRT((SIN(RADIANS(90-DEGREES(ASIN(AD1626/2000))))*SQRT(2*Basic!$C$4*9.81)*Tool!$B$125*SIN(RADIANS(90-DEGREES(ASIN(AD1626/2000))))*SQRT(2*Basic!$C$4*9.81)*Tool!$B$125)+(COS(RADIANS(90-DEGREES(ASIN(AD1626/2000))))*SQRT(2*Basic!$C$4*9.81)*COS(RADIANS(90-DEGREES(ASIN(AD1626/2000))))*SQRT(2*Basic!$C$4*9.81))))*SIN(RADIANS(AK1626))*(SQRT((SIN(RADIANS(90-DEGREES(ASIN(AD1626/2000))))*SQRT(2*Basic!$C$4*9.81)*Tool!$B$125*SIN(RADIANS(90-DEGREES(ASIN(AD1626/2000))))*SQRT(2*Basic!$C$4*9.81)*Tool!$B$125)+(COS(RADIANS(90-DEGREES(ASIN(AD1626/2000))))*SQRT(2*Basic!$C$4*9.81)*COS(RADIANS(90-DEGREES(ASIN(AD1626/2000))))*SQRT(2*Basic!$C$4*9.81))))*SIN(RADIANS(AK1626)))-19.62*(-Basic!$C$3))))*(SQRT((SIN(RADIANS(90-DEGREES(ASIN(AD1626/2000))))*SQRT(2*Basic!$C$4*9.81)*Tool!$B$125*SIN(RADIANS(90-DEGREES(ASIN(AD1626/2000))))*SQRT(2*Basic!$C$4*9.81)*Tool!$B$125)+(COS(RADIANS(90-DEGREES(ASIN(AD1626/2000))))*SQRT(2*Basic!$C$4*9.81)*COS(RADIANS(90-DEGREES(ASIN(AD1626/2000))))*SQRT(2*Basic!$C$4*9.81))))*COS(RADIANS(AK1626))</f>
        <v>4.8996178800603571</v>
      </c>
    </row>
    <row r="1627" spans="6:45" x14ac:dyDescent="0.3">
      <c r="F1627">
        <v>1625</v>
      </c>
      <c r="G1627" s="31">
        <f t="shared" si="164"/>
        <v>4.7905675402184054</v>
      </c>
      <c r="H1627" s="35">
        <f>Tool!$E$10+('Trajectory Map'!G1627*SIN(RADIANS(90-2*DEGREES(ASIN($D$5/2000))))/COS(RADIANS(90-2*DEGREES(ASIN($D$5/2000))))-('Trajectory Map'!G1627*'Trajectory Map'!G1627/((VLOOKUP($D$5,$AD$3:$AR$2002,15,FALSE)*4*COS(RADIANS(90-2*DEGREES(ASIN($D$5/2000))))*COS(RADIANS(90-2*DEGREES(ASIN($D$5/2000))))))))</f>
        <v>2.1465599549055074</v>
      </c>
      <c r="AD1627" s="33">
        <f t="shared" si="168"/>
        <v>1625</v>
      </c>
      <c r="AE1627" s="33">
        <f t="shared" si="165"/>
        <v>1165.9223816361018</v>
      </c>
      <c r="AH1627" s="33">
        <f t="shared" si="166"/>
        <v>54.340912303861238</v>
      </c>
      <c r="AI1627" s="33">
        <f t="shared" si="167"/>
        <v>35.659087696138762</v>
      </c>
      <c r="AK1627" s="75">
        <f t="shared" si="169"/>
        <v>-18.681824607722476</v>
      </c>
      <c r="AN1627" s="64"/>
      <c r="AQ1627" s="64"/>
      <c r="AR1627" s="75">
        <f>(SQRT((SIN(RADIANS(90-DEGREES(ASIN(AD1627/2000))))*SQRT(2*Basic!$C$4*9.81)*Tool!$B$125*SIN(RADIANS(90-DEGREES(ASIN(AD1627/2000))))*SQRT(2*Basic!$C$4*9.81)*Tool!$B$125)+(COS(RADIANS(90-DEGREES(ASIN(AD1627/2000))))*SQRT(2*Basic!$C$4*9.81)*COS(RADIANS(90-DEGREES(ASIN(AD1627/2000))))*SQRT(2*Basic!$C$4*9.81))))*(SQRT((SIN(RADIANS(90-DEGREES(ASIN(AD1627/2000))))*SQRT(2*Basic!$C$4*9.81)*Tool!$B$125*SIN(RADIANS(90-DEGREES(ASIN(AD1627/2000))))*SQRT(2*Basic!$C$4*9.81)*Tool!$B$125)+(COS(RADIANS(90-DEGREES(ASIN(AD1627/2000))))*SQRT(2*Basic!$C$4*9.81)*COS(RADIANS(90-DEGREES(ASIN(AD1627/2000))))*SQRT(2*Basic!$C$4*9.81))))/(2*9.81)</f>
        <v>1.5355651562500001</v>
      </c>
      <c r="AS1627" s="75">
        <f>(1/9.81)*((SQRT((SIN(RADIANS(90-DEGREES(ASIN(AD1627/2000))))*SQRT(2*Basic!$C$4*9.81)*Tool!$B$125*SIN(RADIANS(90-DEGREES(ASIN(AD1627/2000))))*SQRT(2*Basic!$C$4*9.81)*Tool!$B$125)+(COS(RADIANS(90-DEGREES(ASIN(AD1627/2000))))*SQRT(2*Basic!$C$4*9.81)*COS(RADIANS(90-DEGREES(ASIN(AD1627/2000))))*SQRT(2*Basic!$C$4*9.81))))*SIN(RADIANS(AK1627))+(SQRT(((SQRT((SIN(RADIANS(90-DEGREES(ASIN(AD1627/2000))))*SQRT(2*Basic!$C$4*9.81)*Tool!$B$125*SIN(RADIANS(90-DEGREES(ASIN(AD1627/2000))))*SQRT(2*Basic!$C$4*9.81)*Tool!$B$125)+(COS(RADIANS(90-DEGREES(ASIN(AD1627/2000))))*SQRT(2*Basic!$C$4*9.81)*COS(RADIANS(90-DEGREES(ASIN(AD1627/2000))))*SQRT(2*Basic!$C$4*9.81))))*SIN(RADIANS(AK1627))*(SQRT((SIN(RADIANS(90-DEGREES(ASIN(AD1627/2000))))*SQRT(2*Basic!$C$4*9.81)*Tool!$B$125*SIN(RADIANS(90-DEGREES(ASIN(AD1627/2000))))*SQRT(2*Basic!$C$4*9.81)*Tool!$B$125)+(COS(RADIANS(90-DEGREES(ASIN(AD1627/2000))))*SQRT(2*Basic!$C$4*9.81)*COS(RADIANS(90-DEGREES(ASIN(AD1627/2000))))*SQRT(2*Basic!$C$4*9.81))))*SIN(RADIANS(AK1627)))-19.62*(-Basic!$C$3))))*(SQRT((SIN(RADIANS(90-DEGREES(ASIN(AD1627/2000))))*SQRT(2*Basic!$C$4*9.81)*Tool!$B$125*SIN(RADIANS(90-DEGREES(ASIN(AD1627/2000))))*SQRT(2*Basic!$C$4*9.81)*Tool!$B$125)+(COS(RADIANS(90-DEGREES(ASIN(AD1627/2000))))*SQRT(2*Basic!$C$4*9.81)*COS(RADIANS(90-DEGREES(ASIN(AD1627/2000))))*SQRT(2*Basic!$C$4*9.81))))*COS(RADIANS(AK1627))</f>
        <v>4.8939827421276556</v>
      </c>
    </row>
    <row r="1628" spans="6:45" x14ac:dyDescent="0.3">
      <c r="F1628">
        <v>1626</v>
      </c>
      <c r="G1628" s="31">
        <f t="shared" si="164"/>
        <v>4.7935155817816169</v>
      </c>
      <c r="H1628" s="35">
        <f>Tool!$E$10+('Trajectory Map'!G1628*SIN(RADIANS(90-2*DEGREES(ASIN($D$5/2000))))/COS(RADIANS(90-2*DEGREES(ASIN($D$5/2000))))-('Trajectory Map'!G1628*'Trajectory Map'!G1628/((VLOOKUP($D$5,$AD$3:$AR$2002,15,FALSE)*4*COS(RADIANS(90-2*DEGREES(ASIN($D$5/2000))))*COS(RADIANS(90-2*DEGREES(ASIN($D$5/2000))))))))</f>
        <v>2.1413808356584809</v>
      </c>
      <c r="AD1628" s="33">
        <f t="shared" si="168"/>
        <v>1626</v>
      </c>
      <c r="AE1628" s="33">
        <f t="shared" si="165"/>
        <v>1164.5273719410807</v>
      </c>
      <c r="AH1628" s="33">
        <f t="shared" si="166"/>
        <v>54.390083736035258</v>
      </c>
      <c r="AI1628" s="33">
        <f t="shared" si="167"/>
        <v>35.609916263964742</v>
      </c>
      <c r="AK1628" s="75">
        <f t="shared" si="169"/>
        <v>-18.780167472070517</v>
      </c>
      <c r="AN1628" s="64"/>
      <c r="AQ1628" s="64"/>
      <c r="AR1628" s="75">
        <f>(SQRT((SIN(RADIANS(90-DEGREES(ASIN(AD1628/2000))))*SQRT(2*Basic!$C$4*9.81)*Tool!$B$125*SIN(RADIANS(90-DEGREES(ASIN(AD1628/2000))))*SQRT(2*Basic!$C$4*9.81)*Tool!$B$125)+(COS(RADIANS(90-DEGREES(ASIN(AD1628/2000))))*SQRT(2*Basic!$C$4*9.81)*COS(RADIANS(90-DEGREES(ASIN(AD1628/2000))))*SQRT(2*Basic!$C$4*9.81))))*(SQRT((SIN(RADIANS(90-DEGREES(ASIN(AD1628/2000))))*SQRT(2*Basic!$C$4*9.81)*Tool!$B$125*SIN(RADIANS(90-DEGREES(ASIN(AD1628/2000))))*SQRT(2*Basic!$C$4*9.81)*Tool!$B$125)+(COS(RADIANS(90-DEGREES(ASIN(AD1628/2000))))*SQRT(2*Basic!$C$4*9.81)*COS(RADIANS(90-DEGREES(ASIN(AD1628/2000))))*SQRT(2*Basic!$C$4*9.81))))/(2*9.81)</f>
        <v>1.5364367168399995</v>
      </c>
      <c r="AS1628" s="75">
        <f>(1/9.81)*((SQRT((SIN(RADIANS(90-DEGREES(ASIN(AD1628/2000))))*SQRT(2*Basic!$C$4*9.81)*Tool!$B$125*SIN(RADIANS(90-DEGREES(ASIN(AD1628/2000))))*SQRT(2*Basic!$C$4*9.81)*Tool!$B$125)+(COS(RADIANS(90-DEGREES(ASIN(AD1628/2000))))*SQRT(2*Basic!$C$4*9.81)*COS(RADIANS(90-DEGREES(ASIN(AD1628/2000))))*SQRT(2*Basic!$C$4*9.81))))*SIN(RADIANS(AK1628))+(SQRT(((SQRT((SIN(RADIANS(90-DEGREES(ASIN(AD1628/2000))))*SQRT(2*Basic!$C$4*9.81)*Tool!$B$125*SIN(RADIANS(90-DEGREES(ASIN(AD1628/2000))))*SQRT(2*Basic!$C$4*9.81)*Tool!$B$125)+(COS(RADIANS(90-DEGREES(ASIN(AD1628/2000))))*SQRT(2*Basic!$C$4*9.81)*COS(RADIANS(90-DEGREES(ASIN(AD1628/2000))))*SQRT(2*Basic!$C$4*9.81))))*SIN(RADIANS(AK1628))*(SQRT((SIN(RADIANS(90-DEGREES(ASIN(AD1628/2000))))*SQRT(2*Basic!$C$4*9.81)*Tool!$B$125*SIN(RADIANS(90-DEGREES(ASIN(AD1628/2000))))*SQRT(2*Basic!$C$4*9.81)*Tool!$B$125)+(COS(RADIANS(90-DEGREES(ASIN(AD1628/2000))))*SQRT(2*Basic!$C$4*9.81)*COS(RADIANS(90-DEGREES(ASIN(AD1628/2000))))*SQRT(2*Basic!$C$4*9.81))))*SIN(RADIANS(AK1628)))-19.62*(-Basic!$C$3))))*(SQRT((SIN(RADIANS(90-DEGREES(ASIN(AD1628/2000))))*SQRT(2*Basic!$C$4*9.81)*Tool!$B$125*SIN(RADIANS(90-DEGREES(ASIN(AD1628/2000))))*SQRT(2*Basic!$C$4*9.81)*Tool!$B$125)+(COS(RADIANS(90-DEGREES(ASIN(AD1628/2000))))*SQRT(2*Basic!$C$4*9.81)*COS(RADIANS(90-DEGREES(ASIN(AD1628/2000))))*SQRT(2*Basic!$C$4*9.81))))*COS(RADIANS(AK1628))</f>
        <v>4.8883305423404773</v>
      </c>
    </row>
    <row r="1629" spans="6:45" x14ac:dyDescent="0.3">
      <c r="F1629">
        <v>1627</v>
      </c>
      <c r="G1629" s="31">
        <f t="shared" si="164"/>
        <v>4.7964636233448283</v>
      </c>
      <c r="H1629" s="35">
        <f>Tool!$E$10+('Trajectory Map'!G1629*SIN(RADIANS(90-2*DEGREES(ASIN($D$5/2000))))/COS(RADIANS(90-2*DEGREES(ASIN($D$5/2000))))-('Trajectory Map'!G1629*'Trajectory Map'!G1629/((VLOOKUP($D$5,$AD$3:$AR$2002,15,FALSE)*4*COS(RADIANS(90-2*DEGREES(ASIN($D$5/2000))))*COS(RADIANS(90-2*DEGREES(ASIN($D$5/2000))))))))</f>
        <v>2.1361982628179397</v>
      </c>
      <c r="AD1629" s="33">
        <f t="shared" si="168"/>
        <v>1627</v>
      </c>
      <c r="AE1629" s="33">
        <f t="shared" si="165"/>
        <v>1163.1298293827736</v>
      </c>
      <c r="AH1629" s="33">
        <f t="shared" si="166"/>
        <v>54.439314160477018</v>
      </c>
      <c r="AI1629" s="33">
        <f t="shared" si="167"/>
        <v>35.560685839522982</v>
      </c>
      <c r="AK1629" s="75">
        <f t="shared" si="169"/>
        <v>-18.878628320954036</v>
      </c>
      <c r="AN1629" s="64"/>
      <c r="AQ1629" s="64"/>
      <c r="AR1629" s="75">
        <f>(SQRT((SIN(RADIANS(90-DEGREES(ASIN(AD1629/2000))))*SQRT(2*Basic!$C$4*9.81)*Tool!$B$125*SIN(RADIANS(90-DEGREES(ASIN(AD1629/2000))))*SQRT(2*Basic!$C$4*9.81)*Tool!$B$125)+(COS(RADIANS(90-DEGREES(ASIN(AD1629/2000))))*SQRT(2*Basic!$C$4*9.81)*COS(RADIANS(90-DEGREES(ASIN(AD1629/2000))))*SQRT(2*Basic!$C$4*9.81))))*(SQRT((SIN(RADIANS(90-DEGREES(ASIN(AD1629/2000))))*SQRT(2*Basic!$C$4*9.81)*Tool!$B$125*SIN(RADIANS(90-DEGREES(ASIN(AD1629/2000))))*SQRT(2*Basic!$C$4*9.81)*Tool!$B$125)+(COS(RADIANS(90-DEGREES(ASIN(AD1629/2000))))*SQRT(2*Basic!$C$4*9.81)*COS(RADIANS(90-DEGREES(ASIN(AD1629/2000))))*SQRT(2*Basic!$C$4*9.81))))/(2*9.81)</f>
        <v>1.5373088136099999</v>
      </c>
      <c r="AS1629" s="75">
        <f>(1/9.81)*((SQRT((SIN(RADIANS(90-DEGREES(ASIN(AD1629/2000))))*SQRT(2*Basic!$C$4*9.81)*Tool!$B$125*SIN(RADIANS(90-DEGREES(ASIN(AD1629/2000))))*SQRT(2*Basic!$C$4*9.81)*Tool!$B$125)+(COS(RADIANS(90-DEGREES(ASIN(AD1629/2000))))*SQRT(2*Basic!$C$4*9.81)*COS(RADIANS(90-DEGREES(ASIN(AD1629/2000))))*SQRT(2*Basic!$C$4*9.81))))*SIN(RADIANS(AK1629))+(SQRT(((SQRT((SIN(RADIANS(90-DEGREES(ASIN(AD1629/2000))))*SQRT(2*Basic!$C$4*9.81)*Tool!$B$125*SIN(RADIANS(90-DEGREES(ASIN(AD1629/2000))))*SQRT(2*Basic!$C$4*9.81)*Tool!$B$125)+(COS(RADIANS(90-DEGREES(ASIN(AD1629/2000))))*SQRT(2*Basic!$C$4*9.81)*COS(RADIANS(90-DEGREES(ASIN(AD1629/2000))))*SQRT(2*Basic!$C$4*9.81))))*SIN(RADIANS(AK1629))*(SQRT((SIN(RADIANS(90-DEGREES(ASIN(AD1629/2000))))*SQRT(2*Basic!$C$4*9.81)*Tool!$B$125*SIN(RADIANS(90-DEGREES(ASIN(AD1629/2000))))*SQRT(2*Basic!$C$4*9.81)*Tool!$B$125)+(COS(RADIANS(90-DEGREES(ASIN(AD1629/2000))))*SQRT(2*Basic!$C$4*9.81)*COS(RADIANS(90-DEGREES(ASIN(AD1629/2000))))*SQRT(2*Basic!$C$4*9.81))))*SIN(RADIANS(AK1629)))-19.62*(-Basic!$C$3))))*(SQRT((SIN(RADIANS(90-DEGREES(ASIN(AD1629/2000))))*SQRT(2*Basic!$C$4*9.81)*Tool!$B$125*SIN(RADIANS(90-DEGREES(ASIN(AD1629/2000))))*SQRT(2*Basic!$C$4*9.81)*Tool!$B$125)+(COS(RADIANS(90-DEGREES(ASIN(AD1629/2000))))*SQRT(2*Basic!$C$4*9.81)*COS(RADIANS(90-DEGREES(ASIN(AD1629/2000))))*SQRT(2*Basic!$C$4*9.81))))*COS(RADIANS(AK1629))</f>
        <v>4.8826612653432591</v>
      </c>
    </row>
    <row r="1630" spans="6:45" x14ac:dyDescent="0.3">
      <c r="F1630">
        <v>1628</v>
      </c>
      <c r="G1630" s="31">
        <f t="shared" si="164"/>
        <v>4.7994116649080398</v>
      </c>
      <c r="H1630" s="35">
        <f>Tool!$E$10+('Trajectory Map'!G1630*SIN(RADIANS(90-2*DEGREES(ASIN($D$5/2000))))/COS(RADIANS(90-2*DEGREES(ASIN($D$5/2000))))-('Trajectory Map'!G1630*'Trajectory Map'!G1630/((VLOOKUP($D$5,$AD$3:$AR$2002,15,FALSE)*4*COS(RADIANS(90-2*DEGREES(ASIN($D$5/2000))))*COS(RADIANS(90-2*DEGREES(ASIN($D$5/2000))))))))</f>
        <v>2.1310122363838842</v>
      </c>
      <c r="AD1630" s="33">
        <f t="shared" si="168"/>
        <v>1628</v>
      </c>
      <c r="AE1630" s="33">
        <f t="shared" si="165"/>
        <v>1161.7297448201971</v>
      </c>
      <c r="AH1630" s="33">
        <f t="shared" si="166"/>
        <v>54.488603826498419</v>
      </c>
      <c r="AI1630" s="33">
        <f t="shared" si="167"/>
        <v>35.511396173501581</v>
      </c>
      <c r="AK1630" s="75">
        <f t="shared" si="169"/>
        <v>-18.977207652996839</v>
      </c>
      <c r="AN1630" s="64"/>
      <c r="AQ1630" s="64"/>
      <c r="AR1630" s="75">
        <f>(SQRT((SIN(RADIANS(90-DEGREES(ASIN(AD1630/2000))))*SQRT(2*Basic!$C$4*9.81)*Tool!$B$125*SIN(RADIANS(90-DEGREES(ASIN(AD1630/2000))))*SQRT(2*Basic!$C$4*9.81)*Tool!$B$125)+(COS(RADIANS(90-DEGREES(ASIN(AD1630/2000))))*SQRT(2*Basic!$C$4*9.81)*COS(RADIANS(90-DEGREES(ASIN(AD1630/2000))))*SQRT(2*Basic!$C$4*9.81))))*(SQRT((SIN(RADIANS(90-DEGREES(ASIN(AD1630/2000))))*SQRT(2*Basic!$C$4*9.81)*Tool!$B$125*SIN(RADIANS(90-DEGREES(ASIN(AD1630/2000))))*SQRT(2*Basic!$C$4*9.81)*Tool!$B$125)+(COS(RADIANS(90-DEGREES(ASIN(AD1630/2000))))*SQRT(2*Basic!$C$4*9.81)*COS(RADIANS(90-DEGREES(ASIN(AD1630/2000))))*SQRT(2*Basic!$C$4*9.81))))/(2*9.81)</f>
        <v>1.5381814465600003</v>
      </c>
      <c r="AS1630" s="75">
        <f>(1/9.81)*((SQRT((SIN(RADIANS(90-DEGREES(ASIN(AD1630/2000))))*SQRT(2*Basic!$C$4*9.81)*Tool!$B$125*SIN(RADIANS(90-DEGREES(ASIN(AD1630/2000))))*SQRT(2*Basic!$C$4*9.81)*Tool!$B$125)+(COS(RADIANS(90-DEGREES(ASIN(AD1630/2000))))*SQRT(2*Basic!$C$4*9.81)*COS(RADIANS(90-DEGREES(ASIN(AD1630/2000))))*SQRT(2*Basic!$C$4*9.81))))*SIN(RADIANS(AK1630))+(SQRT(((SQRT((SIN(RADIANS(90-DEGREES(ASIN(AD1630/2000))))*SQRT(2*Basic!$C$4*9.81)*Tool!$B$125*SIN(RADIANS(90-DEGREES(ASIN(AD1630/2000))))*SQRT(2*Basic!$C$4*9.81)*Tool!$B$125)+(COS(RADIANS(90-DEGREES(ASIN(AD1630/2000))))*SQRT(2*Basic!$C$4*9.81)*COS(RADIANS(90-DEGREES(ASIN(AD1630/2000))))*SQRT(2*Basic!$C$4*9.81))))*SIN(RADIANS(AK1630))*(SQRT((SIN(RADIANS(90-DEGREES(ASIN(AD1630/2000))))*SQRT(2*Basic!$C$4*9.81)*Tool!$B$125*SIN(RADIANS(90-DEGREES(ASIN(AD1630/2000))))*SQRT(2*Basic!$C$4*9.81)*Tool!$B$125)+(COS(RADIANS(90-DEGREES(ASIN(AD1630/2000))))*SQRT(2*Basic!$C$4*9.81)*COS(RADIANS(90-DEGREES(ASIN(AD1630/2000))))*SQRT(2*Basic!$C$4*9.81))))*SIN(RADIANS(AK1630)))-19.62*(-Basic!$C$3))))*(SQRT((SIN(RADIANS(90-DEGREES(ASIN(AD1630/2000))))*SQRT(2*Basic!$C$4*9.81)*Tool!$B$125*SIN(RADIANS(90-DEGREES(ASIN(AD1630/2000))))*SQRT(2*Basic!$C$4*9.81)*Tool!$B$125)+(COS(RADIANS(90-DEGREES(ASIN(AD1630/2000))))*SQRT(2*Basic!$C$4*9.81)*COS(RADIANS(90-DEGREES(ASIN(AD1630/2000))))*SQRT(2*Basic!$C$4*9.81))))*COS(RADIANS(AK1630))</f>
        <v>4.8769748956250618</v>
      </c>
    </row>
    <row r="1631" spans="6:45" x14ac:dyDescent="0.3">
      <c r="F1631">
        <v>1629</v>
      </c>
      <c r="G1631" s="31">
        <f t="shared" si="164"/>
        <v>4.8023597064712504</v>
      </c>
      <c r="H1631" s="35">
        <f>Tool!$E$10+('Trajectory Map'!G1631*SIN(RADIANS(90-2*DEGREES(ASIN($D$5/2000))))/COS(RADIANS(90-2*DEGREES(ASIN($D$5/2000))))-('Trajectory Map'!G1631*'Trajectory Map'!G1631/((VLOOKUP($D$5,$AD$3:$AR$2002,15,FALSE)*4*COS(RADIANS(90-2*DEGREES(ASIN($D$5/2000))))*COS(RADIANS(90-2*DEGREES(ASIN($D$5/2000))))))))</f>
        <v>2.1258227563563166</v>
      </c>
      <c r="AD1631" s="33">
        <f t="shared" si="168"/>
        <v>1629</v>
      </c>
      <c r="AE1631" s="33">
        <f t="shared" si="165"/>
        <v>1160.3271090515811</v>
      </c>
      <c r="AH1631" s="33">
        <f t="shared" si="166"/>
        <v>54.537952985090719</v>
      </c>
      <c r="AI1631" s="33">
        <f t="shared" si="167"/>
        <v>35.462047014909281</v>
      </c>
      <c r="AK1631" s="75">
        <f t="shared" si="169"/>
        <v>-19.075905970181438</v>
      </c>
      <c r="AN1631" s="64"/>
      <c r="AQ1631" s="64"/>
      <c r="AR1631" s="75">
        <f>(SQRT((SIN(RADIANS(90-DEGREES(ASIN(AD1631/2000))))*SQRT(2*Basic!$C$4*9.81)*Tool!$B$125*SIN(RADIANS(90-DEGREES(ASIN(AD1631/2000))))*SQRT(2*Basic!$C$4*9.81)*Tool!$B$125)+(COS(RADIANS(90-DEGREES(ASIN(AD1631/2000))))*SQRT(2*Basic!$C$4*9.81)*COS(RADIANS(90-DEGREES(ASIN(AD1631/2000))))*SQRT(2*Basic!$C$4*9.81))))*(SQRT((SIN(RADIANS(90-DEGREES(ASIN(AD1631/2000))))*SQRT(2*Basic!$C$4*9.81)*Tool!$B$125*SIN(RADIANS(90-DEGREES(ASIN(AD1631/2000))))*SQRT(2*Basic!$C$4*9.81)*Tool!$B$125)+(COS(RADIANS(90-DEGREES(ASIN(AD1631/2000))))*SQRT(2*Basic!$C$4*9.81)*COS(RADIANS(90-DEGREES(ASIN(AD1631/2000))))*SQRT(2*Basic!$C$4*9.81))))/(2*9.81)</f>
        <v>1.53905461569</v>
      </c>
      <c r="AS1631" s="75">
        <f>(1/9.81)*((SQRT((SIN(RADIANS(90-DEGREES(ASIN(AD1631/2000))))*SQRT(2*Basic!$C$4*9.81)*Tool!$B$125*SIN(RADIANS(90-DEGREES(ASIN(AD1631/2000))))*SQRT(2*Basic!$C$4*9.81)*Tool!$B$125)+(COS(RADIANS(90-DEGREES(ASIN(AD1631/2000))))*SQRT(2*Basic!$C$4*9.81)*COS(RADIANS(90-DEGREES(ASIN(AD1631/2000))))*SQRT(2*Basic!$C$4*9.81))))*SIN(RADIANS(AK1631))+(SQRT(((SQRT((SIN(RADIANS(90-DEGREES(ASIN(AD1631/2000))))*SQRT(2*Basic!$C$4*9.81)*Tool!$B$125*SIN(RADIANS(90-DEGREES(ASIN(AD1631/2000))))*SQRT(2*Basic!$C$4*9.81)*Tool!$B$125)+(COS(RADIANS(90-DEGREES(ASIN(AD1631/2000))))*SQRT(2*Basic!$C$4*9.81)*COS(RADIANS(90-DEGREES(ASIN(AD1631/2000))))*SQRT(2*Basic!$C$4*9.81))))*SIN(RADIANS(AK1631))*(SQRT((SIN(RADIANS(90-DEGREES(ASIN(AD1631/2000))))*SQRT(2*Basic!$C$4*9.81)*Tool!$B$125*SIN(RADIANS(90-DEGREES(ASIN(AD1631/2000))))*SQRT(2*Basic!$C$4*9.81)*Tool!$B$125)+(COS(RADIANS(90-DEGREES(ASIN(AD1631/2000))))*SQRT(2*Basic!$C$4*9.81)*COS(RADIANS(90-DEGREES(ASIN(AD1631/2000))))*SQRT(2*Basic!$C$4*9.81))))*SIN(RADIANS(AK1631)))-19.62*(-Basic!$C$3))))*(SQRT((SIN(RADIANS(90-DEGREES(ASIN(AD1631/2000))))*SQRT(2*Basic!$C$4*9.81)*Tool!$B$125*SIN(RADIANS(90-DEGREES(ASIN(AD1631/2000))))*SQRT(2*Basic!$C$4*9.81)*Tool!$B$125)+(COS(RADIANS(90-DEGREES(ASIN(AD1631/2000))))*SQRT(2*Basic!$C$4*9.81)*COS(RADIANS(90-DEGREES(ASIN(AD1631/2000))))*SQRT(2*Basic!$C$4*9.81))))*COS(RADIANS(AK1631))</f>
        <v>4.8712714175173462</v>
      </c>
    </row>
    <row r="1632" spans="6:45" x14ac:dyDescent="0.3">
      <c r="F1632">
        <v>1630</v>
      </c>
      <c r="G1632" s="31">
        <f t="shared" si="164"/>
        <v>4.8053077480344619</v>
      </c>
      <c r="H1632" s="35">
        <f>Tool!$E$10+('Trajectory Map'!G1632*SIN(RADIANS(90-2*DEGREES(ASIN($D$5/2000))))/COS(RADIANS(90-2*DEGREES(ASIN($D$5/2000))))-('Trajectory Map'!G1632*'Trajectory Map'!G1632/((VLOOKUP($D$5,$AD$3:$AR$2002,15,FALSE)*4*COS(RADIANS(90-2*DEGREES(ASIN($D$5/2000))))*COS(RADIANS(90-2*DEGREES(ASIN($D$5/2000))))))))</f>
        <v>2.1206298227352325</v>
      </c>
      <c r="AD1632" s="33">
        <f t="shared" si="168"/>
        <v>1630</v>
      </c>
      <c r="AE1632" s="33">
        <f t="shared" si="165"/>
        <v>1158.9219128138013</v>
      </c>
      <c r="AH1632" s="33">
        <f t="shared" si="166"/>
        <v>54.587361888940428</v>
      </c>
      <c r="AI1632" s="33">
        <f t="shared" si="167"/>
        <v>35.412638111059572</v>
      </c>
      <c r="AK1632" s="75">
        <f t="shared" si="169"/>
        <v>-19.174723777880857</v>
      </c>
      <c r="AN1632" s="64"/>
      <c r="AQ1632" s="64"/>
      <c r="AR1632" s="75">
        <f>(SQRT((SIN(RADIANS(90-DEGREES(ASIN(AD1632/2000))))*SQRT(2*Basic!$C$4*9.81)*Tool!$B$125*SIN(RADIANS(90-DEGREES(ASIN(AD1632/2000))))*SQRT(2*Basic!$C$4*9.81)*Tool!$B$125)+(COS(RADIANS(90-DEGREES(ASIN(AD1632/2000))))*SQRT(2*Basic!$C$4*9.81)*COS(RADIANS(90-DEGREES(ASIN(AD1632/2000))))*SQRT(2*Basic!$C$4*9.81))))*(SQRT((SIN(RADIANS(90-DEGREES(ASIN(AD1632/2000))))*SQRT(2*Basic!$C$4*9.81)*Tool!$B$125*SIN(RADIANS(90-DEGREES(ASIN(AD1632/2000))))*SQRT(2*Basic!$C$4*9.81)*Tool!$B$125)+(COS(RADIANS(90-DEGREES(ASIN(AD1632/2000))))*SQRT(2*Basic!$C$4*9.81)*COS(RADIANS(90-DEGREES(ASIN(AD1632/2000))))*SQRT(2*Basic!$C$4*9.81))))/(2*9.81)</f>
        <v>1.5399283209999999</v>
      </c>
      <c r="AS1632" s="75">
        <f>(1/9.81)*((SQRT((SIN(RADIANS(90-DEGREES(ASIN(AD1632/2000))))*SQRT(2*Basic!$C$4*9.81)*Tool!$B$125*SIN(RADIANS(90-DEGREES(ASIN(AD1632/2000))))*SQRT(2*Basic!$C$4*9.81)*Tool!$B$125)+(COS(RADIANS(90-DEGREES(ASIN(AD1632/2000))))*SQRT(2*Basic!$C$4*9.81)*COS(RADIANS(90-DEGREES(ASIN(AD1632/2000))))*SQRT(2*Basic!$C$4*9.81))))*SIN(RADIANS(AK1632))+(SQRT(((SQRT((SIN(RADIANS(90-DEGREES(ASIN(AD1632/2000))))*SQRT(2*Basic!$C$4*9.81)*Tool!$B$125*SIN(RADIANS(90-DEGREES(ASIN(AD1632/2000))))*SQRT(2*Basic!$C$4*9.81)*Tool!$B$125)+(COS(RADIANS(90-DEGREES(ASIN(AD1632/2000))))*SQRT(2*Basic!$C$4*9.81)*COS(RADIANS(90-DEGREES(ASIN(AD1632/2000))))*SQRT(2*Basic!$C$4*9.81))))*SIN(RADIANS(AK1632))*(SQRT((SIN(RADIANS(90-DEGREES(ASIN(AD1632/2000))))*SQRT(2*Basic!$C$4*9.81)*Tool!$B$125*SIN(RADIANS(90-DEGREES(ASIN(AD1632/2000))))*SQRT(2*Basic!$C$4*9.81)*Tool!$B$125)+(COS(RADIANS(90-DEGREES(ASIN(AD1632/2000))))*SQRT(2*Basic!$C$4*9.81)*COS(RADIANS(90-DEGREES(ASIN(AD1632/2000))))*SQRT(2*Basic!$C$4*9.81))))*SIN(RADIANS(AK1632)))-19.62*(-Basic!$C$3))))*(SQRT((SIN(RADIANS(90-DEGREES(ASIN(AD1632/2000))))*SQRT(2*Basic!$C$4*9.81)*Tool!$B$125*SIN(RADIANS(90-DEGREES(ASIN(AD1632/2000))))*SQRT(2*Basic!$C$4*9.81)*Tool!$B$125)+(COS(RADIANS(90-DEGREES(ASIN(AD1632/2000))))*SQRT(2*Basic!$C$4*9.81)*COS(RADIANS(90-DEGREES(ASIN(AD1632/2000))))*SQRT(2*Basic!$C$4*9.81))))*COS(RADIANS(AK1632))</f>
        <v>4.8655508151917042</v>
      </c>
    </row>
    <row r="1633" spans="6:45" x14ac:dyDescent="0.3">
      <c r="F1633">
        <v>1631</v>
      </c>
      <c r="G1633" s="31">
        <f t="shared" si="164"/>
        <v>4.8082557895976734</v>
      </c>
      <c r="H1633" s="35">
        <f>Tool!$E$10+('Trajectory Map'!G1633*SIN(RADIANS(90-2*DEGREES(ASIN($D$5/2000))))/COS(RADIANS(90-2*DEGREES(ASIN($D$5/2000))))-('Trajectory Map'!G1633*'Trajectory Map'!G1633/((VLOOKUP($D$5,$AD$3:$AR$2002,15,FALSE)*4*COS(RADIANS(90-2*DEGREES(ASIN($D$5/2000))))*COS(RADIANS(90-2*DEGREES(ASIN($D$5/2000))))))))</f>
        <v>2.1154334355206341</v>
      </c>
      <c r="AD1633" s="33">
        <f t="shared" si="168"/>
        <v>1631</v>
      </c>
      <c r="AE1633" s="33">
        <f t="shared" si="165"/>
        <v>1157.5141467818007</v>
      </c>
      <c r="AH1633" s="33">
        <f t="shared" si="166"/>
        <v>54.63683079244543</v>
      </c>
      <c r="AI1633" s="33">
        <f t="shared" si="167"/>
        <v>35.36316920755457</v>
      </c>
      <c r="AK1633" s="75">
        <f t="shared" si="169"/>
        <v>-19.27366158489086</v>
      </c>
      <c r="AN1633" s="64"/>
      <c r="AQ1633" s="64"/>
      <c r="AR1633" s="75">
        <f>(SQRT((SIN(RADIANS(90-DEGREES(ASIN(AD1633/2000))))*SQRT(2*Basic!$C$4*9.81)*Tool!$B$125*SIN(RADIANS(90-DEGREES(ASIN(AD1633/2000))))*SQRT(2*Basic!$C$4*9.81)*Tool!$B$125)+(COS(RADIANS(90-DEGREES(ASIN(AD1633/2000))))*SQRT(2*Basic!$C$4*9.81)*COS(RADIANS(90-DEGREES(ASIN(AD1633/2000))))*SQRT(2*Basic!$C$4*9.81))))*(SQRT((SIN(RADIANS(90-DEGREES(ASIN(AD1633/2000))))*SQRT(2*Basic!$C$4*9.81)*Tool!$B$125*SIN(RADIANS(90-DEGREES(ASIN(AD1633/2000))))*SQRT(2*Basic!$C$4*9.81)*Tool!$B$125)+(COS(RADIANS(90-DEGREES(ASIN(AD1633/2000))))*SQRT(2*Basic!$C$4*9.81)*COS(RADIANS(90-DEGREES(ASIN(AD1633/2000))))*SQRT(2*Basic!$C$4*9.81))))/(2*9.81)</f>
        <v>1.5408025624899999</v>
      </c>
      <c r="AS1633" s="75">
        <f>(1/9.81)*((SQRT((SIN(RADIANS(90-DEGREES(ASIN(AD1633/2000))))*SQRT(2*Basic!$C$4*9.81)*Tool!$B$125*SIN(RADIANS(90-DEGREES(ASIN(AD1633/2000))))*SQRT(2*Basic!$C$4*9.81)*Tool!$B$125)+(COS(RADIANS(90-DEGREES(ASIN(AD1633/2000))))*SQRT(2*Basic!$C$4*9.81)*COS(RADIANS(90-DEGREES(ASIN(AD1633/2000))))*SQRT(2*Basic!$C$4*9.81))))*SIN(RADIANS(AK1633))+(SQRT(((SQRT((SIN(RADIANS(90-DEGREES(ASIN(AD1633/2000))))*SQRT(2*Basic!$C$4*9.81)*Tool!$B$125*SIN(RADIANS(90-DEGREES(ASIN(AD1633/2000))))*SQRT(2*Basic!$C$4*9.81)*Tool!$B$125)+(COS(RADIANS(90-DEGREES(ASIN(AD1633/2000))))*SQRT(2*Basic!$C$4*9.81)*COS(RADIANS(90-DEGREES(ASIN(AD1633/2000))))*SQRT(2*Basic!$C$4*9.81))))*SIN(RADIANS(AK1633))*(SQRT((SIN(RADIANS(90-DEGREES(ASIN(AD1633/2000))))*SQRT(2*Basic!$C$4*9.81)*Tool!$B$125*SIN(RADIANS(90-DEGREES(ASIN(AD1633/2000))))*SQRT(2*Basic!$C$4*9.81)*Tool!$B$125)+(COS(RADIANS(90-DEGREES(ASIN(AD1633/2000))))*SQRT(2*Basic!$C$4*9.81)*COS(RADIANS(90-DEGREES(ASIN(AD1633/2000))))*SQRT(2*Basic!$C$4*9.81))))*SIN(RADIANS(AK1633)))-19.62*(-Basic!$C$3))))*(SQRT((SIN(RADIANS(90-DEGREES(ASIN(AD1633/2000))))*SQRT(2*Basic!$C$4*9.81)*Tool!$B$125*SIN(RADIANS(90-DEGREES(ASIN(AD1633/2000))))*SQRT(2*Basic!$C$4*9.81)*Tool!$B$125)+(COS(RADIANS(90-DEGREES(ASIN(AD1633/2000))))*SQRT(2*Basic!$C$4*9.81)*COS(RADIANS(90-DEGREES(ASIN(AD1633/2000))))*SQRT(2*Basic!$C$4*9.81))))*COS(RADIANS(AK1633))</f>
        <v>4.8598130726575715</v>
      </c>
    </row>
    <row r="1634" spans="6:45" x14ac:dyDescent="0.3">
      <c r="F1634">
        <v>1632</v>
      </c>
      <c r="G1634" s="31">
        <f t="shared" si="164"/>
        <v>4.8112038311608849</v>
      </c>
      <c r="H1634" s="35">
        <f>Tool!$E$10+('Trajectory Map'!G1634*SIN(RADIANS(90-2*DEGREES(ASIN($D$5/2000))))/COS(RADIANS(90-2*DEGREES(ASIN($D$5/2000))))-('Trajectory Map'!G1634*'Trajectory Map'!G1634/((VLOOKUP($D$5,$AD$3:$AR$2002,15,FALSE)*4*COS(RADIANS(90-2*DEGREES(ASIN($D$5/2000))))*COS(RADIANS(90-2*DEGREES(ASIN($D$5/2000))))))))</f>
        <v>2.1102335947125228</v>
      </c>
      <c r="AD1634" s="33">
        <f t="shared" si="168"/>
        <v>1632</v>
      </c>
      <c r="AE1634" s="33">
        <f t="shared" si="165"/>
        <v>1156.1038015680081</v>
      </c>
      <c r="AH1634" s="33">
        <f t="shared" si="166"/>
        <v>54.68635995173122</v>
      </c>
      <c r="AI1634" s="33">
        <f t="shared" si="167"/>
        <v>35.31364004826878</v>
      </c>
      <c r="AK1634" s="75">
        <f t="shared" si="169"/>
        <v>-19.372719903462439</v>
      </c>
      <c r="AN1634" s="64"/>
      <c r="AQ1634" s="64"/>
      <c r="AR1634" s="75">
        <f>(SQRT((SIN(RADIANS(90-DEGREES(ASIN(AD1634/2000))))*SQRT(2*Basic!$C$4*9.81)*Tool!$B$125*SIN(RADIANS(90-DEGREES(ASIN(AD1634/2000))))*SQRT(2*Basic!$C$4*9.81)*Tool!$B$125)+(COS(RADIANS(90-DEGREES(ASIN(AD1634/2000))))*SQRT(2*Basic!$C$4*9.81)*COS(RADIANS(90-DEGREES(ASIN(AD1634/2000))))*SQRT(2*Basic!$C$4*9.81))))*(SQRT((SIN(RADIANS(90-DEGREES(ASIN(AD1634/2000))))*SQRT(2*Basic!$C$4*9.81)*Tool!$B$125*SIN(RADIANS(90-DEGREES(ASIN(AD1634/2000))))*SQRT(2*Basic!$C$4*9.81)*Tool!$B$125)+(COS(RADIANS(90-DEGREES(ASIN(AD1634/2000))))*SQRT(2*Basic!$C$4*9.81)*COS(RADIANS(90-DEGREES(ASIN(AD1634/2000))))*SQRT(2*Basic!$C$4*9.81))))/(2*9.81)</f>
        <v>1.5416773401600004</v>
      </c>
      <c r="AS1634" s="75">
        <f>(1/9.81)*((SQRT((SIN(RADIANS(90-DEGREES(ASIN(AD1634/2000))))*SQRT(2*Basic!$C$4*9.81)*Tool!$B$125*SIN(RADIANS(90-DEGREES(ASIN(AD1634/2000))))*SQRT(2*Basic!$C$4*9.81)*Tool!$B$125)+(COS(RADIANS(90-DEGREES(ASIN(AD1634/2000))))*SQRT(2*Basic!$C$4*9.81)*COS(RADIANS(90-DEGREES(ASIN(AD1634/2000))))*SQRT(2*Basic!$C$4*9.81))))*SIN(RADIANS(AK1634))+(SQRT(((SQRT((SIN(RADIANS(90-DEGREES(ASIN(AD1634/2000))))*SQRT(2*Basic!$C$4*9.81)*Tool!$B$125*SIN(RADIANS(90-DEGREES(ASIN(AD1634/2000))))*SQRT(2*Basic!$C$4*9.81)*Tool!$B$125)+(COS(RADIANS(90-DEGREES(ASIN(AD1634/2000))))*SQRT(2*Basic!$C$4*9.81)*COS(RADIANS(90-DEGREES(ASIN(AD1634/2000))))*SQRT(2*Basic!$C$4*9.81))))*SIN(RADIANS(AK1634))*(SQRT((SIN(RADIANS(90-DEGREES(ASIN(AD1634/2000))))*SQRT(2*Basic!$C$4*9.81)*Tool!$B$125*SIN(RADIANS(90-DEGREES(ASIN(AD1634/2000))))*SQRT(2*Basic!$C$4*9.81)*Tool!$B$125)+(COS(RADIANS(90-DEGREES(ASIN(AD1634/2000))))*SQRT(2*Basic!$C$4*9.81)*COS(RADIANS(90-DEGREES(ASIN(AD1634/2000))))*SQRT(2*Basic!$C$4*9.81))))*SIN(RADIANS(AK1634)))-19.62*(-Basic!$C$3))))*(SQRT((SIN(RADIANS(90-DEGREES(ASIN(AD1634/2000))))*SQRT(2*Basic!$C$4*9.81)*Tool!$B$125*SIN(RADIANS(90-DEGREES(ASIN(AD1634/2000))))*SQRT(2*Basic!$C$4*9.81)*Tool!$B$125)+(COS(RADIANS(90-DEGREES(ASIN(AD1634/2000))))*SQRT(2*Basic!$C$4*9.81)*COS(RADIANS(90-DEGREES(ASIN(AD1634/2000))))*SQRT(2*Basic!$C$4*9.81))))*COS(RADIANS(AK1634))</f>
        <v>4.8540581737599124</v>
      </c>
    </row>
    <row r="1635" spans="6:45" x14ac:dyDescent="0.3">
      <c r="F1635">
        <v>1633</v>
      </c>
      <c r="G1635" s="31">
        <f t="shared" si="164"/>
        <v>4.8141518727240964</v>
      </c>
      <c r="H1635" s="35">
        <f>Tool!$E$10+('Trajectory Map'!G1635*SIN(RADIANS(90-2*DEGREES(ASIN($D$5/2000))))/COS(RADIANS(90-2*DEGREES(ASIN($D$5/2000))))-('Trajectory Map'!G1635*'Trajectory Map'!G1635/((VLOOKUP($D$5,$AD$3:$AR$2002,15,FALSE)*4*COS(RADIANS(90-2*DEGREES(ASIN($D$5/2000))))*COS(RADIANS(90-2*DEGREES(ASIN($D$5/2000))))))))</f>
        <v>2.1050303003108968</v>
      </c>
      <c r="AD1635" s="33">
        <f t="shared" si="168"/>
        <v>1633</v>
      </c>
      <c r="AE1635" s="33">
        <f t="shared" si="165"/>
        <v>1154.6908677217466</v>
      </c>
      <c r="AH1635" s="33">
        <f t="shared" si="166"/>
        <v>54.735949624667441</v>
      </c>
      <c r="AI1635" s="33">
        <f t="shared" si="167"/>
        <v>35.264050375332559</v>
      </c>
      <c r="AK1635" s="75">
        <f t="shared" si="169"/>
        <v>-19.471899249334882</v>
      </c>
      <c r="AN1635" s="64"/>
      <c r="AQ1635" s="64"/>
      <c r="AR1635" s="75">
        <f>(SQRT((SIN(RADIANS(90-DEGREES(ASIN(AD1635/2000))))*SQRT(2*Basic!$C$4*9.81)*Tool!$B$125*SIN(RADIANS(90-DEGREES(ASIN(AD1635/2000))))*SQRT(2*Basic!$C$4*9.81)*Tool!$B$125)+(COS(RADIANS(90-DEGREES(ASIN(AD1635/2000))))*SQRT(2*Basic!$C$4*9.81)*COS(RADIANS(90-DEGREES(ASIN(AD1635/2000))))*SQRT(2*Basic!$C$4*9.81))))*(SQRT((SIN(RADIANS(90-DEGREES(ASIN(AD1635/2000))))*SQRT(2*Basic!$C$4*9.81)*Tool!$B$125*SIN(RADIANS(90-DEGREES(ASIN(AD1635/2000))))*SQRT(2*Basic!$C$4*9.81)*Tool!$B$125)+(COS(RADIANS(90-DEGREES(ASIN(AD1635/2000))))*SQRT(2*Basic!$C$4*9.81)*COS(RADIANS(90-DEGREES(ASIN(AD1635/2000))))*SQRT(2*Basic!$C$4*9.81))))/(2*9.81)</f>
        <v>1.5425526540100001</v>
      </c>
      <c r="AS1635" s="75">
        <f>(1/9.81)*((SQRT((SIN(RADIANS(90-DEGREES(ASIN(AD1635/2000))))*SQRT(2*Basic!$C$4*9.81)*Tool!$B$125*SIN(RADIANS(90-DEGREES(ASIN(AD1635/2000))))*SQRT(2*Basic!$C$4*9.81)*Tool!$B$125)+(COS(RADIANS(90-DEGREES(ASIN(AD1635/2000))))*SQRT(2*Basic!$C$4*9.81)*COS(RADIANS(90-DEGREES(ASIN(AD1635/2000))))*SQRT(2*Basic!$C$4*9.81))))*SIN(RADIANS(AK1635))+(SQRT(((SQRT((SIN(RADIANS(90-DEGREES(ASIN(AD1635/2000))))*SQRT(2*Basic!$C$4*9.81)*Tool!$B$125*SIN(RADIANS(90-DEGREES(ASIN(AD1635/2000))))*SQRT(2*Basic!$C$4*9.81)*Tool!$B$125)+(COS(RADIANS(90-DEGREES(ASIN(AD1635/2000))))*SQRT(2*Basic!$C$4*9.81)*COS(RADIANS(90-DEGREES(ASIN(AD1635/2000))))*SQRT(2*Basic!$C$4*9.81))))*SIN(RADIANS(AK1635))*(SQRT((SIN(RADIANS(90-DEGREES(ASIN(AD1635/2000))))*SQRT(2*Basic!$C$4*9.81)*Tool!$B$125*SIN(RADIANS(90-DEGREES(ASIN(AD1635/2000))))*SQRT(2*Basic!$C$4*9.81)*Tool!$B$125)+(COS(RADIANS(90-DEGREES(ASIN(AD1635/2000))))*SQRT(2*Basic!$C$4*9.81)*COS(RADIANS(90-DEGREES(ASIN(AD1635/2000))))*SQRT(2*Basic!$C$4*9.81))))*SIN(RADIANS(AK1635)))-19.62*(-Basic!$C$3))))*(SQRT((SIN(RADIANS(90-DEGREES(ASIN(AD1635/2000))))*SQRT(2*Basic!$C$4*9.81)*Tool!$B$125*SIN(RADIANS(90-DEGREES(ASIN(AD1635/2000))))*SQRT(2*Basic!$C$4*9.81)*Tool!$B$125)+(COS(RADIANS(90-DEGREES(ASIN(AD1635/2000))))*SQRT(2*Basic!$C$4*9.81)*COS(RADIANS(90-DEGREES(ASIN(AD1635/2000))))*SQRT(2*Basic!$C$4*9.81))))*COS(RADIANS(AK1635))</f>
        <v>4.8482861021768748</v>
      </c>
    </row>
    <row r="1636" spans="6:45" x14ac:dyDescent="0.3">
      <c r="F1636">
        <v>1634</v>
      </c>
      <c r="G1636" s="31">
        <f t="shared" si="164"/>
        <v>4.817099914287307</v>
      </c>
      <c r="H1636" s="35">
        <f>Tool!$E$10+('Trajectory Map'!G1636*SIN(RADIANS(90-2*DEGREES(ASIN($D$5/2000))))/COS(RADIANS(90-2*DEGREES(ASIN($D$5/2000))))-('Trajectory Map'!G1636*'Trajectory Map'!G1636/((VLOOKUP($D$5,$AD$3:$AR$2002,15,FALSE)*4*COS(RADIANS(90-2*DEGREES(ASIN($D$5/2000))))*COS(RADIANS(90-2*DEGREES(ASIN($D$5/2000))))))))</f>
        <v>2.0998235523157582</v>
      </c>
      <c r="AD1636" s="33">
        <f t="shared" si="168"/>
        <v>1634</v>
      </c>
      <c r="AE1636" s="33">
        <f t="shared" si="165"/>
        <v>1153.2753357286367</v>
      </c>
      <c r="AH1636" s="33">
        <f t="shared" si="166"/>
        <v>54.78560007088452</v>
      </c>
      <c r="AI1636" s="33">
        <f t="shared" si="167"/>
        <v>35.21439992911548</v>
      </c>
      <c r="AK1636" s="75">
        <f t="shared" si="169"/>
        <v>-19.57120014176904</v>
      </c>
      <c r="AN1636" s="64"/>
      <c r="AQ1636" s="64"/>
      <c r="AR1636" s="75">
        <f>(SQRT((SIN(RADIANS(90-DEGREES(ASIN(AD1636/2000))))*SQRT(2*Basic!$C$4*9.81)*Tool!$B$125*SIN(RADIANS(90-DEGREES(ASIN(AD1636/2000))))*SQRT(2*Basic!$C$4*9.81)*Tool!$B$125)+(COS(RADIANS(90-DEGREES(ASIN(AD1636/2000))))*SQRT(2*Basic!$C$4*9.81)*COS(RADIANS(90-DEGREES(ASIN(AD1636/2000))))*SQRT(2*Basic!$C$4*9.81))))*(SQRT((SIN(RADIANS(90-DEGREES(ASIN(AD1636/2000))))*SQRT(2*Basic!$C$4*9.81)*Tool!$B$125*SIN(RADIANS(90-DEGREES(ASIN(AD1636/2000))))*SQRT(2*Basic!$C$4*9.81)*Tool!$B$125)+(COS(RADIANS(90-DEGREES(ASIN(AD1636/2000))))*SQRT(2*Basic!$C$4*9.81)*COS(RADIANS(90-DEGREES(ASIN(AD1636/2000))))*SQRT(2*Basic!$C$4*9.81))))/(2*9.81)</f>
        <v>1.5434285040399998</v>
      </c>
      <c r="AS1636" s="75">
        <f>(1/9.81)*((SQRT((SIN(RADIANS(90-DEGREES(ASIN(AD1636/2000))))*SQRT(2*Basic!$C$4*9.81)*Tool!$B$125*SIN(RADIANS(90-DEGREES(ASIN(AD1636/2000))))*SQRT(2*Basic!$C$4*9.81)*Tool!$B$125)+(COS(RADIANS(90-DEGREES(ASIN(AD1636/2000))))*SQRT(2*Basic!$C$4*9.81)*COS(RADIANS(90-DEGREES(ASIN(AD1636/2000))))*SQRT(2*Basic!$C$4*9.81))))*SIN(RADIANS(AK1636))+(SQRT(((SQRT((SIN(RADIANS(90-DEGREES(ASIN(AD1636/2000))))*SQRT(2*Basic!$C$4*9.81)*Tool!$B$125*SIN(RADIANS(90-DEGREES(ASIN(AD1636/2000))))*SQRT(2*Basic!$C$4*9.81)*Tool!$B$125)+(COS(RADIANS(90-DEGREES(ASIN(AD1636/2000))))*SQRT(2*Basic!$C$4*9.81)*COS(RADIANS(90-DEGREES(ASIN(AD1636/2000))))*SQRT(2*Basic!$C$4*9.81))))*SIN(RADIANS(AK1636))*(SQRT((SIN(RADIANS(90-DEGREES(ASIN(AD1636/2000))))*SQRT(2*Basic!$C$4*9.81)*Tool!$B$125*SIN(RADIANS(90-DEGREES(ASIN(AD1636/2000))))*SQRT(2*Basic!$C$4*9.81)*Tool!$B$125)+(COS(RADIANS(90-DEGREES(ASIN(AD1636/2000))))*SQRT(2*Basic!$C$4*9.81)*COS(RADIANS(90-DEGREES(ASIN(AD1636/2000))))*SQRT(2*Basic!$C$4*9.81))))*SIN(RADIANS(AK1636)))-19.62*(-Basic!$C$3))))*(SQRT((SIN(RADIANS(90-DEGREES(ASIN(AD1636/2000))))*SQRT(2*Basic!$C$4*9.81)*Tool!$B$125*SIN(RADIANS(90-DEGREES(ASIN(AD1636/2000))))*SQRT(2*Basic!$C$4*9.81)*Tool!$B$125)+(COS(RADIANS(90-DEGREES(ASIN(AD1636/2000))))*SQRT(2*Basic!$C$4*9.81)*COS(RADIANS(90-DEGREES(ASIN(AD1636/2000))))*SQRT(2*Basic!$C$4*9.81))))*COS(RADIANS(AK1636))</f>
        <v>4.8424968414174261</v>
      </c>
    </row>
    <row r="1637" spans="6:45" x14ac:dyDescent="0.3">
      <c r="F1637">
        <v>1635</v>
      </c>
      <c r="G1637" s="31">
        <f t="shared" si="164"/>
        <v>4.8200479558505185</v>
      </c>
      <c r="H1637" s="35">
        <f>Tool!$E$10+('Trajectory Map'!G1637*SIN(RADIANS(90-2*DEGREES(ASIN($D$5/2000))))/COS(RADIANS(90-2*DEGREES(ASIN($D$5/2000))))-('Trajectory Map'!G1637*'Trajectory Map'!G1637/((VLOOKUP($D$5,$AD$3:$AR$2002,15,FALSE)*4*COS(RADIANS(90-2*DEGREES(ASIN($D$5/2000))))*COS(RADIANS(90-2*DEGREES(ASIN($D$5/2000))))))))</f>
        <v>2.0946133507271041</v>
      </c>
      <c r="AD1637" s="33">
        <f t="shared" si="168"/>
        <v>1635</v>
      </c>
      <c r="AE1637" s="33">
        <f t="shared" si="165"/>
        <v>1151.8571960099914</v>
      </c>
      <c r="AH1637" s="33">
        <f t="shared" si="166"/>
        <v>54.835311551790667</v>
      </c>
      <c r="AI1637" s="33">
        <f t="shared" si="167"/>
        <v>35.164688448209333</v>
      </c>
      <c r="AK1637" s="75">
        <f t="shared" si="169"/>
        <v>-19.670623103581335</v>
      </c>
      <c r="AN1637" s="64"/>
      <c r="AQ1637" s="64"/>
      <c r="AR1637" s="75">
        <f>(SQRT((SIN(RADIANS(90-DEGREES(ASIN(AD1637/2000))))*SQRT(2*Basic!$C$4*9.81)*Tool!$B$125*SIN(RADIANS(90-DEGREES(ASIN(AD1637/2000))))*SQRT(2*Basic!$C$4*9.81)*Tool!$B$125)+(COS(RADIANS(90-DEGREES(ASIN(AD1637/2000))))*SQRT(2*Basic!$C$4*9.81)*COS(RADIANS(90-DEGREES(ASIN(AD1637/2000))))*SQRT(2*Basic!$C$4*9.81))))*(SQRT((SIN(RADIANS(90-DEGREES(ASIN(AD1637/2000))))*SQRT(2*Basic!$C$4*9.81)*Tool!$B$125*SIN(RADIANS(90-DEGREES(ASIN(AD1637/2000))))*SQRT(2*Basic!$C$4*9.81)*Tool!$B$125)+(COS(RADIANS(90-DEGREES(ASIN(AD1637/2000))))*SQRT(2*Basic!$C$4*9.81)*COS(RADIANS(90-DEGREES(ASIN(AD1637/2000))))*SQRT(2*Basic!$C$4*9.81))))/(2*9.81)</f>
        <v>1.5443048902499996</v>
      </c>
      <c r="AS1637" s="75">
        <f>(1/9.81)*((SQRT((SIN(RADIANS(90-DEGREES(ASIN(AD1637/2000))))*SQRT(2*Basic!$C$4*9.81)*Tool!$B$125*SIN(RADIANS(90-DEGREES(ASIN(AD1637/2000))))*SQRT(2*Basic!$C$4*9.81)*Tool!$B$125)+(COS(RADIANS(90-DEGREES(ASIN(AD1637/2000))))*SQRT(2*Basic!$C$4*9.81)*COS(RADIANS(90-DEGREES(ASIN(AD1637/2000))))*SQRT(2*Basic!$C$4*9.81))))*SIN(RADIANS(AK1637))+(SQRT(((SQRT((SIN(RADIANS(90-DEGREES(ASIN(AD1637/2000))))*SQRT(2*Basic!$C$4*9.81)*Tool!$B$125*SIN(RADIANS(90-DEGREES(ASIN(AD1637/2000))))*SQRT(2*Basic!$C$4*9.81)*Tool!$B$125)+(COS(RADIANS(90-DEGREES(ASIN(AD1637/2000))))*SQRT(2*Basic!$C$4*9.81)*COS(RADIANS(90-DEGREES(ASIN(AD1637/2000))))*SQRT(2*Basic!$C$4*9.81))))*SIN(RADIANS(AK1637))*(SQRT((SIN(RADIANS(90-DEGREES(ASIN(AD1637/2000))))*SQRT(2*Basic!$C$4*9.81)*Tool!$B$125*SIN(RADIANS(90-DEGREES(ASIN(AD1637/2000))))*SQRT(2*Basic!$C$4*9.81)*Tool!$B$125)+(COS(RADIANS(90-DEGREES(ASIN(AD1637/2000))))*SQRT(2*Basic!$C$4*9.81)*COS(RADIANS(90-DEGREES(ASIN(AD1637/2000))))*SQRT(2*Basic!$C$4*9.81))))*SIN(RADIANS(AK1637)))-19.62*(-Basic!$C$3))))*(SQRT((SIN(RADIANS(90-DEGREES(ASIN(AD1637/2000))))*SQRT(2*Basic!$C$4*9.81)*Tool!$B$125*SIN(RADIANS(90-DEGREES(ASIN(AD1637/2000))))*SQRT(2*Basic!$C$4*9.81)*Tool!$B$125)+(COS(RADIANS(90-DEGREES(ASIN(AD1637/2000))))*SQRT(2*Basic!$C$4*9.81)*COS(RADIANS(90-DEGREES(ASIN(AD1637/2000))))*SQRT(2*Basic!$C$4*9.81))))*COS(RADIANS(AK1637))</f>
        <v>4.8366903748189314</v>
      </c>
    </row>
    <row r="1638" spans="6:45" x14ac:dyDescent="0.3">
      <c r="F1638">
        <v>1636</v>
      </c>
      <c r="G1638" s="31">
        <f t="shared" si="164"/>
        <v>4.82299599741373</v>
      </c>
      <c r="H1638" s="35">
        <f>Tool!$E$10+('Trajectory Map'!G1638*SIN(RADIANS(90-2*DEGREES(ASIN($D$5/2000))))/COS(RADIANS(90-2*DEGREES(ASIN($D$5/2000))))-('Trajectory Map'!G1638*'Trajectory Map'!G1638/((VLOOKUP($D$5,$AD$3:$AR$2002,15,FALSE)*4*COS(RADIANS(90-2*DEGREES(ASIN($D$5/2000))))*COS(RADIANS(90-2*DEGREES(ASIN($D$5/2000))))))))</f>
        <v>2.0893996955449361</v>
      </c>
      <c r="AD1638" s="33">
        <f t="shared" si="168"/>
        <v>1636</v>
      </c>
      <c r="AE1638" s="33">
        <f t="shared" si="165"/>
        <v>1150.436438922203</v>
      </c>
      <c r="AH1638" s="33">
        <f t="shared" si="166"/>
        <v>54.885084330588832</v>
      </c>
      <c r="AI1638" s="33">
        <f t="shared" si="167"/>
        <v>35.114915669411168</v>
      </c>
      <c r="AK1638" s="75">
        <f t="shared" si="169"/>
        <v>-19.770168661177664</v>
      </c>
      <c r="AN1638" s="64"/>
      <c r="AQ1638" s="64"/>
      <c r="AR1638" s="75">
        <f>(SQRT((SIN(RADIANS(90-DEGREES(ASIN(AD1638/2000))))*SQRT(2*Basic!$C$4*9.81)*Tool!$B$125*SIN(RADIANS(90-DEGREES(ASIN(AD1638/2000))))*SQRT(2*Basic!$C$4*9.81)*Tool!$B$125)+(COS(RADIANS(90-DEGREES(ASIN(AD1638/2000))))*SQRT(2*Basic!$C$4*9.81)*COS(RADIANS(90-DEGREES(ASIN(AD1638/2000))))*SQRT(2*Basic!$C$4*9.81))))*(SQRT((SIN(RADIANS(90-DEGREES(ASIN(AD1638/2000))))*SQRT(2*Basic!$C$4*9.81)*Tool!$B$125*SIN(RADIANS(90-DEGREES(ASIN(AD1638/2000))))*SQRT(2*Basic!$C$4*9.81)*Tool!$B$125)+(COS(RADIANS(90-DEGREES(ASIN(AD1638/2000))))*SQRT(2*Basic!$C$4*9.81)*COS(RADIANS(90-DEGREES(ASIN(AD1638/2000))))*SQRT(2*Basic!$C$4*9.81))))/(2*9.81)</f>
        <v>1.5451818126399994</v>
      </c>
      <c r="AS1638" s="75">
        <f>(1/9.81)*((SQRT((SIN(RADIANS(90-DEGREES(ASIN(AD1638/2000))))*SQRT(2*Basic!$C$4*9.81)*Tool!$B$125*SIN(RADIANS(90-DEGREES(ASIN(AD1638/2000))))*SQRT(2*Basic!$C$4*9.81)*Tool!$B$125)+(COS(RADIANS(90-DEGREES(ASIN(AD1638/2000))))*SQRT(2*Basic!$C$4*9.81)*COS(RADIANS(90-DEGREES(ASIN(AD1638/2000))))*SQRT(2*Basic!$C$4*9.81))))*SIN(RADIANS(AK1638))+(SQRT(((SQRT((SIN(RADIANS(90-DEGREES(ASIN(AD1638/2000))))*SQRT(2*Basic!$C$4*9.81)*Tool!$B$125*SIN(RADIANS(90-DEGREES(ASIN(AD1638/2000))))*SQRT(2*Basic!$C$4*9.81)*Tool!$B$125)+(COS(RADIANS(90-DEGREES(ASIN(AD1638/2000))))*SQRT(2*Basic!$C$4*9.81)*COS(RADIANS(90-DEGREES(ASIN(AD1638/2000))))*SQRT(2*Basic!$C$4*9.81))))*SIN(RADIANS(AK1638))*(SQRT((SIN(RADIANS(90-DEGREES(ASIN(AD1638/2000))))*SQRT(2*Basic!$C$4*9.81)*Tool!$B$125*SIN(RADIANS(90-DEGREES(ASIN(AD1638/2000))))*SQRT(2*Basic!$C$4*9.81)*Tool!$B$125)+(COS(RADIANS(90-DEGREES(ASIN(AD1638/2000))))*SQRT(2*Basic!$C$4*9.81)*COS(RADIANS(90-DEGREES(ASIN(AD1638/2000))))*SQRT(2*Basic!$C$4*9.81))))*SIN(RADIANS(AK1638)))-19.62*(-Basic!$C$3))))*(SQRT((SIN(RADIANS(90-DEGREES(ASIN(AD1638/2000))))*SQRT(2*Basic!$C$4*9.81)*Tool!$B$125*SIN(RADIANS(90-DEGREES(ASIN(AD1638/2000))))*SQRT(2*Basic!$C$4*9.81)*Tool!$B$125)+(COS(RADIANS(90-DEGREES(ASIN(AD1638/2000))))*SQRT(2*Basic!$C$4*9.81)*COS(RADIANS(90-DEGREES(ASIN(AD1638/2000))))*SQRT(2*Basic!$C$4*9.81))))*COS(RADIANS(AK1638))</f>
        <v>4.8308666855447466</v>
      </c>
    </row>
    <row r="1639" spans="6:45" x14ac:dyDescent="0.3">
      <c r="F1639">
        <v>1637</v>
      </c>
      <c r="G1639" s="31">
        <f t="shared" si="164"/>
        <v>4.8259440389769415</v>
      </c>
      <c r="H1639" s="35">
        <f>Tool!$E$10+('Trajectory Map'!G1639*SIN(RADIANS(90-2*DEGREES(ASIN($D$5/2000))))/COS(RADIANS(90-2*DEGREES(ASIN($D$5/2000))))-('Trajectory Map'!G1639*'Trajectory Map'!G1639/((VLOOKUP($D$5,$AD$3:$AR$2002,15,FALSE)*4*COS(RADIANS(90-2*DEGREES(ASIN($D$5/2000))))*COS(RADIANS(90-2*DEGREES(ASIN($D$5/2000))))))))</f>
        <v>2.0841825867692538</v>
      </c>
      <c r="AD1639" s="33">
        <f t="shared" si="168"/>
        <v>1637</v>
      </c>
      <c r="AE1639" s="33">
        <f t="shared" si="165"/>
        <v>1149.0130547561241</v>
      </c>
      <c r="AH1639" s="33">
        <f t="shared" si="166"/>
        <v>54.934918672294138</v>
      </c>
      <c r="AI1639" s="33">
        <f t="shared" si="167"/>
        <v>35.065081327705862</v>
      </c>
      <c r="AK1639" s="75">
        <f t="shared" si="169"/>
        <v>-19.869837344588277</v>
      </c>
      <c r="AN1639" s="64"/>
      <c r="AQ1639" s="64"/>
      <c r="AR1639" s="75">
        <f>(SQRT((SIN(RADIANS(90-DEGREES(ASIN(AD1639/2000))))*SQRT(2*Basic!$C$4*9.81)*Tool!$B$125*SIN(RADIANS(90-DEGREES(ASIN(AD1639/2000))))*SQRT(2*Basic!$C$4*9.81)*Tool!$B$125)+(COS(RADIANS(90-DEGREES(ASIN(AD1639/2000))))*SQRT(2*Basic!$C$4*9.81)*COS(RADIANS(90-DEGREES(ASIN(AD1639/2000))))*SQRT(2*Basic!$C$4*9.81))))*(SQRT((SIN(RADIANS(90-DEGREES(ASIN(AD1639/2000))))*SQRT(2*Basic!$C$4*9.81)*Tool!$B$125*SIN(RADIANS(90-DEGREES(ASIN(AD1639/2000))))*SQRT(2*Basic!$C$4*9.81)*Tool!$B$125)+(COS(RADIANS(90-DEGREES(ASIN(AD1639/2000))))*SQRT(2*Basic!$C$4*9.81)*COS(RADIANS(90-DEGREES(ASIN(AD1639/2000))))*SQRT(2*Basic!$C$4*9.81))))/(2*9.81)</f>
        <v>1.5460592712099999</v>
      </c>
      <c r="AS1639" s="75">
        <f>(1/9.81)*((SQRT((SIN(RADIANS(90-DEGREES(ASIN(AD1639/2000))))*SQRT(2*Basic!$C$4*9.81)*Tool!$B$125*SIN(RADIANS(90-DEGREES(ASIN(AD1639/2000))))*SQRT(2*Basic!$C$4*9.81)*Tool!$B$125)+(COS(RADIANS(90-DEGREES(ASIN(AD1639/2000))))*SQRT(2*Basic!$C$4*9.81)*COS(RADIANS(90-DEGREES(ASIN(AD1639/2000))))*SQRT(2*Basic!$C$4*9.81))))*SIN(RADIANS(AK1639))+(SQRT(((SQRT((SIN(RADIANS(90-DEGREES(ASIN(AD1639/2000))))*SQRT(2*Basic!$C$4*9.81)*Tool!$B$125*SIN(RADIANS(90-DEGREES(ASIN(AD1639/2000))))*SQRT(2*Basic!$C$4*9.81)*Tool!$B$125)+(COS(RADIANS(90-DEGREES(ASIN(AD1639/2000))))*SQRT(2*Basic!$C$4*9.81)*COS(RADIANS(90-DEGREES(ASIN(AD1639/2000))))*SQRT(2*Basic!$C$4*9.81))))*SIN(RADIANS(AK1639))*(SQRT((SIN(RADIANS(90-DEGREES(ASIN(AD1639/2000))))*SQRT(2*Basic!$C$4*9.81)*Tool!$B$125*SIN(RADIANS(90-DEGREES(ASIN(AD1639/2000))))*SQRT(2*Basic!$C$4*9.81)*Tool!$B$125)+(COS(RADIANS(90-DEGREES(ASIN(AD1639/2000))))*SQRT(2*Basic!$C$4*9.81)*COS(RADIANS(90-DEGREES(ASIN(AD1639/2000))))*SQRT(2*Basic!$C$4*9.81))))*SIN(RADIANS(AK1639)))-19.62*(-Basic!$C$3))))*(SQRT((SIN(RADIANS(90-DEGREES(ASIN(AD1639/2000))))*SQRT(2*Basic!$C$4*9.81)*Tool!$B$125*SIN(RADIANS(90-DEGREES(ASIN(AD1639/2000))))*SQRT(2*Basic!$C$4*9.81)*Tool!$B$125)+(COS(RADIANS(90-DEGREES(ASIN(AD1639/2000))))*SQRT(2*Basic!$C$4*9.81)*COS(RADIANS(90-DEGREES(ASIN(AD1639/2000))))*SQRT(2*Basic!$C$4*9.81))))*COS(RADIANS(AK1639))</f>
        <v>4.8250257565817432</v>
      </c>
    </row>
    <row r="1640" spans="6:45" x14ac:dyDescent="0.3">
      <c r="F1640">
        <v>1638</v>
      </c>
      <c r="G1640" s="31">
        <f t="shared" si="164"/>
        <v>4.8288920805401521</v>
      </c>
      <c r="H1640" s="35">
        <f>Tool!$E$10+('Trajectory Map'!G1640*SIN(RADIANS(90-2*DEGREES(ASIN($D$5/2000))))/COS(RADIANS(90-2*DEGREES(ASIN($D$5/2000))))-('Trajectory Map'!G1640*'Trajectory Map'!G1640/((VLOOKUP($D$5,$AD$3:$AR$2002,15,FALSE)*4*COS(RADIANS(90-2*DEGREES(ASIN($D$5/2000))))*COS(RADIANS(90-2*DEGREES(ASIN($D$5/2000))))))))</f>
        <v>2.0789620244000586</v>
      </c>
      <c r="AD1640" s="33">
        <f t="shared" si="168"/>
        <v>1638</v>
      </c>
      <c r="AE1640" s="33">
        <f t="shared" si="165"/>
        <v>1147.5870337364395</v>
      </c>
      <c r="AH1640" s="33">
        <f t="shared" si="166"/>
        <v>54.984814843751373</v>
      </c>
      <c r="AI1640" s="33">
        <f t="shared" si="167"/>
        <v>35.015185156248627</v>
      </c>
      <c r="AK1640" s="75">
        <f t="shared" si="169"/>
        <v>-19.969629687502746</v>
      </c>
      <c r="AN1640" s="64"/>
      <c r="AQ1640" s="64"/>
      <c r="AR1640" s="75">
        <f>(SQRT((SIN(RADIANS(90-DEGREES(ASIN(AD1640/2000))))*SQRT(2*Basic!$C$4*9.81)*Tool!$B$125*SIN(RADIANS(90-DEGREES(ASIN(AD1640/2000))))*SQRT(2*Basic!$C$4*9.81)*Tool!$B$125)+(COS(RADIANS(90-DEGREES(ASIN(AD1640/2000))))*SQRT(2*Basic!$C$4*9.81)*COS(RADIANS(90-DEGREES(ASIN(AD1640/2000))))*SQRT(2*Basic!$C$4*9.81))))*(SQRT((SIN(RADIANS(90-DEGREES(ASIN(AD1640/2000))))*SQRT(2*Basic!$C$4*9.81)*Tool!$B$125*SIN(RADIANS(90-DEGREES(ASIN(AD1640/2000))))*SQRT(2*Basic!$C$4*9.81)*Tool!$B$125)+(COS(RADIANS(90-DEGREES(ASIN(AD1640/2000))))*SQRT(2*Basic!$C$4*9.81)*COS(RADIANS(90-DEGREES(ASIN(AD1640/2000))))*SQRT(2*Basic!$C$4*9.81))))/(2*9.81)</f>
        <v>1.5469372659599998</v>
      </c>
      <c r="AS1640" s="75">
        <f>(1/9.81)*((SQRT((SIN(RADIANS(90-DEGREES(ASIN(AD1640/2000))))*SQRT(2*Basic!$C$4*9.81)*Tool!$B$125*SIN(RADIANS(90-DEGREES(ASIN(AD1640/2000))))*SQRT(2*Basic!$C$4*9.81)*Tool!$B$125)+(COS(RADIANS(90-DEGREES(ASIN(AD1640/2000))))*SQRT(2*Basic!$C$4*9.81)*COS(RADIANS(90-DEGREES(ASIN(AD1640/2000))))*SQRT(2*Basic!$C$4*9.81))))*SIN(RADIANS(AK1640))+(SQRT(((SQRT((SIN(RADIANS(90-DEGREES(ASIN(AD1640/2000))))*SQRT(2*Basic!$C$4*9.81)*Tool!$B$125*SIN(RADIANS(90-DEGREES(ASIN(AD1640/2000))))*SQRT(2*Basic!$C$4*9.81)*Tool!$B$125)+(COS(RADIANS(90-DEGREES(ASIN(AD1640/2000))))*SQRT(2*Basic!$C$4*9.81)*COS(RADIANS(90-DEGREES(ASIN(AD1640/2000))))*SQRT(2*Basic!$C$4*9.81))))*SIN(RADIANS(AK1640))*(SQRT((SIN(RADIANS(90-DEGREES(ASIN(AD1640/2000))))*SQRT(2*Basic!$C$4*9.81)*Tool!$B$125*SIN(RADIANS(90-DEGREES(ASIN(AD1640/2000))))*SQRT(2*Basic!$C$4*9.81)*Tool!$B$125)+(COS(RADIANS(90-DEGREES(ASIN(AD1640/2000))))*SQRT(2*Basic!$C$4*9.81)*COS(RADIANS(90-DEGREES(ASIN(AD1640/2000))))*SQRT(2*Basic!$C$4*9.81))))*SIN(RADIANS(AK1640)))-19.62*(-Basic!$C$3))))*(SQRT((SIN(RADIANS(90-DEGREES(ASIN(AD1640/2000))))*SQRT(2*Basic!$C$4*9.81)*Tool!$B$125*SIN(RADIANS(90-DEGREES(ASIN(AD1640/2000))))*SQRT(2*Basic!$C$4*9.81)*Tool!$B$125)+(COS(RADIANS(90-DEGREES(ASIN(AD1640/2000))))*SQRT(2*Basic!$C$4*9.81)*COS(RADIANS(90-DEGREES(ASIN(AD1640/2000))))*SQRT(2*Basic!$C$4*9.81))))*COS(RADIANS(AK1640))</f>
        <v>4.8191675707378243</v>
      </c>
    </row>
    <row r="1641" spans="6:45" x14ac:dyDescent="0.3">
      <c r="F1641">
        <v>1639</v>
      </c>
      <c r="G1641" s="31">
        <f t="shared" si="164"/>
        <v>4.8318401221033636</v>
      </c>
      <c r="H1641" s="35">
        <f>Tool!$E$10+('Trajectory Map'!G1641*SIN(RADIANS(90-2*DEGREES(ASIN($D$5/2000))))/COS(RADIANS(90-2*DEGREES(ASIN($D$5/2000))))-('Trajectory Map'!G1641*'Trajectory Map'!G1641/((VLOOKUP($D$5,$AD$3:$AR$2002,15,FALSE)*4*COS(RADIANS(90-2*DEGREES(ASIN($D$5/2000))))*COS(RADIANS(90-2*DEGREES(ASIN($D$5/2000))))))))</f>
        <v>2.0737380084373487</v>
      </c>
      <c r="AD1641" s="33">
        <f t="shared" si="168"/>
        <v>1639</v>
      </c>
      <c r="AE1641" s="33">
        <f t="shared" si="165"/>
        <v>1146.158366021031</v>
      </c>
      <c r="AH1641" s="33">
        <f t="shared" si="166"/>
        <v>55.03477311365274</v>
      </c>
      <c r="AI1641" s="33">
        <f t="shared" si="167"/>
        <v>34.96522688634726</v>
      </c>
      <c r="AK1641" s="75">
        <f t="shared" si="169"/>
        <v>-20.06954622730548</v>
      </c>
      <c r="AN1641" s="64"/>
      <c r="AQ1641" s="64"/>
      <c r="AR1641" s="75">
        <f>(SQRT((SIN(RADIANS(90-DEGREES(ASIN(AD1641/2000))))*SQRT(2*Basic!$C$4*9.81)*Tool!$B$125*SIN(RADIANS(90-DEGREES(ASIN(AD1641/2000))))*SQRT(2*Basic!$C$4*9.81)*Tool!$B$125)+(COS(RADIANS(90-DEGREES(ASIN(AD1641/2000))))*SQRT(2*Basic!$C$4*9.81)*COS(RADIANS(90-DEGREES(ASIN(AD1641/2000))))*SQRT(2*Basic!$C$4*9.81))))*(SQRT((SIN(RADIANS(90-DEGREES(ASIN(AD1641/2000))))*SQRT(2*Basic!$C$4*9.81)*Tool!$B$125*SIN(RADIANS(90-DEGREES(ASIN(AD1641/2000))))*SQRT(2*Basic!$C$4*9.81)*Tool!$B$125)+(COS(RADIANS(90-DEGREES(ASIN(AD1641/2000))))*SQRT(2*Basic!$C$4*9.81)*COS(RADIANS(90-DEGREES(ASIN(AD1641/2000))))*SQRT(2*Basic!$C$4*9.81))))/(2*9.81)</f>
        <v>1.5478157968900002</v>
      </c>
      <c r="AS1641" s="75">
        <f>(1/9.81)*((SQRT((SIN(RADIANS(90-DEGREES(ASIN(AD1641/2000))))*SQRT(2*Basic!$C$4*9.81)*Tool!$B$125*SIN(RADIANS(90-DEGREES(ASIN(AD1641/2000))))*SQRT(2*Basic!$C$4*9.81)*Tool!$B$125)+(COS(RADIANS(90-DEGREES(ASIN(AD1641/2000))))*SQRT(2*Basic!$C$4*9.81)*COS(RADIANS(90-DEGREES(ASIN(AD1641/2000))))*SQRT(2*Basic!$C$4*9.81))))*SIN(RADIANS(AK1641))+(SQRT(((SQRT((SIN(RADIANS(90-DEGREES(ASIN(AD1641/2000))))*SQRT(2*Basic!$C$4*9.81)*Tool!$B$125*SIN(RADIANS(90-DEGREES(ASIN(AD1641/2000))))*SQRT(2*Basic!$C$4*9.81)*Tool!$B$125)+(COS(RADIANS(90-DEGREES(ASIN(AD1641/2000))))*SQRT(2*Basic!$C$4*9.81)*COS(RADIANS(90-DEGREES(ASIN(AD1641/2000))))*SQRT(2*Basic!$C$4*9.81))))*SIN(RADIANS(AK1641))*(SQRT((SIN(RADIANS(90-DEGREES(ASIN(AD1641/2000))))*SQRT(2*Basic!$C$4*9.81)*Tool!$B$125*SIN(RADIANS(90-DEGREES(ASIN(AD1641/2000))))*SQRT(2*Basic!$C$4*9.81)*Tool!$B$125)+(COS(RADIANS(90-DEGREES(ASIN(AD1641/2000))))*SQRT(2*Basic!$C$4*9.81)*COS(RADIANS(90-DEGREES(ASIN(AD1641/2000))))*SQRT(2*Basic!$C$4*9.81))))*SIN(RADIANS(AK1641)))-19.62*(-Basic!$C$3))))*(SQRT((SIN(RADIANS(90-DEGREES(ASIN(AD1641/2000))))*SQRT(2*Basic!$C$4*9.81)*Tool!$B$125*SIN(RADIANS(90-DEGREES(ASIN(AD1641/2000))))*SQRT(2*Basic!$C$4*9.81)*Tool!$B$125)+(COS(RADIANS(90-DEGREES(ASIN(AD1641/2000))))*SQRT(2*Basic!$C$4*9.81)*COS(RADIANS(90-DEGREES(ASIN(AD1641/2000))))*SQRT(2*Basic!$C$4*9.81))))*COS(RADIANS(AK1641))</f>
        <v>4.8132921106393969</v>
      </c>
    </row>
    <row r="1642" spans="6:45" x14ac:dyDescent="0.3">
      <c r="F1642">
        <v>1640</v>
      </c>
      <c r="G1642" s="31">
        <f t="shared" si="164"/>
        <v>4.834788163666575</v>
      </c>
      <c r="H1642" s="35">
        <f>Tool!$E$10+('Trajectory Map'!G1642*SIN(RADIANS(90-2*DEGREES(ASIN($D$5/2000))))/COS(RADIANS(90-2*DEGREES(ASIN($D$5/2000))))-('Trajectory Map'!G1642*'Trajectory Map'!G1642/((VLOOKUP($D$5,$AD$3:$AR$2002,15,FALSE)*4*COS(RADIANS(90-2*DEGREES(ASIN($D$5/2000))))*COS(RADIANS(90-2*DEGREES(ASIN($D$5/2000))))))))</f>
        <v>2.0685105388811236</v>
      </c>
      <c r="AD1642" s="33">
        <f t="shared" si="168"/>
        <v>1640</v>
      </c>
      <c r="AE1642" s="33">
        <f t="shared" si="165"/>
        <v>1144.7270417003347</v>
      </c>
      <c r="AH1642" s="33">
        <f t="shared" si="166"/>
        <v>55.084793752555811</v>
      </c>
      <c r="AI1642" s="33">
        <f t="shared" si="167"/>
        <v>34.915206247444189</v>
      </c>
      <c r="AK1642" s="75">
        <f t="shared" si="169"/>
        <v>-20.169587505111622</v>
      </c>
      <c r="AN1642" s="64"/>
      <c r="AQ1642" s="64"/>
      <c r="AR1642" s="75">
        <f>(SQRT((SIN(RADIANS(90-DEGREES(ASIN(AD1642/2000))))*SQRT(2*Basic!$C$4*9.81)*Tool!$B$125*SIN(RADIANS(90-DEGREES(ASIN(AD1642/2000))))*SQRT(2*Basic!$C$4*9.81)*Tool!$B$125)+(COS(RADIANS(90-DEGREES(ASIN(AD1642/2000))))*SQRT(2*Basic!$C$4*9.81)*COS(RADIANS(90-DEGREES(ASIN(AD1642/2000))))*SQRT(2*Basic!$C$4*9.81))))*(SQRT((SIN(RADIANS(90-DEGREES(ASIN(AD1642/2000))))*SQRT(2*Basic!$C$4*9.81)*Tool!$B$125*SIN(RADIANS(90-DEGREES(ASIN(AD1642/2000))))*SQRT(2*Basic!$C$4*9.81)*Tool!$B$125)+(COS(RADIANS(90-DEGREES(ASIN(AD1642/2000))))*SQRT(2*Basic!$C$4*9.81)*COS(RADIANS(90-DEGREES(ASIN(AD1642/2000))))*SQRT(2*Basic!$C$4*9.81))))/(2*9.81)</f>
        <v>1.5486948639999996</v>
      </c>
      <c r="AS1642" s="75">
        <f>(1/9.81)*((SQRT((SIN(RADIANS(90-DEGREES(ASIN(AD1642/2000))))*SQRT(2*Basic!$C$4*9.81)*Tool!$B$125*SIN(RADIANS(90-DEGREES(ASIN(AD1642/2000))))*SQRT(2*Basic!$C$4*9.81)*Tool!$B$125)+(COS(RADIANS(90-DEGREES(ASIN(AD1642/2000))))*SQRT(2*Basic!$C$4*9.81)*COS(RADIANS(90-DEGREES(ASIN(AD1642/2000))))*SQRT(2*Basic!$C$4*9.81))))*SIN(RADIANS(AK1642))+(SQRT(((SQRT((SIN(RADIANS(90-DEGREES(ASIN(AD1642/2000))))*SQRT(2*Basic!$C$4*9.81)*Tool!$B$125*SIN(RADIANS(90-DEGREES(ASIN(AD1642/2000))))*SQRT(2*Basic!$C$4*9.81)*Tool!$B$125)+(COS(RADIANS(90-DEGREES(ASIN(AD1642/2000))))*SQRT(2*Basic!$C$4*9.81)*COS(RADIANS(90-DEGREES(ASIN(AD1642/2000))))*SQRT(2*Basic!$C$4*9.81))))*SIN(RADIANS(AK1642))*(SQRT((SIN(RADIANS(90-DEGREES(ASIN(AD1642/2000))))*SQRT(2*Basic!$C$4*9.81)*Tool!$B$125*SIN(RADIANS(90-DEGREES(ASIN(AD1642/2000))))*SQRT(2*Basic!$C$4*9.81)*Tool!$B$125)+(COS(RADIANS(90-DEGREES(ASIN(AD1642/2000))))*SQRT(2*Basic!$C$4*9.81)*COS(RADIANS(90-DEGREES(ASIN(AD1642/2000))))*SQRT(2*Basic!$C$4*9.81))))*SIN(RADIANS(AK1642)))-19.62*(-Basic!$C$3))))*(SQRT((SIN(RADIANS(90-DEGREES(ASIN(AD1642/2000))))*SQRT(2*Basic!$C$4*9.81)*Tool!$B$125*SIN(RADIANS(90-DEGREES(ASIN(AD1642/2000))))*SQRT(2*Basic!$C$4*9.81)*Tool!$B$125)+(COS(RADIANS(90-DEGREES(ASIN(AD1642/2000))))*SQRT(2*Basic!$C$4*9.81)*COS(RADIANS(90-DEGREES(ASIN(AD1642/2000))))*SQRT(2*Basic!$C$4*9.81))))*COS(RADIANS(AK1642))</f>
        <v>4.8073993587288308</v>
      </c>
    </row>
    <row r="1643" spans="6:45" x14ac:dyDescent="0.3">
      <c r="F1643">
        <v>1641</v>
      </c>
      <c r="G1643" s="31">
        <f t="shared" si="164"/>
        <v>4.8377362052297865</v>
      </c>
      <c r="H1643" s="35">
        <f>Tool!$E$10+('Trajectory Map'!G1643*SIN(RADIANS(90-2*DEGREES(ASIN($D$5/2000))))/COS(RADIANS(90-2*DEGREES(ASIN($D$5/2000))))-('Trajectory Map'!G1643*'Trajectory Map'!G1643/((VLOOKUP($D$5,$AD$3:$AR$2002,15,FALSE)*4*COS(RADIANS(90-2*DEGREES(ASIN($D$5/2000))))*COS(RADIANS(90-2*DEGREES(ASIN($D$5/2000))))))))</f>
        <v>2.0632796157313846</v>
      </c>
      <c r="AD1643" s="33">
        <f t="shared" si="168"/>
        <v>1641</v>
      </c>
      <c r="AE1643" s="33">
        <f t="shared" si="165"/>
        <v>1143.2930507966887</v>
      </c>
      <c r="AH1643" s="33">
        <f t="shared" si="166"/>
        <v>55.134877032901777</v>
      </c>
      <c r="AI1643" s="33">
        <f t="shared" si="167"/>
        <v>34.865122967098223</v>
      </c>
      <c r="AK1643" s="75">
        <f t="shared" si="169"/>
        <v>-20.269754065803554</v>
      </c>
      <c r="AN1643" s="64"/>
      <c r="AQ1643" s="64"/>
      <c r="AR1643" s="75">
        <f>(SQRT((SIN(RADIANS(90-DEGREES(ASIN(AD1643/2000))))*SQRT(2*Basic!$C$4*9.81)*Tool!$B$125*SIN(RADIANS(90-DEGREES(ASIN(AD1643/2000))))*SQRT(2*Basic!$C$4*9.81)*Tool!$B$125)+(COS(RADIANS(90-DEGREES(ASIN(AD1643/2000))))*SQRT(2*Basic!$C$4*9.81)*COS(RADIANS(90-DEGREES(ASIN(AD1643/2000))))*SQRT(2*Basic!$C$4*9.81))))*(SQRT((SIN(RADIANS(90-DEGREES(ASIN(AD1643/2000))))*SQRT(2*Basic!$C$4*9.81)*Tool!$B$125*SIN(RADIANS(90-DEGREES(ASIN(AD1643/2000))))*SQRT(2*Basic!$C$4*9.81)*Tool!$B$125)+(COS(RADIANS(90-DEGREES(ASIN(AD1643/2000))))*SQRT(2*Basic!$C$4*9.81)*COS(RADIANS(90-DEGREES(ASIN(AD1643/2000))))*SQRT(2*Basic!$C$4*9.81))))/(2*9.81)</f>
        <v>1.54957446729</v>
      </c>
      <c r="AS1643" s="75">
        <f>(1/9.81)*((SQRT((SIN(RADIANS(90-DEGREES(ASIN(AD1643/2000))))*SQRT(2*Basic!$C$4*9.81)*Tool!$B$125*SIN(RADIANS(90-DEGREES(ASIN(AD1643/2000))))*SQRT(2*Basic!$C$4*9.81)*Tool!$B$125)+(COS(RADIANS(90-DEGREES(ASIN(AD1643/2000))))*SQRT(2*Basic!$C$4*9.81)*COS(RADIANS(90-DEGREES(ASIN(AD1643/2000))))*SQRT(2*Basic!$C$4*9.81))))*SIN(RADIANS(AK1643))+(SQRT(((SQRT((SIN(RADIANS(90-DEGREES(ASIN(AD1643/2000))))*SQRT(2*Basic!$C$4*9.81)*Tool!$B$125*SIN(RADIANS(90-DEGREES(ASIN(AD1643/2000))))*SQRT(2*Basic!$C$4*9.81)*Tool!$B$125)+(COS(RADIANS(90-DEGREES(ASIN(AD1643/2000))))*SQRT(2*Basic!$C$4*9.81)*COS(RADIANS(90-DEGREES(ASIN(AD1643/2000))))*SQRT(2*Basic!$C$4*9.81))))*SIN(RADIANS(AK1643))*(SQRT((SIN(RADIANS(90-DEGREES(ASIN(AD1643/2000))))*SQRT(2*Basic!$C$4*9.81)*Tool!$B$125*SIN(RADIANS(90-DEGREES(ASIN(AD1643/2000))))*SQRT(2*Basic!$C$4*9.81)*Tool!$B$125)+(COS(RADIANS(90-DEGREES(ASIN(AD1643/2000))))*SQRT(2*Basic!$C$4*9.81)*COS(RADIANS(90-DEGREES(ASIN(AD1643/2000))))*SQRT(2*Basic!$C$4*9.81))))*SIN(RADIANS(AK1643)))-19.62*(-Basic!$C$3))))*(SQRT((SIN(RADIANS(90-DEGREES(ASIN(AD1643/2000))))*SQRT(2*Basic!$C$4*9.81)*Tool!$B$125*SIN(RADIANS(90-DEGREES(ASIN(AD1643/2000))))*SQRT(2*Basic!$C$4*9.81)*Tool!$B$125)+(COS(RADIANS(90-DEGREES(ASIN(AD1643/2000))))*SQRT(2*Basic!$C$4*9.81)*COS(RADIANS(90-DEGREES(ASIN(AD1643/2000))))*SQRT(2*Basic!$C$4*9.81))))*COS(RADIANS(AK1643))</f>
        <v>4.8014892972618677</v>
      </c>
    </row>
    <row r="1644" spans="6:45" x14ac:dyDescent="0.3">
      <c r="F1644">
        <v>1642</v>
      </c>
      <c r="G1644" s="31">
        <f t="shared" si="164"/>
        <v>4.840684246792998</v>
      </c>
      <c r="H1644" s="35">
        <f>Tool!$E$10+('Trajectory Map'!G1644*SIN(RADIANS(90-2*DEGREES(ASIN($D$5/2000))))/COS(RADIANS(90-2*DEGREES(ASIN($D$5/2000))))-('Trajectory Map'!G1644*'Trajectory Map'!G1644/((VLOOKUP($D$5,$AD$3:$AR$2002,15,FALSE)*4*COS(RADIANS(90-2*DEGREES(ASIN($D$5/2000))))*COS(RADIANS(90-2*DEGREES(ASIN($D$5/2000))))))))</f>
        <v>2.0580452389881319</v>
      </c>
      <c r="AD1644" s="33">
        <f t="shared" si="168"/>
        <v>1642</v>
      </c>
      <c r="AE1644" s="33">
        <f t="shared" si="165"/>
        <v>1141.8563832636746</v>
      </c>
      <c r="AH1644" s="33">
        <f t="shared" si="166"/>
        <v>55.185023229033796</v>
      </c>
      <c r="AI1644" s="33">
        <f t="shared" si="167"/>
        <v>34.814976770966204</v>
      </c>
      <c r="AK1644" s="75">
        <f t="shared" si="169"/>
        <v>-20.370046458067591</v>
      </c>
      <c r="AN1644" s="64"/>
      <c r="AQ1644" s="64"/>
      <c r="AR1644" s="75">
        <f>(SQRT((SIN(RADIANS(90-DEGREES(ASIN(AD1644/2000))))*SQRT(2*Basic!$C$4*9.81)*Tool!$B$125*SIN(RADIANS(90-DEGREES(ASIN(AD1644/2000))))*SQRT(2*Basic!$C$4*9.81)*Tool!$B$125)+(COS(RADIANS(90-DEGREES(ASIN(AD1644/2000))))*SQRT(2*Basic!$C$4*9.81)*COS(RADIANS(90-DEGREES(ASIN(AD1644/2000))))*SQRT(2*Basic!$C$4*9.81))))*(SQRT((SIN(RADIANS(90-DEGREES(ASIN(AD1644/2000))))*SQRT(2*Basic!$C$4*9.81)*Tool!$B$125*SIN(RADIANS(90-DEGREES(ASIN(AD1644/2000))))*SQRT(2*Basic!$C$4*9.81)*Tool!$B$125)+(COS(RADIANS(90-DEGREES(ASIN(AD1644/2000))))*SQRT(2*Basic!$C$4*9.81)*COS(RADIANS(90-DEGREES(ASIN(AD1644/2000))))*SQRT(2*Basic!$C$4*9.81))))/(2*9.81)</f>
        <v>1.5504546067600002</v>
      </c>
      <c r="AS1644" s="75">
        <f>(1/9.81)*((SQRT((SIN(RADIANS(90-DEGREES(ASIN(AD1644/2000))))*SQRT(2*Basic!$C$4*9.81)*Tool!$B$125*SIN(RADIANS(90-DEGREES(ASIN(AD1644/2000))))*SQRT(2*Basic!$C$4*9.81)*Tool!$B$125)+(COS(RADIANS(90-DEGREES(ASIN(AD1644/2000))))*SQRT(2*Basic!$C$4*9.81)*COS(RADIANS(90-DEGREES(ASIN(AD1644/2000))))*SQRT(2*Basic!$C$4*9.81))))*SIN(RADIANS(AK1644))+(SQRT(((SQRT((SIN(RADIANS(90-DEGREES(ASIN(AD1644/2000))))*SQRT(2*Basic!$C$4*9.81)*Tool!$B$125*SIN(RADIANS(90-DEGREES(ASIN(AD1644/2000))))*SQRT(2*Basic!$C$4*9.81)*Tool!$B$125)+(COS(RADIANS(90-DEGREES(ASIN(AD1644/2000))))*SQRT(2*Basic!$C$4*9.81)*COS(RADIANS(90-DEGREES(ASIN(AD1644/2000))))*SQRT(2*Basic!$C$4*9.81))))*SIN(RADIANS(AK1644))*(SQRT((SIN(RADIANS(90-DEGREES(ASIN(AD1644/2000))))*SQRT(2*Basic!$C$4*9.81)*Tool!$B$125*SIN(RADIANS(90-DEGREES(ASIN(AD1644/2000))))*SQRT(2*Basic!$C$4*9.81)*Tool!$B$125)+(COS(RADIANS(90-DEGREES(ASIN(AD1644/2000))))*SQRT(2*Basic!$C$4*9.81)*COS(RADIANS(90-DEGREES(ASIN(AD1644/2000))))*SQRT(2*Basic!$C$4*9.81))))*SIN(RADIANS(AK1644)))-19.62*(-Basic!$C$3))))*(SQRT((SIN(RADIANS(90-DEGREES(ASIN(AD1644/2000))))*SQRT(2*Basic!$C$4*9.81)*Tool!$B$125*SIN(RADIANS(90-DEGREES(ASIN(AD1644/2000))))*SQRT(2*Basic!$C$4*9.81)*Tool!$B$125)+(COS(RADIANS(90-DEGREES(ASIN(AD1644/2000))))*SQRT(2*Basic!$C$4*9.81)*COS(RADIANS(90-DEGREES(ASIN(AD1644/2000))))*SQRT(2*Basic!$C$4*9.81))))*COS(RADIANS(AK1644))</f>
        <v>4.7955619083050109</v>
      </c>
    </row>
    <row r="1645" spans="6:45" x14ac:dyDescent="0.3">
      <c r="F1645">
        <v>1643</v>
      </c>
      <c r="G1645" s="31">
        <f t="shared" si="164"/>
        <v>4.8436322883562086</v>
      </c>
      <c r="H1645" s="35">
        <f>Tool!$E$10+('Trajectory Map'!G1645*SIN(RADIANS(90-2*DEGREES(ASIN($D$5/2000))))/COS(RADIANS(90-2*DEGREES(ASIN($D$5/2000))))-('Trajectory Map'!G1645*'Trajectory Map'!G1645/((VLOOKUP($D$5,$AD$3:$AR$2002,15,FALSE)*4*COS(RADIANS(90-2*DEGREES(ASIN($D$5/2000))))*COS(RADIANS(90-2*DEGREES(ASIN($D$5/2000))))))))</f>
        <v>2.0528074086513666</v>
      </c>
      <c r="AD1645" s="33">
        <f t="shared" si="168"/>
        <v>1643</v>
      </c>
      <c r="AE1645" s="33">
        <f t="shared" si="165"/>
        <v>1140.4170289854496</v>
      </c>
      <c r="AH1645" s="33">
        <f t="shared" si="166"/>
        <v>55.235232617215729</v>
      </c>
      <c r="AI1645" s="33">
        <f t="shared" si="167"/>
        <v>34.764767382784271</v>
      </c>
      <c r="AK1645" s="75">
        <f t="shared" si="169"/>
        <v>-20.470465234431458</v>
      </c>
      <c r="AN1645" s="64"/>
      <c r="AQ1645" s="64"/>
      <c r="AR1645" s="75">
        <f>(SQRT((SIN(RADIANS(90-DEGREES(ASIN(AD1645/2000))))*SQRT(2*Basic!$C$4*9.81)*Tool!$B$125*SIN(RADIANS(90-DEGREES(ASIN(AD1645/2000))))*SQRT(2*Basic!$C$4*9.81)*Tool!$B$125)+(COS(RADIANS(90-DEGREES(ASIN(AD1645/2000))))*SQRT(2*Basic!$C$4*9.81)*COS(RADIANS(90-DEGREES(ASIN(AD1645/2000))))*SQRT(2*Basic!$C$4*9.81))))*(SQRT((SIN(RADIANS(90-DEGREES(ASIN(AD1645/2000))))*SQRT(2*Basic!$C$4*9.81)*Tool!$B$125*SIN(RADIANS(90-DEGREES(ASIN(AD1645/2000))))*SQRT(2*Basic!$C$4*9.81)*Tool!$B$125)+(COS(RADIANS(90-DEGREES(ASIN(AD1645/2000))))*SQRT(2*Basic!$C$4*9.81)*COS(RADIANS(90-DEGREES(ASIN(AD1645/2000))))*SQRT(2*Basic!$C$4*9.81))))/(2*9.81)</f>
        <v>1.5513352824100002</v>
      </c>
      <c r="AS1645" s="75">
        <f>(1/9.81)*((SQRT((SIN(RADIANS(90-DEGREES(ASIN(AD1645/2000))))*SQRT(2*Basic!$C$4*9.81)*Tool!$B$125*SIN(RADIANS(90-DEGREES(ASIN(AD1645/2000))))*SQRT(2*Basic!$C$4*9.81)*Tool!$B$125)+(COS(RADIANS(90-DEGREES(ASIN(AD1645/2000))))*SQRT(2*Basic!$C$4*9.81)*COS(RADIANS(90-DEGREES(ASIN(AD1645/2000))))*SQRT(2*Basic!$C$4*9.81))))*SIN(RADIANS(AK1645))+(SQRT(((SQRT((SIN(RADIANS(90-DEGREES(ASIN(AD1645/2000))))*SQRT(2*Basic!$C$4*9.81)*Tool!$B$125*SIN(RADIANS(90-DEGREES(ASIN(AD1645/2000))))*SQRT(2*Basic!$C$4*9.81)*Tool!$B$125)+(COS(RADIANS(90-DEGREES(ASIN(AD1645/2000))))*SQRT(2*Basic!$C$4*9.81)*COS(RADIANS(90-DEGREES(ASIN(AD1645/2000))))*SQRT(2*Basic!$C$4*9.81))))*SIN(RADIANS(AK1645))*(SQRT((SIN(RADIANS(90-DEGREES(ASIN(AD1645/2000))))*SQRT(2*Basic!$C$4*9.81)*Tool!$B$125*SIN(RADIANS(90-DEGREES(ASIN(AD1645/2000))))*SQRT(2*Basic!$C$4*9.81)*Tool!$B$125)+(COS(RADIANS(90-DEGREES(ASIN(AD1645/2000))))*SQRT(2*Basic!$C$4*9.81)*COS(RADIANS(90-DEGREES(ASIN(AD1645/2000))))*SQRT(2*Basic!$C$4*9.81))))*SIN(RADIANS(AK1645)))-19.62*(-Basic!$C$3))))*(SQRT((SIN(RADIANS(90-DEGREES(ASIN(AD1645/2000))))*SQRT(2*Basic!$C$4*9.81)*Tool!$B$125*SIN(RADIANS(90-DEGREES(ASIN(AD1645/2000))))*SQRT(2*Basic!$C$4*9.81)*Tool!$B$125)+(COS(RADIANS(90-DEGREES(ASIN(AD1645/2000))))*SQRT(2*Basic!$C$4*9.81)*COS(RADIANS(90-DEGREES(ASIN(AD1645/2000))))*SQRT(2*Basic!$C$4*9.81))))*COS(RADIANS(AK1645))</f>
        <v>4.7896171737328688</v>
      </c>
    </row>
    <row r="1646" spans="6:45" x14ac:dyDescent="0.3">
      <c r="F1646">
        <v>1644</v>
      </c>
      <c r="G1646" s="31">
        <f t="shared" si="164"/>
        <v>4.8465803299194201</v>
      </c>
      <c r="H1646" s="35">
        <f>Tool!$E$10+('Trajectory Map'!G1646*SIN(RADIANS(90-2*DEGREES(ASIN($D$5/2000))))/COS(RADIANS(90-2*DEGREES(ASIN($D$5/2000))))-('Trajectory Map'!G1646*'Trajectory Map'!G1646/((VLOOKUP($D$5,$AD$3:$AR$2002,15,FALSE)*4*COS(RADIANS(90-2*DEGREES(ASIN($D$5/2000))))*COS(RADIANS(90-2*DEGREES(ASIN($D$5/2000))))))))</f>
        <v>2.0475661247210857</v>
      </c>
      <c r="AD1646" s="33">
        <f t="shared" si="168"/>
        <v>1644</v>
      </c>
      <c r="AE1646" s="33">
        <f t="shared" si="165"/>
        <v>1138.9749777760703</v>
      </c>
      <c r="AH1646" s="33">
        <f t="shared" si="166"/>
        <v>55.285505475650979</v>
      </c>
      <c r="AI1646" s="33">
        <f t="shared" si="167"/>
        <v>34.714494524349021</v>
      </c>
      <c r="AK1646" s="75">
        <f t="shared" si="169"/>
        <v>-20.571010951301957</v>
      </c>
      <c r="AN1646" s="64"/>
      <c r="AQ1646" s="64"/>
      <c r="AR1646" s="75">
        <f>(SQRT((SIN(RADIANS(90-DEGREES(ASIN(AD1646/2000))))*SQRT(2*Basic!$C$4*9.81)*Tool!$B$125*SIN(RADIANS(90-DEGREES(ASIN(AD1646/2000))))*SQRT(2*Basic!$C$4*9.81)*Tool!$B$125)+(COS(RADIANS(90-DEGREES(ASIN(AD1646/2000))))*SQRT(2*Basic!$C$4*9.81)*COS(RADIANS(90-DEGREES(ASIN(AD1646/2000))))*SQRT(2*Basic!$C$4*9.81))))*(SQRT((SIN(RADIANS(90-DEGREES(ASIN(AD1646/2000))))*SQRT(2*Basic!$C$4*9.81)*Tool!$B$125*SIN(RADIANS(90-DEGREES(ASIN(AD1646/2000))))*SQRT(2*Basic!$C$4*9.81)*Tool!$B$125)+(COS(RADIANS(90-DEGREES(ASIN(AD1646/2000))))*SQRT(2*Basic!$C$4*9.81)*COS(RADIANS(90-DEGREES(ASIN(AD1646/2000))))*SQRT(2*Basic!$C$4*9.81))))/(2*9.81)</f>
        <v>1.5522164942399996</v>
      </c>
      <c r="AS1646" s="75">
        <f>(1/9.81)*((SQRT((SIN(RADIANS(90-DEGREES(ASIN(AD1646/2000))))*SQRT(2*Basic!$C$4*9.81)*Tool!$B$125*SIN(RADIANS(90-DEGREES(ASIN(AD1646/2000))))*SQRT(2*Basic!$C$4*9.81)*Tool!$B$125)+(COS(RADIANS(90-DEGREES(ASIN(AD1646/2000))))*SQRT(2*Basic!$C$4*9.81)*COS(RADIANS(90-DEGREES(ASIN(AD1646/2000))))*SQRT(2*Basic!$C$4*9.81))))*SIN(RADIANS(AK1646))+(SQRT(((SQRT((SIN(RADIANS(90-DEGREES(ASIN(AD1646/2000))))*SQRT(2*Basic!$C$4*9.81)*Tool!$B$125*SIN(RADIANS(90-DEGREES(ASIN(AD1646/2000))))*SQRT(2*Basic!$C$4*9.81)*Tool!$B$125)+(COS(RADIANS(90-DEGREES(ASIN(AD1646/2000))))*SQRT(2*Basic!$C$4*9.81)*COS(RADIANS(90-DEGREES(ASIN(AD1646/2000))))*SQRT(2*Basic!$C$4*9.81))))*SIN(RADIANS(AK1646))*(SQRT((SIN(RADIANS(90-DEGREES(ASIN(AD1646/2000))))*SQRT(2*Basic!$C$4*9.81)*Tool!$B$125*SIN(RADIANS(90-DEGREES(ASIN(AD1646/2000))))*SQRT(2*Basic!$C$4*9.81)*Tool!$B$125)+(COS(RADIANS(90-DEGREES(ASIN(AD1646/2000))))*SQRT(2*Basic!$C$4*9.81)*COS(RADIANS(90-DEGREES(ASIN(AD1646/2000))))*SQRT(2*Basic!$C$4*9.81))))*SIN(RADIANS(AK1646)))-19.62*(-Basic!$C$3))))*(SQRT((SIN(RADIANS(90-DEGREES(ASIN(AD1646/2000))))*SQRT(2*Basic!$C$4*9.81)*Tool!$B$125*SIN(RADIANS(90-DEGREES(ASIN(AD1646/2000))))*SQRT(2*Basic!$C$4*9.81)*Tool!$B$125)+(COS(RADIANS(90-DEGREES(ASIN(AD1646/2000))))*SQRT(2*Basic!$C$4*9.81)*COS(RADIANS(90-DEGREES(ASIN(AD1646/2000))))*SQRT(2*Basic!$C$4*9.81))))*COS(RADIANS(AK1646))</f>
        <v>4.7836550752254849</v>
      </c>
    </row>
    <row r="1647" spans="6:45" x14ac:dyDescent="0.3">
      <c r="F1647">
        <v>1645</v>
      </c>
      <c r="G1647" s="31">
        <f t="shared" si="164"/>
        <v>4.8495283714826316</v>
      </c>
      <c r="H1647" s="35">
        <f>Tool!$E$10+('Trajectory Map'!G1647*SIN(RADIANS(90-2*DEGREES(ASIN($D$5/2000))))/COS(RADIANS(90-2*DEGREES(ASIN($D$5/2000))))-('Trajectory Map'!G1647*'Trajectory Map'!G1647/((VLOOKUP($D$5,$AD$3:$AR$2002,15,FALSE)*4*COS(RADIANS(90-2*DEGREES(ASIN($D$5/2000))))*COS(RADIANS(90-2*DEGREES(ASIN($D$5/2000))))))))</f>
        <v>2.0423213871972901</v>
      </c>
      <c r="AD1647" s="33">
        <f t="shared" si="168"/>
        <v>1645</v>
      </c>
      <c r="AE1647" s="33">
        <f t="shared" si="165"/>
        <v>1137.5302193788084</v>
      </c>
      <c r="AH1647" s="33">
        <f t="shared" si="166"/>
        <v>55.335842084501657</v>
      </c>
      <c r="AI1647" s="33">
        <f t="shared" si="167"/>
        <v>34.664157915498343</v>
      </c>
      <c r="AK1647" s="75">
        <f t="shared" si="169"/>
        <v>-20.671684169003314</v>
      </c>
      <c r="AN1647" s="64"/>
      <c r="AQ1647" s="64"/>
      <c r="AR1647" s="75">
        <f>(SQRT((SIN(RADIANS(90-DEGREES(ASIN(AD1647/2000))))*SQRT(2*Basic!$C$4*9.81)*Tool!$B$125*SIN(RADIANS(90-DEGREES(ASIN(AD1647/2000))))*SQRT(2*Basic!$C$4*9.81)*Tool!$B$125)+(COS(RADIANS(90-DEGREES(ASIN(AD1647/2000))))*SQRT(2*Basic!$C$4*9.81)*COS(RADIANS(90-DEGREES(ASIN(AD1647/2000))))*SQRT(2*Basic!$C$4*9.81))))*(SQRT((SIN(RADIANS(90-DEGREES(ASIN(AD1647/2000))))*SQRT(2*Basic!$C$4*9.81)*Tool!$B$125*SIN(RADIANS(90-DEGREES(ASIN(AD1647/2000))))*SQRT(2*Basic!$C$4*9.81)*Tool!$B$125)+(COS(RADIANS(90-DEGREES(ASIN(AD1647/2000))))*SQRT(2*Basic!$C$4*9.81)*COS(RADIANS(90-DEGREES(ASIN(AD1647/2000))))*SQRT(2*Basic!$C$4*9.81))))/(2*9.81)</f>
        <v>1.5530982422500001</v>
      </c>
      <c r="AS1647" s="75">
        <f>(1/9.81)*((SQRT((SIN(RADIANS(90-DEGREES(ASIN(AD1647/2000))))*SQRT(2*Basic!$C$4*9.81)*Tool!$B$125*SIN(RADIANS(90-DEGREES(ASIN(AD1647/2000))))*SQRT(2*Basic!$C$4*9.81)*Tool!$B$125)+(COS(RADIANS(90-DEGREES(ASIN(AD1647/2000))))*SQRT(2*Basic!$C$4*9.81)*COS(RADIANS(90-DEGREES(ASIN(AD1647/2000))))*SQRT(2*Basic!$C$4*9.81))))*SIN(RADIANS(AK1647))+(SQRT(((SQRT((SIN(RADIANS(90-DEGREES(ASIN(AD1647/2000))))*SQRT(2*Basic!$C$4*9.81)*Tool!$B$125*SIN(RADIANS(90-DEGREES(ASIN(AD1647/2000))))*SQRT(2*Basic!$C$4*9.81)*Tool!$B$125)+(COS(RADIANS(90-DEGREES(ASIN(AD1647/2000))))*SQRT(2*Basic!$C$4*9.81)*COS(RADIANS(90-DEGREES(ASIN(AD1647/2000))))*SQRT(2*Basic!$C$4*9.81))))*SIN(RADIANS(AK1647))*(SQRT((SIN(RADIANS(90-DEGREES(ASIN(AD1647/2000))))*SQRT(2*Basic!$C$4*9.81)*Tool!$B$125*SIN(RADIANS(90-DEGREES(ASIN(AD1647/2000))))*SQRT(2*Basic!$C$4*9.81)*Tool!$B$125)+(COS(RADIANS(90-DEGREES(ASIN(AD1647/2000))))*SQRT(2*Basic!$C$4*9.81)*COS(RADIANS(90-DEGREES(ASIN(AD1647/2000))))*SQRT(2*Basic!$C$4*9.81))))*SIN(RADIANS(AK1647)))-19.62*(-Basic!$C$3))))*(SQRT((SIN(RADIANS(90-DEGREES(ASIN(AD1647/2000))))*SQRT(2*Basic!$C$4*9.81)*Tool!$B$125*SIN(RADIANS(90-DEGREES(ASIN(AD1647/2000))))*SQRT(2*Basic!$C$4*9.81)*Tool!$B$125)+(COS(RADIANS(90-DEGREES(ASIN(AD1647/2000))))*SQRT(2*Basic!$C$4*9.81)*COS(RADIANS(90-DEGREES(ASIN(AD1647/2000))))*SQRT(2*Basic!$C$4*9.81))))*COS(RADIANS(AK1647))</f>
        <v>4.7776755942656193</v>
      </c>
    </row>
    <row r="1648" spans="6:45" x14ac:dyDescent="0.3">
      <c r="F1648">
        <v>1646</v>
      </c>
      <c r="G1648" s="31">
        <f t="shared" si="164"/>
        <v>4.8524764130458431</v>
      </c>
      <c r="H1648" s="35">
        <f>Tool!$E$10+('Trajectory Map'!G1648*SIN(RADIANS(90-2*DEGREES(ASIN($D$5/2000))))/COS(RADIANS(90-2*DEGREES(ASIN($D$5/2000))))-('Trajectory Map'!G1648*'Trajectory Map'!G1648/((VLOOKUP($D$5,$AD$3:$AR$2002,15,FALSE)*4*COS(RADIANS(90-2*DEGREES(ASIN($D$5/2000))))*COS(RADIANS(90-2*DEGREES(ASIN($D$5/2000))))))))</f>
        <v>2.0370731960799811</v>
      </c>
      <c r="AD1648" s="33">
        <f t="shared" si="168"/>
        <v>1646</v>
      </c>
      <c r="AE1648" s="33">
        <f t="shared" si="165"/>
        <v>1136.0827434654573</v>
      </c>
      <c r="AH1648" s="33">
        <f t="shared" si="166"/>
        <v>55.38624272590792</v>
      </c>
      <c r="AI1648" s="33">
        <f t="shared" si="167"/>
        <v>34.61375727409208</v>
      </c>
      <c r="AK1648" s="75">
        <f t="shared" si="169"/>
        <v>-20.772485451815839</v>
      </c>
      <c r="AN1648" s="64"/>
      <c r="AQ1648" s="64"/>
      <c r="AR1648" s="75">
        <f>(SQRT((SIN(RADIANS(90-DEGREES(ASIN(AD1648/2000))))*SQRT(2*Basic!$C$4*9.81)*Tool!$B$125*SIN(RADIANS(90-DEGREES(ASIN(AD1648/2000))))*SQRT(2*Basic!$C$4*9.81)*Tool!$B$125)+(COS(RADIANS(90-DEGREES(ASIN(AD1648/2000))))*SQRT(2*Basic!$C$4*9.81)*COS(RADIANS(90-DEGREES(ASIN(AD1648/2000))))*SQRT(2*Basic!$C$4*9.81))))*(SQRT((SIN(RADIANS(90-DEGREES(ASIN(AD1648/2000))))*SQRT(2*Basic!$C$4*9.81)*Tool!$B$125*SIN(RADIANS(90-DEGREES(ASIN(AD1648/2000))))*SQRT(2*Basic!$C$4*9.81)*Tool!$B$125)+(COS(RADIANS(90-DEGREES(ASIN(AD1648/2000))))*SQRT(2*Basic!$C$4*9.81)*COS(RADIANS(90-DEGREES(ASIN(AD1648/2000))))*SQRT(2*Basic!$C$4*9.81))))/(2*9.81)</f>
        <v>1.5539805264399997</v>
      </c>
      <c r="AS1648" s="75">
        <f>(1/9.81)*((SQRT((SIN(RADIANS(90-DEGREES(ASIN(AD1648/2000))))*SQRT(2*Basic!$C$4*9.81)*Tool!$B$125*SIN(RADIANS(90-DEGREES(ASIN(AD1648/2000))))*SQRT(2*Basic!$C$4*9.81)*Tool!$B$125)+(COS(RADIANS(90-DEGREES(ASIN(AD1648/2000))))*SQRT(2*Basic!$C$4*9.81)*COS(RADIANS(90-DEGREES(ASIN(AD1648/2000))))*SQRT(2*Basic!$C$4*9.81))))*SIN(RADIANS(AK1648))+(SQRT(((SQRT((SIN(RADIANS(90-DEGREES(ASIN(AD1648/2000))))*SQRT(2*Basic!$C$4*9.81)*Tool!$B$125*SIN(RADIANS(90-DEGREES(ASIN(AD1648/2000))))*SQRT(2*Basic!$C$4*9.81)*Tool!$B$125)+(COS(RADIANS(90-DEGREES(ASIN(AD1648/2000))))*SQRT(2*Basic!$C$4*9.81)*COS(RADIANS(90-DEGREES(ASIN(AD1648/2000))))*SQRT(2*Basic!$C$4*9.81))))*SIN(RADIANS(AK1648))*(SQRT((SIN(RADIANS(90-DEGREES(ASIN(AD1648/2000))))*SQRT(2*Basic!$C$4*9.81)*Tool!$B$125*SIN(RADIANS(90-DEGREES(ASIN(AD1648/2000))))*SQRT(2*Basic!$C$4*9.81)*Tool!$B$125)+(COS(RADIANS(90-DEGREES(ASIN(AD1648/2000))))*SQRT(2*Basic!$C$4*9.81)*COS(RADIANS(90-DEGREES(ASIN(AD1648/2000))))*SQRT(2*Basic!$C$4*9.81))))*SIN(RADIANS(AK1648)))-19.62*(-Basic!$C$3))))*(SQRT((SIN(RADIANS(90-DEGREES(ASIN(AD1648/2000))))*SQRT(2*Basic!$C$4*9.81)*Tool!$B$125*SIN(RADIANS(90-DEGREES(ASIN(AD1648/2000))))*SQRT(2*Basic!$C$4*9.81)*Tool!$B$125)+(COS(RADIANS(90-DEGREES(ASIN(AD1648/2000))))*SQRT(2*Basic!$C$4*9.81)*COS(RADIANS(90-DEGREES(ASIN(AD1648/2000))))*SQRT(2*Basic!$C$4*9.81))))*COS(RADIANS(AK1648))</f>
        <v>4.7716787121360031</v>
      </c>
    </row>
    <row r="1649" spans="6:45" x14ac:dyDescent="0.3">
      <c r="F1649">
        <v>1647</v>
      </c>
      <c r="G1649" s="31">
        <f t="shared" si="164"/>
        <v>4.8554244546090546</v>
      </c>
      <c r="H1649" s="35">
        <f>Tool!$E$10+('Trajectory Map'!G1649*SIN(RADIANS(90-2*DEGREES(ASIN($D$5/2000))))/COS(RADIANS(90-2*DEGREES(ASIN($D$5/2000))))-('Trajectory Map'!G1649*'Trajectory Map'!G1649/((VLOOKUP($D$5,$AD$3:$AR$2002,15,FALSE)*4*COS(RADIANS(90-2*DEGREES(ASIN($D$5/2000))))*COS(RADIANS(90-2*DEGREES(ASIN($D$5/2000))))))))</f>
        <v>2.0318215513691573</v>
      </c>
      <c r="AD1649" s="33">
        <f t="shared" si="168"/>
        <v>1647</v>
      </c>
      <c r="AE1649" s="33">
        <f t="shared" si="165"/>
        <v>1134.6325396356303</v>
      </c>
      <c r="AH1649" s="33">
        <f t="shared" si="166"/>
        <v>55.436707684007644</v>
      </c>
      <c r="AI1649" s="33">
        <f t="shared" si="167"/>
        <v>34.563292315992356</v>
      </c>
      <c r="AK1649" s="75">
        <f t="shared" si="169"/>
        <v>-20.873415368015287</v>
      </c>
      <c r="AN1649" s="64"/>
      <c r="AQ1649" s="64"/>
      <c r="AR1649" s="75">
        <f>(SQRT((SIN(RADIANS(90-DEGREES(ASIN(AD1649/2000))))*SQRT(2*Basic!$C$4*9.81)*Tool!$B$125*SIN(RADIANS(90-DEGREES(ASIN(AD1649/2000))))*SQRT(2*Basic!$C$4*9.81)*Tool!$B$125)+(COS(RADIANS(90-DEGREES(ASIN(AD1649/2000))))*SQRT(2*Basic!$C$4*9.81)*COS(RADIANS(90-DEGREES(ASIN(AD1649/2000))))*SQRT(2*Basic!$C$4*9.81))))*(SQRT((SIN(RADIANS(90-DEGREES(ASIN(AD1649/2000))))*SQRT(2*Basic!$C$4*9.81)*Tool!$B$125*SIN(RADIANS(90-DEGREES(ASIN(AD1649/2000))))*SQRT(2*Basic!$C$4*9.81)*Tool!$B$125)+(COS(RADIANS(90-DEGREES(ASIN(AD1649/2000))))*SQRT(2*Basic!$C$4*9.81)*COS(RADIANS(90-DEGREES(ASIN(AD1649/2000))))*SQRT(2*Basic!$C$4*9.81))))/(2*9.81)</f>
        <v>1.5548633468099999</v>
      </c>
      <c r="AS1649" s="75">
        <f>(1/9.81)*((SQRT((SIN(RADIANS(90-DEGREES(ASIN(AD1649/2000))))*SQRT(2*Basic!$C$4*9.81)*Tool!$B$125*SIN(RADIANS(90-DEGREES(ASIN(AD1649/2000))))*SQRT(2*Basic!$C$4*9.81)*Tool!$B$125)+(COS(RADIANS(90-DEGREES(ASIN(AD1649/2000))))*SQRT(2*Basic!$C$4*9.81)*COS(RADIANS(90-DEGREES(ASIN(AD1649/2000))))*SQRT(2*Basic!$C$4*9.81))))*SIN(RADIANS(AK1649))+(SQRT(((SQRT((SIN(RADIANS(90-DEGREES(ASIN(AD1649/2000))))*SQRT(2*Basic!$C$4*9.81)*Tool!$B$125*SIN(RADIANS(90-DEGREES(ASIN(AD1649/2000))))*SQRT(2*Basic!$C$4*9.81)*Tool!$B$125)+(COS(RADIANS(90-DEGREES(ASIN(AD1649/2000))))*SQRT(2*Basic!$C$4*9.81)*COS(RADIANS(90-DEGREES(ASIN(AD1649/2000))))*SQRT(2*Basic!$C$4*9.81))))*SIN(RADIANS(AK1649))*(SQRT((SIN(RADIANS(90-DEGREES(ASIN(AD1649/2000))))*SQRT(2*Basic!$C$4*9.81)*Tool!$B$125*SIN(RADIANS(90-DEGREES(ASIN(AD1649/2000))))*SQRT(2*Basic!$C$4*9.81)*Tool!$B$125)+(COS(RADIANS(90-DEGREES(ASIN(AD1649/2000))))*SQRT(2*Basic!$C$4*9.81)*COS(RADIANS(90-DEGREES(ASIN(AD1649/2000))))*SQRT(2*Basic!$C$4*9.81))))*SIN(RADIANS(AK1649)))-19.62*(-Basic!$C$3))))*(SQRT((SIN(RADIANS(90-DEGREES(ASIN(AD1649/2000))))*SQRT(2*Basic!$C$4*9.81)*Tool!$B$125*SIN(RADIANS(90-DEGREES(ASIN(AD1649/2000))))*SQRT(2*Basic!$C$4*9.81)*Tool!$B$125)+(COS(RADIANS(90-DEGREES(ASIN(AD1649/2000))))*SQRT(2*Basic!$C$4*9.81)*COS(RADIANS(90-DEGREES(ASIN(AD1649/2000))))*SQRT(2*Basic!$C$4*9.81))))*COS(RADIANS(AK1649))</f>
        <v>4.7656644099165542</v>
      </c>
    </row>
    <row r="1650" spans="6:45" x14ac:dyDescent="0.3">
      <c r="F1650">
        <v>1648</v>
      </c>
      <c r="G1650" s="31">
        <f t="shared" si="164"/>
        <v>4.8583724961722652</v>
      </c>
      <c r="H1650" s="35">
        <f>Tool!$E$10+('Trajectory Map'!G1650*SIN(RADIANS(90-2*DEGREES(ASIN($D$5/2000))))/COS(RADIANS(90-2*DEGREES(ASIN($D$5/2000))))-('Trajectory Map'!G1650*'Trajectory Map'!G1650/((VLOOKUP($D$5,$AD$3:$AR$2002,15,FALSE)*4*COS(RADIANS(90-2*DEGREES(ASIN($D$5/2000))))*COS(RADIANS(90-2*DEGREES(ASIN($D$5/2000))))))))</f>
        <v>2.0265664530648215</v>
      </c>
      <c r="AD1650" s="33">
        <f t="shared" si="168"/>
        <v>1648</v>
      </c>
      <c r="AE1650" s="33">
        <f t="shared" si="165"/>
        <v>1133.1795974160495</v>
      </c>
      <c r="AH1650" s="33">
        <f t="shared" si="166"/>
        <v>55.487237244956226</v>
      </c>
      <c r="AI1650" s="33">
        <f t="shared" si="167"/>
        <v>34.512762755043774</v>
      </c>
      <c r="AK1650" s="75">
        <f t="shared" si="169"/>
        <v>-20.974474489912453</v>
      </c>
      <c r="AN1650" s="64"/>
      <c r="AQ1650" s="64"/>
      <c r="AR1650" s="75">
        <f>(SQRT((SIN(RADIANS(90-DEGREES(ASIN(AD1650/2000))))*SQRT(2*Basic!$C$4*9.81)*Tool!$B$125*SIN(RADIANS(90-DEGREES(ASIN(AD1650/2000))))*SQRT(2*Basic!$C$4*9.81)*Tool!$B$125)+(COS(RADIANS(90-DEGREES(ASIN(AD1650/2000))))*SQRT(2*Basic!$C$4*9.81)*COS(RADIANS(90-DEGREES(ASIN(AD1650/2000))))*SQRT(2*Basic!$C$4*9.81))))*(SQRT((SIN(RADIANS(90-DEGREES(ASIN(AD1650/2000))))*SQRT(2*Basic!$C$4*9.81)*Tool!$B$125*SIN(RADIANS(90-DEGREES(ASIN(AD1650/2000))))*SQRT(2*Basic!$C$4*9.81)*Tool!$B$125)+(COS(RADIANS(90-DEGREES(ASIN(AD1650/2000))))*SQRT(2*Basic!$C$4*9.81)*COS(RADIANS(90-DEGREES(ASIN(AD1650/2000))))*SQRT(2*Basic!$C$4*9.81))))/(2*9.81)</f>
        <v>1.5557467033600001</v>
      </c>
      <c r="AS1650" s="75">
        <f>(1/9.81)*((SQRT((SIN(RADIANS(90-DEGREES(ASIN(AD1650/2000))))*SQRT(2*Basic!$C$4*9.81)*Tool!$B$125*SIN(RADIANS(90-DEGREES(ASIN(AD1650/2000))))*SQRT(2*Basic!$C$4*9.81)*Tool!$B$125)+(COS(RADIANS(90-DEGREES(ASIN(AD1650/2000))))*SQRT(2*Basic!$C$4*9.81)*COS(RADIANS(90-DEGREES(ASIN(AD1650/2000))))*SQRT(2*Basic!$C$4*9.81))))*SIN(RADIANS(AK1650))+(SQRT(((SQRT((SIN(RADIANS(90-DEGREES(ASIN(AD1650/2000))))*SQRT(2*Basic!$C$4*9.81)*Tool!$B$125*SIN(RADIANS(90-DEGREES(ASIN(AD1650/2000))))*SQRT(2*Basic!$C$4*9.81)*Tool!$B$125)+(COS(RADIANS(90-DEGREES(ASIN(AD1650/2000))))*SQRT(2*Basic!$C$4*9.81)*COS(RADIANS(90-DEGREES(ASIN(AD1650/2000))))*SQRT(2*Basic!$C$4*9.81))))*SIN(RADIANS(AK1650))*(SQRT((SIN(RADIANS(90-DEGREES(ASIN(AD1650/2000))))*SQRT(2*Basic!$C$4*9.81)*Tool!$B$125*SIN(RADIANS(90-DEGREES(ASIN(AD1650/2000))))*SQRT(2*Basic!$C$4*9.81)*Tool!$B$125)+(COS(RADIANS(90-DEGREES(ASIN(AD1650/2000))))*SQRT(2*Basic!$C$4*9.81)*COS(RADIANS(90-DEGREES(ASIN(AD1650/2000))))*SQRT(2*Basic!$C$4*9.81))))*SIN(RADIANS(AK1650)))-19.62*(-Basic!$C$3))))*(SQRT((SIN(RADIANS(90-DEGREES(ASIN(AD1650/2000))))*SQRT(2*Basic!$C$4*9.81)*Tool!$B$125*SIN(RADIANS(90-DEGREES(ASIN(AD1650/2000))))*SQRT(2*Basic!$C$4*9.81)*Tool!$B$125)+(COS(RADIANS(90-DEGREES(ASIN(AD1650/2000))))*SQRT(2*Basic!$C$4*9.81)*COS(RADIANS(90-DEGREES(ASIN(AD1650/2000))))*SQRT(2*Basic!$C$4*9.81))))*COS(RADIANS(AK1650))</f>
        <v>4.7596326684815624</v>
      </c>
    </row>
    <row r="1651" spans="6:45" x14ac:dyDescent="0.3">
      <c r="F1651">
        <v>1649</v>
      </c>
      <c r="G1651" s="31">
        <f t="shared" si="164"/>
        <v>4.8613205377354767</v>
      </c>
      <c r="H1651" s="35">
        <f>Tool!$E$10+('Trajectory Map'!G1651*SIN(RADIANS(90-2*DEGREES(ASIN($D$5/2000))))/COS(RADIANS(90-2*DEGREES(ASIN($D$5/2000))))-('Trajectory Map'!G1651*'Trajectory Map'!G1651/((VLOOKUP($D$5,$AD$3:$AR$2002,15,FALSE)*4*COS(RADIANS(90-2*DEGREES(ASIN($D$5/2000))))*COS(RADIANS(90-2*DEGREES(ASIN($D$5/2000))))))))</f>
        <v>2.0213079011669697</v>
      </c>
      <c r="AD1651" s="33">
        <f t="shared" si="168"/>
        <v>1649</v>
      </c>
      <c r="AE1651" s="33">
        <f t="shared" si="165"/>
        <v>1131.7239062598262</v>
      </c>
      <c r="AH1651" s="33">
        <f t="shared" si="166"/>
        <v>55.537831696946803</v>
      </c>
      <c r="AI1651" s="33">
        <f t="shared" si="167"/>
        <v>34.462168303053197</v>
      </c>
      <c r="AK1651" s="75">
        <f t="shared" si="169"/>
        <v>-21.075663393893606</v>
      </c>
      <c r="AN1651" s="64"/>
      <c r="AQ1651" s="64"/>
      <c r="AR1651" s="75">
        <f>(SQRT((SIN(RADIANS(90-DEGREES(ASIN(AD1651/2000))))*SQRT(2*Basic!$C$4*9.81)*Tool!$B$125*SIN(RADIANS(90-DEGREES(ASIN(AD1651/2000))))*SQRT(2*Basic!$C$4*9.81)*Tool!$B$125)+(COS(RADIANS(90-DEGREES(ASIN(AD1651/2000))))*SQRT(2*Basic!$C$4*9.81)*COS(RADIANS(90-DEGREES(ASIN(AD1651/2000))))*SQRT(2*Basic!$C$4*9.81))))*(SQRT((SIN(RADIANS(90-DEGREES(ASIN(AD1651/2000))))*SQRT(2*Basic!$C$4*9.81)*Tool!$B$125*SIN(RADIANS(90-DEGREES(ASIN(AD1651/2000))))*SQRT(2*Basic!$C$4*9.81)*Tool!$B$125)+(COS(RADIANS(90-DEGREES(ASIN(AD1651/2000))))*SQRT(2*Basic!$C$4*9.81)*COS(RADIANS(90-DEGREES(ASIN(AD1651/2000))))*SQRT(2*Basic!$C$4*9.81))))/(2*9.81)</f>
        <v>1.5566305960899998</v>
      </c>
      <c r="AS1651" s="75">
        <f>(1/9.81)*((SQRT((SIN(RADIANS(90-DEGREES(ASIN(AD1651/2000))))*SQRT(2*Basic!$C$4*9.81)*Tool!$B$125*SIN(RADIANS(90-DEGREES(ASIN(AD1651/2000))))*SQRT(2*Basic!$C$4*9.81)*Tool!$B$125)+(COS(RADIANS(90-DEGREES(ASIN(AD1651/2000))))*SQRT(2*Basic!$C$4*9.81)*COS(RADIANS(90-DEGREES(ASIN(AD1651/2000))))*SQRT(2*Basic!$C$4*9.81))))*SIN(RADIANS(AK1651))+(SQRT(((SQRT((SIN(RADIANS(90-DEGREES(ASIN(AD1651/2000))))*SQRT(2*Basic!$C$4*9.81)*Tool!$B$125*SIN(RADIANS(90-DEGREES(ASIN(AD1651/2000))))*SQRT(2*Basic!$C$4*9.81)*Tool!$B$125)+(COS(RADIANS(90-DEGREES(ASIN(AD1651/2000))))*SQRT(2*Basic!$C$4*9.81)*COS(RADIANS(90-DEGREES(ASIN(AD1651/2000))))*SQRT(2*Basic!$C$4*9.81))))*SIN(RADIANS(AK1651))*(SQRT((SIN(RADIANS(90-DEGREES(ASIN(AD1651/2000))))*SQRT(2*Basic!$C$4*9.81)*Tool!$B$125*SIN(RADIANS(90-DEGREES(ASIN(AD1651/2000))))*SQRT(2*Basic!$C$4*9.81)*Tool!$B$125)+(COS(RADIANS(90-DEGREES(ASIN(AD1651/2000))))*SQRT(2*Basic!$C$4*9.81)*COS(RADIANS(90-DEGREES(ASIN(AD1651/2000))))*SQRT(2*Basic!$C$4*9.81))))*SIN(RADIANS(AK1651)))-19.62*(-Basic!$C$3))))*(SQRT((SIN(RADIANS(90-DEGREES(ASIN(AD1651/2000))))*SQRT(2*Basic!$C$4*9.81)*Tool!$B$125*SIN(RADIANS(90-DEGREES(ASIN(AD1651/2000))))*SQRT(2*Basic!$C$4*9.81)*Tool!$B$125)+(COS(RADIANS(90-DEGREES(ASIN(AD1651/2000))))*SQRT(2*Basic!$C$4*9.81)*COS(RADIANS(90-DEGREES(ASIN(AD1651/2000))))*SQRT(2*Basic!$C$4*9.81))))*COS(RADIANS(AK1651))</f>
        <v>4.7535834684968377</v>
      </c>
    </row>
    <row r="1652" spans="6:45" x14ac:dyDescent="0.3">
      <c r="F1652">
        <v>1650</v>
      </c>
      <c r="G1652" s="31">
        <f t="shared" si="164"/>
        <v>4.8642685792986882</v>
      </c>
      <c r="H1652" s="35">
        <f>Tool!$E$10+('Trajectory Map'!G1652*SIN(RADIANS(90-2*DEGREES(ASIN($D$5/2000))))/COS(RADIANS(90-2*DEGREES(ASIN($D$5/2000))))-('Trajectory Map'!G1652*'Trajectory Map'!G1652/((VLOOKUP($D$5,$AD$3:$AR$2002,15,FALSE)*4*COS(RADIANS(90-2*DEGREES(ASIN($D$5/2000))))*COS(RADIANS(90-2*DEGREES(ASIN($D$5/2000))))))))</f>
        <v>2.016045895675604</v>
      </c>
      <c r="AD1652" s="33">
        <f t="shared" si="168"/>
        <v>1650</v>
      </c>
      <c r="AE1652" s="33">
        <f t="shared" si="165"/>
        <v>1130.2654555457316</v>
      </c>
      <c r="AH1652" s="33">
        <f t="shared" si="166"/>
        <v>55.588491330230553</v>
      </c>
      <c r="AI1652" s="33">
        <f t="shared" si="167"/>
        <v>34.411508669769447</v>
      </c>
      <c r="AK1652" s="75">
        <f t="shared" si="169"/>
        <v>-21.176982660461107</v>
      </c>
      <c r="AN1652" s="64"/>
      <c r="AQ1652" s="64"/>
      <c r="AR1652" s="75">
        <f>(SQRT((SIN(RADIANS(90-DEGREES(ASIN(AD1652/2000))))*SQRT(2*Basic!$C$4*9.81)*Tool!$B$125*SIN(RADIANS(90-DEGREES(ASIN(AD1652/2000))))*SQRT(2*Basic!$C$4*9.81)*Tool!$B$125)+(COS(RADIANS(90-DEGREES(ASIN(AD1652/2000))))*SQRT(2*Basic!$C$4*9.81)*COS(RADIANS(90-DEGREES(ASIN(AD1652/2000))))*SQRT(2*Basic!$C$4*9.81))))*(SQRT((SIN(RADIANS(90-DEGREES(ASIN(AD1652/2000))))*SQRT(2*Basic!$C$4*9.81)*Tool!$B$125*SIN(RADIANS(90-DEGREES(ASIN(AD1652/2000))))*SQRT(2*Basic!$C$4*9.81)*Tool!$B$125)+(COS(RADIANS(90-DEGREES(ASIN(AD1652/2000))))*SQRT(2*Basic!$C$4*9.81)*COS(RADIANS(90-DEGREES(ASIN(AD1652/2000))))*SQRT(2*Basic!$C$4*9.81))))/(2*9.81)</f>
        <v>1.5575150250000001</v>
      </c>
      <c r="AS1652" s="75">
        <f>(1/9.81)*((SQRT((SIN(RADIANS(90-DEGREES(ASIN(AD1652/2000))))*SQRT(2*Basic!$C$4*9.81)*Tool!$B$125*SIN(RADIANS(90-DEGREES(ASIN(AD1652/2000))))*SQRT(2*Basic!$C$4*9.81)*Tool!$B$125)+(COS(RADIANS(90-DEGREES(ASIN(AD1652/2000))))*SQRT(2*Basic!$C$4*9.81)*COS(RADIANS(90-DEGREES(ASIN(AD1652/2000))))*SQRT(2*Basic!$C$4*9.81))))*SIN(RADIANS(AK1652))+(SQRT(((SQRT((SIN(RADIANS(90-DEGREES(ASIN(AD1652/2000))))*SQRT(2*Basic!$C$4*9.81)*Tool!$B$125*SIN(RADIANS(90-DEGREES(ASIN(AD1652/2000))))*SQRT(2*Basic!$C$4*9.81)*Tool!$B$125)+(COS(RADIANS(90-DEGREES(ASIN(AD1652/2000))))*SQRT(2*Basic!$C$4*9.81)*COS(RADIANS(90-DEGREES(ASIN(AD1652/2000))))*SQRT(2*Basic!$C$4*9.81))))*SIN(RADIANS(AK1652))*(SQRT((SIN(RADIANS(90-DEGREES(ASIN(AD1652/2000))))*SQRT(2*Basic!$C$4*9.81)*Tool!$B$125*SIN(RADIANS(90-DEGREES(ASIN(AD1652/2000))))*SQRT(2*Basic!$C$4*9.81)*Tool!$B$125)+(COS(RADIANS(90-DEGREES(ASIN(AD1652/2000))))*SQRT(2*Basic!$C$4*9.81)*COS(RADIANS(90-DEGREES(ASIN(AD1652/2000))))*SQRT(2*Basic!$C$4*9.81))))*SIN(RADIANS(AK1652)))-19.62*(-Basic!$C$3))))*(SQRT((SIN(RADIANS(90-DEGREES(ASIN(AD1652/2000))))*SQRT(2*Basic!$C$4*9.81)*Tool!$B$125*SIN(RADIANS(90-DEGREES(ASIN(AD1652/2000))))*SQRT(2*Basic!$C$4*9.81)*Tool!$B$125)+(COS(RADIANS(90-DEGREES(ASIN(AD1652/2000))))*SQRT(2*Basic!$C$4*9.81)*COS(RADIANS(90-DEGREES(ASIN(AD1652/2000))))*SQRT(2*Basic!$C$4*9.81))))*COS(RADIANS(AK1652))</f>
        <v>4.7475167904168201</v>
      </c>
    </row>
    <row r="1653" spans="6:45" x14ac:dyDescent="0.3">
      <c r="F1653">
        <v>1651</v>
      </c>
      <c r="G1653" s="31">
        <f t="shared" si="164"/>
        <v>4.8672166208618997</v>
      </c>
      <c r="H1653" s="35">
        <f>Tool!$E$10+('Trajectory Map'!G1653*SIN(RADIANS(90-2*DEGREES(ASIN($D$5/2000))))/COS(RADIANS(90-2*DEGREES(ASIN($D$5/2000))))-('Trajectory Map'!G1653*'Trajectory Map'!G1653/((VLOOKUP($D$5,$AD$3:$AR$2002,15,FALSE)*4*COS(RADIANS(90-2*DEGREES(ASIN($D$5/2000))))*COS(RADIANS(90-2*DEGREES(ASIN($D$5/2000))))))))</f>
        <v>2.0107804365907245</v>
      </c>
      <c r="AD1653" s="33">
        <f t="shared" si="168"/>
        <v>1651</v>
      </c>
      <c r="AE1653" s="33">
        <f t="shared" si="165"/>
        <v>1128.8042345774577</v>
      </c>
      <c r="AH1653" s="33">
        <f t="shared" si="166"/>
        <v>55.639216437137399</v>
      </c>
      <c r="AI1653" s="33">
        <f t="shared" si="167"/>
        <v>34.360783562862601</v>
      </c>
      <c r="AK1653" s="75">
        <f t="shared" si="169"/>
        <v>-21.278432874274799</v>
      </c>
      <c r="AN1653" s="64"/>
      <c r="AQ1653" s="64"/>
      <c r="AR1653" s="75">
        <f>(SQRT((SIN(RADIANS(90-DEGREES(ASIN(AD1653/2000))))*SQRT(2*Basic!$C$4*9.81)*Tool!$B$125*SIN(RADIANS(90-DEGREES(ASIN(AD1653/2000))))*SQRT(2*Basic!$C$4*9.81)*Tool!$B$125)+(COS(RADIANS(90-DEGREES(ASIN(AD1653/2000))))*SQRT(2*Basic!$C$4*9.81)*COS(RADIANS(90-DEGREES(ASIN(AD1653/2000))))*SQRT(2*Basic!$C$4*9.81))))*(SQRT((SIN(RADIANS(90-DEGREES(ASIN(AD1653/2000))))*SQRT(2*Basic!$C$4*9.81)*Tool!$B$125*SIN(RADIANS(90-DEGREES(ASIN(AD1653/2000))))*SQRT(2*Basic!$C$4*9.81)*Tool!$B$125)+(COS(RADIANS(90-DEGREES(ASIN(AD1653/2000))))*SQRT(2*Basic!$C$4*9.81)*COS(RADIANS(90-DEGREES(ASIN(AD1653/2000))))*SQRT(2*Basic!$C$4*9.81))))/(2*9.81)</f>
        <v>1.5583999900899996</v>
      </c>
      <c r="AS1653" s="75">
        <f>(1/9.81)*((SQRT((SIN(RADIANS(90-DEGREES(ASIN(AD1653/2000))))*SQRT(2*Basic!$C$4*9.81)*Tool!$B$125*SIN(RADIANS(90-DEGREES(ASIN(AD1653/2000))))*SQRT(2*Basic!$C$4*9.81)*Tool!$B$125)+(COS(RADIANS(90-DEGREES(ASIN(AD1653/2000))))*SQRT(2*Basic!$C$4*9.81)*COS(RADIANS(90-DEGREES(ASIN(AD1653/2000))))*SQRT(2*Basic!$C$4*9.81))))*SIN(RADIANS(AK1653))+(SQRT(((SQRT((SIN(RADIANS(90-DEGREES(ASIN(AD1653/2000))))*SQRT(2*Basic!$C$4*9.81)*Tool!$B$125*SIN(RADIANS(90-DEGREES(ASIN(AD1653/2000))))*SQRT(2*Basic!$C$4*9.81)*Tool!$B$125)+(COS(RADIANS(90-DEGREES(ASIN(AD1653/2000))))*SQRT(2*Basic!$C$4*9.81)*COS(RADIANS(90-DEGREES(ASIN(AD1653/2000))))*SQRT(2*Basic!$C$4*9.81))))*SIN(RADIANS(AK1653))*(SQRT((SIN(RADIANS(90-DEGREES(ASIN(AD1653/2000))))*SQRT(2*Basic!$C$4*9.81)*Tool!$B$125*SIN(RADIANS(90-DEGREES(ASIN(AD1653/2000))))*SQRT(2*Basic!$C$4*9.81)*Tool!$B$125)+(COS(RADIANS(90-DEGREES(ASIN(AD1653/2000))))*SQRT(2*Basic!$C$4*9.81)*COS(RADIANS(90-DEGREES(ASIN(AD1653/2000))))*SQRT(2*Basic!$C$4*9.81))))*SIN(RADIANS(AK1653)))-19.62*(-Basic!$C$3))))*(SQRT((SIN(RADIANS(90-DEGREES(ASIN(AD1653/2000))))*SQRT(2*Basic!$C$4*9.81)*Tool!$B$125*SIN(RADIANS(90-DEGREES(ASIN(AD1653/2000))))*SQRT(2*Basic!$C$4*9.81)*Tool!$B$125)+(COS(RADIANS(90-DEGREES(ASIN(AD1653/2000))))*SQRT(2*Basic!$C$4*9.81)*COS(RADIANS(90-DEGREES(ASIN(AD1653/2000))))*SQRT(2*Basic!$C$4*9.81))))*COS(RADIANS(AK1653))</f>
        <v>4.7414326144816545</v>
      </c>
    </row>
    <row r="1654" spans="6:45" x14ac:dyDescent="0.3">
      <c r="F1654">
        <v>1652</v>
      </c>
      <c r="G1654" s="31">
        <f t="shared" si="164"/>
        <v>4.870164662425112</v>
      </c>
      <c r="H1654" s="35">
        <f>Tool!$E$10+('Trajectory Map'!G1654*SIN(RADIANS(90-2*DEGREES(ASIN($D$5/2000))))/COS(RADIANS(90-2*DEGREES(ASIN($D$5/2000))))-('Trajectory Map'!G1654*'Trajectory Map'!G1654/((VLOOKUP($D$5,$AD$3:$AR$2002,15,FALSE)*4*COS(RADIANS(90-2*DEGREES(ASIN($D$5/2000))))*COS(RADIANS(90-2*DEGREES(ASIN($D$5/2000))))))))</f>
        <v>2.0055115239123285</v>
      </c>
      <c r="AD1654" s="33">
        <f t="shared" si="168"/>
        <v>1652</v>
      </c>
      <c r="AE1654" s="33">
        <f t="shared" si="165"/>
        <v>1127.3402325828702</v>
      </c>
      <c r="AH1654" s="33">
        <f t="shared" si="166"/>
        <v>55.690007312096874</v>
      </c>
      <c r="AI1654" s="33">
        <f t="shared" si="167"/>
        <v>34.309992687903126</v>
      </c>
      <c r="AK1654" s="75">
        <f t="shared" si="169"/>
        <v>-21.380014624193748</v>
      </c>
      <c r="AN1654" s="64"/>
      <c r="AQ1654" s="64"/>
      <c r="AR1654" s="75">
        <f>(SQRT((SIN(RADIANS(90-DEGREES(ASIN(AD1654/2000))))*SQRT(2*Basic!$C$4*9.81)*Tool!$B$125*SIN(RADIANS(90-DEGREES(ASIN(AD1654/2000))))*SQRT(2*Basic!$C$4*9.81)*Tool!$B$125)+(COS(RADIANS(90-DEGREES(ASIN(AD1654/2000))))*SQRT(2*Basic!$C$4*9.81)*COS(RADIANS(90-DEGREES(ASIN(AD1654/2000))))*SQRT(2*Basic!$C$4*9.81))))*(SQRT((SIN(RADIANS(90-DEGREES(ASIN(AD1654/2000))))*SQRT(2*Basic!$C$4*9.81)*Tool!$B$125*SIN(RADIANS(90-DEGREES(ASIN(AD1654/2000))))*SQRT(2*Basic!$C$4*9.81)*Tool!$B$125)+(COS(RADIANS(90-DEGREES(ASIN(AD1654/2000))))*SQRT(2*Basic!$C$4*9.81)*COS(RADIANS(90-DEGREES(ASIN(AD1654/2000))))*SQRT(2*Basic!$C$4*9.81))))/(2*9.81)</f>
        <v>1.5592854913599998</v>
      </c>
      <c r="AS1654" s="75">
        <f>(1/9.81)*((SQRT((SIN(RADIANS(90-DEGREES(ASIN(AD1654/2000))))*SQRT(2*Basic!$C$4*9.81)*Tool!$B$125*SIN(RADIANS(90-DEGREES(ASIN(AD1654/2000))))*SQRT(2*Basic!$C$4*9.81)*Tool!$B$125)+(COS(RADIANS(90-DEGREES(ASIN(AD1654/2000))))*SQRT(2*Basic!$C$4*9.81)*COS(RADIANS(90-DEGREES(ASIN(AD1654/2000))))*SQRT(2*Basic!$C$4*9.81))))*SIN(RADIANS(AK1654))+(SQRT(((SQRT((SIN(RADIANS(90-DEGREES(ASIN(AD1654/2000))))*SQRT(2*Basic!$C$4*9.81)*Tool!$B$125*SIN(RADIANS(90-DEGREES(ASIN(AD1654/2000))))*SQRT(2*Basic!$C$4*9.81)*Tool!$B$125)+(COS(RADIANS(90-DEGREES(ASIN(AD1654/2000))))*SQRT(2*Basic!$C$4*9.81)*COS(RADIANS(90-DEGREES(ASIN(AD1654/2000))))*SQRT(2*Basic!$C$4*9.81))))*SIN(RADIANS(AK1654))*(SQRT((SIN(RADIANS(90-DEGREES(ASIN(AD1654/2000))))*SQRT(2*Basic!$C$4*9.81)*Tool!$B$125*SIN(RADIANS(90-DEGREES(ASIN(AD1654/2000))))*SQRT(2*Basic!$C$4*9.81)*Tool!$B$125)+(COS(RADIANS(90-DEGREES(ASIN(AD1654/2000))))*SQRT(2*Basic!$C$4*9.81)*COS(RADIANS(90-DEGREES(ASIN(AD1654/2000))))*SQRT(2*Basic!$C$4*9.81))))*SIN(RADIANS(AK1654)))-19.62*(-Basic!$C$3))))*(SQRT((SIN(RADIANS(90-DEGREES(ASIN(AD1654/2000))))*SQRT(2*Basic!$C$4*9.81)*Tool!$B$125*SIN(RADIANS(90-DEGREES(ASIN(AD1654/2000))))*SQRT(2*Basic!$C$4*9.81)*Tool!$B$125)+(COS(RADIANS(90-DEGREES(ASIN(AD1654/2000))))*SQRT(2*Basic!$C$4*9.81)*COS(RADIANS(90-DEGREES(ASIN(AD1654/2000))))*SQRT(2*Basic!$C$4*9.81))))*COS(RADIANS(AK1654))</f>
        <v>4.7353309207142411</v>
      </c>
    </row>
    <row r="1655" spans="6:45" x14ac:dyDescent="0.3">
      <c r="F1655">
        <v>1653</v>
      </c>
      <c r="G1655" s="31">
        <f t="shared" si="164"/>
        <v>4.8731127039883226</v>
      </c>
      <c r="H1655" s="35">
        <f>Tool!$E$10+('Trajectory Map'!G1655*SIN(RADIANS(90-2*DEGREES(ASIN($D$5/2000))))/COS(RADIANS(90-2*DEGREES(ASIN($D$5/2000))))-('Trajectory Map'!G1655*'Trajectory Map'!G1655/((VLOOKUP($D$5,$AD$3:$AR$2002,15,FALSE)*4*COS(RADIANS(90-2*DEGREES(ASIN($D$5/2000))))*COS(RADIANS(90-2*DEGREES(ASIN($D$5/2000))))))))</f>
        <v>2.0002391576404221</v>
      </c>
      <c r="AD1655" s="33">
        <f t="shared" si="168"/>
        <v>1653</v>
      </c>
      <c r="AE1655" s="33">
        <f t="shared" si="165"/>
        <v>1125.8734387132508</v>
      </c>
      <c r="AH1655" s="33">
        <f t="shared" si="166"/>
        <v>55.740864251659403</v>
      </c>
      <c r="AI1655" s="33">
        <f t="shared" si="167"/>
        <v>34.259135748340597</v>
      </c>
      <c r="AK1655" s="75">
        <f t="shared" si="169"/>
        <v>-21.481728503318806</v>
      </c>
      <c r="AN1655" s="64"/>
      <c r="AQ1655" s="64"/>
      <c r="AR1655" s="75">
        <f>(SQRT((SIN(RADIANS(90-DEGREES(ASIN(AD1655/2000))))*SQRT(2*Basic!$C$4*9.81)*Tool!$B$125*SIN(RADIANS(90-DEGREES(ASIN(AD1655/2000))))*SQRT(2*Basic!$C$4*9.81)*Tool!$B$125)+(COS(RADIANS(90-DEGREES(ASIN(AD1655/2000))))*SQRT(2*Basic!$C$4*9.81)*COS(RADIANS(90-DEGREES(ASIN(AD1655/2000))))*SQRT(2*Basic!$C$4*9.81))))*(SQRT((SIN(RADIANS(90-DEGREES(ASIN(AD1655/2000))))*SQRT(2*Basic!$C$4*9.81)*Tool!$B$125*SIN(RADIANS(90-DEGREES(ASIN(AD1655/2000))))*SQRT(2*Basic!$C$4*9.81)*Tool!$B$125)+(COS(RADIANS(90-DEGREES(ASIN(AD1655/2000))))*SQRT(2*Basic!$C$4*9.81)*COS(RADIANS(90-DEGREES(ASIN(AD1655/2000))))*SQRT(2*Basic!$C$4*9.81))))/(2*9.81)</f>
        <v>1.56017152881</v>
      </c>
      <c r="AS1655" s="75">
        <f>(1/9.81)*((SQRT((SIN(RADIANS(90-DEGREES(ASIN(AD1655/2000))))*SQRT(2*Basic!$C$4*9.81)*Tool!$B$125*SIN(RADIANS(90-DEGREES(ASIN(AD1655/2000))))*SQRT(2*Basic!$C$4*9.81)*Tool!$B$125)+(COS(RADIANS(90-DEGREES(ASIN(AD1655/2000))))*SQRT(2*Basic!$C$4*9.81)*COS(RADIANS(90-DEGREES(ASIN(AD1655/2000))))*SQRT(2*Basic!$C$4*9.81))))*SIN(RADIANS(AK1655))+(SQRT(((SQRT((SIN(RADIANS(90-DEGREES(ASIN(AD1655/2000))))*SQRT(2*Basic!$C$4*9.81)*Tool!$B$125*SIN(RADIANS(90-DEGREES(ASIN(AD1655/2000))))*SQRT(2*Basic!$C$4*9.81)*Tool!$B$125)+(COS(RADIANS(90-DEGREES(ASIN(AD1655/2000))))*SQRT(2*Basic!$C$4*9.81)*COS(RADIANS(90-DEGREES(ASIN(AD1655/2000))))*SQRT(2*Basic!$C$4*9.81))))*SIN(RADIANS(AK1655))*(SQRT((SIN(RADIANS(90-DEGREES(ASIN(AD1655/2000))))*SQRT(2*Basic!$C$4*9.81)*Tool!$B$125*SIN(RADIANS(90-DEGREES(ASIN(AD1655/2000))))*SQRT(2*Basic!$C$4*9.81)*Tool!$B$125)+(COS(RADIANS(90-DEGREES(ASIN(AD1655/2000))))*SQRT(2*Basic!$C$4*9.81)*COS(RADIANS(90-DEGREES(ASIN(AD1655/2000))))*SQRT(2*Basic!$C$4*9.81))))*SIN(RADIANS(AK1655)))-19.62*(-Basic!$C$3))))*(SQRT((SIN(RADIANS(90-DEGREES(ASIN(AD1655/2000))))*SQRT(2*Basic!$C$4*9.81)*Tool!$B$125*SIN(RADIANS(90-DEGREES(ASIN(AD1655/2000))))*SQRT(2*Basic!$C$4*9.81)*Tool!$B$125)+(COS(RADIANS(90-DEGREES(ASIN(AD1655/2000))))*SQRT(2*Basic!$C$4*9.81)*COS(RADIANS(90-DEGREES(ASIN(AD1655/2000))))*SQRT(2*Basic!$C$4*9.81))))*COS(RADIANS(AK1655))</f>
        <v>4.7292116889172133</v>
      </c>
    </row>
    <row r="1656" spans="6:45" x14ac:dyDescent="0.3">
      <c r="F1656">
        <v>1654</v>
      </c>
      <c r="G1656" s="31">
        <f t="shared" si="164"/>
        <v>4.8760607455515341</v>
      </c>
      <c r="H1656" s="35">
        <f>Tool!$E$10+('Trajectory Map'!G1656*SIN(RADIANS(90-2*DEGREES(ASIN($D$5/2000))))/COS(RADIANS(90-2*DEGREES(ASIN($D$5/2000))))-('Trajectory Map'!G1656*'Trajectory Map'!G1656/((VLOOKUP($D$5,$AD$3:$AR$2002,15,FALSE)*4*COS(RADIANS(90-2*DEGREES(ASIN($D$5/2000))))*COS(RADIANS(90-2*DEGREES(ASIN($D$5/2000))))))))</f>
        <v>1.9949633377750002</v>
      </c>
      <c r="AD1656" s="33">
        <f t="shared" si="168"/>
        <v>1654</v>
      </c>
      <c r="AE1656" s="33">
        <f t="shared" si="165"/>
        <v>1124.4038420425288</v>
      </c>
      <c r="AH1656" s="33">
        <f t="shared" si="166"/>
        <v>55.791787554517626</v>
      </c>
      <c r="AI1656" s="33">
        <f t="shared" si="167"/>
        <v>34.208212445482374</v>
      </c>
      <c r="AK1656" s="75">
        <f t="shared" si="169"/>
        <v>-21.583575109035252</v>
      </c>
      <c r="AN1656" s="64"/>
      <c r="AQ1656" s="64"/>
      <c r="AR1656" s="75">
        <f>(SQRT((SIN(RADIANS(90-DEGREES(ASIN(AD1656/2000))))*SQRT(2*Basic!$C$4*9.81)*Tool!$B$125*SIN(RADIANS(90-DEGREES(ASIN(AD1656/2000))))*SQRT(2*Basic!$C$4*9.81)*Tool!$B$125)+(COS(RADIANS(90-DEGREES(ASIN(AD1656/2000))))*SQRT(2*Basic!$C$4*9.81)*COS(RADIANS(90-DEGREES(ASIN(AD1656/2000))))*SQRT(2*Basic!$C$4*9.81))))*(SQRT((SIN(RADIANS(90-DEGREES(ASIN(AD1656/2000))))*SQRT(2*Basic!$C$4*9.81)*Tool!$B$125*SIN(RADIANS(90-DEGREES(ASIN(AD1656/2000))))*SQRT(2*Basic!$C$4*9.81)*Tool!$B$125)+(COS(RADIANS(90-DEGREES(ASIN(AD1656/2000))))*SQRT(2*Basic!$C$4*9.81)*COS(RADIANS(90-DEGREES(ASIN(AD1656/2000))))*SQRT(2*Basic!$C$4*9.81))))/(2*9.81)</f>
        <v>1.5610581024399999</v>
      </c>
      <c r="AS1656" s="75">
        <f>(1/9.81)*((SQRT((SIN(RADIANS(90-DEGREES(ASIN(AD1656/2000))))*SQRT(2*Basic!$C$4*9.81)*Tool!$B$125*SIN(RADIANS(90-DEGREES(ASIN(AD1656/2000))))*SQRT(2*Basic!$C$4*9.81)*Tool!$B$125)+(COS(RADIANS(90-DEGREES(ASIN(AD1656/2000))))*SQRT(2*Basic!$C$4*9.81)*COS(RADIANS(90-DEGREES(ASIN(AD1656/2000))))*SQRT(2*Basic!$C$4*9.81))))*SIN(RADIANS(AK1656))+(SQRT(((SQRT((SIN(RADIANS(90-DEGREES(ASIN(AD1656/2000))))*SQRT(2*Basic!$C$4*9.81)*Tool!$B$125*SIN(RADIANS(90-DEGREES(ASIN(AD1656/2000))))*SQRT(2*Basic!$C$4*9.81)*Tool!$B$125)+(COS(RADIANS(90-DEGREES(ASIN(AD1656/2000))))*SQRT(2*Basic!$C$4*9.81)*COS(RADIANS(90-DEGREES(ASIN(AD1656/2000))))*SQRT(2*Basic!$C$4*9.81))))*SIN(RADIANS(AK1656))*(SQRT((SIN(RADIANS(90-DEGREES(ASIN(AD1656/2000))))*SQRT(2*Basic!$C$4*9.81)*Tool!$B$125*SIN(RADIANS(90-DEGREES(ASIN(AD1656/2000))))*SQRT(2*Basic!$C$4*9.81)*Tool!$B$125)+(COS(RADIANS(90-DEGREES(ASIN(AD1656/2000))))*SQRT(2*Basic!$C$4*9.81)*COS(RADIANS(90-DEGREES(ASIN(AD1656/2000))))*SQRT(2*Basic!$C$4*9.81))))*SIN(RADIANS(AK1656)))-19.62*(-Basic!$C$3))))*(SQRT((SIN(RADIANS(90-DEGREES(ASIN(AD1656/2000))))*SQRT(2*Basic!$C$4*9.81)*Tool!$B$125*SIN(RADIANS(90-DEGREES(ASIN(AD1656/2000))))*SQRT(2*Basic!$C$4*9.81)*Tool!$B$125)+(COS(RADIANS(90-DEGREES(ASIN(AD1656/2000))))*SQRT(2*Basic!$C$4*9.81)*COS(RADIANS(90-DEGREES(ASIN(AD1656/2000))))*SQRT(2*Basic!$C$4*9.81))))*COS(RADIANS(AK1656))</f>
        <v>4.723074898669922</v>
      </c>
    </row>
    <row r="1657" spans="6:45" x14ac:dyDescent="0.3">
      <c r="F1657">
        <v>1655</v>
      </c>
      <c r="G1657" s="31">
        <f t="shared" si="164"/>
        <v>4.8790087871147456</v>
      </c>
      <c r="H1657" s="35">
        <f>Tool!$E$10+('Trajectory Map'!G1657*SIN(RADIANS(90-2*DEGREES(ASIN($D$5/2000))))/COS(RADIANS(90-2*DEGREES(ASIN($D$5/2000))))-('Trajectory Map'!G1657*'Trajectory Map'!G1657/((VLOOKUP($D$5,$AD$3:$AR$2002,15,FALSE)*4*COS(RADIANS(90-2*DEGREES(ASIN($D$5/2000))))*COS(RADIANS(90-2*DEGREES(ASIN($D$5/2000))))))))</f>
        <v>1.9896840643160632</v>
      </c>
      <c r="AD1657" s="33">
        <f t="shared" si="168"/>
        <v>1655</v>
      </c>
      <c r="AE1657" s="33">
        <f t="shared" si="165"/>
        <v>1122.9314315665049</v>
      </c>
      <c r="AH1657" s="33">
        <f t="shared" si="166"/>
        <v>55.842777521528248</v>
      </c>
      <c r="AI1657" s="33">
        <f t="shared" si="167"/>
        <v>34.157222478471752</v>
      </c>
      <c r="AK1657" s="75">
        <f t="shared" si="169"/>
        <v>-21.685555043056496</v>
      </c>
      <c r="AN1657" s="64"/>
      <c r="AQ1657" s="64"/>
      <c r="AR1657" s="75">
        <f>(SQRT((SIN(RADIANS(90-DEGREES(ASIN(AD1657/2000))))*SQRT(2*Basic!$C$4*9.81)*Tool!$B$125*SIN(RADIANS(90-DEGREES(ASIN(AD1657/2000))))*SQRT(2*Basic!$C$4*9.81)*Tool!$B$125)+(COS(RADIANS(90-DEGREES(ASIN(AD1657/2000))))*SQRT(2*Basic!$C$4*9.81)*COS(RADIANS(90-DEGREES(ASIN(AD1657/2000))))*SQRT(2*Basic!$C$4*9.81))))*(SQRT((SIN(RADIANS(90-DEGREES(ASIN(AD1657/2000))))*SQRT(2*Basic!$C$4*9.81)*Tool!$B$125*SIN(RADIANS(90-DEGREES(ASIN(AD1657/2000))))*SQRT(2*Basic!$C$4*9.81)*Tool!$B$125)+(COS(RADIANS(90-DEGREES(ASIN(AD1657/2000))))*SQRT(2*Basic!$C$4*9.81)*COS(RADIANS(90-DEGREES(ASIN(AD1657/2000))))*SQRT(2*Basic!$C$4*9.81))))/(2*9.81)</f>
        <v>1.5619452122499997</v>
      </c>
      <c r="AS1657" s="75">
        <f>(1/9.81)*((SQRT((SIN(RADIANS(90-DEGREES(ASIN(AD1657/2000))))*SQRT(2*Basic!$C$4*9.81)*Tool!$B$125*SIN(RADIANS(90-DEGREES(ASIN(AD1657/2000))))*SQRT(2*Basic!$C$4*9.81)*Tool!$B$125)+(COS(RADIANS(90-DEGREES(ASIN(AD1657/2000))))*SQRT(2*Basic!$C$4*9.81)*COS(RADIANS(90-DEGREES(ASIN(AD1657/2000))))*SQRT(2*Basic!$C$4*9.81))))*SIN(RADIANS(AK1657))+(SQRT(((SQRT((SIN(RADIANS(90-DEGREES(ASIN(AD1657/2000))))*SQRT(2*Basic!$C$4*9.81)*Tool!$B$125*SIN(RADIANS(90-DEGREES(ASIN(AD1657/2000))))*SQRT(2*Basic!$C$4*9.81)*Tool!$B$125)+(COS(RADIANS(90-DEGREES(ASIN(AD1657/2000))))*SQRT(2*Basic!$C$4*9.81)*COS(RADIANS(90-DEGREES(ASIN(AD1657/2000))))*SQRT(2*Basic!$C$4*9.81))))*SIN(RADIANS(AK1657))*(SQRT((SIN(RADIANS(90-DEGREES(ASIN(AD1657/2000))))*SQRT(2*Basic!$C$4*9.81)*Tool!$B$125*SIN(RADIANS(90-DEGREES(ASIN(AD1657/2000))))*SQRT(2*Basic!$C$4*9.81)*Tool!$B$125)+(COS(RADIANS(90-DEGREES(ASIN(AD1657/2000))))*SQRT(2*Basic!$C$4*9.81)*COS(RADIANS(90-DEGREES(ASIN(AD1657/2000))))*SQRT(2*Basic!$C$4*9.81))))*SIN(RADIANS(AK1657)))-19.62*(-Basic!$C$3))))*(SQRT((SIN(RADIANS(90-DEGREES(ASIN(AD1657/2000))))*SQRT(2*Basic!$C$4*9.81)*Tool!$B$125*SIN(RADIANS(90-DEGREES(ASIN(AD1657/2000))))*SQRT(2*Basic!$C$4*9.81)*Tool!$B$125)+(COS(RADIANS(90-DEGREES(ASIN(AD1657/2000))))*SQRT(2*Basic!$C$4*9.81)*COS(RADIANS(90-DEGREES(ASIN(AD1657/2000))))*SQRT(2*Basic!$C$4*9.81))))*COS(RADIANS(AK1657))</f>
        <v>4.716920529325348</v>
      </c>
    </row>
    <row r="1658" spans="6:45" x14ac:dyDescent="0.3">
      <c r="F1658">
        <v>1656</v>
      </c>
      <c r="G1658" s="31">
        <f t="shared" si="164"/>
        <v>4.8819568286779571</v>
      </c>
      <c r="H1658" s="35">
        <f>Tool!$E$10+('Trajectory Map'!G1658*SIN(RADIANS(90-2*DEGREES(ASIN($D$5/2000))))/COS(RADIANS(90-2*DEGREES(ASIN($D$5/2000))))-('Trajectory Map'!G1658*'Trajectory Map'!G1658/((VLOOKUP($D$5,$AD$3:$AR$2002,15,FALSE)*4*COS(RADIANS(90-2*DEGREES(ASIN($D$5/2000))))*COS(RADIANS(90-2*DEGREES(ASIN($D$5/2000))))))))</f>
        <v>1.9844013372636136</v>
      </c>
      <c r="AD1658" s="33">
        <f t="shared" si="168"/>
        <v>1656</v>
      </c>
      <c r="AE1658" s="33">
        <f t="shared" si="165"/>
        <v>1121.456196202063</v>
      </c>
      <c r="AH1658" s="33">
        <f t="shared" si="166"/>
        <v>55.89383445573403</v>
      </c>
      <c r="AI1658" s="33">
        <f t="shared" si="167"/>
        <v>34.10616554426597</v>
      </c>
      <c r="AK1658" s="75">
        <f t="shared" si="169"/>
        <v>-21.78766891146806</v>
      </c>
      <c r="AN1658" s="64"/>
      <c r="AQ1658" s="64"/>
      <c r="AR1658" s="75">
        <f>(SQRT((SIN(RADIANS(90-DEGREES(ASIN(AD1658/2000))))*SQRT(2*Basic!$C$4*9.81)*Tool!$B$125*SIN(RADIANS(90-DEGREES(ASIN(AD1658/2000))))*SQRT(2*Basic!$C$4*9.81)*Tool!$B$125)+(COS(RADIANS(90-DEGREES(ASIN(AD1658/2000))))*SQRT(2*Basic!$C$4*9.81)*COS(RADIANS(90-DEGREES(ASIN(AD1658/2000))))*SQRT(2*Basic!$C$4*9.81))))*(SQRT((SIN(RADIANS(90-DEGREES(ASIN(AD1658/2000))))*SQRT(2*Basic!$C$4*9.81)*Tool!$B$125*SIN(RADIANS(90-DEGREES(ASIN(AD1658/2000))))*SQRT(2*Basic!$C$4*9.81)*Tool!$B$125)+(COS(RADIANS(90-DEGREES(ASIN(AD1658/2000))))*SQRT(2*Basic!$C$4*9.81)*COS(RADIANS(90-DEGREES(ASIN(AD1658/2000))))*SQRT(2*Basic!$C$4*9.81))))/(2*9.81)</f>
        <v>1.56283285824</v>
      </c>
      <c r="AS1658" s="75">
        <f>(1/9.81)*((SQRT((SIN(RADIANS(90-DEGREES(ASIN(AD1658/2000))))*SQRT(2*Basic!$C$4*9.81)*Tool!$B$125*SIN(RADIANS(90-DEGREES(ASIN(AD1658/2000))))*SQRT(2*Basic!$C$4*9.81)*Tool!$B$125)+(COS(RADIANS(90-DEGREES(ASIN(AD1658/2000))))*SQRT(2*Basic!$C$4*9.81)*COS(RADIANS(90-DEGREES(ASIN(AD1658/2000))))*SQRT(2*Basic!$C$4*9.81))))*SIN(RADIANS(AK1658))+(SQRT(((SQRT((SIN(RADIANS(90-DEGREES(ASIN(AD1658/2000))))*SQRT(2*Basic!$C$4*9.81)*Tool!$B$125*SIN(RADIANS(90-DEGREES(ASIN(AD1658/2000))))*SQRT(2*Basic!$C$4*9.81)*Tool!$B$125)+(COS(RADIANS(90-DEGREES(ASIN(AD1658/2000))))*SQRT(2*Basic!$C$4*9.81)*COS(RADIANS(90-DEGREES(ASIN(AD1658/2000))))*SQRT(2*Basic!$C$4*9.81))))*SIN(RADIANS(AK1658))*(SQRT((SIN(RADIANS(90-DEGREES(ASIN(AD1658/2000))))*SQRT(2*Basic!$C$4*9.81)*Tool!$B$125*SIN(RADIANS(90-DEGREES(ASIN(AD1658/2000))))*SQRT(2*Basic!$C$4*9.81)*Tool!$B$125)+(COS(RADIANS(90-DEGREES(ASIN(AD1658/2000))))*SQRT(2*Basic!$C$4*9.81)*COS(RADIANS(90-DEGREES(ASIN(AD1658/2000))))*SQRT(2*Basic!$C$4*9.81))))*SIN(RADIANS(AK1658)))-19.62*(-Basic!$C$3))))*(SQRT((SIN(RADIANS(90-DEGREES(ASIN(AD1658/2000))))*SQRT(2*Basic!$C$4*9.81)*Tool!$B$125*SIN(RADIANS(90-DEGREES(ASIN(AD1658/2000))))*SQRT(2*Basic!$C$4*9.81)*Tool!$B$125)+(COS(RADIANS(90-DEGREES(ASIN(AD1658/2000))))*SQRT(2*Basic!$C$4*9.81)*COS(RADIANS(90-DEGREES(ASIN(AD1658/2000))))*SQRT(2*Basic!$C$4*9.81))))*COS(RADIANS(AK1658))</f>
        <v>4.7107485600069916</v>
      </c>
    </row>
    <row r="1659" spans="6:45" x14ac:dyDescent="0.3">
      <c r="F1659">
        <v>1657</v>
      </c>
      <c r="G1659" s="31">
        <f t="shared" si="164"/>
        <v>4.8849048702411677</v>
      </c>
      <c r="H1659" s="35">
        <f>Tool!$E$10+('Trajectory Map'!G1659*SIN(RADIANS(90-2*DEGREES(ASIN($D$5/2000))))/COS(RADIANS(90-2*DEGREES(ASIN($D$5/2000))))-('Trajectory Map'!G1659*'Trajectory Map'!G1659/((VLOOKUP($D$5,$AD$3:$AR$2002,15,FALSE)*4*COS(RADIANS(90-2*DEGREES(ASIN($D$5/2000))))*COS(RADIANS(90-2*DEGREES(ASIN($D$5/2000))))))))</f>
        <v>1.9791151566176506</v>
      </c>
      <c r="AD1659" s="33">
        <f t="shared" si="168"/>
        <v>1657</v>
      </c>
      <c r="AE1659" s="33">
        <f t="shared" si="165"/>
        <v>1119.9781247863727</v>
      </c>
      <c r="AH1659" s="33">
        <f t="shared" si="166"/>
        <v>55.944958662386114</v>
      </c>
      <c r="AI1659" s="33">
        <f t="shared" si="167"/>
        <v>34.055041337613886</v>
      </c>
      <c r="AK1659" s="75">
        <f t="shared" si="169"/>
        <v>-21.889917324772227</v>
      </c>
      <c r="AN1659" s="64"/>
      <c r="AQ1659" s="64"/>
      <c r="AR1659" s="75">
        <f>(SQRT((SIN(RADIANS(90-DEGREES(ASIN(AD1659/2000))))*SQRT(2*Basic!$C$4*9.81)*Tool!$B$125*SIN(RADIANS(90-DEGREES(ASIN(AD1659/2000))))*SQRT(2*Basic!$C$4*9.81)*Tool!$B$125)+(COS(RADIANS(90-DEGREES(ASIN(AD1659/2000))))*SQRT(2*Basic!$C$4*9.81)*COS(RADIANS(90-DEGREES(ASIN(AD1659/2000))))*SQRT(2*Basic!$C$4*9.81))))*(SQRT((SIN(RADIANS(90-DEGREES(ASIN(AD1659/2000))))*SQRT(2*Basic!$C$4*9.81)*Tool!$B$125*SIN(RADIANS(90-DEGREES(ASIN(AD1659/2000))))*SQRT(2*Basic!$C$4*9.81)*Tool!$B$125)+(COS(RADIANS(90-DEGREES(ASIN(AD1659/2000))))*SQRT(2*Basic!$C$4*9.81)*COS(RADIANS(90-DEGREES(ASIN(AD1659/2000))))*SQRT(2*Basic!$C$4*9.81))))/(2*9.81)</f>
        <v>1.5637210404100004</v>
      </c>
      <c r="AS1659" s="75">
        <f>(1/9.81)*((SQRT((SIN(RADIANS(90-DEGREES(ASIN(AD1659/2000))))*SQRT(2*Basic!$C$4*9.81)*Tool!$B$125*SIN(RADIANS(90-DEGREES(ASIN(AD1659/2000))))*SQRT(2*Basic!$C$4*9.81)*Tool!$B$125)+(COS(RADIANS(90-DEGREES(ASIN(AD1659/2000))))*SQRT(2*Basic!$C$4*9.81)*COS(RADIANS(90-DEGREES(ASIN(AD1659/2000))))*SQRT(2*Basic!$C$4*9.81))))*SIN(RADIANS(AK1659))+(SQRT(((SQRT((SIN(RADIANS(90-DEGREES(ASIN(AD1659/2000))))*SQRT(2*Basic!$C$4*9.81)*Tool!$B$125*SIN(RADIANS(90-DEGREES(ASIN(AD1659/2000))))*SQRT(2*Basic!$C$4*9.81)*Tool!$B$125)+(COS(RADIANS(90-DEGREES(ASIN(AD1659/2000))))*SQRT(2*Basic!$C$4*9.81)*COS(RADIANS(90-DEGREES(ASIN(AD1659/2000))))*SQRT(2*Basic!$C$4*9.81))))*SIN(RADIANS(AK1659))*(SQRT((SIN(RADIANS(90-DEGREES(ASIN(AD1659/2000))))*SQRT(2*Basic!$C$4*9.81)*Tool!$B$125*SIN(RADIANS(90-DEGREES(ASIN(AD1659/2000))))*SQRT(2*Basic!$C$4*9.81)*Tool!$B$125)+(COS(RADIANS(90-DEGREES(ASIN(AD1659/2000))))*SQRT(2*Basic!$C$4*9.81)*COS(RADIANS(90-DEGREES(ASIN(AD1659/2000))))*SQRT(2*Basic!$C$4*9.81))))*SIN(RADIANS(AK1659)))-19.62*(-Basic!$C$3))))*(SQRT((SIN(RADIANS(90-DEGREES(ASIN(AD1659/2000))))*SQRT(2*Basic!$C$4*9.81)*Tool!$B$125*SIN(RADIANS(90-DEGREES(ASIN(AD1659/2000))))*SQRT(2*Basic!$C$4*9.81)*Tool!$B$125)+(COS(RADIANS(90-DEGREES(ASIN(AD1659/2000))))*SQRT(2*Basic!$C$4*9.81)*COS(RADIANS(90-DEGREES(ASIN(AD1659/2000))))*SQRT(2*Basic!$C$4*9.81))))*COS(RADIANS(AK1659))</f>
        <v>4.7045589696057162</v>
      </c>
    </row>
    <row r="1660" spans="6:45" x14ac:dyDescent="0.3">
      <c r="F1660">
        <v>1658</v>
      </c>
      <c r="G1660" s="31">
        <f t="shared" si="164"/>
        <v>4.8878529118043792</v>
      </c>
      <c r="H1660" s="35">
        <f>Tool!$E$10+('Trajectory Map'!G1660*SIN(RADIANS(90-2*DEGREES(ASIN($D$5/2000))))/COS(RADIANS(90-2*DEGREES(ASIN($D$5/2000))))-('Trajectory Map'!G1660*'Trajectory Map'!G1660/((VLOOKUP($D$5,$AD$3:$AR$2002,15,FALSE)*4*COS(RADIANS(90-2*DEGREES(ASIN($D$5/2000))))*COS(RADIANS(90-2*DEGREES(ASIN($D$5/2000))))))))</f>
        <v>1.9738255223781715</v>
      </c>
      <c r="AD1660" s="33">
        <f t="shared" si="168"/>
        <v>1658</v>
      </c>
      <c r="AE1660" s="33">
        <f t="shared" si="165"/>
        <v>1118.4972060760813</v>
      </c>
      <c r="AH1660" s="33">
        <f t="shared" si="166"/>
        <v>55.996150448966574</v>
      </c>
      <c r="AI1660" s="33">
        <f t="shared" si="167"/>
        <v>34.003849551033426</v>
      </c>
      <c r="AK1660" s="75">
        <f t="shared" si="169"/>
        <v>-21.992300897933148</v>
      </c>
      <c r="AN1660" s="64"/>
      <c r="AQ1660" s="64"/>
      <c r="AR1660" s="75">
        <f>(SQRT((SIN(RADIANS(90-DEGREES(ASIN(AD1660/2000))))*SQRT(2*Basic!$C$4*9.81)*Tool!$B$125*SIN(RADIANS(90-DEGREES(ASIN(AD1660/2000))))*SQRT(2*Basic!$C$4*9.81)*Tool!$B$125)+(COS(RADIANS(90-DEGREES(ASIN(AD1660/2000))))*SQRT(2*Basic!$C$4*9.81)*COS(RADIANS(90-DEGREES(ASIN(AD1660/2000))))*SQRT(2*Basic!$C$4*9.81))))*(SQRT((SIN(RADIANS(90-DEGREES(ASIN(AD1660/2000))))*SQRT(2*Basic!$C$4*9.81)*Tool!$B$125*SIN(RADIANS(90-DEGREES(ASIN(AD1660/2000))))*SQRT(2*Basic!$C$4*9.81)*Tool!$B$125)+(COS(RADIANS(90-DEGREES(ASIN(AD1660/2000))))*SQRT(2*Basic!$C$4*9.81)*COS(RADIANS(90-DEGREES(ASIN(AD1660/2000))))*SQRT(2*Basic!$C$4*9.81))))/(2*9.81)</f>
        <v>1.5646097587599996</v>
      </c>
      <c r="AS1660" s="75">
        <f>(1/9.81)*((SQRT((SIN(RADIANS(90-DEGREES(ASIN(AD1660/2000))))*SQRT(2*Basic!$C$4*9.81)*Tool!$B$125*SIN(RADIANS(90-DEGREES(ASIN(AD1660/2000))))*SQRT(2*Basic!$C$4*9.81)*Tool!$B$125)+(COS(RADIANS(90-DEGREES(ASIN(AD1660/2000))))*SQRT(2*Basic!$C$4*9.81)*COS(RADIANS(90-DEGREES(ASIN(AD1660/2000))))*SQRT(2*Basic!$C$4*9.81))))*SIN(RADIANS(AK1660))+(SQRT(((SQRT((SIN(RADIANS(90-DEGREES(ASIN(AD1660/2000))))*SQRT(2*Basic!$C$4*9.81)*Tool!$B$125*SIN(RADIANS(90-DEGREES(ASIN(AD1660/2000))))*SQRT(2*Basic!$C$4*9.81)*Tool!$B$125)+(COS(RADIANS(90-DEGREES(ASIN(AD1660/2000))))*SQRT(2*Basic!$C$4*9.81)*COS(RADIANS(90-DEGREES(ASIN(AD1660/2000))))*SQRT(2*Basic!$C$4*9.81))))*SIN(RADIANS(AK1660))*(SQRT((SIN(RADIANS(90-DEGREES(ASIN(AD1660/2000))))*SQRT(2*Basic!$C$4*9.81)*Tool!$B$125*SIN(RADIANS(90-DEGREES(ASIN(AD1660/2000))))*SQRT(2*Basic!$C$4*9.81)*Tool!$B$125)+(COS(RADIANS(90-DEGREES(ASIN(AD1660/2000))))*SQRT(2*Basic!$C$4*9.81)*COS(RADIANS(90-DEGREES(ASIN(AD1660/2000))))*SQRT(2*Basic!$C$4*9.81))))*SIN(RADIANS(AK1660)))-19.62*(-Basic!$C$3))))*(SQRT((SIN(RADIANS(90-DEGREES(ASIN(AD1660/2000))))*SQRT(2*Basic!$C$4*9.81)*Tool!$B$125*SIN(RADIANS(90-DEGREES(ASIN(AD1660/2000))))*SQRT(2*Basic!$C$4*9.81)*Tool!$B$125)+(COS(RADIANS(90-DEGREES(ASIN(AD1660/2000))))*SQRT(2*Basic!$C$4*9.81)*COS(RADIANS(90-DEGREES(ASIN(AD1660/2000))))*SQRT(2*Basic!$C$4*9.81))))*COS(RADIANS(AK1660))</f>
        <v>4.6983517367765506</v>
      </c>
    </row>
    <row r="1661" spans="6:45" x14ac:dyDescent="0.3">
      <c r="F1661">
        <v>1659</v>
      </c>
      <c r="G1661" s="31">
        <f t="shared" si="164"/>
        <v>4.8908009533675907</v>
      </c>
      <c r="H1661" s="35">
        <f>Tool!$E$10+('Trajectory Map'!G1661*SIN(RADIANS(90-2*DEGREES(ASIN($D$5/2000))))/COS(RADIANS(90-2*DEGREES(ASIN($D$5/2000))))-('Trajectory Map'!G1661*'Trajectory Map'!G1661/((VLOOKUP($D$5,$AD$3:$AR$2002,15,FALSE)*4*COS(RADIANS(90-2*DEGREES(ASIN($D$5/2000))))*COS(RADIANS(90-2*DEGREES(ASIN($D$5/2000))))))))</f>
        <v>1.9685324345451791</v>
      </c>
      <c r="AD1661" s="33">
        <f t="shared" si="168"/>
        <v>1659</v>
      </c>
      <c r="AE1661" s="33">
        <f t="shared" si="165"/>
        <v>1117.0134287464946</v>
      </c>
      <c r="AH1661" s="33">
        <f t="shared" si="166"/>
        <v>56.047410125211428</v>
      </c>
      <c r="AI1661" s="33">
        <f t="shared" si="167"/>
        <v>33.952589874788572</v>
      </c>
      <c r="AK1661" s="75">
        <f t="shared" si="169"/>
        <v>-22.094820250422856</v>
      </c>
      <c r="AN1661" s="64"/>
      <c r="AQ1661" s="64"/>
      <c r="AR1661" s="75">
        <f>(SQRT((SIN(RADIANS(90-DEGREES(ASIN(AD1661/2000))))*SQRT(2*Basic!$C$4*9.81)*Tool!$B$125*SIN(RADIANS(90-DEGREES(ASIN(AD1661/2000))))*SQRT(2*Basic!$C$4*9.81)*Tool!$B$125)+(COS(RADIANS(90-DEGREES(ASIN(AD1661/2000))))*SQRT(2*Basic!$C$4*9.81)*COS(RADIANS(90-DEGREES(ASIN(AD1661/2000))))*SQRT(2*Basic!$C$4*9.81))))*(SQRT((SIN(RADIANS(90-DEGREES(ASIN(AD1661/2000))))*SQRT(2*Basic!$C$4*9.81)*Tool!$B$125*SIN(RADIANS(90-DEGREES(ASIN(AD1661/2000))))*SQRT(2*Basic!$C$4*9.81)*Tool!$B$125)+(COS(RADIANS(90-DEGREES(ASIN(AD1661/2000))))*SQRT(2*Basic!$C$4*9.81)*COS(RADIANS(90-DEGREES(ASIN(AD1661/2000))))*SQRT(2*Basic!$C$4*9.81))))/(2*9.81)</f>
        <v>1.5654990132900002</v>
      </c>
      <c r="AS1661" s="75">
        <f>(1/9.81)*((SQRT((SIN(RADIANS(90-DEGREES(ASIN(AD1661/2000))))*SQRT(2*Basic!$C$4*9.81)*Tool!$B$125*SIN(RADIANS(90-DEGREES(ASIN(AD1661/2000))))*SQRT(2*Basic!$C$4*9.81)*Tool!$B$125)+(COS(RADIANS(90-DEGREES(ASIN(AD1661/2000))))*SQRT(2*Basic!$C$4*9.81)*COS(RADIANS(90-DEGREES(ASIN(AD1661/2000))))*SQRT(2*Basic!$C$4*9.81))))*SIN(RADIANS(AK1661))+(SQRT(((SQRT((SIN(RADIANS(90-DEGREES(ASIN(AD1661/2000))))*SQRT(2*Basic!$C$4*9.81)*Tool!$B$125*SIN(RADIANS(90-DEGREES(ASIN(AD1661/2000))))*SQRT(2*Basic!$C$4*9.81)*Tool!$B$125)+(COS(RADIANS(90-DEGREES(ASIN(AD1661/2000))))*SQRT(2*Basic!$C$4*9.81)*COS(RADIANS(90-DEGREES(ASIN(AD1661/2000))))*SQRT(2*Basic!$C$4*9.81))))*SIN(RADIANS(AK1661))*(SQRT((SIN(RADIANS(90-DEGREES(ASIN(AD1661/2000))))*SQRT(2*Basic!$C$4*9.81)*Tool!$B$125*SIN(RADIANS(90-DEGREES(ASIN(AD1661/2000))))*SQRT(2*Basic!$C$4*9.81)*Tool!$B$125)+(COS(RADIANS(90-DEGREES(ASIN(AD1661/2000))))*SQRT(2*Basic!$C$4*9.81)*COS(RADIANS(90-DEGREES(ASIN(AD1661/2000))))*SQRT(2*Basic!$C$4*9.81))))*SIN(RADIANS(AK1661)))-19.62*(-Basic!$C$3))))*(SQRT((SIN(RADIANS(90-DEGREES(ASIN(AD1661/2000))))*SQRT(2*Basic!$C$4*9.81)*Tool!$B$125*SIN(RADIANS(90-DEGREES(ASIN(AD1661/2000))))*SQRT(2*Basic!$C$4*9.81)*Tool!$B$125)+(COS(RADIANS(90-DEGREES(ASIN(AD1661/2000))))*SQRT(2*Basic!$C$4*9.81)*COS(RADIANS(90-DEGREES(ASIN(AD1661/2000))))*SQRT(2*Basic!$C$4*9.81))))*COS(RADIANS(AK1661))</f>
        <v>4.6921268399354528</v>
      </c>
    </row>
    <row r="1662" spans="6:45" x14ac:dyDescent="0.3">
      <c r="F1662">
        <v>1660</v>
      </c>
      <c r="G1662" s="31">
        <f t="shared" si="164"/>
        <v>4.8937489949308022</v>
      </c>
      <c r="H1662" s="35">
        <f>Tool!$E$10+('Trajectory Map'!G1662*SIN(RADIANS(90-2*DEGREES(ASIN($D$5/2000))))/COS(RADIANS(90-2*DEGREES(ASIN($D$5/2000))))-('Trajectory Map'!G1662*'Trajectory Map'!G1662/((VLOOKUP($D$5,$AD$3:$AR$2002,15,FALSE)*4*COS(RADIANS(90-2*DEGREES(ASIN($D$5/2000))))*COS(RADIANS(90-2*DEGREES(ASIN($D$5/2000))))))))</f>
        <v>1.9632358931186724</v>
      </c>
      <c r="AD1662" s="33">
        <f t="shared" si="168"/>
        <v>1660</v>
      </c>
      <c r="AE1662" s="33">
        <f t="shared" si="165"/>
        <v>1115.5267813907471</v>
      </c>
      <c r="AH1662" s="33">
        <f t="shared" si="166"/>
        <v>56.098738003133725</v>
      </c>
      <c r="AI1662" s="33">
        <f t="shared" si="167"/>
        <v>33.901261996866275</v>
      </c>
      <c r="AK1662" s="75">
        <f t="shared" si="169"/>
        <v>-22.197476006267451</v>
      </c>
      <c r="AN1662" s="64"/>
      <c r="AQ1662" s="64"/>
      <c r="AR1662" s="75">
        <f>(SQRT((SIN(RADIANS(90-DEGREES(ASIN(AD1662/2000))))*SQRT(2*Basic!$C$4*9.81)*Tool!$B$125*SIN(RADIANS(90-DEGREES(ASIN(AD1662/2000))))*SQRT(2*Basic!$C$4*9.81)*Tool!$B$125)+(COS(RADIANS(90-DEGREES(ASIN(AD1662/2000))))*SQRT(2*Basic!$C$4*9.81)*COS(RADIANS(90-DEGREES(ASIN(AD1662/2000))))*SQRT(2*Basic!$C$4*9.81))))*(SQRT((SIN(RADIANS(90-DEGREES(ASIN(AD1662/2000))))*SQRT(2*Basic!$C$4*9.81)*Tool!$B$125*SIN(RADIANS(90-DEGREES(ASIN(AD1662/2000))))*SQRT(2*Basic!$C$4*9.81)*Tool!$B$125)+(COS(RADIANS(90-DEGREES(ASIN(AD1662/2000))))*SQRT(2*Basic!$C$4*9.81)*COS(RADIANS(90-DEGREES(ASIN(AD1662/2000))))*SQRT(2*Basic!$C$4*9.81))))/(2*9.81)</f>
        <v>1.566388804</v>
      </c>
      <c r="AS1662" s="75">
        <f>(1/9.81)*((SQRT((SIN(RADIANS(90-DEGREES(ASIN(AD1662/2000))))*SQRT(2*Basic!$C$4*9.81)*Tool!$B$125*SIN(RADIANS(90-DEGREES(ASIN(AD1662/2000))))*SQRT(2*Basic!$C$4*9.81)*Tool!$B$125)+(COS(RADIANS(90-DEGREES(ASIN(AD1662/2000))))*SQRT(2*Basic!$C$4*9.81)*COS(RADIANS(90-DEGREES(ASIN(AD1662/2000))))*SQRT(2*Basic!$C$4*9.81))))*SIN(RADIANS(AK1662))+(SQRT(((SQRT((SIN(RADIANS(90-DEGREES(ASIN(AD1662/2000))))*SQRT(2*Basic!$C$4*9.81)*Tool!$B$125*SIN(RADIANS(90-DEGREES(ASIN(AD1662/2000))))*SQRT(2*Basic!$C$4*9.81)*Tool!$B$125)+(COS(RADIANS(90-DEGREES(ASIN(AD1662/2000))))*SQRT(2*Basic!$C$4*9.81)*COS(RADIANS(90-DEGREES(ASIN(AD1662/2000))))*SQRT(2*Basic!$C$4*9.81))))*SIN(RADIANS(AK1662))*(SQRT((SIN(RADIANS(90-DEGREES(ASIN(AD1662/2000))))*SQRT(2*Basic!$C$4*9.81)*Tool!$B$125*SIN(RADIANS(90-DEGREES(ASIN(AD1662/2000))))*SQRT(2*Basic!$C$4*9.81)*Tool!$B$125)+(COS(RADIANS(90-DEGREES(ASIN(AD1662/2000))))*SQRT(2*Basic!$C$4*9.81)*COS(RADIANS(90-DEGREES(ASIN(AD1662/2000))))*SQRT(2*Basic!$C$4*9.81))))*SIN(RADIANS(AK1662)))-19.62*(-Basic!$C$3))))*(SQRT((SIN(RADIANS(90-DEGREES(ASIN(AD1662/2000))))*SQRT(2*Basic!$C$4*9.81)*Tool!$B$125*SIN(RADIANS(90-DEGREES(ASIN(AD1662/2000))))*SQRT(2*Basic!$C$4*9.81)*Tool!$B$125)+(COS(RADIANS(90-DEGREES(ASIN(AD1662/2000))))*SQRT(2*Basic!$C$4*9.81)*COS(RADIANS(90-DEGREES(ASIN(AD1662/2000))))*SQRT(2*Basic!$C$4*9.81))))*COS(RADIANS(AK1662))</f>
        <v>4.6858842572560322</v>
      </c>
    </row>
    <row r="1663" spans="6:45" x14ac:dyDescent="0.3">
      <c r="F1663">
        <v>1661</v>
      </c>
      <c r="G1663" s="31">
        <f t="shared" si="164"/>
        <v>4.8966970364940137</v>
      </c>
      <c r="H1663" s="35">
        <f>Tool!$E$10+('Trajectory Map'!G1663*SIN(RADIANS(90-2*DEGREES(ASIN($D$5/2000))))/COS(RADIANS(90-2*DEGREES(ASIN($D$5/2000))))-('Trajectory Map'!G1663*'Trajectory Map'!G1663/((VLOOKUP($D$5,$AD$3:$AR$2002,15,FALSE)*4*COS(RADIANS(90-2*DEGREES(ASIN($D$5/2000))))*COS(RADIANS(90-2*DEGREES(ASIN($D$5/2000))))))))</f>
        <v>1.9579358980986505</v>
      </c>
      <c r="AD1663" s="33">
        <f t="shared" si="168"/>
        <v>1661</v>
      </c>
      <c r="AE1663" s="33">
        <f t="shared" si="165"/>
        <v>1114.0372525189632</v>
      </c>
      <c r="AH1663" s="33">
        <f t="shared" si="166"/>
        <v>56.150134397047189</v>
      </c>
      <c r="AI1663" s="33">
        <f t="shared" si="167"/>
        <v>33.849865602952811</v>
      </c>
      <c r="AK1663" s="75">
        <f t="shared" si="169"/>
        <v>-22.300268794094379</v>
      </c>
      <c r="AN1663" s="64"/>
      <c r="AQ1663" s="64"/>
      <c r="AR1663" s="75">
        <f>(SQRT((SIN(RADIANS(90-DEGREES(ASIN(AD1663/2000))))*SQRT(2*Basic!$C$4*9.81)*Tool!$B$125*SIN(RADIANS(90-DEGREES(ASIN(AD1663/2000))))*SQRT(2*Basic!$C$4*9.81)*Tool!$B$125)+(COS(RADIANS(90-DEGREES(ASIN(AD1663/2000))))*SQRT(2*Basic!$C$4*9.81)*COS(RADIANS(90-DEGREES(ASIN(AD1663/2000))))*SQRT(2*Basic!$C$4*9.81))))*(SQRT((SIN(RADIANS(90-DEGREES(ASIN(AD1663/2000))))*SQRT(2*Basic!$C$4*9.81)*Tool!$B$125*SIN(RADIANS(90-DEGREES(ASIN(AD1663/2000))))*SQRT(2*Basic!$C$4*9.81)*Tool!$B$125)+(COS(RADIANS(90-DEGREES(ASIN(AD1663/2000))))*SQRT(2*Basic!$C$4*9.81)*COS(RADIANS(90-DEGREES(ASIN(AD1663/2000))))*SQRT(2*Basic!$C$4*9.81))))/(2*9.81)</f>
        <v>1.56727913089</v>
      </c>
      <c r="AS1663" s="75">
        <f>(1/9.81)*((SQRT((SIN(RADIANS(90-DEGREES(ASIN(AD1663/2000))))*SQRT(2*Basic!$C$4*9.81)*Tool!$B$125*SIN(RADIANS(90-DEGREES(ASIN(AD1663/2000))))*SQRT(2*Basic!$C$4*9.81)*Tool!$B$125)+(COS(RADIANS(90-DEGREES(ASIN(AD1663/2000))))*SQRT(2*Basic!$C$4*9.81)*COS(RADIANS(90-DEGREES(ASIN(AD1663/2000))))*SQRT(2*Basic!$C$4*9.81))))*SIN(RADIANS(AK1663))+(SQRT(((SQRT((SIN(RADIANS(90-DEGREES(ASIN(AD1663/2000))))*SQRT(2*Basic!$C$4*9.81)*Tool!$B$125*SIN(RADIANS(90-DEGREES(ASIN(AD1663/2000))))*SQRT(2*Basic!$C$4*9.81)*Tool!$B$125)+(COS(RADIANS(90-DEGREES(ASIN(AD1663/2000))))*SQRT(2*Basic!$C$4*9.81)*COS(RADIANS(90-DEGREES(ASIN(AD1663/2000))))*SQRT(2*Basic!$C$4*9.81))))*SIN(RADIANS(AK1663))*(SQRT((SIN(RADIANS(90-DEGREES(ASIN(AD1663/2000))))*SQRT(2*Basic!$C$4*9.81)*Tool!$B$125*SIN(RADIANS(90-DEGREES(ASIN(AD1663/2000))))*SQRT(2*Basic!$C$4*9.81)*Tool!$B$125)+(COS(RADIANS(90-DEGREES(ASIN(AD1663/2000))))*SQRT(2*Basic!$C$4*9.81)*COS(RADIANS(90-DEGREES(ASIN(AD1663/2000))))*SQRT(2*Basic!$C$4*9.81))))*SIN(RADIANS(AK1663)))-19.62*(-Basic!$C$3))))*(SQRT((SIN(RADIANS(90-DEGREES(ASIN(AD1663/2000))))*SQRT(2*Basic!$C$4*9.81)*Tool!$B$125*SIN(RADIANS(90-DEGREES(ASIN(AD1663/2000))))*SQRT(2*Basic!$C$4*9.81)*Tool!$B$125)+(COS(RADIANS(90-DEGREES(ASIN(AD1663/2000))))*SQRT(2*Basic!$C$4*9.81)*COS(RADIANS(90-DEGREES(ASIN(AD1663/2000))))*SQRT(2*Basic!$C$4*9.81))))*COS(RADIANS(AK1663))</f>
        <v>4.6796239666662256</v>
      </c>
    </row>
    <row r="1664" spans="6:45" x14ac:dyDescent="0.3">
      <c r="F1664">
        <v>1662</v>
      </c>
      <c r="G1664" s="31">
        <f t="shared" si="164"/>
        <v>4.8996450780572243</v>
      </c>
      <c r="H1664" s="35">
        <f>Tool!$E$10+('Trajectory Map'!G1664*SIN(RADIANS(90-2*DEGREES(ASIN($D$5/2000))))/COS(RADIANS(90-2*DEGREES(ASIN($D$5/2000))))-('Trajectory Map'!G1664*'Trajectory Map'!G1664/((VLOOKUP($D$5,$AD$3:$AR$2002,15,FALSE)*4*COS(RADIANS(90-2*DEGREES(ASIN($D$5/2000))))*COS(RADIANS(90-2*DEGREES(ASIN($D$5/2000))))))))</f>
        <v>1.9526324494851179</v>
      </c>
      <c r="AD1664" s="33">
        <f t="shared" si="168"/>
        <v>1662</v>
      </c>
      <c r="AE1664" s="33">
        <f t="shared" si="165"/>
        <v>1112.5448305574027</v>
      </c>
      <c r="AH1664" s="33">
        <f t="shared" si="166"/>
        <v>56.201599623589907</v>
      </c>
      <c r="AI1664" s="33">
        <f t="shared" si="167"/>
        <v>33.798400376410093</v>
      </c>
      <c r="AK1664" s="75">
        <f t="shared" si="169"/>
        <v>-22.403199247179813</v>
      </c>
      <c r="AN1664" s="64"/>
      <c r="AQ1664" s="64"/>
      <c r="AR1664" s="75">
        <f>(SQRT((SIN(RADIANS(90-DEGREES(ASIN(AD1664/2000))))*SQRT(2*Basic!$C$4*9.81)*Tool!$B$125*SIN(RADIANS(90-DEGREES(ASIN(AD1664/2000))))*SQRT(2*Basic!$C$4*9.81)*Tool!$B$125)+(COS(RADIANS(90-DEGREES(ASIN(AD1664/2000))))*SQRT(2*Basic!$C$4*9.81)*COS(RADIANS(90-DEGREES(ASIN(AD1664/2000))))*SQRT(2*Basic!$C$4*9.81))))*(SQRT((SIN(RADIANS(90-DEGREES(ASIN(AD1664/2000))))*SQRT(2*Basic!$C$4*9.81)*Tool!$B$125*SIN(RADIANS(90-DEGREES(ASIN(AD1664/2000))))*SQRT(2*Basic!$C$4*9.81)*Tool!$B$125)+(COS(RADIANS(90-DEGREES(ASIN(AD1664/2000))))*SQRT(2*Basic!$C$4*9.81)*COS(RADIANS(90-DEGREES(ASIN(AD1664/2000))))*SQRT(2*Basic!$C$4*9.81))))/(2*9.81)</f>
        <v>1.56816999396</v>
      </c>
      <c r="AS1664" s="75">
        <f>(1/9.81)*((SQRT((SIN(RADIANS(90-DEGREES(ASIN(AD1664/2000))))*SQRT(2*Basic!$C$4*9.81)*Tool!$B$125*SIN(RADIANS(90-DEGREES(ASIN(AD1664/2000))))*SQRT(2*Basic!$C$4*9.81)*Tool!$B$125)+(COS(RADIANS(90-DEGREES(ASIN(AD1664/2000))))*SQRT(2*Basic!$C$4*9.81)*COS(RADIANS(90-DEGREES(ASIN(AD1664/2000))))*SQRT(2*Basic!$C$4*9.81))))*SIN(RADIANS(AK1664))+(SQRT(((SQRT((SIN(RADIANS(90-DEGREES(ASIN(AD1664/2000))))*SQRT(2*Basic!$C$4*9.81)*Tool!$B$125*SIN(RADIANS(90-DEGREES(ASIN(AD1664/2000))))*SQRT(2*Basic!$C$4*9.81)*Tool!$B$125)+(COS(RADIANS(90-DEGREES(ASIN(AD1664/2000))))*SQRT(2*Basic!$C$4*9.81)*COS(RADIANS(90-DEGREES(ASIN(AD1664/2000))))*SQRT(2*Basic!$C$4*9.81))))*SIN(RADIANS(AK1664))*(SQRT((SIN(RADIANS(90-DEGREES(ASIN(AD1664/2000))))*SQRT(2*Basic!$C$4*9.81)*Tool!$B$125*SIN(RADIANS(90-DEGREES(ASIN(AD1664/2000))))*SQRT(2*Basic!$C$4*9.81)*Tool!$B$125)+(COS(RADIANS(90-DEGREES(ASIN(AD1664/2000))))*SQRT(2*Basic!$C$4*9.81)*COS(RADIANS(90-DEGREES(ASIN(AD1664/2000))))*SQRT(2*Basic!$C$4*9.81))))*SIN(RADIANS(AK1664)))-19.62*(-Basic!$C$3))))*(SQRT((SIN(RADIANS(90-DEGREES(ASIN(AD1664/2000))))*SQRT(2*Basic!$C$4*9.81)*Tool!$B$125*SIN(RADIANS(90-DEGREES(ASIN(AD1664/2000))))*SQRT(2*Basic!$C$4*9.81)*Tool!$B$125)+(COS(RADIANS(90-DEGREES(ASIN(AD1664/2000))))*SQRT(2*Basic!$C$4*9.81)*COS(RADIANS(90-DEGREES(ASIN(AD1664/2000))))*SQRT(2*Basic!$C$4*9.81))))*COS(RADIANS(AK1664))</f>
        <v>4.6733459458449396</v>
      </c>
    </row>
    <row r="1665" spans="6:45" x14ac:dyDescent="0.3">
      <c r="F1665">
        <v>1663</v>
      </c>
      <c r="G1665" s="31">
        <f t="shared" si="164"/>
        <v>4.9025931196204358</v>
      </c>
      <c r="H1665" s="35">
        <f>Tool!$E$10+('Trajectory Map'!G1665*SIN(RADIANS(90-2*DEGREES(ASIN($D$5/2000))))/COS(RADIANS(90-2*DEGREES(ASIN($D$5/2000))))-('Trajectory Map'!G1665*'Trajectory Map'!G1665/((VLOOKUP($D$5,$AD$3:$AR$2002,15,FALSE)*4*COS(RADIANS(90-2*DEGREES(ASIN($D$5/2000))))*COS(RADIANS(90-2*DEGREES(ASIN($D$5/2000))))))))</f>
        <v>1.9473255472780684</v>
      </c>
      <c r="AD1665" s="33">
        <f t="shared" si="168"/>
        <v>1663</v>
      </c>
      <c r="AE1665" s="33">
        <f t="shared" si="165"/>
        <v>1111.0495038476008</v>
      </c>
      <c r="AH1665" s="33">
        <f t="shared" si="166"/>
        <v>56.253134001748613</v>
      </c>
      <c r="AI1665" s="33">
        <f t="shared" si="167"/>
        <v>33.746865998251387</v>
      </c>
      <c r="AK1665" s="75">
        <f t="shared" si="169"/>
        <v>-22.506268003497226</v>
      </c>
      <c r="AN1665" s="64"/>
      <c r="AQ1665" s="64"/>
      <c r="AR1665" s="75">
        <f>(SQRT((SIN(RADIANS(90-DEGREES(ASIN(AD1665/2000))))*SQRT(2*Basic!$C$4*9.81)*Tool!$B$125*SIN(RADIANS(90-DEGREES(ASIN(AD1665/2000))))*SQRT(2*Basic!$C$4*9.81)*Tool!$B$125)+(COS(RADIANS(90-DEGREES(ASIN(AD1665/2000))))*SQRT(2*Basic!$C$4*9.81)*COS(RADIANS(90-DEGREES(ASIN(AD1665/2000))))*SQRT(2*Basic!$C$4*9.81))))*(SQRT((SIN(RADIANS(90-DEGREES(ASIN(AD1665/2000))))*SQRT(2*Basic!$C$4*9.81)*Tool!$B$125*SIN(RADIANS(90-DEGREES(ASIN(AD1665/2000))))*SQRT(2*Basic!$C$4*9.81)*Tool!$B$125)+(COS(RADIANS(90-DEGREES(ASIN(AD1665/2000))))*SQRT(2*Basic!$C$4*9.81)*COS(RADIANS(90-DEGREES(ASIN(AD1665/2000))))*SQRT(2*Basic!$C$4*9.81))))/(2*9.81)</f>
        <v>1.5690613932100002</v>
      </c>
      <c r="AS1665" s="75">
        <f>(1/9.81)*((SQRT((SIN(RADIANS(90-DEGREES(ASIN(AD1665/2000))))*SQRT(2*Basic!$C$4*9.81)*Tool!$B$125*SIN(RADIANS(90-DEGREES(ASIN(AD1665/2000))))*SQRT(2*Basic!$C$4*9.81)*Tool!$B$125)+(COS(RADIANS(90-DEGREES(ASIN(AD1665/2000))))*SQRT(2*Basic!$C$4*9.81)*COS(RADIANS(90-DEGREES(ASIN(AD1665/2000))))*SQRT(2*Basic!$C$4*9.81))))*SIN(RADIANS(AK1665))+(SQRT(((SQRT((SIN(RADIANS(90-DEGREES(ASIN(AD1665/2000))))*SQRT(2*Basic!$C$4*9.81)*Tool!$B$125*SIN(RADIANS(90-DEGREES(ASIN(AD1665/2000))))*SQRT(2*Basic!$C$4*9.81)*Tool!$B$125)+(COS(RADIANS(90-DEGREES(ASIN(AD1665/2000))))*SQRT(2*Basic!$C$4*9.81)*COS(RADIANS(90-DEGREES(ASIN(AD1665/2000))))*SQRT(2*Basic!$C$4*9.81))))*SIN(RADIANS(AK1665))*(SQRT((SIN(RADIANS(90-DEGREES(ASIN(AD1665/2000))))*SQRT(2*Basic!$C$4*9.81)*Tool!$B$125*SIN(RADIANS(90-DEGREES(ASIN(AD1665/2000))))*SQRT(2*Basic!$C$4*9.81)*Tool!$B$125)+(COS(RADIANS(90-DEGREES(ASIN(AD1665/2000))))*SQRT(2*Basic!$C$4*9.81)*COS(RADIANS(90-DEGREES(ASIN(AD1665/2000))))*SQRT(2*Basic!$C$4*9.81))))*SIN(RADIANS(AK1665)))-19.62*(-Basic!$C$3))))*(SQRT((SIN(RADIANS(90-DEGREES(ASIN(AD1665/2000))))*SQRT(2*Basic!$C$4*9.81)*Tool!$B$125*SIN(RADIANS(90-DEGREES(ASIN(AD1665/2000))))*SQRT(2*Basic!$C$4*9.81)*Tool!$B$125)+(COS(RADIANS(90-DEGREES(ASIN(AD1665/2000))))*SQRT(2*Basic!$C$4*9.81)*COS(RADIANS(90-DEGREES(ASIN(AD1665/2000))))*SQRT(2*Basic!$C$4*9.81))))*COS(RADIANS(AK1665))</f>
        <v>4.6670501722186257</v>
      </c>
    </row>
    <row r="1666" spans="6:45" x14ac:dyDescent="0.3">
      <c r="F1666">
        <v>1664</v>
      </c>
      <c r="G1666" s="31">
        <f t="shared" si="164"/>
        <v>4.9055411611836472</v>
      </c>
      <c r="H1666" s="35">
        <f>Tool!$E$10+('Trajectory Map'!G1666*SIN(RADIANS(90-2*DEGREES(ASIN($D$5/2000))))/COS(RADIANS(90-2*DEGREES(ASIN($D$5/2000))))-('Trajectory Map'!G1666*'Trajectory Map'!G1666/((VLOOKUP($D$5,$AD$3:$AR$2002,15,FALSE)*4*COS(RADIANS(90-2*DEGREES(ASIN($D$5/2000))))*COS(RADIANS(90-2*DEGREES(ASIN($D$5/2000))))))))</f>
        <v>1.9420151914775046</v>
      </c>
      <c r="AD1666" s="33">
        <f t="shared" si="168"/>
        <v>1664</v>
      </c>
      <c r="AE1666" s="33">
        <f t="shared" si="165"/>
        <v>1109.5512606454918</v>
      </c>
      <c r="AH1666" s="33">
        <f t="shared" si="166"/>
        <v>56.304737852883058</v>
      </c>
      <c r="AI1666" s="33">
        <f t="shared" si="167"/>
        <v>33.695262147116942</v>
      </c>
      <c r="AK1666" s="75">
        <f t="shared" si="169"/>
        <v>-22.609475705766116</v>
      </c>
      <c r="AN1666" s="64"/>
      <c r="AQ1666" s="64"/>
      <c r="AR1666" s="75">
        <f>(SQRT((SIN(RADIANS(90-DEGREES(ASIN(AD1666/2000))))*SQRT(2*Basic!$C$4*9.81)*Tool!$B$125*SIN(RADIANS(90-DEGREES(ASIN(AD1666/2000))))*SQRT(2*Basic!$C$4*9.81)*Tool!$B$125)+(COS(RADIANS(90-DEGREES(ASIN(AD1666/2000))))*SQRT(2*Basic!$C$4*9.81)*COS(RADIANS(90-DEGREES(ASIN(AD1666/2000))))*SQRT(2*Basic!$C$4*9.81))))*(SQRT((SIN(RADIANS(90-DEGREES(ASIN(AD1666/2000))))*SQRT(2*Basic!$C$4*9.81)*Tool!$B$125*SIN(RADIANS(90-DEGREES(ASIN(AD1666/2000))))*SQRT(2*Basic!$C$4*9.81)*Tool!$B$125)+(COS(RADIANS(90-DEGREES(ASIN(AD1666/2000))))*SQRT(2*Basic!$C$4*9.81)*COS(RADIANS(90-DEGREES(ASIN(AD1666/2000))))*SQRT(2*Basic!$C$4*9.81))))/(2*9.81)</f>
        <v>1.5699533286400003</v>
      </c>
      <c r="AS1666" s="75">
        <f>(1/9.81)*((SQRT((SIN(RADIANS(90-DEGREES(ASIN(AD1666/2000))))*SQRT(2*Basic!$C$4*9.81)*Tool!$B$125*SIN(RADIANS(90-DEGREES(ASIN(AD1666/2000))))*SQRT(2*Basic!$C$4*9.81)*Tool!$B$125)+(COS(RADIANS(90-DEGREES(ASIN(AD1666/2000))))*SQRT(2*Basic!$C$4*9.81)*COS(RADIANS(90-DEGREES(ASIN(AD1666/2000))))*SQRT(2*Basic!$C$4*9.81))))*SIN(RADIANS(AK1666))+(SQRT(((SQRT((SIN(RADIANS(90-DEGREES(ASIN(AD1666/2000))))*SQRT(2*Basic!$C$4*9.81)*Tool!$B$125*SIN(RADIANS(90-DEGREES(ASIN(AD1666/2000))))*SQRT(2*Basic!$C$4*9.81)*Tool!$B$125)+(COS(RADIANS(90-DEGREES(ASIN(AD1666/2000))))*SQRT(2*Basic!$C$4*9.81)*COS(RADIANS(90-DEGREES(ASIN(AD1666/2000))))*SQRT(2*Basic!$C$4*9.81))))*SIN(RADIANS(AK1666))*(SQRT((SIN(RADIANS(90-DEGREES(ASIN(AD1666/2000))))*SQRT(2*Basic!$C$4*9.81)*Tool!$B$125*SIN(RADIANS(90-DEGREES(ASIN(AD1666/2000))))*SQRT(2*Basic!$C$4*9.81)*Tool!$B$125)+(COS(RADIANS(90-DEGREES(ASIN(AD1666/2000))))*SQRT(2*Basic!$C$4*9.81)*COS(RADIANS(90-DEGREES(ASIN(AD1666/2000))))*SQRT(2*Basic!$C$4*9.81))))*SIN(RADIANS(AK1666)))-19.62*(-Basic!$C$3))))*(SQRT((SIN(RADIANS(90-DEGREES(ASIN(AD1666/2000))))*SQRT(2*Basic!$C$4*9.81)*Tool!$B$125*SIN(RADIANS(90-DEGREES(ASIN(AD1666/2000))))*SQRT(2*Basic!$C$4*9.81)*Tool!$B$125)+(COS(RADIANS(90-DEGREES(ASIN(AD1666/2000))))*SQRT(2*Basic!$C$4*9.81)*COS(RADIANS(90-DEGREES(ASIN(AD1666/2000))))*SQRT(2*Basic!$C$4*9.81))))*COS(RADIANS(AK1666))</f>
        <v>4.6607366229578444</v>
      </c>
    </row>
    <row r="1667" spans="6:45" x14ac:dyDescent="0.3">
      <c r="F1667">
        <v>1665</v>
      </c>
      <c r="G1667" s="31">
        <f t="shared" ref="G1667:G1730" si="170">F1667*$AV$2/2000</f>
        <v>4.9084892027468587</v>
      </c>
      <c r="H1667" s="35">
        <f>Tool!$E$10+('Trajectory Map'!G1667*SIN(RADIANS(90-2*DEGREES(ASIN($D$5/2000))))/COS(RADIANS(90-2*DEGREES(ASIN($D$5/2000))))-('Trajectory Map'!G1667*'Trajectory Map'!G1667/((VLOOKUP($D$5,$AD$3:$AR$2002,15,FALSE)*4*COS(RADIANS(90-2*DEGREES(ASIN($D$5/2000))))*COS(RADIANS(90-2*DEGREES(ASIN($D$5/2000))))))))</f>
        <v>1.9367013820834273</v>
      </c>
      <c r="AD1667" s="33">
        <f t="shared" si="168"/>
        <v>1665</v>
      </c>
      <c r="AE1667" s="33">
        <f t="shared" si="165"/>
        <v>1108.0500891205236</v>
      </c>
      <c r="AH1667" s="33">
        <f t="shared" si="166"/>
        <v>56.356411500750859</v>
      </c>
      <c r="AI1667" s="33">
        <f t="shared" si="167"/>
        <v>33.643588499249141</v>
      </c>
      <c r="AK1667" s="75">
        <f t="shared" si="169"/>
        <v>-22.712823001501718</v>
      </c>
      <c r="AN1667" s="64"/>
      <c r="AQ1667" s="64"/>
      <c r="AR1667" s="75">
        <f>(SQRT((SIN(RADIANS(90-DEGREES(ASIN(AD1667/2000))))*SQRT(2*Basic!$C$4*9.81)*Tool!$B$125*SIN(RADIANS(90-DEGREES(ASIN(AD1667/2000))))*SQRT(2*Basic!$C$4*9.81)*Tool!$B$125)+(COS(RADIANS(90-DEGREES(ASIN(AD1667/2000))))*SQRT(2*Basic!$C$4*9.81)*COS(RADIANS(90-DEGREES(ASIN(AD1667/2000))))*SQRT(2*Basic!$C$4*9.81))))*(SQRT((SIN(RADIANS(90-DEGREES(ASIN(AD1667/2000))))*SQRT(2*Basic!$C$4*9.81)*Tool!$B$125*SIN(RADIANS(90-DEGREES(ASIN(AD1667/2000))))*SQRT(2*Basic!$C$4*9.81)*Tool!$B$125)+(COS(RADIANS(90-DEGREES(ASIN(AD1667/2000))))*SQRT(2*Basic!$C$4*9.81)*COS(RADIANS(90-DEGREES(ASIN(AD1667/2000))))*SQRT(2*Basic!$C$4*9.81))))/(2*9.81)</f>
        <v>1.5708458002500001</v>
      </c>
      <c r="AS1667" s="75">
        <f>(1/9.81)*((SQRT((SIN(RADIANS(90-DEGREES(ASIN(AD1667/2000))))*SQRT(2*Basic!$C$4*9.81)*Tool!$B$125*SIN(RADIANS(90-DEGREES(ASIN(AD1667/2000))))*SQRT(2*Basic!$C$4*9.81)*Tool!$B$125)+(COS(RADIANS(90-DEGREES(ASIN(AD1667/2000))))*SQRT(2*Basic!$C$4*9.81)*COS(RADIANS(90-DEGREES(ASIN(AD1667/2000))))*SQRT(2*Basic!$C$4*9.81))))*SIN(RADIANS(AK1667))+(SQRT(((SQRT((SIN(RADIANS(90-DEGREES(ASIN(AD1667/2000))))*SQRT(2*Basic!$C$4*9.81)*Tool!$B$125*SIN(RADIANS(90-DEGREES(ASIN(AD1667/2000))))*SQRT(2*Basic!$C$4*9.81)*Tool!$B$125)+(COS(RADIANS(90-DEGREES(ASIN(AD1667/2000))))*SQRT(2*Basic!$C$4*9.81)*COS(RADIANS(90-DEGREES(ASIN(AD1667/2000))))*SQRT(2*Basic!$C$4*9.81))))*SIN(RADIANS(AK1667))*(SQRT((SIN(RADIANS(90-DEGREES(ASIN(AD1667/2000))))*SQRT(2*Basic!$C$4*9.81)*Tool!$B$125*SIN(RADIANS(90-DEGREES(ASIN(AD1667/2000))))*SQRT(2*Basic!$C$4*9.81)*Tool!$B$125)+(COS(RADIANS(90-DEGREES(ASIN(AD1667/2000))))*SQRT(2*Basic!$C$4*9.81)*COS(RADIANS(90-DEGREES(ASIN(AD1667/2000))))*SQRT(2*Basic!$C$4*9.81))))*SIN(RADIANS(AK1667)))-19.62*(-Basic!$C$3))))*(SQRT((SIN(RADIANS(90-DEGREES(ASIN(AD1667/2000))))*SQRT(2*Basic!$C$4*9.81)*Tool!$B$125*SIN(RADIANS(90-DEGREES(ASIN(AD1667/2000))))*SQRT(2*Basic!$C$4*9.81)*Tool!$B$125)+(COS(RADIANS(90-DEGREES(ASIN(AD1667/2000))))*SQRT(2*Basic!$C$4*9.81)*COS(RADIANS(90-DEGREES(ASIN(AD1667/2000))))*SQRT(2*Basic!$C$4*9.81))))*COS(RADIANS(AK1667))</f>
        <v>4.6544052749737626</v>
      </c>
    </row>
    <row r="1668" spans="6:45" x14ac:dyDescent="0.3">
      <c r="F1668">
        <v>1666</v>
      </c>
      <c r="G1668" s="31">
        <f t="shared" si="170"/>
        <v>4.9114372443100702</v>
      </c>
      <c r="H1668" s="35">
        <f>Tool!$E$10+('Trajectory Map'!G1668*SIN(RADIANS(90-2*DEGREES(ASIN($D$5/2000))))/COS(RADIANS(90-2*DEGREES(ASIN($D$5/2000))))-('Trajectory Map'!G1668*'Trajectory Map'!G1668/((VLOOKUP($D$5,$AD$3:$AR$2002,15,FALSE)*4*COS(RADIANS(90-2*DEGREES(ASIN($D$5/2000))))*COS(RADIANS(90-2*DEGREES(ASIN($D$5/2000))))))))</f>
        <v>1.9313841190958367</v>
      </c>
      <c r="AD1668" s="33">
        <f t="shared" si="168"/>
        <v>1666</v>
      </c>
      <c r="AE1668" s="33">
        <f t="shared" ref="AE1668:AE1731" si="171">SQRT($AC$7-(AD1668*AD1668))</f>
        <v>1106.5459773547595</v>
      </c>
      <c r="AH1668" s="33">
        <f t="shared" ref="AH1668:AH1731" si="172">DEGREES(ASIN(AD1668/2000))</f>
        <v>56.408155271532607</v>
      </c>
      <c r="AI1668" s="33">
        <f t="shared" ref="AI1668:AI1731" si="173">90-AH1668</f>
        <v>33.591844728467393</v>
      </c>
      <c r="AK1668" s="75">
        <f t="shared" si="169"/>
        <v>-22.816310543065214</v>
      </c>
      <c r="AN1668" s="64"/>
      <c r="AQ1668" s="64"/>
      <c r="AR1668" s="75">
        <f>(SQRT((SIN(RADIANS(90-DEGREES(ASIN(AD1668/2000))))*SQRT(2*Basic!$C$4*9.81)*Tool!$B$125*SIN(RADIANS(90-DEGREES(ASIN(AD1668/2000))))*SQRT(2*Basic!$C$4*9.81)*Tool!$B$125)+(COS(RADIANS(90-DEGREES(ASIN(AD1668/2000))))*SQRT(2*Basic!$C$4*9.81)*COS(RADIANS(90-DEGREES(ASIN(AD1668/2000))))*SQRT(2*Basic!$C$4*9.81))))*(SQRT((SIN(RADIANS(90-DEGREES(ASIN(AD1668/2000))))*SQRT(2*Basic!$C$4*9.81)*Tool!$B$125*SIN(RADIANS(90-DEGREES(ASIN(AD1668/2000))))*SQRT(2*Basic!$C$4*9.81)*Tool!$B$125)+(COS(RADIANS(90-DEGREES(ASIN(AD1668/2000))))*SQRT(2*Basic!$C$4*9.81)*COS(RADIANS(90-DEGREES(ASIN(AD1668/2000))))*SQRT(2*Basic!$C$4*9.81))))/(2*9.81)</f>
        <v>1.5717388080400001</v>
      </c>
      <c r="AS1668" s="75">
        <f>(1/9.81)*((SQRT((SIN(RADIANS(90-DEGREES(ASIN(AD1668/2000))))*SQRT(2*Basic!$C$4*9.81)*Tool!$B$125*SIN(RADIANS(90-DEGREES(ASIN(AD1668/2000))))*SQRT(2*Basic!$C$4*9.81)*Tool!$B$125)+(COS(RADIANS(90-DEGREES(ASIN(AD1668/2000))))*SQRT(2*Basic!$C$4*9.81)*COS(RADIANS(90-DEGREES(ASIN(AD1668/2000))))*SQRT(2*Basic!$C$4*9.81))))*SIN(RADIANS(AK1668))+(SQRT(((SQRT((SIN(RADIANS(90-DEGREES(ASIN(AD1668/2000))))*SQRT(2*Basic!$C$4*9.81)*Tool!$B$125*SIN(RADIANS(90-DEGREES(ASIN(AD1668/2000))))*SQRT(2*Basic!$C$4*9.81)*Tool!$B$125)+(COS(RADIANS(90-DEGREES(ASIN(AD1668/2000))))*SQRT(2*Basic!$C$4*9.81)*COS(RADIANS(90-DEGREES(ASIN(AD1668/2000))))*SQRT(2*Basic!$C$4*9.81))))*SIN(RADIANS(AK1668))*(SQRT((SIN(RADIANS(90-DEGREES(ASIN(AD1668/2000))))*SQRT(2*Basic!$C$4*9.81)*Tool!$B$125*SIN(RADIANS(90-DEGREES(ASIN(AD1668/2000))))*SQRT(2*Basic!$C$4*9.81)*Tool!$B$125)+(COS(RADIANS(90-DEGREES(ASIN(AD1668/2000))))*SQRT(2*Basic!$C$4*9.81)*COS(RADIANS(90-DEGREES(ASIN(AD1668/2000))))*SQRT(2*Basic!$C$4*9.81))))*SIN(RADIANS(AK1668)))-19.62*(-Basic!$C$3))))*(SQRT((SIN(RADIANS(90-DEGREES(ASIN(AD1668/2000))))*SQRT(2*Basic!$C$4*9.81)*Tool!$B$125*SIN(RADIANS(90-DEGREES(ASIN(AD1668/2000))))*SQRT(2*Basic!$C$4*9.81)*Tool!$B$125)+(COS(RADIANS(90-DEGREES(ASIN(AD1668/2000))))*SQRT(2*Basic!$C$4*9.81)*COS(RADIANS(90-DEGREES(ASIN(AD1668/2000))))*SQRT(2*Basic!$C$4*9.81))))*COS(RADIANS(AK1668))</f>
        <v>4.648056104914601</v>
      </c>
    </row>
    <row r="1669" spans="6:45" x14ac:dyDescent="0.3">
      <c r="F1669">
        <v>1667</v>
      </c>
      <c r="G1669" s="31">
        <f t="shared" si="170"/>
        <v>4.9143852858732808</v>
      </c>
      <c r="H1669" s="35">
        <f>Tool!$E$10+('Trajectory Map'!G1669*SIN(RADIANS(90-2*DEGREES(ASIN($D$5/2000))))/COS(RADIANS(90-2*DEGREES(ASIN($D$5/2000))))-('Trajectory Map'!G1669*'Trajectory Map'!G1669/((VLOOKUP($D$5,$AD$3:$AR$2002,15,FALSE)*4*COS(RADIANS(90-2*DEGREES(ASIN($D$5/2000))))*COS(RADIANS(90-2*DEGREES(ASIN($D$5/2000))))))))</f>
        <v>1.9260634025147318</v>
      </c>
      <c r="AD1669" s="33">
        <f t="shared" ref="AD1669:AD1732" si="174">AD1668+1</f>
        <v>1667</v>
      </c>
      <c r="AE1669" s="33">
        <f t="shared" si="171"/>
        <v>1105.0389133419692</v>
      </c>
      <c r="AH1669" s="33">
        <f t="shared" si="172"/>
        <v>56.459969493857379</v>
      </c>
      <c r="AI1669" s="33">
        <f t="shared" si="173"/>
        <v>33.540030506142621</v>
      </c>
      <c r="AK1669" s="75">
        <f t="shared" ref="AK1669:AK1732" si="175">90-(AH1669*2)</f>
        <v>-22.919938987714758</v>
      </c>
      <c r="AN1669" s="64"/>
      <c r="AQ1669" s="64"/>
      <c r="AR1669" s="75">
        <f>(SQRT((SIN(RADIANS(90-DEGREES(ASIN(AD1669/2000))))*SQRT(2*Basic!$C$4*9.81)*Tool!$B$125*SIN(RADIANS(90-DEGREES(ASIN(AD1669/2000))))*SQRT(2*Basic!$C$4*9.81)*Tool!$B$125)+(COS(RADIANS(90-DEGREES(ASIN(AD1669/2000))))*SQRT(2*Basic!$C$4*9.81)*COS(RADIANS(90-DEGREES(ASIN(AD1669/2000))))*SQRT(2*Basic!$C$4*9.81))))*(SQRT((SIN(RADIANS(90-DEGREES(ASIN(AD1669/2000))))*SQRT(2*Basic!$C$4*9.81)*Tool!$B$125*SIN(RADIANS(90-DEGREES(ASIN(AD1669/2000))))*SQRT(2*Basic!$C$4*9.81)*Tool!$B$125)+(COS(RADIANS(90-DEGREES(ASIN(AD1669/2000))))*SQRT(2*Basic!$C$4*9.81)*COS(RADIANS(90-DEGREES(ASIN(AD1669/2000))))*SQRT(2*Basic!$C$4*9.81))))/(2*9.81)</f>
        <v>1.5726323520099998</v>
      </c>
      <c r="AS1669" s="75">
        <f>(1/9.81)*((SQRT((SIN(RADIANS(90-DEGREES(ASIN(AD1669/2000))))*SQRT(2*Basic!$C$4*9.81)*Tool!$B$125*SIN(RADIANS(90-DEGREES(ASIN(AD1669/2000))))*SQRT(2*Basic!$C$4*9.81)*Tool!$B$125)+(COS(RADIANS(90-DEGREES(ASIN(AD1669/2000))))*SQRT(2*Basic!$C$4*9.81)*COS(RADIANS(90-DEGREES(ASIN(AD1669/2000))))*SQRT(2*Basic!$C$4*9.81))))*SIN(RADIANS(AK1669))+(SQRT(((SQRT((SIN(RADIANS(90-DEGREES(ASIN(AD1669/2000))))*SQRT(2*Basic!$C$4*9.81)*Tool!$B$125*SIN(RADIANS(90-DEGREES(ASIN(AD1669/2000))))*SQRT(2*Basic!$C$4*9.81)*Tool!$B$125)+(COS(RADIANS(90-DEGREES(ASIN(AD1669/2000))))*SQRT(2*Basic!$C$4*9.81)*COS(RADIANS(90-DEGREES(ASIN(AD1669/2000))))*SQRT(2*Basic!$C$4*9.81))))*SIN(RADIANS(AK1669))*(SQRT((SIN(RADIANS(90-DEGREES(ASIN(AD1669/2000))))*SQRT(2*Basic!$C$4*9.81)*Tool!$B$125*SIN(RADIANS(90-DEGREES(ASIN(AD1669/2000))))*SQRT(2*Basic!$C$4*9.81)*Tool!$B$125)+(COS(RADIANS(90-DEGREES(ASIN(AD1669/2000))))*SQRT(2*Basic!$C$4*9.81)*COS(RADIANS(90-DEGREES(ASIN(AD1669/2000))))*SQRT(2*Basic!$C$4*9.81))))*SIN(RADIANS(AK1669)))-19.62*(-Basic!$C$3))))*(SQRT((SIN(RADIANS(90-DEGREES(ASIN(AD1669/2000))))*SQRT(2*Basic!$C$4*9.81)*Tool!$B$125*SIN(RADIANS(90-DEGREES(ASIN(AD1669/2000))))*SQRT(2*Basic!$C$4*9.81)*Tool!$B$125)+(COS(RADIANS(90-DEGREES(ASIN(AD1669/2000))))*SQRT(2*Basic!$C$4*9.81)*COS(RADIANS(90-DEGREES(ASIN(AD1669/2000))))*SQRT(2*Basic!$C$4*9.81))))*COS(RADIANS(AK1669))</f>
        <v>4.641689089162047</v>
      </c>
    </row>
    <row r="1670" spans="6:45" x14ac:dyDescent="0.3">
      <c r="F1670">
        <v>1668</v>
      </c>
      <c r="G1670" s="31">
        <f t="shared" si="170"/>
        <v>4.9173333274364923</v>
      </c>
      <c r="H1670" s="35">
        <f>Tool!$E$10+('Trajectory Map'!G1670*SIN(RADIANS(90-2*DEGREES(ASIN($D$5/2000))))/COS(RADIANS(90-2*DEGREES(ASIN($D$5/2000))))-('Trajectory Map'!G1670*'Trajectory Map'!G1670/((VLOOKUP($D$5,$AD$3:$AR$2002,15,FALSE)*4*COS(RADIANS(90-2*DEGREES(ASIN($D$5/2000))))*COS(RADIANS(90-2*DEGREES(ASIN($D$5/2000))))))))</f>
        <v>1.9207392323401127</v>
      </c>
      <c r="AD1670" s="33">
        <f t="shared" si="174"/>
        <v>1668</v>
      </c>
      <c r="AE1670" s="33">
        <f t="shared" si="171"/>
        <v>1103.5288849867047</v>
      </c>
      <c r="AH1670" s="33">
        <f t="shared" si="172"/>
        <v>56.51185449882847</v>
      </c>
      <c r="AI1670" s="33">
        <f t="shared" si="173"/>
        <v>33.48814550117153</v>
      </c>
      <c r="AK1670" s="75">
        <f t="shared" si="175"/>
        <v>-23.023708997656939</v>
      </c>
      <c r="AN1670" s="64"/>
      <c r="AQ1670" s="64"/>
      <c r="AR1670" s="75">
        <f>(SQRT((SIN(RADIANS(90-DEGREES(ASIN(AD1670/2000))))*SQRT(2*Basic!$C$4*9.81)*Tool!$B$125*SIN(RADIANS(90-DEGREES(ASIN(AD1670/2000))))*SQRT(2*Basic!$C$4*9.81)*Tool!$B$125)+(COS(RADIANS(90-DEGREES(ASIN(AD1670/2000))))*SQRT(2*Basic!$C$4*9.81)*COS(RADIANS(90-DEGREES(ASIN(AD1670/2000))))*SQRT(2*Basic!$C$4*9.81))))*(SQRT((SIN(RADIANS(90-DEGREES(ASIN(AD1670/2000))))*SQRT(2*Basic!$C$4*9.81)*Tool!$B$125*SIN(RADIANS(90-DEGREES(ASIN(AD1670/2000))))*SQRT(2*Basic!$C$4*9.81)*Tool!$B$125)+(COS(RADIANS(90-DEGREES(ASIN(AD1670/2000))))*SQRT(2*Basic!$C$4*9.81)*COS(RADIANS(90-DEGREES(ASIN(AD1670/2000))))*SQRT(2*Basic!$C$4*9.81))))/(2*9.81)</f>
        <v>1.57352643216</v>
      </c>
      <c r="AS1670" s="75">
        <f>(1/9.81)*((SQRT((SIN(RADIANS(90-DEGREES(ASIN(AD1670/2000))))*SQRT(2*Basic!$C$4*9.81)*Tool!$B$125*SIN(RADIANS(90-DEGREES(ASIN(AD1670/2000))))*SQRT(2*Basic!$C$4*9.81)*Tool!$B$125)+(COS(RADIANS(90-DEGREES(ASIN(AD1670/2000))))*SQRT(2*Basic!$C$4*9.81)*COS(RADIANS(90-DEGREES(ASIN(AD1670/2000))))*SQRT(2*Basic!$C$4*9.81))))*SIN(RADIANS(AK1670))+(SQRT(((SQRT((SIN(RADIANS(90-DEGREES(ASIN(AD1670/2000))))*SQRT(2*Basic!$C$4*9.81)*Tool!$B$125*SIN(RADIANS(90-DEGREES(ASIN(AD1670/2000))))*SQRT(2*Basic!$C$4*9.81)*Tool!$B$125)+(COS(RADIANS(90-DEGREES(ASIN(AD1670/2000))))*SQRT(2*Basic!$C$4*9.81)*COS(RADIANS(90-DEGREES(ASIN(AD1670/2000))))*SQRT(2*Basic!$C$4*9.81))))*SIN(RADIANS(AK1670))*(SQRT((SIN(RADIANS(90-DEGREES(ASIN(AD1670/2000))))*SQRT(2*Basic!$C$4*9.81)*Tool!$B$125*SIN(RADIANS(90-DEGREES(ASIN(AD1670/2000))))*SQRT(2*Basic!$C$4*9.81)*Tool!$B$125)+(COS(RADIANS(90-DEGREES(ASIN(AD1670/2000))))*SQRT(2*Basic!$C$4*9.81)*COS(RADIANS(90-DEGREES(ASIN(AD1670/2000))))*SQRT(2*Basic!$C$4*9.81))))*SIN(RADIANS(AK1670)))-19.62*(-Basic!$C$3))))*(SQRT((SIN(RADIANS(90-DEGREES(ASIN(AD1670/2000))))*SQRT(2*Basic!$C$4*9.81)*Tool!$B$125*SIN(RADIANS(90-DEGREES(ASIN(AD1670/2000))))*SQRT(2*Basic!$C$4*9.81)*Tool!$B$125)+(COS(RADIANS(90-DEGREES(ASIN(AD1670/2000))))*SQRT(2*Basic!$C$4*9.81)*COS(RADIANS(90-DEGREES(ASIN(AD1670/2000))))*SQRT(2*Basic!$C$4*9.81))))*COS(RADIANS(AK1670))</f>
        <v>4.6353042038276255</v>
      </c>
    </row>
    <row r="1671" spans="6:45" x14ac:dyDescent="0.3">
      <c r="F1671">
        <v>1669</v>
      </c>
      <c r="G1671" s="31">
        <f t="shared" si="170"/>
        <v>4.9202813689997038</v>
      </c>
      <c r="H1671" s="35">
        <f>Tool!$E$10+('Trajectory Map'!G1671*SIN(RADIANS(90-2*DEGREES(ASIN($D$5/2000))))/COS(RADIANS(90-2*DEGREES(ASIN($D$5/2000))))-('Trajectory Map'!G1671*'Trajectory Map'!G1671/((VLOOKUP($D$5,$AD$3:$AR$2002,15,FALSE)*4*COS(RADIANS(90-2*DEGREES(ASIN($D$5/2000))))*COS(RADIANS(90-2*DEGREES(ASIN($D$5/2000))))))))</f>
        <v>1.9154116085719792</v>
      </c>
      <c r="AD1671" s="33">
        <f t="shared" si="174"/>
        <v>1669</v>
      </c>
      <c r="AE1671" s="33">
        <f t="shared" si="171"/>
        <v>1102.0158801033676</v>
      </c>
      <c r="AH1671" s="33">
        <f t="shared" si="172"/>
        <v>56.563810620049686</v>
      </c>
      <c r="AI1671" s="33">
        <f t="shared" si="173"/>
        <v>33.436189379950314</v>
      </c>
      <c r="AK1671" s="75">
        <f t="shared" si="175"/>
        <v>-23.127621240099373</v>
      </c>
      <c r="AN1671" s="64"/>
      <c r="AQ1671" s="64"/>
      <c r="AR1671" s="75">
        <f>(SQRT((SIN(RADIANS(90-DEGREES(ASIN(AD1671/2000))))*SQRT(2*Basic!$C$4*9.81)*Tool!$B$125*SIN(RADIANS(90-DEGREES(ASIN(AD1671/2000))))*SQRT(2*Basic!$C$4*9.81)*Tool!$B$125)+(COS(RADIANS(90-DEGREES(ASIN(AD1671/2000))))*SQRT(2*Basic!$C$4*9.81)*COS(RADIANS(90-DEGREES(ASIN(AD1671/2000))))*SQRT(2*Basic!$C$4*9.81))))*(SQRT((SIN(RADIANS(90-DEGREES(ASIN(AD1671/2000))))*SQRT(2*Basic!$C$4*9.81)*Tool!$B$125*SIN(RADIANS(90-DEGREES(ASIN(AD1671/2000))))*SQRT(2*Basic!$C$4*9.81)*Tool!$B$125)+(COS(RADIANS(90-DEGREES(ASIN(AD1671/2000))))*SQRT(2*Basic!$C$4*9.81)*COS(RADIANS(90-DEGREES(ASIN(AD1671/2000))))*SQRT(2*Basic!$C$4*9.81))))/(2*9.81)</f>
        <v>1.5744210484899996</v>
      </c>
      <c r="AS1671" s="75">
        <f>(1/9.81)*((SQRT((SIN(RADIANS(90-DEGREES(ASIN(AD1671/2000))))*SQRT(2*Basic!$C$4*9.81)*Tool!$B$125*SIN(RADIANS(90-DEGREES(ASIN(AD1671/2000))))*SQRT(2*Basic!$C$4*9.81)*Tool!$B$125)+(COS(RADIANS(90-DEGREES(ASIN(AD1671/2000))))*SQRT(2*Basic!$C$4*9.81)*COS(RADIANS(90-DEGREES(ASIN(AD1671/2000))))*SQRT(2*Basic!$C$4*9.81))))*SIN(RADIANS(AK1671))+(SQRT(((SQRT((SIN(RADIANS(90-DEGREES(ASIN(AD1671/2000))))*SQRT(2*Basic!$C$4*9.81)*Tool!$B$125*SIN(RADIANS(90-DEGREES(ASIN(AD1671/2000))))*SQRT(2*Basic!$C$4*9.81)*Tool!$B$125)+(COS(RADIANS(90-DEGREES(ASIN(AD1671/2000))))*SQRT(2*Basic!$C$4*9.81)*COS(RADIANS(90-DEGREES(ASIN(AD1671/2000))))*SQRT(2*Basic!$C$4*9.81))))*SIN(RADIANS(AK1671))*(SQRT((SIN(RADIANS(90-DEGREES(ASIN(AD1671/2000))))*SQRT(2*Basic!$C$4*9.81)*Tool!$B$125*SIN(RADIANS(90-DEGREES(ASIN(AD1671/2000))))*SQRT(2*Basic!$C$4*9.81)*Tool!$B$125)+(COS(RADIANS(90-DEGREES(ASIN(AD1671/2000))))*SQRT(2*Basic!$C$4*9.81)*COS(RADIANS(90-DEGREES(ASIN(AD1671/2000))))*SQRT(2*Basic!$C$4*9.81))))*SIN(RADIANS(AK1671)))-19.62*(-Basic!$C$3))))*(SQRT((SIN(RADIANS(90-DEGREES(ASIN(AD1671/2000))))*SQRT(2*Basic!$C$4*9.81)*Tool!$B$125*SIN(RADIANS(90-DEGREES(ASIN(AD1671/2000))))*SQRT(2*Basic!$C$4*9.81)*Tool!$B$125)+(COS(RADIANS(90-DEGREES(ASIN(AD1671/2000))))*SQRT(2*Basic!$C$4*9.81)*COS(RADIANS(90-DEGREES(ASIN(AD1671/2000))))*SQRT(2*Basic!$C$4*9.81))))*COS(RADIANS(AK1671))</f>
        <v>4.6289014247489924</v>
      </c>
    </row>
    <row r="1672" spans="6:45" x14ac:dyDescent="0.3">
      <c r="F1672">
        <v>1670</v>
      </c>
      <c r="G1672" s="31">
        <f t="shared" si="170"/>
        <v>4.9232294105629153</v>
      </c>
      <c r="H1672" s="35">
        <f>Tool!$E$10+('Trajectory Map'!G1672*SIN(RADIANS(90-2*DEGREES(ASIN($D$5/2000))))/COS(RADIANS(90-2*DEGREES(ASIN($D$5/2000))))-('Trajectory Map'!G1672*'Trajectory Map'!G1672/((VLOOKUP($D$5,$AD$3:$AR$2002,15,FALSE)*4*COS(RADIANS(90-2*DEGREES(ASIN($D$5/2000))))*COS(RADIANS(90-2*DEGREES(ASIN($D$5/2000))))))))</f>
        <v>1.9100805312103306</v>
      </c>
      <c r="AD1672" s="33">
        <f t="shared" si="174"/>
        <v>1670</v>
      </c>
      <c r="AE1672" s="33">
        <f t="shared" si="171"/>
        <v>1100.4998864152599</v>
      </c>
      <c r="AH1672" s="33">
        <f t="shared" si="172"/>
        <v>56.615838193651726</v>
      </c>
      <c r="AI1672" s="33">
        <f t="shared" si="173"/>
        <v>33.384161806348274</v>
      </c>
      <c r="AK1672" s="75">
        <f t="shared" si="175"/>
        <v>-23.231676387303452</v>
      </c>
      <c r="AN1672" s="64"/>
      <c r="AQ1672" s="64"/>
      <c r="AR1672" s="75">
        <f>(SQRT((SIN(RADIANS(90-DEGREES(ASIN(AD1672/2000))))*SQRT(2*Basic!$C$4*9.81)*Tool!$B$125*SIN(RADIANS(90-DEGREES(ASIN(AD1672/2000))))*SQRT(2*Basic!$C$4*9.81)*Tool!$B$125)+(COS(RADIANS(90-DEGREES(ASIN(AD1672/2000))))*SQRT(2*Basic!$C$4*9.81)*COS(RADIANS(90-DEGREES(ASIN(AD1672/2000))))*SQRT(2*Basic!$C$4*9.81))))*(SQRT((SIN(RADIANS(90-DEGREES(ASIN(AD1672/2000))))*SQRT(2*Basic!$C$4*9.81)*Tool!$B$125*SIN(RADIANS(90-DEGREES(ASIN(AD1672/2000))))*SQRT(2*Basic!$C$4*9.81)*Tool!$B$125)+(COS(RADIANS(90-DEGREES(ASIN(AD1672/2000))))*SQRT(2*Basic!$C$4*9.81)*COS(RADIANS(90-DEGREES(ASIN(AD1672/2000))))*SQRT(2*Basic!$C$4*9.81))))/(2*9.81)</f>
        <v>1.5753162010000004</v>
      </c>
      <c r="AS1672" s="75">
        <f>(1/9.81)*((SQRT((SIN(RADIANS(90-DEGREES(ASIN(AD1672/2000))))*SQRT(2*Basic!$C$4*9.81)*Tool!$B$125*SIN(RADIANS(90-DEGREES(ASIN(AD1672/2000))))*SQRT(2*Basic!$C$4*9.81)*Tool!$B$125)+(COS(RADIANS(90-DEGREES(ASIN(AD1672/2000))))*SQRT(2*Basic!$C$4*9.81)*COS(RADIANS(90-DEGREES(ASIN(AD1672/2000))))*SQRT(2*Basic!$C$4*9.81))))*SIN(RADIANS(AK1672))+(SQRT(((SQRT((SIN(RADIANS(90-DEGREES(ASIN(AD1672/2000))))*SQRT(2*Basic!$C$4*9.81)*Tool!$B$125*SIN(RADIANS(90-DEGREES(ASIN(AD1672/2000))))*SQRT(2*Basic!$C$4*9.81)*Tool!$B$125)+(COS(RADIANS(90-DEGREES(ASIN(AD1672/2000))))*SQRT(2*Basic!$C$4*9.81)*COS(RADIANS(90-DEGREES(ASIN(AD1672/2000))))*SQRT(2*Basic!$C$4*9.81))))*SIN(RADIANS(AK1672))*(SQRT((SIN(RADIANS(90-DEGREES(ASIN(AD1672/2000))))*SQRT(2*Basic!$C$4*9.81)*Tool!$B$125*SIN(RADIANS(90-DEGREES(ASIN(AD1672/2000))))*SQRT(2*Basic!$C$4*9.81)*Tool!$B$125)+(COS(RADIANS(90-DEGREES(ASIN(AD1672/2000))))*SQRT(2*Basic!$C$4*9.81)*COS(RADIANS(90-DEGREES(ASIN(AD1672/2000))))*SQRT(2*Basic!$C$4*9.81))))*SIN(RADIANS(AK1672)))-19.62*(-Basic!$C$3))))*(SQRT((SIN(RADIANS(90-DEGREES(ASIN(AD1672/2000))))*SQRT(2*Basic!$C$4*9.81)*Tool!$B$125*SIN(RADIANS(90-DEGREES(ASIN(AD1672/2000))))*SQRT(2*Basic!$C$4*9.81)*Tool!$B$125)+(COS(RADIANS(90-DEGREES(ASIN(AD1672/2000))))*SQRT(2*Basic!$C$4*9.81)*COS(RADIANS(90-DEGREES(ASIN(AD1672/2000))))*SQRT(2*Basic!$C$4*9.81))))*COS(RADIANS(AK1672))</f>
        <v>4.6224807274862147</v>
      </c>
    </row>
    <row r="1673" spans="6:45" x14ac:dyDescent="0.3">
      <c r="F1673">
        <v>1671</v>
      </c>
      <c r="G1673" s="31">
        <f t="shared" si="170"/>
        <v>4.9261774521261268</v>
      </c>
      <c r="H1673" s="35">
        <f>Tool!$E$10+('Trajectory Map'!G1673*SIN(RADIANS(90-2*DEGREES(ASIN($D$5/2000))))/COS(RADIANS(90-2*DEGREES(ASIN($D$5/2000))))-('Trajectory Map'!G1673*'Trajectory Map'!G1673/((VLOOKUP($D$5,$AD$3:$AR$2002,15,FALSE)*4*COS(RADIANS(90-2*DEGREES(ASIN($D$5/2000))))*COS(RADIANS(90-2*DEGREES(ASIN($D$5/2000))))))))</f>
        <v>1.9047460002551686</v>
      </c>
      <c r="AD1673" s="33">
        <f t="shared" si="174"/>
        <v>1671</v>
      </c>
      <c r="AE1673" s="33">
        <f t="shared" si="171"/>
        <v>1098.9808915536248</v>
      </c>
      <c r="AH1673" s="33">
        <f t="shared" si="172"/>
        <v>56.667937558319181</v>
      </c>
      <c r="AI1673" s="33">
        <f t="shared" si="173"/>
        <v>33.332062441680819</v>
      </c>
      <c r="AK1673" s="75">
        <f t="shared" si="175"/>
        <v>-23.335875116638363</v>
      </c>
      <c r="AN1673" s="64"/>
      <c r="AQ1673" s="64"/>
      <c r="AR1673" s="75">
        <f>(SQRT((SIN(RADIANS(90-DEGREES(ASIN(AD1673/2000))))*SQRT(2*Basic!$C$4*9.81)*Tool!$B$125*SIN(RADIANS(90-DEGREES(ASIN(AD1673/2000))))*SQRT(2*Basic!$C$4*9.81)*Tool!$B$125)+(COS(RADIANS(90-DEGREES(ASIN(AD1673/2000))))*SQRT(2*Basic!$C$4*9.81)*COS(RADIANS(90-DEGREES(ASIN(AD1673/2000))))*SQRT(2*Basic!$C$4*9.81))))*(SQRT((SIN(RADIANS(90-DEGREES(ASIN(AD1673/2000))))*SQRT(2*Basic!$C$4*9.81)*Tool!$B$125*SIN(RADIANS(90-DEGREES(ASIN(AD1673/2000))))*SQRT(2*Basic!$C$4*9.81)*Tool!$B$125)+(COS(RADIANS(90-DEGREES(ASIN(AD1673/2000))))*SQRT(2*Basic!$C$4*9.81)*COS(RADIANS(90-DEGREES(ASIN(AD1673/2000))))*SQRT(2*Basic!$C$4*9.81))))/(2*9.81)</f>
        <v>1.5762118896900001</v>
      </c>
      <c r="AS1673" s="75">
        <f>(1/9.81)*((SQRT((SIN(RADIANS(90-DEGREES(ASIN(AD1673/2000))))*SQRT(2*Basic!$C$4*9.81)*Tool!$B$125*SIN(RADIANS(90-DEGREES(ASIN(AD1673/2000))))*SQRT(2*Basic!$C$4*9.81)*Tool!$B$125)+(COS(RADIANS(90-DEGREES(ASIN(AD1673/2000))))*SQRT(2*Basic!$C$4*9.81)*COS(RADIANS(90-DEGREES(ASIN(AD1673/2000))))*SQRT(2*Basic!$C$4*9.81))))*SIN(RADIANS(AK1673))+(SQRT(((SQRT((SIN(RADIANS(90-DEGREES(ASIN(AD1673/2000))))*SQRT(2*Basic!$C$4*9.81)*Tool!$B$125*SIN(RADIANS(90-DEGREES(ASIN(AD1673/2000))))*SQRT(2*Basic!$C$4*9.81)*Tool!$B$125)+(COS(RADIANS(90-DEGREES(ASIN(AD1673/2000))))*SQRT(2*Basic!$C$4*9.81)*COS(RADIANS(90-DEGREES(ASIN(AD1673/2000))))*SQRT(2*Basic!$C$4*9.81))))*SIN(RADIANS(AK1673))*(SQRT((SIN(RADIANS(90-DEGREES(ASIN(AD1673/2000))))*SQRT(2*Basic!$C$4*9.81)*Tool!$B$125*SIN(RADIANS(90-DEGREES(ASIN(AD1673/2000))))*SQRT(2*Basic!$C$4*9.81)*Tool!$B$125)+(COS(RADIANS(90-DEGREES(ASIN(AD1673/2000))))*SQRT(2*Basic!$C$4*9.81)*COS(RADIANS(90-DEGREES(ASIN(AD1673/2000))))*SQRT(2*Basic!$C$4*9.81))))*SIN(RADIANS(AK1673)))-19.62*(-Basic!$C$3))))*(SQRT((SIN(RADIANS(90-DEGREES(ASIN(AD1673/2000))))*SQRT(2*Basic!$C$4*9.81)*Tool!$B$125*SIN(RADIANS(90-DEGREES(ASIN(AD1673/2000))))*SQRT(2*Basic!$C$4*9.81)*Tool!$B$125)+(COS(RADIANS(90-DEGREES(ASIN(AD1673/2000))))*SQRT(2*Basic!$C$4*9.81)*COS(RADIANS(90-DEGREES(ASIN(AD1673/2000))))*SQRT(2*Basic!$C$4*9.81))))*COS(RADIANS(AK1673))</f>
        <v>4.6160420873179797</v>
      </c>
    </row>
    <row r="1674" spans="6:45" x14ac:dyDescent="0.3">
      <c r="F1674">
        <v>1672</v>
      </c>
      <c r="G1674" s="31">
        <f t="shared" si="170"/>
        <v>4.9291254936893374</v>
      </c>
      <c r="H1674" s="35">
        <f>Tool!$E$10+('Trajectory Map'!G1674*SIN(RADIANS(90-2*DEGREES(ASIN($D$5/2000))))/COS(RADIANS(90-2*DEGREES(ASIN($D$5/2000))))-('Trajectory Map'!G1674*'Trajectory Map'!G1674/((VLOOKUP($D$5,$AD$3:$AR$2002,15,FALSE)*4*COS(RADIANS(90-2*DEGREES(ASIN($D$5/2000))))*COS(RADIANS(90-2*DEGREES(ASIN($D$5/2000))))))))</f>
        <v>1.8994080157064941</v>
      </c>
      <c r="AD1674" s="33">
        <f t="shared" si="174"/>
        <v>1672</v>
      </c>
      <c r="AE1674" s="33">
        <f t="shared" si="171"/>
        <v>1097.4588830566729</v>
      </c>
      <c r="AH1674" s="33">
        <f t="shared" si="172"/>
        <v>56.720109055317728</v>
      </c>
      <c r="AI1674" s="33">
        <f t="shared" si="173"/>
        <v>33.279890944682272</v>
      </c>
      <c r="AK1674" s="75">
        <f t="shared" si="175"/>
        <v>-23.440218110635456</v>
      </c>
      <c r="AN1674" s="64"/>
      <c r="AQ1674" s="64"/>
      <c r="AR1674" s="75">
        <f>(SQRT((SIN(RADIANS(90-DEGREES(ASIN(AD1674/2000))))*SQRT(2*Basic!$C$4*9.81)*Tool!$B$125*SIN(RADIANS(90-DEGREES(ASIN(AD1674/2000))))*SQRT(2*Basic!$C$4*9.81)*Tool!$B$125)+(COS(RADIANS(90-DEGREES(ASIN(AD1674/2000))))*SQRT(2*Basic!$C$4*9.81)*COS(RADIANS(90-DEGREES(ASIN(AD1674/2000))))*SQRT(2*Basic!$C$4*9.81))))*(SQRT((SIN(RADIANS(90-DEGREES(ASIN(AD1674/2000))))*SQRT(2*Basic!$C$4*9.81)*Tool!$B$125*SIN(RADIANS(90-DEGREES(ASIN(AD1674/2000))))*SQRT(2*Basic!$C$4*9.81)*Tool!$B$125)+(COS(RADIANS(90-DEGREES(ASIN(AD1674/2000))))*SQRT(2*Basic!$C$4*9.81)*COS(RADIANS(90-DEGREES(ASIN(AD1674/2000))))*SQRT(2*Basic!$C$4*9.81))))/(2*9.81)</f>
        <v>1.5771081145599999</v>
      </c>
      <c r="AS1674" s="75">
        <f>(1/9.81)*((SQRT((SIN(RADIANS(90-DEGREES(ASIN(AD1674/2000))))*SQRT(2*Basic!$C$4*9.81)*Tool!$B$125*SIN(RADIANS(90-DEGREES(ASIN(AD1674/2000))))*SQRT(2*Basic!$C$4*9.81)*Tool!$B$125)+(COS(RADIANS(90-DEGREES(ASIN(AD1674/2000))))*SQRT(2*Basic!$C$4*9.81)*COS(RADIANS(90-DEGREES(ASIN(AD1674/2000))))*SQRT(2*Basic!$C$4*9.81))))*SIN(RADIANS(AK1674))+(SQRT(((SQRT((SIN(RADIANS(90-DEGREES(ASIN(AD1674/2000))))*SQRT(2*Basic!$C$4*9.81)*Tool!$B$125*SIN(RADIANS(90-DEGREES(ASIN(AD1674/2000))))*SQRT(2*Basic!$C$4*9.81)*Tool!$B$125)+(COS(RADIANS(90-DEGREES(ASIN(AD1674/2000))))*SQRT(2*Basic!$C$4*9.81)*COS(RADIANS(90-DEGREES(ASIN(AD1674/2000))))*SQRT(2*Basic!$C$4*9.81))))*SIN(RADIANS(AK1674))*(SQRT((SIN(RADIANS(90-DEGREES(ASIN(AD1674/2000))))*SQRT(2*Basic!$C$4*9.81)*Tool!$B$125*SIN(RADIANS(90-DEGREES(ASIN(AD1674/2000))))*SQRT(2*Basic!$C$4*9.81)*Tool!$B$125)+(COS(RADIANS(90-DEGREES(ASIN(AD1674/2000))))*SQRT(2*Basic!$C$4*9.81)*COS(RADIANS(90-DEGREES(ASIN(AD1674/2000))))*SQRT(2*Basic!$C$4*9.81))))*SIN(RADIANS(AK1674)))-19.62*(-Basic!$C$3))))*(SQRT((SIN(RADIANS(90-DEGREES(ASIN(AD1674/2000))))*SQRT(2*Basic!$C$4*9.81)*Tool!$B$125*SIN(RADIANS(90-DEGREES(ASIN(AD1674/2000))))*SQRT(2*Basic!$C$4*9.81)*Tool!$B$125)+(COS(RADIANS(90-DEGREES(ASIN(AD1674/2000))))*SQRT(2*Basic!$C$4*9.81)*COS(RADIANS(90-DEGREES(ASIN(AD1674/2000))))*SQRT(2*Basic!$C$4*9.81))))*COS(RADIANS(AK1674))</f>
        <v>4.6095854792377526</v>
      </c>
    </row>
    <row r="1675" spans="6:45" x14ac:dyDescent="0.3">
      <c r="F1675">
        <v>1673</v>
      </c>
      <c r="G1675" s="31">
        <f t="shared" si="170"/>
        <v>4.9320735352525489</v>
      </c>
      <c r="H1675" s="35">
        <f>Tool!$E$10+('Trajectory Map'!G1675*SIN(RADIANS(90-2*DEGREES(ASIN($D$5/2000))))/COS(RADIANS(90-2*DEGREES(ASIN($D$5/2000))))-('Trajectory Map'!G1675*'Trajectory Map'!G1675/((VLOOKUP($D$5,$AD$3:$AR$2002,15,FALSE)*4*COS(RADIANS(90-2*DEGREES(ASIN($D$5/2000))))*COS(RADIANS(90-2*DEGREES(ASIN($D$5/2000))))))))</f>
        <v>1.8940665775643044</v>
      </c>
      <c r="AD1675" s="33">
        <f t="shared" si="174"/>
        <v>1673</v>
      </c>
      <c r="AE1675" s="33">
        <f t="shared" si="171"/>
        <v>1095.9338483685956</v>
      </c>
      <c r="AH1675" s="33">
        <f t="shared" si="172"/>
        <v>56.772353028521799</v>
      </c>
      <c r="AI1675" s="33">
        <f t="shared" si="173"/>
        <v>33.227646971478201</v>
      </c>
      <c r="AK1675" s="75">
        <f t="shared" si="175"/>
        <v>-23.544706057043598</v>
      </c>
      <c r="AN1675" s="64"/>
      <c r="AQ1675" s="64"/>
      <c r="AR1675" s="75">
        <f>(SQRT((SIN(RADIANS(90-DEGREES(ASIN(AD1675/2000))))*SQRT(2*Basic!$C$4*9.81)*Tool!$B$125*SIN(RADIANS(90-DEGREES(ASIN(AD1675/2000))))*SQRT(2*Basic!$C$4*9.81)*Tool!$B$125)+(COS(RADIANS(90-DEGREES(ASIN(AD1675/2000))))*SQRT(2*Basic!$C$4*9.81)*COS(RADIANS(90-DEGREES(ASIN(AD1675/2000))))*SQRT(2*Basic!$C$4*9.81))))*(SQRT((SIN(RADIANS(90-DEGREES(ASIN(AD1675/2000))))*SQRT(2*Basic!$C$4*9.81)*Tool!$B$125*SIN(RADIANS(90-DEGREES(ASIN(AD1675/2000))))*SQRT(2*Basic!$C$4*9.81)*Tool!$B$125)+(COS(RADIANS(90-DEGREES(ASIN(AD1675/2000))))*SQRT(2*Basic!$C$4*9.81)*COS(RADIANS(90-DEGREES(ASIN(AD1675/2000))))*SQRT(2*Basic!$C$4*9.81))))/(2*9.81)</f>
        <v>1.5780048756099996</v>
      </c>
      <c r="AS1675" s="75">
        <f>(1/9.81)*((SQRT((SIN(RADIANS(90-DEGREES(ASIN(AD1675/2000))))*SQRT(2*Basic!$C$4*9.81)*Tool!$B$125*SIN(RADIANS(90-DEGREES(ASIN(AD1675/2000))))*SQRT(2*Basic!$C$4*9.81)*Tool!$B$125)+(COS(RADIANS(90-DEGREES(ASIN(AD1675/2000))))*SQRT(2*Basic!$C$4*9.81)*COS(RADIANS(90-DEGREES(ASIN(AD1675/2000))))*SQRT(2*Basic!$C$4*9.81))))*SIN(RADIANS(AK1675))+(SQRT(((SQRT((SIN(RADIANS(90-DEGREES(ASIN(AD1675/2000))))*SQRT(2*Basic!$C$4*9.81)*Tool!$B$125*SIN(RADIANS(90-DEGREES(ASIN(AD1675/2000))))*SQRT(2*Basic!$C$4*9.81)*Tool!$B$125)+(COS(RADIANS(90-DEGREES(ASIN(AD1675/2000))))*SQRT(2*Basic!$C$4*9.81)*COS(RADIANS(90-DEGREES(ASIN(AD1675/2000))))*SQRT(2*Basic!$C$4*9.81))))*SIN(RADIANS(AK1675))*(SQRT((SIN(RADIANS(90-DEGREES(ASIN(AD1675/2000))))*SQRT(2*Basic!$C$4*9.81)*Tool!$B$125*SIN(RADIANS(90-DEGREES(ASIN(AD1675/2000))))*SQRT(2*Basic!$C$4*9.81)*Tool!$B$125)+(COS(RADIANS(90-DEGREES(ASIN(AD1675/2000))))*SQRT(2*Basic!$C$4*9.81)*COS(RADIANS(90-DEGREES(ASIN(AD1675/2000))))*SQRT(2*Basic!$C$4*9.81))))*SIN(RADIANS(AK1675)))-19.62*(-Basic!$C$3))))*(SQRT((SIN(RADIANS(90-DEGREES(ASIN(AD1675/2000))))*SQRT(2*Basic!$C$4*9.81)*Tool!$B$125*SIN(RADIANS(90-DEGREES(ASIN(AD1675/2000))))*SQRT(2*Basic!$C$4*9.81)*Tool!$B$125)+(COS(RADIANS(90-DEGREES(ASIN(AD1675/2000))))*SQRT(2*Basic!$C$4*9.81)*COS(RADIANS(90-DEGREES(ASIN(AD1675/2000))))*SQRT(2*Basic!$C$4*9.81))))*COS(RADIANS(AK1675))</f>
        <v>4.6031108779498942</v>
      </c>
    </row>
    <row r="1676" spans="6:45" x14ac:dyDescent="0.3">
      <c r="F1676">
        <v>1674</v>
      </c>
      <c r="G1676" s="31">
        <f t="shared" si="170"/>
        <v>4.9350215768157604</v>
      </c>
      <c r="H1676" s="35">
        <f>Tool!$E$10+('Trajectory Map'!G1676*SIN(RADIANS(90-2*DEGREES(ASIN($D$5/2000))))/COS(RADIANS(90-2*DEGREES(ASIN($D$5/2000))))-('Trajectory Map'!G1676*'Trajectory Map'!G1676/((VLOOKUP($D$5,$AD$3:$AR$2002,15,FALSE)*4*COS(RADIANS(90-2*DEGREES(ASIN($D$5/2000))))*COS(RADIANS(90-2*DEGREES(ASIN($D$5/2000))))))))</f>
        <v>1.8887216858285996</v>
      </c>
      <c r="AD1676" s="33">
        <f t="shared" si="174"/>
        <v>1674</v>
      </c>
      <c r="AE1676" s="33">
        <f t="shared" si="171"/>
        <v>1094.4057748385651</v>
      </c>
      <c r="AH1676" s="33">
        <f t="shared" si="172"/>
        <v>56.824669824442516</v>
      </c>
      <c r="AI1676" s="33">
        <f t="shared" si="173"/>
        <v>33.175330175557484</v>
      </c>
      <c r="AK1676" s="75">
        <f t="shared" si="175"/>
        <v>-23.649339648885032</v>
      </c>
      <c r="AN1676" s="64"/>
      <c r="AQ1676" s="64"/>
      <c r="AR1676" s="75">
        <f>(SQRT((SIN(RADIANS(90-DEGREES(ASIN(AD1676/2000))))*SQRT(2*Basic!$C$4*9.81)*Tool!$B$125*SIN(RADIANS(90-DEGREES(ASIN(AD1676/2000))))*SQRT(2*Basic!$C$4*9.81)*Tool!$B$125)+(COS(RADIANS(90-DEGREES(ASIN(AD1676/2000))))*SQRT(2*Basic!$C$4*9.81)*COS(RADIANS(90-DEGREES(ASIN(AD1676/2000))))*SQRT(2*Basic!$C$4*9.81))))*(SQRT((SIN(RADIANS(90-DEGREES(ASIN(AD1676/2000))))*SQRT(2*Basic!$C$4*9.81)*Tool!$B$125*SIN(RADIANS(90-DEGREES(ASIN(AD1676/2000))))*SQRT(2*Basic!$C$4*9.81)*Tool!$B$125)+(COS(RADIANS(90-DEGREES(ASIN(AD1676/2000))))*SQRT(2*Basic!$C$4*9.81)*COS(RADIANS(90-DEGREES(ASIN(AD1676/2000))))*SQRT(2*Basic!$C$4*9.81))))/(2*9.81)</f>
        <v>1.5789021728400003</v>
      </c>
      <c r="AS1676" s="75">
        <f>(1/9.81)*((SQRT((SIN(RADIANS(90-DEGREES(ASIN(AD1676/2000))))*SQRT(2*Basic!$C$4*9.81)*Tool!$B$125*SIN(RADIANS(90-DEGREES(ASIN(AD1676/2000))))*SQRT(2*Basic!$C$4*9.81)*Tool!$B$125)+(COS(RADIANS(90-DEGREES(ASIN(AD1676/2000))))*SQRT(2*Basic!$C$4*9.81)*COS(RADIANS(90-DEGREES(ASIN(AD1676/2000))))*SQRT(2*Basic!$C$4*9.81))))*SIN(RADIANS(AK1676))+(SQRT(((SQRT((SIN(RADIANS(90-DEGREES(ASIN(AD1676/2000))))*SQRT(2*Basic!$C$4*9.81)*Tool!$B$125*SIN(RADIANS(90-DEGREES(ASIN(AD1676/2000))))*SQRT(2*Basic!$C$4*9.81)*Tool!$B$125)+(COS(RADIANS(90-DEGREES(ASIN(AD1676/2000))))*SQRT(2*Basic!$C$4*9.81)*COS(RADIANS(90-DEGREES(ASIN(AD1676/2000))))*SQRT(2*Basic!$C$4*9.81))))*SIN(RADIANS(AK1676))*(SQRT((SIN(RADIANS(90-DEGREES(ASIN(AD1676/2000))))*SQRT(2*Basic!$C$4*9.81)*Tool!$B$125*SIN(RADIANS(90-DEGREES(ASIN(AD1676/2000))))*SQRT(2*Basic!$C$4*9.81)*Tool!$B$125)+(COS(RADIANS(90-DEGREES(ASIN(AD1676/2000))))*SQRT(2*Basic!$C$4*9.81)*COS(RADIANS(90-DEGREES(ASIN(AD1676/2000))))*SQRT(2*Basic!$C$4*9.81))))*SIN(RADIANS(AK1676)))-19.62*(-Basic!$C$3))))*(SQRT((SIN(RADIANS(90-DEGREES(ASIN(AD1676/2000))))*SQRT(2*Basic!$C$4*9.81)*Tool!$B$125*SIN(RADIANS(90-DEGREES(ASIN(AD1676/2000))))*SQRT(2*Basic!$C$4*9.81)*Tool!$B$125)+(COS(RADIANS(90-DEGREES(ASIN(AD1676/2000))))*SQRT(2*Basic!$C$4*9.81)*COS(RADIANS(90-DEGREES(ASIN(AD1676/2000))))*SQRT(2*Basic!$C$4*9.81))))*COS(RADIANS(AK1676))</f>
        <v>4.5966182578657229</v>
      </c>
    </row>
    <row r="1677" spans="6:45" x14ac:dyDescent="0.3">
      <c r="F1677">
        <v>1675</v>
      </c>
      <c r="G1677" s="31">
        <f t="shared" si="170"/>
        <v>4.9379696183789719</v>
      </c>
      <c r="H1677" s="35">
        <f>Tool!$E$10+('Trajectory Map'!G1677*SIN(RADIANS(90-2*DEGREES(ASIN($D$5/2000))))/COS(RADIANS(90-2*DEGREES(ASIN($D$5/2000))))-('Trajectory Map'!G1677*'Trajectory Map'!G1677/((VLOOKUP($D$5,$AD$3:$AR$2002,15,FALSE)*4*COS(RADIANS(90-2*DEGREES(ASIN($D$5/2000))))*COS(RADIANS(90-2*DEGREES(ASIN($D$5/2000))))))))</f>
        <v>1.8833733404993813</v>
      </c>
      <c r="AD1677" s="33">
        <f t="shared" si="174"/>
        <v>1675</v>
      </c>
      <c r="AE1677" s="33">
        <f t="shared" si="171"/>
        <v>1092.8746497197196</v>
      </c>
      <c r="AH1677" s="33">
        <f t="shared" si="172"/>
        <v>56.877059792256226</v>
      </c>
      <c r="AI1677" s="33">
        <f t="shared" si="173"/>
        <v>33.122940207743774</v>
      </c>
      <c r="AK1677" s="75">
        <f t="shared" si="175"/>
        <v>-23.754119584512452</v>
      </c>
      <c r="AN1677" s="64"/>
      <c r="AQ1677" s="64"/>
      <c r="AR1677" s="75">
        <f>(SQRT((SIN(RADIANS(90-DEGREES(ASIN(AD1677/2000))))*SQRT(2*Basic!$C$4*9.81)*Tool!$B$125*SIN(RADIANS(90-DEGREES(ASIN(AD1677/2000))))*SQRT(2*Basic!$C$4*9.81)*Tool!$B$125)+(COS(RADIANS(90-DEGREES(ASIN(AD1677/2000))))*SQRT(2*Basic!$C$4*9.81)*COS(RADIANS(90-DEGREES(ASIN(AD1677/2000))))*SQRT(2*Basic!$C$4*9.81))))*(SQRT((SIN(RADIANS(90-DEGREES(ASIN(AD1677/2000))))*SQRT(2*Basic!$C$4*9.81)*Tool!$B$125*SIN(RADIANS(90-DEGREES(ASIN(AD1677/2000))))*SQRT(2*Basic!$C$4*9.81)*Tool!$B$125)+(COS(RADIANS(90-DEGREES(ASIN(AD1677/2000))))*SQRT(2*Basic!$C$4*9.81)*COS(RADIANS(90-DEGREES(ASIN(AD1677/2000))))*SQRT(2*Basic!$C$4*9.81))))/(2*9.81)</f>
        <v>1.5798000062500002</v>
      </c>
      <c r="AS1677" s="75">
        <f>(1/9.81)*((SQRT((SIN(RADIANS(90-DEGREES(ASIN(AD1677/2000))))*SQRT(2*Basic!$C$4*9.81)*Tool!$B$125*SIN(RADIANS(90-DEGREES(ASIN(AD1677/2000))))*SQRT(2*Basic!$C$4*9.81)*Tool!$B$125)+(COS(RADIANS(90-DEGREES(ASIN(AD1677/2000))))*SQRT(2*Basic!$C$4*9.81)*COS(RADIANS(90-DEGREES(ASIN(AD1677/2000))))*SQRT(2*Basic!$C$4*9.81))))*SIN(RADIANS(AK1677))+(SQRT(((SQRT((SIN(RADIANS(90-DEGREES(ASIN(AD1677/2000))))*SQRT(2*Basic!$C$4*9.81)*Tool!$B$125*SIN(RADIANS(90-DEGREES(ASIN(AD1677/2000))))*SQRT(2*Basic!$C$4*9.81)*Tool!$B$125)+(COS(RADIANS(90-DEGREES(ASIN(AD1677/2000))))*SQRT(2*Basic!$C$4*9.81)*COS(RADIANS(90-DEGREES(ASIN(AD1677/2000))))*SQRT(2*Basic!$C$4*9.81))))*SIN(RADIANS(AK1677))*(SQRT((SIN(RADIANS(90-DEGREES(ASIN(AD1677/2000))))*SQRT(2*Basic!$C$4*9.81)*Tool!$B$125*SIN(RADIANS(90-DEGREES(ASIN(AD1677/2000))))*SQRT(2*Basic!$C$4*9.81)*Tool!$B$125)+(COS(RADIANS(90-DEGREES(ASIN(AD1677/2000))))*SQRT(2*Basic!$C$4*9.81)*COS(RADIANS(90-DEGREES(ASIN(AD1677/2000))))*SQRT(2*Basic!$C$4*9.81))))*SIN(RADIANS(AK1677)))-19.62*(-Basic!$C$3))))*(SQRT((SIN(RADIANS(90-DEGREES(ASIN(AD1677/2000))))*SQRT(2*Basic!$C$4*9.81)*Tool!$B$125*SIN(RADIANS(90-DEGREES(ASIN(AD1677/2000))))*SQRT(2*Basic!$C$4*9.81)*Tool!$B$125)+(COS(RADIANS(90-DEGREES(ASIN(AD1677/2000))))*SQRT(2*Basic!$C$4*9.81)*COS(RADIANS(90-DEGREES(ASIN(AD1677/2000))))*SQRT(2*Basic!$C$4*9.81))))*COS(RADIANS(AK1677))</f>
        <v>4.5901075930995079</v>
      </c>
    </row>
    <row r="1678" spans="6:45" x14ac:dyDescent="0.3">
      <c r="F1678">
        <v>1676</v>
      </c>
      <c r="G1678" s="31">
        <f t="shared" si="170"/>
        <v>4.9409176599421825</v>
      </c>
      <c r="H1678" s="35">
        <f>Tool!$E$10+('Trajectory Map'!G1678*SIN(RADIANS(90-2*DEGREES(ASIN($D$5/2000))))/COS(RADIANS(90-2*DEGREES(ASIN($D$5/2000))))-('Trajectory Map'!G1678*'Trajectory Map'!G1678/((VLOOKUP($D$5,$AD$3:$AR$2002,15,FALSE)*4*COS(RADIANS(90-2*DEGREES(ASIN($D$5/2000))))*COS(RADIANS(90-2*DEGREES(ASIN($D$5/2000))))))))</f>
        <v>1.8780215415766506</v>
      </c>
      <c r="AD1678" s="33">
        <f t="shared" si="174"/>
        <v>1676</v>
      </c>
      <c r="AE1678" s="33">
        <f t="shared" si="171"/>
        <v>1091.3404601681366</v>
      </c>
      <c r="AH1678" s="33">
        <f t="shared" si="172"/>
        <v>56.929523283833099</v>
      </c>
      <c r="AI1678" s="33">
        <f t="shared" si="173"/>
        <v>33.070476716166901</v>
      </c>
      <c r="AK1678" s="75">
        <f t="shared" si="175"/>
        <v>-23.859046567666198</v>
      </c>
      <c r="AN1678" s="64"/>
      <c r="AQ1678" s="64"/>
      <c r="AR1678" s="75">
        <f>(SQRT((SIN(RADIANS(90-DEGREES(ASIN(AD1678/2000))))*SQRT(2*Basic!$C$4*9.81)*Tool!$B$125*SIN(RADIANS(90-DEGREES(ASIN(AD1678/2000))))*SQRT(2*Basic!$C$4*9.81)*Tool!$B$125)+(COS(RADIANS(90-DEGREES(ASIN(AD1678/2000))))*SQRT(2*Basic!$C$4*9.81)*COS(RADIANS(90-DEGREES(ASIN(AD1678/2000))))*SQRT(2*Basic!$C$4*9.81))))*(SQRT((SIN(RADIANS(90-DEGREES(ASIN(AD1678/2000))))*SQRT(2*Basic!$C$4*9.81)*Tool!$B$125*SIN(RADIANS(90-DEGREES(ASIN(AD1678/2000))))*SQRT(2*Basic!$C$4*9.81)*Tool!$B$125)+(COS(RADIANS(90-DEGREES(ASIN(AD1678/2000))))*SQRT(2*Basic!$C$4*9.81)*COS(RADIANS(90-DEGREES(ASIN(AD1678/2000))))*SQRT(2*Basic!$C$4*9.81))))/(2*9.81)</f>
        <v>1.5806983758399997</v>
      </c>
      <c r="AS1678" s="75">
        <f>(1/9.81)*((SQRT((SIN(RADIANS(90-DEGREES(ASIN(AD1678/2000))))*SQRT(2*Basic!$C$4*9.81)*Tool!$B$125*SIN(RADIANS(90-DEGREES(ASIN(AD1678/2000))))*SQRT(2*Basic!$C$4*9.81)*Tool!$B$125)+(COS(RADIANS(90-DEGREES(ASIN(AD1678/2000))))*SQRT(2*Basic!$C$4*9.81)*COS(RADIANS(90-DEGREES(ASIN(AD1678/2000))))*SQRT(2*Basic!$C$4*9.81))))*SIN(RADIANS(AK1678))+(SQRT(((SQRT((SIN(RADIANS(90-DEGREES(ASIN(AD1678/2000))))*SQRT(2*Basic!$C$4*9.81)*Tool!$B$125*SIN(RADIANS(90-DEGREES(ASIN(AD1678/2000))))*SQRT(2*Basic!$C$4*9.81)*Tool!$B$125)+(COS(RADIANS(90-DEGREES(ASIN(AD1678/2000))))*SQRT(2*Basic!$C$4*9.81)*COS(RADIANS(90-DEGREES(ASIN(AD1678/2000))))*SQRT(2*Basic!$C$4*9.81))))*SIN(RADIANS(AK1678))*(SQRT((SIN(RADIANS(90-DEGREES(ASIN(AD1678/2000))))*SQRT(2*Basic!$C$4*9.81)*Tool!$B$125*SIN(RADIANS(90-DEGREES(ASIN(AD1678/2000))))*SQRT(2*Basic!$C$4*9.81)*Tool!$B$125)+(COS(RADIANS(90-DEGREES(ASIN(AD1678/2000))))*SQRT(2*Basic!$C$4*9.81)*COS(RADIANS(90-DEGREES(ASIN(AD1678/2000))))*SQRT(2*Basic!$C$4*9.81))))*SIN(RADIANS(AK1678)))-19.62*(-Basic!$C$3))))*(SQRT((SIN(RADIANS(90-DEGREES(ASIN(AD1678/2000))))*SQRT(2*Basic!$C$4*9.81)*Tool!$B$125*SIN(RADIANS(90-DEGREES(ASIN(AD1678/2000))))*SQRT(2*Basic!$C$4*9.81)*Tool!$B$125)+(COS(RADIANS(90-DEGREES(ASIN(AD1678/2000))))*SQRT(2*Basic!$C$4*9.81)*COS(RADIANS(90-DEGREES(ASIN(AD1678/2000))))*SQRT(2*Basic!$C$4*9.81))))*COS(RADIANS(AK1678))</f>
        <v>4.58357885746444</v>
      </c>
    </row>
    <row r="1679" spans="6:45" x14ac:dyDescent="0.3">
      <c r="F1679">
        <v>1677</v>
      </c>
      <c r="G1679" s="31">
        <f t="shared" si="170"/>
        <v>4.943865701505394</v>
      </c>
      <c r="H1679" s="35">
        <f>Tool!$E$10+('Trajectory Map'!G1679*SIN(RADIANS(90-2*DEGREES(ASIN($D$5/2000))))/COS(RADIANS(90-2*DEGREES(ASIN($D$5/2000))))-('Trajectory Map'!G1679*'Trajectory Map'!G1679/((VLOOKUP($D$5,$AD$3:$AR$2002,15,FALSE)*4*COS(RADIANS(90-2*DEGREES(ASIN($D$5/2000))))*COS(RADIANS(90-2*DEGREES(ASIN($D$5/2000))))))))</f>
        <v>1.8726662890604038</v>
      </c>
      <c r="AD1679" s="33">
        <f t="shared" si="174"/>
        <v>1677</v>
      </c>
      <c r="AE1679" s="33">
        <f t="shared" si="171"/>
        <v>1089.8031932417889</v>
      </c>
      <c r="AH1679" s="33">
        <f t="shared" si="172"/>
        <v>56.982060653766531</v>
      </c>
      <c r="AI1679" s="33">
        <f t="shared" si="173"/>
        <v>33.017939346233469</v>
      </c>
      <c r="AK1679" s="75">
        <f t="shared" si="175"/>
        <v>-23.964121307533063</v>
      </c>
      <c r="AN1679" s="64"/>
      <c r="AQ1679" s="64"/>
      <c r="AR1679" s="75">
        <f>(SQRT((SIN(RADIANS(90-DEGREES(ASIN(AD1679/2000))))*SQRT(2*Basic!$C$4*9.81)*Tool!$B$125*SIN(RADIANS(90-DEGREES(ASIN(AD1679/2000))))*SQRT(2*Basic!$C$4*9.81)*Tool!$B$125)+(COS(RADIANS(90-DEGREES(ASIN(AD1679/2000))))*SQRT(2*Basic!$C$4*9.81)*COS(RADIANS(90-DEGREES(ASIN(AD1679/2000))))*SQRT(2*Basic!$C$4*9.81))))*(SQRT((SIN(RADIANS(90-DEGREES(ASIN(AD1679/2000))))*SQRT(2*Basic!$C$4*9.81)*Tool!$B$125*SIN(RADIANS(90-DEGREES(ASIN(AD1679/2000))))*SQRT(2*Basic!$C$4*9.81)*Tool!$B$125)+(COS(RADIANS(90-DEGREES(ASIN(AD1679/2000))))*SQRT(2*Basic!$C$4*9.81)*COS(RADIANS(90-DEGREES(ASIN(AD1679/2000))))*SQRT(2*Basic!$C$4*9.81))))/(2*9.81)</f>
        <v>1.5815972816099999</v>
      </c>
      <c r="AS1679" s="75">
        <f>(1/9.81)*((SQRT((SIN(RADIANS(90-DEGREES(ASIN(AD1679/2000))))*SQRT(2*Basic!$C$4*9.81)*Tool!$B$125*SIN(RADIANS(90-DEGREES(ASIN(AD1679/2000))))*SQRT(2*Basic!$C$4*9.81)*Tool!$B$125)+(COS(RADIANS(90-DEGREES(ASIN(AD1679/2000))))*SQRT(2*Basic!$C$4*9.81)*COS(RADIANS(90-DEGREES(ASIN(AD1679/2000))))*SQRT(2*Basic!$C$4*9.81))))*SIN(RADIANS(AK1679))+(SQRT(((SQRT((SIN(RADIANS(90-DEGREES(ASIN(AD1679/2000))))*SQRT(2*Basic!$C$4*9.81)*Tool!$B$125*SIN(RADIANS(90-DEGREES(ASIN(AD1679/2000))))*SQRT(2*Basic!$C$4*9.81)*Tool!$B$125)+(COS(RADIANS(90-DEGREES(ASIN(AD1679/2000))))*SQRT(2*Basic!$C$4*9.81)*COS(RADIANS(90-DEGREES(ASIN(AD1679/2000))))*SQRT(2*Basic!$C$4*9.81))))*SIN(RADIANS(AK1679))*(SQRT((SIN(RADIANS(90-DEGREES(ASIN(AD1679/2000))))*SQRT(2*Basic!$C$4*9.81)*Tool!$B$125*SIN(RADIANS(90-DEGREES(ASIN(AD1679/2000))))*SQRT(2*Basic!$C$4*9.81)*Tool!$B$125)+(COS(RADIANS(90-DEGREES(ASIN(AD1679/2000))))*SQRT(2*Basic!$C$4*9.81)*COS(RADIANS(90-DEGREES(ASIN(AD1679/2000))))*SQRT(2*Basic!$C$4*9.81))))*SIN(RADIANS(AK1679)))-19.62*(-Basic!$C$3))))*(SQRT((SIN(RADIANS(90-DEGREES(ASIN(AD1679/2000))))*SQRT(2*Basic!$C$4*9.81)*Tool!$B$125*SIN(RADIANS(90-DEGREES(ASIN(AD1679/2000))))*SQRT(2*Basic!$C$4*9.81)*Tool!$B$125)+(COS(RADIANS(90-DEGREES(ASIN(AD1679/2000))))*SQRT(2*Basic!$C$4*9.81)*COS(RADIANS(90-DEGREES(ASIN(AD1679/2000))))*SQRT(2*Basic!$C$4*9.81))))*COS(RADIANS(AK1679))</f>
        <v>4.5770320244685072</v>
      </c>
    </row>
    <row r="1680" spans="6:45" x14ac:dyDescent="0.3">
      <c r="F1680">
        <v>1678</v>
      </c>
      <c r="G1680" s="31">
        <f t="shared" si="170"/>
        <v>4.9468137430686054</v>
      </c>
      <c r="H1680" s="35">
        <f>Tool!$E$10+('Trajectory Map'!G1680*SIN(RADIANS(90-2*DEGREES(ASIN($D$5/2000))))/COS(RADIANS(90-2*DEGREES(ASIN($D$5/2000))))-('Trajectory Map'!G1680*'Trajectory Map'!G1680/((VLOOKUP($D$5,$AD$3:$AR$2002,15,FALSE)*4*COS(RADIANS(90-2*DEGREES(ASIN($D$5/2000))))*COS(RADIANS(90-2*DEGREES(ASIN($D$5/2000))))))))</f>
        <v>1.8673075829506427</v>
      </c>
      <c r="AD1680" s="33">
        <f t="shared" si="174"/>
        <v>1678</v>
      </c>
      <c r="AE1680" s="33">
        <f t="shared" si="171"/>
        <v>1088.2628358994898</v>
      </c>
      <c r="AH1680" s="33">
        <f t="shared" si="172"/>
        <v>57.034672259402569</v>
      </c>
      <c r="AI1680" s="33">
        <f t="shared" si="173"/>
        <v>32.965327740597431</v>
      </c>
      <c r="AK1680" s="75">
        <f t="shared" si="175"/>
        <v>-24.069344518805138</v>
      </c>
      <c r="AN1680" s="64"/>
      <c r="AQ1680" s="64"/>
      <c r="AR1680" s="75">
        <f>(SQRT((SIN(RADIANS(90-DEGREES(ASIN(AD1680/2000))))*SQRT(2*Basic!$C$4*9.81)*Tool!$B$125*SIN(RADIANS(90-DEGREES(ASIN(AD1680/2000))))*SQRT(2*Basic!$C$4*9.81)*Tool!$B$125)+(COS(RADIANS(90-DEGREES(ASIN(AD1680/2000))))*SQRT(2*Basic!$C$4*9.81)*COS(RADIANS(90-DEGREES(ASIN(AD1680/2000))))*SQRT(2*Basic!$C$4*9.81))))*(SQRT((SIN(RADIANS(90-DEGREES(ASIN(AD1680/2000))))*SQRT(2*Basic!$C$4*9.81)*Tool!$B$125*SIN(RADIANS(90-DEGREES(ASIN(AD1680/2000))))*SQRT(2*Basic!$C$4*9.81)*Tool!$B$125)+(COS(RADIANS(90-DEGREES(ASIN(AD1680/2000))))*SQRT(2*Basic!$C$4*9.81)*COS(RADIANS(90-DEGREES(ASIN(AD1680/2000))))*SQRT(2*Basic!$C$4*9.81))))/(2*9.81)</f>
        <v>1.58249672356</v>
      </c>
      <c r="AS1680" s="75">
        <f>(1/9.81)*((SQRT((SIN(RADIANS(90-DEGREES(ASIN(AD1680/2000))))*SQRT(2*Basic!$C$4*9.81)*Tool!$B$125*SIN(RADIANS(90-DEGREES(ASIN(AD1680/2000))))*SQRT(2*Basic!$C$4*9.81)*Tool!$B$125)+(COS(RADIANS(90-DEGREES(ASIN(AD1680/2000))))*SQRT(2*Basic!$C$4*9.81)*COS(RADIANS(90-DEGREES(ASIN(AD1680/2000))))*SQRT(2*Basic!$C$4*9.81))))*SIN(RADIANS(AK1680))+(SQRT(((SQRT((SIN(RADIANS(90-DEGREES(ASIN(AD1680/2000))))*SQRT(2*Basic!$C$4*9.81)*Tool!$B$125*SIN(RADIANS(90-DEGREES(ASIN(AD1680/2000))))*SQRT(2*Basic!$C$4*9.81)*Tool!$B$125)+(COS(RADIANS(90-DEGREES(ASIN(AD1680/2000))))*SQRT(2*Basic!$C$4*9.81)*COS(RADIANS(90-DEGREES(ASIN(AD1680/2000))))*SQRT(2*Basic!$C$4*9.81))))*SIN(RADIANS(AK1680))*(SQRT((SIN(RADIANS(90-DEGREES(ASIN(AD1680/2000))))*SQRT(2*Basic!$C$4*9.81)*Tool!$B$125*SIN(RADIANS(90-DEGREES(ASIN(AD1680/2000))))*SQRT(2*Basic!$C$4*9.81)*Tool!$B$125)+(COS(RADIANS(90-DEGREES(ASIN(AD1680/2000))))*SQRT(2*Basic!$C$4*9.81)*COS(RADIANS(90-DEGREES(ASIN(AD1680/2000))))*SQRT(2*Basic!$C$4*9.81))))*SIN(RADIANS(AK1680)))-19.62*(-Basic!$C$3))))*(SQRT((SIN(RADIANS(90-DEGREES(ASIN(AD1680/2000))))*SQRT(2*Basic!$C$4*9.81)*Tool!$B$125*SIN(RADIANS(90-DEGREES(ASIN(AD1680/2000))))*SQRT(2*Basic!$C$4*9.81)*Tool!$B$125)+(COS(RADIANS(90-DEGREES(ASIN(AD1680/2000))))*SQRT(2*Basic!$C$4*9.81)*COS(RADIANS(90-DEGREES(ASIN(AD1680/2000))))*SQRT(2*Basic!$C$4*9.81))))*COS(RADIANS(AK1680))</f>
        <v>4.5704670673103562</v>
      </c>
    </row>
    <row r="1681" spans="6:45" x14ac:dyDescent="0.3">
      <c r="F1681">
        <v>1679</v>
      </c>
      <c r="G1681" s="31">
        <f t="shared" si="170"/>
        <v>4.9497617846318169</v>
      </c>
      <c r="H1681" s="35">
        <f>Tool!$E$10+('Trajectory Map'!G1681*SIN(RADIANS(90-2*DEGREES(ASIN($D$5/2000))))/COS(RADIANS(90-2*DEGREES(ASIN($D$5/2000))))-('Trajectory Map'!G1681*'Trajectory Map'!G1681/((VLOOKUP($D$5,$AD$3:$AR$2002,15,FALSE)*4*COS(RADIANS(90-2*DEGREES(ASIN($D$5/2000))))*COS(RADIANS(90-2*DEGREES(ASIN($D$5/2000))))))))</f>
        <v>1.8619454232473682</v>
      </c>
      <c r="AD1681" s="33">
        <f t="shared" si="174"/>
        <v>1679</v>
      </c>
      <c r="AE1681" s="33">
        <f t="shared" si="171"/>
        <v>1086.7193749998203</v>
      </c>
      <c r="AH1681" s="33">
        <f t="shared" si="172"/>
        <v>57.087358460870028</v>
      </c>
      <c r="AI1681" s="33">
        <f t="shared" si="173"/>
        <v>32.912641539129972</v>
      </c>
      <c r="AK1681" s="75">
        <f t="shared" si="175"/>
        <v>-24.174716921740057</v>
      </c>
      <c r="AN1681" s="64"/>
      <c r="AQ1681" s="64"/>
      <c r="AR1681" s="75">
        <f>(SQRT((SIN(RADIANS(90-DEGREES(ASIN(AD1681/2000))))*SQRT(2*Basic!$C$4*9.81)*Tool!$B$125*SIN(RADIANS(90-DEGREES(ASIN(AD1681/2000))))*SQRT(2*Basic!$C$4*9.81)*Tool!$B$125)+(COS(RADIANS(90-DEGREES(ASIN(AD1681/2000))))*SQRT(2*Basic!$C$4*9.81)*COS(RADIANS(90-DEGREES(ASIN(AD1681/2000))))*SQRT(2*Basic!$C$4*9.81))))*(SQRT((SIN(RADIANS(90-DEGREES(ASIN(AD1681/2000))))*SQRT(2*Basic!$C$4*9.81)*Tool!$B$125*SIN(RADIANS(90-DEGREES(ASIN(AD1681/2000))))*SQRT(2*Basic!$C$4*9.81)*Tool!$B$125)+(COS(RADIANS(90-DEGREES(ASIN(AD1681/2000))))*SQRT(2*Basic!$C$4*9.81)*COS(RADIANS(90-DEGREES(ASIN(AD1681/2000))))*SQRT(2*Basic!$C$4*9.81))))/(2*9.81)</f>
        <v>1.5833967016900004</v>
      </c>
      <c r="AS1681" s="75">
        <f>(1/9.81)*((SQRT((SIN(RADIANS(90-DEGREES(ASIN(AD1681/2000))))*SQRT(2*Basic!$C$4*9.81)*Tool!$B$125*SIN(RADIANS(90-DEGREES(ASIN(AD1681/2000))))*SQRT(2*Basic!$C$4*9.81)*Tool!$B$125)+(COS(RADIANS(90-DEGREES(ASIN(AD1681/2000))))*SQRT(2*Basic!$C$4*9.81)*COS(RADIANS(90-DEGREES(ASIN(AD1681/2000))))*SQRT(2*Basic!$C$4*9.81))))*SIN(RADIANS(AK1681))+(SQRT(((SQRT((SIN(RADIANS(90-DEGREES(ASIN(AD1681/2000))))*SQRT(2*Basic!$C$4*9.81)*Tool!$B$125*SIN(RADIANS(90-DEGREES(ASIN(AD1681/2000))))*SQRT(2*Basic!$C$4*9.81)*Tool!$B$125)+(COS(RADIANS(90-DEGREES(ASIN(AD1681/2000))))*SQRT(2*Basic!$C$4*9.81)*COS(RADIANS(90-DEGREES(ASIN(AD1681/2000))))*SQRT(2*Basic!$C$4*9.81))))*SIN(RADIANS(AK1681))*(SQRT((SIN(RADIANS(90-DEGREES(ASIN(AD1681/2000))))*SQRT(2*Basic!$C$4*9.81)*Tool!$B$125*SIN(RADIANS(90-DEGREES(ASIN(AD1681/2000))))*SQRT(2*Basic!$C$4*9.81)*Tool!$B$125)+(COS(RADIANS(90-DEGREES(ASIN(AD1681/2000))))*SQRT(2*Basic!$C$4*9.81)*COS(RADIANS(90-DEGREES(ASIN(AD1681/2000))))*SQRT(2*Basic!$C$4*9.81))))*SIN(RADIANS(AK1681)))-19.62*(-Basic!$C$3))))*(SQRT((SIN(RADIANS(90-DEGREES(ASIN(AD1681/2000))))*SQRT(2*Basic!$C$4*9.81)*Tool!$B$125*SIN(RADIANS(90-DEGREES(ASIN(AD1681/2000))))*SQRT(2*Basic!$C$4*9.81)*Tool!$B$125)+(COS(RADIANS(90-DEGREES(ASIN(AD1681/2000))))*SQRT(2*Basic!$C$4*9.81)*COS(RADIANS(90-DEGREES(ASIN(AD1681/2000))))*SQRT(2*Basic!$C$4*9.81))))*COS(RADIANS(AK1681))</f>
        <v>4.563883958875059</v>
      </c>
    </row>
    <row r="1682" spans="6:45" x14ac:dyDescent="0.3">
      <c r="F1682">
        <v>1680</v>
      </c>
      <c r="G1682" s="31">
        <f t="shared" si="170"/>
        <v>4.9527098261950284</v>
      </c>
      <c r="H1682" s="35">
        <f>Tool!$E$10+('Trajectory Map'!G1682*SIN(RADIANS(90-2*DEGREES(ASIN($D$5/2000))))/COS(RADIANS(90-2*DEGREES(ASIN($D$5/2000))))-('Trajectory Map'!G1682*'Trajectory Map'!G1682/((VLOOKUP($D$5,$AD$3:$AR$2002,15,FALSE)*4*COS(RADIANS(90-2*DEGREES(ASIN($D$5/2000))))*COS(RADIANS(90-2*DEGREES(ASIN($D$5/2000))))))))</f>
        <v>1.8565798099505786</v>
      </c>
      <c r="AD1682" s="33">
        <f t="shared" si="174"/>
        <v>1680</v>
      </c>
      <c r="AE1682" s="33">
        <f t="shared" si="171"/>
        <v>1085.1727973000429</v>
      </c>
      <c r="AH1682" s="33">
        <f t="shared" si="172"/>
        <v>57.140119621110898</v>
      </c>
      <c r="AI1682" s="33">
        <f t="shared" si="173"/>
        <v>32.859880378889102</v>
      </c>
      <c r="AK1682" s="75">
        <f t="shared" si="175"/>
        <v>-24.280239242221796</v>
      </c>
      <c r="AN1682" s="64"/>
      <c r="AQ1682" s="64"/>
      <c r="AR1682" s="75">
        <f>(SQRT((SIN(RADIANS(90-DEGREES(ASIN(AD1682/2000))))*SQRT(2*Basic!$C$4*9.81)*Tool!$B$125*SIN(RADIANS(90-DEGREES(ASIN(AD1682/2000))))*SQRT(2*Basic!$C$4*9.81)*Tool!$B$125)+(COS(RADIANS(90-DEGREES(ASIN(AD1682/2000))))*SQRT(2*Basic!$C$4*9.81)*COS(RADIANS(90-DEGREES(ASIN(AD1682/2000))))*SQRT(2*Basic!$C$4*9.81))))*(SQRT((SIN(RADIANS(90-DEGREES(ASIN(AD1682/2000))))*SQRT(2*Basic!$C$4*9.81)*Tool!$B$125*SIN(RADIANS(90-DEGREES(ASIN(AD1682/2000))))*SQRT(2*Basic!$C$4*9.81)*Tool!$B$125)+(COS(RADIANS(90-DEGREES(ASIN(AD1682/2000))))*SQRT(2*Basic!$C$4*9.81)*COS(RADIANS(90-DEGREES(ASIN(AD1682/2000))))*SQRT(2*Basic!$C$4*9.81))))/(2*9.81)</f>
        <v>1.584297216</v>
      </c>
      <c r="AS1682" s="75">
        <f>(1/9.81)*((SQRT((SIN(RADIANS(90-DEGREES(ASIN(AD1682/2000))))*SQRT(2*Basic!$C$4*9.81)*Tool!$B$125*SIN(RADIANS(90-DEGREES(ASIN(AD1682/2000))))*SQRT(2*Basic!$C$4*9.81)*Tool!$B$125)+(COS(RADIANS(90-DEGREES(ASIN(AD1682/2000))))*SQRT(2*Basic!$C$4*9.81)*COS(RADIANS(90-DEGREES(ASIN(AD1682/2000))))*SQRT(2*Basic!$C$4*9.81))))*SIN(RADIANS(AK1682))+(SQRT(((SQRT((SIN(RADIANS(90-DEGREES(ASIN(AD1682/2000))))*SQRT(2*Basic!$C$4*9.81)*Tool!$B$125*SIN(RADIANS(90-DEGREES(ASIN(AD1682/2000))))*SQRT(2*Basic!$C$4*9.81)*Tool!$B$125)+(COS(RADIANS(90-DEGREES(ASIN(AD1682/2000))))*SQRT(2*Basic!$C$4*9.81)*COS(RADIANS(90-DEGREES(ASIN(AD1682/2000))))*SQRT(2*Basic!$C$4*9.81))))*SIN(RADIANS(AK1682))*(SQRT((SIN(RADIANS(90-DEGREES(ASIN(AD1682/2000))))*SQRT(2*Basic!$C$4*9.81)*Tool!$B$125*SIN(RADIANS(90-DEGREES(ASIN(AD1682/2000))))*SQRT(2*Basic!$C$4*9.81)*Tool!$B$125)+(COS(RADIANS(90-DEGREES(ASIN(AD1682/2000))))*SQRT(2*Basic!$C$4*9.81)*COS(RADIANS(90-DEGREES(ASIN(AD1682/2000))))*SQRT(2*Basic!$C$4*9.81))))*SIN(RADIANS(AK1682)))-19.62*(-Basic!$C$3))))*(SQRT((SIN(RADIANS(90-DEGREES(ASIN(AD1682/2000))))*SQRT(2*Basic!$C$4*9.81)*Tool!$B$125*SIN(RADIANS(90-DEGREES(ASIN(AD1682/2000))))*SQRT(2*Basic!$C$4*9.81)*Tool!$B$125)+(COS(RADIANS(90-DEGREES(ASIN(AD1682/2000))))*SQRT(2*Basic!$C$4*9.81)*COS(RADIANS(90-DEGREES(ASIN(AD1682/2000))))*SQRT(2*Basic!$C$4*9.81))))*COS(RADIANS(AK1682))</f>
        <v>4.5572826717298494</v>
      </c>
    </row>
    <row r="1683" spans="6:45" x14ac:dyDescent="0.3">
      <c r="F1683">
        <v>1681</v>
      </c>
      <c r="G1683" s="31">
        <f t="shared" si="170"/>
        <v>4.955657867758239</v>
      </c>
      <c r="H1683" s="35">
        <f>Tool!$E$10+('Trajectory Map'!G1683*SIN(RADIANS(90-2*DEGREES(ASIN($D$5/2000))))/COS(RADIANS(90-2*DEGREES(ASIN($D$5/2000))))-('Trajectory Map'!G1683*'Trajectory Map'!G1683/((VLOOKUP($D$5,$AD$3:$AR$2002,15,FALSE)*4*COS(RADIANS(90-2*DEGREES(ASIN($D$5/2000))))*COS(RADIANS(90-2*DEGREES(ASIN($D$5/2000))))))))</f>
        <v>1.8512107430602782</v>
      </c>
      <c r="AD1683" s="33">
        <f t="shared" si="174"/>
        <v>1681</v>
      </c>
      <c r="AE1683" s="33">
        <f t="shared" si="171"/>
        <v>1083.6230894550006</v>
      </c>
      <c r="AH1683" s="33">
        <f t="shared" si="172"/>
        <v>57.192956105911186</v>
      </c>
      <c r="AI1683" s="33">
        <f t="shared" si="173"/>
        <v>32.807043894088814</v>
      </c>
      <c r="AK1683" s="75">
        <f t="shared" si="175"/>
        <v>-24.385912211822372</v>
      </c>
      <c r="AN1683" s="64"/>
      <c r="AQ1683" s="64"/>
      <c r="AR1683" s="75">
        <f>(SQRT((SIN(RADIANS(90-DEGREES(ASIN(AD1683/2000))))*SQRT(2*Basic!$C$4*9.81)*Tool!$B$125*SIN(RADIANS(90-DEGREES(ASIN(AD1683/2000))))*SQRT(2*Basic!$C$4*9.81)*Tool!$B$125)+(COS(RADIANS(90-DEGREES(ASIN(AD1683/2000))))*SQRT(2*Basic!$C$4*9.81)*COS(RADIANS(90-DEGREES(ASIN(AD1683/2000))))*SQRT(2*Basic!$C$4*9.81))))*(SQRT((SIN(RADIANS(90-DEGREES(ASIN(AD1683/2000))))*SQRT(2*Basic!$C$4*9.81)*Tool!$B$125*SIN(RADIANS(90-DEGREES(ASIN(AD1683/2000))))*SQRT(2*Basic!$C$4*9.81)*Tool!$B$125)+(COS(RADIANS(90-DEGREES(ASIN(AD1683/2000))))*SQRT(2*Basic!$C$4*9.81)*COS(RADIANS(90-DEGREES(ASIN(AD1683/2000))))*SQRT(2*Basic!$C$4*9.81))))/(2*9.81)</f>
        <v>1.5851982664900006</v>
      </c>
      <c r="AS1683" s="75">
        <f>(1/9.81)*((SQRT((SIN(RADIANS(90-DEGREES(ASIN(AD1683/2000))))*SQRT(2*Basic!$C$4*9.81)*Tool!$B$125*SIN(RADIANS(90-DEGREES(ASIN(AD1683/2000))))*SQRT(2*Basic!$C$4*9.81)*Tool!$B$125)+(COS(RADIANS(90-DEGREES(ASIN(AD1683/2000))))*SQRT(2*Basic!$C$4*9.81)*COS(RADIANS(90-DEGREES(ASIN(AD1683/2000))))*SQRT(2*Basic!$C$4*9.81))))*SIN(RADIANS(AK1683))+(SQRT(((SQRT((SIN(RADIANS(90-DEGREES(ASIN(AD1683/2000))))*SQRT(2*Basic!$C$4*9.81)*Tool!$B$125*SIN(RADIANS(90-DEGREES(ASIN(AD1683/2000))))*SQRT(2*Basic!$C$4*9.81)*Tool!$B$125)+(COS(RADIANS(90-DEGREES(ASIN(AD1683/2000))))*SQRT(2*Basic!$C$4*9.81)*COS(RADIANS(90-DEGREES(ASIN(AD1683/2000))))*SQRT(2*Basic!$C$4*9.81))))*SIN(RADIANS(AK1683))*(SQRT((SIN(RADIANS(90-DEGREES(ASIN(AD1683/2000))))*SQRT(2*Basic!$C$4*9.81)*Tool!$B$125*SIN(RADIANS(90-DEGREES(ASIN(AD1683/2000))))*SQRT(2*Basic!$C$4*9.81)*Tool!$B$125)+(COS(RADIANS(90-DEGREES(ASIN(AD1683/2000))))*SQRT(2*Basic!$C$4*9.81)*COS(RADIANS(90-DEGREES(ASIN(AD1683/2000))))*SQRT(2*Basic!$C$4*9.81))))*SIN(RADIANS(AK1683)))-19.62*(-Basic!$C$3))))*(SQRT((SIN(RADIANS(90-DEGREES(ASIN(AD1683/2000))))*SQRT(2*Basic!$C$4*9.81)*Tool!$B$125*SIN(RADIANS(90-DEGREES(ASIN(AD1683/2000))))*SQRT(2*Basic!$C$4*9.81)*Tool!$B$125)+(COS(RADIANS(90-DEGREES(ASIN(AD1683/2000))))*SQRT(2*Basic!$C$4*9.81)*COS(RADIANS(90-DEGREES(ASIN(AD1683/2000))))*SQRT(2*Basic!$C$4*9.81))))*COS(RADIANS(AK1683))</f>
        <v>4.5506631781197884</v>
      </c>
    </row>
    <row r="1684" spans="6:45" x14ac:dyDescent="0.3">
      <c r="F1684">
        <v>1682</v>
      </c>
      <c r="G1684" s="31">
        <f t="shared" si="170"/>
        <v>4.9586059093214505</v>
      </c>
      <c r="H1684" s="35">
        <f>Tool!$E$10+('Trajectory Map'!G1684*SIN(RADIANS(90-2*DEGREES(ASIN($D$5/2000))))/COS(RADIANS(90-2*DEGREES(ASIN($D$5/2000))))-('Trajectory Map'!G1684*'Trajectory Map'!G1684/((VLOOKUP($D$5,$AD$3:$AR$2002,15,FALSE)*4*COS(RADIANS(90-2*DEGREES(ASIN($D$5/2000))))*COS(RADIANS(90-2*DEGREES(ASIN($D$5/2000))))))))</f>
        <v>1.84583822257646</v>
      </c>
      <c r="AD1684" s="33">
        <f t="shared" si="174"/>
        <v>1682</v>
      </c>
      <c r="AE1684" s="33">
        <f t="shared" si="171"/>
        <v>1082.0702380159987</v>
      </c>
      <c r="AH1684" s="33">
        <f t="shared" si="172"/>
        <v>57.245868283932239</v>
      </c>
      <c r="AI1684" s="33">
        <f t="shared" si="173"/>
        <v>32.754131716067761</v>
      </c>
      <c r="AK1684" s="75">
        <f t="shared" si="175"/>
        <v>-24.491736567864479</v>
      </c>
      <c r="AN1684" s="64"/>
      <c r="AQ1684" s="64"/>
      <c r="AR1684" s="75">
        <f>(SQRT((SIN(RADIANS(90-DEGREES(ASIN(AD1684/2000))))*SQRT(2*Basic!$C$4*9.81)*Tool!$B$125*SIN(RADIANS(90-DEGREES(ASIN(AD1684/2000))))*SQRT(2*Basic!$C$4*9.81)*Tool!$B$125)+(COS(RADIANS(90-DEGREES(ASIN(AD1684/2000))))*SQRT(2*Basic!$C$4*9.81)*COS(RADIANS(90-DEGREES(ASIN(AD1684/2000))))*SQRT(2*Basic!$C$4*9.81))))*(SQRT((SIN(RADIANS(90-DEGREES(ASIN(AD1684/2000))))*SQRT(2*Basic!$C$4*9.81)*Tool!$B$125*SIN(RADIANS(90-DEGREES(ASIN(AD1684/2000))))*SQRT(2*Basic!$C$4*9.81)*Tool!$B$125)+(COS(RADIANS(90-DEGREES(ASIN(AD1684/2000))))*SQRT(2*Basic!$C$4*9.81)*COS(RADIANS(90-DEGREES(ASIN(AD1684/2000))))*SQRT(2*Basic!$C$4*9.81))))/(2*9.81)</f>
        <v>1.5860998531599997</v>
      </c>
      <c r="AS1684" s="75">
        <f>(1/9.81)*((SQRT((SIN(RADIANS(90-DEGREES(ASIN(AD1684/2000))))*SQRT(2*Basic!$C$4*9.81)*Tool!$B$125*SIN(RADIANS(90-DEGREES(ASIN(AD1684/2000))))*SQRT(2*Basic!$C$4*9.81)*Tool!$B$125)+(COS(RADIANS(90-DEGREES(ASIN(AD1684/2000))))*SQRT(2*Basic!$C$4*9.81)*COS(RADIANS(90-DEGREES(ASIN(AD1684/2000))))*SQRT(2*Basic!$C$4*9.81))))*SIN(RADIANS(AK1684))+(SQRT(((SQRT((SIN(RADIANS(90-DEGREES(ASIN(AD1684/2000))))*SQRT(2*Basic!$C$4*9.81)*Tool!$B$125*SIN(RADIANS(90-DEGREES(ASIN(AD1684/2000))))*SQRT(2*Basic!$C$4*9.81)*Tool!$B$125)+(COS(RADIANS(90-DEGREES(ASIN(AD1684/2000))))*SQRT(2*Basic!$C$4*9.81)*COS(RADIANS(90-DEGREES(ASIN(AD1684/2000))))*SQRT(2*Basic!$C$4*9.81))))*SIN(RADIANS(AK1684))*(SQRT((SIN(RADIANS(90-DEGREES(ASIN(AD1684/2000))))*SQRT(2*Basic!$C$4*9.81)*Tool!$B$125*SIN(RADIANS(90-DEGREES(ASIN(AD1684/2000))))*SQRT(2*Basic!$C$4*9.81)*Tool!$B$125)+(COS(RADIANS(90-DEGREES(ASIN(AD1684/2000))))*SQRT(2*Basic!$C$4*9.81)*COS(RADIANS(90-DEGREES(ASIN(AD1684/2000))))*SQRT(2*Basic!$C$4*9.81))))*SIN(RADIANS(AK1684)))-19.62*(-Basic!$C$3))))*(SQRT((SIN(RADIANS(90-DEGREES(ASIN(AD1684/2000))))*SQRT(2*Basic!$C$4*9.81)*Tool!$B$125*SIN(RADIANS(90-DEGREES(ASIN(AD1684/2000))))*SQRT(2*Basic!$C$4*9.81)*Tool!$B$125)+(COS(RADIANS(90-DEGREES(ASIN(AD1684/2000))))*SQRT(2*Basic!$C$4*9.81)*COS(RADIANS(90-DEGREES(ASIN(AD1684/2000))))*SQRT(2*Basic!$C$4*9.81))))*COS(RADIANS(AK1684))</f>
        <v>4.544025449963371</v>
      </c>
    </row>
    <row r="1685" spans="6:45" x14ac:dyDescent="0.3">
      <c r="F1685">
        <v>1683</v>
      </c>
      <c r="G1685" s="31">
        <f t="shared" si="170"/>
        <v>4.961553950884662</v>
      </c>
      <c r="H1685" s="35">
        <f>Tool!$E$10+('Trajectory Map'!G1685*SIN(RADIANS(90-2*DEGREES(ASIN($D$5/2000))))/COS(RADIANS(90-2*DEGREES(ASIN($D$5/2000))))-('Trajectory Map'!G1685*'Trajectory Map'!G1685/((VLOOKUP($D$5,$AD$3:$AR$2002,15,FALSE)*4*COS(RADIANS(90-2*DEGREES(ASIN($D$5/2000))))*COS(RADIANS(90-2*DEGREES(ASIN($D$5/2000))))))))</f>
        <v>1.8404622484991284</v>
      </c>
      <c r="AD1685" s="33">
        <f t="shared" si="174"/>
        <v>1683</v>
      </c>
      <c r="AE1685" s="33">
        <f t="shared" si="171"/>
        <v>1080.5142294296729</v>
      </c>
      <c r="AH1685" s="33">
        <f t="shared" si="172"/>
        <v>57.298856526742519</v>
      </c>
      <c r="AI1685" s="33">
        <f t="shared" si="173"/>
        <v>32.701143473257481</v>
      </c>
      <c r="AK1685" s="75">
        <f t="shared" si="175"/>
        <v>-24.597713053485037</v>
      </c>
      <c r="AN1685" s="64"/>
      <c r="AQ1685" s="64"/>
      <c r="AR1685" s="75">
        <f>(SQRT((SIN(RADIANS(90-DEGREES(ASIN(AD1685/2000))))*SQRT(2*Basic!$C$4*9.81)*Tool!$B$125*SIN(RADIANS(90-DEGREES(ASIN(AD1685/2000))))*SQRT(2*Basic!$C$4*9.81)*Tool!$B$125)+(COS(RADIANS(90-DEGREES(ASIN(AD1685/2000))))*SQRT(2*Basic!$C$4*9.81)*COS(RADIANS(90-DEGREES(ASIN(AD1685/2000))))*SQRT(2*Basic!$C$4*9.81))))*(SQRT((SIN(RADIANS(90-DEGREES(ASIN(AD1685/2000))))*SQRT(2*Basic!$C$4*9.81)*Tool!$B$125*SIN(RADIANS(90-DEGREES(ASIN(AD1685/2000))))*SQRT(2*Basic!$C$4*9.81)*Tool!$B$125)+(COS(RADIANS(90-DEGREES(ASIN(AD1685/2000))))*SQRT(2*Basic!$C$4*9.81)*COS(RADIANS(90-DEGREES(ASIN(AD1685/2000))))*SQRT(2*Basic!$C$4*9.81))))/(2*9.81)</f>
        <v>1.58700197601</v>
      </c>
      <c r="AS1685" s="75">
        <f>(1/9.81)*((SQRT((SIN(RADIANS(90-DEGREES(ASIN(AD1685/2000))))*SQRT(2*Basic!$C$4*9.81)*Tool!$B$125*SIN(RADIANS(90-DEGREES(ASIN(AD1685/2000))))*SQRT(2*Basic!$C$4*9.81)*Tool!$B$125)+(COS(RADIANS(90-DEGREES(ASIN(AD1685/2000))))*SQRT(2*Basic!$C$4*9.81)*COS(RADIANS(90-DEGREES(ASIN(AD1685/2000))))*SQRT(2*Basic!$C$4*9.81))))*SIN(RADIANS(AK1685))+(SQRT(((SQRT((SIN(RADIANS(90-DEGREES(ASIN(AD1685/2000))))*SQRT(2*Basic!$C$4*9.81)*Tool!$B$125*SIN(RADIANS(90-DEGREES(ASIN(AD1685/2000))))*SQRT(2*Basic!$C$4*9.81)*Tool!$B$125)+(COS(RADIANS(90-DEGREES(ASIN(AD1685/2000))))*SQRT(2*Basic!$C$4*9.81)*COS(RADIANS(90-DEGREES(ASIN(AD1685/2000))))*SQRT(2*Basic!$C$4*9.81))))*SIN(RADIANS(AK1685))*(SQRT((SIN(RADIANS(90-DEGREES(ASIN(AD1685/2000))))*SQRT(2*Basic!$C$4*9.81)*Tool!$B$125*SIN(RADIANS(90-DEGREES(ASIN(AD1685/2000))))*SQRT(2*Basic!$C$4*9.81)*Tool!$B$125)+(COS(RADIANS(90-DEGREES(ASIN(AD1685/2000))))*SQRT(2*Basic!$C$4*9.81)*COS(RADIANS(90-DEGREES(ASIN(AD1685/2000))))*SQRT(2*Basic!$C$4*9.81))))*SIN(RADIANS(AK1685)))-19.62*(-Basic!$C$3))))*(SQRT((SIN(RADIANS(90-DEGREES(ASIN(AD1685/2000))))*SQRT(2*Basic!$C$4*9.81)*Tool!$B$125*SIN(RADIANS(90-DEGREES(ASIN(AD1685/2000))))*SQRT(2*Basic!$C$4*9.81)*Tool!$B$125)+(COS(RADIANS(90-DEGREES(ASIN(AD1685/2000))))*SQRT(2*Basic!$C$4*9.81)*COS(RADIANS(90-DEGREES(ASIN(AD1685/2000))))*SQRT(2*Basic!$C$4*9.81))))*COS(RADIANS(AK1685))</f>
        <v>4.5373694588480697</v>
      </c>
    </row>
    <row r="1686" spans="6:45" x14ac:dyDescent="0.3">
      <c r="F1686">
        <v>1684</v>
      </c>
      <c r="G1686" s="31">
        <f t="shared" si="170"/>
        <v>4.9645019924478735</v>
      </c>
      <c r="H1686" s="35">
        <f>Tool!$E$10+('Trajectory Map'!G1686*SIN(RADIANS(90-2*DEGREES(ASIN($D$5/2000))))/COS(RADIANS(90-2*DEGREES(ASIN($D$5/2000))))-('Trajectory Map'!G1686*'Trajectory Map'!G1686/((VLOOKUP($D$5,$AD$3:$AR$2002,15,FALSE)*4*COS(RADIANS(90-2*DEGREES(ASIN($D$5/2000))))*COS(RADIANS(90-2*DEGREES(ASIN($D$5/2000))))))))</f>
        <v>1.8350828208282843</v>
      </c>
      <c r="AD1686" s="33">
        <f t="shared" si="174"/>
        <v>1684</v>
      </c>
      <c r="AE1686" s="33">
        <f t="shared" si="171"/>
        <v>1078.95505003684</v>
      </c>
      <c r="AH1686" s="33">
        <f t="shared" si="172"/>
        <v>57.351921208849717</v>
      </c>
      <c r="AI1686" s="33">
        <f t="shared" si="173"/>
        <v>32.648078791150283</v>
      </c>
      <c r="AK1686" s="75">
        <f t="shared" si="175"/>
        <v>-24.703842417699434</v>
      </c>
      <c r="AN1686" s="64"/>
      <c r="AQ1686" s="64"/>
      <c r="AR1686" s="75">
        <f>(SQRT((SIN(RADIANS(90-DEGREES(ASIN(AD1686/2000))))*SQRT(2*Basic!$C$4*9.81)*Tool!$B$125*SIN(RADIANS(90-DEGREES(ASIN(AD1686/2000))))*SQRT(2*Basic!$C$4*9.81)*Tool!$B$125)+(COS(RADIANS(90-DEGREES(ASIN(AD1686/2000))))*SQRT(2*Basic!$C$4*9.81)*COS(RADIANS(90-DEGREES(ASIN(AD1686/2000))))*SQRT(2*Basic!$C$4*9.81))))*(SQRT((SIN(RADIANS(90-DEGREES(ASIN(AD1686/2000))))*SQRT(2*Basic!$C$4*9.81)*Tool!$B$125*SIN(RADIANS(90-DEGREES(ASIN(AD1686/2000))))*SQRT(2*Basic!$C$4*9.81)*Tool!$B$125)+(COS(RADIANS(90-DEGREES(ASIN(AD1686/2000))))*SQRT(2*Basic!$C$4*9.81)*COS(RADIANS(90-DEGREES(ASIN(AD1686/2000))))*SQRT(2*Basic!$C$4*9.81))))/(2*9.81)</f>
        <v>1.5879046350400003</v>
      </c>
      <c r="AS1686" s="75">
        <f>(1/9.81)*((SQRT((SIN(RADIANS(90-DEGREES(ASIN(AD1686/2000))))*SQRT(2*Basic!$C$4*9.81)*Tool!$B$125*SIN(RADIANS(90-DEGREES(ASIN(AD1686/2000))))*SQRT(2*Basic!$C$4*9.81)*Tool!$B$125)+(COS(RADIANS(90-DEGREES(ASIN(AD1686/2000))))*SQRT(2*Basic!$C$4*9.81)*COS(RADIANS(90-DEGREES(ASIN(AD1686/2000))))*SQRT(2*Basic!$C$4*9.81))))*SIN(RADIANS(AK1686))+(SQRT(((SQRT((SIN(RADIANS(90-DEGREES(ASIN(AD1686/2000))))*SQRT(2*Basic!$C$4*9.81)*Tool!$B$125*SIN(RADIANS(90-DEGREES(ASIN(AD1686/2000))))*SQRT(2*Basic!$C$4*9.81)*Tool!$B$125)+(COS(RADIANS(90-DEGREES(ASIN(AD1686/2000))))*SQRT(2*Basic!$C$4*9.81)*COS(RADIANS(90-DEGREES(ASIN(AD1686/2000))))*SQRT(2*Basic!$C$4*9.81))))*SIN(RADIANS(AK1686))*(SQRT((SIN(RADIANS(90-DEGREES(ASIN(AD1686/2000))))*SQRT(2*Basic!$C$4*9.81)*Tool!$B$125*SIN(RADIANS(90-DEGREES(ASIN(AD1686/2000))))*SQRT(2*Basic!$C$4*9.81)*Tool!$B$125)+(COS(RADIANS(90-DEGREES(ASIN(AD1686/2000))))*SQRT(2*Basic!$C$4*9.81)*COS(RADIANS(90-DEGREES(ASIN(AD1686/2000))))*SQRT(2*Basic!$C$4*9.81))))*SIN(RADIANS(AK1686)))-19.62*(-Basic!$C$3))))*(SQRT((SIN(RADIANS(90-DEGREES(ASIN(AD1686/2000))))*SQRT(2*Basic!$C$4*9.81)*Tool!$B$125*SIN(RADIANS(90-DEGREES(ASIN(AD1686/2000))))*SQRT(2*Basic!$C$4*9.81)*Tool!$B$125)+(COS(RADIANS(90-DEGREES(ASIN(AD1686/2000))))*SQRT(2*Basic!$C$4*9.81)*COS(RADIANS(90-DEGREES(ASIN(AD1686/2000))))*SQRT(2*Basic!$C$4*9.81))))*COS(RADIANS(AK1686))</f>
        <v>4.5306951760258256</v>
      </c>
    </row>
    <row r="1687" spans="6:45" x14ac:dyDescent="0.3">
      <c r="F1687">
        <v>1685</v>
      </c>
      <c r="G1687" s="31">
        <f t="shared" si="170"/>
        <v>4.967450034011085</v>
      </c>
      <c r="H1687" s="35">
        <f>Tool!$E$10+('Trajectory Map'!G1687*SIN(RADIANS(90-2*DEGREES(ASIN($D$5/2000))))/COS(RADIANS(90-2*DEGREES(ASIN($D$5/2000))))-('Trajectory Map'!G1687*'Trajectory Map'!G1687/((VLOOKUP($D$5,$AD$3:$AR$2002,15,FALSE)*4*COS(RADIANS(90-2*DEGREES(ASIN($D$5/2000))))*COS(RADIANS(90-2*DEGREES(ASIN($D$5/2000))))))))</f>
        <v>1.8296999395639233</v>
      </c>
      <c r="AD1687" s="33">
        <f t="shared" si="174"/>
        <v>1685</v>
      </c>
      <c r="AE1687" s="33">
        <f t="shared" si="171"/>
        <v>1077.392686071332</v>
      </c>
      <c r="AH1687" s="33">
        <f t="shared" si="172"/>
        <v>57.405062707733499</v>
      </c>
      <c r="AI1687" s="33">
        <f t="shared" si="173"/>
        <v>32.594937292266501</v>
      </c>
      <c r="AK1687" s="75">
        <f t="shared" si="175"/>
        <v>-24.810125415466999</v>
      </c>
      <c r="AN1687" s="64"/>
      <c r="AQ1687" s="64"/>
      <c r="AR1687" s="75">
        <f>(SQRT((SIN(RADIANS(90-DEGREES(ASIN(AD1687/2000))))*SQRT(2*Basic!$C$4*9.81)*Tool!$B$125*SIN(RADIANS(90-DEGREES(ASIN(AD1687/2000))))*SQRT(2*Basic!$C$4*9.81)*Tool!$B$125)+(COS(RADIANS(90-DEGREES(ASIN(AD1687/2000))))*SQRT(2*Basic!$C$4*9.81)*COS(RADIANS(90-DEGREES(ASIN(AD1687/2000))))*SQRT(2*Basic!$C$4*9.81))))*(SQRT((SIN(RADIANS(90-DEGREES(ASIN(AD1687/2000))))*SQRT(2*Basic!$C$4*9.81)*Tool!$B$125*SIN(RADIANS(90-DEGREES(ASIN(AD1687/2000))))*SQRT(2*Basic!$C$4*9.81)*Tool!$B$125)+(COS(RADIANS(90-DEGREES(ASIN(AD1687/2000))))*SQRT(2*Basic!$C$4*9.81)*COS(RADIANS(90-DEGREES(ASIN(AD1687/2000))))*SQRT(2*Basic!$C$4*9.81))))/(2*9.81)</f>
        <v>1.5888078302500004</v>
      </c>
      <c r="AS1687" s="75">
        <f>(1/9.81)*((SQRT((SIN(RADIANS(90-DEGREES(ASIN(AD1687/2000))))*SQRT(2*Basic!$C$4*9.81)*Tool!$B$125*SIN(RADIANS(90-DEGREES(ASIN(AD1687/2000))))*SQRT(2*Basic!$C$4*9.81)*Tool!$B$125)+(COS(RADIANS(90-DEGREES(ASIN(AD1687/2000))))*SQRT(2*Basic!$C$4*9.81)*COS(RADIANS(90-DEGREES(ASIN(AD1687/2000))))*SQRT(2*Basic!$C$4*9.81))))*SIN(RADIANS(AK1687))+(SQRT(((SQRT((SIN(RADIANS(90-DEGREES(ASIN(AD1687/2000))))*SQRT(2*Basic!$C$4*9.81)*Tool!$B$125*SIN(RADIANS(90-DEGREES(ASIN(AD1687/2000))))*SQRT(2*Basic!$C$4*9.81)*Tool!$B$125)+(COS(RADIANS(90-DEGREES(ASIN(AD1687/2000))))*SQRT(2*Basic!$C$4*9.81)*COS(RADIANS(90-DEGREES(ASIN(AD1687/2000))))*SQRT(2*Basic!$C$4*9.81))))*SIN(RADIANS(AK1687))*(SQRT((SIN(RADIANS(90-DEGREES(ASIN(AD1687/2000))))*SQRT(2*Basic!$C$4*9.81)*Tool!$B$125*SIN(RADIANS(90-DEGREES(ASIN(AD1687/2000))))*SQRT(2*Basic!$C$4*9.81)*Tool!$B$125)+(COS(RADIANS(90-DEGREES(ASIN(AD1687/2000))))*SQRT(2*Basic!$C$4*9.81)*COS(RADIANS(90-DEGREES(ASIN(AD1687/2000))))*SQRT(2*Basic!$C$4*9.81))))*SIN(RADIANS(AK1687)))-19.62*(-Basic!$C$3))))*(SQRT((SIN(RADIANS(90-DEGREES(ASIN(AD1687/2000))))*SQRT(2*Basic!$C$4*9.81)*Tool!$B$125*SIN(RADIANS(90-DEGREES(ASIN(AD1687/2000))))*SQRT(2*Basic!$C$4*9.81)*Tool!$B$125)+(COS(RADIANS(90-DEGREES(ASIN(AD1687/2000))))*SQRT(2*Basic!$C$4*9.81)*COS(RADIANS(90-DEGREES(ASIN(AD1687/2000))))*SQRT(2*Basic!$C$4*9.81))))*COS(RADIANS(AK1687))</f>
        <v>4.524002572408464</v>
      </c>
    </row>
    <row r="1688" spans="6:45" x14ac:dyDescent="0.3">
      <c r="F1688">
        <v>1686</v>
      </c>
      <c r="G1688" s="31">
        <f t="shared" si="170"/>
        <v>4.9703980755742956</v>
      </c>
      <c r="H1688" s="35">
        <f>Tool!$E$10+('Trajectory Map'!G1688*SIN(RADIANS(90-2*DEGREES(ASIN($D$5/2000))))/COS(RADIANS(90-2*DEGREES(ASIN($D$5/2000))))-('Trajectory Map'!G1688*'Trajectory Map'!G1688/((VLOOKUP($D$5,$AD$3:$AR$2002,15,FALSE)*4*COS(RADIANS(90-2*DEGREES(ASIN($D$5/2000))))*COS(RADIANS(90-2*DEGREES(ASIN($D$5/2000))))))))</f>
        <v>1.8243136047060524</v>
      </c>
      <c r="AD1688" s="33">
        <f t="shared" si="174"/>
        <v>1686</v>
      </c>
      <c r="AE1688" s="33">
        <f t="shared" si="171"/>
        <v>1075.8271236588153</v>
      </c>
      <c r="AH1688" s="33">
        <f t="shared" si="172"/>
        <v>57.458281403878551</v>
      </c>
      <c r="AI1688" s="33">
        <f t="shared" si="173"/>
        <v>32.541718596121449</v>
      </c>
      <c r="AK1688" s="75">
        <f t="shared" si="175"/>
        <v>-24.916562807757103</v>
      </c>
      <c r="AN1688" s="64"/>
      <c r="AQ1688" s="64"/>
      <c r="AR1688" s="75">
        <f>(SQRT((SIN(RADIANS(90-DEGREES(ASIN(AD1688/2000))))*SQRT(2*Basic!$C$4*9.81)*Tool!$B$125*SIN(RADIANS(90-DEGREES(ASIN(AD1688/2000))))*SQRT(2*Basic!$C$4*9.81)*Tool!$B$125)+(COS(RADIANS(90-DEGREES(ASIN(AD1688/2000))))*SQRT(2*Basic!$C$4*9.81)*COS(RADIANS(90-DEGREES(ASIN(AD1688/2000))))*SQRT(2*Basic!$C$4*9.81))))*(SQRT((SIN(RADIANS(90-DEGREES(ASIN(AD1688/2000))))*SQRT(2*Basic!$C$4*9.81)*Tool!$B$125*SIN(RADIANS(90-DEGREES(ASIN(AD1688/2000))))*SQRT(2*Basic!$C$4*9.81)*Tool!$B$125)+(COS(RADIANS(90-DEGREES(ASIN(AD1688/2000))))*SQRT(2*Basic!$C$4*9.81)*COS(RADIANS(90-DEGREES(ASIN(AD1688/2000))))*SQRT(2*Basic!$C$4*9.81))))/(2*9.81)</f>
        <v>1.5897115616399999</v>
      </c>
      <c r="AS1688" s="75">
        <f>(1/9.81)*((SQRT((SIN(RADIANS(90-DEGREES(ASIN(AD1688/2000))))*SQRT(2*Basic!$C$4*9.81)*Tool!$B$125*SIN(RADIANS(90-DEGREES(ASIN(AD1688/2000))))*SQRT(2*Basic!$C$4*9.81)*Tool!$B$125)+(COS(RADIANS(90-DEGREES(ASIN(AD1688/2000))))*SQRT(2*Basic!$C$4*9.81)*COS(RADIANS(90-DEGREES(ASIN(AD1688/2000))))*SQRT(2*Basic!$C$4*9.81))))*SIN(RADIANS(AK1688))+(SQRT(((SQRT((SIN(RADIANS(90-DEGREES(ASIN(AD1688/2000))))*SQRT(2*Basic!$C$4*9.81)*Tool!$B$125*SIN(RADIANS(90-DEGREES(ASIN(AD1688/2000))))*SQRT(2*Basic!$C$4*9.81)*Tool!$B$125)+(COS(RADIANS(90-DEGREES(ASIN(AD1688/2000))))*SQRT(2*Basic!$C$4*9.81)*COS(RADIANS(90-DEGREES(ASIN(AD1688/2000))))*SQRT(2*Basic!$C$4*9.81))))*SIN(RADIANS(AK1688))*(SQRT((SIN(RADIANS(90-DEGREES(ASIN(AD1688/2000))))*SQRT(2*Basic!$C$4*9.81)*Tool!$B$125*SIN(RADIANS(90-DEGREES(ASIN(AD1688/2000))))*SQRT(2*Basic!$C$4*9.81)*Tool!$B$125)+(COS(RADIANS(90-DEGREES(ASIN(AD1688/2000))))*SQRT(2*Basic!$C$4*9.81)*COS(RADIANS(90-DEGREES(ASIN(AD1688/2000))))*SQRT(2*Basic!$C$4*9.81))))*SIN(RADIANS(AK1688)))-19.62*(-Basic!$C$3))))*(SQRT((SIN(RADIANS(90-DEGREES(ASIN(AD1688/2000))))*SQRT(2*Basic!$C$4*9.81)*Tool!$B$125*SIN(RADIANS(90-DEGREES(ASIN(AD1688/2000))))*SQRT(2*Basic!$C$4*9.81)*Tool!$B$125)+(COS(RADIANS(90-DEGREES(ASIN(AD1688/2000))))*SQRT(2*Basic!$C$4*9.81)*COS(RADIANS(90-DEGREES(ASIN(AD1688/2000))))*SQRT(2*Basic!$C$4*9.81))))*COS(RADIANS(AK1688))</f>
        <v>4.5172916185630569</v>
      </c>
    </row>
    <row r="1689" spans="6:45" x14ac:dyDescent="0.3">
      <c r="F1689">
        <v>1687</v>
      </c>
      <c r="G1689" s="31">
        <f t="shared" si="170"/>
        <v>4.9733461171375071</v>
      </c>
      <c r="H1689" s="35">
        <f>Tool!$E$10+('Trajectory Map'!G1689*SIN(RADIANS(90-2*DEGREES(ASIN($D$5/2000))))/COS(RADIANS(90-2*DEGREES(ASIN($D$5/2000))))-('Trajectory Map'!G1689*'Trajectory Map'!G1689/((VLOOKUP($D$5,$AD$3:$AR$2002,15,FALSE)*4*COS(RADIANS(90-2*DEGREES(ASIN($D$5/2000))))*COS(RADIANS(90-2*DEGREES(ASIN($D$5/2000))))))))</f>
        <v>1.8189238162546646</v>
      </c>
      <c r="AD1689" s="33">
        <f t="shared" si="174"/>
        <v>1687</v>
      </c>
      <c r="AE1689" s="33">
        <f t="shared" si="171"/>
        <v>1074.258348815591</v>
      </c>
      <c r="AH1689" s="33">
        <f t="shared" si="172"/>
        <v>57.511577680808237</v>
      </c>
      <c r="AI1689" s="33">
        <f t="shared" si="173"/>
        <v>32.488422319191763</v>
      </c>
      <c r="AK1689" s="75">
        <f t="shared" si="175"/>
        <v>-25.023155361616475</v>
      </c>
      <c r="AN1689" s="64"/>
      <c r="AQ1689" s="64"/>
      <c r="AR1689" s="75">
        <f>(SQRT((SIN(RADIANS(90-DEGREES(ASIN(AD1689/2000))))*SQRT(2*Basic!$C$4*9.81)*Tool!$B$125*SIN(RADIANS(90-DEGREES(ASIN(AD1689/2000))))*SQRT(2*Basic!$C$4*9.81)*Tool!$B$125)+(COS(RADIANS(90-DEGREES(ASIN(AD1689/2000))))*SQRT(2*Basic!$C$4*9.81)*COS(RADIANS(90-DEGREES(ASIN(AD1689/2000))))*SQRT(2*Basic!$C$4*9.81))))*(SQRT((SIN(RADIANS(90-DEGREES(ASIN(AD1689/2000))))*SQRT(2*Basic!$C$4*9.81)*Tool!$B$125*SIN(RADIANS(90-DEGREES(ASIN(AD1689/2000))))*SQRT(2*Basic!$C$4*9.81)*Tool!$B$125)+(COS(RADIANS(90-DEGREES(ASIN(AD1689/2000))))*SQRT(2*Basic!$C$4*9.81)*COS(RADIANS(90-DEGREES(ASIN(AD1689/2000))))*SQRT(2*Basic!$C$4*9.81))))/(2*9.81)</f>
        <v>1.5906158292100001</v>
      </c>
      <c r="AS1689" s="75">
        <f>(1/9.81)*((SQRT((SIN(RADIANS(90-DEGREES(ASIN(AD1689/2000))))*SQRT(2*Basic!$C$4*9.81)*Tool!$B$125*SIN(RADIANS(90-DEGREES(ASIN(AD1689/2000))))*SQRT(2*Basic!$C$4*9.81)*Tool!$B$125)+(COS(RADIANS(90-DEGREES(ASIN(AD1689/2000))))*SQRT(2*Basic!$C$4*9.81)*COS(RADIANS(90-DEGREES(ASIN(AD1689/2000))))*SQRT(2*Basic!$C$4*9.81))))*SIN(RADIANS(AK1689))+(SQRT(((SQRT((SIN(RADIANS(90-DEGREES(ASIN(AD1689/2000))))*SQRT(2*Basic!$C$4*9.81)*Tool!$B$125*SIN(RADIANS(90-DEGREES(ASIN(AD1689/2000))))*SQRT(2*Basic!$C$4*9.81)*Tool!$B$125)+(COS(RADIANS(90-DEGREES(ASIN(AD1689/2000))))*SQRT(2*Basic!$C$4*9.81)*COS(RADIANS(90-DEGREES(ASIN(AD1689/2000))))*SQRT(2*Basic!$C$4*9.81))))*SIN(RADIANS(AK1689))*(SQRT((SIN(RADIANS(90-DEGREES(ASIN(AD1689/2000))))*SQRT(2*Basic!$C$4*9.81)*Tool!$B$125*SIN(RADIANS(90-DEGREES(ASIN(AD1689/2000))))*SQRT(2*Basic!$C$4*9.81)*Tool!$B$125)+(COS(RADIANS(90-DEGREES(ASIN(AD1689/2000))))*SQRT(2*Basic!$C$4*9.81)*COS(RADIANS(90-DEGREES(ASIN(AD1689/2000))))*SQRT(2*Basic!$C$4*9.81))))*SIN(RADIANS(AK1689)))-19.62*(-Basic!$C$3))))*(SQRT((SIN(RADIANS(90-DEGREES(ASIN(AD1689/2000))))*SQRT(2*Basic!$C$4*9.81)*Tool!$B$125*SIN(RADIANS(90-DEGREES(ASIN(AD1689/2000))))*SQRT(2*Basic!$C$4*9.81)*Tool!$B$125)+(COS(RADIANS(90-DEGREES(ASIN(AD1689/2000))))*SQRT(2*Basic!$C$4*9.81)*COS(RADIANS(90-DEGREES(ASIN(AD1689/2000))))*SQRT(2*Basic!$C$4*9.81))))*COS(RADIANS(AK1689))</f>
        <v>4.5105622847072171</v>
      </c>
    </row>
    <row r="1690" spans="6:45" x14ac:dyDescent="0.3">
      <c r="F1690">
        <v>1688</v>
      </c>
      <c r="G1690" s="31">
        <f t="shared" si="170"/>
        <v>4.9762941587007186</v>
      </c>
      <c r="H1690" s="35">
        <f>Tool!$E$10+('Trajectory Map'!G1690*SIN(RADIANS(90-2*DEGREES(ASIN($D$5/2000))))/COS(RADIANS(90-2*DEGREES(ASIN($D$5/2000))))-('Trajectory Map'!G1690*'Trajectory Map'!G1690/((VLOOKUP($D$5,$AD$3:$AR$2002,15,FALSE)*4*COS(RADIANS(90-2*DEGREES(ASIN($D$5/2000))))*COS(RADIANS(90-2*DEGREES(ASIN($D$5/2000))))))))</f>
        <v>1.8135305742097625</v>
      </c>
      <c r="AD1690" s="33">
        <f t="shared" si="174"/>
        <v>1688</v>
      </c>
      <c r="AE1690" s="33">
        <f t="shared" si="171"/>
        <v>1072.6863474473794</v>
      </c>
      <c r="AH1690" s="33">
        <f t="shared" si="172"/>
        <v>57.56495192511867</v>
      </c>
      <c r="AI1690" s="33">
        <f t="shared" si="173"/>
        <v>32.43504807488133</v>
      </c>
      <c r="AK1690" s="75">
        <f t="shared" si="175"/>
        <v>-25.129903850237341</v>
      </c>
      <c r="AN1690" s="64"/>
      <c r="AQ1690" s="64"/>
      <c r="AR1690" s="75">
        <f>(SQRT((SIN(RADIANS(90-DEGREES(ASIN(AD1690/2000))))*SQRT(2*Basic!$C$4*9.81)*Tool!$B$125*SIN(RADIANS(90-DEGREES(ASIN(AD1690/2000))))*SQRT(2*Basic!$C$4*9.81)*Tool!$B$125)+(COS(RADIANS(90-DEGREES(ASIN(AD1690/2000))))*SQRT(2*Basic!$C$4*9.81)*COS(RADIANS(90-DEGREES(ASIN(AD1690/2000))))*SQRT(2*Basic!$C$4*9.81))))*(SQRT((SIN(RADIANS(90-DEGREES(ASIN(AD1690/2000))))*SQRT(2*Basic!$C$4*9.81)*Tool!$B$125*SIN(RADIANS(90-DEGREES(ASIN(AD1690/2000))))*SQRT(2*Basic!$C$4*9.81)*Tool!$B$125)+(COS(RADIANS(90-DEGREES(ASIN(AD1690/2000))))*SQRT(2*Basic!$C$4*9.81)*COS(RADIANS(90-DEGREES(ASIN(AD1690/2000))))*SQRT(2*Basic!$C$4*9.81))))/(2*9.81)</f>
        <v>1.59152063296</v>
      </c>
      <c r="AS1690" s="75">
        <f>(1/9.81)*((SQRT((SIN(RADIANS(90-DEGREES(ASIN(AD1690/2000))))*SQRT(2*Basic!$C$4*9.81)*Tool!$B$125*SIN(RADIANS(90-DEGREES(ASIN(AD1690/2000))))*SQRT(2*Basic!$C$4*9.81)*Tool!$B$125)+(COS(RADIANS(90-DEGREES(ASIN(AD1690/2000))))*SQRT(2*Basic!$C$4*9.81)*COS(RADIANS(90-DEGREES(ASIN(AD1690/2000))))*SQRT(2*Basic!$C$4*9.81))))*SIN(RADIANS(AK1690))+(SQRT(((SQRT((SIN(RADIANS(90-DEGREES(ASIN(AD1690/2000))))*SQRT(2*Basic!$C$4*9.81)*Tool!$B$125*SIN(RADIANS(90-DEGREES(ASIN(AD1690/2000))))*SQRT(2*Basic!$C$4*9.81)*Tool!$B$125)+(COS(RADIANS(90-DEGREES(ASIN(AD1690/2000))))*SQRT(2*Basic!$C$4*9.81)*COS(RADIANS(90-DEGREES(ASIN(AD1690/2000))))*SQRT(2*Basic!$C$4*9.81))))*SIN(RADIANS(AK1690))*(SQRT((SIN(RADIANS(90-DEGREES(ASIN(AD1690/2000))))*SQRT(2*Basic!$C$4*9.81)*Tool!$B$125*SIN(RADIANS(90-DEGREES(ASIN(AD1690/2000))))*SQRT(2*Basic!$C$4*9.81)*Tool!$B$125)+(COS(RADIANS(90-DEGREES(ASIN(AD1690/2000))))*SQRT(2*Basic!$C$4*9.81)*COS(RADIANS(90-DEGREES(ASIN(AD1690/2000))))*SQRT(2*Basic!$C$4*9.81))))*SIN(RADIANS(AK1690)))-19.62*(-Basic!$C$3))))*(SQRT((SIN(RADIANS(90-DEGREES(ASIN(AD1690/2000))))*SQRT(2*Basic!$C$4*9.81)*Tool!$B$125*SIN(RADIANS(90-DEGREES(ASIN(AD1690/2000))))*SQRT(2*Basic!$C$4*9.81)*Tool!$B$125)+(COS(RADIANS(90-DEGREES(ASIN(AD1690/2000))))*SQRT(2*Basic!$C$4*9.81)*COS(RADIANS(90-DEGREES(ASIN(AD1690/2000))))*SQRT(2*Basic!$C$4*9.81))))*COS(RADIANS(AK1690))</f>
        <v>4.5038145407043118</v>
      </c>
    </row>
    <row r="1691" spans="6:45" x14ac:dyDescent="0.3">
      <c r="F1691">
        <v>1689</v>
      </c>
      <c r="G1691" s="31">
        <f t="shared" si="170"/>
        <v>4.9792422002639309</v>
      </c>
      <c r="H1691" s="35">
        <f>Tool!$E$10+('Trajectory Map'!G1691*SIN(RADIANS(90-2*DEGREES(ASIN($D$5/2000))))/COS(RADIANS(90-2*DEGREES(ASIN($D$5/2000))))-('Trajectory Map'!G1691*'Trajectory Map'!G1691/((VLOOKUP($D$5,$AD$3:$AR$2002,15,FALSE)*4*COS(RADIANS(90-2*DEGREES(ASIN($D$5/2000))))*COS(RADIANS(90-2*DEGREES(ASIN($D$5/2000))))))))</f>
        <v>1.8081338785713443</v>
      </c>
      <c r="AD1691" s="33">
        <f t="shared" si="174"/>
        <v>1689</v>
      </c>
      <c r="AE1691" s="33">
        <f t="shared" si="171"/>
        <v>1071.1111053480868</v>
      </c>
      <c r="AH1691" s="33">
        <f t="shared" si="172"/>
        <v>57.618404526513238</v>
      </c>
      <c r="AI1691" s="33">
        <f t="shared" si="173"/>
        <v>32.381595473486762</v>
      </c>
      <c r="AK1691" s="75">
        <f t="shared" si="175"/>
        <v>-25.236809053026477</v>
      </c>
      <c r="AN1691" s="64"/>
      <c r="AQ1691" s="64"/>
      <c r="AR1691" s="75">
        <f>(SQRT((SIN(RADIANS(90-DEGREES(ASIN(AD1691/2000))))*SQRT(2*Basic!$C$4*9.81)*Tool!$B$125*SIN(RADIANS(90-DEGREES(ASIN(AD1691/2000))))*SQRT(2*Basic!$C$4*9.81)*Tool!$B$125)+(COS(RADIANS(90-DEGREES(ASIN(AD1691/2000))))*SQRT(2*Basic!$C$4*9.81)*COS(RADIANS(90-DEGREES(ASIN(AD1691/2000))))*SQRT(2*Basic!$C$4*9.81))))*(SQRT((SIN(RADIANS(90-DEGREES(ASIN(AD1691/2000))))*SQRT(2*Basic!$C$4*9.81)*Tool!$B$125*SIN(RADIANS(90-DEGREES(ASIN(AD1691/2000))))*SQRT(2*Basic!$C$4*9.81)*Tool!$B$125)+(COS(RADIANS(90-DEGREES(ASIN(AD1691/2000))))*SQRT(2*Basic!$C$4*9.81)*COS(RADIANS(90-DEGREES(ASIN(AD1691/2000))))*SQRT(2*Basic!$C$4*9.81))))/(2*9.81)</f>
        <v>1.5924259728899999</v>
      </c>
      <c r="AS1691" s="75">
        <f>(1/9.81)*((SQRT((SIN(RADIANS(90-DEGREES(ASIN(AD1691/2000))))*SQRT(2*Basic!$C$4*9.81)*Tool!$B$125*SIN(RADIANS(90-DEGREES(ASIN(AD1691/2000))))*SQRT(2*Basic!$C$4*9.81)*Tool!$B$125)+(COS(RADIANS(90-DEGREES(ASIN(AD1691/2000))))*SQRT(2*Basic!$C$4*9.81)*COS(RADIANS(90-DEGREES(ASIN(AD1691/2000))))*SQRT(2*Basic!$C$4*9.81))))*SIN(RADIANS(AK1691))+(SQRT(((SQRT((SIN(RADIANS(90-DEGREES(ASIN(AD1691/2000))))*SQRT(2*Basic!$C$4*9.81)*Tool!$B$125*SIN(RADIANS(90-DEGREES(ASIN(AD1691/2000))))*SQRT(2*Basic!$C$4*9.81)*Tool!$B$125)+(COS(RADIANS(90-DEGREES(ASIN(AD1691/2000))))*SQRT(2*Basic!$C$4*9.81)*COS(RADIANS(90-DEGREES(ASIN(AD1691/2000))))*SQRT(2*Basic!$C$4*9.81))))*SIN(RADIANS(AK1691))*(SQRT((SIN(RADIANS(90-DEGREES(ASIN(AD1691/2000))))*SQRT(2*Basic!$C$4*9.81)*Tool!$B$125*SIN(RADIANS(90-DEGREES(ASIN(AD1691/2000))))*SQRT(2*Basic!$C$4*9.81)*Tool!$B$125)+(COS(RADIANS(90-DEGREES(ASIN(AD1691/2000))))*SQRT(2*Basic!$C$4*9.81)*COS(RADIANS(90-DEGREES(ASIN(AD1691/2000))))*SQRT(2*Basic!$C$4*9.81))))*SIN(RADIANS(AK1691)))-19.62*(-Basic!$C$3))))*(SQRT((SIN(RADIANS(90-DEGREES(ASIN(AD1691/2000))))*SQRT(2*Basic!$C$4*9.81)*Tool!$B$125*SIN(RADIANS(90-DEGREES(ASIN(AD1691/2000))))*SQRT(2*Basic!$C$4*9.81)*Tool!$B$125)+(COS(RADIANS(90-DEGREES(ASIN(AD1691/2000))))*SQRT(2*Basic!$C$4*9.81)*COS(RADIANS(90-DEGREES(ASIN(AD1691/2000))))*SQRT(2*Basic!$C$4*9.81))))*COS(RADIANS(AK1691))</f>
        <v>4.4970483560586425</v>
      </c>
    </row>
    <row r="1692" spans="6:45" x14ac:dyDescent="0.3">
      <c r="F1692">
        <v>1690</v>
      </c>
      <c r="G1692" s="31">
        <f t="shared" si="170"/>
        <v>4.9821902418271424</v>
      </c>
      <c r="H1692" s="35">
        <f>Tool!$E$10+('Trajectory Map'!G1692*SIN(RADIANS(90-2*DEGREES(ASIN($D$5/2000))))/COS(RADIANS(90-2*DEGREES(ASIN($D$5/2000))))-('Trajectory Map'!G1692*'Trajectory Map'!G1692/((VLOOKUP($D$5,$AD$3:$AR$2002,15,FALSE)*4*COS(RADIANS(90-2*DEGREES(ASIN($D$5/2000))))*COS(RADIANS(90-2*DEGREES(ASIN($D$5/2000))))))))</f>
        <v>1.8027337293394154</v>
      </c>
      <c r="AD1692" s="33">
        <f t="shared" si="174"/>
        <v>1690</v>
      </c>
      <c r="AE1692" s="33">
        <f t="shared" si="171"/>
        <v>1069.5326081985531</v>
      </c>
      <c r="AH1692" s="33">
        <f t="shared" si="172"/>
        <v>57.67193587783774</v>
      </c>
      <c r="AI1692" s="33">
        <f t="shared" si="173"/>
        <v>32.32806412216226</v>
      </c>
      <c r="AK1692" s="75">
        <f t="shared" si="175"/>
        <v>-25.34387175567548</v>
      </c>
      <c r="AN1692" s="64"/>
      <c r="AQ1692" s="64"/>
      <c r="AR1692" s="75">
        <f>(SQRT((SIN(RADIANS(90-DEGREES(ASIN(AD1692/2000))))*SQRT(2*Basic!$C$4*9.81)*Tool!$B$125*SIN(RADIANS(90-DEGREES(ASIN(AD1692/2000))))*SQRT(2*Basic!$C$4*9.81)*Tool!$B$125)+(COS(RADIANS(90-DEGREES(ASIN(AD1692/2000))))*SQRT(2*Basic!$C$4*9.81)*COS(RADIANS(90-DEGREES(ASIN(AD1692/2000))))*SQRT(2*Basic!$C$4*9.81))))*(SQRT((SIN(RADIANS(90-DEGREES(ASIN(AD1692/2000))))*SQRT(2*Basic!$C$4*9.81)*Tool!$B$125*SIN(RADIANS(90-DEGREES(ASIN(AD1692/2000))))*SQRT(2*Basic!$C$4*9.81)*Tool!$B$125)+(COS(RADIANS(90-DEGREES(ASIN(AD1692/2000))))*SQRT(2*Basic!$C$4*9.81)*COS(RADIANS(90-DEGREES(ASIN(AD1692/2000))))*SQRT(2*Basic!$C$4*9.81))))/(2*9.81)</f>
        <v>1.5933318490000001</v>
      </c>
      <c r="AS1692" s="75">
        <f>(1/9.81)*((SQRT((SIN(RADIANS(90-DEGREES(ASIN(AD1692/2000))))*SQRT(2*Basic!$C$4*9.81)*Tool!$B$125*SIN(RADIANS(90-DEGREES(ASIN(AD1692/2000))))*SQRT(2*Basic!$C$4*9.81)*Tool!$B$125)+(COS(RADIANS(90-DEGREES(ASIN(AD1692/2000))))*SQRT(2*Basic!$C$4*9.81)*COS(RADIANS(90-DEGREES(ASIN(AD1692/2000))))*SQRT(2*Basic!$C$4*9.81))))*SIN(RADIANS(AK1692))+(SQRT(((SQRT((SIN(RADIANS(90-DEGREES(ASIN(AD1692/2000))))*SQRT(2*Basic!$C$4*9.81)*Tool!$B$125*SIN(RADIANS(90-DEGREES(ASIN(AD1692/2000))))*SQRT(2*Basic!$C$4*9.81)*Tool!$B$125)+(COS(RADIANS(90-DEGREES(ASIN(AD1692/2000))))*SQRT(2*Basic!$C$4*9.81)*COS(RADIANS(90-DEGREES(ASIN(AD1692/2000))))*SQRT(2*Basic!$C$4*9.81))))*SIN(RADIANS(AK1692))*(SQRT((SIN(RADIANS(90-DEGREES(ASIN(AD1692/2000))))*SQRT(2*Basic!$C$4*9.81)*Tool!$B$125*SIN(RADIANS(90-DEGREES(ASIN(AD1692/2000))))*SQRT(2*Basic!$C$4*9.81)*Tool!$B$125)+(COS(RADIANS(90-DEGREES(ASIN(AD1692/2000))))*SQRT(2*Basic!$C$4*9.81)*COS(RADIANS(90-DEGREES(ASIN(AD1692/2000))))*SQRT(2*Basic!$C$4*9.81))))*SIN(RADIANS(AK1692)))-19.62*(-Basic!$C$3))))*(SQRT((SIN(RADIANS(90-DEGREES(ASIN(AD1692/2000))))*SQRT(2*Basic!$C$4*9.81)*Tool!$B$125*SIN(RADIANS(90-DEGREES(ASIN(AD1692/2000))))*SQRT(2*Basic!$C$4*9.81)*Tool!$B$125)+(COS(RADIANS(90-DEGREES(ASIN(AD1692/2000))))*SQRT(2*Basic!$C$4*9.81)*COS(RADIANS(90-DEGREES(ASIN(AD1692/2000))))*SQRT(2*Basic!$C$4*9.81))))*COS(RADIANS(AK1692))</f>
        <v>4.4902636999105177</v>
      </c>
    </row>
    <row r="1693" spans="6:45" x14ac:dyDescent="0.3">
      <c r="F1693">
        <v>1691</v>
      </c>
      <c r="G1693" s="31">
        <f t="shared" si="170"/>
        <v>4.985138283390353</v>
      </c>
      <c r="H1693" s="35">
        <f>Tool!$E$10+('Trajectory Map'!G1693*SIN(RADIANS(90-2*DEGREES(ASIN($D$5/2000))))/COS(RADIANS(90-2*DEGREES(ASIN($D$5/2000))))-('Trajectory Map'!G1693*'Trajectory Map'!G1693/((VLOOKUP($D$5,$AD$3:$AR$2002,15,FALSE)*4*COS(RADIANS(90-2*DEGREES(ASIN($D$5/2000))))*COS(RADIANS(90-2*DEGREES(ASIN($D$5/2000))))))))</f>
        <v>1.7973301265139723</v>
      </c>
      <c r="AD1693" s="33">
        <f t="shared" si="174"/>
        <v>1691</v>
      </c>
      <c r="AE1693" s="33">
        <f t="shared" si="171"/>
        <v>1067.9508415652847</v>
      </c>
      <c r="AH1693" s="33">
        <f t="shared" si="172"/>
        <v>57.725546375115947</v>
      </c>
      <c r="AI1693" s="33">
        <f t="shared" si="173"/>
        <v>32.274453624884053</v>
      </c>
      <c r="AK1693" s="75">
        <f t="shared" si="175"/>
        <v>-25.451092750231894</v>
      </c>
      <c r="AN1693" s="64"/>
      <c r="AQ1693" s="64"/>
      <c r="AR1693" s="75">
        <f>(SQRT((SIN(RADIANS(90-DEGREES(ASIN(AD1693/2000))))*SQRT(2*Basic!$C$4*9.81)*Tool!$B$125*SIN(RADIANS(90-DEGREES(ASIN(AD1693/2000))))*SQRT(2*Basic!$C$4*9.81)*Tool!$B$125)+(COS(RADIANS(90-DEGREES(ASIN(AD1693/2000))))*SQRT(2*Basic!$C$4*9.81)*COS(RADIANS(90-DEGREES(ASIN(AD1693/2000))))*SQRT(2*Basic!$C$4*9.81))))*(SQRT((SIN(RADIANS(90-DEGREES(ASIN(AD1693/2000))))*SQRT(2*Basic!$C$4*9.81)*Tool!$B$125*SIN(RADIANS(90-DEGREES(ASIN(AD1693/2000))))*SQRT(2*Basic!$C$4*9.81)*Tool!$B$125)+(COS(RADIANS(90-DEGREES(ASIN(AD1693/2000))))*SQRT(2*Basic!$C$4*9.81)*COS(RADIANS(90-DEGREES(ASIN(AD1693/2000))))*SQRT(2*Basic!$C$4*9.81))))/(2*9.81)</f>
        <v>1.5942382612900001</v>
      </c>
      <c r="AS1693" s="75">
        <f>(1/9.81)*((SQRT((SIN(RADIANS(90-DEGREES(ASIN(AD1693/2000))))*SQRT(2*Basic!$C$4*9.81)*Tool!$B$125*SIN(RADIANS(90-DEGREES(ASIN(AD1693/2000))))*SQRT(2*Basic!$C$4*9.81)*Tool!$B$125)+(COS(RADIANS(90-DEGREES(ASIN(AD1693/2000))))*SQRT(2*Basic!$C$4*9.81)*COS(RADIANS(90-DEGREES(ASIN(AD1693/2000))))*SQRT(2*Basic!$C$4*9.81))))*SIN(RADIANS(AK1693))+(SQRT(((SQRT((SIN(RADIANS(90-DEGREES(ASIN(AD1693/2000))))*SQRT(2*Basic!$C$4*9.81)*Tool!$B$125*SIN(RADIANS(90-DEGREES(ASIN(AD1693/2000))))*SQRT(2*Basic!$C$4*9.81)*Tool!$B$125)+(COS(RADIANS(90-DEGREES(ASIN(AD1693/2000))))*SQRT(2*Basic!$C$4*9.81)*COS(RADIANS(90-DEGREES(ASIN(AD1693/2000))))*SQRT(2*Basic!$C$4*9.81))))*SIN(RADIANS(AK1693))*(SQRT((SIN(RADIANS(90-DEGREES(ASIN(AD1693/2000))))*SQRT(2*Basic!$C$4*9.81)*Tool!$B$125*SIN(RADIANS(90-DEGREES(ASIN(AD1693/2000))))*SQRT(2*Basic!$C$4*9.81)*Tool!$B$125)+(COS(RADIANS(90-DEGREES(ASIN(AD1693/2000))))*SQRT(2*Basic!$C$4*9.81)*COS(RADIANS(90-DEGREES(ASIN(AD1693/2000))))*SQRT(2*Basic!$C$4*9.81))))*SIN(RADIANS(AK1693)))-19.62*(-Basic!$C$3))))*(SQRT((SIN(RADIANS(90-DEGREES(ASIN(AD1693/2000))))*SQRT(2*Basic!$C$4*9.81)*Tool!$B$125*SIN(RADIANS(90-DEGREES(ASIN(AD1693/2000))))*SQRT(2*Basic!$C$4*9.81)*Tool!$B$125)+(COS(RADIANS(90-DEGREES(ASIN(AD1693/2000))))*SQRT(2*Basic!$C$4*9.81)*COS(RADIANS(90-DEGREES(ASIN(AD1693/2000))))*SQRT(2*Basic!$C$4*9.81))))*COS(RADIANS(AK1693))</f>
        <v>4.4834605410312838</v>
      </c>
    </row>
    <row r="1694" spans="6:45" x14ac:dyDescent="0.3">
      <c r="F1694">
        <v>1692</v>
      </c>
      <c r="G1694" s="31">
        <f t="shared" si="170"/>
        <v>4.9880863249535645</v>
      </c>
      <c r="H1694" s="35">
        <f>Tool!$E$10+('Trajectory Map'!G1694*SIN(RADIANS(90-2*DEGREES(ASIN($D$5/2000))))/COS(RADIANS(90-2*DEGREES(ASIN($D$5/2000))))-('Trajectory Map'!G1694*'Trajectory Map'!G1694/((VLOOKUP($D$5,$AD$3:$AR$2002,15,FALSE)*4*COS(RADIANS(90-2*DEGREES(ASIN($D$5/2000))))*COS(RADIANS(90-2*DEGREES(ASIN($D$5/2000))))))))</f>
        <v>1.7919230700950139</v>
      </c>
      <c r="AD1694" s="33">
        <f t="shared" si="174"/>
        <v>1692</v>
      </c>
      <c r="AE1694" s="33">
        <f t="shared" si="171"/>
        <v>1066.3657908991643</v>
      </c>
      <c r="AH1694" s="33">
        <f t="shared" si="172"/>
        <v>57.779236417585722</v>
      </c>
      <c r="AI1694" s="33">
        <f t="shared" si="173"/>
        <v>32.220763582414278</v>
      </c>
      <c r="AK1694" s="75">
        <f t="shared" si="175"/>
        <v>-25.558472835171443</v>
      </c>
      <c r="AN1694" s="64"/>
      <c r="AQ1694" s="64"/>
      <c r="AR1694" s="75">
        <f>(SQRT((SIN(RADIANS(90-DEGREES(ASIN(AD1694/2000))))*SQRT(2*Basic!$C$4*9.81)*Tool!$B$125*SIN(RADIANS(90-DEGREES(ASIN(AD1694/2000))))*SQRT(2*Basic!$C$4*9.81)*Tool!$B$125)+(COS(RADIANS(90-DEGREES(ASIN(AD1694/2000))))*SQRT(2*Basic!$C$4*9.81)*COS(RADIANS(90-DEGREES(ASIN(AD1694/2000))))*SQRT(2*Basic!$C$4*9.81))))*(SQRT((SIN(RADIANS(90-DEGREES(ASIN(AD1694/2000))))*SQRT(2*Basic!$C$4*9.81)*Tool!$B$125*SIN(RADIANS(90-DEGREES(ASIN(AD1694/2000))))*SQRT(2*Basic!$C$4*9.81)*Tool!$B$125)+(COS(RADIANS(90-DEGREES(ASIN(AD1694/2000))))*SQRT(2*Basic!$C$4*9.81)*COS(RADIANS(90-DEGREES(ASIN(AD1694/2000))))*SQRT(2*Basic!$C$4*9.81))))/(2*9.81)</f>
        <v>1.5951452097600003</v>
      </c>
      <c r="AS1694" s="75">
        <f>(1/9.81)*((SQRT((SIN(RADIANS(90-DEGREES(ASIN(AD1694/2000))))*SQRT(2*Basic!$C$4*9.81)*Tool!$B$125*SIN(RADIANS(90-DEGREES(ASIN(AD1694/2000))))*SQRT(2*Basic!$C$4*9.81)*Tool!$B$125)+(COS(RADIANS(90-DEGREES(ASIN(AD1694/2000))))*SQRT(2*Basic!$C$4*9.81)*COS(RADIANS(90-DEGREES(ASIN(AD1694/2000))))*SQRT(2*Basic!$C$4*9.81))))*SIN(RADIANS(AK1694))+(SQRT(((SQRT((SIN(RADIANS(90-DEGREES(ASIN(AD1694/2000))))*SQRT(2*Basic!$C$4*9.81)*Tool!$B$125*SIN(RADIANS(90-DEGREES(ASIN(AD1694/2000))))*SQRT(2*Basic!$C$4*9.81)*Tool!$B$125)+(COS(RADIANS(90-DEGREES(ASIN(AD1694/2000))))*SQRT(2*Basic!$C$4*9.81)*COS(RADIANS(90-DEGREES(ASIN(AD1694/2000))))*SQRT(2*Basic!$C$4*9.81))))*SIN(RADIANS(AK1694))*(SQRT((SIN(RADIANS(90-DEGREES(ASIN(AD1694/2000))))*SQRT(2*Basic!$C$4*9.81)*Tool!$B$125*SIN(RADIANS(90-DEGREES(ASIN(AD1694/2000))))*SQRT(2*Basic!$C$4*9.81)*Tool!$B$125)+(COS(RADIANS(90-DEGREES(ASIN(AD1694/2000))))*SQRT(2*Basic!$C$4*9.81)*COS(RADIANS(90-DEGREES(ASIN(AD1694/2000))))*SQRT(2*Basic!$C$4*9.81))))*SIN(RADIANS(AK1694)))-19.62*(-Basic!$C$3))))*(SQRT((SIN(RADIANS(90-DEGREES(ASIN(AD1694/2000))))*SQRT(2*Basic!$C$4*9.81)*Tool!$B$125*SIN(RADIANS(90-DEGREES(ASIN(AD1694/2000))))*SQRT(2*Basic!$C$4*9.81)*Tool!$B$125)+(COS(RADIANS(90-DEGREES(ASIN(AD1694/2000))))*SQRT(2*Basic!$C$4*9.81)*COS(RADIANS(90-DEGREES(ASIN(AD1694/2000))))*SQRT(2*Basic!$C$4*9.81))))*COS(RADIANS(AK1694))</f>
        <v>4.4766388478182657</v>
      </c>
    </row>
    <row r="1695" spans="6:45" x14ac:dyDescent="0.3">
      <c r="F1695">
        <v>1693</v>
      </c>
      <c r="G1695" s="31">
        <f t="shared" si="170"/>
        <v>4.991034366516776</v>
      </c>
      <c r="H1695" s="35">
        <f>Tool!$E$10+('Trajectory Map'!G1695*SIN(RADIANS(90-2*DEGREES(ASIN($D$5/2000))))/COS(RADIANS(90-2*DEGREES(ASIN($D$5/2000))))-('Trajectory Map'!G1695*'Trajectory Map'!G1695/((VLOOKUP($D$5,$AD$3:$AR$2002,15,FALSE)*4*COS(RADIANS(90-2*DEGREES(ASIN($D$5/2000))))*COS(RADIANS(90-2*DEGREES(ASIN($D$5/2000))))))))</f>
        <v>1.7865125600825422</v>
      </c>
      <c r="AD1695" s="33">
        <f t="shared" si="174"/>
        <v>1693</v>
      </c>
      <c r="AE1695" s="33">
        <f t="shared" si="171"/>
        <v>1064.7774415341453</v>
      </c>
      <c r="AH1695" s="33">
        <f t="shared" si="172"/>
        <v>57.833006407735631</v>
      </c>
      <c r="AI1695" s="33">
        <f t="shared" si="173"/>
        <v>32.166993592264369</v>
      </c>
      <c r="AK1695" s="75">
        <f t="shared" si="175"/>
        <v>-25.666012815471262</v>
      </c>
      <c r="AN1695" s="64"/>
      <c r="AQ1695" s="64"/>
      <c r="AR1695" s="75">
        <f>(SQRT((SIN(RADIANS(90-DEGREES(ASIN(AD1695/2000))))*SQRT(2*Basic!$C$4*9.81)*Tool!$B$125*SIN(RADIANS(90-DEGREES(ASIN(AD1695/2000))))*SQRT(2*Basic!$C$4*9.81)*Tool!$B$125)+(COS(RADIANS(90-DEGREES(ASIN(AD1695/2000))))*SQRT(2*Basic!$C$4*9.81)*COS(RADIANS(90-DEGREES(ASIN(AD1695/2000))))*SQRT(2*Basic!$C$4*9.81))))*(SQRT((SIN(RADIANS(90-DEGREES(ASIN(AD1695/2000))))*SQRT(2*Basic!$C$4*9.81)*Tool!$B$125*SIN(RADIANS(90-DEGREES(ASIN(AD1695/2000))))*SQRT(2*Basic!$C$4*9.81)*Tool!$B$125)+(COS(RADIANS(90-DEGREES(ASIN(AD1695/2000))))*SQRT(2*Basic!$C$4*9.81)*COS(RADIANS(90-DEGREES(ASIN(AD1695/2000))))*SQRT(2*Basic!$C$4*9.81))))/(2*9.81)</f>
        <v>1.5960526944100002</v>
      </c>
      <c r="AS1695" s="75">
        <f>(1/9.81)*((SQRT((SIN(RADIANS(90-DEGREES(ASIN(AD1695/2000))))*SQRT(2*Basic!$C$4*9.81)*Tool!$B$125*SIN(RADIANS(90-DEGREES(ASIN(AD1695/2000))))*SQRT(2*Basic!$C$4*9.81)*Tool!$B$125)+(COS(RADIANS(90-DEGREES(ASIN(AD1695/2000))))*SQRT(2*Basic!$C$4*9.81)*COS(RADIANS(90-DEGREES(ASIN(AD1695/2000))))*SQRT(2*Basic!$C$4*9.81))))*SIN(RADIANS(AK1695))+(SQRT(((SQRT((SIN(RADIANS(90-DEGREES(ASIN(AD1695/2000))))*SQRT(2*Basic!$C$4*9.81)*Tool!$B$125*SIN(RADIANS(90-DEGREES(ASIN(AD1695/2000))))*SQRT(2*Basic!$C$4*9.81)*Tool!$B$125)+(COS(RADIANS(90-DEGREES(ASIN(AD1695/2000))))*SQRT(2*Basic!$C$4*9.81)*COS(RADIANS(90-DEGREES(ASIN(AD1695/2000))))*SQRT(2*Basic!$C$4*9.81))))*SIN(RADIANS(AK1695))*(SQRT((SIN(RADIANS(90-DEGREES(ASIN(AD1695/2000))))*SQRT(2*Basic!$C$4*9.81)*Tool!$B$125*SIN(RADIANS(90-DEGREES(ASIN(AD1695/2000))))*SQRT(2*Basic!$C$4*9.81)*Tool!$B$125)+(COS(RADIANS(90-DEGREES(ASIN(AD1695/2000))))*SQRT(2*Basic!$C$4*9.81)*COS(RADIANS(90-DEGREES(ASIN(AD1695/2000))))*SQRT(2*Basic!$C$4*9.81))))*SIN(RADIANS(AK1695)))-19.62*(-Basic!$C$3))))*(SQRT((SIN(RADIANS(90-DEGREES(ASIN(AD1695/2000))))*SQRT(2*Basic!$C$4*9.81)*Tool!$B$125*SIN(RADIANS(90-DEGREES(ASIN(AD1695/2000))))*SQRT(2*Basic!$C$4*9.81)*Tool!$B$125)+(COS(RADIANS(90-DEGREES(ASIN(AD1695/2000))))*SQRT(2*Basic!$C$4*9.81)*COS(RADIANS(90-DEGREES(ASIN(AD1695/2000))))*SQRT(2*Basic!$C$4*9.81))))*COS(RADIANS(AK1695))</f>
        <v>4.4697985882896507</v>
      </c>
    </row>
    <row r="1696" spans="6:45" x14ac:dyDescent="0.3">
      <c r="F1696">
        <v>1694</v>
      </c>
      <c r="G1696" s="31">
        <f t="shared" si="170"/>
        <v>4.9939824080799875</v>
      </c>
      <c r="H1696" s="35">
        <f>Tool!$E$10+('Trajectory Map'!G1696*SIN(RADIANS(90-2*DEGREES(ASIN($D$5/2000))))/COS(RADIANS(90-2*DEGREES(ASIN($D$5/2000))))-('Trajectory Map'!G1696*'Trajectory Map'!G1696/((VLOOKUP($D$5,$AD$3:$AR$2002,15,FALSE)*4*COS(RADIANS(90-2*DEGREES(ASIN($D$5/2000))))*COS(RADIANS(90-2*DEGREES(ASIN($D$5/2000))))))))</f>
        <v>1.7810985964765553</v>
      </c>
      <c r="AD1696" s="33">
        <f t="shared" si="174"/>
        <v>1694</v>
      </c>
      <c r="AE1696" s="33">
        <f t="shared" si="171"/>
        <v>1063.1857786859266</v>
      </c>
      <c r="AH1696" s="33">
        <f t="shared" si="172"/>
        <v>57.886856751342116</v>
      </c>
      <c r="AI1696" s="33">
        <f t="shared" si="173"/>
        <v>32.113143248657884</v>
      </c>
      <c r="AK1696" s="75">
        <f t="shared" si="175"/>
        <v>-25.773713502684231</v>
      </c>
      <c r="AN1696" s="64"/>
      <c r="AQ1696" s="64"/>
      <c r="AR1696" s="75">
        <f>(SQRT((SIN(RADIANS(90-DEGREES(ASIN(AD1696/2000))))*SQRT(2*Basic!$C$4*9.81)*Tool!$B$125*SIN(RADIANS(90-DEGREES(ASIN(AD1696/2000))))*SQRT(2*Basic!$C$4*9.81)*Tool!$B$125)+(COS(RADIANS(90-DEGREES(ASIN(AD1696/2000))))*SQRT(2*Basic!$C$4*9.81)*COS(RADIANS(90-DEGREES(ASIN(AD1696/2000))))*SQRT(2*Basic!$C$4*9.81))))*(SQRT((SIN(RADIANS(90-DEGREES(ASIN(AD1696/2000))))*SQRT(2*Basic!$C$4*9.81)*Tool!$B$125*SIN(RADIANS(90-DEGREES(ASIN(AD1696/2000))))*SQRT(2*Basic!$C$4*9.81)*Tool!$B$125)+(COS(RADIANS(90-DEGREES(ASIN(AD1696/2000))))*SQRT(2*Basic!$C$4*9.81)*COS(RADIANS(90-DEGREES(ASIN(AD1696/2000))))*SQRT(2*Basic!$C$4*9.81))))/(2*9.81)</f>
        <v>1.5969607152400001</v>
      </c>
      <c r="AS1696" s="75">
        <f>(1/9.81)*((SQRT((SIN(RADIANS(90-DEGREES(ASIN(AD1696/2000))))*SQRT(2*Basic!$C$4*9.81)*Tool!$B$125*SIN(RADIANS(90-DEGREES(ASIN(AD1696/2000))))*SQRT(2*Basic!$C$4*9.81)*Tool!$B$125)+(COS(RADIANS(90-DEGREES(ASIN(AD1696/2000))))*SQRT(2*Basic!$C$4*9.81)*COS(RADIANS(90-DEGREES(ASIN(AD1696/2000))))*SQRT(2*Basic!$C$4*9.81))))*SIN(RADIANS(AK1696))+(SQRT(((SQRT((SIN(RADIANS(90-DEGREES(ASIN(AD1696/2000))))*SQRT(2*Basic!$C$4*9.81)*Tool!$B$125*SIN(RADIANS(90-DEGREES(ASIN(AD1696/2000))))*SQRT(2*Basic!$C$4*9.81)*Tool!$B$125)+(COS(RADIANS(90-DEGREES(ASIN(AD1696/2000))))*SQRT(2*Basic!$C$4*9.81)*COS(RADIANS(90-DEGREES(ASIN(AD1696/2000))))*SQRT(2*Basic!$C$4*9.81))))*SIN(RADIANS(AK1696))*(SQRT((SIN(RADIANS(90-DEGREES(ASIN(AD1696/2000))))*SQRT(2*Basic!$C$4*9.81)*Tool!$B$125*SIN(RADIANS(90-DEGREES(ASIN(AD1696/2000))))*SQRT(2*Basic!$C$4*9.81)*Tool!$B$125)+(COS(RADIANS(90-DEGREES(ASIN(AD1696/2000))))*SQRT(2*Basic!$C$4*9.81)*COS(RADIANS(90-DEGREES(ASIN(AD1696/2000))))*SQRT(2*Basic!$C$4*9.81))))*SIN(RADIANS(AK1696)))-19.62*(-Basic!$C$3))))*(SQRT((SIN(RADIANS(90-DEGREES(ASIN(AD1696/2000))))*SQRT(2*Basic!$C$4*9.81)*Tool!$B$125*SIN(RADIANS(90-DEGREES(ASIN(AD1696/2000))))*SQRT(2*Basic!$C$4*9.81)*Tool!$B$125)+(COS(RADIANS(90-DEGREES(ASIN(AD1696/2000))))*SQRT(2*Basic!$C$4*9.81)*COS(RADIANS(90-DEGREES(ASIN(AD1696/2000))))*SQRT(2*Basic!$C$4*9.81))))*COS(RADIANS(AK1696))</f>
        <v>4.4629397300792979</v>
      </c>
    </row>
    <row r="1697" spans="6:45" x14ac:dyDescent="0.3">
      <c r="F1697">
        <v>1695</v>
      </c>
      <c r="G1697" s="31">
        <f t="shared" si="170"/>
        <v>4.9969304496431981</v>
      </c>
      <c r="H1697" s="35">
        <f>Tool!$E$10+('Trajectory Map'!G1697*SIN(RADIANS(90-2*DEGREES(ASIN($D$5/2000))))/COS(RADIANS(90-2*DEGREES(ASIN($D$5/2000))))-('Trajectory Map'!G1697*'Trajectory Map'!G1697/((VLOOKUP($D$5,$AD$3:$AR$2002,15,FALSE)*4*COS(RADIANS(90-2*DEGREES(ASIN($D$5/2000))))*COS(RADIANS(90-2*DEGREES(ASIN($D$5/2000))))))))</f>
        <v>1.7756811792770568</v>
      </c>
      <c r="AD1697" s="33">
        <f t="shared" si="174"/>
        <v>1695</v>
      </c>
      <c r="AE1697" s="33">
        <f t="shared" si="171"/>
        <v>1061.590787450607</v>
      </c>
      <c r="AH1697" s="33">
        <f t="shared" si="172"/>
        <v>57.940787857507253</v>
      </c>
      <c r="AI1697" s="33">
        <f t="shared" si="173"/>
        <v>32.059212142492747</v>
      </c>
      <c r="AK1697" s="75">
        <f t="shared" si="175"/>
        <v>-25.881575715014506</v>
      </c>
      <c r="AN1697" s="64"/>
      <c r="AQ1697" s="64"/>
      <c r="AR1697" s="75">
        <f>(SQRT((SIN(RADIANS(90-DEGREES(ASIN(AD1697/2000))))*SQRT(2*Basic!$C$4*9.81)*Tool!$B$125*SIN(RADIANS(90-DEGREES(ASIN(AD1697/2000))))*SQRT(2*Basic!$C$4*9.81)*Tool!$B$125)+(COS(RADIANS(90-DEGREES(ASIN(AD1697/2000))))*SQRT(2*Basic!$C$4*9.81)*COS(RADIANS(90-DEGREES(ASIN(AD1697/2000))))*SQRT(2*Basic!$C$4*9.81))))*(SQRT((SIN(RADIANS(90-DEGREES(ASIN(AD1697/2000))))*SQRT(2*Basic!$C$4*9.81)*Tool!$B$125*SIN(RADIANS(90-DEGREES(ASIN(AD1697/2000))))*SQRT(2*Basic!$C$4*9.81)*Tool!$B$125)+(COS(RADIANS(90-DEGREES(ASIN(AD1697/2000))))*SQRT(2*Basic!$C$4*9.81)*COS(RADIANS(90-DEGREES(ASIN(AD1697/2000))))*SQRT(2*Basic!$C$4*9.81))))/(2*9.81)</f>
        <v>1.5978692722500001</v>
      </c>
      <c r="AS1697" s="75">
        <f>(1/9.81)*((SQRT((SIN(RADIANS(90-DEGREES(ASIN(AD1697/2000))))*SQRT(2*Basic!$C$4*9.81)*Tool!$B$125*SIN(RADIANS(90-DEGREES(ASIN(AD1697/2000))))*SQRT(2*Basic!$C$4*9.81)*Tool!$B$125)+(COS(RADIANS(90-DEGREES(ASIN(AD1697/2000))))*SQRT(2*Basic!$C$4*9.81)*COS(RADIANS(90-DEGREES(ASIN(AD1697/2000))))*SQRT(2*Basic!$C$4*9.81))))*SIN(RADIANS(AK1697))+(SQRT(((SQRT((SIN(RADIANS(90-DEGREES(ASIN(AD1697/2000))))*SQRT(2*Basic!$C$4*9.81)*Tool!$B$125*SIN(RADIANS(90-DEGREES(ASIN(AD1697/2000))))*SQRT(2*Basic!$C$4*9.81)*Tool!$B$125)+(COS(RADIANS(90-DEGREES(ASIN(AD1697/2000))))*SQRT(2*Basic!$C$4*9.81)*COS(RADIANS(90-DEGREES(ASIN(AD1697/2000))))*SQRT(2*Basic!$C$4*9.81))))*SIN(RADIANS(AK1697))*(SQRT((SIN(RADIANS(90-DEGREES(ASIN(AD1697/2000))))*SQRT(2*Basic!$C$4*9.81)*Tool!$B$125*SIN(RADIANS(90-DEGREES(ASIN(AD1697/2000))))*SQRT(2*Basic!$C$4*9.81)*Tool!$B$125)+(COS(RADIANS(90-DEGREES(ASIN(AD1697/2000))))*SQRT(2*Basic!$C$4*9.81)*COS(RADIANS(90-DEGREES(ASIN(AD1697/2000))))*SQRT(2*Basic!$C$4*9.81))))*SIN(RADIANS(AK1697)))-19.62*(-Basic!$C$3))))*(SQRT((SIN(RADIANS(90-DEGREES(ASIN(AD1697/2000))))*SQRT(2*Basic!$C$4*9.81)*Tool!$B$125*SIN(RADIANS(90-DEGREES(ASIN(AD1697/2000))))*SQRT(2*Basic!$C$4*9.81)*Tool!$B$125)+(COS(RADIANS(90-DEGREES(ASIN(AD1697/2000))))*SQRT(2*Basic!$C$4*9.81)*COS(RADIANS(90-DEGREES(ASIN(AD1697/2000))))*SQRT(2*Basic!$C$4*9.81))))*COS(RADIANS(AK1697))</f>
        <v>4.4560622404314545</v>
      </c>
    </row>
    <row r="1698" spans="6:45" x14ac:dyDescent="0.3">
      <c r="F1698">
        <v>1696</v>
      </c>
      <c r="G1698" s="31">
        <f t="shared" si="170"/>
        <v>4.9998784912064096</v>
      </c>
      <c r="H1698" s="35">
        <f>Tool!$E$10+('Trajectory Map'!G1698*SIN(RADIANS(90-2*DEGREES(ASIN($D$5/2000))))/COS(RADIANS(90-2*DEGREES(ASIN($D$5/2000))))-('Trajectory Map'!G1698*'Trajectory Map'!G1698/((VLOOKUP($D$5,$AD$3:$AR$2002,15,FALSE)*4*COS(RADIANS(90-2*DEGREES(ASIN($D$5/2000))))*COS(RADIANS(90-2*DEGREES(ASIN($D$5/2000))))))))</f>
        <v>1.7702603084840423</v>
      </c>
      <c r="AD1698" s="33">
        <f t="shared" si="174"/>
        <v>1696</v>
      </c>
      <c r="AE1698" s="33">
        <f t="shared" si="171"/>
        <v>1059.9924528033207</v>
      </c>
      <c r="AH1698" s="33">
        <f t="shared" si="172"/>
        <v>57.994800138696974</v>
      </c>
      <c r="AI1698" s="33">
        <f t="shared" si="173"/>
        <v>32.005199861303026</v>
      </c>
      <c r="AK1698" s="75">
        <f t="shared" si="175"/>
        <v>-25.989600277393947</v>
      </c>
      <c r="AN1698" s="64"/>
      <c r="AQ1698" s="64"/>
      <c r="AR1698" s="75">
        <f>(SQRT((SIN(RADIANS(90-DEGREES(ASIN(AD1698/2000))))*SQRT(2*Basic!$C$4*9.81)*Tool!$B$125*SIN(RADIANS(90-DEGREES(ASIN(AD1698/2000))))*SQRT(2*Basic!$C$4*9.81)*Tool!$B$125)+(COS(RADIANS(90-DEGREES(ASIN(AD1698/2000))))*SQRT(2*Basic!$C$4*9.81)*COS(RADIANS(90-DEGREES(ASIN(AD1698/2000))))*SQRT(2*Basic!$C$4*9.81))))*(SQRT((SIN(RADIANS(90-DEGREES(ASIN(AD1698/2000))))*SQRT(2*Basic!$C$4*9.81)*Tool!$B$125*SIN(RADIANS(90-DEGREES(ASIN(AD1698/2000))))*SQRT(2*Basic!$C$4*9.81)*Tool!$B$125)+(COS(RADIANS(90-DEGREES(ASIN(AD1698/2000))))*SQRT(2*Basic!$C$4*9.81)*COS(RADIANS(90-DEGREES(ASIN(AD1698/2000))))*SQRT(2*Basic!$C$4*9.81))))/(2*9.81)</f>
        <v>1.5987783654399998</v>
      </c>
      <c r="AS1698" s="75">
        <f>(1/9.81)*((SQRT((SIN(RADIANS(90-DEGREES(ASIN(AD1698/2000))))*SQRT(2*Basic!$C$4*9.81)*Tool!$B$125*SIN(RADIANS(90-DEGREES(ASIN(AD1698/2000))))*SQRT(2*Basic!$C$4*9.81)*Tool!$B$125)+(COS(RADIANS(90-DEGREES(ASIN(AD1698/2000))))*SQRT(2*Basic!$C$4*9.81)*COS(RADIANS(90-DEGREES(ASIN(AD1698/2000))))*SQRT(2*Basic!$C$4*9.81))))*SIN(RADIANS(AK1698))+(SQRT(((SQRT((SIN(RADIANS(90-DEGREES(ASIN(AD1698/2000))))*SQRT(2*Basic!$C$4*9.81)*Tool!$B$125*SIN(RADIANS(90-DEGREES(ASIN(AD1698/2000))))*SQRT(2*Basic!$C$4*9.81)*Tool!$B$125)+(COS(RADIANS(90-DEGREES(ASIN(AD1698/2000))))*SQRT(2*Basic!$C$4*9.81)*COS(RADIANS(90-DEGREES(ASIN(AD1698/2000))))*SQRT(2*Basic!$C$4*9.81))))*SIN(RADIANS(AK1698))*(SQRT((SIN(RADIANS(90-DEGREES(ASIN(AD1698/2000))))*SQRT(2*Basic!$C$4*9.81)*Tool!$B$125*SIN(RADIANS(90-DEGREES(ASIN(AD1698/2000))))*SQRT(2*Basic!$C$4*9.81)*Tool!$B$125)+(COS(RADIANS(90-DEGREES(ASIN(AD1698/2000))))*SQRT(2*Basic!$C$4*9.81)*COS(RADIANS(90-DEGREES(ASIN(AD1698/2000))))*SQRT(2*Basic!$C$4*9.81))))*SIN(RADIANS(AK1698)))-19.62*(-Basic!$C$3))))*(SQRT((SIN(RADIANS(90-DEGREES(ASIN(AD1698/2000))))*SQRT(2*Basic!$C$4*9.81)*Tool!$B$125*SIN(RADIANS(90-DEGREES(ASIN(AD1698/2000))))*SQRT(2*Basic!$C$4*9.81)*Tool!$B$125)+(COS(RADIANS(90-DEGREES(ASIN(AD1698/2000))))*SQRT(2*Basic!$C$4*9.81)*COS(RADIANS(90-DEGREES(ASIN(AD1698/2000))))*SQRT(2*Basic!$C$4*9.81))))*COS(RADIANS(AK1698))</f>
        <v>4.449166086195417</v>
      </c>
    </row>
    <row r="1699" spans="6:45" x14ac:dyDescent="0.3">
      <c r="F1699">
        <v>1697</v>
      </c>
      <c r="G1699" s="31">
        <f t="shared" si="170"/>
        <v>5.0028265327696211</v>
      </c>
      <c r="H1699" s="35">
        <f>Tool!$E$10+('Trajectory Map'!G1699*SIN(RADIANS(90-2*DEGREES(ASIN($D$5/2000))))/COS(RADIANS(90-2*DEGREES(ASIN($D$5/2000))))-('Trajectory Map'!G1699*'Trajectory Map'!G1699/((VLOOKUP($D$5,$AD$3:$AR$2002,15,FALSE)*4*COS(RADIANS(90-2*DEGREES(ASIN($D$5/2000))))*COS(RADIANS(90-2*DEGREES(ASIN($D$5/2000))))))))</f>
        <v>1.7648359840975125</v>
      </c>
      <c r="AD1699" s="33">
        <f t="shared" si="174"/>
        <v>1697</v>
      </c>
      <c r="AE1699" s="33">
        <f t="shared" si="171"/>
        <v>1058.3907595968515</v>
      </c>
      <c r="AH1699" s="33">
        <f t="shared" si="172"/>
        <v>58.048894010779975</v>
      </c>
      <c r="AI1699" s="33">
        <f t="shared" si="173"/>
        <v>31.951105989220025</v>
      </c>
      <c r="AK1699" s="75">
        <f t="shared" si="175"/>
        <v>-26.09778802155995</v>
      </c>
      <c r="AN1699" s="64"/>
      <c r="AQ1699" s="64"/>
      <c r="AR1699" s="75">
        <f>(SQRT((SIN(RADIANS(90-DEGREES(ASIN(AD1699/2000))))*SQRT(2*Basic!$C$4*9.81)*Tool!$B$125*SIN(RADIANS(90-DEGREES(ASIN(AD1699/2000))))*SQRT(2*Basic!$C$4*9.81)*Tool!$B$125)+(COS(RADIANS(90-DEGREES(ASIN(AD1699/2000))))*SQRT(2*Basic!$C$4*9.81)*COS(RADIANS(90-DEGREES(ASIN(AD1699/2000))))*SQRT(2*Basic!$C$4*9.81))))*(SQRT((SIN(RADIANS(90-DEGREES(ASIN(AD1699/2000))))*SQRT(2*Basic!$C$4*9.81)*Tool!$B$125*SIN(RADIANS(90-DEGREES(ASIN(AD1699/2000))))*SQRT(2*Basic!$C$4*9.81)*Tool!$B$125)+(COS(RADIANS(90-DEGREES(ASIN(AD1699/2000))))*SQRT(2*Basic!$C$4*9.81)*COS(RADIANS(90-DEGREES(ASIN(AD1699/2000))))*SQRT(2*Basic!$C$4*9.81))))/(2*9.81)</f>
        <v>1.59968799481</v>
      </c>
      <c r="AS1699" s="75">
        <f>(1/9.81)*((SQRT((SIN(RADIANS(90-DEGREES(ASIN(AD1699/2000))))*SQRT(2*Basic!$C$4*9.81)*Tool!$B$125*SIN(RADIANS(90-DEGREES(ASIN(AD1699/2000))))*SQRT(2*Basic!$C$4*9.81)*Tool!$B$125)+(COS(RADIANS(90-DEGREES(ASIN(AD1699/2000))))*SQRT(2*Basic!$C$4*9.81)*COS(RADIANS(90-DEGREES(ASIN(AD1699/2000))))*SQRT(2*Basic!$C$4*9.81))))*SIN(RADIANS(AK1699))+(SQRT(((SQRT((SIN(RADIANS(90-DEGREES(ASIN(AD1699/2000))))*SQRT(2*Basic!$C$4*9.81)*Tool!$B$125*SIN(RADIANS(90-DEGREES(ASIN(AD1699/2000))))*SQRT(2*Basic!$C$4*9.81)*Tool!$B$125)+(COS(RADIANS(90-DEGREES(ASIN(AD1699/2000))))*SQRT(2*Basic!$C$4*9.81)*COS(RADIANS(90-DEGREES(ASIN(AD1699/2000))))*SQRT(2*Basic!$C$4*9.81))))*SIN(RADIANS(AK1699))*(SQRT((SIN(RADIANS(90-DEGREES(ASIN(AD1699/2000))))*SQRT(2*Basic!$C$4*9.81)*Tool!$B$125*SIN(RADIANS(90-DEGREES(ASIN(AD1699/2000))))*SQRT(2*Basic!$C$4*9.81)*Tool!$B$125)+(COS(RADIANS(90-DEGREES(ASIN(AD1699/2000))))*SQRT(2*Basic!$C$4*9.81)*COS(RADIANS(90-DEGREES(ASIN(AD1699/2000))))*SQRT(2*Basic!$C$4*9.81))))*SIN(RADIANS(AK1699)))-19.62*(-Basic!$C$3))))*(SQRT((SIN(RADIANS(90-DEGREES(ASIN(AD1699/2000))))*SQRT(2*Basic!$C$4*9.81)*Tool!$B$125*SIN(RADIANS(90-DEGREES(ASIN(AD1699/2000))))*SQRT(2*Basic!$C$4*9.81)*Tool!$B$125)+(COS(RADIANS(90-DEGREES(ASIN(AD1699/2000))))*SQRT(2*Basic!$C$4*9.81)*COS(RADIANS(90-DEGREES(ASIN(AD1699/2000))))*SQRT(2*Basic!$C$4*9.81))))*COS(RADIANS(AK1699))</f>
        <v>4.4422512338201026</v>
      </c>
    </row>
    <row r="1700" spans="6:45" x14ac:dyDescent="0.3">
      <c r="F1700">
        <v>1698</v>
      </c>
      <c r="G1700" s="31">
        <f t="shared" si="170"/>
        <v>5.0057745743328326</v>
      </c>
      <c r="H1700" s="35">
        <f>Tool!$E$10+('Trajectory Map'!G1700*SIN(RADIANS(90-2*DEGREES(ASIN($D$5/2000))))/COS(RADIANS(90-2*DEGREES(ASIN($D$5/2000))))-('Trajectory Map'!G1700*'Trajectory Map'!G1700/((VLOOKUP($D$5,$AD$3:$AR$2002,15,FALSE)*4*COS(RADIANS(90-2*DEGREES(ASIN($D$5/2000))))*COS(RADIANS(90-2*DEGREES(ASIN($D$5/2000))))))))</f>
        <v>1.7594082061174694</v>
      </c>
      <c r="AD1700" s="33">
        <f t="shared" si="174"/>
        <v>1698</v>
      </c>
      <c r="AE1700" s="33">
        <f t="shared" si="171"/>
        <v>1056.7856925602277</v>
      </c>
      <c r="AH1700" s="33">
        <f t="shared" si="172"/>
        <v>58.103069893067079</v>
      </c>
      <c r="AI1700" s="33">
        <f t="shared" si="173"/>
        <v>31.896930106932921</v>
      </c>
      <c r="AK1700" s="75">
        <f t="shared" si="175"/>
        <v>-26.206139786134159</v>
      </c>
      <c r="AN1700" s="64"/>
      <c r="AQ1700" s="64"/>
      <c r="AR1700" s="75">
        <f>(SQRT((SIN(RADIANS(90-DEGREES(ASIN(AD1700/2000))))*SQRT(2*Basic!$C$4*9.81)*Tool!$B$125*SIN(RADIANS(90-DEGREES(ASIN(AD1700/2000))))*SQRT(2*Basic!$C$4*9.81)*Tool!$B$125)+(COS(RADIANS(90-DEGREES(ASIN(AD1700/2000))))*SQRT(2*Basic!$C$4*9.81)*COS(RADIANS(90-DEGREES(ASIN(AD1700/2000))))*SQRT(2*Basic!$C$4*9.81))))*(SQRT((SIN(RADIANS(90-DEGREES(ASIN(AD1700/2000))))*SQRT(2*Basic!$C$4*9.81)*Tool!$B$125*SIN(RADIANS(90-DEGREES(ASIN(AD1700/2000))))*SQRT(2*Basic!$C$4*9.81)*Tool!$B$125)+(COS(RADIANS(90-DEGREES(ASIN(AD1700/2000))))*SQRT(2*Basic!$C$4*9.81)*COS(RADIANS(90-DEGREES(ASIN(AD1700/2000))))*SQRT(2*Basic!$C$4*9.81))))/(2*9.81)</f>
        <v>1.6005981603600001</v>
      </c>
      <c r="AS1700" s="75">
        <f>(1/9.81)*((SQRT((SIN(RADIANS(90-DEGREES(ASIN(AD1700/2000))))*SQRT(2*Basic!$C$4*9.81)*Tool!$B$125*SIN(RADIANS(90-DEGREES(ASIN(AD1700/2000))))*SQRT(2*Basic!$C$4*9.81)*Tool!$B$125)+(COS(RADIANS(90-DEGREES(ASIN(AD1700/2000))))*SQRT(2*Basic!$C$4*9.81)*COS(RADIANS(90-DEGREES(ASIN(AD1700/2000))))*SQRT(2*Basic!$C$4*9.81))))*SIN(RADIANS(AK1700))+(SQRT(((SQRT((SIN(RADIANS(90-DEGREES(ASIN(AD1700/2000))))*SQRT(2*Basic!$C$4*9.81)*Tool!$B$125*SIN(RADIANS(90-DEGREES(ASIN(AD1700/2000))))*SQRT(2*Basic!$C$4*9.81)*Tool!$B$125)+(COS(RADIANS(90-DEGREES(ASIN(AD1700/2000))))*SQRT(2*Basic!$C$4*9.81)*COS(RADIANS(90-DEGREES(ASIN(AD1700/2000))))*SQRT(2*Basic!$C$4*9.81))))*SIN(RADIANS(AK1700))*(SQRT((SIN(RADIANS(90-DEGREES(ASIN(AD1700/2000))))*SQRT(2*Basic!$C$4*9.81)*Tool!$B$125*SIN(RADIANS(90-DEGREES(ASIN(AD1700/2000))))*SQRT(2*Basic!$C$4*9.81)*Tool!$B$125)+(COS(RADIANS(90-DEGREES(ASIN(AD1700/2000))))*SQRT(2*Basic!$C$4*9.81)*COS(RADIANS(90-DEGREES(ASIN(AD1700/2000))))*SQRT(2*Basic!$C$4*9.81))))*SIN(RADIANS(AK1700)))-19.62*(-Basic!$C$3))))*(SQRT((SIN(RADIANS(90-DEGREES(ASIN(AD1700/2000))))*SQRT(2*Basic!$C$4*9.81)*Tool!$B$125*SIN(RADIANS(90-DEGREES(ASIN(AD1700/2000))))*SQRT(2*Basic!$C$4*9.81)*Tool!$B$125)+(COS(RADIANS(90-DEGREES(ASIN(AD1700/2000))))*SQRT(2*Basic!$C$4*9.81)*COS(RADIANS(90-DEGREES(ASIN(AD1700/2000))))*SQRT(2*Basic!$C$4*9.81))))*COS(RADIANS(AK1700))</f>
        <v>4.4353176493485478</v>
      </c>
    </row>
    <row r="1701" spans="6:45" x14ac:dyDescent="0.3">
      <c r="F1701">
        <v>1699</v>
      </c>
      <c r="G1701" s="31">
        <f t="shared" si="170"/>
        <v>5.0087226158960441</v>
      </c>
      <c r="H1701" s="35">
        <f>Tool!$E$10+('Trajectory Map'!G1701*SIN(RADIANS(90-2*DEGREES(ASIN($D$5/2000))))/COS(RADIANS(90-2*DEGREES(ASIN($D$5/2000))))-('Trajectory Map'!G1701*'Trajectory Map'!G1701/((VLOOKUP($D$5,$AD$3:$AR$2002,15,FALSE)*4*COS(RADIANS(90-2*DEGREES(ASIN($D$5/2000))))*COS(RADIANS(90-2*DEGREES(ASIN($D$5/2000))))))))</f>
        <v>1.7539769745439129</v>
      </c>
      <c r="AD1701" s="33">
        <f t="shared" si="174"/>
        <v>1699</v>
      </c>
      <c r="AE1701" s="33">
        <f t="shared" si="171"/>
        <v>1055.1772362972961</v>
      </c>
      <c r="AH1701" s="33">
        <f t="shared" si="172"/>
        <v>58.157328208351295</v>
      </c>
      <c r="AI1701" s="33">
        <f t="shared" si="173"/>
        <v>31.842671791648705</v>
      </c>
      <c r="AK1701" s="75">
        <f t="shared" si="175"/>
        <v>-26.31465641670259</v>
      </c>
      <c r="AN1701" s="64"/>
      <c r="AQ1701" s="64"/>
      <c r="AR1701" s="75">
        <f>(SQRT((SIN(RADIANS(90-DEGREES(ASIN(AD1701/2000))))*SQRT(2*Basic!$C$4*9.81)*Tool!$B$125*SIN(RADIANS(90-DEGREES(ASIN(AD1701/2000))))*SQRT(2*Basic!$C$4*9.81)*Tool!$B$125)+(COS(RADIANS(90-DEGREES(ASIN(AD1701/2000))))*SQRT(2*Basic!$C$4*9.81)*COS(RADIANS(90-DEGREES(ASIN(AD1701/2000))))*SQRT(2*Basic!$C$4*9.81))))*(SQRT((SIN(RADIANS(90-DEGREES(ASIN(AD1701/2000))))*SQRT(2*Basic!$C$4*9.81)*Tool!$B$125*SIN(RADIANS(90-DEGREES(ASIN(AD1701/2000))))*SQRT(2*Basic!$C$4*9.81)*Tool!$B$125)+(COS(RADIANS(90-DEGREES(ASIN(AD1701/2000))))*SQRT(2*Basic!$C$4*9.81)*COS(RADIANS(90-DEGREES(ASIN(AD1701/2000))))*SQRT(2*Basic!$C$4*9.81))))/(2*9.81)</f>
        <v>1.6015088620900002</v>
      </c>
      <c r="AS1701" s="75">
        <f>(1/9.81)*((SQRT((SIN(RADIANS(90-DEGREES(ASIN(AD1701/2000))))*SQRT(2*Basic!$C$4*9.81)*Tool!$B$125*SIN(RADIANS(90-DEGREES(ASIN(AD1701/2000))))*SQRT(2*Basic!$C$4*9.81)*Tool!$B$125)+(COS(RADIANS(90-DEGREES(ASIN(AD1701/2000))))*SQRT(2*Basic!$C$4*9.81)*COS(RADIANS(90-DEGREES(ASIN(AD1701/2000))))*SQRT(2*Basic!$C$4*9.81))))*SIN(RADIANS(AK1701))+(SQRT(((SQRT((SIN(RADIANS(90-DEGREES(ASIN(AD1701/2000))))*SQRT(2*Basic!$C$4*9.81)*Tool!$B$125*SIN(RADIANS(90-DEGREES(ASIN(AD1701/2000))))*SQRT(2*Basic!$C$4*9.81)*Tool!$B$125)+(COS(RADIANS(90-DEGREES(ASIN(AD1701/2000))))*SQRT(2*Basic!$C$4*9.81)*COS(RADIANS(90-DEGREES(ASIN(AD1701/2000))))*SQRT(2*Basic!$C$4*9.81))))*SIN(RADIANS(AK1701))*(SQRT((SIN(RADIANS(90-DEGREES(ASIN(AD1701/2000))))*SQRT(2*Basic!$C$4*9.81)*Tool!$B$125*SIN(RADIANS(90-DEGREES(ASIN(AD1701/2000))))*SQRT(2*Basic!$C$4*9.81)*Tool!$B$125)+(COS(RADIANS(90-DEGREES(ASIN(AD1701/2000))))*SQRT(2*Basic!$C$4*9.81)*COS(RADIANS(90-DEGREES(ASIN(AD1701/2000))))*SQRT(2*Basic!$C$4*9.81))))*SIN(RADIANS(AK1701)))-19.62*(-Basic!$C$3))))*(SQRT((SIN(RADIANS(90-DEGREES(ASIN(AD1701/2000))))*SQRT(2*Basic!$C$4*9.81)*Tool!$B$125*SIN(RADIANS(90-DEGREES(ASIN(AD1701/2000))))*SQRT(2*Basic!$C$4*9.81)*Tool!$B$125)+(COS(RADIANS(90-DEGREES(ASIN(AD1701/2000))))*SQRT(2*Basic!$C$4*9.81)*COS(RADIANS(90-DEGREES(ASIN(AD1701/2000))))*SQRT(2*Basic!$C$4*9.81))))*COS(RADIANS(AK1701))</f>
        <v>4.4283652984123218</v>
      </c>
    </row>
    <row r="1702" spans="6:45" x14ac:dyDescent="0.3">
      <c r="F1702">
        <v>1700</v>
      </c>
      <c r="G1702" s="31">
        <f t="shared" si="170"/>
        <v>5.0116706574592547</v>
      </c>
      <c r="H1702" s="35">
        <f>Tool!$E$10+('Trajectory Map'!G1702*SIN(RADIANS(90-2*DEGREES(ASIN($D$5/2000))))/COS(RADIANS(90-2*DEGREES(ASIN($D$5/2000))))-('Trajectory Map'!G1702*'Trajectory Map'!G1702/((VLOOKUP($D$5,$AD$3:$AR$2002,15,FALSE)*4*COS(RADIANS(90-2*DEGREES(ASIN($D$5/2000))))*COS(RADIANS(90-2*DEGREES(ASIN($D$5/2000))))))))</f>
        <v>1.748542289376843</v>
      </c>
      <c r="AD1702" s="33">
        <f t="shared" si="174"/>
        <v>1700</v>
      </c>
      <c r="AE1702" s="33">
        <f t="shared" si="171"/>
        <v>1053.5653752852738</v>
      </c>
      <c r="AH1702" s="33">
        <f t="shared" si="172"/>
        <v>58.211669382948379</v>
      </c>
      <c r="AI1702" s="33">
        <f t="shared" si="173"/>
        <v>31.788330617051621</v>
      </c>
      <c r="AK1702" s="75">
        <f t="shared" si="175"/>
        <v>-26.423338765896759</v>
      </c>
      <c r="AN1702" s="64"/>
      <c r="AQ1702" s="64"/>
      <c r="AR1702" s="75">
        <f>(SQRT((SIN(RADIANS(90-DEGREES(ASIN(AD1702/2000))))*SQRT(2*Basic!$C$4*9.81)*Tool!$B$125*SIN(RADIANS(90-DEGREES(ASIN(AD1702/2000))))*SQRT(2*Basic!$C$4*9.81)*Tool!$B$125)+(COS(RADIANS(90-DEGREES(ASIN(AD1702/2000))))*SQRT(2*Basic!$C$4*9.81)*COS(RADIANS(90-DEGREES(ASIN(AD1702/2000))))*SQRT(2*Basic!$C$4*9.81))))*(SQRT((SIN(RADIANS(90-DEGREES(ASIN(AD1702/2000))))*SQRT(2*Basic!$C$4*9.81)*Tool!$B$125*SIN(RADIANS(90-DEGREES(ASIN(AD1702/2000))))*SQRT(2*Basic!$C$4*9.81)*Tool!$B$125)+(COS(RADIANS(90-DEGREES(ASIN(AD1702/2000))))*SQRT(2*Basic!$C$4*9.81)*COS(RADIANS(90-DEGREES(ASIN(AD1702/2000))))*SQRT(2*Basic!$C$4*9.81))))/(2*9.81)</f>
        <v>1.6024200999999996</v>
      </c>
      <c r="AS1702" s="75">
        <f>(1/9.81)*((SQRT((SIN(RADIANS(90-DEGREES(ASIN(AD1702/2000))))*SQRT(2*Basic!$C$4*9.81)*Tool!$B$125*SIN(RADIANS(90-DEGREES(ASIN(AD1702/2000))))*SQRT(2*Basic!$C$4*9.81)*Tool!$B$125)+(COS(RADIANS(90-DEGREES(ASIN(AD1702/2000))))*SQRT(2*Basic!$C$4*9.81)*COS(RADIANS(90-DEGREES(ASIN(AD1702/2000))))*SQRT(2*Basic!$C$4*9.81))))*SIN(RADIANS(AK1702))+(SQRT(((SQRT((SIN(RADIANS(90-DEGREES(ASIN(AD1702/2000))))*SQRT(2*Basic!$C$4*9.81)*Tool!$B$125*SIN(RADIANS(90-DEGREES(ASIN(AD1702/2000))))*SQRT(2*Basic!$C$4*9.81)*Tool!$B$125)+(COS(RADIANS(90-DEGREES(ASIN(AD1702/2000))))*SQRT(2*Basic!$C$4*9.81)*COS(RADIANS(90-DEGREES(ASIN(AD1702/2000))))*SQRT(2*Basic!$C$4*9.81))))*SIN(RADIANS(AK1702))*(SQRT((SIN(RADIANS(90-DEGREES(ASIN(AD1702/2000))))*SQRT(2*Basic!$C$4*9.81)*Tool!$B$125*SIN(RADIANS(90-DEGREES(ASIN(AD1702/2000))))*SQRT(2*Basic!$C$4*9.81)*Tool!$B$125)+(COS(RADIANS(90-DEGREES(ASIN(AD1702/2000))))*SQRT(2*Basic!$C$4*9.81)*COS(RADIANS(90-DEGREES(ASIN(AD1702/2000))))*SQRT(2*Basic!$C$4*9.81))))*SIN(RADIANS(AK1702)))-19.62*(-Basic!$C$3))))*(SQRT((SIN(RADIANS(90-DEGREES(ASIN(AD1702/2000))))*SQRT(2*Basic!$C$4*9.81)*Tool!$B$125*SIN(RADIANS(90-DEGREES(ASIN(AD1702/2000))))*SQRT(2*Basic!$C$4*9.81)*Tool!$B$125)+(COS(RADIANS(90-DEGREES(ASIN(AD1702/2000))))*SQRT(2*Basic!$C$4*9.81)*COS(RADIANS(90-DEGREES(ASIN(AD1702/2000))))*SQRT(2*Basic!$C$4*9.81))))*COS(RADIANS(AK1702))</f>
        <v>4.421394146225869</v>
      </c>
    </row>
    <row r="1703" spans="6:45" x14ac:dyDescent="0.3">
      <c r="F1703">
        <v>1701</v>
      </c>
      <c r="G1703" s="31">
        <f t="shared" si="170"/>
        <v>5.0146186990224662</v>
      </c>
      <c r="H1703" s="35">
        <f>Tool!$E$10+('Trajectory Map'!G1703*SIN(RADIANS(90-2*DEGREES(ASIN($D$5/2000))))/COS(RADIANS(90-2*DEGREES(ASIN($D$5/2000))))-('Trajectory Map'!G1703*'Trajectory Map'!G1703/((VLOOKUP($D$5,$AD$3:$AR$2002,15,FALSE)*4*COS(RADIANS(90-2*DEGREES(ASIN($D$5/2000))))*COS(RADIANS(90-2*DEGREES(ASIN($D$5/2000))))))))</f>
        <v>1.7431041506162579</v>
      </c>
      <c r="AD1703" s="33">
        <f t="shared" si="174"/>
        <v>1701</v>
      </c>
      <c r="AE1703" s="33">
        <f t="shared" si="171"/>
        <v>1051.9500938732788</v>
      </c>
      <c r="AH1703" s="33">
        <f t="shared" si="172"/>
        <v>58.266093846738144</v>
      </c>
      <c r="AI1703" s="33">
        <f t="shared" si="173"/>
        <v>31.733906153261856</v>
      </c>
      <c r="AK1703" s="75">
        <f t="shared" si="175"/>
        <v>-26.532187693476288</v>
      </c>
      <c r="AN1703" s="64"/>
      <c r="AQ1703" s="64"/>
      <c r="AR1703" s="75">
        <f>(SQRT((SIN(RADIANS(90-DEGREES(ASIN(AD1703/2000))))*SQRT(2*Basic!$C$4*9.81)*Tool!$B$125*SIN(RADIANS(90-DEGREES(ASIN(AD1703/2000))))*SQRT(2*Basic!$C$4*9.81)*Tool!$B$125)+(COS(RADIANS(90-DEGREES(ASIN(AD1703/2000))))*SQRT(2*Basic!$C$4*9.81)*COS(RADIANS(90-DEGREES(ASIN(AD1703/2000))))*SQRT(2*Basic!$C$4*9.81))))*(SQRT((SIN(RADIANS(90-DEGREES(ASIN(AD1703/2000))))*SQRT(2*Basic!$C$4*9.81)*Tool!$B$125*SIN(RADIANS(90-DEGREES(ASIN(AD1703/2000))))*SQRT(2*Basic!$C$4*9.81)*Tool!$B$125)+(COS(RADIANS(90-DEGREES(ASIN(AD1703/2000))))*SQRT(2*Basic!$C$4*9.81)*COS(RADIANS(90-DEGREES(ASIN(AD1703/2000))))*SQRT(2*Basic!$C$4*9.81))))/(2*9.81)</f>
        <v>1.6033318740899998</v>
      </c>
      <c r="AS1703" s="75">
        <f>(1/9.81)*((SQRT((SIN(RADIANS(90-DEGREES(ASIN(AD1703/2000))))*SQRT(2*Basic!$C$4*9.81)*Tool!$B$125*SIN(RADIANS(90-DEGREES(ASIN(AD1703/2000))))*SQRT(2*Basic!$C$4*9.81)*Tool!$B$125)+(COS(RADIANS(90-DEGREES(ASIN(AD1703/2000))))*SQRT(2*Basic!$C$4*9.81)*COS(RADIANS(90-DEGREES(ASIN(AD1703/2000))))*SQRT(2*Basic!$C$4*9.81))))*SIN(RADIANS(AK1703))+(SQRT(((SQRT((SIN(RADIANS(90-DEGREES(ASIN(AD1703/2000))))*SQRT(2*Basic!$C$4*9.81)*Tool!$B$125*SIN(RADIANS(90-DEGREES(ASIN(AD1703/2000))))*SQRT(2*Basic!$C$4*9.81)*Tool!$B$125)+(COS(RADIANS(90-DEGREES(ASIN(AD1703/2000))))*SQRT(2*Basic!$C$4*9.81)*COS(RADIANS(90-DEGREES(ASIN(AD1703/2000))))*SQRT(2*Basic!$C$4*9.81))))*SIN(RADIANS(AK1703))*(SQRT((SIN(RADIANS(90-DEGREES(ASIN(AD1703/2000))))*SQRT(2*Basic!$C$4*9.81)*Tool!$B$125*SIN(RADIANS(90-DEGREES(ASIN(AD1703/2000))))*SQRT(2*Basic!$C$4*9.81)*Tool!$B$125)+(COS(RADIANS(90-DEGREES(ASIN(AD1703/2000))))*SQRT(2*Basic!$C$4*9.81)*COS(RADIANS(90-DEGREES(ASIN(AD1703/2000))))*SQRT(2*Basic!$C$4*9.81))))*SIN(RADIANS(AK1703)))-19.62*(-Basic!$C$3))))*(SQRT((SIN(RADIANS(90-DEGREES(ASIN(AD1703/2000))))*SQRT(2*Basic!$C$4*9.81)*Tool!$B$125*SIN(RADIANS(90-DEGREES(ASIN(AD1703/2000))))*SQRT(2*Basic!$C$4*9.81)*Tool!$B$125)+(COS(RADIANS(90-DEGREES(ASIN(AD1703/2000))))*SQRT(2*Basic!$C$4*9.81)*COS(RADIANS(90-DEGREES(ASIN(AD1703/2000))))*SQRT(2*Basic!$C$4*9.81))))*COS(RADIANS(AK1703))</f>
        <v>4.4144041575807433</v>
      </c>
    </row>
    <row r="1704" spans="6:45" x14ac:dyDescent="0.3">
      <c r="F1704">
        <v>1702</v>
      </c>
      <c r="G1704" s="31">
        <f t="shared" si="170"/>
        <v>5.0175667405856776</v>
      </c>
      <c r="H1704" s="35">
        <f>Tool!$E$10+('Trajectory Map'!G1704*SIN(RADIANS(90-2*DEGREES(ASIN($D$5/2000))))/COS(RADIANS(90-2*DEGREES(ASIN($D$5/2000))))-('Trajectory Map'!G1704*'Trajectory Map'!G1704/((VLOOKUP($D$5,$AD$3:$AR$2002,15,FALSE)*4*COS(RADIANS(90-2*DEGREES(ASIN($D$5/2000))))*COS(RADIANS(90-2*DEGREES(ASIN($D$5/2000))))))))</f>
        <v>1.7376625582621585</v>
      </c>
      <c r="AD1704" s="33">
        <f t="shared" si="174"/>
        <v>1702</v>
      </c>
      <c r="AE1704" s="33">
        <f t="shared" si="171"/>
        <v>1050.3313762808384</v>
      </c>
      <c r="AH1704" s="33">
        <f t="shared" si="172"/>
        <v>58.320602033206171</v>
      </c>
      <c r="AI1704" s="33">
        <f t="shared" si="173"/>
        <v>31.679397966793829</v>
      </c>
      <c r="AK1704" s="75">
        <f t="shared" si="175"/>
        <v>-26.641204066412342</v>
      </c>
      <c r="AN1704" s="64"/>
      <c r="AQ1704" s="64"/>
      <c r="AR1704" s="75">
        <f>(SQRT((SIN(RADIANS(90-DEGREES(ASIN(AD1704/2000))))*SQRT(2*Basic!$C$4*9.81)*Tool!$B$125*SIN(RADIANS(90-DEGREES(ASIN(AD1704/2000))))*SQRT(2*Basic!$C$4*9.81)*Tool!$B$125)+(COS(RADIANS(90-DEGREES(ASIN(AD1704/2000))))*SQRT(2*Basic!$C$4*9.81)*COS(RADIANS(90-DEGREES(ASIN(AD1704/2000))))*SQRT(2*Basic!$C$4*9.81))))*(SQRT((SIN(RADIANS(90-DEGREES(ASIN(AD1704/2000))))*SQRT(2*Basic!$C$4*9.81)*Tool!$B$125*SIN(RADIANS(90-DEGREES(ASIN(AD1704/2000))))*SQRT(2*Basic!$C$4*9.81)*Tool!$B$125)+(COS(RADIANS(90-DEGREES(ASIN(AD1704/2000))))*SQRT(2*Basic!$C$4*9.81)*COS(RADIANS(90-DEGREES(ASIN(AD1704/2000))))*SQRT(2*Basic!$C$4*9.81))))/(2*9.81)</f>
        <v>1.6042441843599997</v>
      </c>
      <c r="AS1704" s="75">
        <f>(1/9.81)*((SQRT((SIN(RADIANS(90-DEGREES(ASIN(AD1704/2000))))*SQRT(2*Basic!$C$4*9.81)*Tool!$B$125*SIN(RADIANS(90-DEGREES(ASIN(AD1704/2000))))*SQRT(2*Basic!$C$4*9.81)*Tool!$B$125)+(COS(RADIANS(90-DEGREES(ASIN(AD1704/2000))))*SQRT(2*Basic!$C$4*9.81)*COS(RADIANS(90-DEGREES(ASIN(AD1704/2000))))*SQRT(2*Basic!$C$4*9.81))))*SIN(RADIANS(AK1704))+(SQRT(((SQRT((SIN(RADIANS(90-DEGREES(ASIN(AD1704/2000))))*SQRT(2*Basic!$C$4*9.81)*Tool!$B$125*SIN(RADIANS(90-DEGREES(ASIN(AD1704/2000))))*SQRT(2*Basic!$C$4*9.81)*Tool!$B$125)+(COS(RADIANS(90-DEGREES(ASIN(AD1704/2000))))*SQRT(2*Basic!$C$4*9.81)*COS(RADIANS(90-DEGREES(ASIN(AD1704/2000))))*SQRT(2*Basic!$C$4*9.81))))*SIN(RADIANS(AK1704))*(SQRT((SIN(RADIANS(90-DEGREES(ASIN(AD1704/2000))))*SQRT(2*Basic!$C$4*9.81)*Tool!$B$125*SIN(RADIANS(90-DEGREES(ASIN(AD1704/2000))))*SQRT(2*Basic!$C$4*9.81)*Tool!$B$125)+(COS(RADIANS(90-DEGREES(ASIN(AD1704/2000))))*SQRT(2*Basic!$C$4*9.81)*COS(RADIANS(90-DEGREES(ASIN(AD1704/2000))))*SQRT(2*Basic!$C$4*9.81))))*SIN(RADIANS(AK1704)))-19.62*(-Basic!$C$3))))*(SQRT((SIN(RADIANS(90-DEGREES(ASIN(AD1704/2000))))*SQRT(2*Basic!$C$4*9.81)*Tool!$B$125*SIN(RADIANS(90-DEGREES(ASIN(AD1704/2000))))*SQRT(2*Basic!$C$4*9.81)*Tool!$B$125)+(COS(RADIANS(90-DEGREES(ASIN(AD1704/2000))))*SQRT(2*Basic!$C$4*9.81)*COS(RADIANS(90-DEGREES(ASIN(AD1704/2000))))*SQRT(2*Basic!$C$4*9.81))))*COS(RADIANS(AK1704))</f>
        <v>4.4073952968397947</v>
      </c>
    </row>
    <row r="1705" spans="6:45" x14ac:dyDescent="0.3">
      <c r="F1705">
        <v>1703</v>
      </c>
      <c r="G1705" s="31">
        <f t="shared" si="170"/>
        <v>5.0205147821488891</v>
      </c>
      <c r="H1705" s="35">
        <f>Tool!$E$10+('Trajectory Map'!G1705*SIN(RADIANS(90-2*DEGREES(ASIN($D$5/2000))))/COS(RADIANS(90-2*DEGREES(ASIN($D$5/2000))))-('Trajectory Map'!G1705*'Trajectory Map'!G1705/((VLOOKUP($D$5,$AD$3:$AR$2002,15,FALSE)*4*COS(RADIANS(90-2*DEGREES(ASIN($D$5/2000))))*COS(RADIANS(90-2*DEGREES(ASIN($D$5/2000))))))))</f>
        <v>1.7322175123145449</v>
      </c>
      <c r="AD1705" s="33">
        <f t="shared" si="174"/>
        <v>1703</v>
      </c>
      <c r="AE1705" s="33">
        <f t="shared" si="171"/>
        <v>1048.7092065963757</v>
      </c>
      <c r="AH1705" s="33">
        <f t="shared" si="172"/>
        <v>58.375194379486445</v>
      </c>
      <c r="AI1705" s="33">
        <f t="shared" si="173"/>
        <v>31.624805620513555</v>
      </c>
      <c r="AK1705" s="75">
        <f t="shared" si="175"/>
        <v>-26.750388758972889</v>
      </c>
      <c r="AN1705" s="64"/>
      <c r="AQ1705" s="64"/>
      <c r="AR1705" s="75">
        <f>(SQRT((SIN(RADIANS(90-DEGREES(ASIN(AD1705/2000))))*SQRT(2*Basic!$C$4*9.81)*Tool!$B$125*SIN(RADIANS(90-DEGREES(ASIN(AD1705/2000))))*SQRT(2*Basic!$C$4*9.81)*Tool!$B$125)+(COS(RADIANS(90-DEGREES(ASIN(AD1705/2000))))*SQRT(2*Basic!$C$4*9.81)*COS(RADIANS(90-DEGREES(ASIN(AD1705/2000))))*SQRT(2*Basic!$C$4*9.81))))*(SQRT((SIN(RADIANS(90-DEGREES(ASIN(AD1705/2000))))*SQRT(2*Basic!$C$4*9.81)*Tool!$B$125*SIN(RADIANS(90-DEGREES(ASIN(AD1705/2000))))*SQRT(2*Basic!$C$4*9.81)*Tool!$B$125)+(COS(RADIANS(90-DEGREES(ASIN(AD1705/2000))))*SQRT(2*Basic!$C$4*9.81)*COS(RADIANS(90-DEGREES(ASIN(AD1705/2000))))*SQRT(2*Basic!$C$4*9.81))))/(2*9.81)</f>
        <v>1.6051570308100003</v>
      </c>
      <c r="AS1705" s="75">
        <f>(1/9.81)*((SQRT((SIN(RADIANS(90-DEGREES(ASIN(AD1705/2000))))*SQRT(2*Basic!$C$4*9.81)*Tool!$B$125*SIN(RADIANS(90-DEGREES(ASIN(AD1705/2000))))*SQRT(2*Basic!$C$4*9.81)*Tool!$B$125)+(COS(RADIANS(90-DEGREES(ASIN(AD1705/2000))))*SQRT(2*Basic!$C$4*9.81)*COS(RADIANS(90-DEGREES(ASIN(AD1705/2000))))*SQRT(2*Basic!$C$4*9.81))))*SIN(RADIANS(AK1705))+(SQRT(((SQRT((SIN(RADIANS(90-DEGREES(ASIN(AD1705/2000))))*SQRT(2*Basic!$C$4*9.81)*Tool!$B$125*SIN(RADIANS(90-DEGREES(ASIN(AD1705/2000))))*SQRT(2*Basic!$C$4*9.81)*Tool!$B$125)+(COS(RADIANS(90-DEGREES(ASIN(AD1705/2000))))*SQRT(2*Basic!$C$4*9.81)*COS(RADIANS(90-DEGREES(ASIN(AD1705/2000))))*SQRT(2*Basic!$C$4*9.81))))*SIN(RADIANS(AK1705))*(SQRT((SIN(RADIANS(90-DEGREES(ASIN(AD1705/2000))))*SQRT(2*Basic!$C$4*9.81)*Tool!$B$125*SIN(RADIANS(90-DEGREES(ASIN(AD1705/2000))))*SQRT(2*Basic!$C$4*9.81)*Tool!$B$125)+(COS(RADIANS(90-DEGREES(ASIN(AD1705/2000))))*SQRT(2*Basic!$C$4*9.81)*COS(RADIANS(90-DEGREES(ASIN(AD1705/2000))))*SQRT(2*Basic!$C$4*9.81))))*SIN(RADIANS(AK1705)))-19.62*(-Basic!$C$3))))*(SQRT((SIN(RADIANS(90-DEGREES(ASIN(AD1705/2000))))*SQRT(2*Basic!$C$4*9.81)*Tool!$B$125*SIN(RADIANS(90-DEGREES(ASIN(AD1705/2000))))*SQRT(2*Basic!$C$4*9.81)*Tool!$B$125)+(COS(RADIANS(90-DEGREES(ASIN(AD1705/2000))))*SQRT(2*Basic!$C$4*9.81)*COS(RADIANS(90-DEGREES(ASIN(AD1705/2000))))*SQRT(2*Basic!$C$4*9.81))))*COS(RADIANS(AK1705))</f>
        <v>4.4003675279312304</v>
      </c>
    </row>
    <row r="1706" spans="6:45" x14ac:dyDescent="0.3">
      <c r="F1706">
        <v>1704</v>
      </c>
      <c r="G1706" s="31">
        <f t="shared" si="170"/>
        <v>5.0234628237121006</v>
      </c>
      <c r="H1706" s="35">
        <f>Tool!$E$10+('Trajectory Map'!G1706*SIN(RADIANS(90-2*DEGREES(ASIN($D$5/2000))))/COS(RADIANS(90-2*DEGREES(ASIN($D$5/2000))))-('Trajectory Map'!G1706*'Trajectory Map'!G1706/((VLOOKUP($D$5,$AD$3:$AR$2002,15,FALSE)*4*COS(RADIANS(90-2*DEGREES(ASIN($D$5/2000))))*COS(RADIANS(90-2*DEGREES(ASIN($D$5/2000))))))))</f>
        <v>1.7267690127734179</v>
      </c>
      <c r="AD1706" s="33">
        <f t="shared" si="174"/>
        <v>1704</v>
      </c>
      <c r="AE1706" s="33">
        <f t="shared" si="171"/>
        <v>1047.0835687756733</v>
      </c>
      <c r="AH1706" s="33">
        <f t="shared" si="172"/>
        <v>58.429871326404303</v>
      </c>
      <c r="AI1706" s="33">
        <f t="shared" si="173"/>
        <v>31.570128673595697</v>
      </c>
      <c r="AK1706" s="75">
        <f t="shared" si="175"/>
        <v>-26.859742652808606</v>
      </c>
      <c r="AN1706" s="64"/>
      <c r="AQ1706" s="64"/>
      <c r="AR1706" s="75">
        <f>(SQRT((SIN(RADIANS(90-DEGREES(ASIN(AD1706/2000))))*SQRT(2*Basic!$C$4*9.81)*Tool!$B$125*SIN(RADIANS(90-DEGREES(ASIN(AD1706/2000))))*SQRT(2*Basic!$C$4*9.81)*Tool!$B$125)+(COS(RADIANS(90-DEGREES(ASIN(AD1706/2000))))*SQRT(2*Basic!$C$4*9.81)*COS(RADIANS(90-DEGREES(ASIN(AD1706/2000))))*SQRT(2*Basic!$C$4*9.81))))*(SQRT((SIN(RADIANS(90-DEGREES(ASIN(AD1706/2000))))*SQRT(2*Basic!$C$4*9.81)*Tool!$B$125*SIN(RADIANS(90-DEGREES(ASIN(AD1706/2000))))*SQRT(2*Basic!$C$4*9.81)*Tool!$B$125)+(COS(RADIANS(90-DEGREES(ASIN(AD1706/2000))))*SQRT(2*Basic!$C$4*9.81)*COS(RADIANS(90-DEGREES(ASIN(AD1706/2000))))*SQRT(2*Basic!$C$4*9.81))))/(2*9.81)</f>
        <v>1.6060704134399997</v>
      </c>
      <c r="AS1706" s="75">
        <f>(1/9.81)*((SQRT((SIN(RADIANS(90-DEGREES(ASIN(AD1706/2000))))*SQRT(2*Basic!$C$4*9.81)*Tool!$B$125*SIN(RADIANS(90-DEGREES(ASIN(AD1706/2000))))*SQRT(2*Basic!$C$4*9.81)*Tool!$B$125)+(COS(RADIANS(90-DEGREES(ASIN(AD1706/2000))))*SQRT(2*Basic!$C$4*9.81)*COS(RADIANS(90-DEGREES(ASIN(AD1706/2000))))*SQRT(2*Basic!$C$4*9.81))))*SIN(RADIANS(AK1706))+(SQRT(((SQRT((SIN(RADIANS(90-DEGREES(ASIN(AD1706/2000))))*SQRT(2*Basic!$C$4*9.81)*Tool!$B$125*SIN(RADIANS(90-DEGREES(ASIN(AD1706/2000))))*SQRT(2*Basic!$C$4*9.81)*Tool!$B$125)+(COS(RADIANS(90-DEGREES(ASIN(AD1706/2000))))*SQRT(2*Basic!$C$4*9.81)*COS(RADIANS(90-DEGREES(ASIN(AD1706/2000))))*SQRT(2*Basic!$C$4*9.81))))*SIN(RADIANS(AK1706))*(SQRT((SIN(RADIANS(90-DEGREES(ASIN(AD1706/2000))))*SQRT(2*Basic!$C$4*9.81)*Tool!$B$125*SIN(RADIANS(90-DEGREES(ASIN(AD1706/2000))))*SQRT(2*Basic!$C$4*9.81)*Tool!$B$125)+(COS(RADIANS(90-DEGREES(ASIN(AD1706/2000))))*SQRT(2*Basic!$C$4*9.81)*COS(RADIANS(90-DEGREES(ASIN(AD1706/2000))))*SQRT(2*Basic!$C$4*9.81))))*SIN(RADIANS(AK1706)))-19.62*(-Basic!$C$3))))*(SQRT((SIN(RADIANS(90-DEGREES(ASIN(AD1706/2000))))*SQRT(2*Basic!$C$4*9.81)*Tool!$B$125*SIN(RADIANS(90-DEGREES(ASIN(AD1706/2000))))*SQRT(2*Basic!$C$4*9.81)*Tool!$B$125)+(COS(RADIANS(90-DEGREES(ASIN(AD1706/2000))))*SQRT(2*Basic!$C$4*9.81)*COS(RADIANS(90-DEGREES(ASIN(AD1706/2000))))*SQRT(2*Basic!$C$4*9.81))))*COS(RADIANS(AK1706))</f>
        <v>4.393320814342621</v>
      </c>
    </row>
    <row r="1707" spans="6:45" x14ac:dyDescent="0.3">
      <c r="F1707">
        <v>1705</v>
      </c>
      <c r="G1707" s="31">
        <f t="shared" si="170"/>
        <v>5.0264108652753112</v>
      </c>
      <c r="H1707" s="35">
        <f>Tool!$E$10+('Trajectory Map'!G1707*SIN(RADIANS(90-2*DEGREES(ASIN($D$5/2000))))/COS(RADIANS(90-2*DEGREES(ASIN($D$5/2000))))-('Trajectory Map'!G1707*'Trajectory Map'!G1707/((VLOOKUP($D$5,$AD$3:$AR$2002,15,FALSE)*4*COS(RADIANS(90-2*DEGREES(ASIN($D$5/2000))))*COS(RADIANS(90-2*DEGREES(ASIN($D$5/2000))))))))</f>
        <v>1.7213170596387783</v>
      </c>
      <c r="AD1707" s="33">
        <f t="shared" si="174"/>
        <v>1705</v>
      </c>
      <c r="AE1707" s="33">
        <f t="shared" si="171"/>
        <v>1045.4544466403115</v>
      </c>
      <c r="AH1707" s="33">
        <f t="shared" si="172"/>
        <v>58.484633318520373</v>
      </c>
      <c r="AI1707" s="33">
        <f t="shared" si="173"/>
        <v>31.515366681479627</v>
      </c>
      <c r="AK1707" s="75">
        <f t="shared" si="175"/>
        <v>-26.969266637040747</v>
      </c>
      <c r="AN1707" s="64"/>
      <c r="AQ1707" s="64"/>
      <c r="AR1707" s="75">
        <f>(SQRT((SIN(RADIANS(90-DEGREES(ASIN(AD1707/2000))))*SQRT(2*Basic!$C$4*9.81)*Tool!$B$125*SIN(RADIANS(90-DEGREES(ASIN(AD1707/2000))))*SQRT(2*Basic!$C$4*9.81)*Tool!$B$125)+(COS(RADIANS(90-DEGREES(ASIN(AD1707/2000))))*SQRT(2*Basic!$C$4*9.81)*COS(RADIANS(90-DEGREES(ASIN(AD1707/2000))))*SQRT(2*Basic!$C$4*9.81))))*(SQRT((SIN(RADIANS(90-DEGREES(ASIN(AD1707/2000))))*SQRT(2*Basic!$C$4*9.81)*Tool!$B$125*SIN(RADIANS(90-DEGREES(ASIN(AD1707/2000))))*SQRT(2*Basic!$C$4*9.81)*Tool!$B$125)+(COS(RADIANS(90-DEGREES(ASIN(AD1707/2000))))*SQRT(2*Basic!$C$4*9.81)*COS(RADIANS(90-DEGREES(ASIN(AD1707/2000))))*SQRT(2*Basic!$C$4*9.81))))/(2*9.81)</f>
        <v>1.6069843322499999</v>
      </c>
      <c r="AS1707" s="75">
        <f>(1/9.81)*((SQRT((SIN(RADIANS(90-DEGREES(ASIN(AD1707/2000))))*SQRT(2*Basic!$C$4*9.81)*Tool!$B$125*SIN(RADIANS(90-DEGREES(ASIN(AD1707/2000))))*SQRT(2*Basic!$C$4*9.81)*Tool!$B$125)+(COS(RADIANS(90-DEGREES(ASIN(AD1707/2000))))*SQRT(2*Basic!$C$4*9.81)*COS(RADIANS(90-DEGREES(ASIN(AD1707/2000))))*SQRT(2*Basic!$C$4*9.81))))*SIN(RADIANS(AK1707))+(SQRT(((SQRT((SIN(RADIANS(90-DEGREES(ASIN(AD1707/2000))))*SQRT(2*Basic!$C$4*9.81)*Tool!$B$125*SIN(RADIANS(90-DEGREES(ASIN(AD1707/2000))))*SQRT(2*Basic!$C$4*9.81)*Tool!$B$125)+(COS(RADIANS(90-DEGREES(ASIN(AD1707/2000))))*SQRT(2*Basic!$C$4*9.81)*COS(RADIANS(90-DEGREES(ASIN(AD1707/2000))))*SQRT(2*Basic!$C$4*9.81))))*SIN(RADIANS(AK1707))*(SQRT((SIN(RADIANS(90-DEGREES(ASIN(AD1707/2000))))*SQRT(2*Basic!$C$4*9.81)*Tool!$B$125*SIN(RADIANS(90-DEGREES(ASIN(AD1707/2000))))*SQRT(2*Basic!$C$4*9.81)*Tool!$B$125)+(COS(RADIANS(90-DEGREES(ASIN(AD1707/2000))))*SQRT(2*Basic!$C$4*9.81)*COS(RADIANS(90-DEGREES(ASIN(AD1707/2000))))*SQRT(2*Basic!$C$4*9.81))))*SIN(RADIANS(AK1707)))-19.62*(-Basic!$C$3))))*(SQRT((SIN(RADIANS(90-DEGREES(ASIN(AD1707/2000))))*SQRT(2*Basic!$C$4*9.81)*Tool!$B$125*SIN(RADIANS(90-DEGREES(ASIN(AD1707/2000))))*SQRT(2*Basic!$C$4*9.81)*Tool!$B$125)+(COS(RADIANS(90-DEGREES(ASIN(AD1707/2000))))*SQRT(2*Basic!$C$4*9.81)*COS(RADIANS(90-DEGREES(ASIN(AD1707/2000))))*SQRT(2*Basic!$C$4*9.81))))*COS(RADIANS(AK1707))</f>
        <v>4.3862551191147938</v>
      </c>
    </row>
    <row r="1708" spans="6:45" x14ac:dyDescent="0.3">
      <c r="F1708">
        <v>1706</v>
      </c>
      <c r="G1708" s="31">
        <f t="shared" si="170"/>
        <v>5.0293589068385227</v>
      </c>
      <c r="H1708" s="35">
        <f>Tool!$E$10+('Trajectory Map'!G1708*SIN(RADIANS(90-2*DEGREES(ASIN($D$5/2000))))/COS(RADIANS(90-2*DEGREES(ASIN($D$5/2000))))-('Trajectory Map'!G1708*'Trajectory Map'!G1708/((VLOOKUP($D$5,$AD$3:$AR$2002,15,FALSE)*4*COS(RADIANS(90-2*DEGREES(ASIN($D$5/2000))))*COS(RADIANS(90-2*DEGREES(ASIN($D$5/2000))))))))</f>
        <v>1.7158616529106219</v>
      </c>
      <c r="AD1708" s="33">
        <f t="shared" si="174"/>
        <v>1706</v>
      </c>
      <c r="AE1708" s="33">
        <f t="shared" si="171"/>
        <v>1043.8218238760867</v>
      </c>
      <c r="AH1708" s="33">
        <f t="shared" si="172"/>
        <v>58.539480804174907</v>
      </c>
      <c r="AI1708" s="33">
        <f t="shared" si="173"/>
        <v>31.460519195825093</v>
      </c>
      <c r="AK1708" s="75">
        <f t="shared" si="175"/>
        <v>-27.078961608349815</v>
      </c>
      <c r="AN1708" s="64"/>
      <c r="AQ1708" s="64"/>
      <c r="AR1708" s="75">
        <f>(SQRT((SIN(RADIANS(90-DEGREES(ASIN(AD1708/2000))))*SQRT(2*Basic!$C$4*9.81)*Tool!$B$125*SIN(RADIANS(90-DEGREES(ASIN(AD1708/2000))))*SQRT(2*Basic!$C$4*9.81)*Tool!$B$125)+(COS(RADIANS(90-DEGREES(ASIN(AD1708/2000))))*SQRT(2*Basic!$C$4*9.81)*COS(RADIANS(90-DEGREES(ASIN(AD1708/2000))))*SQRT(2*Basic!$C$4*9.81))))*(SQRT((SIN(RADIANS(90-DEGREES(ASIN(AD1708/2000))))*SQRT(2*Basic!$C$4*9.81)*Tool!$B$125*SIN(RADIANS(90-DEGREES(ASIN(AD1708/2000))))*SQRT(2*Basic!$C$4*9.81)*Tool!$B$125)+(COS(RADIANS(90-DEGREES(ASIN(AD1708/2000))))*SQRT(2*Basic!$C$4*9.81)*COS(RADIANS(90-DEGREES(ASIN(AD1708/2000))))*SQRT(2*Basic!$C$4*9.81))))/(2*9.81)</f>
        <v>1.6078987872400001</v>
      </c>
      <c r="AS1708" s="75">
        <f>(1/9.81)*((SQRT((SIN(RADIANS(90-DEGREES(ASIN(AD1708/2000))))*SQRT(2*Basic!$C$4*9.81)*Tool!$B$125*SIN(RADIANS(90-DEGREES(ASIN(AD1708/2000))))*SQRT(2*Basic!$C$4*9.81)*Tool!$B$125)+(COS(RADIANS(90-DEGREES(ASIN(AD1708/2000))))*SQRT(2*Basic!$C$4*9.81)*COS(RADIANS(90-DEGREES(ASIN(AD1708/2000))))*SQRT(2*Basic!$C$4*9.81))))*SIN(RADIANS(AK1708))+(SQRT(((SQRT((SIN(RADIANS(90-DEGREES(ASIN(AD1708/2000))))*SQRT(2*Basic!$C$4*9.81)*Tool!$B$125*SIN(RADIANS(90-DEGREES(ASIN(AD1708/2000))))*SQRT(2*Basic!$C$4*9.81)*Tool!$B$125)+(COS(RADIANS(90-DEGREES(ASIN(AD1708/2000))))*SQRT(2*Basic!$C$4*9.81)*COS(RADIANS(90-DEGREES(ASIN(AD1708/2000))))*SQRT(2*Basic!$C$4*9.81))))*SIN(RADIANS(AK1708))*(SQRT((SIN(RADIANS(90-DEGREES(ASIN(AD1708/2000))))*SQRT(2*Basic!$C$4*9.81)*Tool!$B$125*SIN(RADIANS(90-DEGREES(ASIN(AD1708/2000))))*SQRT(2*Basic!$C$4*9.81)*Tool!$B$125)+(COS(RADIANS(90-DEGREES(ASIN(AD1708/2000))))*SQRT(2*Basic!$C$4*9.81)*COS(RADIANS(90-DEGREES(ASIN(AD1708/2000))))*SQRT(2*Basic!$C$4*9.81))))*SIN(RADIANS(AK1708)))-19.62*(-Basic!$C$3))))*(SQRT((SIN(RADIANS(90-DEGREES(ASIN(AD1708/2000))))*SQRT(2*Basic!$C$4*9.81)*Tool!$B$125*SIN(RADIANS(90-DEGREES(ASIN(AD1708/2000))))*SQRT(2*Basic!$C$4*9.81)*Tool!$B$125)+(COS(RADIANS(90-DEGREES(ASIN(AD1708/2000))))*SQRT(2*Basic!$C$4*9.81)*COS(RADIANS(90-DEGREES(ASIN(AD1708/2000))))*SQRT(2*Basic!$C$4*9.81))))*COS(RADIANS(AK1708))</f>
        <v>4.3791704048356461</v>
      </c>
    </row>
    <row r="1709" spans="6:45" x14ac:dyDescent="0.3">
      <c r="F1709">
        <v>1707</v>
      </c>
      <c r="G1709" s="31">
        <f t="shared" si="170"/>
        <v>5.0323069484017342</v>
      </c>
      <c r="H1709" s="35">
        <f>Tool!$E$10+('Trajectory Map'!G1709*SIN(RADIANS(90-2*DEGREES(ASIN($D$5/2000))))/COS(RADIANS(90-2*DEGREES(ASIN($D$5/2000))))-('Trajectory Map'!G1709*'Trajectory Map'!G1709/((VLOOKUP($D$5,$AD$3:$AR$2002,15,FALSE)*4*COS(RADIANS(90-2*DEGREES(ASIN($D$5/2000))))*COS(RADIANS(90-2*DEGREES(ASIN($D$5/2000))))))))</f>
        <v>1.710402792588952</v>
      </c>
      <c r="AD1709" s="33">
        <f t="shared" si="174"/>
        <v>1707</v>
      </c>
      <c r="AE1709" s="33">
        <f t="shared" si="171"/>
        <v>1042.1856840314015</v>
      </c>
      <c r="AH1709" s="33">
        <f t="shared" si="172"/>
        <v>58.594414235533002</v>
      </c>
      <c r="AI1709" s="33">
        <f t="shared" si="173"/>
        <v>31.405585764466998</v>
      </c>
      <c r="AK1709" s="75">
        <f t="shared" si="175"/>
        <v>-27.188828471066003</v>
      </c>
      <c r="AN1709" s="64"/>
      <c r="AQ1709" s="64"/>
      <c r="AR1709" s="75">
        <f>(SQRT((SIN(RADIANS(90-DEGREES(ASIN(AD1709/2000))))*SQRT(2*Basic!$C$4*9.81)*Tool!$B$125*SIN(RADIANS(90-DEGREES(ASIN(AD1709/2000))))*SQRT(2*Basic!$C$4*9.81)*Tool!$B$125)+(COS(RADIANS(90-DEGREES(ASIN(AD1709/2000))))*SQRT(2*Basic!$C$4*9.81)*COS(RADIANS(90-DEGREES(ASIN(AD1709/2000))))*SQRT(2*Basic!$C$4*9.81))))*(SQRT((SIN(RADIANS(90-DEGREES(ASIN(AD1709/2000))))*SQRT(2*Basic!$C$4*9.81)*Tool!$B$125*SIN(RADIANS(90-DEGREES(ASIN(AD1709/2000))))*SQRT(2*Basic!$C$4*9.81)*Tool!$B$125)+(COS(RADIANS(90-DEGREES(ASIN(AD1709/2000))))*SQRT(2*Basic!$C$4*9.81)*COS(RADIANS(90-DEGREES(ASIN(AD1709/2000))))*SQRT(2*Basic!$C$4*9.81))))/(2*9.81)</f>
        <v>1.6088137784100003</v>
      </c>
      <c r="AS1709" s="75">
        <f>(1/9.81)*((SQRT((SIN(RADIANS(90-DEGREES(ASIN(AD1709/2000))))*SQRT(2*Basic!$C$4*9.81)*Tool!$B$125*SIN(RADIANS(90-DEGREES(ASIN(AD1709/2000))))*SQRT(2*Basic!$C$4*9.81)*Tool!$B$125)+(COS(RADIANS(90-DEGREES(ASIN(AD1709/2000))))*SQRT(2*Basic!$C$4*9.81)*COS(RADIANS(90-DEGREES(ASIN(AD1709/2000))))*SQRT(2*Basic!$C$4*9.81))))*SIN(RADIANS(AK1709))+(SQRT(((SQRT((SIN(RADIANS(90-DEGREES(ASIN(AD1709/2000))))*SQRT(2*Basic!$C$4*9.81)*Tool!$B$125*SIN(RADIANS(90-DEGREES(ASIN(AD1709/2000))))*SQRT(2*Basic!$C$4*9.81)*Tool!$B$125)+(COS(RADIANS(90-DEGREES(ASIN(AD1709/2000))))*SQRT(2*Basic!$C$4*9.81)*COS(RADIANS(90-DEGREES(ASIN(AD1709/2000))))*SQRT(2*Basic!$C$4*9.81))))*SIN(RADIANS(AK1709))*(SQRT((SIN(RADIANS(90-DEGREES(ASIN(AD1709/2000))))*SQRT(2*Basic!$C$4*9.81)*Tool!$B$125*SIN(RADIANS(90-DEGREES(ASIN(AD1709/2000))))*SQRT(2*Basic!$C$4*9.81)*Tool!$B$125)+(COS(RADIANS(90-DEGREES(ASIN(AD1709/2000))))*SQRT(2*Basic!$C$4*9.81)*COS(RADIANS(90-DEGREES(ASIN(AD1709/2000))))*SQRT(2*Basic!$C$4*9.81))))*SIN(RADIANS(AK1709)))-19.62*(-Basic!$C$3))))*(SQRT((SIN(RADIANS(90-DEGREES(ASIN(AD1709/2000))))*SQRT(2*Basic!$C$4*9.81)*Tool!$B$125*SIN(RADIANS(90-DEGREES(ASIN(AD1709/2000))))*SQRT(2*Basic!$C$4*9.81)*Tool!$B$125)+(COS(RADIANS(90-DEGREES(ASIN(AD1709/2000))))*SQRT(2*Basic!$C$4*9.81)*COS(RADIANS(90-DEGREES(ASIN(AD1709/2000))))*SQRT(2*Basic!$C$4*9.81))))*COS(RADIANS(AK1709))</f>
        <v>4.3720666336338621</v>
      </c>
    </row>
    <row r="1710" spans="6:45" x14ac:dyDescent="0.3">
      <c r="F1710">
        <v>1708</v>
      </c>
      <c r="G1710" s="31">
        <f t="shared" si="170"/>
        <v>5.0352549899649457</v>
      </c>
      <c r="H1710" s="35">
        <f>Tool!$E$10+('Trajectory Map'!G1710*SIN(RADIANS(90-2*DEGREES(ASIN($D$5/2000))))/COS(RADIANS(90-2*DEGREES(ASIN($D$5/2000))))-('Trajectory Map'!G1710*'Trajectory Map'!G1710/((VLOOKUP($D$5,$AD$3:$AR$2002,15,FALSE)*4*COS(RADIANS(90-2*DEGREES(ASIN($D$5/2000))))*COS(RADIANS(90-2*DEGREES(ASIN($D$5/2000))))))))</f>
        <v>1.7049404786737679</v>
      </c>
      <c r="AD1710" s="33">
        <f t="shared" si="174"/>
        <v>1708</v>
      </c>
      <c r="AE1710" s="33">
        <f t="shared" si="171"/>
        <v>1040.546010515633</v>
      </c>
      <c r="AH1710" s="33">
        <f t="shared" si="172"/>
        <v>58.649434068630306</v>
      </c>
      <c r="AI1710" s="33">
        <f t="shared" si="173"/>
        <v>31.350565931369694</v>
      </c>
      <c r="AK1710" s="75">
        <f t="shared" si="175"/>
        <v>-27.298868137260612</v>
      </c>
      <c r="AN1710" s="64"/>
      <c r="AQ1710" s="64"/>
      <c r="AR1710" s="75">
        <f>(SQRT((SIN(RADIANS(90-DEGREES(ASIN(AD1710/2000))))*SQRT(2*Basic!$C$4*9.81)*Tool!$B$125*SIN(RADIANS(90-DEGREES(ASIN(AD1710/2000))))*SQRT(2*Basic!$C$4*9.81)*Tool!$B$125)+(COS(RADIANS(90-DEGREES(ASIN(AD1710/2000))))*SQRT(2*Basic!$C$4*9.81)*COS(RADIANS(90-DEGREES(ASIN(AD1710/2000))))*SQRT(2*Basic!$C$4*9.81))))*(SQRT((SIN(RADIANS(90-DEGREES(ASIN(AD1710/2000))))*SQRT(2*Basic!$C$4*9.81)*Tool!$B$125*SIN(RADIANS(90-DEGREES(ASIN(AD1710/2000))))*SQRT(2*Basic!$C$4*9.81)*Tool!$B$125)+(COS(RADIANS(90-DEGREES(ASIN(AD1710/2000))))*SQRT(2*Basic!$C$4*9.81)*COS(RADIANS(90-DEGREES(ASIN(AD1710/2000))))*SQRT(2*Basic!$C$4*9.81))))/(2*9.81)</f>
        <v>1.60972930576</v>
      </c>
      <c r="AS1710" s="75">
        <f>(1/9.81)*((SQRT((SIN(RADIANS(90-DEGREES(ASIN(AD1710/2000))))*SQRT(2*Basic!$C$4*9.81)*Tool!$B$125*SIN(RADIANS(90-DEGREES(ASIN(AD1710/2000))))*SQRT(2*Basic!$C$4*9.81)*Tool!$B$125)+(COS(RADIANS(90-DEGREES(ASIN(AD1710/2000))))*SQRT(2*Basic!$C$4*9.81)*COS(RADIANS(90-DEGREES(ASIN(AD1710/2000))))*SQRT(2*Basic!$C$4*9.81))))*SIN(RADIANS(AK1710))+(SQRT(((SQRT((SIN(RADIANS(90-DEGREES(ASIN(AD1710/2000))))*SQRT(2*Basic!$C$4*9.81)*Tool!$B$125*SIN(RADIANS(90-DEGREES(ASIN(AD1710/2000))))*SQRT(2*Basic!$C$4*9.81)*Tool!$B$125)+(COS(RADIANS(90-DEGREES(ASIN(AD1710/2000))))*SQRT(2*Basic!$C$4*9.81)*COS(RADIANS(90-DEGREES(ASIN(AD1710/2000))))*SQRT(2*Basic!$C$4*9.81))))*SIN(RADIANS(AK1710))*(SQRT((SIN(RADIANS(90-DEGREES(ASIN(AD1710/2000))))*SQRT(2*Basic!$C$4*9.81)*Tool!$B$125*SIN(RADIANS(90-DEGREES(ASIN(AD1710/2000))))*SQRT(2*Basic!$C$4*9.81)*Tool!$B$125)+(COS(RADIANS(90-DEGREES(ASIN(AD1710/2000))))*SQRT(2*Basic!$C$4*9.81)*COS(RADIANS(90-DEGREES(ASIN(AD1710/2000))))*SQRT(2*Basic!$C$4*9.81))))*SIN(RADIANS(AK1710)))-19.62*(-Basic!$C$3))))*(SQRT((SIN(RADIANS(90-DEGREES(ASIN(AD1710/2000))))*SQRT(2*Basic!$C$4*9.81)*Tool!$B$125*SIN(RADIANS(90-DEGREES(ASIN(AD1710/2000))))*SQRT(2*Basic!$C$4*9.81)*Tool!$B$125)+(COS(RADIANS(90-DEGREES(ASIN(AD1710/2000))))*SQRT(2*Basic!$C$4*9.81)*COS(RADIANS(90-DEGREES(ASIN(AD1710/2000))))*SQRT(2*Basic!$C$4*9.81))))*COS(RADIANS(AK1710))</f>
        <v>4.3649437671725417</v>
      </c>
    </row>
    <row r="1711" spans="6:45" x14ac:dyDescent="0.3">
      <c r="F1711">
        <v>1709</v>
      </c>
      <c r="G1711" s="31">
        <f t="shared" si="170"/>
        <v>5.0382030315281572</v>
      </c>
      <c r="H1711" s="35">
        <f>Tool!$E$10+('Trajectory Map'!G1711*SIN(RADIANS(90-2*DEGREES(ASIN($D$5/2000))))/COS(RADIANS(90-2*DEGREES(ASIN($D$5/2000))))-('Trajectory Map'!G1711*'Trajectory Map'!G1711/((VLOOKUP($D$5,$AD$3:$AR$2002,15,FALSE)*4*COS(RADIANS(90-2*DEGREES(ASIN($D$5/2000))))*COS(RADIANS(90-2*DEGREES(ASIN($D$5/2000))))))))</f>
        <v>1.6994747111650703</v>
      </c>
      <c r="AD1711" s="33">
        <f t="shared" si="174"/>
        <v>1709</v>
      </c>
      <c r="AE1711" s="33">
        <f t="shared" si="171"/>
        <v>1038.9027865974756</v>
      </c>
      <c r="AH1711" s="33">
        <f t="shared" si="172"/>
        <v>58.704540763419672</v>
      </c>
      <c r="AI1711" s="33">
        <f t="shared" si="173"/>
        <v>31.295459236580328</v>
      </c>
      <c r="AK1711" s="75">
        <f t="shared" si="175"/>
        <v>-27.409081526839344</v>
      </c>
      <c r="AN1711" s="64"/>
      <c r="AQ1711" s="64"/>
      <c r="AR1711" s="75">
        <f>(SQRT((SIN(RADIANS(90-DEGREES(ASIN(AD1711/2000))))*SQRT(2*Basic!$C$4*9.81)*Tool!$B$125*SIN(RADIANS(90-DEGREES(ASIN(AD1711/2000))))*SQRT(2*Basic!$C$4*9.81)*Tool!$B$125)+(COS(RADIANS(90-DEGREES(ASIN(AD1711/2000))))*SQRT(2*Basic!$C$4*9.81)*COS(RADIANS(90-DEGREES(ASIN(AD1711/2000))))*SQRT(2*Basic!$C$4*9.81))))*(SQRT((SIN(RADIANS(90-DEGREES(ASIN(AD1711/2000))))*SQRT(2*Basic!$C$4*9.81)*Tool!$B$125*SIN(RADIANS(90-DEGREES(ASIN(AD1711/2000))))*SQRT(2*Basic!$C$4*9.81)*Tool!$B$125)+(COS(RADIANS(90-DEGREES(ASIN(AD1711/2000))))*SQRT(2*Basic!$C$4*9.81)*COS(RADIANS(90-DEGREES(ASIN(AD1711/2000))))*SQRT(2*Basic!$C$4*9.81))))/(2*9.81)</f>
        <v>1.6106453692900002</v>
      </c>
      <c r="AS1711" s="75">
        <f>(1/9.81)*((SQRT((SIN(RADIANS(90-DEGREES(ASIN(AD1711/2000))))*SQRT(2*Basic!$C$4*9.81)*Tool!$B$125*SIN(RADIANS(90-DEGREES(ASIN(AD1711/2000))))*SQRT(2*Basic!$C$4*9.81)*Tool!$B$125)+(COS(RADIANS(90-DEGREES(ASIN(AD1711/2000))))*SQRT(2*Basic!$C$4*9.81)*COS(RADIANS(90-DEGREES(ASIN(AD1711/2000))))*SQRT(2*Basic!$C$4*9.81))))*SIN(RADIANS(AK1711))+(SQRT(((SQRT((SIN(RADIANS(90-DEGREES(ASIN(AD1711/2000))))*SQRT(2*Basic!$C$4*9.81)*Tool!$B$125*SIN(RADIANS(90-DEGREES(ASIN(AD1711/2000))))*SQRT(2*Basic!$C$4*9.81)*Tool!$B$125)+(COS(RADIANS(90-DEGREES(ASIN(AD1711/2000))))*SQRT(2*Basic!$C$4*9.81)*COS(RADIANS(90-DEGREES(ASIN(AD1711/2000))))*SQRT(2*Basic!$C$4*9.81))))*SIN(RADIANS(AK1711))*(SQRT((SIN(RADIANS(90-DEGREES(ASIN(AD1711/2000))))*SQRT(2*Basic!$C$4*9.81)*Tool!$B$125*SIN(RADIANS(90-DEGREES(ASIN(AD1711/2000))))*SQRT(2*Basic!$C$4*9.81)*Tool!$B$125)+(COS(RADIANS(90-DEGREES(ASIN(AD1711/2000))))*SQRT(2*Basic!$C$4*9.81)*COS(RADIANS(90-DEGREES(ASIN(AD1711/2000))))*SQRT(2*Basic!$C$4*9.81))))*SIN(RADIANS(AK1711)))-19.62*(-Basic!$C$3))))*(SQRT((SIN(RADIANS(90-DEGREES(ASIN(AD1711/2000))))*SQRT(2*Basic!$C$4*9.81)*Tool!$B$125*SIN(RADIANS(90-DEGREES(ASIN(AD1711/2000))))*SQRT(2*Basic!$C$4*9.81)*Tool!$B$125)+(COS(RADIANS(90-DEGREES(ASIN(AD1711/2000))))*SQRT(2*Basic!$C$4*9.81)*COS(RADIANS(90-DEGREES(ASIN(AD1711/2000))))*SQRT(2*Basic!$C$4*9.81))))*COS(RADIANS(AK1711))</f>
        <v>4.3578017666427238</v>
      </c>
    </row>
    <row r="1712" spans="6:45" x14ac:dyDescent="0.3">
      <c r="F1712">
        <v>1710</v>
      </c>
      <c r="G1712" s="31">
        <f t="shared" si="170"/>
        <v>5.0411510730913678</v>
      </c>
      <c r="H1712" s="35">
        <f>Tool!$E$10+('Trajectory Map'!G1712*SIN(RADIANS(90-2*DEGREES(ASIN($D$5/2000))))/COS(RADIANS(90-2*DEGREES(ASIN($D$5/2000))))-('Trajectory Map'!G1712*'Trajectory Map'!G1712/((VLOOKUP($D$5,$AD$3:$AR$2002,15,FALSE)*4*COS(RADIANS(90-2*DEGREES(ASIN($D$5/2000))))*COS(RADIANS(90-2*DEGREES(ASIN($D$5/2000))))))))</f>
        <v>1.6940054900628603</v>
      </c>
      <c r="AD1712" s="33">
        <f t="shared" si="174"/>
        <v>1710</v>
      </c>
      <c r="AE1712" s="33">
        <f t="shared" si="171"/>
        <v>1037.2559954032563</v>
      </c>
      <c r="AH1712" s="33">
        <f t="shared" si="172"/>
        <v>58.759734783818324</v>
      </c>
      <c r="AI1712" s="33">
        <f t="shared" si="173"/>
        <v>31.240265216181676</v>
      </c>
      <c r="AK1712" s="75">
        <f t="shared" si="175"/>
        <v>-27.519469567636648</v>
      </c>
      <c r="AN1712" s="64"/>
      <c r="AQ1712" s="64"/>
      <c r="AR1712" s="75">
        <f>(SQRT((SIN(RADIANS(90-DEGREES(ASIN(AD1712/2000))))*SQRT(2*Basic!$C$4*9.81)*Tool!$B$125*SIN(RADIANS(90-DEGREES(ASIN(AD1712/2000))))*SQRT(2*Basic!$C$4*9.81)*Tool!$B$125)+(COS(RADIANS(90-DEGREES(ASIN(AD1712/2000))))*SQRT(2*Basic!$C$4*9.81)*COS(RADIANS(90-DEGREES(ASIN(AD1712/2000))))*SQRT(2*Basic!$C$4*9.81))))*(SQRT((SIN(RADIANS(90-DEGREES(ASIN(AD1712/2000))))*SQRT(2*Basic!$C$4*9.81)*Tool!$B$125*SIN(RADIANS(90-DEGREES(ASIN(AD1712/2000))))*SQRT(2*Basic!$C$4*9.81)*Tool!$B$125)+(COS(RADIANS(90-DEGREES(ASIN(AD1712/2000))))*SQRT(2*Basic!$C$4*9.81)*COS(RADIANS(90-DEGREES(ASIN(AD1712/2000))))*SQRT(2*Basic!$C$4*9.81))))/(2*9.81)</f>
        <v>1.611561969</v>
      </c>
      <c r="AS1712" s="75">
        <f>(1/9.81)*((SQRT((SIN(RADIANS(90-DEGREES(ASIN(AD1712/2000))))*SQRT(2*Basic!$C$4*9.81)*Tool!$B$125*SIN(RADIANS(90-DEGREES(ASIN(AD1712/2000))))*SQRT(2*Basic!$C$4*9.81)*Tool!$B$125)+(COS(RADIANS(90-DEGREES(ASIN(AD1712/2000))))*SQRT(2*Basic!$C$4*9.81)*COS(RADIANS(90-DEGREES(ASIN(AD1712/2000))))*SQRT(2*Basic!$C$4*9.81))))*SIN(RADIANS(AK1712))+(SQRT(((SQRT((SIN(RADIANS(90-DEGREES(ASIN(AD1712/2000))))*SQRT(2*Basic!$C$4*9.81)*Tool!$B$125*SIN(RADIANS(90-DEGREES(ASIN(AD1712/2000))))*SQRT(2*Basic!$C$4*9.81)*Tool!$B$125)+(COS(RADIANS(90-DEGREES(ASIN(AD1712/2000))))*SQRT(2*Basic!$C$4*9.81)*COS(RADIANS(90-DEGREES(ASIN(AD1712/2000))))*SQRT(2*Basic!$C$4*9.81))))*SIN(RADIANS(AK1712))*(SQRT((SIN(RADIANS(90-DEGREES(ASIN(AD1712/2000))))*SQRT(2*Basic!$C$4*9.81)*Tool!$B$125*SIN(RADIANS(90-DEGREES(ASIN(AD1712/2000))))*SQRT(2*Basic!$C$4*9.81)*Tool!$B$125)+(COS(RADIANS(90-DEGREES(ASIN(AD1712/2000))))*SQRT(2*Basic!$C$4*9.81)*COS(RADIANS(90-DEGREES(ASIN(AD1712/2000))))*SQRT(2*Basic!$C$4*9.81))))*SIN(RADIANS(AK1712)))-19.62*(-Basic!$C$3))))*(SQRT((SIN(RADIANS(90-DEGREES(ASIN(AD1712/2000))))*SQRT(2*Basic!$C$4*9.81)*Tool!$B$125*SIN(RADIANS(90-DEGREES(ASIN(AD1712/2000))))*SQRT(2*Basic!$C$4*9.81)*Tool!$B$125)+(COS(RADIANS(90-DEGREES(ASIN(AD1712/2000))))*SQRT(2*Basic!$C$4*9.81)*COS(RADIANS(90-DEGREES(ASIN(AD1712/2000))))*SQRT(2*Basic!$C$4*9.81))))*COS(RADIANS(AK1712))</f>
        <v>4.3506405927568101</v>
      </c>
    </row>
    <row r="1713" spans="6:45" x14ac:dyDescent="0.3">
      <c r="F1713">
        <v>1711</v>
      </c>
      <c r="G1713" s="31">
        <f t="shared" si="170"/>
        <v>5.0440991146545793</v>
      </c>
      <c r="H1713" s="35">
        <f>Tool!$E$10+('Trajectory Map'!G1713*SIN(RADIANS(90-2*DEGREES(ASIN($D$5/2000))))/COS(RADIANS(90-2*DEGREES(ASIN($D$5/2000))))-('Trajectory Map'!G1713*'Trajectory Map'!G1713/((VLOOKUP($D$5,$AD$3:$AR$2002,15,FALSE)*4*COS(RADIANS(90-2*DEGREES(ASIN($D$5/2000))))*COS(RADIANS(90-2*DEGREES(ASIN($D$5/2000))))))))</f>
        <v>1.6885328153671333</v>
      </c>
      <c r="AD1713" s="33">
        <f t="shared" si="174"/>
        <v>1711</v>
      </c>
      <c r="AE1713" s="33">
        <f t="shared" si="171"/>
        <v>1035.6056199152263</v>
      </c>
      <c r="AH1713" s="33">
        <f t="shared" si="172"/>
        <v>58.815016597755921</v>
      </c>
      <c r="AI1713" s="33">
        <f t="shared" si="173"/>
        <v>31.184983402244079</v>
      </c>
      <c r="AK1713" s="75">
        <f t="shared" si="175"/>
        <v>-27.630033195511842</v>
      </c>
      <c r="AN1713" s="64"/>
      <c r="AQ1713" s="64"/>
      <c r="AR1713" s="75">
        <f>(SQRT((SIN(RADIANS(90-DEGREES(ASIN(AD1713/2000))))*SQRT(2*Basic!$C$4*9.81)*Tool!$B$125*SIN(RADIANS(90-DEGREES(ASIN(AD1713/2000))))*SQRT(2*Basic!$C$4*9.81)*Tool!$B$125)+(COS(RADIANS(90-DEGREES(ASIN(AD1713/2000))))*SQRT(2*Basic!$C$4*9.81)*COS(RADIANS(90-DEGREES(ASIN(AD1713/2000))))*SQRT(2*Basic!$C$4*9.81))))*(SQRT((SIN(RADIANS(90-DEGREES(ASIN(AD1713/2000))))*SQRT(2*Basic!$C$4*9.81)*Tool!$B$125*SIN(RADIANS(90-DEGREES(ASIN(AD1713/2000))))*SQRT(2*Basic!$C$4*9.81)*Tool!$B$125)+(COS(RADIANS(90-DEGREES(ASIN(AD1713/2000))))*SQRT(2*Basic!$C$4*9.81)*COS(RADIANS(90-DEGREES(ASIN(AD1713/2000))))*SQRT(2*Basic!$C$4*9.81))))/(2*9.81)</f>
        <v>1.61247910489</v>
      </c>
      <c r="AS1713" s="75">
        <f>(1/9.81)*((SQRT((SIN(RADIANS(90-DEGREES(ASIN(AD1713/2000))))*SQRT(2*Basic!$C$4*9.81)*Tool!$B$125*SIN(RADIANS(90-DEGREES(ASIN(AD1713/2000))))*SQRT(2*Basic!$C$4*9.81)*Tool!$B$125)+(COS(RADIANS(90-DEGREES(ASIN(AD1713/2000))))*SQRT(2*Basic!$C$4*9.81)*COS(RADIANS(90-DEGREES(ASIN(AD1713/2000))))*SQRT(2*Basic!$C$4*9.81))))*SIN(RADIANS(AK1713))+(SQRT(((SQRT((SIN(RADIANS(90-DEGREES(ASIN(AD1713/2000))))*SQRT(2*Basic!$C$4*9.81)*Tool!$B$125*SIN(RADIANS(90-DEGREES(ASIN(AD1713/2000))))*SQRT(2*Basic!$C$4*9.81)*Tool!$B$125)+(COS(RADIANS(90-DEGREES(ASIN(AD1713/2000))))*SQRT(2*Basic!$C$4*9.81)*COS(RADIANS(90-DEGREES(ASIN(AD1713/2000))))*SQRT(2*Basic!$C$4*9.81))))*SIN(RADIANS(AK1713))*(SQRT((SIN(RADIANS(90-DEGREES(ASIN(AD1713/2000))))*SQRT(2*Basic!$C$4*9.81)*Tool!$B$125*SIN(RADIANS(90-DEGREES(ASIN(AD1713/2000))))*SQRT(2*Basic!$C$4*9.81)*Tool!$B$125)+(COS(RADIANS(90-DEGREES(ASIN(AD1713/2000))))*SQRT(2*Basic!$C$4*9.81)*COS(RADIANS(90-DEGREES(ASIN(AD1713/2000))))*SQRT(2*Basic!$C$4*9.81))))*SIN(RADIANS(AK1713)))-19.62*(-Basic!$C$3))))*(SQRT((SIN(RADIANS(90-DEGREES(ASIN(AD1713/2000))))*SQRT(2*Basic!$C$4*9.81)*Tool!$B$125*SIN(RADIANS(90-DEGREES(ASIN(AD1713/2000))))*SQRT(2*Basic!$C$4*9.81)*Tool!$B$125)+(COS(RADIANS(90-DEGREES(ASIN(AD1713/2000))))*SQRT(2*Basic!$C$4*9.81)*COS(RADIANS(90-DEGREES(ASIN(AD1713/2000))))*SQRT(2*Basic!$C$4*9.81))))*COS(RADIANS(AK1713))</f>
        <v>4.3434602057418994</v>
      </c>
    </row>
    <row r="1714" spans="6:45" x14ac:dyDescent="0.3">
      <c r="F1714">
        <v>1712</v>
      </c>
      <c r="G1714" s="31">
        <f t="shared" si="170"/>
        <v>5.0470471562177908</v>
      </c>
      <c r="H1714" s="35">
        <f>Tool!$E$10+('Trajectory Map'!G1714*SIN(RADIANS(90-2*DEGREES(ASIN($D$5/2000))))/COS(RADIANS(90-2*DEGREES(ASIN($D$5/2000))))-('Trajectory Map'!G1714*'Trajectory Map'!G1714/((VLOOKUP($D$5,$AD$3:$AR$2002,15,FALSE)*4*COS(RADIANS(90-2*DEGREES(ASIN($D$5/2000))))*COS(RADIANS(90-2*DEGREES(ASIN($D$5/2000))))))))</f>
        <v>1.6830566870778938</v>
      </c>
      <c r="AD1714" s="33">
        <f t="shared" si="174"/>
        <v>1712</v>
      </c>
      <c r="AE1714" s="33">
        <f t="shared" si="171"/>
        <v>1033.9516429698247</v>
      </c>
      <c r="AH1714" s="33">
        <f t="shared" si="172"/>
        <v>58.870386677223166</v>
      </c>
      <c r="AI1714" s="33">
        <f t="shared" si="173"/>
        <v>31.129613322776834</v>
      </c>
      <c r="AK1714" s="75">
        <f t="shared" si="175"/>
        <v>-27.740773354446333</v>
      </c>
      <c r="AN1714" s="64"/>
      <c r="AQ1714" s="64"/>
      <c r="AR1714" s="75">
        <f>(SQRT((SIN(RADIANS(90-DEGREES(ASIN(AD1714/2000))))*SQRT(2*Basic!$C$4*9.81)*Tool!$B$125*SIN(RADIANS(90-DEGREES(ASIN(AD1714/2000))))*SQRT(2*Basic!$C$4*9.81)*Tool!$B$125)+(COS(RADIANS(90-DEGREES(ASIN(AD1714/2000))))*SQRT(2*Basic!$C$4*9.81)*COS(RADIANS(90-DEGREES(ASIN(AD1714/2000))))*SQRT(2*Basic!$C$4*9.81))))*(SQRT((SIN(RADIANS(90-DEGREES(ASIN(AD1714/2000))))*SQRT(2*Basic!$C$4*9.81)*Tool!$B$125*SIN(RADIANS(90-DEGREES(ASIN(AD1714/2000))))*SQRT(2*Basic!$C$4*9.81)*Tool!$B$125)+(COS(RADIANS(90-DEGREES(ASIN(AD1714/2000))))*SQRT(2*Basic!$C$4*9.81)*COS(RADIANS(90-DEGREES(ASIN(AD1714/2000))))*SQRT(2*Basic!$C$4*9.81))))/(2*9.81)</f>
        <v>1.6133967769599997</v>
      </c>
      <c r="AS1714" s="75">
        <f>(1/9.81)*((SQRT((SIN(RADIANS(90-DEGREES(ASIN(AD1714/2000))))*SQRT(2*Basic!$C$4*9.81)*Tool!$B$125*SIN(RADIANS(90-DEGREES(ASIN(AD1714/2000))))*SQRT(2*Basic!$C$4*9.81)*Tool!$B$125)+(COS(RADIANS(90-DEGREES(ASIN(AD1714/2000))))*SQRT(2*Basic!$C$4*9.81)*COS(RADIANS(90-DEGREES(ASIN(AD1714/2000))))*SQRT(2*Basic!$C$4*9.81))))*SIN(RADIANS(AK1714))+(SQRT(((SQRT((SIN(RADIANS(90-DEGREES(ASIN(AD1714/2000))))*SQRT(2*Basic!$C$4*9.81)*Tool!$B$125*SIN(RADIANS(90-DEGREES(ASIN(AD1714/2000))))*SQRT(2*Basic!$C$4*9.81)*Tool!$B$125)+(COS(RADIANS(90-DEGREES(ASIN(AD1714/2000))))*SQRT(2*Basic!$C$4*9.81)*COS(RADIANS(90-DEGREES(ASIN(AD1714/2000))))*SQRT(2*Basic!$C$4*9.81))))*SIN(RADIANS(AK1714))*(SQRT((SIN(RADIANS(90-DEGREES(ASIN(AD1714/2000))))*SQRT(2*Basic!$C$4*9.81)*Tool!$B$125*SIN(RADIANS(90-DEGREES(ASIN(AD1714/2000))))*SQRT(2*Basic!$C$4*9.81)*Tool!$B$125)+(COS(RADIANS(90-DEGREES(ASIN(AD1714/2000))))*SQRT(2*Basic!$C$4*9.81)*COS(RADIANS(90-DEGREES(ASIN(AD1714/2000))))*SQRT(2*Basic!$C$4*9.81))))*SIN(RADIANS(AK1714)))-19.62*(-Basic!$C$3))))*(SQRT((SIN(RADIANS(90-DEGREES(ASIN(AD1714/2000))))*SQRT(2*Basic!$C$4*9.81)*Tool!$B$125*SIN(RADIANS(90-DEGREES(ASIN(AD1714/2000))))*SQRT(2*Basic!$C$4*9.81)*Tool!$B$125)+(COS(RADIANS(90-DEGREES(ASIN(AD1714/2000))))*SQRT(2*Basic!$C$4*9.81)*COS(RADIANS(90-DEGREES(ASIN(AD1714/2000))))*SQRT(2*Basic!$C$4*9.81))))*COS(RADIANS(AK1714))</f>
        <v>4.3362605653330215</v>
      </c>
    </row>
    <row r="1715" spans="6:45" x14ac:dyDescent="0.3">
      <c r="F1715">
        <v>1713</v>
      </c>
      <c r="G1715" s="31">
        <f t="shared" si="170"/>
        <v>5.0499951977810023</v>
      </c>
      <c r="H1715" s="35">
        <f>Tool!$E$10+('Trajectory Map'!G1715*SIN(RADIANS(90-2*DEGREES(ASIN($D$5/2000))))/COS(RADIANS(90-2*DEGREES(ASIN($D$5/2000))))-('Trajectory Map'!G1715*'Trajectory Map'!G1715/((VLOOKUP($D$5,$AD$3:$AR$2002,15,FALSE)*4*COS(RADIANS(90-2*DEGREES(ASIN($D$5/2000))))*COS(RADIANS(90-2*DEGREES(ASIN($D$5/2000))))))))</f>
        <v>1.6775771051951383</v>
      </c>
      <c r="AD1715" s="33">
        <f t="shared" si="174"/>
        <v>1713</v>
      </c>
      <c r="AE1715" s="33">
        <f t="shared" si="171"/>
        <v>1032.2940472559162</v>
      </c>
      <c r="AH1715" s="33">
        <f t="shared" si="172"/>
        <v>58.925845498321479</v>
      </c>
      <c r="AI1715" s="33">
        <f t="shared" si="173"/>
        <v>31.074154501678521</v>
      </c>
      <c r="AK1715" s="75">
        <f t="shared" si="175"/>
        <v>-27.851690996642958</v>
      </c>
      <c r="AN1715" s="64"/>
      <c r="AQ1715" s="64"/>
      <c r="AR1715" s="75">
        <f>(SQRT((SIN(RADIANS(90-DEGREES(ASIN(AD1715/2000))))*SQRT(2*Basic!$C$4*9.81)*Tool!$B$125*SIN(RADIANS(90-DEGREES(ASIN(AD1715/2000))))*SQRT(2*Basic!$C$4*9.81)*Tool!$B$125)+(COS(RADIANS(90-DEGREES(ASIN(AD1715/2000))))*SQRT(2*Basic!$C$4*9.81)*COS(RADIANS(90-DEGREES(ASIN(AD1715/2000))))*SQRT(2*Basic!$C$4*9.81))))*(SQRT((SIN(RADIANS(90-DEGREES(ASIN(AD1715/2000))))*SQRT(2*Basic!$C$4*9.81)*Tool!$B$125*SIN(RADIANS(90-DEGREES(ASIN(AD1715/2000))))*SQRT(2*Basic!$C$4*9.81)*Tool!$B$125)+(COS(RADIANS(90-DEGREES(ASIN(AD1715/2000))))*SQRT(2*Basic!$C$4*9.81)*COS(RADIANS(90-DEGREES(ASIN(AD1715/2000))))*SQRT(2*Basic!$C$4*9.81))))/(2*9.81)</f>
        <v>1.6143149852100001</v>
      </c>
      <c r="AS1715" s="75">
        <f>(1/9.81)*((SQRT((SIN(RADIANS(90-DEGREES(ASIN(AD1715/2000))))*SQRT(2*Basic!$C$4*9.81)*Tool!$B$125*SIN(RADIANS(90-DEGREES(ASIN(AD1715/2000))))*SQRT(2*Basic!$C$4*9.81)*Tool!$B$125)+(COS(RADIANS(90-DEGREES(ASIN(AD1715/2000))))*SQRT(2*Basic!$C$4*9.81)*COS(RADIANS(90-DEGREES(ASIN(AD1715/2000))))*SQRT(2*Basic!$C$4*9.81))))*SIN(RADIANS(AK1715))+(SQRT(((SQRT((SIN(RADIANS(90-DEGREES(ASIN(AD1715/2000))))*SQRT(2*Basic!$C$4*9.81)*Tool!$B$125*SIN(RADIANS(90-DEGREES(ASIN(AD1715/2000))))*SQRT(2*Basic!$C$4*9.81)*Tool!$B$125)+(COS(RADIANS(90-DEGREES(ASIN(AD1715/2000))))*SQRT(2*Basic!$C$4*9.81)*COS(RADIANS(90-DEGREES(ASIN(AD1715/2000))))*SQRT(2*Basic!$C$4*9.81))))*SIN(RADIANS(AK1715))*(SQRT((SIN(RADIANS(90-DEGREES(ASIN(AD1715/2000))))*SQRT(2*Basic!$C$4*9.81)*Tool!$B$125*SIN(RADIANS(90-DEGREES(ASIN(AD1715/2000))))*SQRT(2*Basic!$C$4*9.81)*Tool!$B$125)+(COS(RADIANS(90-DEGREES(ASIN(AD1715/2000))))*SQRT(2*Basic!$C$4*9.81)*COS(RADIANS(90-DEGREES(ASIN(AD1715/2000))))*SQRT(2*Basic!$C$4*9.81))))*SIN(RADIANS(AK1715)))-19.62*(-Basic!$C$3))))*(SQRT((SIN(RADIANS(90-DEGREES(ASIN(AD1715/2000))))*SQRT(2*Basic!$C$4*9.81)*Tool!$B$125*SIN(RADIANS(90-DEGREES(ASIN(AD1715/2000))))*SQRT(2*Basic!$C$4*9.81)*Tool!$B$125)+(COS(RADIANS(90-DEGREES(ASIN(AD1715/2000))))*SQRT(2*Basic!$C$4*9.81)*COS(RADIANS(90-DEGREES(ASIN(AD1715/2000))))*SQRT(2*Basic!$C$4*9.81))))*COS(RADIANS(AK1715))</f>
        <v>4.3290416307662412</v>
      </c>
    </row>
    <row r="1716" spans="6:45" x14ac:dyDescent="0.3">
      <c r="F1716">
        <v>1714</v>
      </c>
      <c r="G1716" s="31">
        <f t="shared" si="170"/>
        <v>5.0529432393442129</v>
      </c>
      <c r="H1716" s="35">
        <f>Tool!$E$10+('Trajectory Map'!G1716*SIN(RADIANS(90-2*DEGREES(ASIN($D$5/2000))))/COS(RADIANS(90-2*DEGREES(ASIN($D$5/2000))))-('Trajectory Map'!G1716*'Trajectory Map'!G1716/((VLOOKUP($D$5,$AD$3:$AR$2002,15,FALSE)*4*COS(RADIANS(90-2*DEGREES(ASIN($D$5/2000))))*COS(RADIANS(90-2*DEGREES(ASIN($D$5/2000))))))))</f>
        <v>1.672094069718872</v>
      </c>
      <c r="AD1716" s="33">
        <f t="shared" si="174"/>
        <v>1714</v>
      </c>
      <c r="AE1716" s="33">
        <f t="shared" si="171"/>
        <v>1030.6328153129998</v>
      </c>
      <c r="AH1716" s="33">
        <f t="shared" si="172"/>
        <v>58.981393541313096</v>
      </c>
      <c r="AI1716" s="33">
        <f t="shared" si="173"/>
        <v>31.018606458686904</v>
      </c>
      <c r="AK1716" s="75">
        <f t="shared" si="175"/>
        <v>-27.962787082626193</v>
      </c>
      <c r="AN1716" s="64"/>
      <c r="AQ1716" s="64"/>
      <c r="AR1716" s="75">
        <f>(SQRT((SIN(RADIANS(90-DEGREES(ASIN(AD1716/2000))))*SQRT(2*Basic!$C$4*9.81)*Tool!$B$125*SIN(RADIANS(90-DEGREES(ASIN(AD1716/2000))))*SQRT(2*Basic!$C$4*9.81)*Tool!$B$125)+(COS(RADIANS(90-DEGREES(ASIN(AD1716/2000))))*SQRT(2*Basic!$C$4*9.81)*COS(RADIANS(90-DEGREES(ASIN(AD1716/2000))))*SQRT(2*Basic!$C$4*9.81))))*(SQRT((SIN(RADIANS(90-DEGREES(ASIN(AD1716/2000))))*SQRT(2*Basic!$C$4*9.81)*Tool!$B$125*SIN(RADIANS(90-DEGREES(ASIN(AD1716/2000))))*SQRT(2*Basic!$C$4*9.81)*Tool!$B$125)+(COS(RADIANS(90-DEGREES(ASIN(AD1716/2000))))*SQRT(2*Basic!$C$4*9.81)*COS(RADIANS(90-DEGREES(ASIN(AD1716/2000))))*SQRT(2*Basic!$C$4*9.81))))/(2*9.81)</f>
        <v>1.6152337296399997</v>
      </c>
      <c r="AS1716" s="75">
        <f>(1/9.81)*((SQRT((SIN(RADIANS(90-DEGREES(ASIN(AD1716/2000))))*SQRT(2*Basic!$C$4*9.81)*Tool!$B$125*SIN(RADIANS(90-DEGREES(ASIN(AD1716/2000))))*SQRT(2*Basic!$C$4*9.81)*Tool!$B$125)+(COS(RADIANS(90-DEGREES(ASIN(AD1716/2000))))*SQRT(2*Basic!$C$4*9.81)*COS(RADIANS(90-DEGREES(ASIN(AD1716/2000))))*SQRT(2*Basic!$C$4*9.81))))*SIN(RADIANS(AK1716))+(SQRT(((SQRT((SIN(RADIANS(90-DEGREES(ASIN(AD1716/2000))))*SQRT(2*Basic!$C$4*9.81)*Tool!$B$125*SIN(RADIANS(90-DEGREES(ASIN(AD1716/2000))))*SQRT(2*Basic!$C$4*9.81)*Tool!$B$125)+(COS(RADIANS(90-DEGREES(ASIN(AD1716/2000))))*SQRT(2*Basic!$C$4*9.81)*COS(RADIANS(90-DEGREES(ASIN(AD1716/2000))))*SQRT(2*Basic!$C$4*9.81))))*SIN(RADIANS(AK1716))*(SQRT((SIN(RADIANS(90-DEGREES(ASIN(AD1716/2000))))*SQRT(2*Basic!$C$4*9.81)*Tool!$B$125*SIN(RADIANS(90-DEGREES(ASIN(AD1716/2000))))*SQRT(2*Basic!$C$4*9.81)*Tool!$B$125)+(COS(RADIANS(90-DEGREES(ASIN(AD1716/2000))))*SQRT(2*Basic!$C$4*9.81)*COS(RADIANS(90-DEGREES(ASIN(AD1716/2000))))*SQRT(2*Basic!$C$4*9.81))))*SIN(RADIANS(AK1716)))-19.62*(-Basic!$C$3))))*(SQRT((SIN(RADIANS(90-DEGREES(ASIN(AD1716/2000))))*SQRT(2*Basic!$C$4*9.81)*Tool!$B$125*SIN(RADIANS(90-DEGREES(ASIN(AD1716/2000))))*SQRT(2*Basic!$C$4*9.81)*Tool!$B$125)+(COS(RADIANS(90-DEGREES(ASIN(AD1716/2000))))*SQRT(2*Basic!$C$4*9.81)*COS(RADIANS(90-DEGREES(ASIN(AD1716/2000))))*SQRT(2*Basic!$C$4*9.81))))*COS(RADIANS(AK1716))</f>
        <v>4.3218033607716926</v>
      </c>
    </row>
    <row r="1717" spans="6:45" x14ac:dyDescent="0.3">
      <c r="F1717">
        <v>1715</v>
      </c>
      <c r="G1717" s="31">
        <f t="shared" si="170"/>
        <v>5.0558912809074243</v>
      </c>
      <c r="H1717" s="35">
        <f>Tool!$E$10+('Trajectory Map'!G1717*SIN(RADIANS(90-2*DEGREES(ASIN($D$5/2000))))/COS(RADIANS(90-2*DEGREES(ASIN($D$5/2000))))-('Trajectory Map'!G1717*'Trajectory Map'!G1717/((VLOOKUP($D$5,$AD$3:$AR$2002,15,FALSE)*4*COS(RADIANS(90-2*DEGREES(ASIN($D$5/2000))))*COS(RADIANS(90-2*DEGREES(ASIN($D$5/2000))))))))</f>
        <v>1.6666075806490888</v>
      </c>
      <c r="AD1717" s="33">
        <f t="shared" si="174"/>
        <v>1715</v>
      </c>
      <c r="AE1717" s="33">
        <f t="shared" si="171"/>
        <v>1028.9679295293902</v>
      </c>
      <c r="AH1717" s="33">
        <f t="shared" si="172"/>
        <v>59.037031290672296</v>
      </c>
      <c r="AI1717" s="33">
        <f t="shared" si="173"/>
        <v>30.962968709327704</v>
      </c>
      <c r="AK1717" s="75">
        <f t="shared" si="175"/>
        <v>-28.074062581344592</v>
      </c>
      <c r="AN1717" s="64"/>
      <c r="AQ1717" s="64"/>
      <c r="AR1717" s="75">
        <f>(SQRT((SIN(RADIANS(90-DEGREES(ASIN(AD1717/2000))))*SQRT(2*Basic!$C$4*9.81)*Tool!$B$125*SIN(RADIANS(90-DEGREES(ASIN(AD1717/2000))))*SQRT(2*Basic!$C$4*9.81)*Tool!$B$125)+(COS(RADIANS(90-DEGREES(ASIN(AD1717/2000))))*SQRT(2*Basic!$C$4*9.81)*COS(RADIANS(90-DEGREES(ASIN(AD1717/2000))))*SQRT(2*Basic!$C$4*9.81))))*(SQRT((SIN(RADIANS(90-DEGREES(ASIN(AD1717/2000))))*SQRT(2*Basic!$C$4*9.81)*Tool!$B$125*SIN(RADIANS(90-DEGREES(ASIN(AD1717/2000))))*SQRT(2*Basic!$C$4*9.81)*Tool!$B$125)+(COS(RADIANS(90-DEGREES(ASIN(AD1717/2000))))*SQRT(2*Basic!$C$4*9.81)*COS(RADIANS(90-DEGREES(ASIN(AD1717/2000))))*SQRT(2*Basic!$C$4*9.81))))/(2*9.81)</f>
        <v>1.6161530102500001</v>
      </c>
      <c r="AS1717" s="75">
        <f>(1/9.81)*((SQRT((SIN(RADIANS(90-DEGREES(ASIN(AD1717/2000))))*SQRT(2*Basic!$C$4*9.81)*Tool!$B$125*SIN(RADIANS(90-DEGREES(ASIN(AD1717/2000))))*SQRT(2*Basic!$C$4*9.81)*Tool!$B$125)+(COS(RADIANS(90-DEGREES(ASIN(AD1717/2000))))*SQRT(2*Basic!$C$4*9.81)*COS(RADIANS(90-DEGREES(ASIN(AD1717/2000))))*SQRT(2*Basic!$C$4*9.81))))*SIN(RADIANS(AK1717))+(SQRT(((SQRT((SIN(RADIANS(90-DEGREES(ASIN(AD1717/2000))))*SQRT(2*Basic!$C$4*9.81)*Tool!$B$125*SIN(RADIANS(90-DEGREES(ASIN(AD1717/2000))))*SQRT(2*Basic!$C$4*9.81)*Tool!$B$125)+(COS(RADIANS(90-DEGREES(ASIN(AD1717/2000))))*SQRT(2*Basic!$C$4*9.81)*COS(RADIANS(90-DEGREES(ASIN(AD1717/2000))))*SQRT(2*Basic!$C$4*9.81))))*SIN(RADIANS(AK1717))*(SQRT((SIN(RADIANS(90-DEGREES(ASIN(AD1717/2000))))*SQRT(2*Basic!$C$4*9.81)*Tool!$B$125*SIN(RADIANS(90-DEGREES(ASIN(AD1717/2000))))*SQRT(2*Basic!$C$4*9.81)*Tool!$B$125)+(COS(RADIANS(90-DEGREES(ASIN(AD1717/2000))))*SQRT(2*Basic!$C$4*9.81)*COS(RADIANS(90-DEGREES(ASIN(AD1717/2000))))*SQRT(2*Basic!$C$4*9.81))))*SIN(RADIANS(AK1717)))-19.62*(-Basic!$C$3))))*(SQRT((SIN(RADIANS(90-DEGREES(ASIN(AD1717/2000))))*SQRT(2*Basic!$C$4*9.81)*Tool!$B$125*SIN(RADIANS(90-DEGREES(ASIN(AD1717/2000))))*SQRT(2*Basic!$C$4*9.81)*Tool!$B$125)+(COS(RADIANS(90-DEGREES(ASIN(AD1717/2000))))*SQRT(2*Basic!$C$4*9.81)*COS(RADIANS(90-DEGREES(ASIN(AD1717/2000))))*SQRT(2*Basic!$C$4*9.81))))*COS(RADIANS(AK1717))</f>
        <v>4.3145457135664786</v>
      </c>
    </row>
    <row r="1718" spans="6:45" x14ac:dyDescent="0.3">
      <c r="F1718">
        <v>1716</v>
      </c>
      <c r="G1718" s="31">
        <f t="shared" si="170"/>
        <v>5.0588393224706358</v>
      </c>
      <c r="H1718" s="35">
        <f>Tool!$E$10+('Trajectory Map'!G1718*SIN(RADIANS(90-2*DEGREES(ASIN($D$5/2000))))/COS(RADIANS(90-2*DEGREES(ASIN($D$5/2000))))-('Trajectory Map'!G1718*'Trajectory Map'!G1718/((VLOOKUP($D$5,$AD$3:$AR$2002,15,FALSE)*4*COS(RADIANS(90-2*DEGREES(ASIN($D$5/2000))))*COS(RADIANS(90-2*DEGREES(ASIN($D$5/2000))))))))</f>
        <v>1.6611176379857922</v>
      </c>
      <c r="AD1718" s="33">
        <f t="shared" si="174"/>
        <v>1716</v>
      </c>
      <c r="AE1718" s="33">
        <f t="shared" si="171"/>
        <v>1027.2993721403707</v>
      </c>
      <c r="AH1718" s="33">
        <f t="shared" si="172"/>
        <v>59.092759235137144</v>
      </c>
      <c r="AI1718" s="33">
        <f t="shared" si="173"/>
        <v>30.907240764862856</v>
      </c>
      <c r="AK1718" s="75">
        <f t="shared" si="175"/>
        <v>-28.185518470274289</v>
      </c>
      <c r="AN1718" s="64"/>
      <c r="AQ1718" s="64"/>
      <c r="AR1718" s="75">
        <f>(SQRT((SIN(RADIANS(90-DEGREES(ASIN(AD1718/2000))))*SQRT(2*Basic!$C$4*9.81)*Tool!$B$125*SIN(RADIANS(90-DEGREES(ASIN(AD1718/2000))))*SQRT(2*Basic!$C$4*9.81)*Tool!$B$125)+(COS(RADIANS(90-DEGREES(ASIN(AD1718/2000))))*SQRT(2*Basic!$C$4*9.81)*COS(RADIANS(90-DEGREES(ASIN(AD1718/2000))))*SQRT(2*Basic!$C$4*9.81))))*(SQRT((SIN(RADIANS(90-DEGREES(ASIN(AD1718/2000))))*SQRT(2*Basic!$C$4*9.81)*Tool!$B$125*SIN(RADIANS(90-DEGREES(ASIN(AD1718/2000))))*SQRT(2*Basic!$C$4*9.81)*Tool!$B$125)+(COS(RADIANS(90-DEGREES(ASIN(AD1718/2000))))*SQRT(2*Basic!$C$4*9.81)*COS(RADIANS(90-DEGREES(ASIN(AD1718/2000))))*SQRT(2*Basic!$C$4*9.81))))/(2*9.81)</f>
        <v>1.6170728270399999</v>
      </c>
      <c r="AS1718" s="75">
        <f>(1/9.81)*((SQRT((SIN(RADIANS(90-DEGREES(ASIN(AD1718/2000))))*SQRT(2*Basic!$C$4*9.81)*Tool!$B$125*SIN(RADIANS(90-DEGREES(ASIN(AD1718/2000))))*SQRT(2*Basic!$C$4*9.81)*Tool!$B$125)+(COS(RADIANS(90-DEGREES(ASIN(AD1718/2000))))*SQRT(2*Basic!$C$4*9.81)*COS(RADIANS(90-DEGREES(ASIN(AD1718/2000))))*SQRT(2*Basic!$C$4*9.81))))*SIN(RADIANS(AK1718))+(SQRT(((SQRT((SIN(RADIANS(90-DEGREES(ASIN(AD1718/2000))))*SQRT(2*Basic!$C$4*9.81)*Tool!$B$125*SIN(RADIANS(90-DEGREES(ASIN(AD1718/2000))))*SQRT(2*Basic!$C$4*9.81)*Tool!$B$125)+(COS(RADIANS(90-DEGREES(ASIN(AD1718/2000))))*SQRT(2*Basic!$C$4*9.81)*COS(RADIANS(90-DEGREES(ASIN(AD1718/2000))))*SQRT(2*Basic!$C$4*9.81))))*SIN(RADIANS(AK1718))*(SQRT((SIN(RADIANS(90-DEGREES(ASIN(AD1718/2000))))*SQRT(2*Basic!$C$4*9.81)*Tool!$B$125*SIN(RADIANS(90-DEGREES(ASIN(AD1718/2000))))*SQRT(2*Basic!$C$4*9.81)*Tool!$B$125)+(COS(RADIANS(90-DEGREES(ASIN(AD1718/2000))))*SQRT(2*Basic!$C$4*9.81)*COS(RADIANS(90-DEGREES(ASIN(AD1718/2000))))*SQRT(2*Basic!$C$4*9.81))))*SIN(RADIANS(AK1718)))-19.62*(-Basic!$C$3))))*(SQRT((SIN(RADIANS(90-DEGREES(ASIN(AD1718/2000))))*SQRT(2*Basic!$C$4*9.81)*Tool!$B$125*SIN(RADIANS(90-DEGREES(ASIN(AD1718/2000))))*SQRT(2*Basic!$C$4*9.81)*Tool!$B$125)+(COS(RADIANS(90-DEGREES(ASIN(AD1718/2000))))*SQRT(2*Basic!$C$4*9.81)*COS(RADIANS(90-DEGREES(ASIN(AD1718/2000))))*SQRT(2*Basic!$C$4*9.81))))*COS(RADIANS(AK1718))</f>
        <v>4.3072686468474721</v>
      </c>
    </row>
    <row r="1719" spans="6:45" x14ac:dyDescent="0.3">
      <c r="F1719">
        <v>1717</v>
      </c>
      <c r="G1719" s="31">
        <f t="shared" si="170"/>
        <v>5.0617873640338473</v>
      </c>
      <c r="H1719" s="35">
        <f>Tool!$E$10+('Trajectory Map'!G1719*SIN(RADIANS(90-2*DEGREES(ASIN($D$5/2000))))/COS(RADIANS(90-2*DEGREES(ASIN($D$5/2000))))-('Trajectory Map'!G1719*'Trajectory Map'!G1719/((VLOOKUP($D$5,$AD$3:$AR$2002,15,FALSE)*4*COS(RADIANS(90-2*DEGREES(ASIN($D$5/2000))))*COS(RADIANS(90-2*DEGREES(ASIN($D$5/2000))))))))</f>
        <v>1.6556242417289813</v>
      </c>
      <c r="AD1719" s="33">
        <f t="shared" si="174"/>
        <v>1717</v>
      </c>
      <c r="AE1719" s="33">
        <f t="shared" si="171"/>
        <v>1025.6271252263173</v>
      </c>
      <c r="AH1719" s="33">
        <f t="shared" si="172"/>
        <v>59.14857786776227</v>
      </c>
      <c r="AI1719" s="33">
        <f t="shared" si="173"/>
        <v>30.85142213223773</v>
      </c>
      <c r="AK1719" s="75">
        <f t="shared" si="175"/>
        <v>-28.297155735524541</v>
      </c>
      <c r="AN1719" s="64"/>
      <c r="AQ1719" s="64"/>
      <c r="AR1719" s="75">
        <f>(SQRT((SIN(RADIANS(90-DEGREES(ASIN(AD1719/2000))))*SQRT(2*Basic!$C$4*9.81)*Tool!$B$125*SIN(RADIANS(90-DEGREES(ASIN(AD1719/2000))))*SQRT(2*Basic!$C$4*9.81)*Tool!$B$125)+(COS(RADIANS(90-DEGREES(ASIN(AD1719/2000))))*SQRT(2*Basic!$C$4*9.81)*COS(RADIANS(90-DEGREES(ASIN(AD1719/2000))))*SQRT(2*Basic!$C$4*9.81))))*(SQRT((SIN(RADIANS(90-DEGREES(ASIN(AD1719/2000))))*SQRT(2*Basic!$C$4*9.81)*Tool!$B$125*SIN(RADIANS(90-DEGREES(ASIN(AD1719/2000))))*SQRT(2*Basic!$C$4*9.81)*Tool!$B$125)+(COS(RADIANS(90-DEGREES(ASIN(AD1719/2000))))*SQRT(2*Basic!$C$4*9.81)*COS(RADIANS(90-DEGREES(ASIN(AD1719/2000))))*SQRT(2*Basic!$C$4*9.81))))/(2*9.81)</f>
        <v>1.61799318001</v>
      </c>
      <c r="AS1719" s="75">
        <f>(1/9.81)*((SQRT((SIN(RADIANS(90-DEGREES(ASIN(AD1719/2000))))*SQRT(2*Basic!$C$4*9.81)*Tool!$B$125*SIN(RADIANS(90-DEGREES(ASIN(AD1719/2000))))*SQRT(2*Basic!$C$4*9.81)*Tool!$B$125)+(COS(RADIANS(90-DEGREES(ASIN(AD1719/2000))))*SQRT(2*Basic!$C$4*9.81)*COS(RADIANS(90-DEGREES(ASIN(AD1719/2000))))*SQRT(2*Basic!$C$4*9.81))))*SIN(RADIANS(AK1719))+(SQRT(((SQRT((SIN(RADIANS(90-DEGREES(ASIN(AD1719/2000))))*SQRT(2*Basic!$C$4*9.81)*Tool!$B$125*SIN(RADIANS(90-DEGREES(ASIN(AD1719/2000))))*SQRT(2*Basic!$C$4*9.81)*Tool!$B$125)+(COS(RADIANS(90-DEGREES(ASIN(AD1719/2000))))*SQRT(2*Basic!$C$4*9.81)*COS(RADIANS(90-DEGREES(ASIN(AD1719/2000))))*SQRT(2*Basic!$C$4*9.81))))*SIN(RADIANS(AK1719))*(SQRT((SIN(RADIANS(90-DEGREES(ASIN(AD1719/2000))))*SQRT(2*Basic!$C$4*9.81)*Tool!$B$125*SIN(RADIANS(90-DEGREES(ASIN(AD1719/2000))))*SQRT(2*Basic!$C$4*9.81)*Tool!$B$125)+(COS(RADIANS(90-DEGREES(ASIN(AD1719/2000))))*SQRT(2*Basic!$C$4*9.81)*COS(RADIANS(90-DEGREES(ASIN(AD1719/2000))))*SQRT(2*Basic!$C$4*9.81))))*SIN(RADIANS(AK1719)))-19.62*(-Basic!$C$3))))*(SQRT((SIN(RADIANS(90-DEGREES(ASIN(AD1719/2000))))*SQRT(2*Basic!$C$4*9.81)*Tool!$B$125*SIN(RADIANS(90-DEGREES(ASIN(AD1719/2000))))*SQRT(2*Basic!$C$4*9.81)*Tool!$B$125)+(COS(RADIANS(90-DEGREES(ASIN(AD1719/2000))))*SQRT(2*Basic!$C$4*9.81)*COS(RADIANS(90-DEGREES(ASIN(AD1719/2000))))*SQRT(2*Basic!$C$4*9.81))))*COS(RADIANS(AK1719))</f>
        <v>4.299972117784006</v>
      </c>
    </row>
    <row r="1720" spans="6:45" x14ac:dyDescent="0.3">
      <c r="F1720">
        <v>1718</v>
      </c>
      <c r="G1720" s="31">
        <f t="shared" si="170"/>
        <v>5.0647354055970588</v>
      </c>
      <c r="H1720" s="35">
        <f>Tool!$E$10+('Trajectory Map'!G1720*SIN(RADIANS(90-2*DEGREES(ASIN($D$5/2000))))/COS(RADIANS(90-2*DEGREES(ASIN($D$5/2000))))-('Trajectory Map'!G1720*'Trajectory Map'!G1720/((VLOOKUP($D$5,$AD$3:$AR$2002,15,FALSE)*4*COS(RADIANS(90-2*DEGREES(ASIN($D$5/2000))))*COS(RADIANS(90-2*DEGREES(ASIN($D$5/2000))))))))</f>
        <v>1.6501273918786552</v>
      </c>
      <c r="AD1720" s="33">
        <f t="shared" si="174"/>
        <v>1718</v>
      </c>
      <c r="AE1720" s="33">
        <f t="shared" si="171"/>
        <v>1023.9511707107913</v>
      </c>
      <c r="AH1720" s="33">
        <f t="shared" si="172"/>
        <v>59.204487685972389</v>
      </c>
      <c r="AI1720" s="33">
        <f t="shared" si="173"/>
        <v>30.795512314027611</v>
      </c>
      <c r="AK1720" s="75">
        <f t="shared" si="175"/>
        <v>-28.408975371944777</v>
      </c>
      <c r="AN1720" s="64"/>
      <c r="AQ1720" s="64"/>
      <c r="AR1720" s="75">
        <f>(SQRT((SIN(RADIANS(90-DEGREES(ASIN(AD1720/2000))))*SQRT(2*Basic!$C$4*9.81)*Tool!$B$125*SIN(RADIANS(90-DEGREES(ASIN(AD1720/2000))))*SQRT(2*Basic!$C$4*9.81)*Tool!$B$125)+(COS(RADIANS(90-DEGREES(ASIN(AD1720/2000))))*SQRT(2*Basic!$C$4*9.81)*COS(RADIANS(90-DEGREES(ASIN(AD1720/2000))))*SQRT(2*Basic!$C$4*9.81))))*(SQRT((SIN(RADIANS(90-DEGREES(ASIN(AD1720/2000))))*SQRT(2*Basic!$C$4*9.81)*Tool!$B$125*SIN(RADIANS(90-DEGREES(ASIN(AD1720/2000))))*SQRT(2*Basic!$C$4*9.81)*Tool!$B$125)+(COS(RADIANS(90-DEGREES(ASIN(AD1720/2000))))*SQRT(2*Basic!$C$4*9.81)*COS(RADIANS(90-DEGREES(ASIN(AD1720/2000))))*SQRT(2*Basic!$C$4*9.81))))/(2*9.81)</f>
        <v>1.6189140691600001</v>
      </c>
      <c r="AS1720" s="75">
        <f>(1/9.81)*((SQRT((SIN(RADIANS(90-DEGREES(ASIN(AD1720/2000))))*SQRT(2*Basic!$C$4*9.81)*Tool!$B$125*SIN(RADIANS(90-DEGREES(ASIN(AD1720/2000))))*SQRT(2*Basic!$C$4*9.81)*Tool!$B$125)+(COS(RADIANS(90-DEGREES(ASIN(AD1720/2000))))*SQRT(2*Basic!$C$4*9.81)*COS(RADIANS(90-DEGREES(ASIN(AD1720/2000))))*SQRT(2*Basic!$C$4*9.81))))*SIN(RADIANS(AK1720))+(SQRT(((SQRT((SIN(RADIANS(90-DEGREES(ASIN(AD1720/2000))))*SQRT(2*Basic!$C$4*9.81)*Tool!$B$125*SIN(RADIANS(90-DEGREES(ASIN(AD1720/2000))))*SQRT(2*Basic!$C$4*9.81)*Tool!$B$125)+(COS(RADIANS(90-DEGREES(ASIN(AD1720/2000))))*SQRT(2*Basic!$C$4*9.81)*COS(RADIANS(90-DEGREES(ASIN(AD1720/2000))))*SQRT(2*Basic!$C$4*9.81))))*SIN(RADIANS(AK1720))*(SQRT((SIN(RADIANS(90-DEGREES(ASIN(AD1720/2000))))*SQRT(2*Basic!$C$4*9.81)*Tool!$B$125*SIN(RADIANS(90-DEGREES(ASIN(AD1720/2000))))*SQRT(2*Basic!$C$4*9.81)*Tool!$B$125)+(COS(RADIANS(90-DEGREES(ASIN(AD1720/2000))))*SQRT(2*Basic!$C$4*9.81)*COS(RADIANS(90-DEGREES(ASIN(AD1720/2000))))*SQRT(2*Basic!$C$4*9.81))))*SIN(RADIANS(AK1720)))-19.62*(-Basic!$C$3))))*(SQRT((SIN(RADIANS(90-DEGREES(ASIN(AD1720/2000))))*SQRT(2*Basic!$C$4*9.81)*Tool!$B$125*SIN(RADIANS(90-DEGREES(ASIN(AD1720/2000))))*SQRT(2*Basic!$C$4*9.81)*Tool!$B$125)+(COS(RADIANS(90-DEGREES(ASIN(AD1720/2000))))*SQRT(2*Basic!$C$4*9.81)*COS(RADIANS(90-DEGREES(ASIN(AD1720/2000))))*SQRT(2*Basic!$C$4*9.81))))*COS(RADIANS(AK1720))</f>
        <v>4.2926560830104474</v>
      </c>
    </row>
    <row r="1721" spans="6:45" x14ac:dyDescent="0.3">
      <c r="F1721">
        <v>1719</v>
      </c>
      <c r="G1721" s="31">
        <f t="shared" si="170"/>
        <v>5.0676834471602694</v>
      </c>
      <c r="H1721" s="35">
        <f>Tool!$E$10+('Trajectory Map'!G1721*SIN(RADIANS(90-2*DEGREES(ASIN($D$5/2000))))/COS(RADIANS(90-2*DEGREES(ASIN($D$5/2000))))-('Trajectory Map'!G1721*'Trajectory Map'!G1721/((VLOOKUP($D$5,$AD$3:$AR$2002,15,FALSE)*4*COS(RADIANS(90-2*DEGREES(ASIN($D$5/2000))))*COS(RADIANS(90-2*DEGREES(ASIN($D$5/2000))))))))</f>
        <v>1.6446270884348184</v>
      </c>
      <c r="AD1721" s="33">
        <f t="shared" si="174"/>
        <v>1719</v>
      </c>
      <c r="AE1721" s="33">
        <f t="shared" si="171"/>
        <v>1022.2714903586033</v>
      </c>
      <c r="AH1721" s="33">
        <f t="shared" si="172"/>
        <v>59.26048919161672</v>
      </c>
      <c r="AI1721" s="33">
        <f t="shared" si="173"/>
        <v>30.73951080838328</v>
      </c>
      <c r="AK1721" s="75">
        <f t="shared" si="175"/>
        <v>-28.520978383233441</v>
      </c>
      <c r="AN1721" s="64"/>
      <c r="AQ1721" s="64"/>
      <c r="AR1721" s="75">
        <f>(SQRT((SIN(RADIANS(90-DEGREES(ASIN(AD1721/2000))))*SQRT(2*Basic!$C$4*9.81)*Tool!$B$125*SIN(RADIANS(90-DEGREES(ASIN(AD1721/2000))))*SQRT(2*Basic!$C$4*9.81)*Tool!$B$125)+(COS(RADIANS(90-DEGREES(ASIN(AD1721/2000))))*SQRT(2*Basic!$C$4*9.81)*COS(RADIANS(90-DEGREES(ASIN(AD1721/2000))))*SQRT(2*Basic!$C$4*9.81))))*(SQRT((SIN(RADIANS(90-DEGREES(ASIN(AD1721/2000))))*SQRT(2*Basic!$C$4*9.81)*Tool!$B$125*SIN(RADIANS(90-DEGREES(ASIN(AD1721/2000))))*SQRT(2*Basic!$C$4*9.81)*Tool!$B$125)+(COS(RADIANS(90-DEGREES(ASIN(AD1721/2000))))*SQRT(2*Basic!$C$4*9.81)*COS(RADIANS(90-DEGREES(ASIN(AD1721/2000))))*SQRT(2*Basic!$C$4*9.81))))/(2*9.81)</f>
        <v>1.61983549449</v>
      </c>
      <c r="AS1721" s="75">
        <f>(1/9.81)*((SQRT((SIN(RADIANS(90-DEGREES(ASIN(AD1721/2000))))*SQRT(2*Basic!$C$4*9.81)*Tool!$B$125*SIN(RADIANS(90-DEGREES(ASIN(AD1721/2000))))*SQRT(2*Basic!$C$4*9.81)*Tool!$B$125)+(COS(RADIANS(90-DEGREES(ASIN(AD1721/2000))))*SQRT(2*Basic!$C$4*9.81)*COS(RADIANS(90-DEGREES(ASIN(AD1721/2000))))*SQRT(2*Basic!$C$4*9.81))))*SIN(RADIANS(AK1721))+(SQRT(((SQRT((SIN(RADIANS(90-DEGREES(ASIN(AD1721/2000))))*SQRT(2*Basic!$C$4*9.81)*Tool!$B$125*SIN(RADIANS(90-DEGREES(ASIN(AD1721/2000))))*SQRT(2*Basic!$C$4*9.81)*Tool!$B$125)+(COS(RADIANS(90-DEGREES(ASIN(AD1721/2000))))*SQRT(2*Basic!$C$4*9.81)*COS(RADIANS(90-DEGREES(ASIN(AD1721/2000))))*SQRT(2*Basic!$C$4*9.81))))*SIN(RADIANS(AK1721))*(SQRT((SIN(RADIANS(90-DEGREES(ASIN(AD1721/2000))))*SQRT(2*Basic!$C$4*9.81)*Tool!$B$125*SIN(RADIANS(90-DEGREES(ASIN(AD1721/2000))))*SQRT(2*Basic!$C$4*9.81)*Tool!$B$125)+(COS(RADIANS(90-DEGREES(ASIN(AD1721/2000))))*SQRT(2*Basic!$C$4*9.81)*COS(RADIANS(90-DEGREES(ASIN(AD1721/2000))))*SQRT(2*Basic!$C$4*9.81))))*SIN(RADIANS(AK1721)))-19.62*(-Basic!$C$3))))*(SQRT((SIN(RADIANS(90-DEGREES(ASIN(AD1721/2000))))*SQRT(2*Basic!$C$4*9.81)*Tool!$B$125*SIN(RADIANS(90-DEGREES(ASIN(AD1721/2000))))*SQRT(2*Basic!$C$4*9.81)*Tool!$B$125)+(COS(RADIANS(90-DEGREES(ASIN(AD1721/2000))))*SQRT(2*Basic!$C$4*9.81)*COS(RADIANS(90-DEGREES(ASIN(AD1721/2000))))*SQRT(2*Basic!$C$4*9.81))))*COS(RADIANS(AK1721))</f>
        <v>4.2853204986186375</v>
      </c>
    </row>
    <row r="1722" spans="6:45" x14ac:dyDescent="0.3">
      <c r="F1722">
        <v>1720</v>
      </c>
      <c r="G1722" s="31">
        <f t="shared" si="170"/>
        <v>5.0706314887234809</v>
      </c>
      <c r="H1722" s="35">
        <f>Tool!$E$10+('Trajectory Map'!G1722*SIN(RADIANS(90-2*DEGREES(ASIN($D$5/2000))))/COS(RADIANS(90-2*DEGREES(ASIN($D$5/2000))))-('Trajectory Map'!G1722*'Trajectory Map'!G1722/((VLOOKUP($D$5,$AD$3:$AR$2002,15,FALSE)*4*COS(RADIANS(90-2*DEGREES(ASIN($D$5/2000))))*COS(RADIANS(90-2*DEGREES(ASIN($D$5/2000))))))))</f>
        <v>1.6391233313974656</v>
      </c>
      <c r="AD1722" s="33">
        <f t="shared" si="174"/>
        <v>1720</v>
      </c>
      <c r="AE1722" s="33">
        <f t="shared" si="171"/>
        <v>1020.5880657738459</v>
      </c>
      <c r="AH1722" s="33">
        <f t="shared" si="172"/>
        <v>59.316582891024183</v>
      </c>
      <c r="AI1722" s="33">
        <f t="shared" si="173"/>
        <v>30.683417108975817</v>
      </c>
      <c r="AK1722" s="75">
        <f t="shared" si="175"/>
        <v>-28.633165782048366</v>
      </c>
      <c r="AN1722" s="64"/>
      <c r="AQ1722" s="64"/>
      <c r="AR1722" s="75">
        <f>(SQRT((SIN(RADIANS(90-DEGREES(ASIN(AD1722/2000))))*SQRT(2*Basic!$C$4*9.81)*Tool!$B$125*SIN(RADIANS(90-DEGREES(ASIN(AD1722/2000))))*SQRT(2*Basic!$C$4*9.81)*Tool!$B$125)+(COS(RADIANS(90-DEGREES(ASIN(AD1722/2000))))*SQRT(2*Basic!$C$4*9.81)*COS(RADIANS(90-DEGREES(ASIN(AD1722/2000))))*SQRT(2*Basic!$C$4*9.81))))*(SQRT((SIN(RADIANS(90-DEGREES(ASIN(AD1722/2000))))*SQRT(2*Basic!$C$4*9.81)*Tool!$B$125*SIN(RADIANS(90-DEGREES(ASIN(AD1722/2000))))*SQRT(2*Basic!$C$4*9.81)*Tool!$B$125)+(COS(RADIANS(90-DEGREES(ASIN(AD1722/2000))))*SQRT(2*Basic!$C$4*9.81)*COS(RADIANS(90-DEGREES(ASIN(AD1722/2000))))*SQRT(2*Basic!$C$4*9.81))))/(2*9.81)</f>
        <v>1.6207574559999998</v>
      </c>
      <c r="AS1722" s="75">
        <f>(1/9.81)*((SQRT((SIN(RADIANS(90-DEGREES(ASIN(AD1722/2000))))*SQRT(2*Basic!$C$4*9.81)*Tool!$B$125*SIN(RADIANS(90-DEGREES(ASIN(AD1722/2000))))*SQRT(2*Basic!$C$4*9.81)*Tool!$B$125)+(COS(RADIANS(90-DEGREES(ASIN(AD1722/2000))))*SQRT(2*Basic!$C$4*9.81)*COS(RADIANS(90-DEGREES(ASIN(AD1722/2000))))*SQRT(2*Basic!$C$4*9.81))))*SIN(RADIANS(AK1722))+(SQRT(((SQRT((SIN(RADIANS(90-DEGREES(ASIN(AD1722/2000))))*SQRT(2*Basic!$C$4*9.81)*Tool!$B$125*SIN(RADIANS(90-DEGREES(ASIN(AD1722/2000))))*SQRT(2*Basic!$C$4*9.81)*Tool!$B$125)+(COS(RADIANS(90-DEGREES(ASIN(AD1722/2000))))*SQRT(2*Basic!$C$4*9.81)*COS(RADIANS(90-DEGREES(ASIN(AD1722/2000))))*SQRT(2*Basic!$C$4*9.81))))*SIN(RADIANS(AK1722))*(SQRT((SIN(RADIANS(90-DEGREES(ASIN(AD1722/2000))))*SQRT(2*Basic!$C$4*9.81)*Tool!$B$125*SIN(RADIANS(90-DEGREES(ASIN(AD1722/2000))))*SQRT(2*Basic!$C$4*9.81)*Tool!$B$125)+(COS(RADIANS(90-DEGREES(ASIN(AD1722/2000))))*SQRT(2*Basic!$C$4*9.81)*COS(RADIANS(90-DEGREES(ASIN(AD1722/2000))))*SQRT(2*Basic!$C$4*9.81))))*SIN(RADIANS(AK1722)))-19.62*(-Basic!$C$3))))*(SQRT((SIN(RADIANS(90-DEGREES(ASIN(AD1722/2000))))*SQRT(2*Basic!$C$4*9.81)*Tool!$B$125*SIN(RADIANS(90-DEGREES(ASIN(AD1722/2000))))*SQRT(2*Basic!$C$4*9.81)*Tool!$B$125)+(COS(RADIANS(90-DEGREES(ASIN(AD1722/2000))))*SQRT(2*Basic!$C$4*9.81)*COS(RADIANS(90-DEGREES(ASIN(AD1722/2000))))*SQRT(2*Basic!$C$4*9.81))))*COS(RADIANS(AK1722))</f>
        <v>4.2779653201502539</v>
      </c>
    </row>
    <row r="1723" spans="6:45" x14ac:dyDescent="0.3">
      <c r="F1723">
        <v>1721</v>
      </c>
      <c r="G1723" s="31">
        <f t="shared" si="170"/>
        <v>5.0735795302866924</v>
      </c>
      <c r="H1723" s="35">
        <f>Tool!$E$10+('Trajectory Map'!G1723*SIN(RADIANS(90-2*DEGREES(ASIN($D$5/2000))))/COS(RADIANS(90-2*DEGREES(ASIN($D$5/2000))))-('Trajectory Map'!G1723*'Trajectory Map'!G1723/((VLOOKUP($D$5,$AD$3:$AR$2002,15,FALSE)*4*COS(RADIANS(90-2*DEGREES(ASIN($D$5/2000))))*COS(RADIANS(90-2*DEGREES(ASIN($D$5/2000))))))))</f>
        <v>1.6336161207665985</v>
      </c>
      <c r="AD1723" s="33">
        <f t="shared" si="174"/>
        <v>1721</v>
      </c>
      <c r="AE1723" s="33">
        <f t="shared" si="171"/>
        <v>1018.900878397894</v>
      </c>
      <c r="AH1723" s="33">
        <f t="shared" si="172"/>
        <v>59.372769295059641</v>
      </c>
      <c r="AI1723" s="33">
        <f t="shared" si="173"/>
        <v>30.627230704940359</v>
      </c>
      <c r="AK1723" s="75">
        <f t="shared" si="175"/>
        <v>-28.745538590119281</v>
      </c>
      <c r="AN1723" s="64"/>
      <c r="AQ1723" s="64"/>
      <c r="AR1723" s="75">
        <f>(SQRT((SIN(RADIANS(90-DEGREES(ASIN(AD1723/2000))))*SQRT(2*Basic!$C$4*9.81)*Tool!$B$125*SIN(RADIANS(90-DEGREES(ASIN(AD1723/2000))))*SQRT(2*Basic!$C$4*9.81)*Tool!$B$125)+(COS(RADIANS(90-DEGREES(ASIN(AD1723/2000))))*SQRT(2*Basic!$C$4*9.81)*COS(RADIANS(90-DEGREES(ASIN(AD1723/2000))))*SQRT(2*Basic!$C$4*9.81))))*(SQRT((SIN(RADIANS(90-DEGREES(ASIN(AD1723/2000))))*SQRT(2*Basic!$C$4*9.81)*Tool!$B$125*SIN(RADIANS(90-DEGREES(ASIN(AD1723/2000))))*SQRT(2*Basic!$C$4*9.81)*Tool!$B$125)+(COS(RADIANS(90-DEGREES(ASIN(AD1723/2000))))*SQRT(2*Basic!$C$4*9.81)*COS(RADIANS(90-DEGREES(ASIN(AD1723/2000))))*SQRT(2*Basic!$C$4*9.81))))/(2*9.81)</f>
        <v>1.6216799536899997</v>
      </c>
      <c r="AS1723" s="75">
        <f>(1/9.81)*((SQRT((SIN(RADIANS(90-DEGREES(ASIN(AD1723/2000))))*SQRT(2*Basic!$C$4*9.81)*Tool!$B$125*SIN(RADIANS(90-DEGREES(ASIN(AD1723/2000))))*SQRT(2*Basic!$C$4*9.81)*Tool!$B$125)+(COS(RADIANS(90-DEGREES(ASIN(AD1723/2000))))*SQRT(2*Basic!$C$4*9.81)*COS(RADIANS(90-DEGREES(ASIN(AD1723/2000))))*SQRT(2*Basic!$C$4*9.81))))*SIN(RADIANS(AK1723))+(SQRT(((SQRT((SIN(RADIANS(90-DEGREES(ASIN(AD1723/2000))))*SQRT(2*Basic!$C$4*9.81)*Tool!$B$125*SIN(RADIANS(90-DEGREES(ASIN(AD1723/2000))))*SQRT(2*Basic!$C$4*9.81)*Tool!$B$125)+(COS(RADIANS(90-DEGREES(ASIN(AD1723/2000))))*SQRT(2*Basic!$C$4*9.81)*COS(RADIANS(90-DEGREES(ASIN(AD1723/2000))))*SQRT(2*Basic!$C$4*9.81))))*SIN(RADIANS(AK1723))*(SQRT((SIN(RADIANS(90-DEGREES(ASIN(AD1723/2000))))*SQRT(2*Basic!$C$4*9.81)*Tool!$B$125*SIN(RADIANS(90-DEGREES(ASIN(AD1723/2000))))*SQRT(2*Basic!$C$4*9.81)*Tool!$B$125)+(COS(RADIANS(90-DEGREES(ASIN(AD1723/2000))))*SQRT(2*Basic!$C$4*9.81)*COS(RADIANS(90-DEGREES(ASIN(AD1723/2000))))*SQRT(2*Basic!$C$4*9.81))))*SIN(RADIANS(AK1723)))-19.62*(-Basic!$C$3))))*(SQRT((SIN(RADIANS(90-DEGREES(ASIN(AD1723/2000))))*SQRT(2*Basic!$C$4*9.81)*Tool!$B$125*SIN(RADIANS(90-DEGREES(ASIN(AD1723/2000))))*SQRT(2*Basic!$C$4*9.81)*Tool!$B$125)+(COS(RADIANS(90-DEGREES(ASIN(AD1723/2000))))*SQRT(2*Basic!$C$4*9.81)*COS(RADIANS(90-DEGREES(ASIN(AD1723/2000))))*SQRT(2*Basic!$C$4*9.81))))*COS(RADIANS(AK1723))</f>
        <v>4.2705905025890107</v>
      </c>
    </row>
    <row r="1724" spans="6:45" x14ac:dyDescent="0.3">
      <c r="F1724">
        <v>1722</v>
      </c>
      <c r="G1724" s="31">
        <f t="shared" si="170"/>
        <v>5.0765275718499039</v>
      </c>
      <c r="H1724" s="35">
        <f>Tool!$E$10+('Trajectory Map'!G1724*SIN(RADIANS(90-2*DEGREES(ASIN($D$5/2000))))/COS(RADIANS(90-2*DEGREES(ASIN($D$5/2000))))-('Trajectory Map'!G1724*'Trajectory Map'!G1724/((VLOOKUP($D$5,$AD$3:$AR$2002,15,FALSE)*4*COS(RADIANS(90-2*DEGREES(ASIN($D$5/2000))))*COS(RADIANS(90-2*DEGREES(ASIN($D$5/2000))))))))</f>
        <v>1.6281054565422162</v>
      </c>
      <c r="AD1724" s="33">
        <f t="shared" si="174"/>
        <v>1722</v>
      </c>
      <c r="AE1724" s="33">
        <f t="shared" si="171"/>
        <v>1017.2099095073741</v>
      </c>
      <c r="AH1724" s="33">
        <f t="shared" si="172"/>
        <v>59.429048919180907</v>
      </c>
      <c r="AI1724" s="33">
        <f t="shared" si="173"/>
        <v>30.570951080819093</v>
      </c>
      <c r="AK1724" s="75">
        <f t="shared" si="175"/>
        <v>-28.858097838361815</v>
      </c>
      <c r="AN1724" s="64"/>
      <c r="AQ1724" s="64"/>
      <c r="AR1724" s="75">
        <f>(SQRT((SIN(RADIANS(90-DEGREES(ASIN(AD1724/2000))))*SQRT(2*Basic!$C$4*9.81)*Tool!$B$125*SIN(RADIANS(90-DEGREES(ASIN(AD1724/2000))))*SQRT(2*Basic!$C$4*9.81)*Tool!$B$125)+(COS(RADIANS(90-DEGREES(ASIN(AD1724/2000))))*SQRT(2*Basic!$C$4*9.81)*COS(RADIANS(90-DEGREES(ASIN(AD1724/2000))))*SQRT(2*Basic!$C$4*9.81))))*(SQRT((SIN(RADIANS(90-DEGREES(ASIN(AD1724/2000))))*SQRT(2*Basic!$C$4*9.81)*Tool!$B$125*SIN(RADIANS(90-DEGREES(ASIN(AD1724/2000))))*SQRT(2*Basic!$C$4*9.81)*Tool!$B$125)+(COS(RADIANS(90-DEGREES(ASIN(AD1724/2000))))*SQRT(2*Basic!$C$4*9.81)*COS(RADIANS(90-DEGREES(ASIN(AD1724/2000))))*SQRT(2*Basic!$C$4*9.81))))/(2*9.81)</f>
        <v>1.6226029875600001</v>
      </c>
      <c r="AS1724" s="75">
        <f>(1/9.81)*((SQRT((SIN(RADIANS(90-DEGREES(ASIN(AD1724/2000))))*SQRT(2*Basic!$C$4*9.81)*Tool!$B$125*SIN(RADIANS(90-DEGREES(ASIN(AD1724/2000))))*SQRT(2*Basic!$C$4*9.81)*Tool!$B$125)+(COS(RADIANS(90-DEGREES(ASIN(AD1724/2000))))*SQRT(2*Basic!$C$4*9.81)*COS(RADIANS(90-DEGREES(ASIN(AD1724/2000))))*SQRT(2*Basic!$C$4*9.81))))*SIN(RADIANS(AK1724))+(SQRT(((SQRT((SIN(RADIANS(90-DEGREES(ASIN(AD1724/2000))))*SQRT(2*Basic!$C$4*9.81)*Tool!$B$125*SIN(RADIANS(90-DEGREES(ASIN(AD1724/2000))))*SQRT(2*Basic!$C$4*9.81)*Tool!$B$125)+(COS(RADIANS(90-DEGREES(ASIN(AD1724/2000))))*SQRT(2*Basic!$C$4*9.81)*COS(RADIANS(90-DEGREES(ASIN(AD1724/2000))))*SQRT(2*Basic!$C$4*9.81))))*SIN(RADIANS(AK1724))*(SQRT((SIN(RADIANS(90-DEGREES(ASIN(AD1724/2000))))*SQRT(2*Basic!$C$4*9.81)*Tool!$B$125*SIN(RADIANS(90-DEGREES(ASIN(AD1724/2000))))*SQRT(2*Basic!$C$4*9.81)*Tool!$B$125)+(COS(RADIANS(90-DEGREES(ASIN(AD1724/2000))))*SQRT(2*Basic!$C$4*9.81)*COS(RADIANS(90-DEGREES(ASIN(AD1724/2000))))*SQRT(2*Basic!$C$4*9.81))))*SIN(RADIANS(AK1724)))-19.62*(-Basic!$C$3))))*(SQRT((SIN(RADIANS(90-DEGREES(ASIN(AD1724/2000))))*SQRT(2*Basic!$C$4*9.81)*Tool!$B$125*SIN(RADIANS(90-DEGREES(ASIN(AD1724/2000))))*SQRT(2*Basic!$C$4*9.81)*Tool!$B$125)+(COS(RADIANS(90-DEGREES(ASIN(AD1724/2000))))*SQRT(2*Basic!$C$4*9.81)*COS(RADIANS(90-DEGREES(ASIN(AD1724/2000))))*SQRT(2*Basic!$C$4*9.81))))*COS(RADIANS(AK1724))</f>
        <v>4.263196000352754</v>
      </c>
    </row>
    <row r="1725" spans="6:45" x14ac:dyDescent="0.3">
      <c r="F1725">
        <v>1723</v>
      </c>
      <c r="G1725" s="31">
        <f t="shared" si="170"/>
        <v>5.0794756134131154</v>
      </c>
      <c r="H1725" s="35">
        <f>Tool!$E$10+('Trajectory Map'!G1725*SIN(RADIANS(90-2*DEGREES(ASIN($D$5/2000))))/COS(RADIANS(90-2*DEGREES(ASIN($D$5/2000))))-('Trajectory Map'!G1725*'Trajectory Map'!G1725/((VLOOKUP($D$5,$AD$3:$AR$2002,15,FALSE)*4*COS(RADIANS(90-2*DEGREES(ASIN($D$5/2000))))*COS(RADIANS(90-2*DEGREES(ASIN($D$5/2000))))))))</f>
        <v>1.6225913387243205</v>
      </c>
      <c r="AD1725" s="33">
        <f t="shared" si="174"/>
        <v>1723</v>
      </c>
      <c r="AE1725" s="33">
        <f t="shared" si="171"/>
        <v>1015.5151402120995</v>
      </c>
      <c r="AH1725" s="33">
        <f t="shared" si="172"/>
        <v>59.48542228349681</v>
      </c>
      <c r="AI1725" s="33">
        <f t="shared" si="173"/>
        <v>30.51457771650319</v>
      </c>
      <c r="AK1725" s="75">
        <f t="shared" si="175"/>
        <v>-28.97084456699362</v>
      </c>
      <c r="AN1725" s="64"/>
      <c r="AQ1725" s="64"/>
      <c r="AR1725" s="75">
        <f>(SQRT((SIN(RADIANS(90-DEGREES(ASIN(AD1725/2000))))*SQRT(2*Basic!$C$4*9.81)*Tool!$B$125*SIN(RADIANS(90-DEGREES(ASIN(AD1725/2000))))*SQRT(2*Basic!$C$4*9.81)*Tool!$B$125)+(COS(RADIANS(90-DEGREES(ASIN(AD1725/2000))))*SQRT(2*Basic!$C$4*9.81)*COS(RADIANS(90-DEGREES(ASIN(AD1725/2000))))*SQRT(2*Basic!$C$4*9.81))))*(SQRT((SIN(RADIANS(90-DEGREES(ASIN(AD1725/2000))))*SQRT(2*Basic!$C$4*9.81)*Tool!$B$125*SIN(RADIANS(90-DEGREES(ASIN(AD1725/2000))))*SQRT(2*Basic!$C$4*9.81)*Tool!$B$125)+(COS(RADIANS(90-DEGREES(ASIN(AD1725/2000))))*SQRT(2*Basic!$C$4*9.81)*COS(RADIANS(90-DEGREES(ASIN(AD1725/2000))))*SQRT(2*Basic!$C$4*9.81))))/(2*9.81)</f>
        <v>1.6235265576100004</v>
      </c>
      <c r="AS1725" s="75">
        <f>(1/9.81)*((SQRT((SIN(RADIANS(90-DEGREES(ASIN(AD1725/2000))))*SQRT(2*Basic!$C$4*9.81)*Tool!$B$125*SIN(RADIANS(90-DEGREES(ASIN(AD1725/2000))))*SQRT(2*Basic!$C$4*9.81)*Tool!$B$125)+(COS(RADIANS(90-DEGREES(ASIN(AD1725/2000))))*SQRT(2*Basic!$C$4*9.81)*COS(RADIANS(90-DEGREES(ASIN(AD1725/2000))))*SQRT(2*Basic!$C$4*9.81))))*SIN(RADIANS(AK1725))+(SQRT(((SQRT((SIN(RADIANS(90-DEGREES(ASIN(AD1725/2000))))*SQRT(2*Basic!$C$4*9.81)*Tool!$B$125*SIN(RADIANS(90-DEGREES(ASIN(AD1725/2000))))*SQRT(2*Basic!$C$4*9.81)*Tool!$B$125)+(COS(RADIANS(90-DEGREES(ASIN(AD1725/2000))))*SQRT(2*Basic!$C$4*9.81)*COS(RADIANS(90-DEGREES(ASIN(AD1725/2000))))*SQRT(2*Basic!$C$4*9.81))))*SIN(RADIANS(AK1725))*(SQRT((SIN(RADIANS(90-DEGREES(ASIN(AD1725/2000))))*SQRT(2*Basic!$C$4*9.81)*Tool!$B$125*SIN(RADIANS(90-DEGREES(ASIN(AD1725/2000))))*SQRT(2*Basic!$C$4*9.81)*Tool!$B$125)+(COS(RADIANS(90-DEGREES(ASIN(AD1725/2000))))*SQRT(2*Basic!$C$4*9.81)*COS(RADIANS(90-DEGREES(ASIN(AD1725/2000))))*SQRT(2*Basic!$C$4*9.81))))*SIN(RADIANS(AK1725)))-19.62*(-Basic!$C$3))))*(SQRT((SIN(RADIANS(90-DEGREES(ASIN(AD1725/2000))))*SQRT(2*Basic!$C$4*9.81)*Tool!$B$125*SIN(RADIANS(90-DEGREES(ASIN(AD1725/2000))))*SQRT(2*Basic!$C$4*9.81)*Tool!$B$125)+(COS(RADIANS(90-DEGREES(ASIN(AD1725/2000))))*SQRT(2*Basic!$C$4*9.81)*COS(RADIANS(90-DEGREES(ASIN(AD1725/2000))))*SQRT(2*Basic!$C$4*9.81))))*COS(RADIANS(AK1725))</f>
        <v>4.2557817672854252</v>
      </c>
    </row>
    <row r="1726" spans="6:45" x14ac:dyDescent="0.3">
      <c r="F1726">
        <v>1724</v>
      </c>
      <c r="G1726" s="31">
        <f t="shared" si="170"/>
        <v>5.082423654976326</v>
      </c>
      <c r="H1726" s="35">
        <f>Tool!$E$10+('Trajectory Map'!G1726*SIN(RADIANS(90-2*DEGREES(ASIN($D$5/2000))))/COS(RADIANS(90-2*DEGREES(ASIN($D$5/2000))))-('Trajectory Map'!G1726*'Trajectory Map'!G1726/((VLOOKUP($D$5,$AD$3:$AR$2002,15,FALSE)*4*COS(RADIANS(90-2*DEGREES(ASIN($D$5/2000))))*COS(RADIANS(90-2*DEGREES(ASIN($D$5/2000))))))))</f>
        <v>1.6170737673129123</v>
      </c>
      <c r="AD1726" s="33">
        <f t="shared" si="174"/>
        <v>1724</v>
      </c>
      <c r="AE1726" s="33">
        <f t="shared" si="171"/>
        <v>1013.8165514529736</v>
      </c>
      <c r="AH1726" s="33">
        <f t="shared" si="172"/>
        <v>59.541889912825987</v>
      </c>
      <c r="AI1726" s="33">
        <f t="shared" si="173"/>
        <v>30.458110087174013</v>
      </c>
      <c r="AK1726" s="75">
        <f t="shared" si="175"/>
        <v>-29.083779825651973</v>
      </c>
      <c r="AN1726" s="64"/>
      <c r="AQ1726" s="64"/>
      <c r="AR1726" s="75">
        <f>(SQRT((SIN(RADIANS(90-DEGREES(ASIN(AD1726/2000))))*SQRT(2*Basic!$C$4*9.81)*Tool!$B$125*SIN(RADIANS(90-DEGREES(ASIN(AD1726/2000))))*SQRT(2*Basic!$C$4*9.81)*Tool!$B$125)+(COS(RADIANS(90-DEGREES(ASIN(AD1726/2000))))*SQRT(2*Basic!$C$4*9.81)*COS(RADIANS(90-DEGREES(ASIN(AD1726/2000))))*SQRT(2*Basic!$C$4*9.81))))*(SQRT((SIN(RADIANS(90-DEGREES(ASIN(AD1726/2000))))*SQRT(2*Basic!$C$4*9.81)*Tool!$B$125*SIN(RADIANS(90-DEGREES(ASIN(AD1726/2000))))*SQRT(2*Basic!$C$4*9.81)*Tool!$B$125)+(COS(RADIANS(90-DEGREES(ASIN(AD1726/2000))))*SQRT(2*Basic!$C$4*9.81)*COS(RADIANS(90-DEGREES(ASIN(AD1726/2000))))*SQRT(2*Basic!$C$4*9.81))))/(2*9.81)</f>
        <v>1.6244506638399998</v>
      </c>
      <c r="AS1726" s="75">
        <f>(1/9.81)*((SQRT((SIN(RADIANS(90-DEGREES(ASIN(AD1726/2000))))*SQRT(2*Basic!$C$4*9.81)*Tool!$B$125*SIN(RADIANS(90-DEGREES(ASIN(AD1726/2000))))*SQRT(2*Basic!$C$4*9.81)*Tool!$B$125)+(COS(RADIANS(90-DEGREES(ASIN(AD1726/2000))))*SQRT(2*Basic!$C$4*9.81)*COS(RADIANS(90-DEGREES(ASIN(AD1726/2000))))*SQRT(2*Basic!$C$4*9.81))))*SIN(RADIANS(AK1726))+(SQRT(((SQRT((SIN(RADIANS(90-DEGREES(ASIN(AD1726/2000))))*SQRT(2*Basic!$C$4*9.81)*Tool!$B$125*SIN(RADIANS(90-DEGREES(ASIN(AD1726/2000))))*SQRT(2*Basic!$C$4*9.81)*Tool!$B$125)+(COS(RADIANS(90-DEGREES(ASIN(AD1726/2000))))*SQRT(2*Basic!$C$4*9.81)*COS(RADIANS(90-DEGREES(ASIN(AD1726/2000))))*SQRT(2*Basic!$C$4*9.81))))*SIN(RADIANS(AK1726))*(SQRT((SIN(RADIANS(90-DEGREES(ASIN(AD1726/2000))))*SQRT(2*Basic!$C$4*9.81)*Tool!$B$125*SIN(RADIANS(90-DEGREES(ASIN(AD1726/2000))))*SQRT(2*Basic!$C$4*9.81)*Tool!$B$125)+(COS(RADIANS(90-DEGREES(ASIN(AD1726/2000))))*SQRT(2*Basic!$C$4*9.81)*COS(RADIANS(90-DEGREES(ASIN(AD1726/2000))))*SQRT(2*Basic!$C$4*9.81))))*SIN(RADIANS(AK1726)))-19.62*(-Basic!$C$3))))*(SQRT((SIN(RADIANS(90-DEGREES(ASIN(AD1726/2000))))*SQRT(2*Basic!$C$4*9.81)*Tool!$B$125*SIN(RADIANS(90-DEGREES(ASIN(AD1726/2000))))*SQRT(2*Basic!$C$4*9.81)*Tool!$B$125)+(COS(RADIANS(90-DEGREES(ASIN(AD1726/2000))))*SQRT(2*Basic!$C$4*9.81)*COS(RADIANS(90-DEGREES(ASIN(AD1726/2000))))*SQRT(2*Basic!$C$4*9.81))))*COS(RADIANS(AK1726))</f>
        <v>4.2483477566489194</v>
      </c>
    </row>
    <row r="1727" spans="6:45" x14ac:dyDescent="0.3">
      <c r="F1727">
        <v>1725</v>
      </c>
      <c r="G1727" s="31">
        <f t="shared" si="170"/>
        <v>5.0853716965395375</v>
      </c>
      <c r="H1727" s="35">
        <f>Tool!$E$10+('Trajectory Map'!G1727*SIN(RADIANS(90-2*DEGREES(ASIN($D$5/2000))))/COS(RADIANS(90-2*DEGREES(ASIN($D$5/2000))))-('Trajectory Map'!G1727*'Trajectory Map'!G1727/((VLOOKUP($D$5,$AD$3:$AR$2002,15,FALSE)*4*COS(RADIANS(90-2*DEGREES(ASIN($D$5/2000))))*COS(RADIANS(90-2*DEGREES(ASIN($D$5/2000))))))))</f>
        <v>1.611552742307989</v>
      </c>
      <c r="AD1727" s="33">
        <f t="shared" si="174"/>
        <v>1725</v>
      </c>
      <c r="AE1727" s="33">
        <f t="shared" si="171"/>
        <v>1012.1141239998581</v>
      </c>
      <c r="AH1727" s="33">
        <f t="shared" si="172"/>
        <v>59.598452336756985</v>
      </c>
      <c r="AI1727" s="33">
        <f t="shared" si="173"/>
        <v>30.401547663243015</v>
      </c>
      <c r="AK1727" s="75">
        <f t="shared" si="175"/>
        <v>-29.19690467351397</v>
      </c>
      <c r="AN1727" s="64"/>
      <c r="AQ1727" s="64"/>
      <c r="AR1727" s="75">
        <f>(SQRT((SIN(RADIANS(90-DEGREES(ASIN(AD1727/2000))))*SQRT(2*Basic!$C$4*9.81)*Tool!$B$125*SIN(RADIANS(90-DEGREES(ASIN(AD1727/2000))))*SQRT(2*Basic!$C$4*9.81)*Tool!$B$125)+(COS(RADIANS(90-DEGREES(ASIN(AD1727/2000))))*SQRT(2*Basic!$C$4*9.81)*COS(RADIANS(90-DEGREES(ASIN(AD1727/2000))))*SQRT(2*Basic!$C$4*9.81))))*(SQRT((SIN(RADIANS(90-DEGREES(ASIN(AD1727/2000))))*SQRT(2*Basic!$C$4*9.81)*Tool!$B$125*SIN(RADIANS(90-DEGREES(ASIN(AD1727/2000))))*SQRT(2*Basic!$C$4*9.81)*Tool!$B$125)+(COS(RADIANS(90-DEGREES(ASIN(AD1727/2000))))*SQRT(2*Basic!$C$4*9.81)*COS(RADIANS(90-DEGREES(ASIN(AD1727/2000))))*SQRT(2*Basic!$C$4*9.81))))/(2*9.81)</f>
        <v>1.62537530625</v>
      </c>
      <c r="AS1727" s="75">
        <f>(1/9.81)*((SQRT((SIN(RADIANS(90-DEGREES(ASIN(AD1727/2000))))*SQRT(2*Basic!$C$4*9.81)*Tool!$B$125*SIN(RADIANS(90-DEGREES(ASIN(AD1727/2000))))*SQRT(2*Basic!$C$4*9.81)*Tool!$B$125)+(COS(RADIANS(90-DEGREES(ASIN(AD1727/2000))))*SQRT(2*Basic!$C$4*9.81)*COS(RADIANS(90-DEGREES(ASIN(AD1727/2000))))*SQRT(2*Basic!$C$4*9.81))))*SIN(RADIANS(AK1727))+(SQRT(((SQRT((SIN(RADIANS(90-DEGREES(ASIN(AD1727/2000))))*SQRT(2*Basic!$C$4*9.81)*Tool!$B$125*SIN(RADIANS(90-DEGREES(ASIN(AD1727/2000))))*SQRT(2*Basic!$C$4*9.81)*Tool!$B$125)+(COS(RADIANS(90-DEGREES(ASIN(AD1727/2000))))*SQRT(2*Basic!$C$4*9.81)*COS(RADIANS(90-DEGREES(ASIN(AD1727/2000))))*SQRT(2*Basic!$C$4*9.81))))*SIN(RADIANS(AK1727))*(SQRT((SIN(RADIANS(90-DEGREES(ASIN(AD1727/2000))))*SQRT(2*Basic!$C$4*9.81)*Tool!$B$125*SIN(RADIANS(90-DEGREES(ASIN(AD1727/2000))))*SQRT(2*Basic!$C$4*9.81)*Tool!$B$125)+(COS(RADIANS(90-DEGREES(ASIN(AD1727/2000))))*SQRT(2*Basic!$C$4*9.81)*COS(RADIANS(90-DEGREES(ASIN(AD1727/2000))))*SQRT(2*Basic!$C$4*9.81))))*SIN(RADIANS(AK1727)))-19.62*(-Basic!$C$3))))*(SQRT((SIN(RADIANS(90-DEGREES(ASIN(AD1727/2000))))*SQRT(2*Basic!$C$4*9.81)*Tool!$B$125*SIN(RADIANS(90-DEGREES(ASIN(AD1727/2000))))*SQRT(2*Basic!$C$4*9.81)*Tool!$B$125)+(COS(RADIANS(90-DEGREES(ASIN(AD1727/2000))))*SQRT(2*Basic!$C$4*9.81)*COS(RADIANS(90-DEGREES(ASIN(AD1727/2000))))*SQRT(2*Basic!$C$4*9.81))))*COS(RADIANS(AK1727))</f>
        <v>4.2408939211147612</v>
      </c>
    </row>
    <row r="1728" spans="6:45" x14ac:dyDescent="0.3">
      <c r="F1728">
        <v>1726</v>
      </c>
      <c r="G1728" s="31">
        <f t="shared" si="170"/>
        <v>5.088319738102749</v>
      </c>
      <c r="H1728" s="35">
        <f>Tool!$E$10+('Trajectory Map'!G1728*SIN(RADIANS(90-2*DEGREES(ASIN($D$5/2000))))/COS(RADIANS(90-2*DEGREES(ASIN($D$5/2000))))-('Trajectory Map'!G1728*'Trajectory Map'!G1728/((VLOOKUP($D$5,$AD$3:$AR$2002,15,FALSE)*4*COS(RADIANS(90-2*DEGREES(ASIN($D$5/2000))))*COS(RADIANS(90-2*DEGREES(ASIN($D$5/2000))))))))</f>
        <v>1.6060282637095513</v>
      </c>
      <c r="AD1728" s="33">
        <f t="shared" si="174"/>
        <v>1726</v>
      </c>
      <c r="AE1728" s="33">
        <f t="shared" si="171"/>
        <v>1010.4078384494055</v>
      </c>
      <c r="AH1728" s="33">
        <f t="shared" si="172"/>
        <v>59.655110089708941</v>
      </c>
      <c r="AI1728" s="33">
        <f t="shared" si="173"/>
        <v>30.344889910291059</v>
      </c>
      <c r="AK1728" s="75">
        <f t="shared" si="175"/>
        <v>-29.310220179417882</v>
      </c>
      <c r="AN1728" s="64"/>
      <c r="AQ1728" s="64"/>
      <c r="AR1728" s="75">
        <f>(SQRT((SIN(RADIANS(90-DEGREES(ASIN(AD1728/2000))))*SQRT(2*Basic!$C$4*9.81)*Tool!$B$125*SIN(RADIANS(90-DEGREES(ASIN(AD1728/2000))))*SQRT(2*Basic!$C$4*9.81)*Tool!$B$125)+(COS(RADIANS(90-DEGREES(ASIN(AD1728/2000))))*SQRT(2*Basic!$C$4*9.81)*COS(RADIANS(90-DEGREES(ASIN(AD1728/2000))))*SQRT(2*Basic!$C$4*9.81))))*(SQRT((SIN(RADIANS(90-DEGREES(ASIN(AD1728/2000))))*SQRT(2*Basic!$C$4*9.81)*Tool!$B$125*SIN(RADIANS(90-DEGREES(ASIN(AD1728/2000))))*SQRT(2*Basic!$C$4*9.81)*Tool!$B$125)+(COS(RADIANS(90-DEGREES(ASIN(AD1728/2000))))*SQRT(2*Basic!$C$4*9.81)*COS(RADIANS(90-DEGREES(ASIN(AD1728/2000))))*SQRT(2*Basic!$C$4*9.81))))/(2*9.81)</f>
        <v>1.6263004848399998</v>
      </c>
      <c r="AS1728" s="75">
        <f>(1/9.81)*((SQRT((SIN(RADIANS(90-DEGREES(ASIN(AD1728/2000))))*SQRT(2*Basic!$C$4*9.81)*Tool!$B$125*SIN(RADIANS(90-DEGREES(ASIN(AD1728/2000))))*SQRT(2*Basic!$C$4*9.81)*Tool!$B$125)+(COS(RADIANS(90-DEGREES(ASIN(AD1728/2000))))*SQRT(2*Basic!$C$4*9.81)*COS(RADIANS(90-DEGREES(ASIN(AD1728/2000))))*SQRT(2*Basic!$C$4*9.81))))*SIN(RADIANS(AK1728))+(SQRT(((SQRT((SIN(RADIANS(90-DEGREES(ASIN(AD1728/2000))))*SQRT(2*Basic!$C$4*9.81)*Tool!$B$125*SIN(RADIANS(90-DEGREES(ASIN(AD1728/2000))))*SQRT(2*Basic!$C$4*9.81)*Tool!$B$125)+(COS(RADIANS(90-DEGREES(ASIN(AD1728/2000))))*SQRT(2*Basic!$C$4*9.81)*COS(RADIANS(90-DEGREES(ASIN(AD1728/2000))))*SQRT(2*Basic!$C$4*9.81))))*SIN(RADIANS(AK1728))*(SQRT((SIN(RADIANS(90-DEGREES(ASIN(AD1728/2000))))*SQRT(2*Basic!$C$4*9.81)*Tool!$B$125*SIN(RADIANS(90-DEGREES(ASIN(AD1728/2000))))*SQRT(2*Basic!$C$4*9.81)*Tool!$B$125)+(COS(RADIANS(90-DEGREES(ASIN(AD1728/2000))))*SQRT(2*Basic!$C$4*9.81)*COS(RADIANS(90-DEGREES(ASIN(AD1728/2000))))*SQRT(2*Basic!$C$4*9.81))))*SIN(RADIANS(AK1728)))-19.62*(-Basic!$C$3))))*(SQRT((SIN(RADIANS(90-DEGREES(ASIN(AD1728/2000))))*SQRT(2*Basic!$C$4*9.81)*Tool!$B$125*SIN(RADIANS(90-DEGREES(ASIN(AD1728/2000))))*SQRT(2*Basic!$C$4*9.81)*Tool!$B$125)+(COS(RADIANS(90-DEGREES(ASIN(AD1728/2000))))*SQRT(2*Basic!$C$4*9.81)*COS(RADIANS(90-DEGREES(ASIN(AD1728/2000))))*SQRT(2*Basic!$C$4*9.81))))*COS(RADIANS(AK1728))</f>
        <v>4.2334202127557088</v>
      </c>
    </row>
    <row r="1729" spans="6:45" x14ac:dyDescent="0.3">
      <c r="F1729">
        <v>1727</v>
      </c>
      <c r="G1729" s="31">
        <f t="shared" si="170"/>
        <v>5.0912677796659613</v>
      </c>
      <c r="H1729" s="35">
        <f>Tool!$E$10+('Trajectory Map'!G1729*SIN(RADIANS(90-2*DEGREES(ASIN($D$5/2000))))/COS(RADIANS(90-2*DEGREES(ASIN($D$5/2000))))-('Trajectory Map'!G1729*'Trajectory Map'!G1729/((VLOOKUP($D$5,$AD$3:$AR$2002,15,FALSE)*4*COS(RADIANS(90-2*DEGREES(ASIN($D$5/2000))))*COS(RADIANS(90-2*DEGREES(ASIN($D$5/2000))))))))</f>
        <v>1.6005003315175976</v>
      </c>
      <c r="AD1729" s="33">
        <f t="shared" si="174"/>
        <v>1727</v>
      </c>
      <c r="AE1729" s="33">
        <f t="shared" si="171"/>
        <v>1008.6976752228588</v>
      </c>
      <c r="AH1729" s="33">
        <f t="shared" si="172"/>
        <v>59.711863710993612</v>
      </c>
      <c r="AI1729" s="33">
        <f t="shared" si="173"/>
        <v>30.288136289006388</v>
      </c>
      <c r="AK1729" s="75">
        <f t="shared" si="175"/>
        <v>-29.423727421987223</v>
      </c>
      <c r="AN1729" s="64"/>
      <c r="AQ1729" s="64"/>
      <c r="AR1729" s="75">
        <f>(SQRT((SIN(RADIANS(90-DEGREES(ASIN(AD1729/2000))))*SQRT(2*Basic!$C$4*9.81)*Tool!$B$125*SIN(RADIANS(90-DEGREES(ASIN(AD1729/2000))))*SQRT(2*Basic!$C$4*9.81)*Tool!$B$125)+(COS(RADIANS(90-DEGREES(ASIN(AD1729/2000))))*SQRT(2*Basic!$C$4*9.81)*COS(RADIANS(90-DEGREES(ASIN(AD1729/2000))))*SQRT(2*Basic!$C$4*9.81))))*(SQRT((SIN(RADIANS(90-DEGREES(ASIN(AD1729/2000))))*SQRT(2*Basic!$C$4*9.81)*Tool!$B$125*SIN(RADIANS(90-DEGREES(ASIN(AD1729/2000))))*SQRT(2*Basic!$C$4*9.81)*Tool!$B$125)+(COS(RADIANS(90-DEGREES(ASIN(AD1729/2000))))*SQRT(2*Basic!$C$4*9.81)*COS(RADIANS(90-DEGREES(ASIN(AD1729/2000))))*SQRT(2*Basic!$C$4*9.81))))/(2*9.81)</f>
        <v>1.6272261996100006</v>
      </c>
      <c r="AS1729" s="75">
        <f>(1/9.81)*((SQRT((SIN(RADIANS(90-DEGREES(ASIN(AD1729/2000))))*SQRT(2*Basic!$C$4*9.81)*Tool!$B$125*SIN(RADIANS(90-DEGREES(ASIN(AD1729/2000))))*SQRT(2*Basic!$C$4*9.81)*Tool!$B$125)+(COS(RADIANS(90-DEGREES(ASIN(AD1729/2000))))*SQRT(2*Basic!$C$4*9.81)*COS(RADIANS(90-DEGREES(ASIN(AD1729/2000))))*SQRT(2*Basic!$C$4*9.81))))*SIN(RADIANS(AK1729))+(SQRT(((SQRT((SIN(RADIANS(90-DEGREES(ASIN(AD1729/2000))))*SQRT(2*Basic!$C$4*9.81)*Tool!$B$125*SIN(RADIANS(90-DEGREES(ASIN(AD1729/2000))))*SQRT(2*Basic!$C$4*9.81)*Tool!$B$125)+(COS(RADIANS(90-DEGREES(ASIN(AD1729/2000))))*SQRT(2*Basic!$C$4*9.81)*COS(RADIANS(90-DEGREES(ASIN(AD1729/2000))))*SQRT(2*Basic!$C$4*9.81))))*SIN(RADIANS(AK1729))*(SQRT((SIN(RADIANS(90-DEGREES(ASIN(AD1729/2000))))*SQRT(2*Basic!$C$4*9.81)*Tool!$B$125*SIN(RADIANS(90-DEGREES(ASIN(AD1729/2000))))*SQRT(2*Basic!$C$4*9.81)*Tool!$B$125)+(COS(RADIANS(90-DEGREES(ASIN(AD1729/2000))))*SQRT(2*Basic!$C$4*9.81)*COS(RADIANS(90-DEGREES(ASIN(AD1729/2000))))*SQRT(2*Basic!$C$4*9.81))))*SIN(RADIANS(AK1729)))-19.62*(-Basic!$C$3))))*(SQRT((SIN(RADIANS(90-DEGREES(ASIN(AD1729/2000))))*SQRT(2*Basic!$C$4*9.81)*Tool!$B$125*SIN(RADIANS(90-DEGREES(ASIN(AD1729/2000))))*SQRT(2*Basic!$C$4*9.81)*Tool!$B$125)+(COS(RADIANS(90-DEGREES(ASIN(AD1729/2000))))*SQRT(2*Basic!$C$4*9.81)*COS(RADIANS(90-DEGREES(ASIN(AD1729/2000))))*SQRT(2*Basic!$C$4*9.81))))*COS(RADIANS(AK1729))</f>
        <v>4.2259265830371744</v>
      </c>
    </row>
    <row r="1730" spans="6:45" x14ac:dyDescent="0.3">
      <c r="F1730">
        <v>1728</v>
      </c>
      <c r="G1730" s="31">
        <f t="shared" si="170"/>
        <v>5.0942158212291728</v>
      </c>
      <c r="H1730" s="35">
        <f>Tool!$E$10+('Trajectory Map'!G1730*SIN(RADIANS(90-2*DEGREES(ASIN($D$5/2000))))/COS(RADIANS(90-2*DEGREES(ASIN($D$5/2000))))-('Trajectory Map'!G1730*'Trajectory Map'!G1730/((VLOOKUP($D$5,$AD$3:$AR$2002,15,FALSE)*4*COS(RADIANS(90-2*DEGREES(ASIN($D$5/2000))))*COS(RADIANS(90-2*DEGREES(ASIN($D$5/2000))))))))</f>
        <v>1.5949689457321305</v>
      </c>
      <c r="AD1730" s="33">
        <f t="shared" si="174"/>
        <v>1728</v>
      </c>
      <c r="AE1730" s="33">
        <f t="shared" si="171"/>
        <v>1006.983614563812</v>
      </c>
      <c r="AH1730" s="33">
        <f t="shared" si="172"/>
        <v>59.768713744878184</v>
      </c>
      <c r="AI1730" s="33">
        <f t="shared" si="173"/>
        <v>30.231286255121816</v>
      </c>
      <c r="AK1730" s="75">
        <f t="shared" si="175"/>
        <v>-29.537427489756368</v>
      </c>
      <c r="AN1730" s="64"/>
      <c r="AQ1730" s="64"/>
      <c r="AR1730" s="75">
        <f>(SQRT((SIN(RADIANS(90-DEGREES(ASIN(AD1730/2000))))*SQRT(2*Basic!$C$4*9.81)*Tool!$B$125*SIN(RADIANS(90-DEGREES(ASIN(AD1730/2000))))*SQRT(2*Basic!$C$4*9.81)*Tool!$B$125)+(COS(RADIANS(90-DEGREES(ASIN(AD1730/2000))))*SQRT(2*Basic!$C$4*9.81)*COS(RADIANS(90-DEGREES(ASIN(AD1730/2000))))*SQRT(2*Basic!$C$4*9.81))))*(SQRT((SIN(RADIANS(90-DEGREES(ASIN(AD1730/2000))))*SQRT(2*Basic!$C$4*9.81)*Tool!$B$125*SIN(RADIANS(90-DEGREES(ASIN(AD1730/2000))))*SQRT(2*Basic!$C$4*9.81)*Tool!$B$125)+(COS(RADIANS(90-DEGREES(ASIN(AD1730/2000))))*SQRT(2*Basic!$C$4*9.81)*COS(RADIANS(90-DEGREES(ASIN(AD1730/2000))))*SQRT(2*Basic!$C$4*9.81))))/(2*9.81)</f>
        <v>1.6281524505600002</v>
      </c>
      <c r="AS1730" s="75">
        <f>(1/9.81)*((SQRT((SIN(RADIANS(90-DEGREES(ASIN(AD1730/2000))))*SQRT(2*Basic!$C$4*9.81)*Tool!$B$125*SIN(RADIANS(90-DEGREES(ASIN(AD1730/2000))))*SQRT(2*Basic!$C$4*9.81)*Tool!$B$125)+(COS(RADIANS(90-DEGREES(ASIN(AD1730/2000))))*SQRT(2*Basic!$C$4*9.81)*COS(RADIANS(90-DEGREES(ASIN(AD1730/2000))))*SQRT(2*Basic!$C$4*9.81))))*SIN(RADIANS(AK1730))+(SQRT(((SQRT((SIN(RADIANS(90-DEGREES(ASIN(AD1730/2000))))*SQRT(2*Basic!$C$4*9.81)*Tool!$B$125*SIN(RADIANS(90-DEGREES(ASIN(AD1730/2000))))*SQRT(2*Basic!$C$4*9.81)*Tool!$B$125)+(COS(RADIANS(90-DEGREES(ASIN(AD1730/2000))))*SQRT(2*Basic!$C$4*9.81)*COS(RADIANS(90-DEGREES(ASIN(AD1730/2000))))*SQRT(2*Basic!$C$4*9.81))))*SIN(RADIANS(AK1730))*(SQRT((SIN(RADIANS(90-DEGREES(ASIN(AD1730/2000))))*SQRT(2*Basic!$C$4*9.81)*Tool!$B$125*SIN(RADIANS(90-DEGREES(ASIN(AD1730/2000))))*SQRT(2*Basic!$C$4*9.81)*Tool!$B$125)+(COS(RADIANS(90-DEGREES(ASIN(AD1730/2000))))*SQRT(2*Basic!$C$4*9.81)*COS(RADIANS(90-DEGREES(ASIN(AD1730/2000))))*SQRT(2*Basic!$C$4*9.81))))*SIN(RADIANS(AK1730)))-19.62*(-Basic!$C$3))))*(SQRT((SIN(RADIANS(90-DEGREES(ASIN(AD1730/2000))))*SQRT(2*Basic!$C$4*9.81)*Tool!$B$125*SIN(RADIANS(90-DEGREES(ASIN(AD1730/2000))))*SQRT(2*Basic!$C$4*9.81)*Tool!$B$125)+(COS(RADIANS(90-DEGREES(ASIN(AD1730/2000))))*SQRT(2*Basic!$C$4*9.81)*COS(RADIANS(90-DEGREES(ASIN(AD1730/2000))))*SQRT(2*Basic!$C$4*9.81))))*COS(RADIANS(AK1730))</f>
        <v>4.2184129828085268</v>
      </c>
    </row>
    <row r="1731" spans="6:45" x14ac:dyDescent="0.3">
      <c r="F1731">
        <v>1729</v>
      </c>
      <c r="G1731" s="31">
        <f t="shared" ref="G1731:G1794" si="176">F1731*$AV$2/2000</f>
        <v>5.0971638627923834</v>
      </c>
      <c r="H1731" s="35">
        <f>Tool!$E$10+('Trajectory Map'!G1731*SIN(RADIANS(90-2*DEGREES(ASIN($D$5/2000))))/COS(RADIANS(90-2*DEGREES(ASIN($D$5/2000))))-('Trajectory Map'!G1731*'Trajectory Map'!G1731/((VLOOKUP($D$5,$AD$3:$AR$2002,15,FALSE)*4*COS(RADIANS(90-2*DEGREES(ASIN($D$5/2000))))*COS(RADIANS(90-2*DEGREES(ASIN($D$5/2000))))))))</f>
        <v>1.5894341063531527</v>
      </c>
      <c r="AD1731" s="33">
        <f t="shared" si="174"/>
        <v>1729</v>
      </c>
      <c r="AE1731" s="33">
        <f t="shared" si="171"/>
        <v>1005.2656365359358</v>
      </c>
      <c r="AH1731" s="33">
        <f t="shared" si="172"/>
        <v>59.825660740649276</v>
      </c>
      <c r="AI1731" s="33">
        <f t="shared" si="173"/>
        <v>30.174339259350724</v>
      </c>
      <c r="AK1731" s="75">
        <f t="shared" si="175"/>
        <v>-29.651321481298552</v>
      </c>
      <c r="AN1731" s="64"/>
      <c r="AQ1731" s="64"/>
      <c r="AR1731" s="75">
        <f>(SQRT((SIN(RADIANS(90-DEGREES(ASIN(AD1731/2000))))*SQRT(2*Basic!$C$4*9.81)*Tool!$B$125*SIN(RADIANS(90-DEGREES(ASIN(AD1731/2000))))*SQRT(2*Basic!$C$4*9.81)*Tool!$B$125)+(COS(RADIANS(90-DEGREES(ASIN(AD1731/2000))))*SQRT(2*Basic!$C$4*9.81)*COS(RADIANS(90-DEGREES(ASIN(AD1731/2000))))*SQRT(2*Basic!$C$4*9.81))))*(SQRT((SIN(RADIANS(90-DEGREES(ASIN(AD1731/2000))))*SQRT(2*Basic!$C$4*9.81)*Tool!$B$125*SIN(RADIANS(90-DEGREES(ASIN(AD1731/2000))))*SQRT(2*Basic!$C$4*9.81)*Tool!$B$125)+(COS(RADIANS(90-DEGREES(ASIN(AD1731/2000))))*SQRT(2*Basic!$C$4*9.81)*COS(RADIANS(90-DEGREES(ASIN(AD1731/2000))))*SQRT(2*Basic!$C$4*9.81))))/(2*9.81)</f>
        <v>1.6290792376899998</v>
      </c>
      <c r="AS1731" s="75">
        <f>(1/9.81)*((SQRT((SIN(RADIANS(90-DEGREES(ASIN(AD1731/2000))))*SQRT(2*Basic!$C$4*9.81)*Tool!$B$125*SIN(RADIANS(90-DEGREES(ASIN(AD1731/2000))))*SQRT(2*Basic!$C$4*9.81)*Tool!$B$125)+(COS(RADIANS(90-DEGREES(ASIN(AD1731/2000))))*SQRT(2*Basic!$C$4*9.81)*COS(RADIANS(90-DEGREES(ASIN(AD1731/2000))))*SQRT(2*Basic!$C$4*9.81))))*SIN(RADIANS(AK1731))+(SQRT(((SQRT((SIN(RADIANS(90-DEGREES(ASIN(AD1731/2000))))*SQRT(2*Basic!$C$4*9.81)*Tool!$B$125*SIN(RADIANS(90-DEGREES(ASIN(AD1731/2000))))*SQRT(2*Basic!$C$4*9.81)*Tool!$B$125)+(COS(RADIANS(90-DEGREES(ASIN(AD1731/2000))))*SQRT(2*Basic!$C$4*9.81)*COS(RADIANS(90-DEGREES(ASIN(AD1731/2000))))*SQRT(2*Basic!$C$4*9.81))))*SIN(RADIANS(AK1731))*(SQRT((SIN(RADIANS(90-DEGREES(ASIN(AD1731/2000))))*SQRT(2*Basic!$C$4*9.81)*Tool!$B$125*SIN(RADIANS(90-DEGREES(ASIN(AD1731/2000))))*SQRT(2*Basic!$C$4*9.81)*Tool!$B$125)+(COS(RADIANS(90-DEGREES(ASIN(AD1731/2000))))*SQRT(2*Basic!$C$4*9.81)*COS(RADIANS(90-DEGREES(ASIN(AD1731/2000))))*SQRT(2*Basic!$C$4*9.81))))*SIN(RADIANS(AK1731)))-19.62*(-Basic!$C$3))))*(SQRT((SIN(RADIANS(90-DEGREES(ASIN(AD1731/2000))))*SQRT(2*Basic!$C$4*9.81)*Tool!$B$125*SIN(RADIANS(90-DEGREES(ASIN(AD1731/2000))))*SQRT(2*Basic!$C$4*9.81)*Tool!$B$125)+(COS(RADIANS(90-DEGREES(ASIN(AD1731/2000))))*SQRT(2*Basic!$C$4*9.81)*COS(RADIANS(90-DEGREES(ASIN(AD1731/2000))))*SQRT(2*Basic!$C$4*9.81))))*COS(RADIANS(AK1731))</f>
        <v>4.2108793622942571</v>
      </c>
    </row>
    <row r="1732" spans="6:45" x14ac:dyDescent="0.3">
      <c r="F1732">
        <v>1730</v>
      </c>
      <c r="G1732" s="31">
        <f t="shared" si="176"/>
        <v>5.1001119043555949</v>
      </c>
      <c r="H1732" s="35">
        <f>Tool!$E$10+('Trajectory Map'!G1732*SIN(RADIANS(90-2*DEGREES(ASIN($D$5/2000))))/COS(RADIANS(90-2*DEGREES(ASIN($D$5/2000))))-('Trajectory Map'!G1732*'Trajectory Map'!G1732/((VLOOKUP($D$5,$AD$3:$AR$2002,15,FALSE)*4*COS(RADIANS(90-2*DEGREES(ASIN($D$5/2000))))*COS(RADIANS(90-2*DEGREES(ASIN($D$5/2000))))))))</f>
        <v>1.5838958133806589</v>
      </c>
      <c r="AD1732" s="33">
        <f t="shared" si="174"/>
        <v>1730</v>
      </c>
      <c r="AE1732" s="33">
        <f t="shared" ref="AE1732:AE1795" si="177">SQRT($AC$7-(AD1732*AD1732))</f>
        <v>1003.5437210206638</v>
      </c>
      <c r="AH1732" s="33">
        <f t="shared" ref="AH1732:AH1795" si="178">DEGREES(ASIN(AD1732/2000))</f>
        <v>59.882705252677944</v>
      </c>
      <c r="AI1732" s="33">
        <f t="shared" ref="AI1732:AI1795" si="179">90-AH1732</f>
        <v>30.117294747322056</v>
      </c>
      <c r="AK1732" s="75">
        <f t="shared" si="175"/>
        <v>-29.765410505355888</v>
      </c>
      <c r="AN1732" s="64"/>
      <c r="AQ1732" s="64"/>
      <c r="AR1732" s="75">
        <f>(SQRT((SIN(RADIANS(90-DEGREES(ASIN(AD1732/2000))))*SQRT(2*Basic!$C$4*9.81)*Tool!$B$125*SIN(RADIANS(90-DEGREES(ASIN(AD1732/2000))))*SQRT(2*Basic!$C$4*9.81)*Tool!$B$125)+(COS(RADIANS(90-DEGREES(ASIN(AD1732/2000))))*SQRT(2*Basic!$C$4*9.81)*COS(RADIANS(90-DEGREES(ASIN(AD1732/2000))))*SQRT(2*Basic!$C$4*9.81))))*(SQRT((SIN(RADIANS(90-DEGREES(ASIN(AD1732/2000))))*SQRT(2*Basic!$C$4*9.81)*Tool!$B$125*SIN(RADIANS(90-DEGREES(ASIN(AD1732/2000))))*SQRT(2*Basic!$C$4*9.81)*Tool!$B$125)+(COS(RADIANS(90-DEGREES(ASIN(AD1732/2000))))*SQRT(2*Basic!$C$4*9.81)*COS(RADIANS(90-DEGREES(ASIN(AD1732/2000))))*SQRT(2*Basic!$C$4*9.81))))/(2*9.81)</f>
        <v>1.6300065610000003</v>
      </c>
      <c r="AS1732" s="75">
        <f>(1/9.81)*((SQRT((SIN(RADIANS(90-DEGREES(ASIN(AD1732/2000))))*SQRT(2*Basic!$C$4*9.81)*Tool!$B$125*SIN(RADIANS(90-DEGREES(ASIN(AD1732/2000))))*SQRT(2*Basic!$C$4*9.81)*Tool!$B$125)+(COS(RADIANS(90-DEGREES(ASIN(AD1732/2000))))*SQRT(2*Basic!$C$4*9.81)*COS(RADIANS(90-DEGREES(ASIN(AD1732/2000))))*SQRT(2*Basic!$C$4*9.81))))*SIN(RADIANS(AK1732))+(SQRT(((SQRT((SIN(RADIANS(90-DEGREES(ASIN(AD1732/2000))))*SQRT(2*Basic!$C$4*9.81)*Tool!$B$125*SIN(RADIANS(90-DEGREES(ASIN(AD1732/2000))))*SQRT(2*Basic!$C$4*9.81)*Tool!$B$125)+(COS(RADIANS(90-DEGREES(ASIN(AD1732/2000))))*SQRT(2*Basic!$C$4*9.81)*COS(RADIANS(90-DEGREES(ASIN(AD1732/2000))))*SQRT(2*Basic!$C$4*9.81))))*SIN(RADIANS(AK1732))*(SQRT((SIN(RADIANS(90-DEGREES(ASIN(AD1732/2000))))*SQRT(2*Basic!$C$4*9.81)*Tool!$B$125*SIN(RADIANS(90-DEGREES(ASIN(AD1732/2000))))*SQRT(2*Basic!$C$4*9.81)*Tool!$B$125)+(COS(RADIANS(90-DEGREES(ASIN(AD1732/2000))))*SQRT(2*Basic!$C$4*9.81)*COS(RADIANS(90-DEGREES(ASIN(AD1732/2000))))*SQRT(2*Basic!$C$4*9.81))))*SIN(RADIANS(AK1732)))-19.62*(-Basic!$C$3))))*(SQRT((SIN(RADIANS(90-DEGREES(ASIN(AD1732/2000))))*SQRT(2*Basic!$C$4*9.81)*Tool!$B$125*SIN(RADIANS(90-DEGREES(ASIN(AD1732/2000))))*SQRT(2*Basic!$C$4*9.81)*Tool!$B$125)+(COS(RADIANS(90-DEGREES(ASIN(AD1732/2000))))*SQRT(2*Basic!$C$4*9.81)*COS(RADIANS(90-DEGREES(ASIN(AD1732/2000))))*SQRT(2*Basic!$C$4*9.81))))*COS(RADIANS(AK1732))</f>
        <v>4.2033256710849738</v>
      </c>
    </row>
    <row r="1733" spans="6:45" x14ac:dyDescent="0.3">
      <c r="F1733">
        <v>1731</v>
      </c>
      <c r="G1733" s="31">
        <f t="shared" si="176"/>
        <v>5.1030599459188064</v>
      </c>
      <c r="H1733" s="35">
        <f>Tool!$E$10+('Trajectory Map'!G1733*SIN(RADIANS(90-2*DEGREES(ASIN($D$5/2000))))/COS(RADIANS(90-2*DEGREES(ASIN($D$5/2000))))-('Trajectory Map'!G1733*'Trajectory Map'!G1733/((VLOOKUP($D$5,$AD$3:$AR$2002,15,FALSE)*4*COS(RADIANS(90-2*DEGREES(ASIN($D$5/2000))))*COS(RADIANS(90-2*DEGREES(ASIN($D$5/2000))))))))</f>
        <v>1.5783540668146498</v>
      </c>
      <c r="AD1733" s="33">
        <f t="shared" ref="AD1733:AD1796" si="180">AD1732+1</f>
        <v>1731</v>
      </c>
      <c r="AE1733" s="33">
        <f t="shared" si="177"/>
        <v>1001.8178477148429</v>
      </c>
      <c r="AH1733" s="33">
        <f t="shared" si="178"/>
        <v>59.939847840485754</v>
      </c>
      <c r="AI1733" s="33">
        <f t="shared" si="179"/>
        <v>30.060152159514246</v>
      </c>
      <c r="AK1733" s="75">
        <f t="shared" ref="AK1733:AK1796" si="181">90-(AH1733*2)</f>
        <v>-29.879695680971508</v>
      </c>
      <c r="AN1733" s="64"/>
      <c r="AQ1733" s="64"/>
      <c r="AR1733" s="75">
        <f>(SQRT((SIN(RADIANS(90-DEGREES(ASIN(AD1733/2000))))*SQRT(2*Basic!$C$4*9.81)*Tool!$B$125*SIN(RADIANS(90-DEGREES(ASIN(AD1733/2000))))*SQRT(2*Basic!$C$4*9.81)*Tool!$B$125)+(COS(RADIANS(90-DEGREES(ASIN(AD1733/2000))))*SQRT(2*Basic!$C$4*9.81)*COS(RADIANS(90-DEGREES(ASIN(AD1733/2000))))*SQRT(2*Basic!$C$4*9.81))))*(SQRT((SIN(RADIANS(90-DEGREES(ASIN(AD1733/2000))))*SQRT(2*Basic!$C$4*9.81)*Tool!$B$125*SIN(RADIANS(90-DEGREES(ASIN(AD1733/2000))))*SQRT(2*Basic!$C$4*9.81)*Tool!$B$125)+(COS(RADIANS(90-DEGREES(ASIN(AD1733/2000))))*SQRT(2*Basic!$C$4*9.81)*COS(RADIANS(90-DEGREES(ASIN(AD1733/2000))))*SQRT(2*Basic!$C$4*9.81))))/(2*9.81)</f>
        <v>1.63093442049</v>
      </c>
      <c r="AS1733" s="75">
        <f>(1/9.81)*((SQRT((SIN(RADIANS(90-DEGREES(ASIN(AD1733/2000))))*SQRT(2*Basic!$C$4*9.81)*Tool!$B$125*SIN(RADIANS(90-DEGREES(ASIN(AD1733/2000))))*SQRT(2*Basic!$C$4*9.81)*Tool!$B$125)+(COS(RADIANS(90-DEGREES(ASIN(AD1733/2000))))*SQRT(2*Basic!$C$4*9.81)*COS(RADIANS(90-DEGREES(ASIN(AD1733/2000))))*SQRT(2*Basic!$C$4*9.81))))*SIN(RADIANS(AK1733))+(SQRT(((SQRT((SIN(RADIANS(90-DEGREES(ASIN(AD1733/2000))))*SQRT(2*Basic!$C$4*9.81)*Tool!$B$125*SIN(RADIANS(90-DEGREES(ASIN(AD1733/2000))))*SQRT(2*Basic!$C$4*9.81)*Tool!$B$125)+(COS(RADIANS(90-DEGREES(ASIN(AD1733/2000))))*SQRT(2*Basic!$C$4*9.81)*COS(RADIANS(90-DEGREES(ASIN(AD1733/2000))))*SQRT(2*Basic!$C$4*9.81))))*SIN(RADIANS(AK1733))*(SQRT((SIN(RADIANS(90-DEGREES(ASIN(AD1733/2000))))*SQRT(2*Basic!$C$4*9.81)*Tool!$B$125*SIN(RADIANS(90-DEGREES(ASIN(AD1733/2000))))*SQRT(2*Basic!$C$4*9.81)*Tool!$B$125)+(COS(RADIANS(90-DEGREES(ASIN(AD1733/2000))))*SQRT(2*Basic!$C$4*9.81)*COS(RADIANS(90-DEGREES(ASIN(AD1733/2000))))*SQRT(2*Basic!$C$4*9.81))))*SIN(RADIANS(AK1733)))-19.62*(-Basic!$C$3))))*(SQRT((SIN(RADIANS(90-DEGREES(ASIN(AD1733/2000))))*SQRT(2*Basic!$C$4*9.81)*Tool!$B$125*SIN(RADIANS(90-DEGREES(ASIN(AD1733/2000))))*SQRT(2*Basic!$C$4*9.81)*Tool!$B$125)+(COS(RADIANS(90-DEGREES(ASIN(AD1733/2000))))*SQRT(2*Basic!$C$4*9.81)*COS(RADIANS(90-DEGREES(ASIN(AD1733/2000))))*SQRT(2*Basic!$C$4*9.81))))*COS(RADIANS(AK1733))</f>
        <v>4.1957518581282853</v>
      </c>
    </row>
    <row r="1734" spans="6:45" x14ac:dyDescent="0.3">
      <c r="F1734">
        <v>1732</v>
      </c>
      <c r="G1734" s="31">
        <f t="shared" si="176"/>
        <v>5.1060079874820179</v>
      </c>
      <c r="H1734" s="35">
        <f>Tool!$E$10+('Trajectory Map'!G1734*SIN(RADIANS(90-2*DEGREES(ASIN($D$5/2000))))/COS(RADIANS(90-2*DEGREES(ASIN($D$5/2000))))-('Trajectory Map'!G1734*'Trajectory Map'!G1734/((VLOOKUP($D$5,$AD$3:$AR$2002,15,FALSE)*4*COS(RADIANS(90-2*DEGREES(ASIN($D$5/2000))))*COS(RADIANS(90-2*DEGREES(ASIN($D$5/2000))))))))</f>
        <v>1.5728088666551274</v>
      </c>
      <c r="AD1734" s="33">
        <f t="shared" si="180"/>
        <v>1732</v>
      </c>
      <c r="AE1734" s="33">
        <f t="shared" si="177"/>
        <v>1000.0879961283407</v>
      </c>
      <c r="AH1734" s="33">
        <f t="shared" si="178"/>
        <v>59.997089068811974</v>
      </c>
      <c r="AI1734" s="33">
        <f t="shared" si="179"/>
        <v>30.002910931188026</v>
      </c>
      <c r="AK1734" s="75">
        <f t="shared" si="181"/>
        <v>-29.994178137623948</v>
      </c>
      <c r="AN1734" s="64"/>
      <c r="AQ1734" s="64"/>
      <c r="AR1734" s="75">
        <f>(SQRT((SIN(RADIANS(90-DEGREES(ASIN(AD1734/2000))))*SQRT(2*Basic!$C$4*9.81)*Tool!$B$125*SIN(RADIANS(90-DEGREES(ASIN(AD1734/2000))))*SQRT(2*Basic!$C$4*9.81)*Tool!$B$125)+(COS(RADIANS(90-DEGREES(ASIN(AD1734/2000))))*SQRT(2*Basic!$C$4*9.81)*COS(RADIANS(90-DEGREES(ASIN(AD1734/2000))))*SQRT(2*Basic!$C$4*9.81))))*(SQRT((SIN(RADIANS(90-DEGREES(ASIN(AD1734/2000))))*SQRT(2*Basic!$C$4*9.81)*Tool!$B$125*SIN(RADIANS(90-DEGREES(ASIN(AD1734/2000))))*SQRT(2*Basic!$C$4*9.81)*Tool!$B$125)+(COS(RADIANS(90-DEGREES(ASIN(AD1734/2000))))*SQRT(2*Basic!$C$4*9.81)*COS(RADIANS(90-DEGREES(ASIN(AD1734/2000))))*SQRT(2*Basic!$C$4*9.81))))/(2*9.81)</f>
        <v>1.63186281616</v>
      </c>
      <c r="AS1734" s="75">
        <f>(1/9.81)*((SQRT((SIN(RADIANS(90-DEGREES(ASIN(AD1734/2000))))*SQRT(2*Basic!$C$4*9.81)*Tool!$B$125*SIN(RADIANS(90-DEGREES(ASIN(AD1734/2000))))*SQRT(2*Basic!$C$4*9.81)*Tool!$B$125)+(COS(RADIANS(90-DEGREES(ASIN(AD1734/2000))))*SQRT(2*Basic!$C$4*9.81)*COS(RADIANS(90-DEGREES(ASIN(AD1734/2000))))*SQRT(2*Basic!$C$4*9.81))))*SIN(RADIANS(AK1734))+(SQRT(((SQRT((SIN(RADIANS(90-DEGREES(ASIN(AD1734/2000))))*SQRT(2*Basic!$C$4*9.81)*Tool!$B$125*SIN(RADIANS(90-DEGREES(ASIN(AD1734/2000))))*SQRT(2*Basic!$C$4*9.81)*Tool!$B$125)+(COS(RADIANS(90-DEGREES(ASIN(AD1734/2000))))*SQRT(2*Basic!$C$4*9.81)*COS(RADIANS(90-DEGREES(ASIN(AD1734/2000))))*SQRT(2*Basic!$C$4*9.81))))*SIN(RADIANS(AK1734))*(SQRT((SIN(RADIANS(90-DEGREES(ASIN(AD1734/2000))))*SQRT(2*Basic!$C$4*9.81)*Tool!$B$125*SIN(RADIANS(90-DEGREES(ASIN(AD1734/2000))))*SQRT(2*Basic!$C$4*9.81)*Tool!$B$125)+(COS(RADIANS(90-DEGREES(ASIN(AD1734/2000))))*SQRT(2*Basic!$C$4*9.81)*COS(RADIANS(90-DEGREES(ASIN(AD1734/2000))))*SQRT(2*Basic!$C$4*9.81))))*SIN(RADIANS(AK1734)))-19.62*(-Basic!$C$3))))*(SQRT((SIN(RADIANS(90-DEGREES(ASIN(AD1734/2000))))*SQRT(2*Basic!$C$4*9.81)*Tool!$B$125*SIN(RADIANS(90-DEGREES(ASIN(AD1734/2000))))*SQRT(2*Basic!$C$4*9.81)*Tool!$B$125)+(COS(RADIANS(90-DEGREES(ASIN(AD1734/2000))))*SQRT(2*Basic!$C$4*9.81)*COS(RADIANS(90-DEGREES(ASIN(AD1734/2000))))*SQRT(2*Basic!$C$4*9.81))))*COS(RADIANS(AK1734))</f>
        <v>4.1881578717195138</v>
      </c>
    </row>
    <row r="1735" spans="6:45" x14ac:dyDescent="0.3">
      <c r="F1735">
        <v>1733</v>
      </c>
      <c r="G1735" s="31">
        <f t="shared" si="176"/>
        <v>5.1089560290452285</v>
      </c>
      <c r="H1735" s="35">
        <f>Tool!$E$10+('Trajectory Map'!G1735*SIN(RADIANS(90-2*DEGREES(ASIN($D$5/2000))))/COS(RADIANS(90-2*DEGREES(ASIN($D$5/2000))))-('Trajectory Map'!G1735*'Trajectory Map'!G1735/((VLOOKUP($D$5,$AD$3:$AR$2002,15,FALSE)*4*COS(RADIANS(90-2*DEGREES(ASIN($D$5/2000))))*COS(RADIANS(90-2*DEGREES(ASIN($D$5/2000))))))))</f>
        <v>1.5672602129020916</v>
      </c>
      <c r="AD1735" s="33">
        <f t="shared" si="180"/>
        <v>1733</v>
      </c>
      <c r="AE1735" s="33">
        <f t="shared" si="177"/>
        <v>998.35414558161676</v>
      </c>
      <c r="AH1735" s="33">
        <f t="shared" si="178"/>
        <v>60.054429507681995</v>
      </c>
      <c r="AI1735" s="33">
        <f t="shared" si="179"/>
        <v>29.945570492318005</v>
      </c>
      <c r="AK1735" s="75">
        <f t="shared" si="181"/>
        <v>-30.10885901536399</v>
      </c>
      <c r="AN1735" s="64"/>
      <c r="AQ1735" s="64"/>
      <c r="AR1735" s="75">
        <f>(SQRT((SIN(RADIANS(90-DEGREES(ASIN(AD1735/2000))))*SQRT(2*Basic!$C$4*9.81)*Tool!$B$125*SIN(RADIANS(90-DEGREES(ASIN(AD1735/2000))))*SQRT(2*Basic!$C$4*9.81)*Tool!$B$125)+(COS(RADIANS(90-DEGREES(ASIN(AD1735/2000))))*SQRT(2*Basic!$C$4*9.81)*COS(RADIANS(90-DEGREES(ASIN(AD1735/2000))))*SQRT(2*Basic!$C$4*9.81))))*(SQRT((SIN(RADIANS(90-DEGREES(ASIN(AD1735/2000))))*SQRT(2*Basic!$C$4*9.81)*Tool!$B$125*SIN(RADIANS(90-DEGREES(ASIN(AD1735/2000))))*SQRT(2*Basic!$C$4*9.81)*Tool!$B$125)+(COS(RADIANS(90-DEGREES(ASIN(AD1735/2000))))*SQRT(2*Basic!$C$4*9.81)*COS(RADIANS(90-DEGREES(ASIN(AD1735/2000))))*SQRT(2*Basic!$C$4*9.81))))/(2*9.81)</f>
        <v>1.63279174801</v>
      </c>
      <c r="AS1735" s="75">
        <f>(1/9.81)*((SQRT((SIN(RADIANS(90-DEGREES(ASIN(AD1735/2000))))*SQRT(2*Basic!$C$4*9.81)*Tool!$B$125*SIN(RADIANS(90-DEGREES(ASIN(AD1735/2000))))*SQRT(2*Basic!$C$4*9.81)*Tool!$B$125)+(COS(RADIANS(90-DEGREES(ASIN(AD1735/2000))))*SQRT(2*Basic!$C$4*9.81)*COS(RADIANS(90-DEGREES(ASIN(AD1735/2000))))*SQRT(2*Basic!$C$4*9.81))))*SIN(RADIANS(AK1735))+(SQRT(((SQRT((SIN(RADIANS(90-DEGREES(ASIN(AD1735/2000))))*SQRT(2*Basic!$C$4*9.81)*Tool!$B$125*SIN(RADIANS(90-DEGREES(ASIN(AD1735/2000))))*SQRT(2*Basic!$C$4*9.81)*Tool!$B$125)+(COS(RADIANS(90-DEGREES(ASIN(AD1735/2000))))*SQRT(2*Basic!$C$4*9.81)*COS(RADIANS(90-DEGREES(ASIN(AD1735/2000))))*SQRT(2*Basic!$C$4*9.81))))*SIN(RADIANS(AK1735))*(SQRT((SIN(RADIANS(90-DEGREES(ASIN(AD1735/2000))))*SQRT(2*Basic!$C$4*9.81)*Tool!$B$125*SIN(RADIANS(90-DEGREES(ASIN(AD1735/2000))))*SQRT(2*Basic!$C$4*9.81)*Tool!$B$125)+(COS(RADIANS(90-DEGREES(ASIN(AD1735/2000))))*SQRT(2*Basic!$C$4*9.81)*COS(RADIANS(90-DEGREES(ASIN(AD1735/2000))))*SQRT(2*Basic!$C$4*9.81))))*SIN(RADIANS(AK1735)))-19.62*(-Basic!$C$3))))*(SQRT((SIN(RADIANS(90-DEGREES(ASIN(AD1735/2000))))*SQRT(2*Basic!$C$4*9.81)*Tool!$B$125*SIN(RADIANS(90-DEGREES(ASIN(AD1735/2000))))*SQRT(2*Basic!$C$4*9.81)*Tool!$B$125)+(COS(RADIANS(90-DEGREES(ASIN(AD1735/2000))))*SQRT(2*Basic!$C$4*9.81)*COS(RADIANS(90-DEGREES(ASIN(AD1735/2000))))*SQRT(2*Basic!$C$4*9.81))))*COS(RADIANS(AK1735))</f>
        <v>4.1805436594922361</v>
      </c>
    </row>
    <row r="1736" spans="6:45" x14ac:dyDescent="0.3">
      <c r="F1736">
        <v>1734</v>
      </c>
      <c r="G1736" s="31">
        <f t="shared" si="176"/>
        <v>5.11190407060844</v>
      </c>
      <c r="H1736" s="35">
        <f>Tool!$E$10+('Trajectory Map'!G1736*SIN(RADIANS(90-2*DEGREES(ASIN($D$5/2000))))/COS(RADIANS(90-2*DEGREES(ASIN($D$5/2000))))-('Trajectory Map'!G1736*'Trajectory Map'!G1736/((VLOOKUP($D$5,$AD$3:$AR$2002,15,FALSE)*4*COS(RADIANS(90-2*DEGREES(ASIN($D$5/2000))))*COS(RADIANS(90-2*DEGREES(ASIN($D$5/2000))))))))</f>
        <v>1.5617081055555415</v>
      </c>
      <c r="AD1736" s="33">
        <f t="shared" si="180"/>
        <v>1734</v>
      </c>
      <c r="AE1736" s="33">
        <f t="shared" si="177"/>
        <v>996.61627520324998</v>
      </c>
      <c r="AH1736" s="33">
        <f t="shared" si="178"/>
        <v>60.111869732476691</v>
      </c>
      <c r="AI1736" s="33">
        <f t="shared" si="179"/>
        <v>29.888130267523309</v>
      </c>
      <c r="AK1736" s="75">
        <f t="shared" si="181"/>
        <v>-30.223739464953383</v>
      </c>
      <c r="AN1736" s="64"/>
      <c r="AQ1736" s="64"/>
      <c r="AR1736" s="75">
        <f>(SQRT((SIN(RADIANS(90-DEGREES(ASIN(AD1736/2000))))*SQRT(2*Basic!$C$4*9.81)*Tool!$B$125*SIN(RADIANS(90-DEGREES(ASIN(AD1736/2000))))*SQRT(2*Basic!$C$4*9.81)*Tool!$B$125)+(COS(RADIANS(90-DEGREES(ASIN(AD1736/2000))))*SQRT(2*Basic!$C$4*9.81)*COS(RADIANS(90-DEGREES(ASIN(AD1736/2000))))*SQRT(2*Basic!$C$4*9.81))))*(SQRT((SIN(RADIANS(90-DEGREES(ASIN(AD1736/2000))))*SQRT(2*Basic!$C$4*9.81)*Tool!$B$125*SIN(RADIANS(90-DEGREES(ASIN(AD1736/2000))))*SQRT(2*Basic!$C$4*9.81)*Tool!$B$125)+(COS(RADIANS(90-DEGREES(ASIN(AD1736/2000))))*SQRT(2*Basic!$C$4*9.81)*COS(RADIANS(90-DEGREES(ASIN(AD1736/2000))))*SQRT(2*Basic!$C$4*9.81))))/(2*9.81)</f>
        <v>1.6337212160400003</v>
      </c>
      <c r="AS1736" s="75">
        <f>(1/9.81)*((SQRT((SIN(RADIANS(90-DEGREES(ASIN(AD1736/2000))))*SQRT(2*Basic!$C$4*9.81)*Tool!$B$125*SIN(RADIANS(90-DEGREES(ASIN(AD1736/2000))))*SQRT(2*Basic!$C$4*9.81)*Tool!$B$125)+(COS(RADIANS(90-DEGREES(ASIN(AD1736/2000))))*SQRT(2*Basic!$C$4*9.81)*COS(RADIANS(90-DEGREES(ASIN(AD1736/2000))))*SQRT(2*Basic!$C$4*9.81))))*SIN(RADIANS(AK1736))+(SQRT(((SQRT((SIN(RADIANS(90-DEGREES(ASIN(AD1736/2000))))*SQRT(2*Basic!$C$4*9.81)*Tool!$B$125*SIN(RADIANS(90-DEGREES(ASIN(AD1736/2000))))*SQRT(2*Basic!$C$4*9.81)*Tool!$B$125)+(COS(RADIANS(90-DEGREES(ASIN(AD1736/2000))))*SQRT(2*Basic!$C$4*9.81)*COS(RADIANS(90-DEGREES(ASIN(AD1736/2000))))*SQRT(2*Basic!$C$4*9.81))))*SIN(RADIANS(AK1736))*(SQRT((SIN(RADIANS(90-DEGREES(ASIN(AD1736/2000))))*SQRT(2*Basic!$C$4*9.81)*Tool!$B$125*SIN(RADIANS(90-DEGREES(ASIN(AD1736/2000))))*SQRT(2*Basic!$C$4*9.81)*Tool!$B$125)+(COS(RADIANS(90-DEGREES(ASIN(AD1736/2000))))*SQRT(2*Basic!$C$4*9.81)*COS(RADIANS(90-DEGREES(ASIN(AD1736/2000))))*SQRT(2*Basic!$C$4*9.81))))*SIN(RADIANS(AK1736)))-19.62*(-Basic!$C$3))))*(SQRT((SIN(RADIANS(90-DEGREES(ASIN(AD1736/2000))))*SQRT(2*Basic!$C$4*9.81)*Tool!$B$125*SIN(RADIANS(90-DEGREES(ASIN(AD1736/2000))))*SQRT(2*Basic!$C$4*9.81)*Tool!$B$125)+(COS(RADIANS(90-DEGREES(ASIN(AD1736/2000))))*SQRT(2*Basic!$C$4*9.81)*COS(RADIANS(90-DEGREES(ASIN(AD1736/2000))))*SQRT(2*Basic!$C$4*9.81))))*COS(RADIANS(AK1736))</f>
        <v>4.1729091684087187</v>
      </c>
    </row>
    <row r="1737" spans="6:45" x14ac:dyDescent="0.3">
      <c r="F1737">
        <v>1735</v>
      </c>
      <c r="G1737" s="31">
        <f t="shared" si="176"/>
        <v>5.1148521121716515</v>
      </c>
      <c r="H1737" s="35">
        <f>Tool!$E$10+('Trajectory Map'!G1737*SIN(RADIANS(90-2*DEGREES(ASIN($D$5/2000))))/COS(RADIANS(90-2*DEGREES(ASIN($D$5/2000))))-('Trajectory Map'!G1737*'Trajectory Map'!G1737/((VLOOKUP($D$5,$AD$3:$AR$2002,15,FALSE)*4*COS(RADIANS(90-2*DEGREES(ASIN($D$5/2000))))*COS(RADIANS(90-2*DEGREES(ASIN($D$5/2000))))))))</f>
        <v>1.5561525446154771</v>
      </c>
      <c r="AD1737" s="33">
        <f t="shared" si="180"/>
        <v>1735</v>
      </c>
      <c r="AE1737" s="33">
        <f t="shared" si="177"/>
        <v>994.87436392742575</v>
      </c>
      <c r="AH1737" s="33">
        <f t="shared" si="178"/>
        <v>60.169410324003202</v>
      </c>
      <c r="AI1737" s="33">
        <f t="shared" si="179"/>
        <v>29.830589675996798</v>
      </c>
      <c r="AK1737" s="75">
        <f t="shared" si="181"/>
        <v>-30.338820648006404</v>
      </c>
      <c r="AN1737" s="64"/>
      <c r="AQ1737" s="64"/>
      <c r="AR1737" s="75">
        <f>(SQRT((SIN(RADIANS(90-DEGREES(ASIN(AD1737/2000))))*SQRT(2*Basic!$C$4*9.81)*Tool!$B$125*SIN(RADIANS(90-DEGREES(ASIN(AD1737/2000))))*SQRT(2*Basic!$C$4*9.81)*Tool!$B$125)+(COS(RADIANS(90-DEGREES(ASIN(AD1737/2000))))*SQRT(2*Basic!$C$4*9.81)*COS(RADIANS(90-DEGREES(ASIN(AD1737/2000))))*SQRT(2*Basic!$C$4*9.81))))*(SQRT((SIN(RADIANS(90-DEGREES(ASIN(AD1737/2000))))*SQRT(2*Basic!$C$4*9.81)*Tool!$B$125*SIN(RADIANS(90-DEGREES(ASIN(AD1737/2000))))*SQRT(2*Basic!$C$4*9.81)*Tool!$B$125)+(COS(RADIANS(90-DEGREES(ASIN(AD1737/2000))))*SQRT(2*Basic!$C$4*9.81)*COS(RADIANS(90-DEGREES(ASIN(AD1737/2000))))*SQRT(2*Basic!$C$4*9.81))))/(2*9.81)</f>
        <v>1.6346512202500003</v>
      </c>
      <c r="AS1737" s="75">
        <f>(1/9.81)*((SQRT((SIN(RADIANS(90-DEGREES(ASIN(AD1737/2000))))*SQRT(2*Basic!$C$4*9.81)*Tool!$B$125*SIN(RADIANS(90-DEGREES(ASIN(AD1737/2000))))*SQRT(2*Basic!$C$4*9.81)*Tool!$B$125)+(COS(RADIANS(90-DEGREES(ASIN(AD1737/2000))))*SQRT(2*Basic!$C$4*9.81)*COS(RADIANS(90-DEGREES(ASIN(AD1737/2000))))*SQRT(2*Basic!$C$4*9.81))))*SIN(RADIANS(AK1737))+(SQRT(((SQRT((SIN(RADIANS(90-DEGREES(ASIN(AD1737/2000))))*SQRT(2*Basic!$C$4*9.81)*Tool!$B$125*SIN(RADIANS(90-DEGREES(ASIN(AD1737/2000))))*SQRT(2*Basic!$C$4*9.81)*Tool!$B$125)+(COS(RADIANS(90-DEGREES(ASIN(AD1737/2000))))*SQRT(2*Basic!$C$4*9.81)*COS(RADIANS(90-DEGREES(ASIN(AD1737/2000))))*SQRT(2*Basic!$C$4*9.81))))*SIN(RADIANS(AK1737))*(SQRT((SIN(RADIANS(90-DEGREES(ASIN(AD1737/2000))))*SQRT(2*Basic!$C$4*9.81)*Tool!$B$125*SIN(RADIANS(90-DEGREES(ASIN(AD1737/2000))))*SQRT(2*Basic!$C$4*9.81)*Tool!$B$125)+(COS(RADIANS(90-DEGREES(ASIN(AD1737/2000))))*SQRT(2*Basic!$C$4*9.81)*COS(RADIANS(90-DEGREES(ASIN(AD1737/2000))))*SQRT(2*Basic!$C$4*9.81))))*SIN(RADIANS(AK1737)))-19.62*(-Basic!$C$3))))*(SQRT((SIN(RADIANS(90-DEGREES(ASIN(AD1737/2000))))*SQRT(2*Basic!$C$4*9.81)*Tool!$B$125*SIN(RADIANS(90-DEGREES(ASIN(AD1737/2000))))*SQRT(2*Basic!$C$4*9.81)*Tool!$B$125)+(COS(RADIANS(90-DEGREES(ASIN(AD1737/2000))))*SQRT(2*Basic!$C$4*9.81)*COS(RADIANS(90-DEGREES(ASIN(AD1737/2000))))*SQRT(2*Basic!$C$4*9.81))))*COS(RADIANS(AK1737))</f>
        <v>4.1652543447501333</v>
      </c>
    </row>
    <row r="1738" spans="6:45" x14ac:dyDescent="0.3">
      <c r="F1738">
        <v>1736</v>
      </c>
      <c r="G1738" s="31">
        <f t="shared" si="176"/>
        <v>5.117800153734863</v>
      </c>
      <c r="H1738" s="35">
        <f>Tool!$E$10+('Trajectory Map'!G1738*SIN(RADIANS(90-2*DEGREES(ASIN($D$5/2000))))/COS(RADIANS(90-2*DEGREES(ASIN($D$5/2000))))-('Trajectory Map'!G1738*'Trajectory Map'!G1738/((VLOOKUP($D$5,$AD$3:$AR$2002,15,FALSE)*4*COS(RADIANS(90-2*DEGREES(ASIN($D$5/2000))))*COS(RADIANS(90-2*DEGREES(ASIN($D$5/2000))))))))</f>
        <v>1.5505935300818976</v>
      </c>
      <c r="AD1738" s="33">
        <f t="shared" si="180"/>
        <v>1736</v>
      </c>
      <c r="AE1738" s="33">
        <f t="shared" si="177"/>
        <v>993.12839049138051</v>
      </c>
      <c r="AH1738" s="33">
        <f t="shared" si="178"/>
        <v>60.22705186856674</v>
      </c>
      <c r="AI1738" s="33">
        <f t="shared" si="179"/>
        <v>29.77294813143326</v>
      </c>
      <c r="AK1738" s="75">
        <f t="shared" si="181"/>
        <v>-30.45410373713348</v>
      </c>
      <c r="AN1738" s="64"/>
      <c r="AQ1738" s="64"/>
      <c r="AR1738" s="75">
        <f>(SQRT((SIN(RADIANS(90-DEGREES(ASIN(AD1738/2000))))*SQRT(2*Basic!$C$4*9.81)*Tool!$B$125*SIN(RADIANS(90-DEGREES(ASIN(AD1738/2000))))*SQRT(2*Basic!$C$4*9.81)*Tool!$B$125)+(COS(RADIANS(90-DEGREES(ASIN(AD1738/2000))))*SQRT(2*Basic!$C$4*9.81)*COS(RADIANS(90-DEGREES(ASIN(AD1738/2000))))*SQRT(2*Basic!$C$4*9.81))))*(SQRT((SIN(RADIANS(90-DEGREES(ASIN(AD1738/2000))))*SQRT(2*Basic!$C$4*9.81)*Tool!$B$125*SIN(RADIANS(90-DEGREES(ASIN(AD1738/2000))))*SQRT(2*Basic!$C$4*9.81)*Tool!$B$125)+(COS(RADIANS(90-DEGREES(ASIN(AD1738/2000))))*SQRT(2*Basic!$C$4*9.81)*COS(RADIANS(90-DEGREES(ASIN(AD1738/2000))))*SQRT(2*Basic!$C$4*9.81))))/(2*9.81)</f>
        <v>1.6355817606399998</v>
      </c>
      <c r="AS1738" s="75">
        <f>(1/9.81)*((SQRT((SIN(RADIANS(90-DEGREES(ASIN(AD1738/2000))))*SQRT(2*Basic!$C$4*9.81)*Tool!$B$125*SIN(RADIANS(90-DEGREES(ASIN(AD1738/2000))))*SQRT(2*Basic!$C$4*9.81)*Tool!$B$125)+(COS(RADIANS(90-DEGREES(ASIN(AD1738/2000))))*SQRT(2*Basic!$C$4*9.81)*COS(RADIANS(90-DEGREES(ASIN(AD1738/2000))))*SQRT(2*Basic!$C$4*9.81))))*SIN(RADIANS(AK1738))+(SQRT(((SQRT((SIN(RADIANS(90-DEGREES(ASIN(AD1738/2000))))*SQRT(2*Basic!$C$4*9.81)*Tool!$B$125*SIN(RADIANS(90-DEGREES(ASIN(AD1738/2000))))*SQRT(2*Basic!$C$4*9.81)*Tool!$B$125)+(COS(RADIANS(90-DEGREES(ASIN(AD1738/2000))))*SQRT(2*Basic!$C$4*9.81)*COS(RADIANS(90-DEGREES(ASIN(AD1738/2000))))*SQRT(2*Basic!$C$4*9.81))))*SIN(RADIANS(AK1738))*(SQRT((SIN(RADIANS(90-DEGREES(ASIN(AD1738/2000))))*SQRT(2*Basic!$C$4*9.81)*Tool!$B$125*SIN(RADIANS(90-DEGREES(ASIN(AD1738/2000))))*SQRT(2*Basic!$C$4*9.81)*Tool!$B$125)+(COS(RADIANS(90-DEGREES(ASIN(AD1738/2000))))*SQRT(2*Basic!$C$4*9.81)*COS(RADIANS(90-DEGREES(ASIN(AD1738/2000))))*SQRT(2*Basic!$C$4*9.81))))*SIN(RADIANS(AK1738)))-19.62*(-Basic!$C$3))))*(SQRT((SIN(RADIANS(90-DEGREES(ASIN(AD1738/2000))))*SQRT(2*Basic!$C$4*9.81)*Tool!$B$125*SIN(RADIANS(90-DEGREES(ASIN(AD1738/2000))))*SQRT(2*Basic!$C$4*9.81)*Tool!$B$125)+(COS(RADIANS(90-DEGREES(ASIN(AD1738/2000))))*SQRT(2*Basic!$C$4*9.81)*COS(RADIANS(90-DEGREES(ASIN(AD1738/2000))))*SQRT(2*Basic!$C$4*9.81))))*COS(RADIANS(AK1738))</f>
        <v>4.1575791341066539</v>
      </c>
    </row>
    <row r="1739" spans="6:45" x14ac:dyDescent="0.3">
      <c r="F1739">
        <v>1737</v>
      </c>
      <c r="G1739" s="31">
        <f t="shared" si="176"/>
        <v>5.1207481952980745</v>
      </c>
      <c r="H1739" s="35">
        <f>Tool!$E$10+('Trajectory Map'!G1739*SIN(RADIANS(90-2*DEGREES(ASIN($D$5/2000))))/COS(RADIANS(90-2*DEGREES(ASIN($D$5/2000))))-('Trajectory Map'!G1739*'Trajectory Map'!G1739/((VLOOKUP($D$5,$AD$3:$AR$2002,15,FALSE)*4*COS(RADIANS(90-2*DEGREES(ASIN($D$5/2000))))*COS(RADIANS(90-2*DEGREES(ASIN($D$5/2000))))))))</f>
        <v>1.5450310619548047</v>
      </c>
      <c r="AD1739" s="33">
        <f t="shared" si="180"/>
        <v>1737</v>
      </c>
      <c r="AE1739" s="33">
        <f t="shared" si="177"/>
        <v>991.37833343280204</v>
      </c>
      <c r="AH1739" s="33">
        <f t="shared" si="178"/>
        <v>60.284794958043697</v>
      </c>
      <c r="AI1739" s="33">
        <f t="shared" si="179"/>
        <v>29.715205041956303</v>
      </c>
      <c r="AK1739" s="75">
        <f t="shared" si="181"/>
        <v>-30.569589916087395</v>
      </c>
      <c r="AN1739" s="64"/>
      <c r="AQ1739" s="64"/>
      <c r="AR1739" s="75">
        <f>(SQRT((SIN(RADIANS(90-DEGREES(ASIN(AD1739/2000))))*SQRT(2*Basic!$C$4*9.81)*Tool!$B$125*SIN(RADIANS(90-DEGREES(ASIN(AD1739/2000))))*SQRT(2*Basic!$C$4*9.81)*Tool!$B$125)+(COS(RADIANS(90-DEGREES(ASIN(AD1739/2000))))*SQRT(2*Basic!$C$4*9.81)*COS(RADIANS(90-DEGREES(ASIN(AD1739/2000))))*SQRT(2*Basic!$C$4*9.81))))*(SQRT((SIN(RADIANS(90-DEGREES(ASIN(AD1739/2000))))*SQRT(2*Basic!$C$4*9.81)*Tool!$B$125*SIN(RADIANS(90-DEGREES(ASIN(AD1739/2000))))*SQRT(2*Basic!$C$4*9.81)*Tool!$B$125)+(COS(RADIANS(90-DEGREES(ASIN(AD1739/2000))))*SQRT(2*Basic!$C$4*9.81)*COS(RADIANS(90-DEGREES(ASIN(AD1739/2000))))*SQRT(2*Basic!$C$4*9.81))))/(2*9.81)</f>
        <v>1.6365128372100002</v>
      </c>
      <c r="AS1739" s="75">
        <f>(1/9.81)*((SQRT((SIN(RADIANS(90-DEGREES(ASIN(AD1739/2000))))*SQRT(2*Basic!$C$4*9.81)*Tool!$B$125*SIN(RADIANS(90-DEGREES(ASIN(AD1739/2000))))*SQRT(2*Basic!$C$4*9.81)*Tool!$B$125)+(COS(RADIANS(90-DEGREES(ASIN(AD1739/2000))))*SQRT(2*Basic!$C$4*9.81)*COS(RADIANS(90-DEGREES(ASIN(AD1739/2000))))*SQRT(2*Basic!$C$4*9.81))))*SIN(RADIANS(AK1739))+(SQRT(((SQRT((SIN(RADIANS(90-DEGREES(ASIN(AD1739/2000))))*SQRT(2*Basic!$C$4*9.81)*Tool!$B$125*SIN(RADIANS(90-DEGREES(ASIN(AD1739/2000))))*SQRT(2*Basic!$C$4*9.81)*Tool!$B$125)+(COS(RADIANS(90-DEGREES(ASIN(AD1739/2000))))*SQRT(2*Basic!$C$4*9.81)*COS(RADIANS(90-DEGREES(ASIN(AD1739/2000))))*SQRT(2*Basic!$C$4*9.81))))*SIN(RADIANS(AK1739))*(SQRT((SIN(RADIANS(90-DEGREES(ASIN(AD1739/2000))))*SQRT(2*Basic!$C$4*9.81)*Tool!$B$125*SIN(RADIANS(90-DEGREES(ASIN(AD1739/2000))))*SQRT(2*Basic!$C$4*9.81)*Tool!$B$125)+(COS(RADIANS(90-DEGREES(ASIN(AD1739/2000))))*SQRT(2*Basic!$C$4*9.81)*COS(RADIANS(90-DEGREES(ASIN(AD1739/2000))))*SQRT(2*Basic!$C$4*9.81))))*SIN(RADIANS(AK1739)))-19.62*(-Basic!$C$3))))*(SQRT((SIN(RADIANS(90-DEGREES(ASIN(AD1739/2000))))*SQRT(2*Basic!$C$4*9.81)*Tool!$B$125*SIN(RADIANS(90-DEGREES(ASIN(AD1739/2000))))*SQRT(2*Basic!$C$4*9.81)*Tool!$B$125)+(COS(RADIANS(90-DEGREES(ASIN(AD1739/2000))))*SQRT(2*Basic!$C$4*9.81)*COS(RADIANS(90-DEGREES(ASIN(AD1739/2000))))*SQRT(2*Basic!$C$4*9.81))))*COS(RADIANS(AK1739))</f>
        <v>4.1498834813673682</v>
      </c>
    </row>
    <row r="1740" spans="6:45" x14ac:dyDescent="0.3">
      <c r="F1740">
        <v>1738</v>
      </c>
      <c r="G1740" s="31">
        <f t="shared" si="176"/>
        <v>5.1236962368612851</v>
      </c>
      <c r="H1740" s="35">
        <f>Tool!$E$10+('Trajectory Map'!G1740*SIN(RADIANS(90-2*DEGREES(ASIN($D$5/2000))))/COS(RADIANS(90-2*DEGREES(ASIN($D$5/2000))))-('Trajectory Map'!G1740*'Trajectory Map'!G1740/((VLOOKUP($D$5,$AD$3:$AR$2002,15,FALSE)*4*COS(RADIANS(90-2*DEGREES(ASIN($D$5/2000))))*COS(RADIANS(90-2*DEGREES(ASIN($D$5/2000))))))))</f>
        <v>1.5394651402341992</v>
      </c>
      <c r="AD1740" s="33">
        <f t="shared" si="180"/>
        <v>1738</v>
      </c>
      <c r="AE1740" s="33">
        <f t="shared" si="177"/>
        <v>989.62417108718603</v>
      </c>
      <c r="AH1740" s="33">
        <f t="shared" si="178"/>
        <v>60.342640189956015</v>
      </c>
      <c r="AI1740" s="33">
        <f t="shared" si="179"/>
        <v>29.657359810043985</v>
      </c>
      <c r="AK1740" s="75">
        <f t="shared" si="181"/>
        <v>-30.68528037991203</v>
      </c>
      <c r="AN1740" s="64"/>
      <c r="AQ1740" s="64"/>
      <c r="AR1740" s="75">
        <f>(SQRT((SIN(RADIANS(90-DEGREES(ASIN(AD1740/2000))))*SQRT(2*Basic!$C$4*9.81)*Tool!$B$125*SIN(RADIANS(90-DEGREES(ASIN(AD1740/2000))))*SQRT(2*Basic!$C$4*9.81)*Tool!$B$125)+(COS(RADIANS(90-DEGREES(ASIN(AD1740/2000))))*SQRT(2*Basic!$C$4*9.81)*COS(RADIANS(90-DEGREES(ASIN(AD1740/2000))))*SQRT(2*Basic!$C$4*9.81))))*(SQRT((SIN(RADIANS(90-DEGREES(ASIN(AD1740/2000))))*SQRT(2*Basic!$C$4*9.81)*Tool!$B$125*SIN(RADIANS(90-DEGREES(ASIN(AD1740/2000))))*SQRT(2*Basic!$C$4*9.81)*Tool!$B$125)+(COS(RADIANS(90-DEGREES(ASIN(AD1740/2000))))*SQRT(2*Basic!$C$4*9.81)*COS(RADIANS(90-DEGREES(ASIN(AD1740/2000))))*SQRT(2*Basic!$C$4*9.81))))/(2*9.81)</f>
        <v>1.6374444499599998</v>
      </c>
      <c r="AS1740" s="75">
        <f>(1/9.81)*((SQRT((SIN(RADIANS(90-DEGREES(ASIN(AD1740/2000))))*SQRT(2*Basic!$C$4*9.81)*Tool!$B$125*SIN(RADIANS(90-DEGREES(ASIN(AD1740/2000))))*SQRT(2*Basic!$C$4*9.81)*Tool!$B$125)+(COS(RADIANS(90-DEGREES(ASIN(AD1740/2000))))*SQRT(2*Basic!$C$4*9.81)*COS(RADIANS(90-DEGREES(ASIN(AD1740/2000))))*SQRT(2*Basic!$C$4*9.81))))*SIN(RADIANS(AK1740))+(SQRT(((SQRT((SIN(RADIANS(90-DEGREES(ASIN(AD1740/2000))))*SQRT(2*Basic!$C$4*9.81)*Tool!$B$125*SIN(RADIANS(90-DEGREES(ASIN(AD1740/2000))))*SQRT(2*Basic!$C$4*9.81)*Tool!$B$125)+(COS(RADIANS(90-DEGREES(ASIN(AD1740/2000))))*SQRT(2*Basic!$C$4*9.81)*COS(RADIANS(90-DEGREES(ASIN(AD1740/2000))))*SQRT(2*Basic!$C$4*9.81))))*SIN(RADIANS(AK1740))*(SQRT((SIN(RADIANS(90-DEGREES(ASIN(AD1740/2000))))*SQRT(2*Basic!$C$4*9.81)*Tool!$B$125*SIN(RADIANS(90-DEGREES(ASIN(AD1740/2000))))*SQRT(2*Basic!$C$4*9.81)*Tool!$B$125)+(COS(RADIANS(90-DEGREES(ASIN(AD1740/2000))))*SQRT(2*Basic!$C$4*9.81)*COS(RADIANS(90-DEGREES(ASIN(AD1740/2000))))*SQRT(2*Basic!$C$4*9.81))))*SIN(RADIANS(AK1740)))-19.62*(-Basic!$C$3))))*(SQRT((SIN(RADIANS(90-DEGREES(ASIN(AD1740/2000))))*SQRT(2*Basic!$C$4*9.81)*Tool!$B$125*SIN(RADIANS(90-DEGREES(ASIN(AD1740/2000))))*SQRT(2*Basic!$C$4*9.81)*Tool!$B$125)+(COS(RADIANS(90-DEGREES(ASIN(AD1740/2000))))*SQRT(2*Basic!$C$4*9.81)*COS(RADIANS(90-DEGREES(ASIN(AD1740/2000))))*SQRT(2*Basic!$C$4*9.81))))*COS(RADIANS(AK1740))</f>
        <v>4.1421673307100182</v>
      </c>
    </row>
    <row r="1741" spans="6:45" x14ac:dyDescent="0.3">
      <c r="F1741">
        <v>1739</v>
      </c>
      <c r="G1741" s="31">
        <f t="shared" si="176"/>
        <v>5.1266442784244965</v>
      </c>
      <c r="H1741" s="35">
        <f>Tool!$E$10+('Trajectory Map'!G1741*SIN(RADIANS(90-2*DEGREES(ASIN($D$5/2000))))/COS(RADIANS(90-2*DEGREES(ASIN($D$5/2000))))-('Trajectory Map'!G1741*'Trajectory Map'!G1741/((VLOOKUP($D$5,$AD$3:$AR$2002,15,FALSE)*4*COS(RADIANS(90-2*DEGREES(ASIN($D$5/2000))))*COS(RADIANS(90-2*DEGREES(ASIN($D$5/2000))))))))</f>
        <v>1.5338957649200786</v>
      </c>
      <c r="AD1741" s="33">
        <f t="shared" si="180"/>
        <v>1739</v>
      </c>
      <c r="AE1741" s="33">
        <f t="shared" si="177"/>
        <v>987.86588158514712</v>
      </c>
      <c r="AH1741" s="33">
        <f t="shared" si="178"/>
        <v>60.400588167546793</v>
      </c>
      <c r="AI1741" s="33">
        <f t="shared" si="179"/>
        <v>29.599411832453207</v>
      </c>
      <c r="AK1741" s="75">
        <f t="shared" si="181"/>
        <v>-30.801176335093587</v>
      </c>
      <c r="AN1741" s="64"/>
      <c r="AQ1741" s="64"/>
      <c r="AR1741" s="75">
        <f>(SQRT((SIN(RADIANS(90-DEGREES(ASIN(AD1741/2000))))*SQRT(2*Basic!$C$4*9.81)*Tool!$B$125*SIN(RADIANS(90-DEGREES(ASIN(AD1741/2000))))*SQRT(2*Basic!$C$4*9.81)*Tool!$B$125)+(COS(RADIANS(90-DEGREES(ASIN(AD1741/2000))))*SQRT(2*Basic!$C$4*9.81)*COS(RADIANS(90-DEGREES(ASIN(AD1741/2000))))*SQRT(2*Basic!$C$4*9.81))))*(SQRT((SIN(RADIANS(90-DEGREES(ASIN(AD1741/2000))))*SQRT(2*Basic!$C$4*9.81)*Tool!$B$125*SIN(RADIANS(90-DEGREES(ASIN(AD1741/2000))))*SQRT(2*Basic!$C$4*9.81)*Tool!$B$125)+(COS(RADIANS(90-DEGREES(ASIN(AD1741/2000))))*SQRT(2*Basic!$C$4*9.81)*COS(RADIANS(90-DEGREES(ASIN(AD1741/2000))))*SQRT(2*Basic!$C$4*9.81))))/(2*9.81)</f>
        <v>1.6383765988900001</v>
      </c>
      <c r="AS1741" s="75">
        <f>(1/9.81)*((SQRT((SIN(RADIANS(90-DEGREES(ASIN(AD1741/2000))))*SQRT(2*Basic!$C$4*9.81)*Tool!$B$125*SIN(RADIANS(90-DEGREES(ASIN(AD1741/2000))))*SQRT(2*Basic!$C$4*9.81)*Tool!$B$125)+(COS(RADIANS(90-DEGREES(ASIN(AD1741/2000))))*SQRT(2*Basic!$C$4*9.81)*COS(RADIANS(90-DEGREES(ASIN(AD1741/2000))))*SQRT(2*Basic!$C$4*9.81))))*SIN(RADIANS(AK1741))+(SQRT(((SQRT((SIN(RADIANS(90-DEGREES(ASIN(AD1741/2000))))*SQRT(2*Basic!$C$4*9.81)*Tool!$B$125*SIN(RADIANS(90-DEGREES(ASIN(AD1741/2000))))*SQRT(2*Basic!$C$4*9.81)*Tool!$B$125)+(COS(RADIANS(90-DEGREES(ASIN(AD1741/2000))))*SQRT(2*Basic!$C$4*9.81)*COS(RADIANS(90-DEGREES(ASIN(AD1741/2000))))*SQRT(2*Basic!$C$4*9.81))))*SIN(RADIANS(AK1741))*(SQRT((SIN(RADIANS(90-DEGREES(ASIN(AD1741/2000))))*SQRT(2*Basic!$C$4*9.81)*Tool!$B$125*SIN(RADIANS(90-DEGREES(ASIN(AD1741/2000))))*SQRT(2*Basic!$C$4*9.81)*Tool!$B$125)+(COS(RADIANS(90-DEGREES(ASIN(AD1741/2000))))*SQRT(2*Basic!$C$4*9.81)*COS(RADIANS(90-DEGREES(ASIN(AD1741/2000))))*SQRT(2*Basic!$C$4*9.81))))*SIN(RADIANS(AK1741)))-19.62*(-Basic!$C$3))))*(SQRT((SIN(RADIANS(90-DEGREES(ASIN(AD1741/2000))))*SQRT(2*Basic!$C$4*9.81)*Tool!$B$125*SIN(RADIANS(90-DEGREES(ASIN(AD1741/2000))))*SQRT(2*Basic!$C$4*9.81)*Tool!$B$125)+(COS(RADIANS(90-DEGREES(ASIN(AD1741/2000))))*SQRT(2*Basic!$C$4*9.81)*COS(RADIANS(90-DEGREES(ASIN(AD1741/2000))))*SQRT(2*Basic!$C$4*9.81))))*COS(RADIANS(AK1741))</f>
        <v>4.1344306255905749</v>
      </c>
    </row>
    <row r="1742" spans="6:45" x14ac:dyDescent="0.3">
      <c r="F1742">
        <v>1740</v>
      </c>
      <c r="G1742" s="31">
        <f t="shared" si="176"/>
        <v>5.129592319987708</v>
      </c>
      <c r="H1742" s="35">
        <f>Tool!$E$10+('Trajectory Map'!G1742*SIN(RADIANS(90-2*DEGREES(ASIN($D$5/2000))))/COS(RADIANS(90-2*DEGREES(ASIN($D$5/2000))))-('Trajectory Map'!G1742*'Trajectory Map'!G1742/((VLOOKUP($D$5,$AD$3:$AR$2002,15,FALSE)*4*COS(RADIANS(90-2*DEGREES(ASIN($D$5/2000))))*COS(RADIANS(90-2*DEGREES(ASIN($D$5/2000))))))))</f>
        <v>1.528322936012442</v>
      </c>
      <c r="AD1742" s="33">
        <f t="shared" si="180"/>
        <v>1740</v>
      </c>
      <c r="AE1742" s="33">
        <f t="shared" si="177"/>
        <v>986.10344284968403</v>
      </c>
      <c r="AH1742" s="33">
        <f t="shared" si="178"/>
        <v>60.458639499857213</v>
      </c>
      <c r="AI1742" s="33">
        <f t="shared" si="179"/>
        <v>29.541360500142787</v>
      </c>
      <c r="AK1742" s="75">
        <f t="shared" si="181"/>
        <v>-30.917278999714426</v>
      </c>
      <c r="AN1742" s="64"/>
      <c r="AQ1742" s="64"/>
      <c r="AR1742" s="75">
        <f>(SQRT((SIN(RADIANS(90-DEGREES(ASIN(AD1742/2000))))*SQRT(2*Basic!$C$4*9.81)*Tool!$B$125*SIN(RADIANS(90-DEGREES(ASIN(AD1742/2000))))*SQRT(2*Basic!$C$4*9.81)*Tool!$B$125)+(COS(RADIANS(90-DEGREES(ASIN(AD1742/2000))))*SQRT(2*Basic!$C$4*9.81)*COS(RADIANS(90-DEGREES(ASIN(AD1742/2000))))*SQRT(2*Basic!$C$4*9.81))))*(SQRT((SIN(RADIANS(90-DEGREES(ASIN(AD1742/2000))))*SQRT(2*Basic!$C$4*9.81)*Tool!$B$125*SIN(RADIANS(90-DEGREES(ASIN(AD1742/2000))))*SQRT(2*Basic!$C$4*9.81)*Tool!$B$125)+(COS(RADIANS(90-DEGREES(ASIN(AD1742/2000))))*SQRT(2*Basic!$C$4*9.81)*COS(RADIANS(90-DEGREES(ASIN(AD1742/2000))))*SQRT(2*Basic!$C$4*9.81))))/(2*9.81)</f>
        <v>1.6393092839999996</v>
      </c>
      <c r="AS1742" s="75">
        <f>(1/9.81)*((SQRT((SIN(RADIANS(90-DEGREES(ASIN(AD1742/2000))))*SQRT(2*Basic!$C$4*9.81)*Tool!$B$125*SIN(RADIANS(90-DEGREES(ASIN(AD1742/2000))))*SQRT(2*Basic!$C$4*9.81)*Tool!$B$125)+(COS(RADIANS(90-DEGREES(ASIN(AD1742/2000))))*SQRT(2*Basic!$C$4*9.81)*COS(RADIANS(90-DEGREES(ASIN(AD1742/2000))))*SQRT(2*Basic!$C$4*9.81))))*SIN(RADIANS(AK1742))+(SQRT(((SQRT((SIN(RADIANS(90-DEGREES(ASIN(AD1742/2000))))*SQRT(2*Basic!$C$4*9.81)*Tool!$B$125*SIN(RADIANS(90-DEGREES(ASIN(AD1742/2000))))*SQRT(2*Basic!$C$4*9.81)*Tool!$B$125)+(COS(RADIANS(90-DEGREES(ASIN(AD1742/2000))))*SQRT(2*Basic!$C$4*9.81)*COS(RADIANS(90-DEGREES(ASIN(AD1742/2000))))*SQRT(2*Basic!$C$4*9.81))))*SIN(RADIANS(AK1742))*(SQRT((SIN(RADIANS(90-DEGREES(ASIN(AD1742/2000))))*SQRT(2*Basic!$C$4*9.81)*Tool!$B$125*SIN(RADIANS(90-DEGREES(ASIN(AD1742/2000))))*SQRT(2*Basic!$C$4*9.81)*Tool!$B$125)+(COS(RADIANS(90-DEGREES(ASIN(AD1742/2000))))*SQRT(2*Basic!$C$4*9.81)*COS(RADIANS(90-DEGREES(ASIN(AD1742/2000))))*SQRT(2*Basic!$C$4*9.81))))*SIN(RADIANS(AK1742)))-19.62*(-Basic!$C$3))))*(SQRT((SIN(RADIANS(90-DEGREES(ASIN(AD1742/2000))))*SQRT(2*Basic!$C$4*9.81)*Tool!$B$125*SIN(RADIANS(90-DEGREES(ASIN(AD1742/2000))))*SQRT(2*Basic!$C$4*9.81)*Tool!$B$125)+(COS(RADIANS(90-DEGREES(ASIN(AD1742/2000))))*SQRT(2*Basic!$C$4*9.81)*COS(RADIANS(90-DEGREES(ASIN(AD1742/2000))))*SQRT(2*Basic!$C$4*9.81))))*COS(RADIANS(AK1742))</f>
        <v>4.1266733087326291</v>
      </c>
    </row>
    <row r="1743" spans="6:45" x14ac:dyDescent="0.3">
      <c r="F1743">
        <v>1741</v>
      </c>
      <c r="G1743" s="31">
        <f t="shared" si="176"/>
        <v>5.1325403615509195</v>
      </c>
      <c r="H1743" s="35">
        <f>Tool!$E$10+('Trajectory Map'!G1743*SIN(RADIANS(90-2*DEGREES(ASIN($D$5/2000))))/COS(RADIANS(90-2*DEGREES(ASIN($D$5/2000))))-('Trajectory Map'!G1743*'Trajectory Map'!G1743/((VLOOKUP($D$5,$AD$3:$AR$2002,15,FALSE)*4*COS(RADIANS(90-2*DEGREES(ASIN($D$5/2000))))*COS(RADIANS(90-2*DEGREES(ASIN($D$5/2000))))))))</f>
        <v>1.5227466535112928</v>
      </c>
      <c r="AD1743" s="33">
        <f t="shared" si="180"/>
        <v>1741</v>
      </c>
      <c r="AE1743" s="33">
        <f t="shared" si="177"/>
        <v>984.33683259339637</v>
      </c>
      <c r="AH1743" s="33">
        <f t="shared" si="178"/>
        <v>60.51679480180487</v>
      </c>
      <c r="AI1743" s="33">
        <f t="shared" si="179"/>
        <v>29.48320519819513</v>
      </c>
      <c r="AK1743" s="75">
        <f t="shared" si="181"/>
        <v>-31.033589603609741</v>
      </c>
      <c r="AN1743" s="64"/>
      <c r="AQ1743" s="64"/>
      <c r="AR1743" s="75">
        <f>(SQRT((SIN(RADIANS(90-DEGREES(ASIN(AD1743/2000))))*SQRT(2*Basic!$C$4*9.81)*Tool!$B$125*SIN(RADIANS(90-DEGREES(ASIN(AD1743/2000))))*SQRT(2*Basic!$C$4*9.81)*Tool!$B$125)+(COS(RADIANS(90-DEGREES(ASIN(AD1743/2000))))*SQRT(2*Basic!$C$4*9.81)*COS(RADIANS(90-DEGREES(ASIN(AD1743/2000))))*SQRT(2*Basic!$C$4*9.81))))*(SQRT((SIN(RADIANS(90-DEGREES(ASIN(AD1743/2000))))*SQRT(2*Basic!$C$4*9.81)*Tool!$B$125*SIN(RADIANS(90-DEGREES(ASIN(AD1743/2000))))*SQRT(2*Basic!$C$4*9.81)*Tool!$B$125)+(COS(RADIANS(90-DEGREES(ASIN(AD1743/2000))))*SQRT(2*Basic!$C$4*9.81)*COS(RADIANS(90-DEGREES(ASIN(AD1743/2000))))*SQRT(2*Basic!$C$4*9.81))))/(2*9.81)</f>
        <v>1.6402425052900003</v>
      </c>
      <c r="AS1743" s="75">
        <f>(1/9.81)*((SQRT((SIN(RADIANS(90-DEGREES(ASIN(AD1743/2000))))*SQRT(2*Basic!$C$4*9.81)*Tool!$B$125*SIN(RADIANS(90-DEGREES(ASIN(AD1743/2000))))*SQRT(2*Basic!$C$4*9.81)*Tool!$B$125)+(COS(RADIANS(90-DEGREES(ASIN(AD1743/2000))))*SQRT(2*Basic!$C$4*9.81)*COS(RADIANS(90-DEGREES(ASIN(AD1743/2000))))*SQRT(2*Basic!$C$4*9.81))))*SIN(RADIANS(AK1743))+(SQRT(((SQRT((SIN(RADIANS(90-DEGREES(ASIN(AD1743/2000))))*SQRT(2*Basic!$C$4*9.81)*Tool!$B$125*SIN(RADIANS(90-DEGREES(ASIN(AD1743/2000))))*SQRT(2*Basic!$C$4*9.81)*Tool!$B$125)+(COS(RADIANS(90-DEGREES(ASIN(AD1743/2000))))*SQRT(2*Basic!$C$4*9.81)*COS(RADIANS(90-DEGREES(ASIN(AD1743/2000))))*SQRT(2*Basic!$C$4*9.81))))*SIN(RADIANS(AK1743))*(SQRT((SIN(RADIANS(90-DEGREES(ASIN(AD1743/2000))))*SQRT(2*Basic!$C$4*9.81)*Tool!$B$125*SIN(RADIANS(90-DEGREES(ASIN(AD1743/2000))))*SQRT(2*Basic!$C$4*9.81)*Tool!$B$125)+(COS(RADIANS(90-DEGREES(ASIN(AD1743/2000))))*SQRT(2*Basic!$C$4*9.81)*COS(RADIANS(90-DEGREES(ASIN(AD1743/2000))))*SQRT(2*Basic!$C$4*9.81))))*SIN(RADIANS(AK1743)))-19.62*(-Basic!$C$3))))*(SQRT((SIN(RADIANS(90-DEGREES(ASIN(AD1743/2000))))*SQRT(2*Basic!$C$4*9.81)*Tool!$B$125*SIN(RADIANS(90-DEGREES(ASIN(AD1743/2000))))*SQRT(2*Basic!$C$4*9.81)*Tool!$B$125)+(COS(RADIANS(90-DEGREES(ASIN(AD1743/2000))))*SQRT(2*Basic!$C$4*9.81)*COS(RADIANS(90-DEGREES(ASIN(AD1743/2000))))*SQRT(2*Basic!$C$4*9.81))))*COS(RADIANS(AK1743))</f>
        <v>4.1188953221165923</v>
      </c>
    </row>
    <row r="1744" spans="6:45" x14ac:dyDescent="0.3">
      <c r="F1744">
        <v>1742</v>
      </c>
      <c r="G1744" s="31">
        <f t="shared" si="176"/>
        <v>5.135488403114131</v>
      </c>
      <c r="H1744" s="35">
        <f>Tool!$E$10+('Trajectory Map'!G1744*SIN(RADIANS(90-2*DEGREES(ASIN($D$5/2000))))/COS(RADIANS(90-2*DEGREES(ASIN($D$5/2000))))-('Trajectory Map'!G1744*'Trajectory Map'!G1744/((VLOOKUP($D$5,$AD$3:$AR$2002,15,FALSE)*4*COS(RADIANS(90-2*DEGREES(ASIN($D$5/2000))))*COS(RADIANS(90-2*DEGREES(ASIN($D$5/2000))))))))</f>
        <v>1.5171669174166302</v>
      </c>
      <c r="AD1744" s="33">
        <f t="shared" si="180"/>
        <v>1742</v>
      </c>
      <c r="AE1744" s="33">
        <f t="shared" si="177"/>
        <v>982.56602831565476</v>
      </c>
      <c r="AH1744" s="33">
        <f t="shared" si="178"/>
        <v>60.575054694263329</v>
      </c>
      <c r="AI1744" s="33">
        <f t="shared" si="179"/>
        <v>29.424945305736671</v>
      </c>
      <c r="AK1744" s="75">
        <f t="shared" si="181"/>
        <v>-31.150109388526658</v>
      </c>
      <c r="AN1744" s="64"/>
      <c r="AQ1744" s="64"/>
      <c r="AR1744" s="75">
        <f>(SQRT((SIN(RADIANS(90-DEGREES(ASIN(AD1744/2000))))*SQRT(2*Basic!$C$4*9.81)*Tool!$B$125*SIN(RADIANS(90-DEGREES(ASIN(AD1744/2000))))*SQRT(2*Basic!$C$4*9.81)*Tool!$B$125)+(COS(RADIANS(90-DEGREES(ASIN(AD1744/2000))))*SQRT(2*Basic!$C$4*9.81)*COS(RADIANS(90-DEGREES(ASIN(AD1744/2000))))*SQRT(2*Basic!$C$4*9.81))))*(SQRT((SIN(RADIANS(90-DEGREES(ASIN(AD1744/2000))))*SQRT(2*Basic!$C$4*9.81)*Tool!$B$125*SIN(RADIANS(90-DEGREES(ASIN(AD1744/2000))))*SQRT(2*Basic!$C$4*9.81)*Tool!$B$125)+(COS(RADIANS(90-DEGREES(ASIN(AD1744/2000))))*SQRT(2*Basic!$C$4*9.81)*COS(RADIANS(90-DEGREES(ASIN(AD1744/2000))))*SQRT(2*Basic!$C$4*9.81))))/(2*9.81)</f>
        <v>1.6411762627599997</v>
      </c>
      <c r="AS1744" s="75">
        <f>(1/9.81)*((SQRT((SIN(RADIANS(90-DEGREES(ASIN(AD1744/2000))))*SQRT(2*Basic!$C$4*9.81)*Tool!$B$125*SIN(RADIANS(90-DEGREES(ASIN(AD1744/2000))))*SQRT(2*Basic!$C$4*9.81)*Tool!$B$125)+(COS(RADIANS(90-DEGREES(ASIN(AD1744/2000))))*SQRT(2*Basic!$C$4*9.81)*COS(RADIANS(90-DEGREES(ASIN(AD1744/2000))))*SQRT(2*Basic!$C$4*9.81))))*SIN(RADIANS(AK1744))+(SQRT(((SQRT((SIN(RADIANS(90-DEGREES(ASIN(AD1744/2000))))*SQRT(2*Basic!$C$4*9.81)*Tool!$B$125*SIN(RADIANS(90-DEGREES(ASIN(AD1744/2000))))*SQRT(2*Basic!$C$4*9.81)*Tool!$B$125)+(COS(RADIANS(90-DEGREES(ASIN(AD1744/2000))))*SQRT(2*Basic!$C$4*9.81)*COS(RADIANS(90-DEGREES(ASIN(AD1744/2000))))*SQRT(2*Basic!$C$4*9.81))))*SIN(RADIANS(AK1744))*(SQRT((SIN(RADIANS(90-DEGREES(ASIN(AD1744/2000))))*SQRT(2*Basic!$C$4*9.81)*Tool!$B$125*SIN(RADIANS(90-DEGREES(ASIN(AD1744/2000))))*SQRT(2*Basic!$C$4*9.81)*Tool!$B$125)+(COS(RADIANS(90-DEGREES(ASIN(AD1744/2000))))*SQRT(2*Basic!$C$4*9.81)*COS(RADIANS(90-DEGREES(ASIN(AD1744/2000))))*SQRT(2*Basic!$C$4*9.81))))*SIN(RADIANS(AK1744)))-19.62*(-Basic!$C$3))))*(SQRT((SIN(RADIANS(90-DEGREES(ASIN(AD1744/2000))))*SQRT(2*Basic!$C$4*9.81)*Tool!$B$125*SIN(RADIANS(90-DEGREES(ASIN(AD1744/2000))))*SQRT(2*Basic!$C$4*9.81)*Tool!$B$125)+(COS(RADIANS(90-DEGREES(ASIN(AD1744/2000))))*SQRT(2*Basic!$C$4*9.81)*COS(RADIANS(90-DEGREES(ASIN(AD1744/2000))))*SQRT(2*Basic!$C$4*9.81))))*COS(RADIANS(AK1744))</f>
        <v>4.1110966069687462</v>
      </c>
    </row>
    <row r="1745" spans="6:45" x14ac:dyDescent="0.3">
      <c r="F1745">
        <v>1743</v>
      </c>
      <c r="G1745" s="31">
        <f t="shared" si="176"/>
        <v>5.1384364446773416</v>
      </c>
      <c r="H1745" s="35">
        <f>Tool!$E$10+('Trajectory Map'!G1745*SIN(RADIANS(90-2*DEGREES(ASIN($D$5/2000))))/COS(RADIANS(90-2*DEGREES(ASIN($D$5/2000))))-('Trajectory Map'!G1745*'Trajectory Map'!G1745/((VLOOKUP($D$5,$AD$3:$AR$2002,15,FALSE)*4*COS(RADIANS(90-2*DEGREES(ASIN($D$5/2000))))*COS(RADIANS(90-2*DEGREES(ASIN($D$5/2000))))))))</f>
        <v>1.5115837277284534</v>
      </c>
      <c r="AD1745" s="33">
        <f t="shared" si="180"/>
        <v>1743</v>
      </c>
      <c r="AE1745" s="33">
        <f t="shared" si="177"/>
        <v>980.79100729972026</v>
      </c>
      <c r="AH1745" s="33">
        <f t="shared" si="178"/>
        <v>60.633419804143195</v>
      </c>
      <c r="AI1745" s="33">
        <f t="shared" si="179"/>
        <v>29.366580195856805</v>
      </c>
      <c r="AK1745" s="75">
        <f t="shared" si="181"/>
        <v>-31.266839608286389</v>
      </c>
      <c r="AN1745" s="64"/>
      <c r="AQ1745" s="64"/>
      <c r="AR1745" s="75">
        <f>(SQRT((SIN(RADIANS(90-DEGREES(ASIN(AD1745/2000))))*SQRT(2*Basic!$C$4*9.81)*Tool!$B$125*SIN(RADIANS(90-DEGREES(ASIN(AD1745/2000))))*SQRT(2*Basic!$C$4*9.81)*Tool!$B$125)+(COS(RADIANS(90-DEGREES(ASIN(AD1745/2000))))*SQRT(2*Basic!$C$4*9.81)*COS(RADIANS(90-DEGREES(ASIN(AD1745/2000))))*SQRT(2*Basic!$C$4*9.81))))*(SQRT((SIN(RADIANS(90-DEGREES(ASIN(AD1745/2000))))*SQRT(2*Basic!$C$4*9.81)*Tool!$B$125*SIN(RADIANS(90-DEGREES(ASIN(AD1745/2000))))*SQRT(2*Basic!$C$4*9.81)*Tool!$B$125)+(COS(RADIANS(90-DEGREES(ASIN(AD1745/2000))))*SQRT(2*Basic!$C$4*9.81)*COS(RADIANS(90-DEGREES(ASIN(AD1745/2000))))*SQRT(2*Basic!$C$4*9.81))))/(2*9.81)</f>
        <v>1.6421105564099998</v>
      </c>
      <c r="AS1745" s="75">
        <f>(1/9.81)*((SQRT((SIN(RADIANS(90-DEGREES(ASIN(AD1745/2000))))*SQRT(2*Basic!$C$4*9.81)*Tool!$B$125*SIN(RADIANS(90-DEGREES(ASIN(AD1745/2000))))*SQRT(2*Basic!$C$4*9.81)*Tool!$B$125)+(COS(RADIANS(90-DEGREES(ASIN(AD1745/2000))))*SQRT(2*Basic!$C$4*9.81)*COS(RADIANS(90-DEGREES(ASIN(AD1745/2000))))*SQRT(2*Basic!$C$4*9.81))))*SIN(RADIANS(AK1745))+(SQRT(((SQRT((SIN(RADIANS(90-DEGREES(ASIN(AD1745/2000))))*SQRT(2*Basic!$C$4*9.81)*Tool!$B$125*SIN(RADIANS(90-DEGREES(ASIN(AD1745/2000))))*SQRT(2*Basic!$C$4*9.81)*Tool!$B$125)+(COS(RADIANS(90-DEGREES(ASIN(AD1745/2000))))*SQRT(2*Basic!$C$4*9.81)*COS(RADIANS(90-DEGREES(ASIN(AD1745/2000))))*SQRT(2*Basic!$C$4*9.81))))*SIN(RADIANS(AK1745))*(SQRT((SIN(RADIANS(90-DEGREES(ASIN(AD1745/2000))))*SQRT(2*Basic!$C$4*9.81)*Tool!$B$125*SIN(RADIANS(90-DEGREES(ASIN(AD1745/2000))))*SQRT(2*Basic!$C$4*9.81)*Tool!$B$125)+(COS(RADIANS(90-DEGREES(ASIN(AD1745/2000))))*SQRT(2*Basic!$C$4*9.81)*COS(RADIANS(90-DEGREES(ASIN(AD1745/2000))))*SQRT(2*Basic!$C$4*9.81))))*SIN(RADIANS(AK1745)))-19.62*(-Basic!$C$3))))*(SQRT((SIN(RADIANS(90-DEGREES(ASIN(AD1745/2000))))*SQRT(2*Basic!$C$4*9.81)*Tool!$B$125*SIN(RADIANS(90-DEGREES(ASIN(AD1745/2000))))*SQRT(2*Basic!$C$4*9.81)*Tool!$B$125)+(COS(RADIANS(90-DEGREES(ASIN(AD1745/2000))))*SQRT(2*Basic!$C$4*9.81)*COS(RADIANS(90-DEGREES(ASIN(AD1745/2000))))*SQRT(2*Basic!$C$4*9.81))))*COS(RADIANS(AK1745))</f>
        <v>4.1032771037500586</v>
      </c>
    </row>
    <row r="1746" spans="6:45" x14ac:dyDescent="0.3">
      <c r="F1746">
        <v>1744</v>
      </c>
      <c r="G1746" s="31">
        <f t="shared" si="176"/>
        <v>5.1413844862405531</v>
      </c>
      <c r="H1746" s="35">
        <f>Tool!$E$10+('Trajectory Map'!G1746*SIN(RADIANS(90-2*DEGREES(ASIN($D$5/2000))))/COS(RADIANS(90-2*DEGREES(ASIN($D$5/2000))))-('Trajectory Map'!G1746*'Trajectory Map'!G1746/((VLOOKUP($D$5,$AD$3:$AR$2002,15,FALSE)*4*COS(RADIANS(90-2*DEGREES(ASIN($D$5/2000))))*COS(RADIANS(90-2*DEGREES(ASIN($D$5/2000))))))))</f>
        <v>1.5059970844467623</v>
      </c>
      <c r="AD1746" s="33">
        <f t="shared" si="180"/>
        <v>1744</v>
      </c>
      <c r="AE1746" s="33">
        <f t="shared" si="177"/>
        <v>979.01174660981474</v>
      </c>
      <c r="AH1746" s="33">
        <f t="shared" si="178"/>
        <v>60.691890764474543</v>
      </c>
      <c r="AI1746" s="33">
        <f t="shared" si="179"/>
        <v>29.308109235525457</v>
      </c>
      <c r="AK1746" s="75">
        <f t="shared" si="181"/>
        <v>-31.383781528949086</v>
      </c>
      <c r="AN1746" s="64"/>
      <c r="AQ1746" s="64"/>
      <c r="AR1746" s="75">
        <f>(SQRT((SIN(RADIANS(90-DEGREES(ASIN(AD1746/2000))))*SQRT(2*Basic!$C$4*9.81)*Tool!$B$125*SIN(RADIANS(90-DEGREES(ASIN(AD1746/2000))))*SQRT(2*Basic!$C$4*9.81)*Tool!$B$125)+(COS(RADIANS(90-DEGREES(ASIN(AD1746/2000))))*SQRT(2*Basic!$C$4*9.81)*COS(RADIANS(90-DEGREES(ASIN(AD1746/2000))))*SQRT(2*Basic!$C$4*9.81))))*(SQRT((SIN(RADIANS(90-DEGREES(ASIN(AD1746/2000))))*SQRT(2*Basic!$C$4*9.81)*Tool!$B$125*SIN(RADIANS(90-DEGREES(ASIN(AD1746/2000))))*SQRT(2*Basic!$C$4*9.81)*Tool!$B$125)+(COS(RADIANS(90-DEGREES(ASIN(AD1746/2000))))*SQRT(2*Basic!$C$4*9.81)*COS(RADIANS(90-DEGREES(ASIN(AD1746/2000))))*SQRT(2*Basic!$C$4*9.81))))/(2*9.81)</f>
        <v>1.6430453862399996</v>
      </c>
      <c r="AS1746" s="75">
        <f>(1/9.81)*((SQRT((SIN(RADIANS(90-DEGREES(ASIN(AD1746/2000))))*SQRT(2*Basic!$C$4*9.81)*Tool!$B$125*SIN(RADIANS(90-DEGREES(ASIN(AD1746/2000))))*SQRT(2*Basic!$C$4*9.81)*Tool!$B$125)+(COS(RADIANS(90-DEGREES(ASIN(AD1746/2000))))*SQRT(2*Basic!$C$4*9.81)*COS(RADIANS(90-DEGREES(ASIN(AD1746/2000))))*SQRT(2*Basic!$C$4*9.81))))*SIN(RADIANS(AK1746))+(SQRT(((SQRT((SIN(RADIANS(90-DEGREES(ASIN(AD1746/2000))))*SQRT(2*Basic!$C$4*9.81)*Tool!$B$125*SIN(RADIANS(90-DEGREES(ASIN(AD1746/2000))))*SQRT(2*Basic!$C$4*9.81)*Tool!$B$125)+(COS(RADIANS(90-DEGREES(ASIN(AD1746/2000))))*SQRT(2*Basic!$C$4*9.81)*COS(RADIANS(90-DEGREES(ASIN(AD1746/2000))))*SQRT(2*Basic!$C$4*9.81))))*SIN(RADIANS(AK1746))*(SQRT((SIN(RADIANS(90-DEGREES(ASIN(AD1746/2000))))*SQRT(2*Basic!$C$4*9.81)*Tool!$B$125*SIN(RADIANS(90-DEGREES(ASIN(AD1746/2000))))*SQRT(2*Basic!$C$4*9.81)*Tool!$B$125)+(COS(RADIANS(90-DEGREES(ASIN(AD1746/2000))))*SQRT(2*Basic!$C$4*9.81)*COS(RADIANS(90-DEGREES(ASIN(AD1746/2000))))*SQRT(2*Basic!$C$4*9.81))))*SIN(RADIANS(AK1746)))-19.62*(-Basic!$C$3))))*(SQRT((SIN(RADIANS(90-DEGREES(ASIN(AD1746/2000))))*SQRT(2*Basic!$C$4*9.81)*Tool!$B$125*SIN(RADIANS(90-DEGREES(ASIN(AD1746/2000))))*SQRT(2*Basic!$C$4*9.81)*Tool!$B$125)+(COS(RADIANS(90-DEGREES(ASIN(AD1746/2000))))*SQRT(2*Basic!$C$4*9.81)*COS(RADIANS(90-DEGREES(ASIN(AD1746/2000))))*SQRT(2*Basic!$C$4*9.81))))*COS(RADIANS(AK1746))</f>
        <v>4.0954367521448374</v>
      </c>
    </row>
    <row r="1747" spans="6:45" x14ac:dyDescent="0.3">
      <c r="F1747">
        <v>1745</v>
      </c>
      <c r="G1747" s="31">
        <f t="shared" si="176"/>
        <v>5.1443325278037646</v>
      </c>
      <c r="H1747" s="35">
        <f>Tool!$E$10+('Trajectory Map'!G1747*SIN(RADIANS(90-2*DEGREES(ASIN($D$5/2000))))/COS(RADIANS(90-2*DEGREES(ASIN($D$5/2000))))-('Trajectory Map'!G1747*'Trajectory Map'!G1747/((VLOOKUP($D$5,$AD$3:$AR$2002,15,FALSE)*4*COS(RADIANS(90-2*DEGREES(ASIN($D$5/2000))))*COS(RADIANS(90-2*DEGREES(ASIN($D$5/2000))))))))</f>
        <v>1.5004069875715551</v>
      </c>
      <c r="AD1747" s="33">
        <f t="shared" si="180"/>
        <v>1745</v>
      </c>
      <c r="AE1747" s="33">
        <f t="shared" si="177"/>
        <v>977.22822308813818</v>
      </c>
      <c r="AH1747" s="33">
        <f t="shared" si="178"/>
        <v>60.750468214490851</v>
      </c>
      <c r="AI1747" s="33">
        <f t="shared" si="179"/>
        <v>29.249531785509149</v>
      </c>
      <c r="AK1747" s="75">
        <f t="shared" si="181"/>
        <v>-31.500936428981703</v>
      </c>
      <c r="AN1747" s="64"/>
      <c r="AQ1747" s="64"/>
      <c r="AR1747" s="75">
        <f>(SQRT((SIN(RADIANS(90-DEGREES(ASIN(AD1747/2000))))*SQRT(2*Basic!$C$4*9.81)*Tool!$B$125*SIN(RADIANS(90-DEGREES(ASIN(AD1747/2000))))*SQRT(2*Basic!$C$4*9.81)*Tool!$B$125)+(COS(RADIANS(90-DEGREES(ASIN(AD1747/2000))))*SQRT(2*Basic!$C$4*9.81)*COS(RADIANS(90-DEGREES(ASIN(AD1747/2000))))*SQRT(2*Basic!$C$4*9.81))))*(SQRT((SIN(RADIANS(90-DEGREES(ASIN(AD1747/2000))))*SQRT(2*Basic!$C$4*9.81)*Tool!$B$125*SIN(RADIANS(90-DEGREES(ASIN(AD1747/2000))))*SQRT(2*Basic!$C$4*9.81)*Tool!$B$125)+(COS(RADIANS(90-DEGREES(ASIN(AD1747/2000))))*SQRT(2*Basic!$C$4*9.81)*COS(RADIANS(90-DEGREES(ASIN(AD1747/2000))))*SQRT(2*Basic!$C$4*9.81))))/(2*9.81)</f>
        <v>1.6439807522499998</v>
      </c>
      <c r="AS1747" s="75">
        <f>(1/9.81)*((SQRT((SIN(RADIANS(90-DEGREES(ASIN(AD1747/2000))))*SQRT(2*Basic!$C$4*9.81)*Tool!$B$125*SIN(RADIANS(90-DEGREES(ASIN(AD1747/2000))))*SQRT(2*Basic!$C$4*9.81)*Tool!$B$125)+(COS(RADIANS(90-DEGREES(ASIN(AD1747/2000))))*SQRT(2*Basic!$C$4*9.81)*COS(RADIANS(90-DEGREES(ASIN(AD1747/2000))))*SQRT(2*Basic!$C$4*9.81))))*SIN(RADIANS(AK1747))+(SQRT(((SQRT((SIN(RADIANS(90-DEGREES(ASIN(AD1747/2000))))*SQRT(2*Basic!$C$4*9.81)*Tool!$B$125*SIN(RADIANS(90-DEGREES(ASIN(AD1747/2000))))*SQRT(2*Basic!$C$4*9.81)*Tool!$B$125)+(COS(RADIANS(90-DEGREES(ASIN(AD1747/2000))))*SQRT(2*Basic!$C$4*9.81)*COS(RADIANS(90-DEGREES(ASIN(AD1747/2000))))*SQRT(2*Basic!$C$4*9.81))))*SIN(RADIANS(AK1747))*(SQRT((SIN(RADIANS(90-DEGREES(ASIN(AD1747/2000))))*SQRT(2*Basic!$C$4*9.81)*Tool!$B$125*SIN(RADIANS(90-DEGREES(ASIN(AD1747/2000))))*SQRT(2*Basic!$C$4*9.81)*Tool!$B$125)+(COS(RADIANS(90-DEGREES(ASIN(AD1747/2000))))*SQRT(2*Basic!$C$4*9.81)*COS(RADIANS(90-DEGREES(ASIN(AD1747/2000))))*SQRT(2*Basic!$C$4*9.81))))*SIN(RADIANS(AK1747)))-19.62*(-Basic!$C$3))))*(SQRT((SIN(RADIANS(90-DEGREES(ASIN(AD1747/2000))))*SQRT(2*Basic!$C$4*9.81)*Tool!$B$125*SIN(RADIANS(90-DEGREES(ASIN(AD1747/2000))))*SQRT(2*Basic!$C$4*9.81)*Tool!$B$125)+(COS(RADIANS(90-DEGREES(ASIN(AD1747/2000))))*SQRT(2*Basic!$C$4*9.81)*COS(RADIANS(90-DEGREES(ASIN(AD1747/2000))))*SQRT(2*Basic!$C$4*9.81))))*COS(RADIANS(AK1747))</f>
        <v>4.0875754910491748</v>
      </c>
    </row>
    <row r="1748" spans="6:45" x14ac:dyDescent="0.3">
      <c r="F1748">
        <v>1746</v>
      </c>
      <c r="G1748" s="31">
        <f t="shared" si="176"/>
        <v>5.1472805693669761</v>
      </c>
      <c r="H1748" s="35">
        <f>Tool!$E$10+('Trajectory Map'!G1748*SIN(RADIANS(90-2*DEGREES(ASIN($D$5/2000))))/COS(RADIANS(90-2*DEGREES(ASIN($D$5/2000))))-('Trajectory Map'!G1748*'Trajectory Map'!G1748/((VLOOKUP($D$5,$AD$3:$AR$2002,15,FALSE)*4*COS(RADIANS(90-2*DEGREES(ASIN($D$5/2000))))*COS(RADIANS(90-2*DEGREES(ASIN($D$5/2000))))))))</f>
        <v>1.4948134371028354</v>
      </c>
      <c r="AD1748" s="33">
        <f t="shared" si="180"/>
        <v>1746</v>
      </c>
      <c r="AE1748" s="33">
        <f t="shared" si="177"/>
        <v>975.44041335183567</v>
      </c>
      <c r="AH1748" s="33">
        <f t="shared" si="178"/>
        <v>60.809152799714298</v>
      </c>
      <c r="AI1748" s="33">
        <f t="shared" si="179"/>
        <v>29.190847200285702</v>
      </c>
      <c r="AK1748" s="75">
        <f t="shared" si="181"/>
        <v>-31.618305599428595</v>
      </c>
      <c r="AN1748" s="64"/>
      <c r="AQ1748" s="64"/>
      <c r="AR1748" s="75">
        <f>(SQRT((SIN(RADIANS(90-DEGREES(ASIN(AD1748/2000))))*SQRT(2*Basic!$C$4*9.81)*Tool!$B$125*SIN(RADIANS(90-DEGREES(ASIN(AD1748/2000))))*SQRT(2*Basic!$C$4*9.81)*Tool!$B$125)+(COS(RADIANS(90-DEGREES(ASIN(AD1748/2000))))*SQRT(2*Basic!$C$4*9.81)*COS(RADIANS(90-DEGREES(ASIN(AD1748/2000))))*SQRT(2*Basic!$C$4*9.81))))*(SQRT((SIN(RADIANS(90-DEGREES(ASIN(AD1748/2000))))*SQRT(2*Basic!$C$4*9.81)*Tool!$B$125*SIN(RADIANS(90-DEGREES(ASIN(AD1748/2000))))*SQRT(2*Basic!$C$4*9.81)*Tool!$B$125)+(COS(RADIANS(90-DEGREES(ASIN(AD1748/2000))))*SQRT(2*Basic!$C$4*9.81)*COS(RADIANS(90-DEGREES(ASIN(AD1748/2000))))*SQRT(2*Basic!$C$4*9.81))))/(2*9.81)</f>
        <v>1.6449166544399996</v>
      </c>
      <c r="AS1748" s="75">
        <f>(1/9.81)*((SQRT((SIN(RADIANS(90-DEGREES(ASIN(AD1748/2000))))*SQRT(2*Basic!$C$4*9.81)*Tool!$B$125*SIN(RADIANS(90-DEGREES(ASIN(AD1748/2000))))*SQRT(2*Basic!$C$4*9.81)*Tool!$B$125)+(COS(RADIANS(90-DEGREES(ASIN(AD1748/2000))))*SQRT(2*Basic!$C$4*9.81)*COS(RADIANS(90-DEGREES(ASIN(AD1748/2000))))*SQRT(2*Basic!$C$4*9.81))))*SIN(RADIANS(AK1748))+(SQRT(((SQRT((SIN(RADIANS(90-DEGREES(ASIN(AD1748/2000))))*SQRT(2*Basic!$C$4*9.81)*Tool!$B$125*SIN(RADIANS(90-DEGREES(ASIN(AD1748/2000))))*SQRT(2*Basic!$C$4*9.81)*Tool!$B$125)+(COS(RADIANS(90-DEGREES(ASIN(AD1748/2000))))*SQRT(2*Basic!$C$4*9.81)*COS(RADIANS(90-DEGREES(ASIN(AD1748/2000))))*SQRT(2*Basic!$C$4*9.81))))*SIN(RADIANS(AK1748))*(SQRT((SIN(RADIANS(90-DEGREES(ASIN(AD1748/2000))))*SQRT(2*Basic!$C$4*9.81)*Tool!$B$125*SIN(RADIANS(90-DEGREES(ASIN(AD1748/2000))))*SQRT(2*Basic!$C$4*9.81)*Tool!$B$125)+(COS(RADIANS(90-DEGREES(ASIN(AD1748/2000))))*SQRT(2*Basic!$C$4*9.81)*COS(RADIANS(90-DEGREES(ASIN(AD1748/2000))))*SQRT(2*Basic!$C$4*9.81))))*SIN(RADIANS(AK1748)))-19.62*(-Basic!$C$3))))*(SQRT((SIN(RADIANS(90-DEGREES(ASIN(AD1748/2000))))*SQRT(2*Basic!$C$4*9.81)*Tool!$B$125*SIN(RADIANS(90-DEGREES(ASIN(AD1748/2000))))*SQRT(2*Basic!$C$4*9.81)*Tool!$B$125)+(COS(RADIANS(90-DEGREES(ASIN(AD1748/2000))))*SQRT(2*Basic!$C$4*9.81)*COS(RADIANS(90-DEGREES(ASIN(AD1748/2000))))*SQRT(2*Basic!$C$4*9.81))))*COS(RADIANS(AK1748))</f>
        <v>4.0796932585591961</v>
      </c>
    </row>
    <row r="1749" spans="6:45" x14ac:dyDescent="0.3">
      <c r="F1749">
        <v>1747</v>
      </c>
      <c r="G1749" s="31">
        <f t="shared" si="176"/>
        <v>5.1502286109301867</v>
      </c>
      <c r="H1749" s="35">
        <f>Tool!$E$10+('Trajectory Map'!G1749*SIN(RADIANS(90-2*DEGREES(ASIN($D$5/2000))))/COS(RADIANS(90-2*DEGREES(ASIN($D$5/2000))))-('Trajectory Map'!G1749*'Trajectory Map'!G1749/((VLOOKUP($D$5,$AD$3:$AR$2002,15,FALSE)*4*COS(RADIANS(90-2*DEGREES(ASIN($D$5/2000))))*COS(RADIANS(90-2*DEGREES(ASIN($D$5/2000))))))))</f>
        <v>1.4892164330406032</v>
      </c>
      <c r="AD1749" s="33">
        <f t="shared" si="180"/>
        <v>1747</v>
      </c>
      <c r="AE1749" s="33">
        <f t="shared" si="177"/>
        <v>973.64829378990851</v>
      </c>
      <c r="AH1749" s="33">
        <f t="shared" si="178"/>
        <v>60.867945172042766</v>
      </c>
      <c r="AI1749" s="33">
        <f t="shared" si="179"/>
        <v>29.132054827957234</v>
      </c>
      <c r="AK1749" s="75">
        <f t="shared" si="181"/>
        <v>-31.735890344085533</v>
      </c>
      <c r="AN1749" s="64"/>
      <c r="AQ1749" s="64"/>
      <c r="AR1749" s="75">
        <f>(SQRT((SIN(RADIANS(90-DEGREES(ASIN(AD1749/2000))))*SQRT(2*Basic!$C$4*9.81)*Tool!$B$125*SIN(RADIANS(90-DEGREES(ASIN(AD1749/2000))))*SQRT(2*Basic!$C$4*9.81)*Tool!$B$125)+(COS(RADIANS(90-DEGREES(ASIN(AD1749/2000))))*SQRT(2*Basic!$C$4*9.81)*COS(RADIANS(90-DEGREES(ASIN(AD1749/2000))))*SQRT(2*Basic!$C$4*9.81))))*(SQRT((SIN(RADIANS(90-DEGREES(ASIN(AD1749/2000))))*SQRT(2*Basic!$C$4*9.81)*Tool!$B$125*SIN(RADIANS(90-DEGREES(ASIN(AD1749/2000))))*SQRT(2*Basic!$C$4*9.81)*Tool!$B$125)+(COS(RADIANS(90-DEGREES(ASIN(AD1749/2000))))*SQRT(2*Basic!$C$4*9.81)*COS(RADIANS(90-DEGREES(ASIN(AD1749/2000))))*SQRT(2*Basic!$C$4*9.81))))/(2*9.81)</f>
        <v>1.6458530928099997</v>
      </c>
      <c r="AS1749" s="75">
        <f>(1/9.81)*((SQRT((SIN(RADIANS(90-DEGREES(ASIN(AD1749/2000))))*SQRT(2*Basic!$C$4*9.81)*Tool!$B$125*SIN(RADIANS(90-DEGREES(ASIN(AD1749/2000))))*SQRT(2*Basic!$C$4*9.81)*Tool!$B$125)+(COS(RADIANS(90-DEGREES(ASIN(AD1749/2000))))*SQRT(2*Basic!$C$4*9.81)*COS(RADIANS(90-DEGREES(ASIN(AD1749/2000))))*SQRT(2*Basic!$C$4*9.81))))*SIN(RADIANS(AK1749))+(SQRT(((SQRT((SIN(RADIANS(90-DEGREES(ASIN(AD1749/2000))))*SQRT(2*Basic!$C$4*9.81)*Tool!$B$125*SIN(RADIANS(90-DEGREES(ASIN(AD1749/2000))))*SQRT(2*Basic!$C$4*9.81)*Tool!$B$125)+(COS(RADIANS(90-DEGREES(ASIN(AD1749/2000))))*SQRT(2*Basic!$C$4*9.81)*COS(RADIANS(90-DEGREES(ASIN(AD1749/2000))))*SQRT(2*Basic!$C$4*9.81))))*SIN(RADIANS(AK1749))*(SQRT((SIN(RADIANS(90-DEGREES(ASIN(AD1749/2000))))*SQRT(2*Basic!$C$4*9.81)*Tool!$B$125*SIN(RADIANS(90-DEGREES(ASIN(AD1749/2000))))*SQRT(2*Basic!$C$4*9.81)*Tool!$B$125)+(COS(RADIANS(90-DEGREES(ASIN(AD1749/2000))))*SQRT(2*Basic!$C$4*9.81)*COS(RADIANS(90-DEGREES(ASIN(AD1749/2000))))*SQRT(2*Basic!$C$4*9.81))))*SIN(RADIANS(AK1749)))-19.62*(-Basic!$C$3))))*(SQRT((SIN(RADIANS(90-DEGREES(ASIN(AD1749/2000))))*SQRT(2*Basic!$C$4*9.81)*Tool!$B$125*SIN(RADIANS(90-DEGREES(ASIN(AD1749/2000))))*SQRT(2*Basic!$C$4*9.81)*Tool!$B$125)+(COS(RADIANS(90-DEGREES(ASIN(AD1749/2000))))*SQRT(2*Basic!$C$4*9.81)*COS(RADIANS(90-DEGREES(ASIN(AD1749/2000))))*SQRT(2*Basic!$C$4*9.81))))*COS(RADIANS(AK1749))</f>
        <v>4.0717899919590987</v>
      </c>
    </row>
    <row r="1750" spans="6:45" x14ac:dyDescent="0.3">
      <c r="F1750">
        <v>1748</v>
      </c>
      <c r="G1750" s="31">
        <f t="shared" si="176"/>
        <v>5.1531766524933982</v>
      </c>
      <c r="H1750" s="35">
        <f>Tool!$E$10+('Trajectory Map'!G1750*SIN(RADIANS(90-2*DEGREES(ASIN($D$5/2000))))/COS(RADIANS(90-2*DEGREES(ASIN($D$5/2000))))-('Trajectory Map'!G1750*'Trajectory Map'!G1750/((VLOOKUP($D$5,$AD$3:$AR$2002,15,FALSE)*4*COS(RADIANS(90-2*DEGREES(ASIN($D$5/2000))))*COS(RADIANS(90-2*DEGREES(ASIN($D$5/2000))))))))</f>
        <v>1.4836159753848559</v>
      </c>
      <c r="AD1750" s="33">
        <f t="shared" si="180"/>
        <v>1748</v>
      </c>
      <c r="AE1750" s="33">
        <f t="shared" si="177"/>
        <v>971.85184056007222</v>
      </c>
      <c r="AH1750" s="33">
        <f t="shared" si="178"/>
        <v>60.926845989838199</v>
      </c>
      <c r="AI1750" s="33">
        <f t="shared" si="179"/>
        <v>29.073154010161801</v>
      </c>
      <c r="AK1750" s="75">
        <f t="shared" si="181"/>
        <v>-31.853691979676398</v>
      </c>
      <c r="AN1750" s="64"/>
      <c r="AQ1750" s="64"/>
      <c r="AR1750" s="75">
        <f>(SQRT((SIN(RADIANS(90-DEGREES(ASIN(AD1750/2000))))*SQRT(2*Basic!$C$4*9.81)*Tool!$B$125*SIN(RADIANS(90-DEGREES(ASIN(AD1750/2000))))*SQRT(2*Basic!$C$4*9.81)*Tool!$B$125)+(COS(RADIANS(90-DEGREES(ASIN(AD1750/2000))))*SQRT(2*Basic!$C$4*9.81)*COS(RADIANS(90-DEGREES(ASIN(AD1750/2000))))*SQRT(2*Basic!$C$4*9.81))))*(SQRT((SIN(RADIANS(90-DEGREES(ASIN(AD1750/2000))))*SQRT(2*Basic!$C$4*9.81)*Tool!$B$125*SIN(RADIANS(90-DEGREES(ASIN(AD1750/2000))))*SQRT(2*Basic!$C$4*9.81)*Tool!$B$125)+(COS(RADIANS(90-DEGREES(ASIN(AD1750/2000))))*SQRT(2*Basic!$C$4*9.81)*COS(RADIANS(90-DEGREES(ASIN(AD1750/2000))))*SQRT(2*Basic!$C$4*9.81))))/(2*9.81)</f>
        <v>1.6467900673600002</v>
      </c>
      <c r="AS1750" s="75">
        <f>(1/9.81)*((SQRT((SIN(RADIANS(90-DEGREES(ASIN(AD1750/2000))))*SQRT(2*Basic!$C$4*9.81)*Tool!$B$125*SIN(RADIANS(90-DEGREES(ASIN(AD1750/2000))))*SQRT(2*Basic!$C$4*9.81)*Tool!$B$125)+(COS(RADIANS(90-DEGREES(ASIN(AD1750/2000))))*SQRT(2*Basic!$C$4*9.81)*COS(RADIANS(90-DEGREES(ASIN(AD1750/2000))))*SQRT(2*Basic!$C$4*9.81))))*SIN(RADIANS(AK1750))+(SQRT(((SQRT((SIN(RADIANS(90-DEGREES(ASIN(AD1750/2000))))*SQRT(2*Basic!$C$4*9.81)*Tool!$B$125*SIN(RADIANS(90-DEGREES(ASIN(AD1750/2000))))*SQRT(2*Basic!$C$4*9.81)*Tool!$B$125)+(COS(RADIANS(90-DEGREES(ASIN(AD1750/2000))))*SQRT(2*Basic!$C$4*9.81)*COS(RADIANS(90-DEGREES(ASIN(AD1750/2000))))*SQRT(2*Basic!$C$4*9.81))))*SIN(RADIANS(AK1750))*(SQRT((SIN(RADIANS(90-DEGREES(ASIN(AD1750/2000))))*SQRT(2*Basic!$C$4*9.81)*Tool!$B$125*SIN(RADIANS(90-DEGREES(ASIN(AD1750/2000))))*SQRT(2*Basic!$C$4*9.81)*Tool!$B$125)+(COS(RADIANS(90-DEGREES(ASIN(AD1750/2000))))*SQRT(2*Basic!$C$4*9.81)*COS(RADIANS(90-DEGREES(ASIN(AD1750/2000))))*SQRT(2*Basic!$C$4*9.81))))*SIN(RADIANS(AK1750)))-19.62*(-Basic!$C$3))))*(SQRT((SIN(RADIANS(90-DEGREES(ASIN(AD1750/2000))))*SQRT(2*Basic!$C$4*9.81)*Tool!$B$125*SIN(RADIANS(90-DEGREES(ASIN(AD1750/2000))))*SQRT(2*Basic!$C$4*9.81)*Tool!$B$125)+(COS(RADIANS(90-DEGREES(ASIN(AD1750/2000))))*SQRT(2*Basic!$C$4*9.81)*COS(RADIANS(90-DEGREES(ASIN(AD1750/2000))))*SQRT(2*Basic!$C$4*9.81))))*COS(RADIANS(AK1750))</f>
        <v>4.0638656277089753</v>
      </c>
    </row>
    <row r="1751" spans="6:45" x14ac:dyDescent="0.3">
      <c r="F1751">
        <v>1749</v>
      </c>
      <c r="G1751" s="31">
        <f t="shared" si="176"/>
        <v>5.1561246940566097</v>
      </c>
      <c r="H1751" s="35">
        <f>Tool!$E$10+('Trajectory Map'!G1751*SIN(RADIANS(90-2*DEGREES(ASIN($D$5/2000))))/COS(RADIANS(90-2*DEGREES(ASIN($D$5/2000))))-('Trajectory Map'!G1751*'Trajectory Map'!G1751/((VLOOKUP($D$5,$AD$3:$AR$2002,15,FALSE)*4*COS(RADIANS(90-2*DEGREES(ASIN($D$5/2000))))*COS(RADIANS(90-2*DEGREES(ASIN($D$5/2000))))))))</f>
        <v>1.4780120641355925</v>
      </c>
      <c r="AD1751" s="33">
        <f t="shared" si="180"/>
        <v>1749</v>
      </c>
      <c r="AE1751" s="33">
        <f t="shared" si="177"/>
        <v>970.05102958555744</v>
      </c>
      <c r="AH1751" s="33">
        <f t="shared" si="178"/>
        <v>60.985855918016725</v>
      </c>
      <c r="AI1751" s="33">
        <f t="shared" si="179"/>
        <v>29.014144081983275</v>
      </c>
      <c r="AK1751" s="75">
        <f t="shared" si="181"/>
        <v>-31.97171183603345</v>
      </c>
      <c r="AN1751" s="64"/>
      <c r="AQ1751" s="64"/>
      <c r="AR1751" s="75">
        <f>(SQRT((SIN(RADIANS(90-DEGREES(ASIN(AD1751/2000))))*SQRT(2*Basic!$C$4*9.81)*Tool!$B$125*SIN(RADIANS(90-DEGREES(ASIN(AD1751/2000))))*SQRT(2*Basic!$C$4*9.81)*Tool!$B$125)+(COS(RADIANS(90-DEGREES(ASIN(AD1751/2000))))*SQRT(2*Basic!$C$4*9.81)*COS(RADIANS(90-DEGREES(ASIN(AD1751/2000))))*SQRT(2*Basic!$C$4*9.81))))*(SQRT((SIN(RADIANS(90-DEGREES(ASIN(AD1751/2000))))*SQRT(2*Basic!$C$4*9.81)*Tool!$B$125*SIN(RADIANS(90-DEGREES(ASIN(AD1751/2000))))*SQRT(2*Basic!$C$4*9.81)*Tool!$B$125)+(COS(RADIANS(90-DEGREES(ASIN(AD1751/2000))))*SQRT(2*Basic!$C$4*9.81)*COS(RADIANS(90-DEGREES(ASIN(AD1751/2000))))*SQRT(2*Basic!$C$4*9.81))))/(2*9.81)</f>
        <v>1.6477275780900007</v>
      </c>
      <c r="AS1751" s="75">
        <f>(1/9.81)*((SQRT((SIN(RADIANS(90-DEGREES(ASIN(AD1751/2000))))*SQRT(2*Basic!$C$4*9.81)*Tool!$B$125*SIN(RADIANS(90-DEGREES(ASIN(AD1751/2000))))*SQRT(2*Basic!$C$4*9.81)*Tool!$B$125)+(COS(RADIANS(90-DEGREES(ASIN(AD1751/2000))))*SQRT(2*Basic!$C$4*9.81)*COS(RADIANS(90-DEGREES(ASIN(AD1751/2000))))*SQRT(2*Basic!$C$4*9.81))))*SIN(RADIANS(AK1751))+(SQRT(((SQRT((SIN(RADIANS(90-DEGREES(ASIN(AD1751/2000))))*SQRT(2*Basic!$C$4*9.81)*Tool!$B$125*SIN(RADIANS(90-DEGREES(ASIN(AD1751/2000))))*SQRT(2*Basic!$C$4*9.81)*Tool!$B$125)+(COS(RADIANS(90-DEGREES(ASIN(AD1751/2000))))*SQRT(2*Basic!$C$4*9.81)*COS(RADIANS(90-DEGREES(ASIN(AD1751/2000))))*SQRT(2*Basic!$C$4*9.81))))*SIN(RADIANS(AK1751))*(SQRT((SIN(RADIANS(90-DEGREES(ASIN(AD1751/2000))))*SQRT(2*Basic!$C$4*9.81)*Tool!$B$125*SIN(RADIANS(90-DEGREES(ASIN(AD1751/2000))))*SQRT(2*Basic!$C$4*9.81)*Tool!$B$125)+(COS(RADIANS(90-DEGREES(ASIN(AD1751/2000))))*SQRT(2*Basic!$C$4*9.81)*COS(RADIANS(90-DEGREES(ASIN(AD1751/2000))))*SQRT(2*Basic!$C$4*9.81))))*SIN(RADIANS(AK1751)))-19.62*(-Basic!$C$3))))*(SQRT((SIN(RADIANS(90-DEGREES(ASIN(AD1751/2000))))*SQRT(2*Basic!$C$4*9.81)*Tool!$B$125*SIN(RADIANS(90-DEGREES(ASIN(AD1751/2000))))*SQRT(2*Basic!$C$4*9.81)*Tool!$B$125)+(COS(RADIANS(90-DEGREES(ASIN(AD1751/2000))))*SQRT(2*Basic!$C$4*9.81)*COS(RADIANS(90-DEGREES(ASIN(AD1751/2000))))*SQRT(2*Basic!$C$4*9.81))))*COS(RADIANS(AK1751))</f>
        <v>4.0559201014324353</v>
      </c>
    </row>
    <row r="1752" spans="6:45" x14ac:dyDescent="0.3">
      <c r="F1752">
        <v>1750</v>
      </c>
      <c r="G1752" s="31">
        <f t="shared" si="176"/>
        <v>5.1590727356198212</v>
      </c>
      <c r="H1752" s="35">
        <f>Tool!$E$10+('Trajectory Map'!G1752*SIN(RADIANS(90-2*DEGREES(ASIN($D$5/2000))))/COS(RADIANS(90-2*DEGREES(ASIN($D$5/2000))))-('Trajectory Map'!G1752*'Trajectory Map'!G1752/((VLOOKUP($D$5,$AD$3:$AR$2002,15,FALSE)*4*COS(RADIANS(90-2*DEGREES(ASIN($D$5/2000))))*COS(RADIANS(90-2*DEGREES(ASIN($D$5/2000))))))))</f>
        <v>1.4724046992928157</v>
      </c>
      <c r="AD1752" s="33">
        <f t="shared" si="180"/>
        <v>1750</v>
      </c>
      <c r="AE1752" s="33">
        <f t="shared" si="177"/>
        <v>968.24583655185427</v>
      </c>
      <c r="AH1752" s="33">
        <f t="shared" si="178"/>
        <v>61.044975628140158</v>
      </c>
      <c r="AI1752" s="33">
        <f t="shared" si="179"/>
        <v>28.955024371859842</v>
      </c>
      <c r="AK1752" s="75">
        <f t="shared" si="181"/>
        <v>-32.089951256280315</v>
      </c>
      <c r="AN1752" s="64"/>
      <c r="AQ1752" s="64"/>
      <c r="AR1752" s="75">
        <f>(SQRT((SIN(RADIANS(90-DEGREES(ASIN(AD1752/2000))))*SQRT(2*Basic!$C$4*9.81)*Tool!$B$125*SIN(RADIANS(90-DEGREES(ASIN(AD1752/2000))))*SQRT(2*Basic!$C$4*9.81)*Tool!$B$125)+(COS(RADIANS(90-DEGREES(ASIN(AD1752/2000))))*SQRT(2*Basic!$C$4*9.81)*COS(RADIANS(90-DEGREES(ASIN(AD1752/2000))))*SQRT(2*Basic!$C$4*9.81))))*(SQRT((SIN(RADIANS(90-DEGREES(ASIN(AD1752/2000))))*SQRT(2*Basic!$C$4*9.81)*Tool!$B$125*SIN(RADIANS(90-DEGREES(ASIN(AD1752/2000))))*SQRT(2*Basic!$C$4*9.81)*Tool!$B$125)+(COS(RADIANS(90-DEGREES(ASIN(AD1752/2000))))*SQRT(2*Basic!$C$4*9.81)*COS(RADIANS(90-DEGREES(ASIN(AD1752/2000))))*SQRT(2*Basic!$C$4*9.81))))/(2*9.81)</f>
        <v>1.6486656250000005</v>
      </c>
      <c r="AS1752" s="75">
        <f>(1/9.81)*((SQRT((SIN(RADIANS(90-DEGREES(ASIN(AD1752/2000))))*SQRT(2*Basic!$C$4*9.81)*Tool!$B$125*SIN(RADIANS(90-DEGREES(ASIN(AD1752/2000))))*SQRT(2*Basic!$C$4*9.81)*Tool!$B$125)+(COS(RADIANS(90-DEGREES(ASIN(AD1752/2000))))*SQRT(2*Basic!$C$4*9.81)*COS(RADIANS(90-DEGREES(ASIN(AD1752/2000))))*SQRT(2*Basic!$C$4*9.81))))*SIN(RADIANS(AK1752))+(SQRT(((SQRT((SIN(RADIANS(90-DEGREES(ASIN(AD1752/2000))))*SQRT(2*Basic!$C$4*9.81)*Tool!$B$125*SIN(RADIANS(90-DEGREES(ASIN(AD1752/2000))))*SQRT(2*Basic!$C$4*9.81)*Tool!$B$125)+(COS(RADIANS(90-DEGREES(ASIN(AD1752/2000))))*SQRT(2*Basic!$C$4*9.81)*COS(RADIANS(90-DEGREES(ASIN(AD1752/2000))))*SQRT(2*Basic!$C$4*9.81))))*SIN(RADIANS(AK1752))*(SQRT((SIN(RADIANS(90-DEGREES(ASIN(AD1752/2000))))*SQRT(2*Basic!$C$4*9.81)*Tool!$B$125*SIN(RADIANS(90-DEGREES(ASIN(AD1752/2000))))*SQRT(2*Basic!$C$4*9.81)*Tool!$B$125)+(COS(RADIANS(90-DEGREES(ASIN(AD1752/2000))))*SQRT(2*Basic!$C$4*9.81)*COS(RADIANS(90-DEGREES(ASIN(AD1752/2000))))*SQRT(2*Basic!$C$4*9.81))))*SIN(RADIANS(AK1752)))-19.62*(-Basic!$C$3))))*(SQRT((SIN(RADIANS(90-DEGREES(ASIN(AD1752/2000))))*SQRT(2*Basic!$C$4*9.81)*Tool!$B$125*SIN(RADIANS(90-DEGREES(ASIN(AD1752/2000))))*SQRT(2*Basic!$C$4*9.81)*Tool!$B$125)+(COS(RADIANS(90-DEGREES(ASIN(AD1752/2000))))*SQRT(2*Basic!$C$4*9.81)*COS(RADIANS(90-DEGREES(ASIN(AD1752/2000))))*SQRT(2*Basic!$C$4*9.81))))*COS(RADIANS(AK1752))</f>
        <v>4.0479533479040075</v>
      </c>
    </row>
    <row r="1753" spans="6:45" x14ac:dyDescent="0.3">
      <c r="F1753">
        <v>1751</v>
      </c>
      <c r="G1753" s="31">
        <f t="shared" si="176"/>
        <v>5.1620207771830326</v>
      </c>
      <c r="H1753" s="35">
        <f>Tool!$E$10+('Trajectory Map'!G1753*SIN(RADIANS(90-2*DEGREES(ASIN($D$5/2000))))/COS(RADIANS(90-2*DEGREES(ASIN($D$5/2000))))-('Trajectory Map'!G1753*'Trajectory Map'!G1753/((VLOOKUP($D$5,$AD$3:$AR$2002,15,FALSE)*4*COS(RADIANS(90-2*DEGREES(ASIN($D$5/2000))))*COS(RADIANS(90-2*DEGREES(ASIN($D$5/2000))))))))</f>
        <v>1.4667938808565264</v>
      </c>
      <c r="AD1753" s="33">
        <f t="shared" si="180"/>
        <v>1751</v>
      </c>
      <c r="AE1753" s="33">
        <f t="shared" si="177"/>
        <v>966.43623690339757</v>
      </c>
      <c r="AH1753" s="33">
        <f t="shared" si="178"/>
        <v>61.104205798509447</v>
      </c>
      <c r="AI1753" s="33">
        <f t="shared" si="179"/>
        <v>28.895794201490553</v>
      </c>
      <c r="AK1753" s="75">
        <f t="shared" si="181"/>
        <v>-32.208411597018895</v>
      </c>
      <c r="AN1753" s="64"/>
      <c r="AQ1753" s="64"/>
      <c r="AR1753" s="75">
        <f>(SQRT((SIN(RADIANS(90-DEGREES(ASIN(AD1753/2000))))*SQRT(2*Basic!$C$4*9.81)*Tool!$B$125*SIN(RADIANS(90-DEGREES(ASIN(AD1753/2000))))*SQRT(2*Basic!$C$4*9.81)*Tool!$B$125)+(COS(RADIANS(90-DEGREES(ASIN(AD1753/2000))))*SQRT(2*Basic!$C$4*9.81)*COS(RADIANS(90-DEGREES(ASIN(AD1753/2000))))*SQRT(2*Basic!$C$4*9.81))))*(SQRT((SIN(RADIANS(90-DEGREES(ASIN(AD1753/2000))))*SQRT(2*Basic!$C$4*9.81)*Tool!$B$125*SIN(RADIANS(90-DEGREES(ASIN(AD1753/2000))))*SQRT(2*Basic!$C$4*9.81)*Tool!$B$125)+(COS(RADIANS(90-DEGREES(ASIN(AD1753/2000))))*SQRT(2*Basic!$C$4*9.81)*COS(RADIANS(90-DEGREES(ASIN(AD1753/2000))))*SQRT(2*Basic!$C$4*9.81))))/(2*9.81)</f>
        <v>1.6496042080899997</v>
      </c>
      <c r="AS1753" s="75">
        <f>(1/9.81)*((SQRT((SIN(RADIANS(90-DEGREES(ASIN(AD1753/2000))))*SQRT(2*Basic!$C$4*9.81)*Tool!$B$125*SIN(RADIANS(90-DEGREES(ASIN(AD1753/2000))))*SQRT(2*Basic!$C$4*9.81)*Tool!$B$125)+(COS(RADIANS(90-DEGREES(ASIN(AD1753/2000))))*SQRT(2*Basic!$C$4*9.81)*COS(RADIANS(90-DEGREES(ASIN(AD1753/2000))))*SQRT(2*Basic!$C$4*9.81))))*SIN(RADIANS(AK1753))+(SQRT(((SQRT((SIN(RADIANS(90-DEGREES(ASIN(AD1753/2000))))*SQRT(2*Basic!$C$4*9.81)*Tool!$B$125*SIN(RADIANS(90-DEGREES(ASIN(AD1753/2000))))*SQRT(2*Basic!$C$4*9.81)*Tool!$B$125)+(COS(RADIANS(90-DEGREES(ASIN(AD1753/2000))))*SQRT(2*Basic!$C$4*9.81)*COS(RADIANS(90-DEGREES(ASIN(AD1753/2000))))*SQRT(2*Basic!$C$4*9.81))))*SIN(RADIANS(AK1753))*(SQRT((SIN(RADIANS(90-DEGREES(ASIN(AD1753/2000))))*SQRT(2*Basic!$C$4*9.81)*Tool!$B$125*SIN(RADIANS(90-DEGREES(ASIN(AD1753/2000))))*SQRT(2*Basic!$C$4*9.81)*Tool!$B$125)+(COS(RADIANS(90-DEGREES(ASIN(AD1753/2000))))*SQRT(2*Basic!$C$4*9.81)*COS(RADIANS(90-DEGREES(ASIN(AD1753/2000))))*SQRT(2*Basic!$C$4*9.81))))*SIN(RADIANS(AK1753)))-19.62*(-Basic!$C$3))))*(SQRT((SIN(RADIANS(90-DEGREES(ASIN(AD1753/2000))))*SQRT(2*Basic!$C$4*9.81)*Tool!$B$125*SIN(RADIANS(90-DEGREES(ASIN(AD1753/2000))))*SQRT(2*Basic!$C$4*9.81)*Tool!$B$125)+(COS(RADIANS(90-DEGREES(ASIN(AD1753/2000))))*SQRT(2*Basic!$C$4*9.81)*COS(RADIANS(90-DEGREES(ASIN(AD1753/2000))))*SQRT(2*Basic!$C$4*9.81))))*COS(RADIANS(AK1753))</f>
        <v>4.0399653010362888</v>
      </c>
    </row>
    <row r="1754" spans="6:45" x14ac:dyDescent="0.3">
      <c r="F1754">
        <v>1752</v>
      </c>
      <c r="G1754" s="31">
        <f t="shared" si="176"/>
        <v>5.1649688187462433</v>
      </c>
      <c r="H1754" s="35">
        <f>Tool!$E$10+('Trajectory Map'!G1754*SIN(RADIANS(90-2*DEGREES(ASIN($D$5/2000))))/COS(RADIANS(90-2*DEGREES(ASIN($D$5/2000))))-('Trajectory Map'!G1754*'Trajectory Map'!G1754/((VLOOKUP($D$5,$AD$3:$AR$2002,15,FALSE)*4*COS(RADIANS(90-2*DEGREES(ASIN($D$5/2000))))*COS(RADIANS(90-2*DEGREES(ASIN($D$5/2000))))))))</f>
        <v>1.4611796088267228</v>
      </c>
      <c r="AD1754" s="33">
        <f t="shared" si="180"/>
        <v>1752</v>
      </c>
      <c r="AE1754" s="33">
        <f t="shared" si="177"/>
        <v>964.62220584019315</v>
      </c>
      <c r="AH1754" s="33">
        <f t="shared" si="178"/>
        <v>61.163547114259615</v>
      </c>
      <c r="AI1754" s="33">
        <f t="shared" si="179"/>
        <v>28.836452885740385</v>
      </c>
      <c r="AK1754" s="75">
        <f t="shared" si="181"/>
        <v>-32.327094228519229</v>
      </c>
      <c r="AN1754" s="64"/>
      <c r="AQ1754" s="64"/>
      <c r="AR1754" s="75">
        <f>(SQRT((SIN(RADIANS(90-DEGREES(ASIN(AD1754/2000))))*SQRT(2*Basic!$C$4*9.81)*Tool!$B$125*SIN(RADIANS(90-DEGREES(ASIN(AD1754/2000))))*SQRT(2*Basic!$C$4*9.81)*Tool!$B$125)+(COS(RADIANS(90-DEGREES(ASIN(AD1754/2000))))*SQRT(2*Basic!$C$4*9.81)*COS(RADIANS(90-DEGREES(ASIN(AD1754/2000))))*SQRT(2*Basic!$C$4*9.81))))*(SQRT((SIN(RADIANS(90-DEGREES(ASIN(AD1754/2000))))*SQRT(2*Basic!$C$4*9.81)*Tool!$B$125*SIN(RADIANS(90-DEGREES(ASIN(AD1754/2000))))*SQRT(2*Basic!$C$4*9.81)*Tool!$B$125)+(COS(RADIANS(90-DEGREES(ASIN(AD1754/2000))))*SQRT(2*Basic!$C$4*9.81)*COS(RADIANS(90-DEGREES(ASIN(AD1754/2000))))*SQRT(2*Basic!$C$4*9.81))))/(2*9.81)</f>
        <v>1.6505433273599996</v>
      </c>
      <c r="AS1754" s="75">
        <f>(1/9.81)*((SQRT((SIN(RADIANS(90-DEGREES(ASIN(AD1754/2000))))*SQRT(2*Basic!$C$4*9.81)*Tool!$B$125*SIN(RADIANS(90-DEGREES(ASIN(AD1754/2000))))*SQRT(2*Basic!$C$4*9.81)*Tool!$B$125)+(COS(RADIANS(90-DEGREES(ASIN(AD1754/2000))))*SQRT(2*Basic!$C$4*9.81)*COS(RADIANS(90-DEGREES(ASIN(AD1754/2000))))*SQRT(2*Basic!$C$4*9.81))))*SIN(RADIANS(AK1754))+(SQRT(((SQRT((SIN(RADIANS(90-DEGREES(ASIN(AD1754/2000))))*SQRT(2*Basic!$C$4*9.81)*Tool!$B$125*SIN(RADIANS(90-DEGREES(ASIN(AD1754/2000))))*SQRT(2*Basic!$C$4*9.81)*Tool!$B$125)+(COS(RADIANS(90-DEGREES(ASIN(AD1754/2000))))*SQRT(2*Basic!$C$4*9.81)*COS(RADIANS(90-DEGREES(ASIN(AD1754/2000))))*SQRT(2*Basic!$C$4*9.81))))*SIN(RADIANS(AK1754))*(SQRT((SIN(RADIANS(90-DEGREES(ASIN(AD1754/2000))))*SQRT(2*Basic!$C$4*9.81)*Tool!$B$125*SIN(RADIANS(90-DEGREES(ASIN(AD1754/2000))))*SQRT(2*Basic!$C$4*9.81)*Tool!$B$125)+(COS(RADIANS(90-DEGREES(ASIN(AD1754/2000))))*SQRT(2*Basic!$C$4*9.81)*COS(RADIANS(90-DEGREES(ASIN(AD1754/2000))))*SQRT(2*Basic!$C$4*9.81))))*SIN(RADIANS(AK1754)))-19.62*(-Basic!$C$3))))*(SQRT((SIN(RADIANS(90-DEGREES(ASIN(AD1754/2000))))*SQRT(2*Basic!$C$4*9.81)*Tool!$B$125*SIN(RADIANS(90-DEGREES(ASIN(AD1754/2000))))*SQRT(2*Basic!$C$4*9.81)*Tool!$B$125)+(COS(RADIANS(90-DEGREES(ASIN(AD1754/2000))))*SQRT(2*Basic!$C$4*9.81)*COS(RADIANS(90-DEGREES(ASIN(AD1754/2000))))*SQRT(2*Basic!$C$4*9.81))))*COS(RADIANS(AK1754))</f>
        <v>4.0319558938669031</v>
      </c>
    </row>
    <row r="1755" spans="6:45" x14ac:dyDescent="0.3">
      <c r="F1755">
        <v>1753</v>
      </c>
      <c r="G1755" s="31">
        <f t="shared" si="176"/>
        <v>5.1679168603094547</v>
      </c>
      <c r="H1755" s="35">
        <f>Tool!$E$10+('Trajectory Map'!G1755*SIN(RADIANS(90-2*DEGREES(ASIN($D$5/2000))))/COS(RADIANS(90-2*DEGREES(ASIN($D$5/2000))))-('Trajectory Map'!G1755*'Trajectory Map'!G1755/((VLOOKUP($D$5,$AD$3:$AR$2002,15,FALSE)*4*COS(RADIANS(90-2*DEGREES(ASIN($D$5/2000))))*COS(RADIANS(90-2*DEGREES(ASIN($D$5/2000))))))))</f>
        <v>1.4555618832034041</v>
      </c>
      <c r="AD1755" s="33">
        <f t="shared" si="180"/>
        <v>1753</v>
      </c>
      <c r="AE1755" s="33">
        <f t="shared" si="177"/>
        <v>962.80371831438208</v>
      </c>
      <c r="AH1755" s="33">
        <f t="shared" si="178"/>
        <v>61.223000267456378</v>
      </c>
      <c r="AI1755" s="33">
        <f t="shared" si="179"/>
        <v>28.776999732543622</v>
      </c>
      <c r="AK1755" s="75">
        <f t="shared" si="181"/>
        <v>-32.446000534912756</v>
      </c>
      <c r="AN1755" s="64"/>
      <c r="AQ1755" s="64"/>
      <c r="AR1755" s="75">
        <f>(SQRT((SIN(RADIANS(90-DEGREES(ASIN(AD1755/2000))))*SQRT(2*Basic!$C$4*9.81)*Tool!$B$125*SIN(RADIANS(90-DEGREES(ASIN(AD1755/2000))))*SQRT(2*Basic!$C$4*9.81)*Tool!$B$125)+(COS(RADIANS(90-DEGREES(ASIN(AD1755/2000))))*SQRT(2*Basic!$C$4*9.81)*COS(RADIANS(90-DEGREES(ASIN(AD1755/2000))))*SQRT(2*Basic!$C$4*9.81))))*(SQRT((SIN(RADIANS(90-DEGREES(ASIN(AD1755/2000))))*SQRT(2*Basic!$C$4*9.81)*Tool!$B$125*SIN(RADIANS(90-DEGREES(ASIN(AD1755/2000))))*SQRT(2*Basic!$C$4*9.81)*Tool!$B$125)+(COS(RADIANS(90-DEGREES(ASIN(AD1755/2000))))*SQRT(2*Basic!$C$4*9.81)*COS(RADIANS(90-DEGREES(ASIN(AD1755/2000))))*SQRT(2*Basic!$C$4*9.81))))/(2*9.81)</f>
        <v>1.6514829828100002</v>
      </c>
      <c r="AS1755" s="75">
        <f>(1/9.81)*((SQRT((SIN(RADIANS(90-DEGREES(ASIN(AD1755/2000))))*SQRT(2*Basic!$C$4*9.81)*Tool!$B$125*SIN(RADIANS(90-DEGREES(ASIN(AD1755/2000))))*SQRT(2*Basic!$C$4*9.81)*Tool!$B$125)+(COS(RADIANS(90-DEGREES(ASIN(AD1755/2000))))*SQRT(2*Basic!$C$4*9.81)*COS(RADIANS(90-DEGREES(ASIN(AD1755/2000))))*SQRT(2*Basic!$C$4*9.81))))*SIN(RADIANS(AK1755))+(SQRT(((SQRT((SIN(RADIANS(90-DEGREES(ASIN(AD1755/2000))))*SQRT(2*Basic!$C$4*9.81)*Tool!$B$125*SIN(RADIANS(90-DEGREES(ASIN(AD1755/2000))))*SQRT(2*Basic!$C$4*9.81)*Tool!$B$125)+(COS(RADIANS(90-DEGREES(ASIN(AD1755/2000))))*SQRT(2*Basic!$C$4*9.81)*COS(RADIANS(90-DEGREES(ASIN(AD1755/2000))))*SQRT(2*Basic!$C$4*9.81))))*SIN(RADIANS(AK1755))*(SQRT((SIN(RADIANS(90-DEGREES(ASIN(AD1755/2000))))*SQRT(2*Basic!$C$4*9.81)*Tool!$B$125*SIN(RADIANS(90-DEGREES(ASIN(AD1755/2000))))*SQRT(2*Basic!$C$4*9.81)*Tool!$B$125)+(COS(RADIANS(90-DEGREES(ASIN(AD1755/2000))))*SQRT(2*Basic!$C$4*9.81)*COS(RADIANS(90-DEGREES(ASIN(AD1755/2000))))*SQRT(2*Basic!$C$4*9.81))))*SIN(RADIANS(AK1755)))-19.62*(-Basic!$C$3))))*(SQRT((SIN(RADIANS(90-DEGREES(ASIN(AD1755/2000))))*SQRT(2*Basic!$C$4*9.81)*Tool!$B$125*SIN(RADIANS(90-DEGREES(ASIN(AD1755/2000))))*SQRT(2*Basic!$C$4*9.81)*Tool!$B$125)+(COS(RADIANS(90-DEGREES(ASIN(AD1755/2000))))*SQRT(2*Basic!$C$4*9.81)*COS(RADIANS(90-DEGREES(ASIN(AD1755/2000))))*SQRT(2*Basic!$C$4*9.81))))*COS(RADIANS(AK1755))</f>
        <v>4.0239250585452098</v>
      </c>
    </row>
    <row r="1756" spans="6:45" x14ac:dyDescent="0.3">
      <c r="F1756">
        <v>1754</v>
      </c>
      <c r="G1756" s="31">
        <f t="shared" si="176"/>
        <v>5.1708649018726662</v>
      </c>
      <c r="H1756" s="35">
        <f>Tool!$E$10+('Trajectory Map'!G1756*SIN(RADIANS(90-2*DEGREES(ASIN($D$5/2000))))/COS(RADIANS(90-2*DEGREES(ASIN($D$5/2000))))-('Trajectory Map'!G1756*'Trajectory Map'!G1756/((VLOOKUP($D$5,$AD$3:$AR$2002,15,FALSE)*4*COS(RADIANS(90-2*DEGREES(ASIN($D$5/2000))))*COS(RADIANS(90-2*DEGREES(ASIN($D$5/2000))))))))</f>
        <v>1.4499407039865702</v>
      </c>
      <c r="AD1756" s="33">
        <f t="shared" si="180"/>
        <v>1754</v>
      </c>
      <c r="AE1756" s="33">
        <f t="shared" si="177"/>
        <v>960.98074902674296</v>
      </c>
      <c r="AH1756" s="33">
        <f t="shared" si="178"/>
        <v>61.282565957194812</v>
      </c>
      <c r="AI1756" s="33">
        <f t="shared" si="179"/>
        <v>28.717434042805188</v>
      </c>
      <c r="AK1756" s="75">
        <f t="shared" si="181"/>
        <v>-32.565131914389625</v>
      </c>
      <c r="AN1756" s="64"/>
      <c r="AQ1756" s="64"/>
      <c r="AR1756" s="75">
        <f>(SQRT((SIN(RADIANS(90-DEGREES(ASIN(AD1756/2000))))*SQRT(2*Basic!$C$4*9.81)*Tool!$B$125*SIN(RADIANS(90-DEGREES(ASIN(AD1756/2000))))*SQRT(2*Basic!$C$4*9.81)*Tool!$B$125)+(COS(RADIANS(90-DEGREES(ASIN(AD1756/2000))))*SQRT(2*Basic!$C$4*9.81)*COS(RADIANS(90-DEGREES(ASIN(AD1756/2000))))*SQRT(2*Basic!$C$4*9.81))))*(SQRT((SIN(RADIANS(90-DEGREES(ASIN(AD1756/2000))))*SQRT(2*Basic!$C$4*9.81)*Tool!$B$125*SIN(RADIANS(90-DEGREES(ASIN(AD1756/2000))))*SQRT(2*Basic!$C$4*9.81)*Tool!$B$125)+(COS(RADIANS(90-DEGREES(ASIN(AD1756/2000))))*SQRT(2*Basic!$C$4*9.81)*COS(RADIANS(90-DEGREES(ASIN(AD1756/2000))))*SQRT(2*Basic!$C$4*9.81))))/(2*9.81)</f>
        <v>1.6524231744400004</v>
      </c>
      <c r="AS1756" s="75">
        <f>(1/9.81)*((SQRT((SIN(RADIANS(90-DEGREES(ASIN(AD1756/2000))))*SQRT(2*Basic!$C$4*9.81)*Tool!$B$125*SIN(RADIANS(90-DEGREES(ASIN(AD1756/2000))))*SQRT(2*Basic!$C$4*9.81)*Tool!$B$125)+(COS(RADIANS(90-DEGREES(ASIN(AD1756/2000))))*SQRT(2*Basic!$C$4*9.81)*COS(RADIANS(90-DEGREES(ASIN(AD1756/2000))))*SQRT(2*Basic!$C$4*9.81))))*SIN(RADIANS(AK1756))+(SQRT(((SQRT((SIN(RADIANS(90-DEGREES(ASIN(AD1756/2000))))*SQRT(2*Basic!$C$4*9.81)*Tool!$B$125*SIN(RADIANS(90-DEGREES(ASIN(AD1756/2000))))*SQRT(2*Basic!$C$4*9.81)*Tool!$B$125)+(COS(RADIANS(90-DEGREES(ASIN(AD1756/2000))))*SQRT(2*Basic!$C$4*9.81)*COS(RADIANS(90-DEGREES(ASIN(AD1756/2000))))*SQRT(2*Basic!$C$4*9.81))))*SIN(RADIANS(AK1756))*(SQRT((SIN(RADIANS(90-DEGREES(ASIN(AD1756/2000))))*SQRT(2*Basic!$C$4*9.81)*Tool!$B$125*SIN(RADIANS(90-DEGREES(ASIN(AD1756/2000))))*SQRT(2*Basic!$C$4*9.81)*Tool!$B$125)+(COS(RADIANS(90-DEGREES(ASIN(AD1756/2000))))*SQRT(2*Basic!$C$4*9.81)*COS(RADIANS(90-DEGREES(ASIN(AD1756/2000))))*SQRT(2*Basic!$C$4*9.81))))*SIN(RADIANS(AK1756)))-19.62*(-Basic!$C$3))))*(SQRT((SIN(RADIANS(90-DEGREES(ASIN(AD1756/2000))))*SQRT(2*Basic!$C$4*9.81)*Tool!$B$125*SIN(RADIANS(90-DEGREES(ASIN(AD1756/2000))))*SQRT(2*Basic!$C$4*9.81)*Tool!$B$125)+(COS(RADIANS(90-DEGREES(ASIN(AD1756/2000))))*SQRT(2*Basic!$C$4*9.81)*COS(RADIANS(90-DEGREES(ASIN(AD1756/2000))))*SQRT(2*Basic!$C$4*9.81))))*COS(RADIANS(AK1756))</f>
        <v>4.0158727263187552</v>
      </c>
    </row>
    <row r="1757" spans="6:45" x14ac:dyDescent="0.3">
      <c r="F1757">
        <v>1755</v>
      </c>
      <c r="G1757" s="31">
        <f t="shared" si="176"/>
        <v>5.1738129434358777</v>
      </c>
      <c r="H1757" s="35">
        <f>Tool!$E$10+('Trajectory Map'!G1757*SIN(RADIANS(90-2*DEGREES(ASIN($D$5/2000))))/COS(RADIANS(90-2*DEGREES(ASIN($D$5/2000))))-('Trajectory Map'!G1757*'Trajectory Map'!G1757/((VLOOKUP($D$5,$AD$3:$AR$2002,15,FALSE)*4*COS(RADIANS(90-2*DEGREES(ASIN($D$5/2000))))*COS(RADIANS(90-2*DEGREES(ASIN($D$5/2000))))))))</f>
        <v>1.4443160711762237</v>
      </c>
      <c r="AD1757" s="33">
        <f t="shared" si="180"/>
        <v>1755</v>
      </c>
      <c r="AE1757" s="33">
        <f t="shared" si="177"/>
        <v>959.15327242313049</v>
      </c>
      <c r="AH1757" s="33">
        <f t="shared" si="178"/>
        <v>61.342244889699444</v>
      </c>
      <c r="AI1757" s="33">
        <f t="shared" si="179"/>
        <v>28.657755110300556</v>
      </c>
      <c r="AK1757" s="75">
        <f t="shared" si="181"/>
        <v>-32.684489779398888</v>
      </c>
      <c r="AN1757" s="64"/>
      <c r="AQ1757" s="64"/>
      <c r="AR1757" s="75">
        <f>(SQRT((SIN(RADIANS(90-DEGREES(ASIN(AD1757/2000))))*SQRT(2*Basic!$C$4*9.81)*Tool!$B$125*SIN(RADIANS(90-DEGREES(ASIN(AD1757/2000))))*SQRT(2*Basic!$C$4*9.81)*Tool!$B$125)+(COS(RADIANS(90-DEGREES(ASIN(AD1757/2000))))*SQRT(2*Basic!$C$4*9.81)*COS(RADIANS(90-DEGREES(ASIN(AD1757/2000))))*SQRT(2*Basic!$C$4*9.81))))*(SQRT((SIN(RADIANS(90-DEGREES(ASIN(AD1757/2000))))*SQRT(2*Basic!$C$4*9.81)*Tool!$B$125*SIN(RADIANS(90-DEGREES(ASIN(AD1757/2000))))*SQRT(2*Basic!$C$4*9.81)*Tool!$B$125)+(COS(RADIANS(90-DEGREES(ASIN(AD1757/2000))))*SQRT(2*Basic!$C$4*9.81)*COS(RADIANS(90-DEGREES(ASIN(AD1757/2000))))*SQRT(2*Basic!$C$4*9.81))))/(2*9.81)</f>
        <v>1.6533639022499997</v>
      </c>
      <c r="AS1757" s="75">
        <f>(1/9.81)*((SQRT((SIN(RADIANS(90-DEGREES(ASIN(AD1757/2000))))*SQRT(2*Basic!$C$4*9.81)*Tool!$B$125*SIN(RADIANS(90-DEGREES(ASIN(AD1757/2000))))*SQRT(2*Basic!$C$4*9.81)*Tool!$B$125)+(COS(RADIANS(90-DEGREES(ASIN(AD1757/2000))))*SQRT(2*Basic!$C$4*9.81)*COS(RADIANS(90-DEGREES(ASIN(AD1757/2000))))*SQRT(2*Basic!$C$4*9.81))))*SIN(RADIANS(AK1757))+(SQRT(((SQRT((SIN(RADIANS(90-DEGREES(ASIN(AD1757/2000))))*SQRT(2*Basic!$C$4*9.81)*Tool!$B$125*SIN(RADIANS(90-DEGREES(ASIN(AD1757/2000))))*SQRT(2*Basic!$C$4*9.81)*Tool!$B$125)+(COS(RADIANS(90-DEGREES(ASIN(AD1757/2000))))*SQRT(2*Basic!$C$4*9.81)*COS(RADIANS(90-DEGREES(ASIN(AD1757/2000))))*SQRT(2*Basic!$C$4*9.81))))*SIN(RADIANS(AK1757))*(SQRT((SIN(RADIANS(90-DEGREES(ASIN(AD1757/2000))))*SQRT(2*Basic!$C$4*9.81)*Tool!$B$125*SIN(RADIANS(90-DEGREES(ASIN(AD1757/2000))))*SQRT(2*Basic!$C$4*9.81)*Tool!$B$125)+(COS(RADIANS(90-DEGREES(ASIN(AD1757/2000))))*SQRT(2*Basic!$C$4*9.81)*COS(RADIANS(90-DEGREES(ASIN(AD1757/2000))))*SQRT(2*Basic!$C$4*9.81))))*SIN(RADIANS(AK1757)))-19.62*(-Basic!$C$3))))*(SQRT((SIN(RADIANS(90-DEGREES(ASIN(AD1757/2000))))*SQRT(2*Basic!$C$4*9.81)*Tool!$B$125*SIN(RADIANS(90-DEGREES(ASIN(AD1757/2000))))*SQRT(2*Basic!$C$4*9.81)*Tool!$B$125)+(COS(RADIANS(90-DEGREES(ASIN(AD1757/2000))))*SQRT(2*Basic!$C$4*9.81)*COS(RADIANS(90-DEGREES(ASIN(AD1757/2000))))*SQRT(2*Basic!$C$4*9.81))))*COS(RADIANS(AK1757))</f>
        <v>4.0077988275195118</v>
      </c>
    </row>
    <row r="1758" spans="6:45" x14ac:dyDescent="0.3">
      <c r="F1758">
        <v>1756</v>
      </c>
      <c r="G1758" s="31">
        <f t="shared" si="176"/>
        <v>5.1767609849990892</v>
      </c>
      <c r="H1758" s="35">
        <f>Tool!$E$10+('Trajectory Map'!G1758*SIN(RADIANS(90-2*DEGREES(ASIN($D$5/2000))))/COS(RADIANS(90-2*DEGREES(ASIN($D$5/2000))))-('Trajectory Map'!G1758*'Trajectory Map'!G1758/((VLOOKUP($D$5,$AD$3:$AR$2002,15,FALSE)*4*COS(RADIANS(90-2*DEGREES(ASIN($D$5/2000))))*COS(RADIANS(90-2*DEGREES(ASIN($D$5/2000))))))))</f>
        <v>1.438687984772363</v>
      </c>
      <c r="AD1758" s="33">
        <f t="shared" si="180"/>
        <v>1756</v>
      </c>
      <c r="AE1758" s="33">
        <f t="shared" si="177"/>
        <v>957.32126269084824</v>
      </c>
      <c r="AH1758" s="33">
        <f t="shared" si="178"/>
        <v>61.402037778426532</v>
      </c>
      <c r="AI1758" s="33">
        <f t="shared" si="179"/>
        <v>28.597962221573468</v>
      </c>
      <c r="AK1758" s="75">
        <f t="shared" si="181"/>
        <v>-32.804075556853064</v>
      </c>
      <c r="AN1758" s="64"/>
      <c r="AQ1758" s="64"/>
      <c r="AR1758" s="75">
        <f>(SQRT((SIN(RADIANS(90-DEGREES(ASIN(AD1758/2000))))*SQRT(2*Basic!$C$4*9.81)*Tool!$B$125*SIN(RADIANS(90-DEGREES(ASIN(AD1758/2000))))*SQRT(2*Basic!$C$4*9.81)*Tool!$B$125)+(COS(RADIANS(90-DEGREES(ASIN(AD1758/2000))))*SQRT(2*Basic!$C$4*9.81)*COS(RADIANS(90-DEGREES(ASIN(AD1758/2000))))*SQRT(2*Basic!$C$4*9.81))))*(SQRT((SIN(RADIANS(90-DEGREES(ASIN(AD1758/2000))))*SQRT(2*Basic!$C$4*9.81)*Tool!$B$125*SIN(RADIANS(90-DEGREES(ASIN(AD1758/2000))))*SQRT(2*Basic!$C$4*9.81)*Tool!$B$125)+(COS(RADIANS(90-DEGREES(ASIN(AD1758/2000))))*SQRT(2*Basic!$C$4*9.81)*COS(RADIANS(90-DEGREES(ASIN(AD1758/2000))))*SQRT(2*Basic!$C$4*9.81))))/(2*9.81)</f>
        <v>1.6543051662399999</v>
      </c>
      <c r="AS1758" s="75">
        <f>(1/9.81)*((SQRT((SIN(RADIANS(90-DEGREES(ASIN(AD1758/2000))))*SQRT(2*Basic!$C$4*9.81)*Tool!$B$125*SIN(RADIANS(90-DEGREES(ASIN(AD1758/2000))))*SQRT(2*Basic!$C$4*9.81)*Tool!$B$125)+(COS(RADIANS(90-DEGREES(ASIN(AD1758/2000))))*SQRT(2*Basic!$C$4*9.81)*COS(RADIANS(90-DEGREES(ASIN(AD1758/2000))))*SQRT(2*Basic!$C$4*9.81))))*SIN(RADIANS(AK1758))+(SQRT(((SQRT((SIN(RADIANS(90-DEGREES(ASIN(AD1758/2000))))*SQRT(2*Basic!$C$4*9.81)*Tool!$B$125*SIN(RADIANS(90-DEGREES(ASIN(AD1758/2000))))*SQRT(2*Basic!$C$4*9.81)*Tool!$B$125)+(COS(RADIANS(90-DEGREES(ASIN(AD1758/2000))))*SQRT(2*Basic!$C$4*9.81)*COS(RADIANS(90-DEGREES(ASIN(AD1758/2000))))*SQRT(2*Basic!$C$4*9.81))))*SIN(RADIANS(AK1758))*(SQRT((SIN(RADIANS(90-DEGREES(ASIN(AD1758/2000))))*SQRT(2*Basic!$C$4*9.81)*Tool!$B$125*SIN(RADIANS(90-DEGREES(ASIN(AD1758/2000))))*SQRT(2*Basic!$C$4*9.81)*Tool!$B$125)+(COS(RADIANS(90-DEGREES(ASIN(AD1758/2000))))*SQRT(2*Basic!$C$4*9.81)*COS(RADIANS(90-DEGREES(ASIN(AD1758/2000))))*SQRT(2*Basic!$C$4*9.81))))*SIN(RADIANS(AK1758)))-19.62*(-Basic!$C$3))))*(SQRT((SIN(RADIANS(90-DEGREES(ASIN(AD1758/2000))))*SQRT(2*Basic!$C$4*9.81)*Tool!$B$125*SIN(RADIANS(90-DEGREES(ASIN(AD1758/2000))))*SQRT(2*Basic!$C$4*9.81)*Tool!$B$125)+(COS(RADIANS(90-DEGREES(ASIN(AD1758/2000))))*SQRT(2*Basic!$C$4*9.81)*COS(RADIANS(90-DEGREES(ASIN(AD1758/2000))))*SQRT(2*Basic!$C$4*9.81))))*COS(RADIANS(AK1758))</f>
        <v>3.9997032915498374</v>
      </c>
    </row>
    <row r="1759" spans="6:45" x14ac:dyDescent="0.3">
      <c r="F1759">
        <v>1757</v>
      </c>
      <c r="G1759" s="31">
        <f t="shared" si="176"/>
        <v>5.1797090265622998</v>
      </c>
      <c r="H1759" s="35">
        <f>Tool!$E$10+('Trajectory Map'!G1759*SIN(RADIANS(90-2*DEGREES(ASIN($D$5/2000))))/COS(RADIANS(90-2*DEGREES(ASIN($D$5/2000))))-('Trajectory Map'!G1759*'Trajectory Map'!G1759/((VLOOKUP($D$5,$AD$3:$AR$2002,15,FALSE)*4*COS(RADIANS(90-2*DEGREES(ASIN($D$5/2000))))*COS(RADIANS(90-2*DEGREES(ASIN($D$5/2000))))))))</f>
        <v>1.4330564447749889</v>
      </c>
      <c r="AD1759" s="33">
        <f t="shared" si="180"/>
        <v>1757</v>
      </c>
      <c r="AE1759" s="33">
        <f t="shared" si="177"/>
        <v>955.48469375495495</v>
      </c>
      <c r="AH1759" s="33">
        <f t="shared" si="178"/>
        <v>61.461945344167987</v>
      </c>
      <c r="AI1759" s="33">
        <f t="shared" si="179"/>
        <v>28.538054655832013</v>
      </c>
      <c r="AK1759" s="75">
        <f t="shared" si="181"/>
        <v>-32.923890688335973</v>
      </c>
      <c r="AN1759" s="64"/>
      <c r="AQ1759" s="64"/>
      <c r="AR1759" s="75">
        <f>(SQRT((SIN(RADIANS(90-DEGREES(ASIN(AD1759/2000))))*SQRT(2*Basic!$C$4*9.81)*Tool!$B$125*SIN(RADIANS(90-DEGREES(ASIN(AD1759/2000))))*SQRT(2*Basic!$C$4*9.81)*Tool!$B$125)+(COS(RADIANS(90-DEGREES(ASIN(AD1759/2000))))*SQRT(2*Basic!$C$4*9.81)*COS(RADIANS(90-DEGREES(ASIN(AD1759/2000))))*SQRT(2*Basic!$C$4*9.81))))*(SQRT((SIN(RADIANS(90-DEGREES(ASIN(AD1759/2000))))*SQRT(2*Basic!$C$4*9.81)*Tool!$B$125*SIN(RADIANS(90-DEGREES(ASIN(AD1759/2000))))*SQRT(2*Basic!$C$4*9.81)*Tool!$B$125)+(COS(RADIANS(90-DEGREES(ASIN(AD1759/2000))))*SQRT(2*Basic!$C$4*9.81)*COS(RADIANS(90-DEGREES(ASIN(AD1759/2000))))*SQRT(2*Basic!$C$4*9.81))))/(2*9.81)</f>
        <v>1.6552469664099998</v>
      </c>
      <c r="AS1759" s="75">
        <f>(1/9.81)*((SQRT((SIN(RADIANS(90-DEGREES(ASIN(AD1759/2000))))*SQRT(2*Basic!$C$4*9.81)*Tool!$B$125*SIN(RADIANS(90-DEGREES(ASIN(AD1759/2000))))*SQRT(2*Basic!$C$4*9.81)*Tool!$B$125)+(COS(RADIANS(90-DEGREES(ASIN(AD1759/2000))))*SQRT(2*Basic!$C$4*9.81)*COS(RADIANS(90-DEGREES(ASIN(AD1759/2000))))*SQRT(2*Basic!$C$4*9.81))))*SIN(RADIANS(AK1759))+(SQRT(((SQRT((SIN(RADIANS(90-DEGREES(ASIN(AD1759/2000))))*SQRT(2*Basic!$C$4*9.81)*Tool!$B$125*SIN(RADIANS(90-DEGREES(ASIN(AD1759/2000))))*SQRT(2*Basic!$C$4*9.81)*Tool!$B$125)+(COS(RADIANS(90-DEGREES(ASIN(AD1759/2000))))*SQRT(2*Basic!$C$4*9.81)*COS(RADIANS(90-DEGREES(ASIN(AD1759/2000))))*SQRT(2*Basic!$C$4*9.81))))*SIN(RADIANS(AK1759))*(SQRT((SIN(RADIANS(90-DEGREES(ASIN(AD1759/2000))))*SQRT(2*Basic!$C$4*9.81)*Tool!$B$125*SIN(RADIANS(90-DEGREES(ASIN(AD1759/2000))))*SQRT(2*Basic!$C$4*9.81)*Tool!$B$125)+(COS(RADIANS(90-DEGREES(ASIN(AD1759/2000))))*SQRT(2*Basic!$C$4*9.81)*COS(RADIANS(90-DEGREES(ASIN(AD1759/2000))))*SQRT(2*Basic!$C$4*9.81))))*SIN(RADIANS(AK1759)))-19.62*(-Basic!$C$3))))*(SQRT((SIN(RADIANS(90-DEGREES(ASIN(AD1759/2000))))*SQRT(2*Basic!$C$4*9.81)*Tool!$B$125*SIN(RADIANS(90-DEGREES(ASIN(AD1759/2000))))*SQRT(2*Basic!$C$4*9.81)*Tool!$B$125)+(COS(RADIANS(90-DEGREES(ASIN(AD1759/2000))))*SQRT(2*Basic!$C$4*9.81)*COS(RADIANS(90-DEGREES(ASIN(AD1759/2000))))*SQRT(2*Basic!$C$4*9.81))))*COS(RADIANS(AK1759))</f>
        <v>3.9915860468681994</v>
      </c>
    </row>
    <row r="1760" spans="6:45" x14ac:dyDescent="0.3">
      <c r="F1760">
        <v>1758</v>
      </c>
      <c r="G1760" s="31">
        <f t="shared" si="176"/>
        <v>5.1826570681255113</v>
      </c>
      <c r="H1760" s="35">
        <f>Tool!$E$10+('Trajectory Map'!G1760*SIN(RADIANS(90-2*DEGREES(ASIN($D$5/2000))))/COS(RADIANS(90-2*DEGREES(ASIN($D$5/2000))))-('Trajectory Map'!G1760*'Trajectory Map'!G1760/((VLOOKUP($D$5,$AD$3:$AR$2002,15,FALSE)*4*COS(RADIANS(90-2*DEGREES(ASIN($D$5/2000))))*COS(RADIANS(90-2*DEGREES(ASIN($D$5/2000))))))))</f>
        <v>1.4274214511840997</v>
      </c>
      <c r="AD1760" s="33">
        <f t="shared" si="180"/>
        <v>1758</v>
      </c>
      <c r="AE1760" s="33">
        <f t="shared" si="177"/>
        <v>953.6435392745027</v>
      </c>
      <c r="AH1760" s="33">
        <f t="shared" si="178"/>
        <v>61.521968315157395</v>
      </c>
      <c r="AI1760" s="33">
        <f t="shared" si="179"/>
        <v>28.478031684842605</v>
      </c>
      <c r="AK1760" s="75">
        <f t="shared" si="181"/>
        <v>-33.043936630314789</v>
      </c>
      <c r="AN1760" s="64"/>
      <c r="AQ1760" s="64"/>
      <c r="AR1760" s="75">
        <f>(SQRT((SIN(RADIANS(90-DEGREES(ASIN(AD1760/2000))))*SQRT(2*Basic!$C$4*9.81)*Tool!$B$125*SIN(RADIANS(90-DEGREES(ASIN(AD1760/2000))))*SQRT(2*Basic!$C$4*9.81)*Tool!$B$125)+(COS(RADIANS(90-DEGREES(ASIN(AD1760/2000))))*SQRT(2*Basic!$C$4*9.81)*COS(RADIANS(90-DEGREES(ASIN(AD1760/2000))))*SQRT(2*Basic!$C$4*9.81))))*(SQRT((SIN(RADIANS(90-DEGREES(ASIN(AD1760/2000))))*SQRT(2*Basic!$C$4*9.81)*Tool!$B$125*SIN(RADIANS(90-DEGREES(ASIN(AD1760/2000))))*SQRT(2*Basic!$C$4*9.81)*Tool!$B$125)+(COS(RADIANS(90-DEGREES(ASIN(AD1760/2000))))*SQRT(2*Basic!$C$4*9.81)*COS(RADIANS(90-DEGREES(ASIN(AD1760/2000))))*SQRT(2*Basic!$C$4*9.81))))/(2*9.81)</f>
        <v>1.6561893027599994</v>
      </c>
      <c r="AS1760" s="75">
        <f>(1/9.81)*((SQRT((SIN(RADIANS(90-DEGREES(ASIN(AD1760/2000))))*SQRT(2*Basic!$C$4*9.81)*Tool!$B$125*SIN(RADIANS(90-DEGREES(ASIN(AD1760/2000))))*SQRT(2*Basic!$C$4*9.81)*Tool!$B$125)+(COS(RADIANS(90-DEGREES(ASIN(AD1760/2000))))*SQRT(2*Basic!$C$4*9.81)*COS(RADIANS(90-DEGREES(ASIN(AD1760/2000))))*SQRT(2*Basic!$C$4*9.81))))*SIN(RADIANS(AK1760))+(SQRT(((SQRT((SIN(RADIANS(90-DEGREES(ASIN(AD1760/2000))))*SQRT(2*Basic!$C$4*9.81)*Tool!$B$125*SIN(RADIANS(90-DEGREES(ASIN(AD1760/2000))))*SQRT(2*Basic!$C$4*9.81)*Tool!$B$125)+(COS(RADIANS(90-DEGREES(ASIN(AD1760/2000))))*SQRT(2*Basic!$C$4*9.81)*COS(RADIANS(90-DEGREES(ASIN(AD1760/2000))))*SQRT(2*Basic!$C$4*9.81))))*SIN(RADIANS(AK1760))*(SQRT((SIN(RADIANS(90-DEGREES(ASIN(AD1760/2000))))*SQRT(2*Basic!$C$4*9.81)*Tool!$B$125*SIN(RADIANS(90-DEGREES(ASIN(AD1760/2000))))*SQRT(2*Basic!$C$4*9.81)*Tool!$B$125)+(COS(RADIANS(90-DEGREES(ASIN(AD1760/2000))))*SQRT(2*Basic!$C$4*9.81)*COS(RADIANS(90-DEGREES(ASIN(AD1760/2000))))*SQRT(2*Basic!$C$4*9.81))))*SIN(RADIANS(AK1760)))-19.62*(-Basic!$C$3))))*(SQRT((SIN(RADIANS(90-DEGREES(ASIN(AD1760/2000))))*SQRT(2*Basic!$C$4*9.81)*Tool!$B$125*SIN(RADIANS(90-DEGREES(ASIN(AD1760/2000))))*SQRT(2*Basic!$C$4*9.81)*Tool!$B$125)+(COS(RADIANS(90-DEGREES(ASIN(AD1760/2000))))*SQRT(2*Basic!$C$4*9.81)*COS(RADIANS(90-DEGREES(ASIN(AD1760/2000))))*SQRT(2*Basic!$C$4*9.81))))*COS(RADIANS(AK1760))</f>
        <v>3.9834470209746184</v>
      </c>
    </row>
    <row r="1761" spans="6:45" x14ac:dyDescent="0.3">
      <c r="F1761">
        <v>1759</v>
      </c>
      <c r="G1761" s="31">
        <f t="shared" si="176"/>
        <v>5.1856051096887228</v>
      </c>
      <c r="H1761" s="35">
        <f>Tool!$E$10+('Trajectory Map'!G1761*SIN(RADIANS(90-2*DEGREES(ASIN($D$5/2000))))/COS(RADIANS(90-2*DEGREES(ASIN($D$5/2000))))-('Trajectory Map'!G1761*'Trajectory Map'!G1761/((VLOOKUP($D$5,$AD$3:$AR$2002,15,FALSE)*4*COS(RADIANS(90-2*DEGREES(ASIN($D$5/2000))))*COS(RADIANS(90-2*DEGREES(ASIN($D$5/2000))))))))</f>
        <v>1.421783003999697</v>
      </c>
      <c r="AD1761" s="33">
        <f t="shared" si="180"/>
        <v>1759</v>
      </c>
      <c r="AE1761" s="33">
        <f t="shared" si="177"/>
        <v>951.79777263870506</v>
      </c>
      <c r="AH1761" s="33">
        <f t="shared" si="178"/>
        <v>61.582107427177853</v>
      </c>
      <c r="AI1761" s="33">
        <f t="shared" si="179"/>
        <v>28.417892572822147</v>
      </c>
      <c r="AK1761" s="75">
        <f t="shared" si="181"/>
        <v>-33.164214854355706</v>
      </c>
      <c r="AN1761" s="64"/>
      <c r="AQ1761" s="64"/>
      <c r="AR1761" s="75">
        <f>(SQRT((SIN(RADIANS(90-DEGREES(ASIN(AD1761/2000))))*SQRT(2*Basic!$C$4*9.81)*Tool!$B$125*SIN(RADIANS(90-DEGREES(ASIN(AD1761/2000))))*SQRT(2*Basic!$C$4*9.81)*Tool!$B$125)+(COS(RADIANS(90-DEGREES(ASIN(AD1761/2000))))*SQRT(2*Basic!$C$4*9.81)*COS(RADIANS(90-DEGREES(ASIN(AD1761/2000))))*SQRT(2*Basic!$C$4*9.81))))*(SQRT((SIN(RADIANS(90-DEGREES(ASIN(AD1761/2000))))*SQRT(2*Basic!$C$4*9.81)*Tool!$B$125*SIN(RADIANS(90-DEGREES(ASIN(AD1761/2000))))*SQRT(2*Basic!$C$4*9.81)*Tool!$B$125)+(COS(RADIANS(90-DEGREES(ASIN(AD1761/2000))))*SQRT(2*Basic!$C$4*9.81)*COS(RADIANS(90-DEGREES(ASIN(AD1761/2000))))*SQRT(2*Basic!$C$4*9.81))))/(2*9.81)</f>
        <v>1.6571321752899992</v>
      </c>
      <c r="AS1761" s="75">
        <f>(1/9.81)*((SQRT((SIN(RADIANS(90-DEGREES(ASIN(AD1761/2000))))*SQRT(2*Basic!$C$4*9.81)*Tool!$B$125*SIN(RADIANS(90-DEGREES(ASIN(AD1761/2000))))*SQRT(2*Basic!$C$4*9.81)*Tool!$B$125)+(COS(RADIANS(90-DEGREES(ASIN(AD1761/2000))))*SQRT(2*Basic!$C$4*9.81)*COS(RADIANS(90-DEGREES(ASIN(AD1761/2000))))*SQRT(2*Basic!$C$4*9.81))))*SIN(RADIANS(AK1761))+(SQRT(((SQRT((SIN(RADIANS(90-DEGREES(ASIN(AD1761/2000))))*SQRT(2*Basic!$C$4*9.81)*Tool!$B$125*SIN(RADIANS(90-DEGREES(ASIN(AD1761/2000))))*SQRT(2*Basic!$C$4*9.81)*Tool!$B$125)+(COS(RADIANS(90-DEGREES(ASIN(AD1761/2000))))*SQRT(2*Basic!$C$4*9.81)*COS(RADIANS(90-DEGREES(ASIN(AD1761/2000))))*SQRT(2*Basic!$C$4*9.81))))*SIN(RADIANS(AK1761))*(SQRT((SIN(RADIANS(90-DEGREES(ASIN(AD1761/2000))))*SQRT(2*Basic!$C$4*9.81)*Tool!$B$125*SIN(RADIANS(90-DEGREES(ASIN(AD1761/2000))))*SQRT(2*Basic!$C$4*9.81)*Tool!$B$125)+(COS(RADIANS(90-DEGREES(ASIN(AD1761/2000))))*SQRT(2*Basic!$C$4*9.81)*COS(RADIANS(90-DEGREES(ASIN(AD1761/2000))))*SQRT(2*Basic!$C$4*9.81))))*SIN(RADIANS(AK1761)))-19.62*(-Basic!$C$3))))*(SQRT((SIN(RADIANS(90-DEGREES(ASIN(AD1761/2000))))*SQRT(2*Basic!$C$4*9.81)*Tool!$B$125*SIN(RADIANS(90-DEGREES(ASIN(AD1761/2000))))*SQRT(2*Basic!$C$4*9.81)*Tool!$B$125)+(COS(RADIANS(90-DEGREES(ASIN(AD1761/2000))))*SQRT(2*Basic!$C$4*9.81)*COS(RADIANS(90-DEGREES(ASIN(AD1761/2000))))*SQRT(2*Basic!$C$4*9.81))))*COS(RADIANS(AK1761))</f>
        <v>3.9752861403958661</v>
      </c>
    </row>
    <row r="1762" spans="6:45" x14ac:dyDescent="0.3">
      <c r="F1762">
        <v>1760</v>
      </c>
      <c r="G1762" s="31">
        <f t="shared" si="176"/>
        <v>5.1885531512519343</v>
      </c>
      <c r="H1762" s="35">
        <f>Tool!$E$10+('Trajectory Map'!G1762*SIN(RADIANS(90-2*DEGREES(ASIN($D$5/2000))))/COS(RADIANS(90-2*DEGREES(ASIN($D$5/2000))))-('Trajectory Map'!G1762*'Trajectory Map'!G1762/((VLOOKUP($D$5,$AD$3:$AR$2002,15,FALSE)*4*COS(RADIANS(90-2*DEGREES(ASIN($D$5/2000))))*COS(RADIANS(90-2*DEGREES(ASIN($D$5/2000))))))))</f>
        <v>1.4161411032217792</v>
      </c>
      <c r="AD1762" s="33">
        <f t="shared" si="180"/>
        <v>1760</v>
      </c>
      <c r="AE1762" s="33">
        <f t="shared" si="177"/>
        <v>949.94736696303335</v>
      </c>
      <c r="AH1762" s="33">
        <f t="shared" si="178"/>
        <v>61.64236342367203</v>
      </c>
      <c r="AI1762" s="33">
        <f t="shared" si="179"/>
        <v>28.35763657632797</v>
      </c>
      <c r="AK1762" s="75">
        <f t="shared" si="181"/>
        <v>-33.284726847344061</v>
      </c>
      <c r="AN1762" s="64"/>
      <c r="AQ1762" s="64"/>
      <c r="AR1762" s="75">
        <f>(SQRT((SIN(RADIANS(90-DEGREES(ASIN(AD1762/2000))))*SQRT(2*Basic!$C$4*9.81)*Tool!$B$125*SIN(RADIANS(90-DEGREES(ASIN(AD1762/2000))))*SQRT(2*Basic!$C$4*9.81)*Tool!$B$125)+(COS(RADIANS(90-DEGREES(ASIN(AD1762/2000))))*SQRT(2*Basic!$C$4*9.81)*COS(RADIANS(90-DEGREES(ASIN(AD1762/2000))))*SQRT(2*Basic!$C$4*9.81))))*(SQRT((SIN(RADIANS(90-DEGREES(ASIN(AD1762/2000))))*SQRT(2*Basic!$C$4*9.81)*Tool!$B$125*SIN(RADIANS(90-DEGREES(ASIN(AD1762/2000))))*SQRT(2*Basic!$C$4*9.81)*Tool!$B$125)+(COS(RADIANS(90-DEGREES(ASIN(AD1762/2000))))*SQRT(2*Basic!$C$4*9.81)*COS(RADIANS(90-DEGREES(ASIN(AD1762/2000))))*SQRT(2*Basic!$C$4*9.81))))/(2*9.81)</f>
        <v>1.6580755840000003</v>
      </c>
      <c r="AS1762" s="75">
        <f>(1/9.81)*((SQRT((SIN(RADIANS(90-DEGREES(ASIN(AD1762/2000))))*SQRT(2*Basic!$C$4*9.81)*Tool!$B$125*SIN(RADIANS(90-DEGREES(ASIN(AD1762/2000))))*SQRT(2*Basic!$C$4*9.81)*Tool!$B$125)+(COS(RADIANS(90-DEGREES(ASIN(AD1762/2000))))*SQRT(2*Basic!$C$4*9.81)*COS(RADIANS(90-DEGREES(ASIN(AD1762/2000))))*SQRT(2*Basic!$C$4*9.81))))*SIN(RADIANS(AK1762))+(SQRT(((SQRT((SIN(RADIANS(90-DEGREES(ASIN(AD1762/2000))))*SQRT(2*Basic!$C$4*9.81)*Tool!$B$125*SIN(RADIANS(90-DEGREES(ASIN(AD1762/2000))))*SQRT(2*Basic!$C$4*9.81)*Tool!$B$125)+(COS(RADIANS(90-DEGREES(ASIN(AD1762/2000))))*SQRT(2*Basic!$C$4*9.81)*COS(RADIANS(90-DEGREES(ASIN(AD1762/2000))))*SQRT(2*Basic!$C$4*9.81))))*SIN(RADIANS(AK1762))*(SQRT((SIN(RADIANS(90-DEGREES(ASIN(AD1762/2000))))*SQRT(2*Basic!$C$4*9.81)*Tool!$B$125*SIN(RADIANS(90-DEGREES(ASIN(AD1762/2000))))*SQRT(2*Basic!$C$4*9.81)*Tool!$B$125)+(COS(RADIANS(90-DEGREES(ASIN(AD1762/2000))))*SQRT(2*Basic!$C$4*9.81)*COS(RADIANS(90-DEGREES(ASIN(AD1762/2000))))*SQRT(2*Basic!$C$4*9.81))))*SIN(RADIANS(AK1762)))-19.62*(-Basic!$C$3))))*(SQRT((SIN(RADIANS(90-DEGREES(ASIN(AD1762/2000))))*SQRT(2*Basic!$C$4*9.81)*Tool!$B$125*SIN(RADIANS(90-DEGREES(ASIN(AD1762/2000))))*SQRT(2*Basic!$C$4*9.81)*Tool!$B$125)+(COS(RADIANS(90-DEGREES(ASIN(AD1762/2000))))*SQRT(2*Basic!$C$4*9.81)*COS(RADIANS(90-DEGREES(ASIN(AD1762/2000))))*SQRT(2*Basic!$C$4*9.81))))*COS(RADIANS(AK1762))</f>
        <v>3.967103330670362</v>
      </c>
    </row>
    <row r="1763" spans="6:45" x14ac:dyDescent="0.3">
      <c r="F1763">
        <v>1761</v>
      </c>
      <c r="G1763" s="31">
        <f t="shared" si="176"/>
        <v>5.1915011928151458</v>
      </c>
      <c r="H1763" s="35">
        <f>Tool!$E$10+('Trajectory Map'!G1763*SIN(RADIANS(90-2*DEGREES(ASIN($D$5/2000))))/COS(RADIANS(90-2*DEGREES(ASIN($D$5/2000))))-('Trajectory Map'!G1763*'Trajectory Map'!G1763/((VLOOKUP($D$5,$AD$3:$AR$2002,15,FALSE)*4*COS(RADIANS(90-2*DEGREES(ASIN($D$5/2000))))*COS(RADIANS(90-2*DEGREES(ASIN($D$5/2000))))))))</f>
        <v>1.4104957488503471</v>
      </c>
      <c r="AD1763" s="33">
        <f t="shared" si="180"/>
        <v>1761</v>
      </c>
      <c r="AE1763" s="33">
        <f t="shared" si="177"/>
        <v>948.09229508524118</v>
      </c>
      <c r="AH1763" s="33">
        <f t="shared" si="178"/>
        <v>61.702737055854023</v>
      </c>
      <c r="AI1763" s="33">
        <f t="shared" si="179"/>
        <v>28.297262944145977</v>
      </c>
      <c r="AK1763" s="75">
        <f t="shared" si="181"/>
        <v>-33.405474111708045</v>
      </c>
      <c r="AN1763" s="64"/>
      <c r="AQ1763" s="64"/>
      <c r="AR1763" s="75">
        <f>(SQRT((SIN(RADIANS(90-DEGREES(ASIN(AD1763/2000))))*SQRT(2*Basic!$C$4*9.81)*Tool!$B$125*SIN(RADIANS(90-DEGREES(ASIN(AD1763/2000))))*SQRT(2*Basic!$C$4*9.81)*Tool!$B$125)+(COS(RADIANS(90-DEGREES(ASIN(AD1763/2000))))*SQRT(2*Basic!$C$4*9.81)*COS(RADIANS(90-DEGREES(ASIN(AD1763/2000))))*SQRT(2*Basic!$C$4*9.81))))*(SQRT((SIN(RADIANS(90-DEGREES(ASIN(AD1763/2000))))*SQRT(2*Basic!$C$4*9.81)*Tool!$B$125*SIN(RADIANS(90-DEGREES(ASIN(AD1763/2000))))*SQRT(2*Basic!$C$4*9.81)*Tool!$B$125)+(COS(RADIANS(90-DEGREES(ASIN(AD1763/2000))))*SQRT(2*Basic!$C$4*9.81)*COS(RADIANS(90-DEGREES(ASIN(AD1763/2000))))*SQRT(2*Basic!$C$4*9.81))))/(2*9.81)</f>
        <v>1.6590195288899998</v>
      </c>
      <c r="AS1763" s="75">
        <f>(1/9.81)*((SQRT((SIN(RADIANS(90-DEGREES(ASIN(AD1763/2000))))*SQRT(2*Basic!$C$4*9.81)*Tool!$B$125*SIN(RADIANS(90-DEGREES(ASIN(AD1763/2000))))*SQRT(2*Basic!$C$4*9.81)*Tool!$B$125)+(COS(RADIANS(90-DEGREES(ASIN(AD1763/2000))))*SQRT(2*Basic!$C$4*9.81)*COS(RADIANS(90-DEGREES(ASIN(AD1763/2000))))*SQRT(2*Basic!$C$4*9.81))))*SIN(RADIANS(AK1763))+(SQRT(((SQRT((SIN(RADIANS(90-DEGREES(ASIN(AD1763/2000))))*SQRT(2*Basic!$C$4*9.81)*Tool!$B$125*SIN(RADIANS(90-DEGREES(ASIN(AD1763/2000))))*SQRT(2*Basic!$C$4*9.81)*Tool!$B$125)+(COS(RADIANS(90-DEGREES(ASIN(AD1763/2000))))*SQRT(2*Basic!$C$4*9.81)*COS(RADIANS(90-DEGREES(ASIN(AD1763/2000))))*SQRT(2*Basic!$C$4*9.81))))*SIN(RADIANS(AK1763))*(SQRT((SIN(RADIANS(90-DEGREES(ASIN(AD1763/2000))))*SQRT(2*Basic!$C$4*9.81)*Tool!$B$125*SIN(RADIANS(90-DEGREES(ASIN(AD1763/2000))))*SQRT(2*Basic!$C$4*9.81)*Tool!$B$125)+(COS(RADIANS(90-DEGREES(ASIN(AD1763/2000))))*SQRT(2*Basic!$C$4*9.81)*COS(RADIANS(90-DEGREES(ASIN(AD1763/2000))))*SQRT(2*Basic!$C$4*9.81))))*SIN(RADIANS(AK1763)))-19.62*(-Basic!$C$3))))*(SQRT((SIN(RADIANS(90-DEGREES(ASIN(AD1763/2000))))*SQRT(2*Basic!$C$4*9.81)*Tool!$B$125*SIN(RADIANS(90-DEGREES(ASIN(AD1763/2000))))*SQRT(2*Basic!$C$4*9.81)*Tool!$B$125)+(COS(RADIANS(90-DEGREES(ASIN(AD1763/2000))))*SQRT(2*Basic!$C$4*9.81)*COS(RADIANS(90-DEGREES(ASIN(AD1763/2000))))*SQRT(2*Basic!$C$4*9.81))))*COS(RADIANS(AK1763))</f>
        <v>3.9588985163328214</v>
      </c>
    </row>
    <row r="1764" spans="6:45" x14ac:dyDescent="0.3">
      <c r="F1764">
        <v>1762</v>
      </c>
      <c r="G1764" s="31">
        <f t="shared" si="176"/>
        <v>5.1944492343783564</v>
      </c>
      <c r="H1764" s="35">
        <f>Tool!$E$10+('Trajectory Map'!G1764*SIN(RADIANS(90-2*DEGREES(ASIN($D$5/2000))))/COS(RADIANS(90-2*DEGREES(ASIN($D$5/2000))))-('Trajectory Map'!G1764*'Trajectory Map'!G1764/((VLOOKUP($D$5,$AD$3:$AR$2002,15,FALSE)*4*COS(RADIANS(90-2*DEGREES(ASIN($D$5/2000))))*COS(RADIANS(90-2*DEGREES(ASIN($D$5/2000))))))))</f>
        <v>1.4048469408854034</v>
      </c>
      <c r="AD1764" s="33">
        <f t="shared" si="180"/>
        <v>1762</v>
      </c>
      <c r="AE1764" s="33">
        <f t="shared" si="177"/>
        <v>946.23252956131239</v>
      </c>
      <c r="AH1764" s="33">
        <f t="shared" si="178"/>
        <v>61.763229082823649</v>
      </c>
      <c r="AI1764" s="33">
        <f t="shared" si="179"/>
        <v>28.236770917176351</v>
      </c>
      <c r="AK1764" s="75">
        <f t="shared" si="181"/>
        <v>-33.526458165647298</v>
      </c>
      <c r="AN1764" s="64"/>
      <c r="AQ1764" s="64"/>
      <c r="AR1764" s="75">
        <f>(SQRT((SIN(RADIANS(90-DEGREES(ASIN(AD1764/2000))))*SQRT(2*Basic!$C$4*9.81)*Tool!$B$125*SIN(RADIANS(90-DEGREES(ASIN(AD1764/2000))))*SQRT(2*Basic!$C$4*9.81)*Tool!$B$125)+(COS(RADIANS(90-DEGREES(ASIN(AD1764/2000))))*SQRT(2*Basic!$C$4*9.81)*COS(RADIANS(90-DEGREES(ASIN(AD1764/2000))))*SQRT(2*Basic!$C$4*9.81))))*(SQRT((SIN(RADIANS(90-DEGREES(ASIN(AD1764/2000))))*SQRT(2*Basic!$C$4*9.81)*Tool!$B$125*SIN(RADIANS(90-DEGREES(ASIN(AD1764/2000))))*SQRT(2*Basic!$C$4*9.81)*Tool!$B$125)+(COS(RADIANS(90-DEGREES(ASIN(AD1764/2000))))*SQRT(2*Basic!$C$4*9.81)*COS(RADIANS(90-DEGREES(ASIN(AD1764/2000))))*SQRT(2*Basic!$C$4*9.81))))/(2*9.81)</f>
        <v>1.6599640099599999</v>
      </c>
      <c r="AS1764" s="75">
        <f>(1/9.81)*((SQRT((SIN(RADIANS(90-DEGREES(ASIN(AD1764/2000))))*SQRT(2*Basic!$C$4*9.81)*Tool!$B$125*SIN(RADIANS(90-DEGREES(ASIN(AD1764/2000))))*SQRT(2*Basic!$C$4*9.81)*Tool!$B$125)+(COS(RADIANS(90-DEGREES(ASIN(AD1764/2000))))*SQRT(2*Basic!$C$4*9.81)*COS(RADIANS(90-DEGREES(ASIN(AD1764/2000))))*SQRT(2*Basic!$C$4*9.81))))*SIN(RADIANS(AK1764))+(SQRT(((SQRT((SIN(RADIANS(90-DEGREES(ASIN(AD1764/2000))))*SQRT(2*Basic!$C$4*9.81)*Tool!$B$125*SIN(RADIANS(90-DEGREES(ASIN(AD1764/2000))))*SQRT(2*Basic!$C$4*9.81)*Tool!$B$125)+(COS(RADIANS(90-DEGREES(ASIN(AD1764/2000))))*SQRT(2*Basic!$C$4*9.81)*COS(RADIANS(90-DEGREES(ASIN(AD1764/2000))))*SQRT(2*Basic!$C$4*9.81))))*SIN(RADIANS(AK1764))*(SQRT((SIN(RADIANS(90-DEGREES(ASIN(AD1764/2000))))*SQRT(2*Basic!$C$4*9.81)*Tool!$B$125*SIN(RADIANS(90-DEGREES(ASIN(AD1764/2000))))*SQRT(2*Basic!$C$4*9.81)*Tool!$B$125)+(COS(RADIANS(90-DEGREES(ASIN(AD1764/2000))))*SQRT(2*Basic!$C$4*9.81)*COS(RADIANS(90-DEGREES(ASIN(AD1764/2000))))*SQRT(2*Basic!$C$4*9.81))))*SIN(RADIANS(AK1764)))-19.62*(-Basic!$C$3))))*(SQRT((SIN(RADIANS(90-DEGREES(ASIN(AD1764/2000))))*SQRT(2*Basic!$C$4*9.81)*Tool!$B$125*SIN(RADIANS(90-DEGREES(ASIN(AD1764/2000))))*SQRT(2*Basic!$C$4*9.81)*Tool!$B$125)+(COS(RADIANS(90-DEGREES(ASIN(AD1764/2000))))*SQRT(2*Basic!$C$4*9.81)*COS(RADIANS(90-DEGREES(ASIN(AD1764/2000))))*SQRT(2*Basic!$C$4*9.81))))*COS(RADIANS(AK1764))</f>
        <v>3.9506716208985759</v>
      </c>
    </row>
    <row r="1765" spans="6:45" x14ac:dyDescent="0.3">
      <c r="F1765">
        <v>1763</v>
      </c>
      <c r="G1765" s="31">
        <f t="shared" si="176"/>
        <v>5.1973972759415679</v>
      </c>
      <c r="H1765" s="35">
        <f>Tool!$E$10+('Trajectory Map'!G1765*SIN(RADIANS(90-2*DEGREES(ASIN($D$5/2000))))/COS(RADIANS(90-2*DEGREES(ASIN($D$5/2000))))-('Trajectory Map'!G1765*'Trajectory Map'!G1765/((VLOOKUP($D$5,$AD$3:$AR$2002,15,FALSE)*4*COS(RADIANS(90-2*DEGREES(ASIN($D$5/2000))))*COS(RADIANS(90-2*DEGREES(ASIN($D$5/2000))))))))</f>
        <v>1.3991946793269427</v>
      </c>
      <c r="AD1765" s="33">
        <f t="shared" si="180"/>
        <v>1763</v>
      </c>
      <c r="AE1765" s="33">
        <f t="shared" si="177"/>
        <v>944.36804266133447</v>
      </c>
      <c r="AH1765" s="33">
        <f t="shared" si="178"/>
        <v>61.823840271682549</v>
      </c>
      <c r="AI1765" s="33">
        <f t="shared" si="179"/>
        <v>28.176159728317451</v>
      </c>
      <c r="AK1765" s="75">
        <f t="shared" si="181"/>
        <v>-33.647680543365098</v>
      </c>
      <c r="AN1765" s="64"/>
      <c r="AQ1765" s="64"/>
      <c r="AR1765" s="75">
        <f>(SQRT((SIN(RADIANS(90-DEGREES(ASIN(AD1765/2000))))*SQRT(2*Basic!$C$4*9.81)*Tool!$B$125*SIN(RADIANS(90-DEGREES(ASIN(AD1765/2000))))*SQRT(2*Basic!$C$4*9.81)*Tool!$B$125)+(COS(RADIANS(90-DEGREES(ASIN(AD1765/2000))))*SQRT(2*Basic!$C$4*9.81)*COS(RADIANS(90-DEGREES(ASIN(AD1765/2000))))*SQRT(2*Basic!$C$4*9.81))))*(SQRT((SIN(RADIANS(90-DEGREES(ASIN(AD1765/2000))))*SQRT(2*Basic!$C$4*9.81)*Tool!$B$125*SIN(RADIANS(90-DEGREES(ASIN(AD1765/2000))))*SQRT(2*Basic!$C$4*9.81)*Tool!$B$125)+(COS(RADIANS(90-DEGREES(ASIN(AD1765/2000))))*SQRT(2*Basic!$C$4*9.81)*COS(RADIANS(90-DEGREES(ASIN(AD1765/2000))))*SQRT(2*Basic!$C$4*9.81))))/(2*9.81)</f>
        <v>1.6609090272099993</v>
      </c>
      <c r="AS1765" s="75">
        <f>(1/9.81)*((SQRT((SIN(RADIANS(90-DEGREES(ASIN(AD1765/2000))))*SQRT(2*Basic!$C$4*9.81)*Tool!$B$125*SIN(RADIANS(90-DEGREES(ASIN(AD1765/2000))))*SQRT(2*Basic!$C$4*9.81)*Tool!$B$125)+(COS(RADIANS(90-DEGREES(ASIN(AD1765/2000))))*SQRT(2*Basic!$C$4*9.81)*COS(RADIANS(90-DEGREES(ASIN(AD1765/2000))))*SQRT(2*Basic!$C$4*9.81))))*SIN(RADIANS(AK1765))+(SQRT(((SQRT((SIN(RADIANS(90-DEGREES(ASIN(AD1765/2000))))*SQRT(2*Basic!$C$4*9.81)*Tool!$B$125*SIN(RADIANS(90-DEGREES(ASIN(AD1765/2000))))*SQRT(2*Basic!$C$4*9.81)*Tool!$B$125)+(COS(RADIANS(90-DEGREES(ASIN(AD1765/2000))))*SQRT(2*Basic!$C$4*9.81)*COS(RADIANS(90-DEGREES(ASIN(AD1765/2000))))*SQRT(2*Basic!$C$4*9.81))))*SIN(RADIANS(AK1765))*(SQRT((SIN(RADIANS(90-DEGREES(ASIN(AD1765/2000))))*SQRT(2*Basic!$C$4*9.81)*Tool!$B$125*SIN(RADIANS(90-DEGREES(ASIN(AD1765/2000))))*SQRT(2*Basic!$C$4*9.81)*Tool!$B$125)+(COS(RADIANS(90-DEGREES(ASIN(AD1765/2000))))*SQRT(2*Basic!$C$4*9.81)*COS(RADIANS(90-DEGREES(ASIN(AD1765/2000))))*SQRT(2*Basic!$C$4*9.81))))*SIN(RADIANS(AK1765)))-19.62*(-Basic!$C$3))))*(SQRT((SIN(RADIANS(90-DEGREES(ASIN(AD1765/2000))))*SQRT(2*Basic!$C$4*9.81)*Tool!$B$125*SIN(RADIANS(90-DEGREES(ASIN(AD1765/2000))))*SQRT(2*Basic!$C$4*9.81)*Tool!$B$125)+(COS(RADIANS(90-DEGREES(ASIN(AD1765/2000))))*SQRT(2*Basic!$C$4*9.81)*COS(RADIANS(90-DEGREES(ASIN(AD1765/2000))))*SQRT(2*Basic!$C$4*9.81))))*COS(RADIANS(AK1765))</f>
        <v>3.9424225668476538</v>
      </c>
    </row>
    <row r="1766" spans="6:45" x14ac:dyDescent="0.3">
      <c r="F1766">
        <v>1764</v>
      </c>
      <c r="G1766" s="31">
        <f t="shared" si="176"/>
        <v>5.2003453175047802</v>
      </c>
      <c r="H1766" s="35">
        <f>Tool!$E$10+('Trajectory Map'!G1766*SIN(RADIANS(90-2*DEGREES(ASIN($D$5/2000))))/COS(RADIANS(90-2*DEGREES(ASIN($D$5/2000))))-('Trajectory Map'!G1766*'Trajectory Map'!G1766/((VLOOKUP($D$5,$AD$3:$AR$2002,15,FALSE)*4*COS(RADIANS(90-2*DEGREES(ASIN($D$5/2000))))*COS(RADIANS(90-2*DEGREES(ASIN($D$5/2000))))))))</f>
        <v>1.3935389641749678</v>
      </c>
      <c r="AD1766" s="33">
        <f t="shared" si="180"/>
        <v>1764</v>
      </c>
      <c r="AE1766" s="33">
        <f t="shared" si="177"/>
        <v>942.4988063652919</v>
      </c>
      <c r="AH1766" s="33">
        <f t="shared" si="178"/>
        <v>61.884571397652856</v>
      </c>
      <c r="AI1766" s="33">
        <f t="shared" si="179"/>
        <v>28.115428602347144</v>
      </c>
      <c r="AK1766" s="75">
        <f t="shared" si="181"/>
        <v>-33.769142795305712</v>
      </c>
      <c r="AN1766" s="64"/>
      <c r="AQ1766" s="64"/>
      <c r="AR1766" s="75">
        <f>(SQRT((SIN(RADIANS(90-DEGREES(ASIN(AD1766/2000))))*SQRT(2*Basic!$C$4*9.81)*Tool!$B$125*SIN(RADIANS(90-DEGREES(ASIN(AD1766/2000))))*SQRT(2*Basic!$C$4*9.81)*Tool!$B$125)+(COS(RADIANS(90-DEGREES(ASIN(AD1766/2000))))*SQRT(2*Basic!$C$4*9.81)*COS(RADIANS(90-DEGREES(ASIN(AD1766/2000))))*SQRT(2*Basic!$C$4*9.81))))*(SQRT((SIN(RADIANS(90-DEGREES(ASIN(AD1766/2000))))*SQRT(2*Basic!$C$4*9.81)*Tool!$B$125*SIN(RADIANS(90-DEGREES(ASIN(AD1766/2000))))*SQRT(2*Basic!$C$4*9.81)*Tool!$B$125)+(COS(RADIANS(90-DEGREES(ASIN(AD1766/2000))))*SQRT(2*Basic!$C$4*9.81)*COS(RADIANS(90-DEGREES(ASIN(AD1766/2000))))*SQRT(2*Basic!$C$4*9.81))))/(2*9.81)</f>
        <v>1.6618545806400002</v>
      </c>
      <c r="AS1766" s="75">
        <f>(1/9.81)*((SQRT((SIN(RADIANS(90-DEGREES(ASIN(AD1766/2000))))*SQRT(2*Basic!$C$4*9.81)*Tool!$B$125*SIN(RADIANS(90-DEGREES(ASIN(AD1766/2000))))*SQRT(2*Basic!$C$4*9.81)*Tool!$B$125)+(COS(RADIANS(90-DEGREES(ASIN(AD1766/2000))))*SQRT(2*Basic!$C$4*9.81)*COS(RADIANS(90-DEGREES(ASIN(AD1766/2000))))*SQRT(2*Basic!$C$4*9.81))))*SIN(RADIANS(AK1766))+(SQRT(((SQRT((SIN(RADIANS(90-DEGREES(ASIN(AD1766/2000))))*SQRT(2*Basic!$C$4*9.81)*Tool!$B$125*SIN(RADIANS(90-DEGREES(ASIN(AD1766/2000))))*SQRT(2*Basic!$C$4*9.81)*Tool!$B$125)+(COS(RADIANS(90-DEGREES(ASIN(AD1766/2000))))*SQRT(2*Basic!$C$4*9.81)*COS(RADIANS(90-DEGREES(ASIN(AD1766/2000))))*SQRT(2*Basic!$C$4*9.81))))*SIN(RADIANS(AK1766))*(SQRT((SIN(RADIANS(90-DEGREES(ASIN(AD1766/2000))))*SQRT(2*Basic!$C$4*9.81)*Tool!$B$125*SIN(RADIANS(90-DEGREES(ASIN(AD1766/2000))))*SQRT(2*Basic!$C$4*9.81)*Tool!$B$125)+(COS(RADIANS(90-DEGREES(ASIN(AD1766/2000))))*SQRT(2*Basic!$C$4*9.81)*COS(RADIANS(90-DEGREES(ASIN(AD1766/2000))))*SQRT(2*Basic!$C$4*9.81))))*SIN(RADIANS(AK1766)))-19.62*(-Basic!$C$3))))*(SQRT((SIN(RADIANS(90-DEGREES(ASIN(AD1766/2000))))*SQRT(2*Basic!$C$4*9.81)*Tool!$B$125*SIN(RADIANS(90-DEGREES(ASIN(AD1766/2000))))*SQRT(2*Basic!$C$4*9.81)*Tool!$B$125)+(COS(RADIANS(90-DEGREES(ASIN(AD1766/2000))))*SQRT(2*Basic!$C$4*9.81)*COS(RADIANS(90-DEGREES(ASIN(AD1766/2000))))*SQRT(2*Basic!$C$4*9.81))))*COS(RADIANS(AK1766))</f>
        <v>3.9341512756084995</v>
      </c>
    </row>
    <row r="1767" spans="6:45" x14ac:dyDescent="0.3">
      <c r="F1767">
        <v>1765</v>
      </c>
      <c r="G1767" s="31">
        <f t="shared" si="176"/>
        <v>5.2032933590679917</v>
      </c>
      <c r="H1767" s="35">
        <f>Tool!$E$10+('Trajectory Map'!G1767*SIN(RADIANS(90-2*DEGREES(ASIN($D$5/2000))))/COS(RADIANS(90-2*DEGREES(ASIN($D$5/2000))))-('Trajectory Map'!G1767*'Trajectory Map'!G1767/((VLOOKUP($D$5,$AD$3:$AR$2002,15,FALSE)*4*COS(RADIANS(90-2*DEGREES(ASIN($D$5/2000))))*COS(RADIANS(90-2*DEGREES(ASIN($D$5/2000))))))))</f>
        <v>1.3878797954294795</v>
      </c>
      <c r="AD1767" s="33">
        <f t="shared" si="180"/>
        <v>1765</v>
      </c>
      <c r="AE1767" s="33">
        <f t="shared" si="177"/>
        <v>940.62479235878106</v>
      </c>
      <c r="AH1767" s="33">
        <f t="shared" si="178"/>
        <v>61.945423244197805</v>
      </c>
      <c r="AI1767" s="33">
        <f t="shared" si="179"/>
        <v>28.054576755802195</v>
      </c>
      <c r="AK1767" s="75">
        <f t="shared" si="181"/>
        <v>-33.89084648839561</v>
      </c>
      <c r="AN1767" s="64"/>
      <c r="AQ1767" s="64"/>
      <c r="AR1767" s="75">
        <f>(SQRT((SIN(RADIANS(90-DEGREES(ASIN(AD1767/2000))))*SQRT(2*Basic!$C$4*9.81)*Tool!$B$125*SIN(RADIANS(90-DEGREES(ASIN(AD1767/2000))))*SQRT(2*Basic!$C$4*9.81)*Tool!$B$125)+(COS(RADIANS(90-DEGREES(ASIN(AD1767/2000))))*SQRT(2*Basic!$C$4*9.81)*COS(RADIANS(90-DEGREES(ASIN(AD1767/2000))))*SQRT(2*Basic!$C$4*9.81))))*(SQRT((SIN(RADIANS(90-DEGREES(ASIN(AD1767/2000))))*SQRT(2*Basic!$C$4*9.81)*Tool!$B$125*SIN(RADIANS(90-DEGREES(ASIN(AD1767/2000))))*SQRT(2*Basic!$C$4*9.81)*Tool!$B$125)+(COS(RADIANS(90-DEGREES(ASIN(AD1767/2000))))*SQRT(2*Basic!$C$4*9.81)*COS(RADIANS(90-DEGREES(ASIN(AD1767/2000))))*SQRT(2*Basic!$C$4*9.81))))/(2*9.81)</f>
        <v>1.66280067025</v>
      </c>
      <c r="AS1767" s="75">
        <f>(1/9.81)*((SQRT((SIN(RADIANS(90-DEGREES(ASIN(AD1767/2000))))*SQRT(2*Basic!$C$4*9.81)*Tool!$B$125*SIN(RADIANS(90-DEGREES(ASIN(AD1767/2000))))*SQRT(2*Basic!$C$4*9.81)*Tool!$B$125)+(COS(RADIANS(90-DEGREES(ASIN(AD1767/2000))))*SQRT(2*Basic!$C$4*9.81)*COS(RADIANS(90-DEGREES(ASIN(AD1767/2000))))*SQRT(2*Basic!$C$4*9.81))))*SIN(RADIANS(AK1767))+(SQRT(((SQRT((SIN(RADIANS(90-DEGREES(ASIN(AD1767/2000))))*SQRT(2*Basic!$C$4*9.81)*Tool!$B$125*SIN(RADIANS(90-DEGREES(ASIN(AD1767/2000))))*SQRT(2*Basic!$C$4*9.81)*Tool!$B$125)+(COS(RADIANS(90-DEGREES(ASIN(AD1767/2000))))*SQRT(2*Basic!$C$4*9.81)*COS(RADIANS(90-DEGREES(ASIN(AD1767/2000))))*SQRT(2*Basic!$C$4*9.81))))*SIN(RADIANS(AK1767))*(SQRT((SIN(RADIANS(90-DEGREES(ASIN(AD1767/2000))))*SQRT(2*Basic!$C$4*9.81)*Tool!$B$125*SIN(RADIANS(90-DEGREES(ASIN(AD1767/2000))))*SQRT(2*Basic!$C$4*9.81)*Tool!$B$125)+(COS(RADIANS(90-DEGREES(ASIN(AD1767/2000))))*SQRT(2*Basic!$C$4*9.81)*COS(RADIANS(90-DEGREES(ASIN(AD1767/2000))))*SQRT(2*Basic!$C$4*9.81))))*SIN(RADIANS(AK1767)))-19.62*(-Basic!$C$3))))*(SQRT((SIN(RADIANS(90-DEGREES(ASIN(AD1767/2000))))*SQRT(2*Basic!$C$4*9.81)*Tool!$B$125*SIN(RADIANS(90-DEGREES(ASIN(AD1767/2000))))*SQRT(2*Basic!$C$4*9.81)*Tool!$B$125)+(COS(RADIANS(90-DEGREES(ASIN(AD1767/2000))))*SQRT(2*Basic!$C$4*9.81)*COS(RADIANS(90-DEGREES(ASIN(AD1767/2000))))*SQRT(2*Basic!$C$4*9.81))))*COS(RADIANS(AK1767))</f>
        <v>3.9258576675414378</v>
      </c>
    </row>
    <row r="1768" spans="6:45" x14ac:dyDescent="0.3">
      <c r="F1768">
        <v>1766</v>
      </c>
      <c r="G1768" s="31">
        <f t="shared" si="176"/>
        <v>5.2062414006312023</v>
      </c>
      <c r="H1768" s="35">
        <f>Tool!$E$10+('Trajectory Map'!G1768*SIN(RADIANS(90-2*DEGREES(ASIN($D$5/2000))))/COS(RADIANS(90-2*DEGREES(ASIN($D$5/2000))))-('Trajectory Map'!G1768*'Trajectory Map'!G1768/((VLOOKUP($D$5,$AD$3:$AR$2002,15,FALSE)*4*COS(RADIANS(90-2*DEGREES(ASIN($D$5/2000))))*COS(RADIANS(90-2*DEGREES(ASIN($D$5/2000))))))))</f>
        <v>1.3822171730904795</v>
      </c>
      <c r="AD1768" s="33">
        <f t="shared" si="180"/>
        <v>1766</v>
      </c>
      <c r="AE1768" s="33">
        <f t="shared" si="177"/>
        <v>938.74597202864209</v>
      </c>
      <c r="AH1768" s="33">
        <f t="shared" si="178"/>
        <v>62.0063966031449</v>
      </c>
      <c r="AI1768" s="33">
        <f t="shared" si="179"/>
        <v>27.9936033968551</v>
      </c>
      <c r="AK1768" s="75">
        <f t="shared" si="181"/>
        <v>-34.0127932062898</v>
      </c>
      <c r="AN1768" s="64"/>
      <c r="AQ1768" s="64"/>
      <c r="AR1768" s="75">
        <f>(SQRT((SIN(RADIANS(90-DEGREES(ASIN(AD1768/2000))))*SQRT(2*Basic!$C$4*9.81)*Tool!$B$125*SIN(RADIANS(90-DEGREES(ASIN(AD1768/2000))))*SQRT(2*Basic!$C$4*9.81)*Tool!$B$125)+(COS(RADIANS(90-DEGREES(ASIN(AD1768/2000))))*SQRT(2*Basic!$C$4*9.81)*COS(RADIANS(90-DEGREES(ASIN(AD1768/2000))))*SQRT(2*Basic!$C$4*9.81))))*(SQRT((SIN(RADIANS(90-DEGREES(ASIN(AD1768/2000))))*SQRT(2*Basic!$C$4*9.81)*Tool!$B$125*SIN(RADIANS(90-DEGREES(ASIN(AD1768/2000))))*SQRT(2*Basic!$C$4*9.81)*Tool!$B$125)+(COS(RADIANS(90-DEGREES(ASIN(AD1768/2000))))*SQRT(2*Basic!$C$4*9.81)*COS(RADIANS(90-DEGREES(ASIN(AD1768/2000))))*SQRT(2*Basic!$C$4*9.81))))/(2*9.81)</f>
        <v>1.6637472960399997</v>
      </c>
      <c r="AS1768" s="75">
        <f>(1/9.81)*((SQRT((SIN(RADIANS(90-DEGREES(ASIN(AD1768/2000))))*SQRT(2*Basic!$C$4*9.81)*Tool!$B$125*SIN(RADIANS(90-DEGREES(ASIN(AD1768/2000))))*SQRT(2*Basic!$C$4*9.81)*Tool!$B$125)+(COS(RADIANS(90-DEGREES(ASIN(AD1768/2000))))*SQRT(2*Basic!$C$4*9.81)*COS(RADIANS(90-DEGREES(ASIN(AD1768/2000))))*SQRT(2*Basic!$C$4*9.81))))*SIN(RADIANS(AK1768))+(SQRT(((SQRT((SIN(RADIANS(90-DEGREES(ASIN(AD1768/2000))))*SQRT(2*Basic!$C$4*9.81)*Tool!$B$125*SIN(RADIANS(90-DEGREES(ASIN(AD1768/2000))))*SQRT(2*Basic!$C$4*9.81)*Tool!$B$125)+(COS(RADIANS(90-DEGREES(ASIN(AD1768/2000))))*SQRT(2*Basic!$C$4*9.81)*COS(RADIANS(90-DEGREES(ASIN(AD1768/2000))))*SQRT(2*Basic!$C$4*9.81))))*SIN(RADIANS(AK1768))*(SQRT((SIN(RADIANS(90-DEGREES(ASIN(AD1768/2000))))*SQRT(2*Basic!$C$4*9.81)*Tool!$B$125*SIN(RADIANS(90-DEGREES(ASIN(AD1768/2000))))*SQRT(2*Basic!$C$4*9.81)*Tool!$B$125)+(COS(RADIANS(90-DEGREES(ASIN(AD1768/2000))))*SQRT(2*Basic!$C$4*9.81)*COS(RADIANS(90-DEGREES(ASIN(AD1768/2000))))*SQRT(2*Basic!$C$4*9.81))))*SIN(RADIANS(AK1768)))-19.62*(-Basic!$C$3))))*(SQRT((SIN(RADIANS(90-DEGREES(ASIN(AD1768/2000))))*SQRT(2*Basic!$C$4*9.81)*Tool!$B$125*SIN(RADIANS(90-DEGREES(ASIN(AD1768/2000))))*SQRT(2*Basic!$C$4*9.81)*Tool!$B$125)+(COS(RADIANS(90-DEGREES(ASIN(AD1768/2000))))*SQRT(2*Basic!$C$4*9.81)*COS(RADIANS(90-DEGREES(ASIN(AD1768/2000))))*SQRT(2*Basic!$C$4*9.81))))*COS(RADIANS(AK1768))</f>
        <v>3.917541661921796</v>
      </c>
    </row>
    <row r="1769" spans="6:45" x14ac:dyDescent="0.3">
      <c r="F1769">
        <v>1767</v>
      </c>
      <c r="G1769" s="31">
        <f t="shared" si="176"/>
        <v>5.2091894421944138</v>
      </c>
      <c r="H1769" s="35">
        <f>Tool!$E$10+('Trajectory Map'!G1769*SIN(RADIANS(90-2*DEGREES(ASIN($D$5/2000))))/COS(RADIANS(90-2*DEGREES(ASIN($D$5/2000))))-('Trajectory Map'!G1769*'Trajectory Map'!G1769/((VLOOKUP($D$5,$AD$3:$AR$2002,15,FALSE)*4*COS(RADIANS(90-2*DEGREES(ASIN($D$5/2000))))*COS(RADIANS(90-2*DEGREES(ASIN($D$5/2000))))))))</f>
        <v>1.3765510971579626</v>
      </c>
      <c r="AD1769" s="33">
        <f t="shared" si="180"/>
        <v>1767</v>
      </c>
      <c r="AE1769" s="33">
        <f t="shared" si="177"/>
        <v>936.86231645850717</v>
      </c>
      <c r="AH1769" s="33">
        <f t="shared" si="178"/>
        <v>62.067492274811322</v>
      </c>
      <c r="AI1769" s="33">
        <f t="shared" si="179"/>
        <v>27.932507725188678</v>
      </c>
      <c r="AK1769" s="75">
        <f t="shared" si="181"/>
        <v>-34.134984549622644</v>
      </c>
      <c r="AN1769" s="64"/>
      <c r="AQ1769" s="64"/>
      <c r="AR1769" s="75">
        <f>(SQRT((SIN(RADIANS(90-DEGREES(ASIN(AD1769/2000))))*SQRT(2*Basic!$C$4*9.81)*Tool!$B$125*SIN(RADIANS(90-DEGREES(ASIN(AD1769/2000))))*SQRT(2*Basic!$C$4*9.81)*Tool!$B$125)+(COS(RADIANS(90-DEGREES(ASIN(AD1769/2000))))*SQRT(2*Basic!$C$4*9.81)*COS(RADIANS(90-DEGREES(ASIN(AD1769/2000))))*SQRT(2*Basic!$C$4*9.81))))*(SQRT((SIN(RADIANS(90-DEGREES(ASIN(AD1769/2000))))*SQRT(2*Basic!$C$4*9.81)*Tool!$B$125*SIN(RADIANS(90-DEGREES(ASIN(AD1769/2000))))*SQRT(2*Basic!$C$4*9.81)*Tool!$B$125)+(COS(RADIANS(90-DEGREES(ASIN(AD1769/2000))))*SQRT(2*Basic!$C$4*9.81)*COS(RADIANS(90-DEGREES(ASIN(AD1769/2000))))*SQRT(2*Basic!$C$4*9.81))))/(2*9.81)</f>
        <v>1.6646944580099998</v>
      </c>
      <c r="AS1769" s="75">
        <f>(1/9.81)*((SQRT((SIN(RADIANS(90-DEGREES(ASIN(AD1769/2000))))*SQRT(2*Basic!$C$4*9.81)*Tool!$B$125*SIN(RADIANS(90-DEGREES(ASIN(AD1769/2000))))*SQRT(2*Basic!$C$4*9.81)*Tool!$B$125)+(COS(RADIANS(90-DEGREES(ASIN(AD1769/2000))))*SQRT(2*Basic!$C$4*9.81)*COS(RADIANS(90-DEGREES(ASIN(AD1769/2000))))*SQRT(2*Basic!$C$4*9.81))))*SIN(RADIANS(AK1769))+(SQRT(((SQRT((SIN(RADIANS(90-DEGREES(ASIN(AD1769/2000))))*SQRT(2*Basic!$C$4*9.81)*Tool!$B$125*SIN(RADIANS(90-DEGREES(ASIN(AD1769/2000))))*SQRT(2*Basic!$C$4*9.81)*Tool!$B$125)+(COS(RADIANS(90-DEGREES(ASIN(AD1769/2000))))*SQRT(2*Basic!$C$4*9.81)*COS(RADIANS(90-DEGREES(ASIN(AD1769/2000))))*SQRT(2*Basic!$C$4*9.81))))*SIN(RADIANS(AK1769))*(SQRT((SIN(RADIANS(90-DEGREES(ASIN(AD1769/2000))))*SQRT(2*Basic!$C$4*9.81)*Tool!$B$125*SIN(RADIANS(90-DEGREES(ASIN(AD1769/2000))))*SQRT(2*Basic!$C$4*9.81)*Tool!$B$125)+(COS(RADIANS(90-DEGREES(ASIN(AD1769/2000))))*SQRT(2*Basic!$C$4*9.81)*COS(RADIANS(90-DEGREES(ASIN(AD1769/2000))))*SQRT(2*Basic!$C$4*9.81))))*SIN(RADIANS(AK1769)))-19.62*(-Basic!$C$3))))*(SQRT((SIN(RADIANS(90-DEGREES(ASIN(AD1769/2000))))*SQRT(2*Basic!$C$4*9.81)*Tool!$B$125*SIN(RADIANS(90-DEGREES(ASIN(AD1769/2000))))*SQRT(2*Basic!$C$4*9.81)*Tool!$B$125)+(COS(RADIANS(90-DEGREES(ASIN(AD1769/2000))))*SQRT(2*Basic!$C$4*9.81)*COS(RADIANS(90-DEGREES(ASIN(AD1769/2000))))*SQRT(2*Basic!$C$4*9.81))))*COS(RADIANS(AK1769))</f>
        <v>3.9092031769227051</v>
      </c>
    </row>
    <row r="1770" spans="6:45" x14ac:dyDescent="0.3">
      <c r="F1770">
        <v>1768</v>
      </c>
      <c r="G1770" s="31">
        <f t="shared" si="176"/>
        <v>5.2121374837576253</v>
      </c>
      <c r="H1770" s="35">
        <f>Tool!$E$10+('Trajectory Map'!G1770*SIN(RADIANS(90-2*DEGREES(ASIN($D$5/2000))))/COS(RADIANS(90-2*DEGREES(ASIN($D$5/2000))))-('Trajectory Map'!G1770*'Trajectory Map'!G1770/((VLOOKUP($D$5,$AD$3:$AR$2002,15,FALSE)*4*COS(RADIANS(90-2*DEGREES(ASIN($D$5/2000))))*COS(RADIANS(90-2*DEGREES(ASIN($D$5/2000))))))))</f>
        <v>1.3708815676319324</v>
      </c>
      <c r="AD1770" s="33">
        <f t="shared" si="180"/>
        <v>1768</v>
      </c>
      <c r="AE1770" s="33">
        <f t="shared" si="177"/>
        <v>934.97379642426347</v>
      </c>
      <c r="AH1770" s="33">
        <f t="shared" si="178"/>
        <v>62.128711068131842</v>
      </c>
      <c r="AI1770" s="33">
        <f t="shared" si="179"/>
        <v>27.871288931868158</v>
      </c>
      <c r="AK1770" s="75">
        <f t="shared" si="181"/>
        <v>-34.257422136263685</v>
      </c>
      <c r="AN1770" s="64"/>
      <c r="AQ1770" s="64"/>
      <c r="AR1770" s="75">
        <f>(SQRT((SIN(RADIANS(90-DEGREES(ASIN(AD1770/2000))))*SQRT(2*Basic!$C$4*9.81)*Tool!$B$125*SIN(RADIANS(90-DEGREES(ASIN(AD1770/2000))))*SQRT(2*Basic!$C$4*9.81)*Tool!$B$125)+(COS(RADIANS(90-DEGREES(ASIN(AD1770/2000))))*SQRT(2*Basic!$C$4*9.81)*COS(RADIANS(90-DEGREES(ASIN(AD1770/2000))))*SQRT(2*Basic!$C$4*9.81))))*(SQRT((SIN(RADIANS(90-DEGREES(ASIN(AD1770/2000))))*SQRT(2*Basic!$C$4*9.81)*Tool!$B$125*SIN(RADIANS(90-DEGREES(ASIN(AD1770/2000))))*SQRT(2*Basic!$C$4*9.81)*Tool!$B$125)+(COS(RADIANS(90-DEGREES(ASIN(AD1770/2000))))*SQRT(2*Basic!$C$4*9.81)*COS(RADIANS(90-DEGREES(ASIN(AD1770/2000))))*SQRT(2*Basic!$C$4*9.81))))/(2*9.81)</f>
        <v>1.6656421561600003</v>
      </c>
      <c r="AS1770" s="75">
        <f>(1/9.81)*((SQRT((SIN(RADIANS(90-DEGREES(ASIN(AD1770/2000))))*SQRT(2*Basic!$C$4*9.81)*Tool!$B$125*SIN(RADIANS(90-DEGREES(ASIN(AD1770/2000))))*SQRT(2*Basic!$C$4*9.81)*Tool!$B$125)+(COS(RADIANS(90-DEGREES(ASIN(AD1770/2000))))*SQRT(2*Basic!$C$4*9.81)*COS(RADIANS(90-DEGREES(ASIN(AD1770/2000))))*SQRT(2*Basic!$C$4*9.81))))*SIN(RADIANS(AK1770))+(SQRT(((SQRT((SIN(RADIANS(90-DEGREES(ASIN(AD1770/2000))))*SQRT(2*Basic!$C$4*9.81)*Tool!$B$125*SIN(RADIANS(90-DEGREES(ASIN(AD1770/2000))))*SQRT(2*Basic!$C$4*9.81)*Tool!$B$125)+(COS(RADIANS(90-DEGREES(ASIN(AD1770/2000))))*SQRT(2*Basic!$C$4*9.81)*COS(RADIANS(90-DEGREES(ASIN(AD1770/2000))))*SQRT(2*Basic!$C$4*9.81))))*SIN(RADIANS(AK1770))*(SQRT((SIN(RADIANS(90-DEGREES(ASIN(AD1770/2000))))*SQRT(2*Basic!$C$4*9.81)*Tool!$B$125*SIN(RADIANS(90-DEGREES(ASIN(AD1770/2000))))*SQRT(2*Basic!$C$4*9.81)*Tool!$B$125)+(COS(RADIANS(90-DEGREES(ASIN(AD1770/2000))))*SQRT(2*Basic!$C$4*9.81)*COS(RADIANS(90-DEGREES(ASIN(AD1770/2000))))*SQRT(2*Basic!$C$4*9.81))))*SIN(RADIANS(AK1770)))-19.62*(-Basic!$C$3))))*(SQRT((SIN(RADIANS(90-DEGREES(ASIN(AD1770/2000))))*SQRT(2*Basic!$C$4*9.81)*Tool!$B$125*SIN(RADIANS(90-DEGREES(ASIN(AD1770/2000))))*SQRT(2*Basic!$C$4*9.81)*Tool!$B$125)+(COS(RADIANS(90-DEGREES(ASIN(AD1770/2000))))*SQRT(2*Basic!$C$4*9.81)*COS(RADIANS(90-DEGREES(ASIN(AD1770/2000))))*SQRT(2*Basic!$C$4*9.81))))*COS(RADIANS(AK1770))</f>
        <v>3.9008421295975788</v>
      </c>
    </row>
    <row r="1771" spans="6:45" x14ac:dyDescent="0.3">
      <c r="F1771">
        <v>1769</v>
      </c>
      <c r="G1771" s="31">
        <f t="shared" si="176"/>
        <v>5.2150855253208368</v>
      </c>
      <c r="H1771" s="35">
        <f>Tool!$E$10+('Trajectory Map'!G1771*SIN(RADIANS(90-2*DEGREES(ASIN($D$5/2000))))/COS(RADIANS(90-2*DEGREES(ASIN($D$5/2000))))-('Trajectory Map'!G1771*'Trajectory Map'!G1771/((VLOOKUP($D$5,$AD$3:$AR$2002,15,FALSE)*4*COS(RADIANS(90-2*DEGREES(ASIN($D$5/2000))))*COS(RADIANS(90-2*DEGREES(ASIN($D$5/2000))))))))</f>
        <v>1.3652085845123887</v>
      </c>
      <c r="AD1771" s="33">
        <f t="shared" si="180"/>
        <v>1769</v>
      </c>
      <c r="AE1771" s="33">
        <f t="shared" si="177"/>
        <v>933.08038238942731</v>
      </c>
      <c r="AH1771" s="33">
        <f t="shared" si="178"/>
        <v>62.19005380078908</v>
      </c>
      <c r="AI1771" s="33">
        <f t="shared" si="179"/>
        <v>27.80994619921092</v>
      </c>
      <c r="AK1771" s="75">
        <f t="shared" si="181"/>
        <v>-34.38010760157816</v>
      </c>
      <c r="AN1771" s="64"/>
      <c r="AQ1771" s="64"/>
      <c r="AR1771" s="75">
        <f>(SQRT((SIN(RADIANS(90-DEGREES(ASIN(AD1771/2000))))*SQRT(2*Basic!$C$4*9.81)*Tool!$B$125*SIN(RADIANS(90-DEGREES(ASIN(AD1771/2000))))*SQRT(2*Basic!$C$4*9.81)*Tool!$B$125)+(COS(RADIANS(90-DEGREES(ASIN(AD1771/2000))))*SQRT(2*Basic!$C$4*9.81)*COS(RADIANS(90-DEGREES(ASIN(AD1771/2000))))*SQRT(2*Basic!$C$4*9.81))))*(SQRT((SIN(RADIANS(90-DEGREES(ASIN(AD1771/2000))))*SQRT(2*Basic!$C$4*9.81)*Tool!$B$125*SIN(RADIANS(90-DEGREES(ASIN(AD1771/2000))))*SQRT(2*Basic!$C$4*9.81)*Tool!$B$125)+(COS(RADIANS(90-DEGREES(ASIN(AD1771/2000))))*SQRT(2*Basic!$C$4*9.81)*COS(RADIANS(90-DEGREES(ASIN(AD1771/2000))))*SQRT(2*Basic!$C$4*9.81))))/(2*9.81)</f>
        <v>1.6665903904900004</v>
      </c>
      <c r="AS1771" s="75">
        <f>(1/9.81)*((SQRT((SIN(RADIANS(90-DEGREES(ASIN(AD1771/2000))))*SQRT(2*Basic!$C$4*9.81)*Tool!$B$125*SIN(RADIANS(90-DEGREES(ASIN(AD1771/2000))))*SQRT(2*Basic!$C$4*9.81)*Tool!$B$125)+(COS(RADIANS(90-DEGREES(ASIN(AD1771/2000))))*SQRT(2*Basic!$C$4*9.81)*COS(RADIANS(90-DEGREES(ASIN(AD1771/2000))))*SQRT(2*Basic!$C$4*9.81))))*SIN(RADIANS(AK1771))+(SQRT(((SQRT((SIN(RADIANS(90-DEGREES(ASIN(AD1771/2000))))*SQRT(2*Basic!$C$4*9.81)*Tool!$B$125*SIN(RADIANS(90-DEGREES(ASIN(AD1771/2000))))*SQRT(2*Basic!$C$4*9.81)*Tool!$B$125)+(COS(RADIANS(90-DEGREES(ASIN(AD1771/2000))))*SQRT(2*Basic!$C$4*9.81)*COS(RADIANS(90-DEGREES(ASIN(AD1771/2000))))*SQRT(2*Basic!$C$4*9.81))))*SIN(RADIANS(AK1771))*(SQRT((SIN(RADIANS(90-DEGREES(ASIN(AD1771/2000))))*SQRT(2*Basic!$C$4*9.81)*Tool!$B$125*SIN(RADIANS(90-DEGREES(ASIN(AD1771/2000))))*SQRT(2*Basic!$C$4*9.81)*Tool!$B$125)+(COS(RADIANS(90-DEGREES(ASIN(AD1771/2000))))*SQRT(2*Basic!$C$4*9.81)*COS(RADIANS(90-DEGREES(ASIN(AD1771/2000))))*SQRT(2*Basic!$C$4*9.81))))*SIN(RADIANS(AK1771)))-19.62*(-Basic!$C$3))))*(SQRT((SIN(RADIANS(90-DEGREES(ASIN(AD1771/2000))))*SQRT(2*Basic!$C$4*9.81)*Tool!$B$125*SIN(RADIANS(90-DEGREES(ASIN(AD1771/2000))))*SQRT(2*Basic!$C$4*9.81)*Tool!$B$125)+(COS(RADIANS(90-DEGREES(ASIN(AD1771/2000))))*SQRT(2*Basic!$C$4*9.81)*COS(RADIANS(90-DEGREES(ASIN(AD1771/2000))))*SQRT(2*Basic!$C$4*9.81))))*COS(RADIANS(AK1771))</f>
        <v>3.8924584358622654</v>
      </c>
    </row>
    <row r="1772" spans="6:45" x14ac:dyDescent="0.3">
      <c r="F1772">
        <v>1770</v>
      </c>
      <c r="G1772" s="31">
        <f t="shared" si="176"/>
        <v>5.2180335668840483</v>
      </c>
      <c r="H1772" s="35">
        <f>Tool!$E$10+('Trajectory Map'!G1772*SIN(RADIANS(90-2*DEGREES(ASIN($D$5/2000))))/COS(RADIANS(90-2*DEGREES(ASIN($D$5/2000))))-('Trajectory Map'!G1772*'Trajectory Map'!G1772/((VLOOKUP($D$5,$AD$3:$AR$2002,15,FALSE)*4*COS(RADIANS(90-2*DEGREES(ASIN($D$5/2000))))*COS(RADIANS(90-2*DEGREES(ASIN($D$5/2000))))))))</f>
        <v>1.3595321477993298</v>
      </c>
      <c r="AD1772" s="33">
        <f t="shared" si="180"/>
        <v>1770</v>
      </c>
      <c r="AE1772" s="33">
        <f t="shared" si="177"/>
        <v>931.18204450042958</v>
      </c>
      <c r="AH1772" s="33">
        <f t="shared" si="178"/>
        <v>62.251521299346599</v>
      </c>
      <c r="AI1772" s="33">
        <f t="shared" si="179"/>
        <v>27.748478700653401</v>
      </c>
      <c r="AK1772" s="75">
        <f t="shared" si="181"/>
        <v>-34.503042598693199</v>
      </c>
      <c r="AN1772" s="64"/>
      <c r="AQ1772" s="64"/>
      <c r="AR1772" s="75">
        <f>(SQRT((SIN(RADIANS(90-DEGREES(ASIN(AD1772/2000))))*SQRT(2*Basic!$C$4*9.81)*Tool!$B$125*SIN(RADIANS(90-DEGREES(ASIN(AD1772/2000))))*SQRT(2*Basic!$C$4*9.81)*Tool!$B$125)+(COS(RADIANS(90-DEGREES(ASIN(AD1772/2000))))*SQRT(2*Basic!$C$4*9.81)*COS(RADIANS(90-DEGREES(ASIN(AD1772/2000))))*SQRT(2*Basic!$C$4*9.81))))*(SQRT((SIN(RADIANS(90-DEGREES(ASIN(AD1772/2000))))*SQRT(2*Basic!$C$4*9.81)*Tool!$B$125*SIN(RADIANS(90-DEGREES(ASIN(AD1772/2000))))*SQRT(2*Basic!$C$4*9.81)*Tool!$B$125)+(COS(RADIANS(90-DEGREES(ASIN(AD1772/2000))))*SQRT(2*Basic!$C$4*9.81)*COS(RADIANS(90-DEGREES(ASIN(AD1772/2000))))*SQRT(2*Basic!$C$4*9.81))))/(2*9.81)</f>
        <v>1.6675391609999999</v>
      </c>
      <c r="AS1772" s="75">
        <f>(1/9.81)*((SQRT((SIN(RADIANS(90-DEGREES(ASIN(AD1772/2000))))*SQRT(2*Basic!$C$4*9.81)*Tool!$B$125*SIN(RADIANS(90-DEGREES(ASIN(AD1772/2000))))*SQRT(2*Basic!$C$4*9.81)*Tool!$B$125)+(COS(RADIANS(90-DEGREES(ASIN(AD1772/2000))))*SQRT(2*Basic!$C$4*9.81)*COS(RADIANS(90-DEGREES(ASIN(AD1772/2000))))*SQRT(2*Basic!$C$4*9.81))))*SIN(RADIANS(AK1772))+(SQRT(((SQRT((SIN(RADIANS(90-DEGREES(ASIN(AD1772/2000))))*SQRT(2*Basic!$C$4*9.81)*Tool!$B$125*SIN(RADIANS(90-DEGREES(ASIN(AD1772/2000))))*SQRT(2*Basic!$C$4*9.81)*Tool!$B$125)+(COS(RADIANS(90-DEGREES(ASIN(AD1772/2000))))*SQRT(2*Basic!$C$4*9.81)*COS(RADIANS(90-DEGREES(ASIN(AD1772/2000))))*SQRT(2*Basic!$C$4*9.81))))*SIN(RADIANS(AK1772))*(SQRT((SIN(RADIANS(90-DEGREES(ASIN(AD1772/2000))))*SQRT(2*Basic!$C$4*9.81)*Tool!$B$125*SIN(RADIANS(90-DEGREES(ASIN(AD1772/2000))))*SQRT(2*Basic!$C$4*9.81)*Tool!$B$125)+(COS(RADIANS(90-DEGREES(ASIN(AD1772/2000))))*SQRT(2*Basic!$C$4*9.81)*COS(RADIANS(90-DEGREES(ASIN(AD1772/2000))))*SQRT(2*Basic!$C$4*9.81))))*SIN(RADIANS(AK1772)))-19.62*(-Basic!$C$3))))*(SQRT((SIN(RADIANS(90-DEGREES(ASIN(AD1772/2000))))*SQRT(2*Basic!$C$4*9.81)*Tool!$B$125*SIN(RADIANS(90-DEGREES(ASIN(AD1772/2000))))*SQRT(2*Basic!$C$4*9.81)*Tool!$B$125)+(COS(RADIANS(90-DEGREES(ASIN(AD1772/2000))))*SQRT(2*Basic!$C$4*9.81)*COS(RADIANS(90-DEGREES(ASIN(AD1772/2000))))*SQRT(2*Basic!$C$4*9.81))))*COS(RADIANS(AK1772))</f>
        <v>3.8840520104768097</v>
      </c>
    </row>
    <row r="1773" spans="6:45" x14ac:dyDescent="0.3">
      <c r="F1773">
        <v>1771</v>
      </c>
      <c r="G1773" s="31">
        <f t="shared" si="176"/>
        <v>5.2209816084472589</v>
      </c>
      <c r="H1773" s="35">
        <f>Tool!$E$10+('Trajectory Map'!G1773*SIN(RADIANS(90-2*DEGREES(ASIN($D$5/2000))))/COS(RADIANS(90-2*DEGREES(ASIN($D$5/2000))))-('Trajectory Map'!G1773*'Trajectory Map'!G1773/((VLOOKUP($D$5,$AD$3:$AR$2002,15,FALSE)*4*COS(RADIANS(90-2*DEGREES(ASIN($D$5/2000))))*COS(RADIANS(90-2*DEGREES(ASIN($D$5/2000))))))))</f>
        <v>1.3538522574927585</v>
      </c>
      <c r="AD1773" s="33">
        <f t="shared" si="180"/>
        <v>1771</v>
      </c>
      <c r="AE1773" s="33">
        <f t="shared" si="177"/>
        <v>929.27875258180734</v>
      </c>
      <c r="AH1773" s="33">
        <f t="shared" si="178"/>
        <v>62.31311439938419</v>
      </c>
      <c r="AI1773" s="33">
        <f t="shared" si="179"/>
        <v>27.68688560061581</v>
      </c>
      <c r="AK1773" s="75">
        <f t="shared" si="181"/>
        <v>-34.626228798768381</v>
      </c>
      <c r="AN1773" s="64"/>
      <c r="AQ1773" s="64"/>
      <c r="AR1773" s="75">
        <f>(SQRT((SIN(RADIANS(90-DEGREES(ASIN(AD1773/2000))))*SQRT(2*Basic!$C$4*9.81)*Tool!$B$125*SIN(RADIANS(90-DEGREES(ASIN(AD1773/2000))))*SQRT(2*Basic!$C$4*9.81)*Tool!$B$125)+(COS(RADIANS(90-DEGREES(ASIN(AD1773/2000))))*SQRT(2*Basic!$C$4*9.81)*COS(RADIANS(90-DEGREES(ASIN(AD1773/2000))))*SQRT(2*Basic!$C$4*9.81))))*(SQRT((SIN(RADIANS(90-DEGREES(ASIN(AD1773/2000))))*SQRT(2*Basic!$C$4*9.81)*Tool!$B$125*SIN(RADIANS(90-DEGREES(ASIN(AD1773/2000))))*SQRT(2*Basic!$C$4*9.81)*Tool!$B$125)+(COS(RADIANS(90-DEGREES(ASIN(AD1773/2000))))*SQRT(2*Basic!$C$4*9.81)*COS(RADIANS(90-DEGREES(ASIN(AD1773/2000))))*SQRT(2*Basic!$C$4*9.81))))/(2*9.81)</f>
        <v>1.66848846769</v>
      </c>
      <c r="AS1773" s="75">
        <f>(1/9.81)*((SQRT((SIN(RADIANS(90-DEGREES(ASIN(AD1773/2000))))*SQRT(2*Basic!$C$4*9.81)*Tool!$B$125*SIN(RADIANS(90-DEGREES(ASIN(AD1773/2000))))*SQRT(2*Basic!$C$4*9.81)*Tool!$B$125)+(COS(RADIANS(90-DEGREES(ASIN(AD1773/2000))))*SQRT(2*Basic!$C$4*9.81)*COS(RADIANS(90-DEGREES(ASIN(AD1773/2000))))*SQRT(2*Basic!$C$4*9.81))))*SIN(RADIANS(AK1773))+(SQRT(((SQRT((SIN(RADIANS(90-DEGREES(ASIN(AD1773/2000))))*SQRT(2*Basic!$C$4*9.81)*Tool!$B$125*SIN(RADIANS(90-DEGREES(ASIN(AD1773/2000))))*SQRT(2*Basic!$C$4*9.81)*Tool!$B$125)+(COS(RADIANS(90-DEGREES(ASIN(AD1773/2000))))*SQRT(2*Basic!$C$4*9.81)*COS(RADIANS(90-DEGREES(ASIN(AD1773/2000))))*SQRT(2*Basic!$C$4*9.81))))*SIN(RADIANS(AK1773))*(SQRT((SIN(RADIANS(90-DEGREES(ASIN(AD1773/2000))))*SQRT(2*Basic!$C$4*9.81)*Tool!$B$125*SIN(RADIANS(90-DEGREES(ASIN(AD1773/2000))))*SQRT(2*Basic!$C$4*9.81)*Tool!$B$125)+(COS(RADIANS(90-DEGREES(ASIN(AD1773/2000))))*SQRT(2*Basic!$C$4*9.81)*COS(RADIANS(90-DEGREES(ASIN(AD1773/2000))))*SQRT(2*Basic!$C$4*9.81))))*SIN(RADIANS(AK1773)))-19.62*(-Basic!$C$3))))*(SQRT((SIN(RADIANS(90-DEGREES(ASIN(AD1773/2000))))*SQRT(2*Basic!$C$4*9.81)*Tool!$B$125*SIN(RADIANS(90-DEGREES(ASIN(AD1773/2000))))*SQRT(2*Basic!$C$4*9.81)*Tool!$B$125)+(COS(RADIANS(90-DEGREES(ASIN(AD1773/2000))))*SQRT(2*Basic!$C$4*9.81)*COS(RADIANS(90-DEGREES(ASIN(AD1773/2000))))*SQRT(2*Basic!$C$4*9.81))))*COS(RADIANS(AK1773))</f>
        <v>3.8756227670269339</v>
      </c>
    </row>
    <row r="1774" spans="6:45" x14ac:dyDescent="0.3">
      <c r="F1774">
        <v>1772</v>
      </c>
      <c r="G1774" s="31">
        <f t="shared" si="176"/>
        <v>5.2239296500104704</v>
      </c>
      <c r="H1774" s="35">
        <f>Tool!$E$10+('Trajectory Map'!G1774*SIN(RADIANS(90-2*DEGREES(ASIN($D$5/2000))))/COS(RADIANS(90-2*DEGREES(ASIN($D$5/2000))))-('Trajectory Map'!G1774*'Trajectory Map'!G1774/((VLOOKUP($D$5,$AD$3:$AR$2002,15,FALSE)*4*COS(RADIANS(90-2*DEGREES(ASIN($D$5/2000))))*COS(RADIANS(90-2*DEGREES(ASIN($D$5/2000))))))))</f>
        <v>1.348168913592672</v>
      </c>
      <c r="AD1774" s="33">
        <f t="shared" si="180"/>
        <v>1772</v>
      </c>
      <c r="AE1774" s="33">
        <f t="shared" si="177"/>
        <v>927.37047613130323</v>
      </c>
      <c r="AH1774" s="33">
        <f t="shared" si="178"/>
        <v>62.374833945636219</v>
      </c>
      <c r="AI1774" s="33">
        <f t="shared" si="179"/>
        <v>27.625166054363781</v>
      </c>
      <c r="AK1774" s="75">
        <f t="shared" si="181"/>
        <v>-34.749667891272438</v>
      </c>
      <c r="AN1774" s="64"/>
      <c r="AQ1774" s="64"/>
      <c r="AR1774" s="75">
        <f>(SQRT((SIN(RADIANS(90-DEGREES(ASIN(AD1774/2000))))*SQRT(2*Basic!$C$4*9.81)*Tool!$B$125*SIN(RADIANS(90-DEGREES(ASIN(AD1774/2000))))*SQRT(2*Basic!$C$4*9.81)*Tool!$B$125)+(COS(RADIANS(90-DEGREES(ASIN(AD1774/2000))))*SQRT(2*Basic!$C$4*9.81)*COS(RADIANS(90-DEGREES(ASIN(AD1774/2000))))*SQRT(2*Basic!$C$4*9.81))))*(SQRT((SIN(RADIANS(90-DEGREES(ASIN(AD1774/2000))))*SQRT(2*Basic!$C$4*9.81)*Tool!$B$125*SIN(RADIANS(90-DEGREES(ASIN(AD1774/2000))))*SQRT(2*Basic!$C$4*9.81)*Tool!$B$125)+(COS(RADIANS(90-DEGREES(ASIN(AD1774/2000))))*SQRT(2*Basic!$C$4*9.81)*COS(RADIANS(90-DEGREES(ASIN(AD1774/2000))))*SQRT(2*Basic!$C$4*9.81))))/(2*9.81)</f>
        <v>1.6694383105599999</v>
      </c>
      <c r="AS1774" s="75">
        <f>(1/9.81)*((SQRT((SIN(RADIANS(90-DEGREES(ASIN(AD1774/2000))))*SQRT(2*Basic!$C$4*9.81)*Tool!$B$125*SIN(RADIANS(90-DEGREES(ASIN(AD1774/2000))))*SQRT(2*Basic!$C$4*9.81)*Tool!$B$125)+(COS(RADIANS(90-DEGREES(ASIN(AD1774/2000))))*SQRT(2*Basic!$C$4*9.81)*COS(RADIANS(90-DEGREES(ASIN(AD1774/2000))))*SQRT(2*Basic!$C$4*9.81))))*SIN(RADIANS(AK1774))+(SQRT(((SQRT((SIN(RADIANS(90-DEGREES(ASIN(AD1774/2000))))*SQRT(2*Basic!$C$4*9.81)*Tool!$B$125*SIN(RADIANS(90-DEGREES(ASIN(AD1774/2000))))*SQRT(2*Basic!$C$4*9.81)*Tool!$B$125)+(COS(RADIANS(90-DEGREES(ASIN(AD1774/2000))))*SQRT(2*Basic!$C$4*9.81)*COS(RADIANS(90-DEGREES(ASIN(AD1774/2000))))*SQRT(2*Basic!$C$4*9.81))))*SIN(RADIANS(AK1774))*(SQRT((SIN(RADIANS(90-DEGREES(ASIN(AD1774/2000))))*SQRT(2*Basic!$C$4*9.81)*Tool!$B$125*SIN(RADIANS(90-DEGREES(ASIN(AD1774/2000))))*SQRT(2*Basic!$C$4*9.81)*Tool!$B$125)+(COS(RADIANS(90-DEGREES(ASIN(AD1774/2000))))*SQRT(2*Basic!$C$4*9.81)*COS(RADIANS(90-DEGREES(ASIN(AD1774/2000))))*SQRT(2*Basic!$C$4*9.81))))*SIN(RADIANS(AK1774)))-19.62*(-Basic!$C$3))))*(SQRT((SIN(RADIANS(90-DEGREES(ASIN(AD1774/2000))))*SQRT(2*Basic!$C$4*9.81)*Tool!$B$125*SIN(RADIANS(90-DEGREES(ASIN(AD1774/2000))))*SQRT(2*Basic!$C$4*9.81)*Tool!$B$125)+(COS(RADIANS(90-DEGREES(ASIN(AD1774/2000))))*SQRT(2*Basic!$C$4*9.81)*COS(RADIANS(90-DEGREES(ASIN(AD1774/2000))))*SQRT(2*Basic!$C$4*9.81))))*COS(RADIANS(AK1774))</f>
        <v>3.867170617905082</v>
      </c>
    </row>
    <row r="1775" spans="6:45" x14ac:dyDescent="0.3">
      <c r="F1775">
        <v>1773</v>
      </c>
      <c r="G1775" s="31">
        <f t="shared" si="176"/>
        <v>5.2268776915736819</v>
      </c>
      <c r="H1775" s="35">
        <f>Tool!$E$10+('Trajectory Map'!G1775*SIN(RADIANS(90-2*DEGREES(ASIN($D$5/2000))))/COS(RADIANS(90-2*DEGREES(ASIN($D$5/2000))))-('Trajectory Map'!G1775*'Trajectory Map'!G1775/((VLOOKUP($D$5,$AD$3:$AR$2002,15,FALSE)*4*COS(RADIANS(90-2*DEGREES(ASIN($D$5/2000))))*COS(RADIANS(90-2*DEGREES(ASIN($D$5/2000))))))))</f>
        <v>1.3424821160990703</v>
      </c>
      <c r="AD1775" s="33">
        <f t="shared" si="180"/>
        <v>1773</v>
      </c>
      <c r="AE1775" s="33">
        <f t="shared" si="177"/>
        <v>925.45718431486603</v>
      </c>
      <c r="AH1775" s="33">
        <f t="shared" si="178"/>
        <v>62.436680792132456</v>
      </c>
      <c r="AI1775" s="33">
        <f t="shared" si="179"/>
        <v>27.563319207867544</v>
      </c>
      <c r="AK1775" s="75">
        <f t="shared" si="181"/>
        <v>-34.873361584264913</v>
      </c>
      <c r="AN1775" s="64"/>
      <c r="AQ1775" s="64"/>
      <c r="AR1775" s="75">
        <f>(SQRT((SIN(RADIANS(90-DEGREES(ASIN(AD1775/2000))))*SQRT(2*Basic!$C$4*9.81)*Tool!$B$125*SIN(RADIANS(90-DEGREES(ASIN(AD1775/2000))))*SQRT(2*Basic!$C$4*9.81)*Tool!$B$125)+(COS(RADIANS(90-DEGREES(ASIN(AD1775/2000))))*SQRT(2*Basic!$C$4*9.81)*COS(RADIANS(90-DEGREES(ASIN(AD1775/2000))))*SQRT(2*Basic!$C$4*9.81))))*(SQRT((SIN(RADIANS(90-DEGREES(ASIN(AD1775/2000))))*SQRT(2*Basic!$C$4*9.81)*Tool!$B$125*SIN(RADIANS(90-DEGREES(ASIN(AD1775/2000))))*SQRT(2*Basic!$C$4*9.81)*Tool!$B$125)+(COS(RADIANS(90-DEGREES(ASIN(AD1775/2000))))*SQRT(2*Basic!$C$4*9.81)*COS(RADIANS(90-DEGREES(ASIN(AD1775/2000))))*SQRT(2*Basic!$C$4*9.81))))/(2*9.81)</f>
        <v>1.6703886896099991</v>
      </c>
      <c r="AS1775" s="75">
        <f>(1/9.81)*((SQRT((SIN(RADIANS(90-DEGREES(ASIN(AD1775/2000))))*SQRT(2*Basic!$C$4*9.81)*Tool!$B$125*SIN(RADIANS(90-DEGREES(ASIN(AD1775/2000))))*SQRT(2*Basic!$C$4*9.81)*Tool!$B$125)+(COS(RADIANS(90-DEGREES(ASIN(AD1775/2000))))*SQRT(2*Basic!$C$4*9.81)*COS(RADIANS(90-DEGREES(ASIN(AD1775/2000))))*SQRT(2*Basic!$C$4*9.81))))*SIN(RADIANS(AK1775))+(SQRT(((SQRT((SIN(RADIANS(90-DEGREES(ASIN(AD1775/2000))))*SQRT(2*Basic!$C$4*9.81)*Tool!$B$125*SIN(RADIANS(90-DEGREES(ASIN(AD1775/2000))))*SQRT(2*Basic!$C$4*9.81)*Tool!$B$125)+(COS(RADIANS(90-DEGREES(ASIN(AD1775/2000))))*SQRT(2*Basic!$C$4*9.81)*COS(RADIANS(90-DEGREES(ASIN(AD1775/2000))))*SQRT(2*Basic!$C$4*9.81))))*SIN(RADIANS(AK1775))*(SQRT((SIN(RADIANS(90-DEGREES(ASIN(AD1775/2000))))*SQRT(2*Basic!$C$4*9.81)*Tool!$B$125*SIN(RADIANS(90-DEGREES(ASIN(AD1775/2000))))*SQRT(2*Basic!$C$4*9.81)*Tool!$B$125)+(COS(RADIANS(90-DEGREES(ASIN(AD1775/2000))))*SQRT(2*Basic!$C$4*9.81)*COS(RADIANS(90-DEGREES(ASIN(AD1775/2000))))*SQRT(2*Basic!$C$4*9.81))))*SIN(RADIANS(AK1775)))-19.62*(-Basic!$C$3))))*(SQRT((SIN(RADIANS(90-DEGREES(ASIN(AD1775/2000))))*SQRT(2*Basic!$C$4*9.81)*Tool!$B$125*SIN(RADIANS(90-DEGREES(ASIN(AD1775/2000))))*SQRT(2*Basic!$C$4*9.81)*Tool!$B$125)+(COS(RADIANS(90-DEGREES(ASIN(AD1775/2000))))*SQRT(2*Basic!$C$4*9.81)*COS(RADIANS(90-DEGREES(ASIN(AD1775/2000))))*SQRT(2*Basic!$C$4*9.81))))*COS(RADIANS(AK1775))</f>
        <v>3.8586954742911419</v>
      </c>
    </row>
    <row r="1776" spans="6:45" x14ac:dyDescent="0.3">
      <c r="F1776">
        <v>1774</v>
      </c>
      <c r="G1776" s="31">
        <f t="shared" si="176"/>
        <v>5.2298257331368934</v>
      </c>
      <c r="H1776" s="35">
        <f>Tool!$E$10+('Trajectory Map'!G1776*SIN(RADIANS(90-2*DEGREES(ASIN($D$5/2000))))/COS(RADIANS(90-2*DEGREES(ASIN($D$5/2000))))-('Trajectory Map'!G1776*'Trajectory Map'!G1776/((VLOOKUP($D$5,$AD$3:$AR$2002,15,FALSE)*4*COS(RADIANS(90-2*DEGREES(ASIN($D$5/2000))))*COS(RADIANS(90-2*DEGREES(ASIN($D$5/2000))))))))</f>
        <v>1.3367918650119561</v>
      </c>
      <c r="AD1776" s="33">
        <f t="shared" si="180"/>
        <v>1774</v>
      </c>
      <c r="AE1776" s="33">
        <f t="shared" si="177"/>
        <v>923.53884596155456</v>
      </c>
      <c r="AH1776" s="33">
        <f t="shared" si="178"/>
        <v>62.498655802341816</v>
      </c>
      <c r="AI1776" s="33">
        <f t="shared" si="179"/>
        <v>27.501344197658184</v>
      </c>
      <c r="AK1776" s="75">
        <f t="shared" si="181"/>
        <v>-34.997311604683631</v>
      </c>
      <c r="AN1776" s="64"/>
      <c r="AQ1776" s="64"/>
      <c r="AR1776" s="75">
        <f>(SQRT((SIN(RADIANS(90-DEGREES(ASIN(AD1776/2000))))*SQRT(2*Basic!$C$4*9.81)*Tool!$B$125*SIN(RADIANS(90-DEGREES(ASIN(AD1776/2000))))*SQRT(2*Basic!$C$4*9.81)*Tool!$B$125)+(COS(RADIANS(90-DEGREES(ASIN(AD1776/2000))))*SQRT(2*Basic!$C$4*9.81)*COS(RADIANS(90-DEGREES(ASIN(AD1776/2000))))*SQRT(2*Basic!$C$4*9.81))))*(SQRT((SIN(RADIANS(90-DEGREES(ASIN(AD1776/2000))))*SQRT(2*Basic!$C$4*9.81)*Tool!$B$125*SIN(RADIANS(90-DEGREES(ASIN(AD1776/2000))))*SQRT(2*Basic!$C$4*9.81)*Tool!$B$125)+(COS(RADIANS(90-DEGREES(ASIN(AD1776/2000))))*SQRT(2*Basic!$C$4*9.81)*COS(RADIANS(90-DEGREES(ASIN(AD1776/2000))))*SQRT(2*Basic!$C$4*9.81))))/(2*9.81)</f>
        <v>1.6713396048399998</v>
      </c>
      <c r="AS1776" s="75">
        <f>(1/9.81)*((SQRT((SIN(RADIANS(90-DEGREES(ASIN(AD1776/2000))))*SQRT(2*Basic!$C$4*9.81)*Tool!$B$125*SIN(RADIANS(90-DEGREES(ASIN(AD1776/2000))))*SQRT(2*Basic!$C$4*9.81)*Tool!$B$125)+(COS(RADIANS(90-DEGREES(ASIN(AD1776/2000))))*SQRT(2*Basic!$C$4*9.81)*COS(RADIANS(90-DEGREES(ASIN(AD1776/2000))))*SQRT(2*Basic!$C$4*9.81))))*SIN(RADIANS(AK1776))+(SQRT(((SQRT((SIN(RADIANS(90-DEGREES(ASIN(AD1776/2000))))*SQRT(2*Basic!$C$4*9.81)*Tool!$B$125*SIN(RADIANS(90-DEGREES(ASIN(AD1776/2000))))*SQRT(2*Basic!$C$4*9.81)*Tool!$B$125)+(COS(RADIANS(90-DEGREES(ASIN(AD1776/2000))))*SQRT(2*Basic!$C$4*9.81)*COS(RADIANS(90-DEGREES(ASIN(AD1776/2000))))*SQRT(2*Basic!$C$4*9.81))))*SIN(RADIANS(AK1776))*(SQRT((SIN(RADIANS(90-DEGREES(ASIN(AD1776/2000))))*SQRT(2*Basic!$C$4*9.81)*Tool!$B$125*SIN(RADIANS(90-DEGREES(ASIN(AD1776/2000))))*SQRT(2*Basic!$C$4*9.81)*Tool!$B$125)+(COS(RADIANS(90-DEGREES(ASIN(AD1776/2000))))*SQRT(2*Basic!$C$4*9.81)*COS(RADIANS(90-DEGREES(ASIN(AD1776/2000))))*SQRT(2*Basic!$C$4*9.81))))*SIN(RADIANS(AK1776)))-19.62*(-Basic!$C$3))))*(SQRT((SIN(RADIANS(90-DEGREES(ASIN(AD1776/2000))))*SQRT(2*Basic!$C$4*9.81)*Tool!$B$125*SIN(RADIANS(90-DEGREES(ASIN(AD1776/2000))))*SQRT(2*Basic!$C$4*9.81)*Tool!$B$125)+(COS(RADIANS(90-DEGREES(ASIN(AD1776/2000))))*SQRT(2*Basic!$C$4*9.81)*COS(RADIANS(90-DEGREES(ASIN(AD1776/2000))))*SQRT(2*Basic!$C$4*9.81))))*COS(RADIANS(AK1776))</f>
        <v>3.850197246132772</v>
      </c>
    </row>
    <row r="1777" spans="6:45" x14ac:dyDescent="0.3">
      <c r="F1777">
        <v>1775</v>
      </c>
      <c r="G1777" s="31">
        <f t="shared" si="176"/>
        <v>5.2327737747001049</v>
      </c>
      <c r="H1777" s="35">
        <f>Tool!$E$10+('Trajectory Map'!G1777*SIN(RADIANS(90-2*DEGREES(ASIN($D$5/2000))))/COS(RADIANS(90-2*DEGREES(ASIN($D$5/2000))))-('Trajectory Map'!G1777*'Trajectory Map'!G1777/((VLOOKUP($D$5,$AD$3:$AR$2002,15,FALSE)*4*COS(RADIANS(90-2*DEGREES(ASIN($D$5/2000))))*COS(RADIANS(90-2*DEGREES(ASIN($D$5/2000))))))))</f>
        <v>1.3310981603313268</v>
      </c>
      <c r="AD1777" s="33">
        <f t="shared" si="180"/>
        <v>1775</v>
      </c>
      <c r="AE1777" s="33">
        <f t="shared" si="177"/>
        <v>921.61542955833806</v>
      </c>
      <c r="AH1777" s="33">
        <f t="shared" si="178"/>
        <v>62.560759849318899</v>
      </c>
      <c r="AI1777" s="33">
        <f t="shared" si="179"/>
        <v>27.439240150681101</v>
      </c>
      <c r="AK1777" s="75">
        <f t="shared" si="181"/>
        <v>-35.121519698637798</v>
      </c>
      <c r="AN1777" s="64"/>
      <c r="AQ1777" s="64"/>
      <c r="AR1777" s="75">
        <f>(SQRT((SIN(RADIANS(90-DEGREES(ASIN(AD1777/2000))))*SQRT(2*Basic!$C$4*9.81)*Tool!$B$125*SIN(RADIANS(90-DEGREES(ASIN(AD1777/2000))))*SQRT(2*Basic!$C$4*9.81)*Tool!$B$125)+(COS(RADIANS(90-DEGREES(ASIN(AD1777/2000))))*SQRT(2*Basic!$C$4*9.81)*COS(RADIANS(90-DEGREES(ASIN(AD1777/2000))))*SQRT(2*Basic!$C$4*9.81))))*(SQRT((SIN(RADIANS(90-DEGREES(ASIN(AD1777/2000))))*SQRT(2*Basic!$C$4*9.81)*Tool!$B$125*SIN(RADIANS(90-DEGREES(ASIN(AD1777/2000))))*SQRT(2*Basic!$C$4*9.81)*Tool!$B$125)+(COS(RADIANS(90-DEGREES(ASIN(AD1777/2000))))*SQRT(2*Basic!$C$4*9.81)*COS(RADIANS(90-DEGREES(ASIN(AD1777/2000))))*SQRT(2*Basic!$C$4*9.81))))/(2*9.81)</f>
        <v>1.6722910562499997</v>
      </c>
      <c r="AS1777" s="75">
        <f>(1/9.81)*((SQRT((SIN(RADIANS(90-DEGREES(ASIN(AD1777/2000))))*SQRT(2*Basic!$C$4*9.81)*Tool!$B$125*SIN(RADIANS(90-DEGREES(ASIN(AD1777/2000))))*SQRT(2*Basic!$C$4*9.81)*Tool!$B$125)+(COS(RADIANS(90-DEGREES(ASIN(AD1777/2000))))*SQRT(2*Basic!$C$4*9.81)*COS(RADIANS(90-DEGREES(ASIN(AD1777/2000))))*SQRT(2*Basic!$C$4*9.81))))*SIN(RADIANS(AK1777))+(SQRT(((SQRT((SIN(RADIANS(90-DEGREES(ASIN(AD1777/2000))))*SQRT(2*Basic!$C$4*9.81)*Tool!$B$125*SIN(RADIANS(90-DEGREES(ASIN(AD1777/2000))))*SQRT(2*Basic!$C$4*9.81)*Tool!$B$125)+(COS(RADIANS(90-DEGREES(ASIN(AD1777/2000))))*SQRT(2*Basic!$C$4*9.81)*COS(RADIANS(90-DEGREES(ASIN(AD1777/2000))))*SQRT(2*Basic!$C$4*9.81))))*SIN(RADIANS(AK1777))*(SQRT((SIN(RADIANS(90-DEGREES(ASIN(AD1777/2000))))*SQRT(2*Basic!$C$4*9.81)*Tool!$B$125*SIN(RADIANS(90-DEGREES(ASIN(AD1777/2000))))*SQRT(2*Basic!$C$4*9.81)*Tool!$B$125)+(COS(RADIANS(90-DEGREES(ASIN(AD1777/2000))))*SQRT(2*Basic!$C$4*9.81)*COS(RADIANS(90-DEGREES(ASIN(AD1777/2000))))*SQRT(2*Basic!$C$4*9.81))))*SIN(RADIANS(AK1777)))-19.62*(-Basic!$C$3))))*(SQRT((SIN(RADIANS(90-DEGREES(ASIN(AD1777/2000))))*SQRT(2*Basic!$C$4*9.81)*Tool!$B$125*SIN(RADIANS(90-DEGREES(ASIN(AD1777/2000))))*SQRT(2*Basic!$C$4*9.81)*Tool!$B$125)+(COS(RADIANS(90-DEGREES(ASIN(AD1777/2000))))*SQRT(2*Basic!$C$4*9.81)*COS(RADIANS(90-DEGREES(ASIN(AD1777/2000))))*SQRT(2*Basic!$C$4*9.81))))*COS(RADIANS(AK1777))</f>
        <v>3.8416758421253339</v>
      </c>
    </row>
    <row r="1778" spans="6:45" x14ac:dyDescent="0.3">
      <c r="F1778">
        <v>1776</v>
      </c>
      <c r="G1778" s="31">
        <f t="shared" si="176"/>
        <v>5.2357218162633155</v>
      </c>
      <c r="H1778" s="35">
        <f>Tool!$E$10+('Trajectory Map'!G1778*SIN(RADIANS(90-2*DEGREES(ASIN($D$5/2000))))/COS(RADIANS(90-2*DEGREES(ASIN($D$5/2000))))-('Trajectory Map'!G1778*'Trajectory Map'!G1778/((VLOOKUP($D$5,$AD$3:$AR$2002,15,FALSE)*4*COS(RADIANS(90-2*DEGREES(ASIN($D$5/2000))))*COS(RADIANS(90-2*DEGREES(ASIN($D$5/2000))))))))</f>
        <v>1.3254010020571849</v>
      </c>
      <c r="AD1778" s="33">
        <f t="shared" si="180"/>
        <v>1776</v>
      </c>
      <c r="AE1778" s="33">
        <f t="shared" si="177"/>
        <v>919.68690324479451</v>
      </c>
      <c r="AH1778" s="33">
        <f t="shared" si="178"/>
        <v>62.622993815853576</v>
      </c>
      <c r="AI1778" s="33">
        <f t="shared" si="179"/>
        <v>27.377006184146424</v>
      </c>
      <c r="AK1778" s="75">
        <f t="shared" si="181"/>
        <v>-35.245987631707152</v>
      </c>
      <c r="AN1778" s="64"/>
      <c r="AQ1778" s="64"/>
      <c r="AR1778" s="75">
        <f>(SQRT((SIN(RADIANS(90-DEGREES(ASIN(AD1778/2000))))*SQRT(2*Basic!$C$4*9.81)*Tool!$B$125*SIN(RADIANS(90-DEGREES(ASIN(AD1778/2000))))*SQRT(2*Basic!$C$4*9.81)*Tool!$B$125)+(COS(RADIANS(90-DEGREES(ASIN(AD1778/2000))))*SQRT(2*Basic!$C$4*9.81)*COS(RADIANS(90-DEGREES(ASIN(AD1778/2000))))*SQRT(2*Basic!$C$4*9.81))))*(SQRT((SIN(RADIANS(90-DEGREES(ASIN(AD1778/2000))))*SQRT(2*Basic!$C$4*9.81)*Tool!$B$125*SIN(RADIANS(90-DEGREES(ASIN(AD1778/2000))))*SQRT(2*Basic!$C$4*9.81)*Tool!$B$125)+(COS(RADIANS(90-DEGREES(ASIN(AD1778/2000))))*SQRT(2*Basic!$C$4*9.81)*COS(RADIANS(90-DEGREES(ASIN(AD1778/2000))))*SQRT(2*Basic!$C$4*9.81))))/(2*9.81)</f>
        <v>1.6732430438400001</v>
      </c>
      <c r="AS1778" s="75">
        <f>(1/9.81)*((SQRT((SIN(RADIANS(90-DEGREES(ASIN(AD1778/2000))))*SQRT(2*Basic!$C$4*9.81)*Tool!$B$125*SIN(RADIANS(90-DEGREES(ASIN(AD1778/2000))))*SQRT(2*Basic!$C$4*9.81)*Tool!$B$125)+(COS(RADIANS(90-DEGREES(ASIN(AD1778/2000))))*SQRT(2*Basic!$C$4*9.81)*COS(RADIANS(90-DEGREES(ASIN(AD1778/2000))))*SQRT(2*Basic!$C$4*9.81))))*SIN(RADIANS(AK1778))+(SQRT(((SQRT((SIN(RADIANS(90-DEGREES(ASIN(AD1778/2000))))*SQRT(2*Basic!$C$4*9.81)*Tool!$B$125*SIN(RADIANS(90-DEGREES(ASIN(AD1778/2000))))*SQRT(2*Basic!$C$4*9.81)*Tool!$B$125)+(COS(RADIANS(90-DEGREES(ASIN(AD1778/2000))))*SQRT(2*Basic!$C$4*9.81)*COS(RADIANS(90-DEGREES(ASIN(AD1778/2000))))*SQRT(2*Basic!$C$4*9.81))))*SIN(RADIANS(AK1778))*(SQRT((SIN(RADIANS(90-DEGREES(ASIN(AD1778/2000))))*SQRT(2*Basic!$C$4*9.81)*Tool!$B$125*SIN(RADIANS(90-DEGREES(ASIN(AD1778/2000))))*SQRT(2*Basic!$C$4*9.81)*Tool!$B$125)+(COS(RADIANS(90-DEGREES(ASIN(AD1778/2000))))*SQRT(2*Basic!$C$4*9.81)*COS(RADIANS(90-DEGREES(ASIN(AD1778/2000))))*SQRT(2*Basic!$C$4*9.81))))*SIN(RADIANS(AK1778)))-19.62*(-Basic!$C$3))))*(SQRT((SIN(RADIANS(90-DEGREES(ASIN(AD1778/2000))))*SQRT(2*Basic!$C$4*9.81)*Tool!$B$125*SIN(RADIANS(90-DEGREES(ASIN(AD1778/2000))))*SQRT(2*Basic!$C$4*9.81)*Tool!$B$125)+(COS(RADIANS(90-DEGREES(ASIN(AD1778/2000))))*SQRT(2*Basic!$C$4*9.81)*COS(RADIANS(90-DEGREES(ASIN(AD1778/2000))))*SQRT(2*Basic!$C$4*9.81))))*COS(RADIANS(AK1778))</f>
        <v>3.8331311696914265</v>
      </c>
    </row>
    <row r="1779" spans="6:45" x14ac:dyDescent="0.3">
      <c r="F1779">
        <v>1777</v>
      </c>
      <c r="G1779" s="31">
        <f t="shared" si="176"/>
        <v>5.2386698578265269</v>
      </c>
      <c r="H1779" s="35">
        <f>Tool!$E$10+('Trajectory Map'!G1779*SIN(RADIANS(90-2*DEGREES(ASIN($D$5/2000))))/COS(RADIANS(90-2*DEGREES(ASIN($D$5/2000))))-('Trajectory Map'!G1779*'Trajectory Map'!G1779/((VLOOKUP($D$5,$AD$3:$AR$2002,15,FALSE)*4*COS(RADIANS(90-2*DEGREES(ASIN($D$5/2000))))*COS(RADIANS(90-2*DEGREES(ASIN($D$5/2000))))))))</f>
        <v>1.3197003901895279</v>
      </c>
      <c r="AD1779" s="33">
        <f t="shared" si="180"/>
        <v>1777</v>
      </c>
      <c r="AE1779" s="33">
        <f t="shared" si="177"/>
        <v>917.75323480770146</v>
      </c>
      <c r="AH1779" s="33">
        <f t="shared" si="178"/>
        <v>62.685358594623395</v>
      </c>
      <c r="AI1779" s="33">
        <f t="shared" si="179"/>
        <v>27.314641405376605</v>
      </c>
      <c r="AK1779" s="75">
        <f t="shared" si="181"/>
        <v>-35.37071718924679</v>
      </c>
      <c r="AN1779" s="64"/>
      <c r="AQ1779" s="64"/>
      <c r="AR1779" s="75">
        <f>(SQRT((SIN(RADIANS(90-DEGREES(ASIN(AD1779/2000))))*SQRT(2*Basic!$C$4*9.81)*Tool!$B$125*SIN(RADIANS(90-DEGREES(ASIN(AD1779/2000))))*SQRT(2*Basic!$C$4*9.81)*Tool!$B$125)+(COS(RADIANS(90-DEGREES(ASIN(AD1779/2000))))*SQRT(2*Basic!$C$4*9.81)*COS(RADIANS(90-DEGREES(ASIN(AD1779/2000))))*SQRT(2*Basic!$C$4*9.81))))*(SQRT((SIN(RADIANS(90-DEGREES(ASIN(AD1779/2000))))*SQRT(2*Basic!$C$4*9.81)*Tool!$B$125*SIN(RADIANS(90-DEGREES(ASIN(AD1779/2000))))*SQRT(2*Basic!$C$4*9.81)*Tool!$B$125)+(COS(RADIANS(90-DEGREES(ASIN(AD1779/2000))))*SQRT(2*Basic!$C$4*9.81)*COS(RADIANS(90-DEGREES(ASIN(AD1779/2000))))*SQRT(2*Basic!$C$4*9.81))))/(2*9.81)</f>
        <v>1.67419556761</v>
      </c>
      <c r="AS1779" s="75">
        <f>(1/9.81)*((SQRT((SIN(RADIANS(90-DEGREES(ASIN(AD1779/2000))))*SQRT(2*Basic!$C$4*9.81)*Tool!$B$125*SIN(RADIANS(90-DEGREES(ASIN(AD1779/2000))))*SQRT(2*Basic!$C$4*9.81)*Tool!$B$125)+(COS(RADIANS(90-DEGREES(ASIN(AD1779/2000))))*SQRT(2*Basic!$C$4*9.81)*COS(RADIANS(90-DEGREES(ASIN(AD1779/2000))))*SQRT(2*Basic!$C$4*9.81))))*SIN(RADIANS(AK1779))+(SQRT(((SQRT((SIN(RADIANS(90-DEGREES(ASIN(AD1779/2000))))*SQRT(2*Basic!$C$4*9.81)*Tool!$B$125*SIN(RADIANS(90-DEGREES(ASIN(AD1779/2000))))*SQRT(2*Basic!$C$4*9.81)*Tool!$B$125)+(COS(RADIANS(90-DEGREES(ASIN(AD1779/2000))))*SQRT(2*Basic!$C$4*9.81)*COS(RADIANS(90-DEGREES(ASIN(AD1779/2000))))*SQRT(2*Basic!$C$4*9.81))))*SIN(RADIANS(AK1779))*(SQRT((SIN(RADIANS(90-DEGREES(ASIN(AD1779/2000))))*SQRT(2*Basic!$C$4*9.81)*Tool!$B$125*SIN(RADIANS(90-DEGREES(ASIN(AD1779/2000))))*SQRT(2*Basic!$C$4*9.81)*Tool!$B$125)+(COS(RADIANS(90-DEGREES(ASIN(AD1779/2000))))*SQRT(2*Basic!$C$4*9.81)*COS(RADIANS(90-DEGREES(ASIN(AD1779/2000))))*SQRT(2*Basic!$C$4*9.81))))*SIN(RADIANS(AK1779)))-19.62*(-Basic!$C$3))))*(SQRT((SIN(RADIANS(90-DEGREES(ASIN(AD1779/2000))))*SQRT(2*Basic!$C$4*9.81)*Tool!$B$125*SIN(RADIANS(90-DEGREES(ASIN(AD1779/2000))))*SQRT(2*Basic!$C$4*9.81)*Tool!$B$125)+(COS(RADIANS(90-DEGREES(ASIN(AD1779/2000))))*SQRT(2*Basic!$C$4*9.81)*COS(RADIANS(90-DEGREES(ASIN(AD1779/2000))))*SQRT(2*Basic!$C$4*9.81))))*COS(RADIANS(AK1779))</f>
        <v>3.8245631349600355</v>
      </c>
    </row>
    <row r="1780" spans="6:45" x14ac:dyDescent="0.3">
      <c r="F1780">
        <v>1778</v>
      </c>
      <c r="G1780" s="31">
        <f t="shared" si="176"/>
        <v>5.2416178993897384</v>
      </c>
      <c r="H1780" s="35">
        <f>Tool!$E$10+('Trajectory Map'!G1780*SIN(RADIANS(90-2*DEGREES(ASIN($D$5/2000))))/COS(RADIANS(90-2*DEGREES(ASIN($D$5/2000))))-('Trajectory Map'!G1780*'Trajectory Map'!G1780/((VLOOKUP($D$5,$AD$3:$AR$2002,15,FALSE)*4*COS(RADIANS(90-2*DEGREES(ASIN($D$5/2000))))*COS(RADIANS(90-2*DEGREES(ASIN($D$5/2000))))))))</f>
        <v>1.3139963247283566</v>
      </c>
      <c r="AD1780" s="33">
        <f t="shared" si="180"/>
        <v>1778</v>
      </c>
      <c r="AE1780" s="33">
        <f t="shared" si="177"/>
        <v>915.81439167551855</v>
      </c>
      <c r="AH1780" s="33">
        <f t="shared" si="178"/>
        <v>62.747855088349354</v>
      </c>
      <c r="AI1780" s="33">
        <f t="shared" si="179"/>
        <v>27.252144911650646</v>
      </c>
      <c r="AK1780" s="75">
        <f t="shared" si="181"/>
        <v>-35.495710176698708</v>
      </c>
      <c r="AN1780" s="64"/>
      <c r="AQ1780" s="64"/>
      <c r="AR1780" s="75">
        <f>(SQRT((SIN(RADIANS(90-DEGREES(ASIN(AD1780/2000))))*SQRT(2*Basic!$C$4*9.81)*Tool!$B$125*SIN(RADIANS(90-DEGREES(ASIN(AD1780/2000))))*SQRT(2*Basic!$C$4*9.81)*Tool!$B$125)+(COS(RADIANS(90-DEGREES(ASIN(AD1780/2000))))*SQRT(2*Basic!$C$4*9.81)*COS(RADIANS(90-DEGREES(ASIN(AD1780/2000))))*SQRT(2*Basic!$C$4*9.81))))*(SQRT((SIN(RADIANS(90-DEGREES(ASIN(AD1780/2000))))*SQRT(2*Basic!$C$4*9.81)*Tool!$B$125*SIN(RADIANS(90-DEGREES(ASIN(AD1780/2000))))*SQRT(2*Basic!$C$4*9.81)*Tool!$B$125)+(COS(RADIANS(90-DEGREES(ASIN(AD1780/2000))))*SQRT(2*Basic!$C$4*9.81)*COS(RADIANS(90-DEGREES(ASIN(AD1780/2000))))*SQRT(2*Basic!$C$4*9.81))))/(2*9.81)</f>
        <v>1.6751486275600003</v>
      </c>
      <c r="AS1780" s="75">
        <f>(1/9.81)*((SQRT((SIN(RADIANS(90-DEGREES(ASIN(AD1780/2000))))*SQRT(2*Basic!$C$4*9.81)*Tool!$B$125*SIN(RADIANS(90-DEGREES(ASIN(AD1780/2000))))*SQRT(2*Basic!$C$4*9.81)*Tool!$B$125)+(COS(RADIANS(90-DEGREES(ASIN(AD1780/2000))))*SQRT(2*Basic!$C$4*9.81)*COS(RADIANS(90-DEGREES(ASIN(AD1780/2000))))*SQRT(2*Basic!$C$4*9.81))))*SIN(RADIANS(AK1780))+(SQRT(((SQRT((SIN(RADIANS(90-DEGREES(ASIN(AD1780/2000))))*SQRT(2*Basic!$C$4*9.81)*Tool!$B$125*SIN(RADIANS(90-DEGREES(ASIN(AD1780/2000))))*SQRT(2*Basic!$C$4*9.81)*Tool!$B$125)+(COS(RADIANS(90-DEGREES(ASIN(AD1780/2000))))*SQRT(2*Basic!$C$4*9.81)*COS(RADIANS(90-DEGREES(ASIN(AD1780/2000))))*SQRT(2*Basic!$C$4*9.81))))*SIN(RADIANS(AK1780))*(SQRT((SIN(RADIANS(90-DEGREES(ASIN(AD1780/2000))))*SQRT(2*Basic!$C$4*9.81)*Tool!$B$125*SIN(RADIANS(90-DEGREES(ASIN(AD1780/2000))))*SQRT(2*Basic!$C$4*9.81)*Tool!$B$125)+(COS(RADIANS(90-DEGREES(ASIN(AD1780/2000))))*SQRT(2*Basic!$C$4*9.81)*COS(RADIANS(90-DEGREES(ASIN(AD1780/2000))))*SQRT(2*Basic!$C$4*9.81))))*SIN(RADIANS(AK1780)))-19.62*(-Basic!$C$3))))*(SQRT((SIN(RADIANS(90-DEGREES(ASIN(AD1780/2000))))*SQRT(2*Basic!$C$4*9.81)*Tool!$B$125*SIN(RADIANS(90-DEGREES(ASIN(AD1780/2000))))*SQRT(2*Basic!$C$4*9.81)*Tool!$B$125)+(COS(RADIANS(90-DEGREES(ASIN(AD1780/2000))))*SQRT(2*Basic!$C$4*9.81)*COS(RADIANS(90-DEGREES(ASIN(AD1780/2000))))*SQRT(2*Basic!$C$4*9.81))))*COS(RADIANS(AK1780))</f>
        <v>3.8159716427452119</v>
      </c>
    </row>
    <row r="1781" spans="6:45" x14ac:dyDescent="0.3">
      <c r="F1781">
        <v>1779</v>
      </c>
      <c r="G1781" s="31">
        <f t="shared" si="176"/>
        <v>5.2445659409529499</v>
      </c>
      <c r="H1781" s="35">
        <f>Tool!$E$10+('Trajectory Map'!G1781*SIN(RADIANS(90-2*DEGREES(ASIN($D$5/2000))))/COS(RADIANS(90-2*DEGREES(ASIN($D$5/2000))))-('Trajectory Map'!G1781*'Trajectory Map'!G1781/((VLOOKUP($D$5,$AD$3:$AR$2002,15,FALSE)*4*COS(RADIANS(90-2*DEGREES(ASIN($D$5/2000))))*COS(RADIANS(90-2*DEGREES(ASIN($D$5/2000))))))))</f>
        <v>1.3082888056736701</v>
      </c>
      <c r="AD1781" s="33">
        <f t="shared" si="180"/>
        <v>1779</v>
      </c>
      <c r="AE1781" s="33">
        <f t="shared" si="177"/>
        <v>913.87034091275768</v>
      </c>
      <c r="AH1781" s="33">
        <f t="shared" si="178"/>
        <v>62.810484209954488</v>
      </c>
      <c r="AI1781" s="33">
        <f t="shared" si="179"/>
        <v>27.189515790045512</v>
      </c>
      <c r="AK1781" s="75">
        <f t="shared" si="181"/>
        <v>-35.620968419908976</v>
      </c>
      <c r="AN1781" s="64"/>
      <c r="AQ1781" s="64"/>
      <c r="AR1781" s="75">
        <f>(SQRT((SIN(RADIANS(90-DEGREES(ASIN(AD1781/2000))))*SQRT(2*Basic!$C$4*9.81)*Tool!$B$125*SIN(RADIANS(90-DEGREES(ASIN(AD1781/2000))))*SQRT(2*Basic!$C$4*9.81)*Tool!$B$125)+(COS(RADIANS(90-DEGREES(ASIN(AD1781/2000))))*SQRT(2*Basic!$C$4*9.81)*COS(RADIANS(90-DEGREES(ASIN(AD1781/2000))))*SQRT(2*Basic!$C$4*9.81))))*(SQRT((SIN(RADIANS(90-DEGREES(ASIN(AD1781/2000))))*SQRT(2*Basic!$C$4*9.81)*Tool!$B$125*SIN(RADIANS(90-DEGREES(ASIN(AD1781/2000))))*SQRT(2*Basic!$C$4*9.81)*Tool!$B$125)+(COS(RADIANS(90-DEGREES(ASIN(AD1781/2000))))*SQRT(2*Basic!$C$4*9.81)*COS(RADIANS(90-DEGREES(ASIN(AD1781/2000))))*SQRT(2*Basic!$C$4*9.81))))/(2*9.81)</f>
        <v>1.6761022236899996</v>
      </c>
      <c r="AS1781" s="75">
        <f>(1/9.81)*((SQRT((SIN(RADIANS(90-DEGREES(ASIN(AD1781/2000))))*SQRT(2*Basic!$C$4*9.81)*Tool!$B$125*SIN(RADIANS(90-DEGREES(ASIN(AD1781/2000))))*SQRT(2*Basic!$C$4*9.81)*Tool!$B$125)+(COS(RADIANS(90-DEGREES(ASIN(AD1781/2000))))*SQRT(2*Basic!$C$4*9.81)*COS(RADIANS(90-DEGREES(ASIN(AD1781/2000))))*SQRT(2*Basic!$C$4*9.81))))*SIN(RADIANS(AK1781))+(SQRT(((SQRT((SIN(RADIANS(90-DEGREES(ASIN(AD1781/2000))))*SQRT(2*Basic!$C$4*9.81)*Tool!$B$125*SIN(RADIANS(90-DEGREES(ASIN(AD1781/2000))))*SQRT(2*Basic!$C$4*9.81)*Tool!$B$125)+(COS(RADIANS(90-DEGREES(ASIN(AD1781/2000))))*SQRT(2*Basic!$C$4*9.81)*COS(RADIANS(90-DEGREES(ASIN(AD1781/2000))))*SQRT(2*Basic!$C$4*9.81))))*SIN(RADIANS(AK1781))*(SQRT((SIN(RADIANS(90-DEGREES(ASIN(AD1781/2000))))*SQRT(2*Basic!$C$4*9.81)*Tool!$B$125*SIN(RADIANS(90-DEGREES(ASIN(AD1781/2000))))*SQRT(2*Basic!$C$4*9.81)*Tool!$B$125)+(COS(RADIANS(90-DEGREES(ASIN(AD1781/2000))))*SQRT(2*Basic!$C$4*9.81)*COS(RADIANS(90-DEGREES(ASIN(AD1781/2000))))*SQRT(2*Basic!$C$4*9.81))))*SIN(RADIANS(AK1781)))-19.62*(-Basic!$C$3))))*(SQRT((SIN(RADIANS(90-DEGREES(ASIN(AD1781/2000))))*SQRT(2*Basic!$C$4*9.81)*Tool!$B$125*SIN(RADIANS(90-DEGREES(ASIN(AD1781/2000))))*SQRT(2*Basic!$C$4*9.81)*Tool!$B$125)+(COS(RADIANS(90-DEGREES(ASIN(AD1781/2000))))*SQRT(2*Basic!$C$4*9.81)*COS(RADIANS(90-DEGREES(ASIN(AD1781/2000))))*SQRT(2*Basic!$C$4*9.81))))*COS(RADIANS(AK1781))</f>
        <v>3.8073565965243867</v>
      </c>
    </row>
    <row r="1782" spans="6:45" x14ac:dyDescent="0.3">
      <c r="F1782">
        <v>1780</v>
      </c>
      <c r="G1782" s="31">
        <f t="shared" si="176"/>
        <v>5.2475139825161614</v>
      </c>
      <c r="H1782" s="35">
        <f>Tool!$E$10+('Trajectory Map'!G1782*SIN(RADIANS(90-2*DEGREES(ASIN($D$5/2000))))/COS(RADIANS(90-2*DEGREES(ASIN($D$5/2000))))-('Trajectory Map'!G1782*'Trajectory Map'!G1782/((VLOOKUP($D$5,$AD$3:$AR$2002,15,FALSE)*4*COS(RADIANS(90-2*DEGREES(ASIN($D$5/2000))))*COS(RADIANS(90-2*DEGREES(ASIN($D$5/2000))))))))</f>
        <v>1.3025778330254711</v>
      </c>
      <c r="AD1782" s="33">
        <f t="shared" si="180"/>
        <v>1780</v>
      </c>
      <c r="AE1782" s="33">
        <f t="shared" si="177"/>
        <v>911.92104921423982</v>
      </c>
      <c r="AH1782" s="33">
        <f t="shared" si="178"/>
        <v>62.873246882726036</v>
      </c>
      <c r="AI1782" s="33">
        <f t="shared" si="179"/>
        <v>27.126753117273964</v>
      </c>
      <c r="AK1782" s="75">
        <f t="shared" si="181"/>
        <v>-35.746493765452072</v>
      </c>
      <c r="AN1782" s="64"/>
      <c r="AQ1782" s="64"/>
      <c r="AR1782" s="75">
        <f>(SQRT((SIN(RADIANS(90-DEGREES(ASIN(AD1782/2000))))*SQRT(2*Basic!$C$4*9.81)*Tool!$B$125*SIN(RADIANS(90-DEGREES(ASIN(AD1782/2000))))*SQRT(2*Basic!$C$4*9.81)*Tool!$B$125)+(COS(RADIANS(90-DEGREES(ASIN(AD1782/2000))))*SQRT(2*Basic!$C$4*9.81)*COS(RADIANS(90-DEGREES(ASIN(AD1782/2000))))*SQRT(2*Basic!$C$4*9.81))))*(SQRT((SIN(RADIANS(90-DEGREES(ASIN(AD1782/2000))))*SQRT(2*Basic!$C$4*9.81)*Tool!$B$125*SIN(RADIANS(90-DEGREES(ASIN(AD1782/2000))))*SQRT(2*Basic!$C$4*9.81)*Tool!$B$125)+(COS(RADIANS(90-DEGREES(ASIN(AD1782/2000))))*SQRT(2*Basic!$C$4*9.81)*COS(RADIANS(90-DEGREES(ASIN(AD1782/2000))))*SQRT(2*Basic!$C$4*9.81))))/(2*9.81)</f>
        <v>1.6770563559999994</v>
      </c>
      <c r="AS1782" s="75">
        <f>(1/9.81)*((SQRT((SIN(RADIANS(90-DEGREES(ASIN(AD1782/2000))))*SQRT(2*Basic!$C$4*9.81)*Tool!$B$125*SIN(RADIANS(90-DEGREES(ASIN(AD1782/2000))))*SQRT(2*Basic!$C$4*9.81)*Tool!$B$125)+(COS(RADIANS(90-DEGREES(ASIN(AD1782/2000))))*SQRT(2*Basic!$C$4*9.81)*COS(RADIANS(90-DEGREES(ASIN(AD1782/2000))))*SQRT(2*Basic!$C$4*9.81))))*SIN(RADIANS(AK1782))+(SQRT(((SQRT((SIN(RADIANS(90-DEGREES(ASIN(AD1782/2000))))*SQRT(2*Basic!$C$4*9.81)*Tool!$B$125*SIN(RADIANS(90-DEGREES(ASIN(AD1782/2000))))*SQRT(2*Basic!$C$4*9.81)*Tool!$B$125)+(COS(RADIANS(90-DEGREES(ASIN(AD1782/2000))))*SQRT(2*Basic!$C$4*9.81)*COS(RADIANS(90-DEGREES(ASIN(AD1782/2000))))*SQRT(2*Basic!$C$4*9.81))))*SIN(RADIANS(AK1782))*(SQRT((SIN(RADIANS(90-DEGREES(ASIN(AD1782/2000))))*SQRT(2*Basic!$C$4*9.81)*Tool!$B$125*SIN(RADIANS(90-DEGREES(ASIN(AD1782/2000))))*SQRT(2*Basic!$C$4*9.81)*Tool!$B$125)+(COS(RADIANS(90-DEGREES(ASIN(AD1782/2000))))*SQRT(2*Basic!$C$4*9.81)*COS(RADIANS(90-DEGREES(ASIN(AD1782/2000))))*SQRT(2*Basic!$C$4*9.81))))*SIN(RADIANS(AK1782)))-19.62*(-Basic!$C$3))))*(SQRT((SIN(RADIANS(90-DEGREES(ASIN(AD1782/2000))))*SQRT(2*Basic!$C$4*9.81)*Tool!$B$125*SIN(RADIANS(90-DEGREES(ASIN(AD1782/2000))))*SQRT(2*Basic!$C$4*9.81)*Tool!$B$125)+(COS(RADIANS(90-DEGREES(ASIN(AD1782/2000))))*SQRT(2*Basic!$C$4*9.81)*COS(RADIANS(90-DEGREES(ASIN(AD1782/2000))))*SQRT(2*Basic!$C$4*9.81))))*COS(RADIANS(AK1782))</f>
        <v>3.7987178984161871</v>
      </c>
    </row>
    <row r="1783" spans="6:45" x14ac:dyDescent="0.3">
      <c r="F1783">
        <v>1781</v>
      </c>
      <c r="G1783" s="31">
        <f t="shared" si="176"/>
        <v>5.250462024079372</v>
      </c>
      <c r="H1783" s="35">
        <f>Tool!$E$10+('Trajectory Map'!G1783*SIN(RADIANS(90-2*DEGREES(ASIN($D$5/2000))))/COS(RADIANS(90-2*DEGREES(ASIN($D$5/2000))))-('Trajectory Map'!G1783*'Trajectory Map'!G1783/((VLOOKUP($D$5,$AD$3:$AR$2002,15,FALSE)*4*COS(RADIANS(90-2*DEGREES(ASIN($D$5/2000))))*COS(RADIANS(90-2*DEGREES(ASIN($D$5/2000))))))))</f>
        <v>1.2968634067837588</v>
      </c>
      <c r="AD1783" s="33">
        <f t="shared" si="180"/>
        <v>1781</v>
      </c>
      <c r="AE1783" s="33">
        <f t="shared" si="177"/>
        <v>909.96648289923291</v>
      </c>
      <c r="AH1783" s="33">
        <f t="shared" si="178"/>
        <v>62.93614404048062</v>
      </c>
      <c r="AI1783" s="33">
        <f t="shared" si="179"/>
        <v>27.06385595951938</v>
      </c>
      <c r="AK1783" s="75">
        <f t="shared" si="181"/>
        <v>-35.872288080961241</v>
      </c>
      <c r="AN1783" s="64"/>
      <c r="AQ1783" s="64"/>
      <c r="AR1783" s="75">
        <f>(SQRT((SIN(RADIANS(90-DEGREES(ASIN(AD1783/2000))))*SQRT(2*Basic!$C$4*9.81)*Tool!$B$125*SIN(RADIANS(90-DEGREES(ASIN(AD1783/2000))))*SQRT(2*Basic!$C$4*9.81)*Tool!$B$125)+(COS(RADIANS(90-DEGREES(ASIN(AD1783/2000))))*SQRT(2*Basic!$C$4*9.81)*COS(RADIANS(90-DEGREES(ASIN(AD1783/2000))))*SQRT(2*Basic!$C$4*9.81))))*(SQRT((SIN(RADIANS(90-DEGREES(ASIN(AD1783/2000))))*SQRT(2*Basic!$C$4*9.81)*Tool!$B$125*SIN(RADIANS(90-DEGREES(ASIN(AD1783/2000))))*SQRT(2*Basic!$C$4*9.81)*Tool!$B$125)+(COS(RADIANS(90-DEGREES(ASIN(AD1783/2000))))*SQRT(2*Basic!$C$4*9.81)*COS(RADIANS(90-DEGREES(ASIN(AD1783/2000))))*SQRT(2*Basic!$C$4*9.81))))/(2*9.81)</f>
        <v>1.6780110244899999</v>
      </c>
      <c r="AS1783" s="75">
        <f>(1/9.81)*((SQRT((SIN(RADIANS(90-DEGREES(ASIN(AD1783/2000))))*SQRT(2*Basic!$C$4*9.81)*Tool!$B$125*SIN(RADIANS(90-DEGREES(ASIN(AD1783/2000))))*SQRT(2*Basic!$C$4*9.81)*Tool!$B$125)+(COS(RADIANS(90-DEGREES(ASIN(AD1783/2000))))*SQRT(2*Basic!$C$4*9.81)*COS(RADIANS(90-DEGREES(ASIN(AD1783/2000))))*SQRT(2*Basic!$C$4*9.81))))*SIN(RADIANS(AK1783))+(SQRT(((SQRT((SIN(RADIANS(90-DEGREES(ASIN(AD1783/2000))))*SQRT(2*Basic!$C$4*9.81)*Tool!$B$125*SIN(RADIANS(90-DEGREES(ASIN(AD1783/2000))))*SQRT(2*Basic!$C$4*9.81)*Tool!$B$125)+(COS(RADIANS(90-DEGREES(ASIN(AD1783/2000))))*SQRT(2*Basic!$C$4*9.81)*COS(RADIANS(90-DEGREES(ASIN(AD1783/2000))))*SQRT(2*Basic!$C$4*9.81))))*SIN(RADIANS(AK1783))*(SQRT((SIN(RADIANS(90-DEGREES(ASIN(AD1783/2000))))*SQRT(2*Basic!$C$4*9.81)*Tool!$B$125*SIN(RADIANS(90-DEGREES(ASIN(AD1783/2000))))*SQRT(2*Basic!$C$4*9.81)*Tool!$B$125)+(COS(RADIANS(90-DEGREES(ASIN(AD1783/2000))))*SQRT(2*Basic!$C$4*9.81)*COS(RADIANS(90-DEGREES(ASIN(AD1783/2000))))*SQRT(2*Basic!$C$4*9.81))))*SIN(RADIANS(AK1783)))-19.62*(-Basic!$C$3))))*(SQRT((SIN(RADIANS(90-DEGREES(ASIN(AD1783/2000))))*SQRT(2*Basic!$C$4*9.81)*Tool!$B$125*SIN(RADIANS(90-DEGREES(ASIN(AD1783/2000))))*SQRT(2*Basic!$C$4*9.81)*Tool!$B$125)+(COS(RADIANS(90-DEGREES(ASIN(AD1783/2000))))*SQRT(2*Basic!$C$4*9.81)*COS(RADIANS(90-DEGREES(ASIN(AD1783/2000))))*SQRT(2*Basic!$C$4*9.81))))*COS(RADIANS(AK1783))</f>
        <v>3.7900554491578484</v>
      </c>
    </row>
    <row r="1784" spans="6:45" x14ac:dyDescent="0.3">
      <c r="F1784">
        <v>1782</v>
      </c>
      <c r="G1784" s="31">
        <f t="shared" si="176"/>
        <v>5.2534100656425835</v>
      </c>
      <c r="H1784" s="35">
        <f>Tool!$E$10+('Trajectory Map'!G1784*SIN(RADIANS(90-2*DEGREES(ASIN($D$5/2000))))/COS(RADIANS(90-2*DEGREES(ASIN($D$5/2000))))-('Trajectory Map'!G1784*'Trajectory Map'!G1784/((VLOOKUP($D$5,$AD$3:$AR$2002,15,FALSE)*4*COS(RADIANS(90-2*DEGREES(ASIN($D$5/2000))))*COS(RADIANS(90-2*DEGREES(ASIN($D$5/2000))))))))</f>
        <v>1.2911455269485312</v>
      </c>
      <c r="AD1784" s="33">
        <f t="shared" si="180"/>
        <v>1782</v>
      </c>
      <c r="AE1784" s="33">
        <f t="shared" si="177"/>
        <v>908.00660790547113</v>
      </c>
      <c r="AH1784" s="33">
        <f t="shared" si="178"/>
        <v>62.999176627733149</v>
      </c>
      <c r="AI1784" s="33">
        <f t="shared" si="179"/>
        <v>27.000823372266851</v>
      </c>
      <c r="AK1784" s="75">
        <f t="shared" si="181"/>
        <v>-35.998353255466299</v>
      </c>
      <c r="AN1784" s="64"/>
      <c r="AQ1784" s="64"/>
      <c r="AR1784" s="75">
        <f>(SQRT((SIN(RADIANS(90-DEGREES(ASIN(AD1784/2000))))*SQRT(2*Basic!$C$4*9.81)*Tool!$B$125*SIN(RADIANS(90-DEGREES(ASIN(AD1784/2000))))*SQRT(2*Basic!$C$4*9.81)*Tool!$B$125)+(COS(RADIANS(90-DEGREES(ASIN(AD1784/2000))))*SQRT(2*Basic!$C$4*9.81)*COS(RADIANS(90-DEGREES(ASIN(AD1784/2000))))*SQRT(2*Basic!$C$4*9.81))))*(SQRT((SIN(RADIANS(90-DEGREES(ASIN(AD1784/2000))))*SQRT(2*Basic!$C$4*9.81)*Tool!$B$125*SIN(RADIANS(90-DEGREES(ASIN(AD1784/2000))))*SQRT(2*Basic!$C$4*9.81)*Tool!$B$125)+(COS(RADIANS(90-DEGREES(ASIN(AD1784/2000))))*SQRT(2*Basic!$C$4*9.81)*COS(RADIANS(90-DEGREES(ASIN(AD1784/2000))))*SQRT(2*Basic!$C$4*9.81))))/(2*9.81)</f>
        <v>1.67896622916</v>
      </c>
      <c r="AS1784" s="75">
        <f>(1/9.81)*((SQRT((SIN(RADIANS(90-DEGREES(ASIN(AD1784/2000))))*SQRT(2*Basic!$C$4*9.81)*Tool!$B$125*SIN(RADIANS(90-DEGREES(ASIN(AD1784/2000))))*SQRT(2*Basic!$C$4*9.81)*Tool!$B$125)+(COS(RADIANS(90-DEGREES(ASIN(AD1784/2000))))*SQRT(2*Basic!$C$4*9.81)*COS(RADIANS(90-DEGREES(ASIN(AD1784/2000))))*SQRT(2*Basic!$C$4*9.81))))*SIN(RADIANS(AK1784))+(SQRT(((SQRT((SIN(RADIANS(90-DEGREES(ASIN(AD1784/2000))))*SQRT(2*Basic!$C$4*9.81)*Tool!$B$125*SIN(RADIANS(90-DEGREES(ASIN(AD1784/2000))))*SQRT(2*Basic!$C$4*9.81)*Tool!$B$125)+(COS(RADIANS(90-DEGREES(ASIN(AD1784/2000))))*SQRT(2*Basic!$C$4*9.81)*COS(RADIANS(90-DEGREES(ASIN(AD1784/2000))))*SQRT(2*Basic!$C$4*9.81))))*SIN(RADIANS(AK1784))*(SQRT((SIN(RADIANS(90-DEGREES(ASIN(AD1784/2000))))*SQRT(2*Basic!$C$4*9.81)*Tool!$B$125*SIN(RADIANS(90-DEGREES(ASIN(AD1784/2000))))*SQRT(2*Basic!$C$4*9.81)*Tool!$B$125)+(COS(RADIANS(90-DEGREES(ASIN(AD1784/2000))))*SQRT(2*Basic!$C$4*9.81)*COS(RADIANS(90-DEGREES(ASIN(AD1784/2000))))*SQRT(2*Basic!$C$4*9.81))))*SIN(RADIANS(AK1784)))-19.62*(-Basic!$C$3))))*(SQRT((SIN(RADIANS(90-DEGREES(ASIN(AD1784/2000))))*SQRT(2*Basic!$C$4*9.81)*Tool!$B$125*SIN(RADIANS(90-DEGREES(ASIN(AD1784/2000))))*SQRT(2*Basic!$C$4*9.81)*Tool!$B$125)+(COS(RADIANS(90-DEGREES(ASIN(AD1784/2000))))*SQRT(2*Basic!$C$4*9.81)*COS(RADIANS(90-DEGREES(ASIN(AD1784/2000))))*SQRT(2*Basic!$C$4*9.81))))*COS(RADIANS(AK1784))</f>
        <v>3.7813691480821192</v>
      </c>
    </row>
    <row r="1785" spans="6:45" x14ac:dyDescent="0.3">
      <c r="F1785">
        <v>1783</v>
      </c>
      <c r="G1785" s="31">
        <f t="shared" si="176"/>
        <v>5.256358107205795</v>
      </c>
      <c r="H1785" s="35">
        <f>Tool!$E$10+('Trajectory Map'!G1785*SIN(RADIANS(90-2*DEGREES(ASIN($D$5/2000))))/COS(RADIANS(90-2*DEGREES(ASIN($D$5/2000))))-('Trajectory Map'!G1785*'Trajectory Map'!G1785/((VLOOKUP($D$5,$AD$3:$AR$2002,15,FALSE)*4*COS(RADIANS(90-2*DEGREES(ASIN($D$5/2000))))*COS(RADIANS(90-2*DEGREES(ASIN($D$5/2000))))))))</f>
        <v>1.2854241935197894</v>
      </c>
      <c r="AD1785" s="33">
        <f t="shared" si="180"/>
        <v>1783</v>
      </c>
      <c r="AE1785" s="33">
        <f t="shared" si="177"/>
        <v>906.04138978304957</v>
      </c>
      <c r="AH1785" s="33">
        <f t="shared" si="178"/>
        <v>63.062345599868827</v>
      </c>
      <c r="AI1785" s="33">
        <f t="shared" si="179"/>
        <v>26.937654400131173</v>
      </c>
      <c r="AK1785" s="75">
        <f t="shared" si="181"/>
        <v>-36.124691199737654</v>
      </c>
      <c r="AN1785" s="64"/>
      <c r="AQ1785" s="64"/>
      <c r="AR1785" s="75">
        <f>(SQRT((SIN(RADIANS(90-DEGREES(ASIN(AD1785/2000))))*SQRT(2*Basic!$C$4*9.81)*Tool!$B$125*SIN(RADIANS(90-DEGREES(ASIN(AD1785/2000))))*SQRT(2*Basic!$C$4*9.81)*Tool!$B$125)+(COS(RADIANS(90-DEGREES(ASIN(AD1785/2000))))*SQRT(2*Basic!$C$4*9.81)*COS(RADIANS(90-DEGREES(ASIN(AD1785/2000))))*SQRT(2*Basic!$C$4*9.81))))*(SQRT((SIN(RADIANS(90-DEGREES(ASIN(AD1785/2000))))*SQRT(2*Basic!$C$4*9.81)*Tool!$B$125*SIN(RADIANS(90-DEGREES(ASIN(AD1785/2000))))*SQRT(2*Basic!$C$4*9.81)*Tool!$B$125)+(COS(RADIANS(90-DEGREES(ASIN(AD1785/2000))))*SQRT(2*Basic!$C$4*9.81)*COS(RADIANS(90-DEGREES(ASIN(AD1785/2000))))*SQRT(2*Basic!$C$4*9.81))))/(2*9.81)</f>
        <v>1.6799219700099999</v>
      </c>
      <c r="AS1785" s="75">
        <f>(1/9.81)*((SQRT((SIN(RADIANS(90-DEGREES(ASIN(AD1785/2000))))*SQRT(2*Basic!$C$4*9.81)*Tool!$B$125*SIN(RADIANS(90-DEGREES(ASIN(AD1785/2000))))*SQRT(2*Basic!$C$4*9.81)*Tool!$B$125)+(COS(RADIANS(90-DEGREES(ASIN(AD1785/2000))))*SQRT(2*Basic!$C$4*9.81)*COS(RADIANS(90-DEGREES(ASIN(AD1785/2000))))*SQRT(2*Basic!$C$4*9.81))))*SIN(RADIANS(AK1785))+(SQRT(((SQRT((SIN(RADIANS(90-DEGREES(ASIN(AD1785/2000))))*SQRT(2*Basic!$C$4*9.81)*Tool!$B$125*SIN(RADIANS(90-DEGREES(ASIN(AD1785/2000))))*SQRT(2*Basic!$C$4*9.81)*Tool!$B$125)+(COS(RADIANS(90-DEGREES(ASIN(AD1785/2000))))*SQRT(2*Basic!$C$4*9.81)*COS(RADIANS(90-DEGREES(ASIN(AD1785/2000))))*SQRT(2*Basic!$C$4*9.81))))*SIN(RADIANS(AK1785))*(SQRT((SIN(RADIANS(90-DEGREES(ASIN(AD1785/2000))))*SQRT(2*Basic!$C$4*9.81)*Tool!$B$125*SIN(RADIANS(90-DEGREES(ASIN(AD1785/2000))))*SQRT(2*Basic!$C$4*9.81)*Tool!$B$125)+(COS(RADIANS(90-DEGREES(ASIN(AD1785/2000))))*SQRT(2*Basic!$C$4*9.81)*COS(RADIANS(90-DEGREES(ASIN(AD1785/2000))))*SQRT(2*Basic!$C$4*9.81))))*SIN(RADIANS(AK1785)))-19.62*(-Basic!$C$3))))*(SQRT((SIN(RADIANS(90-DEGREES(ASIN(AD1785/2000))))*SQRT(2*Basic!$C$4*9.81)*Tool!$B$125*SIN(RADIANS(90-DEGREES(ASIN(AD1785/2000))))*SQRT(2*Basic!$C$4*9.81)*Tool!$B$125)+(COS(RADIANS(90-DEGREES(ASIN(AD1785/2000))))*SQRT(2*Basic!$C$4*9.81)*COS(RADIANS(90-DEGREES(ASIN(AD1785/2000))))*SQRT(2*Basic!$C$4*9.81))))*COS(RADIANS(AK1785))</f>
        <v>3.7726588930937441</v>
      </c>
    </row>
    <row r="1786" spans="6:45" x14ac:dyDescent="0.3">
      <c r="F1786">
        <v>1784</v>
      </c>
      <c r="G1786" s="31">
        <f t="shared" si="176"/>
        <v>5.2593061487690065</v>
      </c>
      <c r="H1786" s="35">
        <f>Tool!$E$10+('Trajectory Map'!G1786*SIN(RADIANS(90-2*DEGREES(ASIN($D$5/2000))))/COS(RADIANS(90-2*DEGREES(ASIN($D$5/2000))))-('Trajectory Map'!G1786*'Trajectory Map'!G1786/((VLOOKUP($D$5,$AD$3:$AR$2002,15,FALSE)*4*COS(RADIANS(90-2*DEGREES(ASIN($D$5/2000))))*COS(RADIANS(90-2*DEGREES(ASIN($D$5/2000))))))))</f>
        <v>1.2796994064975333</v>
      </c>
      <c r="AD1786" s="33">
        <f t="shared" si="180"/>
        <v>1784</v>
      </c>
      <c r="AE1786" s="33">
        <f t="shared" si="177"/>
        <v>904.07079368819348</v>
      </c>
      <c r="AH1786" s="33">
        <f t="shared" si="178"/>
        <v>63.12565192331919</v>
      </c>
      <c r="AI1786" s="33">
        <f t="shared" si="179"/>
        <v>26.87434807668081</v>
      </c>
      <c r="AK1786" s="75">
        <f t="shared" si="181"/>
        <v>-36.251303846638379</v>
      </c>
      <c r="AN1786" s="64"/>
      <c r="AQ1786" s="64"/>
      <c r="AR1786" s="75">
        <f>(SQRT((SIN(RADIANS(90-DEGREES(ASIN(AD1786/2000))))*SQRT(2*Basic!$C$4*9.81)*Tool!$B$125*SIN(RADIANS(90-DEGREES(ASIN(AD1786/2000))))*SQRT(2*Basic!$C$4*9.81)*Tool!$B$125)+(COS(RADIANS(90-DEGREES(ASIN(AD1786/2000))))*SQRT(2*Basic!$C$4*9.81)*COS(RADIANS(90-DEGREES(ASIN(AD1786/2000))))*SQRT(2*Basic!$C$4*9.81))))*(SQRT((SIN(RADIANS(90-DEGREES(ASIN(AD1786/2000))))*SQRT(2*Basic!$C$4*9.81)*Tool!$B$125*SIN(RADIANS(90-DEGREES(ASIN(AD1786/2000))))*SQRT(2*Basic!$C$4*9.81)*Tool!$B$125)+(COS(RADIANS(90-DEGREES(ASIN(AD1786/2000))))*SQRT(2*Basic!$C$4*9.81)*COS(RADIANS(90-DEGREES(ASIN(AD1786/2000))))*SQRT(2*Basic!$C$4*9.81))))/(2*9.81)</f>
        <v>1.6808782470399997</v>
      </c>
      <c r="AS1786" s="75">
        <f>(1/9.81)*((SQRT((SIN(RADIANS(90-DEGREES(ASIN(AD1786/2000))))*SQRT(2*Basic!$C$4*9.81)*Tool!$B$125*SIN(RADIANS(90-DEGREES(ASIN(AD1786/2000))))*SQRT(2*Basic!$C$4*9.81)*Tool!$B$125)+(COS(RADIANS(90-DEGREES(ASIN(AD1786/2000))))*SQRT(2*Basic!$C$4*9.81)*COS(RADIANS(90-DEGREES(ASIN(AD1786/2000))))*SQRT(2*Basic!$C$4*9.81))))*SIN(RADIANS(AK1786))+(SQRT(((SQRT((SIN(RADIANS(90-DEGREES(ASIN(AD1786/2000))))*SQRT(2*Basic!$C$4*9.81)*Tool!$B$125*SIN(RADIANS(90-DEGREES(ASIN(AD1786/2000))))*SQRT(2*Basic!$C$4*9.81)*Tool!$B$125)+(COS(RADIANS(90-DEGREES(ASIN(AD1786/2000))))*SQRT(2*Basic!$C$4*9.81)*COS(RADIANS(90-DEGREES(ASIN(AD1786/2000))))*SQRT(2*Basic!$C$4*9.81))))*SIN(RADIANS(AK1786))*(SQRT((SIN(RADIANS(90-DEGREES(ASIN(AD1786/2000))))*SQRT(2*Basic!$C$4*9.81)*Tool!$B$125*SIN(RADIANS(90-DEGREES(ASIN(AD1786/2000))))*SQRT(2*Basic!$C$4*9.81)*Tool!$B$125)+(COS(RADIANS(90-DEGREES(ASIN(AD1786/2000))))*SQRT(2*Basic!$C$4*9.81)*COS(RADIANS(90-DEGREES(ASIN(AD1786/2000))))*SQRT(2*Basic!$C$4*9.81))))*SIN(RADIANS(AK1786)))-19.62*(-Basic!$C$3))))*(SQRT((SIN(RADIANS(90-DEGREES(ASIN(AD1786/2000))))*SQRT(2*Basic!$C$4*9.81)*Tool!$B$125*SIN(RADIANS(90-DEGREES(ASIN(AD1786/2000))))*SQRT(2*Basic!$C$4*9.81)*Tool!$B$125)+(COS(RADIANS(90-DEGREES(ASIN(AD1786/2000))))*SQRT(2*Basic!$C$4*9.81)*COS(RADIANS(90-DEGREES(ASIN(AD1786/2000))))*SQRT(2*Basic!$C$4*9.81))))*COS(RADIANS(AK1786))</f>
        <v>3.7639245806453991</v>
      </c>
    </row>
    <row r="1787" spans="6:45" x14ac:dyDescent="0.3">
      <c r="F1787">
        <v>1785</v>
      </c>
      <c r="G1787" s="31">
        <f t="shared" si="176"/>
        <v>5.2622541903322171</v>
      </c>
      <c r="H1787" s="35">
        <f>Tool!$E$10+('Trajectory Map'!G1787*SIN(RADIANS(90-2*DEGREES(ASIN($D$5/2000))))/COS(RADIANS(90-2*DEGREES(ASIN($D$5/2000))))-('Trajectory Map'!G1787*'Trajectory Map'!G1787/((VLOOKUP($D$5,$AD$3:$AR$2002,15,FALSE)*4*COS(RADIANS(90-2*DEGREES(ASIN($D$5/2000))))*COS(RADIANS(90-2*DEGREES(ASIN($D$5/2000))))))))</f>
        <v>1.2739711658817638</v>
      </c>
      <c r="AD1787" s="33">
        <f t="shared" si="180"/>
        <v>1785</v>
      </c>
      <c r="AE1787" s="33">
        <f t="shared" si="177"/>
        <v>902.09478437689688</v>
      </c>
      <c r="AH1787" s="33">
        <f t="shared" si="178"/>
        <v>63.189096575741374</v>
      </c>
      <c r="AI1787" s="33">
        <f t="shared" si="179"/>
        <v>26.810903424258626</v>
      </c>
      <c r="AK1787" s="75">
        <f t="shared" si="181"/>
        <v>-36.378193151482748</v>
      </c>
      <c r="AN1787" s="64"/>
      <c r="AQ1787" s="64"/>
      <c r="AR1787" s="75">
        <f>(SQRT((SIN(RADIANS(90-DEGREES(ASIN(AD1787/2000))))*SQRT(2*Basic!$C$4*9.81)*Tool!$B$125*SIN(RADIANS(90-DEGREES(ASIN(AD1787/2000))))*SQRT(2*Basic!$C$4*9.81)*Tool!$B$125)+(COS(RADIANS(90-DEGREES(ASIN(AD1787/2000))))*SQRT(2*Basic!$C$4*9.81)*COS(RADIANS(90-DEGREES(ASIN(AD1787/2000))))*SQRT(2*Basic!$C$4*9.81))))*(SQRT((SIN(RADIANS(90-DEGREES(ASIN(AD1787/2000))))*SQRT(2*Basic!$C$4*9.81)*Tool!$B$125*SIN(RADIANS(90-DEGREES(ASIN(AD1787/2000))))*SQRT(2*Basic!$C$4*9.81)*Tool!$B$125)+(COS(RADIANS(90-DEGREES(ASIN(AD1787/2000))))*SQRT(2*Basic!$C$4*9.81)*COS(RADIANS(90-DEGREES(ASIN(AD1787/2000))))*SQRT(2*Basic!$C$4*9.81))))/(2*9.81)</f>
        <v>1.6818350602500001</v>
      </c>
      <c r="AS1787" s="75">
        <f>(1/9.81)*((SQRT((SIN(RADIANS(90-DEGREES(ASIN(AD1787/2000))))*SQRT(2*Basic!$C$4*9.81)*Tool!$B$125*SIN(RADIANS(90-DEGREES(ASIN(AD1787/2000))))*SQRT(2*Basic!$C$4*9.81)*Tool!$B$125)+(COS(RADIANS(90-DEGREES(ASIN(AD1787/2000))))*SQRT(2*Basic!$C$4*9.81)*COS(RADIANS(90-DEGREES(ASIN(AD1787/2000))))*SQRT(2*Basic!$C$4*9.81))))*SIN(RADIANS(AK1787))+(SQRT(((SQRT((SIN(RADIANS(90-DEGREES(ASIN(AD1787/2000))))*SQRT(2*Basic!$C$4*9.81)*Tool!$B$125*SIN(RADIANS(90-DEGREES(ASIN(AD1787/2000))))*SQRT(2*Basic!$C$4*9.81)*Tool!$B$125)+(COS(RADIANS(90-DEGREES(ASIN(AD1787/2000))))*SQRT(2*Basic!$C$4*9.81)*COS(RADIANS(90-DEGREES(ASIN(AD1787/2000))))*SQRT(2*Basic!$C$4*9.81))))*SIN(RADIANS(AK1787))*(SQRT((SIN(RADIANS(90-DEGREES(ASIN(AD1787/2000))))*SQRT(2*Basic!$C$4*9.81)*Tool!$B$125*SIN(RADIANS(90-DEGREES(ASIN(AD1787/2000))))*SQRT(2*Basic!$C$4*9.81)*Tool!$B$125)+(COS(RADIANS(90-DEGREES(ASIN(AD1787/2000))))*SQRT(2*Basic!$C$4*9.81)*COS(RADIANS(90-DEGREES(ASIN(AD1787/2000))))*SQRT(2*Basic!$C$4*9.81))))*SIN(RADIANS(AK1787)))-19.62*(-Basic!$C$3))))*(SQRT((SIN(RADIANS(90-DEGREES(ASIN(AD1787/2000))))*SQRT(2*Basic!$C$4*9.81)*Tool!$B$125*SIN(RADIANS(90-DEGREES(ASIN(AD1787/2000))))*SQRT(2*Basic!$C$4*9.81)*Tool!$B$125)+(COS(RADIANS(90-DEGREES(ASIN(AD1787/2000))))*SQRT(2*Basic!$C$4*9.81)*COS(RADIANS(90-DEGREES(ASIN(AD1787/2000))))*SQRT(2*Basic!$C$4*9.81))))*COS(RADIANS(AK1787))</f>
        <v>3.7551661057131938</v>
      </c>
    </row>
    <row r="1788" spans="6:45" x14ac:dyDescent="0.3">
      <c r="F1788">
        <v>1786</v>
      </c>
      <c r="G1788" s="31">
        <f t="shared" si="176"/>
        <v>5.2652022318954286</v>
      </c>
      <c r="H1788" s="35">
        <f>Tool!$E$10+('Trajectory Map'!G1788*SIN(RADIANS(90-2*DEGREES(ASIN($D$5/2000))))/COS(RADIANS(90-2*DEGREES(ASIN($D$5/2000))))-('Trajectory Map'!G1788*'Trajectory Map'!G1788/((VLOOKUP($D$5,$AD$3:$AR$2002,15,FALSE)*4*COS(RADIANS(90-2*DEGREES(ASIN($D$5/2000))))*COS(RADIANS(90-2*DEGREES(ASIN($D$5/2000))))))))</f>
        <v>1.2682394716724801</v>
      </c>
      <c r="AD1788" s="33">
        <f t="shared" si="180"/>
        <v>1786</v>
      </c>
      <c r="AE1788" s="33">
        <f t="shared" si="177"/>
        <v>900.11332619842926</v>
      </c>
      <c r="AH1788" s="33">
        <f t="shared" si="178"/>
        <v>63.252680546201489</v>
      </c>
      <c r="AI1788" s="33">
        <f t="shared" si="179"/>
        <v>26.747319453798511</v>
      </c>
      <c r="AK1788" s="75">
        <f t="shared" si="181"/>
        <v>-36.505361092402978</v>
      </c>
      <c r="AN1788" s="64"/>
      <c r="AQ1788" s="64"/>
      <c r="AR1788" s="75">
        <f>(SQRT((SIN(RADIANS(90-DEGREES(ASIN(AD1788/2000))))*SQRT(2*Basic!$C$4*9.81)*Tool!$B$125*SIN(RADIANS(90-DEGREES(ASIN(AD1788/2000))))*SQRT(2*Basic!$C$4*9.81)*Tool!$B$125)+(COS(RADIANS(90-DEGREES(ASIN(AD1788/2000))))*SQRT(2*Basic!$C$4*9.81)*COS(RADIANS(90-DEGREES(ASIN(AD1788/2000))))*SQRT(2*Basic!$C$4*9.81))))*(SQRT((SIN(RADIANS(90-DEGREES(ASIN(AD1788/2000))))*SQRT(2*Basic!$C$4*9.81)*Tool!$B$125*SIN(RADIANS(90-DEGREES(ASIN(AD1788/2000))))*SQRT(2*Basic!$C$4*9.81)*Tool!$B$125)+(COS(RADIANS(90-DEGREES(ASIN(AD1788/2000))))*SQRT(2*Basic!$C$4*9.81)*COS(RADIANS(90-DEGREES(ASIN(AD1788/2000))))*SQRT(2*Basic!$C$4*9.81))))/(2*9.81)</f>
        <v>1.6827924096399998</v>
      </c>
      <c r="AS1788" s="75">
        <f>(1/9.81)*((SQRT((SIN(RADIANS(90-DEGREES(ASIN(AD1788/2000))))*SQRT(2*Basic!$C$4*9.81)*Tool!$B$125*SIN(RADIANS(90-DEGREES(ASIN(AD1788/2000))))*SQRT(2*Basic!$C$4*9.81)*Tool!$B$125)+(COS(RADIANS(90-DEGREES(ASIN(AD1788/2000))))*SQRT(2*Basic!$C$4*9.81)*COS(RADIANS(90-DEGREES(ASIN(AD1788/2000))))*SQRT(2*Basic!$C$4*9.81))))*SIN(RADIANS(AK1788))+(SQRT(((SQRT((SIN(RADIANS(90-DEGREES(ASIN(AD1788/2000))))*SQRT(2*Basic!$C$4*9.81)*Tool!$B$125*SIN(RADIANS(90-DEGREES(ASIN(AD1788/2000))))*SQRT(2*Basic!$C$4*9.81)*Tool!$B$125)+(COS(RADIANS(90-DEGREES(ASIN(AD1788/2000))))*SQRT(2*Basic!$C$4*9.81)*COS(RADIANS(90-DEGREES(ASIN(AD1788/2000))))*SQRT(2*Basic!$C$4*9.81))))*SIN(RADIANS(AK1788))*(SQRT((SIN(RADIANS(90-DEGREES(ASIN(AD1788/2000))))*SQRT(2*Basic!$C$4*9.81)*Tool!$B$125*SIN(RADIANS(90-DEGREES(ASIN(AD1788/2000))))*SQRT(2*Basic!$C$4*9.81)*Tool!$B$125)+(COS(RADIANS(90-DEGREES(ASIN(AD1788/2000))))*SQRT(2*Basic!$C$4*9.81)*COS(RADIANS(90-DEGREES(ASIN(AD1788/2000))))*SQRT(2*Basic!$C$4*9.81))))*SIN(RADIANS(AK1788)))-19.62*(-Basic!$C$3))))*(SQRT((SIN(RADIANS(90-DEGREES(ASIN(AD1788/2000))))*SQRT(2*Basic!$C$4*9.81)*Tool!$B$125*SIN(RADIANS(90-DEGREES(ASIN(AD1788/2000))))*SQRT(2*Basic!$C$4*9.81)*Tool!$B$125)+(COS(RADIANS(90-DEGREES(ASIN(AD1788/2000))))*SQRT(2*Basic!$C$4*9.81)*COS(RADIANS(90-DEGREES(ASIN(AD1788/2000))))*SQRT(2*Basic!$C$4*9.81))))*COS(RADIANS(AK1788))</f>
        <v>3.7463833617715991</v>
      </c>
    </row>
    <row r="1789" spans="6:45" x14ac:dyDescent="0.3">
      <c r="F1789">
        <v>1787</v>
      </c>
      <c r="G1789" s="31">
        <f t="shared" si="176"/>
        <v>5.2681502734586401</v>
      </c>
      <c r="H1789" s="35">
        <f>Tool!$E$10+('Trajectory Map'!G1789*SIN(RADIANS(90-2*DEGREES(ASIN($D$5/2000))))/COS(RADIANS(90-2*DEGREES(ASIN($D$5/2000))))-('Trajectory Map'!G1789*'Trajectory Map'!G1789/((VLOOKUP($D$5,$AD$3:$AR$2002,15,FALSE)*4*COS(RADIANS(90-2*DEGREES(ASIN($D$5/2000))))*COS(RADIANS(90-2*DEGREES(ASIN($D$5/2000))))))))</f>
        <v>1.262504323869682</v>
      </c>
      <c r="AD1789" s="33">
        <f t="shared" si="180"/>
        <v>1787</v>
      </c>
      <c r="AE1789" s="33">
        <f t="shared" si="177"/>
        <v>898.12638308870544</v>
      </c>
      <c r="AH1789" s="33">
        <f t="shared" si="178"/>
        <v>63.316404835361602</v>
      </c>
      <c r="AI1789" s="33">
        <f t="shared" si="179"/>
        <v>26.683595164638398</v>
      </c>
      <c r="AK1789" s="75">
        <f t="shared" si="181"/>
        <v>-36.632809670723205</v>
      </c>
      <c r="AN1789" s="64"/>
      <c r="AQ1789" s="64"/>
      <c r="AR1789" s="75">
        <f>(SQRT((SIN(RADIANS(90-DEGREES(ASIN(AD1789/2000))))*SQRT(2*Basic!$C$4*9.81)*Tool!$B$125*SIN(RADIANS(90-DEGREES(ASIN(AD1789/2000))))*SQRT(2*Basic!$C$4*9.81)*Tool!$B$125)+(COS(RADIANS(90-DEGREES(ASIN(AD1789/2000))))*SQRT(2*Basic!$C$4*9.81)*COS(RADIANS(90-DEGREES(ASIN(AD1789/2000))))*SQRT(2*Basic!$C$4*9.81))))*(SQRT((SIN(RADIANS(90-DEGREES(ASIN(AD1789/2000))))*SQRT(2*Basic!$C$4*9.81)*Tool!$B$125*SIN(RADIANS(90-DEGREES(ASIN(AD1789/2000))))*SQRT(2*Basic!$C$4*9.81)*Tool!$B$125)+(COS(RADIANS(90-DEGREES(ASIN(AD1789/2000))))*SQRT(2*Basic!$C$4*9.81)*COS(RADIANS(90-DEGREES(ASIN(AD1789/2000))))*SQRT(2*Basic!$C$4*9.81))))/(2*9.81)</f>
        <v>1.6837502952099999</v>
      </c>
      <c r="AS1789" s="75">
        <f>(1/9.81)*((SQRT((SIN(RADIANS(90-DEGREES(ASIN(AD1789/2000))))*SQRT(2*Basic!$C$4*9.81)*Tool!$B$125*SIN(RADIANS(90-DEGREES(ASIN(AD1789/2000))))*SQRT(2*Basic!$C$4*9.81)*Tool!$B$125)+(COS(RADIANS(90-DEGREES(ASIN(AD1789/2000))))*SQRT(2*Basic!$C$4*9.81)*COS(RADIANS(90-DEGREES(ASIN(AD1789/2000))))*SQRT(2*Basic!$C$4*9.81))))*SIN(RADIANS(AK1789))+(SQRT(((SQRT((SIN(RADIANS(90-DEGREES(ASIN(AD1789/2000))))*SQRT(2*Basic!$C$4*9.81)*Tool!$B$125*SIN(RADIANS(90-DEGREES(ASIN(AD1789/2000))))*SQRT(2*Basic!$C$4*9.81)*Tool!$B$125)+(COS(RADIANS(90-DEGREES(ASIN(AD1789/2000))))*SQRT(2*Basic!$C$4*9.81)*COS(RADIANS(90-DEGREES(ASIN(AD1789/2000))))*SQRT(2*Basic!$C$4*9.81))))*SIN(RADIANS(AK1789))*(SQRT((SIN(RADIANS(90-DEGREES(ASIN(AD1789/2000))))*SQRT(2*Basic!$C$4*9.81)*Tool!$B$125*SIN(RADIANS(90-DEGREES(ASIN(AD1789/2000))))*SQRT(2*Basic!$C$4*9.81)*Tool!$B$125)+(COS(RADIANS(90-DEGREES(ASIN(AD1789/2000))))*SQRT(2*Basic!$C$4*9.81)*COS(RADIANS(90-DEGREES(ASIN(AD1789/2000))))*SQRT(2*Basic!$C$4*9.81))))*SIN(RADIANS(AK1789)))-19.62*(-Basic!$C$3))))*(SQRT((SIN(RADIANS(90-DEGREES(ASIN(AD1789/2000))))*SQRT(2*Basic!$C$4*9.81)*Tool!$B$125*SIN(RADIANS(90-DEGREES(ASIN(AD1789/2000))))*SQRT(2*Basic!$C$4*9.81)*Tool!$B$125)+(COS(RADIANS(90-DEGREES(ASIN(AD1789/2000))))*SQRT(2*Basic!$C$4*9.81)*COS(RADIANS(90-DEGREES(ASIN(AD1789/2000))))*SQRT(2*Basic!$C$4*9.81))))*COS(RADIANS(AK1789))</f>
        <v>3.7375762407679147</v>
      </c>
    </row>
    <row r="1790" spans="6:45" x14ac:dyDescent="0.3">
      <c r="F1790">
        <v>1788</v>
      </c>
      <c r="G1790" s="31">
        <f t="shared" si="176"/>
        <v>5.2710983150218516</v>
      </c>
      <c r="H1790" s="35">
        <f>Tool!$E$10+('Trajectory Map'!G1790*SIN(RADIANS(90-2*DEGREES(ASIN($D$5/2000))))/COS(RADIANS(90-2*DEGREES(ASIN($D$5/2000))))-('Trajectory Map'!G1790*'Trajectory Map'!G1790/((VLOOKUP($D$5,$AD$3:$AR$2002,15,FALSE)*4*COS(RADIANS(90-2*DEGREES(ASIN($D$5/2000))))*COS(RADIANS(90-2*DEGREES(ASIN($D$5/2000))))))))</f>
        <v>1.2567657224733688</v>
      </c>
      <c r="AD1790" s="33">
        <f t="shared" si="180"/>
        <v>1788</v>
      </c>
      <c r="AE1790" s="33">
        <f t="shared" si="177"/>
        <v>896.13391856351473</v>
      </c>
      <c r="AH1790" s="33">
        <f t="shared" si="178"/>
        <v>63.38027045567091</v>
      </c>
      <c r="AI1790" s="33">
        <f t="shared" si="179"/>
        <v>26.61972954432909</v>
      </c>
      <c r="AK1790" s="75">
        <f t="shared" si="181"/>
        <v>-36.76054091134182</v>
      </c>
      <c r="AN1790" s="64"/>
      <c r="AQ1790" s="64"/>
      <c r="AR1790" s="75">
        <f>(SQRT((SIN(RADIANS(90-DEGREES(ASIN(AD1790/2000))))*SQRT(2*Basic!$C$4*9.81)*Tool!$B$125*SIN(RADIANS(90-DEGREES(ASIN(AD1790/2000))))*SQRT(2*Basic!$C$4*9.81)*Tool!$B$125)+(COS(RADIANS(90-DEGREES(ASIN(AD1790/2000))))*SQRT(2*Basic!$C$4*9.81)*COS(RADIANS(90-DEGREES(ASIN(AD1790/2000))))*SQRT(2*Basic!$C$4*9.81))))*(SQRT((SIN(RADIANS(90-DEGREES(ASIN(AD1790/2000))))*SQRT(2*Basic!$C$4*9.81)*Tool!$B$125*SIN(RADIANS(90-DEGREES(ASIN(AD1790/2000))))*SQRT(2*Basic!$C$4*9.81)*Tool!$B$125)+(COS(RADIANS(90-DEGREES(ASIN(AD1790/2000))))*SQRT(2*Basic!$C$4*9.81)*COS(RADIANS(90-DEGREES(ASIN(AD1790/2000))))*SQRT(2*Basic!$C$4*9.81))))/(2*9.81)</f>
        <v>1.6847087169600004</v>
      </c>
      <c r="AS1790" s="75">
        <f>(1/9.81)*((SQRT((SIN(RADIANS(90-DEGREES(ASIN(AD1790/2000))))*SQRT(2*Basic!$C$4*9.81)*Tool!$B$125*SIN(RADIANS(90-DEGREES(ASIN(AD1790/2000))))*SQRT(2*Basic!$C$4*9.81)*Tool!$B$125)+(COS(RADIANS(90-DEGREES(ASIN(AD1790/2000))))*SQRT(2*Basic!$C$4*9.81)*COS(RADIANS(90-DEGREES(ASIN(AD1790/2000))))*SQRT(2*Basic!$C$4*9.81))))*SIN(RADIANS(AK1790))+(SQRT(((SQRT((SIN(RADIANS(90-DEGREES(ASIN(AD1790/2000))))*SQRT(2*Basic!$C$4*9.81)*Tool!$B$125*SIN(RADIANS(90-DEGREES(ASIN(AD1790/2000))))*SQRT(2*Basic!$C$4*9.81)*Tool!$B$125)+(COS(RADIANS(90-DEGREES(ASIN(AD1790/2000))))*SQRT(2*Basic!$C$4*9.81)*COS(RADIANS(90-DEGREES(ASIN(AD1790/2000))))*SQRT(2*Basic!$C$4*9.81))))*SIN(RADIANS(AK1790))*(SQRT((SIN(RADIANS(90-DEGREES(ASIN(AD1790/2000))))*SQRT(2*Basic!$C$4*9.81)*Tool!$B$125*SIN(RADIANS(90-DEGREES(ASIN(AD1790/2000))))*SQRT(2*Basic!$C$4*9.81)*Tool!$B$125)+(COS(RADIANS(90-DEGREES(ASIN(AD1790/2000))))*SQRT(2*Basic!$C$4*9.81)*COS(RADIANS(90-DEGREES(ASIN(AD1790/2000))))*SQRT(2*Basic!$C$4*9.81))))*SIN(RADIANS(AK1790)))-19.62*(-Basic!$C$3))))*(SQRT((SIN(RADIANS(90-DEGREES(ASIN(AD1790/2000))))*SQRT(2*Basic!$C$4*9.81)*Tool!$B$125*SIN(RADIANS(90-DEGREES(ASIN(AD1790/2000))))*SQRT(2*Basic!$C$4*9.81)*Tool!$B$125)+(COS(RADIANS(90-DEGREES(ASIN(AD1790/2000))))*SQRT(2*Basic!$C$4*9.81)*COS(RADIANS(90-DEGREES(ASIN(AD1790/2000))))*SQRT(2*Basic!$C$4*9.81))))*COS(RADIANS(AK1790))</f>
        <v>3.7287446330961322</v>
      </c>
    </row>
    <row r="1791" spans="6:45" x14ac:dyDescent="0.3">
      <c r="F1791">
        <v>1789</v>
      </c>
      <c r="G1791" s="31">
        <f t="shared" si="176"/>
        <v>5.274046356585063</v>
      </c>
      <c r="H1791" s="35">
        <f>Tool!$E$10+('Trajectory Map'!G1791*SIN(RADIANS(90-2*DEGREES(ASIN($D$5/2000))))/COS(RADIANS(90-2*DEGREES(ASIN($D$5/2000))))-('Trajectory Map'!G1791*'Trajectory Map'!G1791/((VLOOKUP($D$5,$AD$3:$AR$2002,15,FALSE)*4*COS(RADIANS(90-2*DEGREES(ASIN($D$5/2000))))*COS(RADIANS(90-2*DEGREES(ASIN($D$5/2000))))))))</f>
        <v>1.2510236674835422</v>
      </c>
      <c r="AD1791" s="33">
        <f t="shared" si="180"/>
        <v>1789</v>
      </c>
      <c r="AE1791" s="33">
        <f t="shared" si="177"/>
        <v>894.13589571160821</v>
      </c>
      <c r="AH1791" s="33">
        <f t="shared" si="178"/>
        <v>63.444278431560733</v>
      </c>
      <c r="AI1791" s="33">
        <f t="shared" si="179"/>
        <v>26.555721568439267</v>
      </c>
      <c r="AK1791" s="75">
        <f t="shared" si="181"/>
        <v>-36.888556863121465</v>
      </c>
      <c r="AN1791" s="64"/>
      <c r="AQ1791" s="64"/>
      <c r="AR1791" s="75">
        <f>(SQRT((SIN(RADIANS(90-DEGREES(ASIN(AD1791/2000))))*SQRT(2*Basic!$C$4*9.81)*Tool!$B$125*SIN(RADIANS(90-DEGREES(ASIN(AD1791/2000))))*SQRT(2*Basic!$C$4*9.81)*Tool!$B$125)+(COS(RADIANS(90-DEGREES(ASIN(AD1791/2000))))*SQRT(2*Basic!$C$4*9.81)*COS(RADIANS(90-DEGREES(ASIN(AD1791/2000))))*SQRT(2*Basic!$C$4*9.81))))*(SQRT((SIN(RADIANS(90-DEGREES(ASIN(AD1791/2000))))*SQRT(2*Basic!$C$4*9.81)*Tool!$B$125*SIN(RADIANS(90-DEGREES(ASIN(AD1791/2000))))*SQRT(2*Basic!$C$4*9.81)*Tool!$B$125)+(COS(RADIANS(90-DEGREES(ASIN(AD1791/2000))))*SQRT(2*Basic!$C$4*9.81)*COS(RADIANS(90-DEGREES(ASIN(AD1791/2000))))*SQRT(2*Basic!$C$4*9.81))))/(2*9.81)</f>
        <v>1.6856676748900004</v>
      </c>
      <c r="AS1791" s="75">
        <f>(1/9.81)*((SQRT((SIN(RADIANS(90-DEGREES(ASIN(AD1791/2000))))*SQRT(2*Basic!$C$4*9.81)*Tool!$B$125*SIN(RADIANS(90-DEGREES(ASIN(AD1791/2000))))*SQRT(2*Basic!$C$4*9.81)*Tool!$B$125)+(COS(RADIANS(90-DEGREES(ASIN(AD1791/2000))))*SQRT(2*Basic!$C$4*9.81)*COS(RADIANS(90-DEGREES(ASIN(AD1791/2000))))*SQRT(2*Basic!$C$4*9.81))))*SIN(RADIANS(AK1791))+(SQRT(((SQRT((SIN(RADIANS(90-DEGREES(ASIN(AD1791/2000))))*SQRT(2*Basic!$C$4*9.81)*Tool!$B$125*SIN(RADIANS(90-DEGREES(ASIN(AD1791/2000))))*SQRT(2*Basic!$C$4*9.81)*Tool!$B$125)+(COS(RADIANS(90-DEGREES(ASIN(AD1791/2000))))*SQRT(2*Basic!$C$4*9.81)*COS(RADIANS(90-DEGREES(ASIN(AD1791/2000))))*SQRT(2*Basic!$C$4*9.81))))*SIN(RADIANS(AK1791))*(SQRT((SIN(RADIANS(90-DEGREES(ASIN(AD1791/2000))))*SQRT(2*Basic!$C$4*9.81)*Tool!$B$125*SIN(RADIANS(90-DEGREES(ASIN(AD1791/2000))))*SQRT(2*Basic!$C$4*9.81)*Tool!$B$125)+(COS(RADIANS(90-DEGREES(ASIN(AD1791/2000))))*SQRT(2*Basic!$C$4*9.81)*COS(RADIANS(90-DEGREES(ASIN(AD1791/2000))))*SQRT(2*Basic!$C$4*9.81))))*SIN(RADIANS(AK1791)))-19.62*(-Basic!$C$3))))*(SQRT((SIN(RADIANS(90-DEGREES(ASIN(AD1791/2000))))*SQRT(2*Basic!$C$4*9.81)*Tool!$B$125*SIN(RADIANS(90-DEGREES(ASIN(AD1791/2000))))*SQRT(2*Basic!$C$4*9.81)*Tool!$B$125)+(COS(RADIANS(90-DEGREES(ASIN(AD1791/2000))))*SQRT(2*Basic!$C$4*9.81)*COS(RADIANS(90-DEGREES(ASIN(AD1791/2000))))*SQRT(2*Basic!$C$4*9.81))))*COS(RADIANS(AK1791))</f>
        <v>3.7198884275703028</v>
      </c>
    </row>
    <row r="1792" spans="6:45" x14ac:dyDescent="0.3">
      <c r="F1792">
        <v>1790</v>
      </c>
      <c r="G1792" s="31">
        <f t="shared" si="176"/>
        <v>5.2769943981482736</v>
      </c>
      <c r="H1792" s="35">
        <f>Tool!$E$10+('Trajectory Map'!G1792*SIN(RADIANS(90-2*DEGREES(ASIN($D$5/2000))))/COS(RADIANS(90-2*DEGREES(ASIN($D$5/2000))))-('Trajectory Map'!G1792*'Trajectory Map'!G1792/((VLOOKUP($D$5,$AD$3:$AR$2002,15,FALSE)*4*COS(RADIANS(90-2*DEGREES(ASIN($D$5/2000))))*COS(RADIANS(90-2*DEGREES(ASIN($D$5/2000))))))))</f>
        <v>1.245278158900204</v>
      </c>
      <c r="AD1792" s="33">
        <f t="shared" si="180"/>
        <v>1790</v>
      </c>
      <c r="AE1792" s="33">
        <f t="shared" si="177"/>
        <v>892.13227718763767</v>
      </c>
      <c r="AH1792" s="33">
        <f t="shared" si="178"/>
        <v>63.508429799643928</v>
      </c>
      <c r="AI1792" s="33">
        <f t="shared" si="179"/>
        <v>26.491570200356072</v>
      </c>
      <c r="AK1792" s="75">
        <f t="shared" si="181"/>
        <v>-37.016859599287855</v>
      </c>
      <c r="AN1792" s="64"/>
      <c r="AQ1792" s="64"/>
      <c r="AR1792" s="75">
        <f>(SQRT((SIN(RADIANS(90-DEGREES(ASIN(AD1792/2000))))*SQRT(2*Basic!$C$4*9.81)*Tool!$B$125*SIN(RADIANS(90-DEGREES(ASIN(AD1792/2000))))*SQRT(2*Basic!$C$4*9.81)*Tool!$B$125)+(COS(RADIANS(90-DEGREES(ASIN(AD1792/2000))))*SQRT(2*Basic!$C$4*9.81)*COS(RADIANS(90-DEGREES(ASIN(AD1792/2000))))*SQRT(2*Basic!$C$4*9.81))))*(SQRT((SIN(RADIANS(90-DEGREES(ASIN(AD1792/2000))))*SQRT(2*Basic!$C$4*9.81)*Tool!$B$125*SIN(RADIANS(90-DEGREES(ASIN(AD1792/2000))))*SQRT(2*Basic!$C$4*9.81)*Tool!$B$125)+(COS(RADIANS(90-DEGREES(ASIN(AD1792/2000))))*SQRT(2*Basic!$C$4*9.81)*COS(RADIANS(90-DEGREES(ASIN(AD1792/2000))))*SQRT(2*Basic!$C$4*9.81))))/(2*9.81)</f>
        <v>1.6866271689999999</v>
      </c>
      <c r="AS1792" s="75">
        <f>(1/9.81)*((SQRT((SIN(RADIANS(90-DEGREES(ASIN(AD1792/2000))))*SQRT(2*Basic!$C$4*9.81)*Tool!$B$125*SIN(RADIANS(90-DEGREES(ASIN(AD1792/2000))))*SQRT(2*Basic!$C$4*9.81)*Tool!$B$125)+(COS(RADIANS(90-DEGREES(ASIN(AD1792/2000))))*SQRT(2*Basic!$C$4*9.81)*COS(RADIANS(90-DEGREES(ASIN(AD1792/2000))))*SQRT(2*Basic!$C$4*9.81))))*SIN(RADIANS(AK1792))+(SQRT(((SQRT((SIN(RADIANS(90-DEGREES(ASIN(AD1792/2000))))*SQRT(2*Basic!$C$4*9.81)*Tool!$B$125*SIN(RADIANS(90-DEGREES(ASIN(AD1792/2000))))*SQRT(2*Basic!$C$4*9.81)*Tool!$B$125)+(COS(RADIANS(90-DEGREES(ASIN(AD1792/2000))))*SQRT(2*Basic!$C$4*9.81)*COS(RADIANS(90-DEGREES(ASIN(AD1792/2000))))*SQRT(2*Basic!$C$4*9.81))))*SIN(RADIANS(AK1792))*(SQRT((SIN(RADIANS(90-DEGREES(ASIN(AD1792/2000))))*SQRT(2*Basic!$C$4*9.81)*Tool!$B$125*SIN(RADIANS(90-DEGREES(ASIN(AD1792/2000))))*SQRT(2*Basic!$C$4*9.81)*Tool!$B$125)+(COS(RADIANS(90-DEGREES(ASIN(AD1792/2000))))*SQRT(2*Basic!$C$4*9.81)*COS(RADIANS(90-DEGREES(ASIN(AD1792/2000))))*SQRT(2*Basic!$C$4*9.81))))*SIN(RADIANS(AK1792)))-19.62*(-Basic!$C$3))))*(SQRT((SIN(RADIANS(90-DEGREES(ASIN(AD1792/2000))))*SQRT(2*Basic!$C$4*9.81)*Tool!$B$125*SIN(RADIANS(90-DEGREES(ASIN(AD1792/2000))))*SQRT(2*Basic!$C$4*9.81)*Tool!$B$125)+(COS(RADIANS(90-DEGREES(ASIN(AD1792/2000))))*SQRT(2*Basic!$C$4*9.81)*COS(RADIANS(90-DEGREES(ASIN(AD1792/2000))))*SQRT(2*Basic!$C$4*9.81))))*COS(RADIANS(AK1792))</f>
        <v>3.7110075113972991</v>
      </c>
    </row>
    <row r="1793" spans="6:45" x14ac:dyDescent="0.3">
      <c r="F1793">
        <v>1791</v>
      </c>
      <c r="G1793" s="31">
        <f t="shared" si="176"/>
        <v>5.2799424397114851</v>
      </c>
      <c r="H1793" s="35">
        <f>Tool!$E$10+('Trajectory Map'!G1793*SIN(RADIANS(90-2*DEGREES(ASIN($D$5/2000))))/COS(RADIANS(90-2*DEGREES(ASIN($D$5/2000))))-('Trajectory Map'!G1793*'Trajectory Map'!G1793/((VLOOKUP($D$5,$AD$3:$AR$2002,15,FALSE)*4*COS(RADIANS(90-2*DEGREES(ASIN($D$5/2000))))*COS(RADIANS(90-2*DEGREES(ASIN($D$5/2000))))))))</f>
        <v>1.2395291967233488</v>
      </c>
      <c r="AD1793" s="33">
        <f t="shared" si="180"/>
        <v>1791</v>
      </c>
      <c r="AE1793" s="33">
        <f t="shared" si="177"/>
        <v>890.12302520494325</v>
      </c>
      <c r="AH1793" s="33">
        <f t="shared" si="178"/>
        <v>63.572725608918368</v>
      </c>
      <c r="AI1793" s="33">
        <f t="shared" si="179"/>
        <v>26.427274391081632</v>
      </c>
      <c r="AK1793" s="75">
        <f t="shared" si="181"/>
        <v>-37.145451217836737</v>
      </c>
      <c r="AN1793" s="64"/>
      <c r="AQ1793" s="64"/>
      <c r="AR1793" s="75">
        <f>(SQRT((SIN(RADIANS(90-DEGREES(ASIN(AD1793/2000))))*SQRT(2*Basic!$C$4*9.81)*Tool!$B$125*SIN(RADIANS(90-DEGREES(ASIN(AD1793/2000))))*SQRT(2*Basic!$C$4*9.81)*Tool!$B$125)+(COS(RADIANS(90-DEGREES(ASIN(AD1793/2000))))*SQRT(2*Basic!$C$4*9.81)*COS(RADIANS(90-DEGREES(ASIN(AD1793/2000))))*SQRT(2*Basic!$C$4*9.81))))*(SQRT((SIN(RADIANS(90-DEGREES(ASIN(AD1793/2000))))*SQRT(2*Basic!$C$4*9.81)*Tool!$B$125*SIN(RADIANS(90-DEGREES(ASIN(AD1793/2000))))*SQRT(2*Basic!$C$4*9.81)*Tool!$B$125)+(COS(RADIANS(90-DEGREES(ASIN(AD1793/2000))))*SQRT(2*Basic!$C$4*9.81)*COS(RADIANS(90-DEGREES(ASIN(AD1793/2000))))*SQRT(2*Basic!$C$4*9.81))))/(2*9.81)</f>
        <v>1.6875871992900007</v>
      </c>
      <c r="AS1793" s="75">
        <f>(1/9.81)*((SQRT((SIN(RADIANS(90-DEGREES(ASIN(AD1793/2000))))*SQRT(2*Basic!$C$4*9.81)*Tool!$B$125*SIN(RADIANS(90-DEGREES(ASIN(AD1793/2000))))*SQRT(2*Basic!$C$4*9.81)*Tool!$B$125)+(COS(RADIANS(90-DEGREES(ASIN(AD1793/2000))))*SQRT(2*Basic!$C$4*9.81)*COS(RADIANS(90-DEGREES(ASIN(AD1793/2000))))*SQRT(2*Basic!$C$4*9.81))))*SIN(RADIANS(AK1793))+(SQRT(((SQRT((SIN(RADIANS(90-DEGREES(ASIN(AD1793/2000))))*SQRT(2*Basic!$C$4*9.81)*Tool!$B$125*SIN(RADIANS(90-DEGREES(ASIN(AD1793/2000))))*SQRT(2*Basic!$C$4*9.81)*Tool!$B$125)+(COS(RADIANS(90-DEGREES(ASIN(AD1793/2000))))*SQRT(2*Basic!$C$4*9.81)*COS(RADIANS(90-DEGREES(ASIN(AD1793/2000))))*SQRT(2*Basic!$C$4*9.81))))*SIN(RADIANS(AK1793))*(SQRT((SIN(RADIANS(90-DEGREES(ASIN(AD1793/2000))))*SQRT(2*Basic!$C$4*9.81)*Tool!$B$125*SIN(RADIANS(90-DEGREES(ASIN(AD1793/2000))))*SQRT(2*Basic!$C$4*9.81)*Tool!$B$125)+(COS(RADIANS(90-DEGREES(ASIN(AD1793/2000))))*SQRT(2*Basic!$C$4*9.81)*COS(RADIANS(90-DEGREES(ASIN(AD1793/2000))))*SQRT(2*Basic!$C$4*9.81))))*SIN(RADIANS(AK1793)))-19.62*(-Basic!$C$3))))*(SQRT((SIN(RADIANS(90-DEGREES(ASIN(AD1793/2000))))*SQRT(2*Basic!$C$4*9.81)*Tool!$B$125*SIN(RADIANS(90-DEGREES(ASIN(AD1793/2000))))*SQRT(2*Basic!$C$4*9.81)*Tool!$B$125)+(COS(RADIANS(90-DEGREES(ASIN(AD1793/2000))))*SQRT(2*Basic!$C$4*9.81)*COS(RADIANS(90-DEGREES(ASIN(AD1793/2000))))*SQRT(2*Basic!$C$4*9.81))))*COS(RADIANS(AK1793))</f>
        <v>3.7021017701490231</v>
      </c>
    </row>
    <row r="1794" spans="6:45" x14ac:dyDescent="0.3">
      <c r="F1794">
        <v>1792</v>
      </c>
      <c r="G1794" s="31">
        <f t="shared" si="176"/>
        <v>5.2828904812746966</v>
      </c>
      <c r="H1794" s="35">
        <f>Tool!$E$10+('Trajectory Map'!G1794*SIN(RADIANS(90-2*DEGREES(ASIN($D$5/2000))))/COS(RADIANS(90-2*DEGREES(ASIN($D$5/2000))))-('Trajectory Map'!G1794*'Trajectory Map'!G1794/((VLOOKUP($D$5,$AD$3:$AR$2002,15,FALSE)*4*COS(RADIANS(90-2*DEGREES(ASIN($D$5/2000))))*COS(RADIANS(90-2*DEGREES(ASIN($D$5/2000))))))))</f>
        <v>1.2337767809529803</v>
      </c>
      <c r="AD1794" s="33">
        <f t="shared" si="180"/>
        <v>1792</v>
      </c>
      <c r="AE1794" s="33">
        <f t="shared" si="177"/>
        <v>888.10810152818669</v>
      </c>
      <c r="AH1794" s="33">
        <f t="shared" si="178"/>
        <v>63.637166920974941</v>
      </c>
      <c r="AI1794" s="33">
        <f t="shared" si="179"/>
        <v>26.362833079025059</v>
      </c>
      <c r="AK1794" s="75">
        <f t="shared" si="181"/>
        <v>-37.274333841949883</v>
      </c>
      <c r="AN1794" s="64"/>
      <c r="AQ1794" s="64"/>
      <c r="AR1794" s="75">
        <f>(SQRT((SIN(RADIANS(90-DEGREES(ASIN(AD1794/2000))))*SQRT(2*Basic!$C$4*9.81)*Tool!$B$125*SIN(RADIANS(90-DEGREES(ASIN(AD1794/2000))))*SQRT(2*Basic!$C$4*9.81)*Tool!$B$125)+(COS(RADIANS(90-DEGREES(ASIN(AD1794/2000))))*SQRT(2*Basic!$C$4*9.81)*COS(RADIANS(90-DEGREES(ASIN(AD1794/2000))))*SQRT(2*Basic!$C$4*9.81))))*(SQRT((SIN(RADIANS(90-DEGREES(ASIN(AD1794/2000))))*SQRT(2*Basic!$C$4*9.81)*Tool!$B$125*SIN(RADIANS(90-DEGREES(ASIN(AD1794/2000))))*SQRT(2*Basic!$C$4*9.81)*Tool!$B$125)+(COS(RADIANS(90-DEGREES(ASIN(AD1794/2000))))*SQRT(2*Basic!$C$4*9.81)*COS(RADIANS(90-DEGREES(ASIN(AD1794/2000))))*SQRT(2*Basic!$C$4*9.81))))/(2*9.81)</f>
        <v>1.6885477657600005</v>
      </c>
      <c r="AS1794" s="75">
        <f>(1/9.81)*((SQRT((SIN(RADIANS(90-DEGREES(ASIN(AD1794/2000))))*SQRT(2*Basic!$C$4*9.81)*Tool!$B$125*SIN(RADIANS(90-DEGREES(ASIN(AD1794/2000))))*SQRT(2*Basic!$C$4*9.81)*Tool!$B$125)+(COS(RADIANS(90-DEGREES(ASIN(AD1794/2000))))*SQRT(2*Basic!$C$4*9.81)*COS(RADIANS(90-DEGREES(ASIN(AD1794/2000))))*SQRT(2*Basic!$C$4*9.81))))*SIN(RADIANS(AK1794))+(SQRT(((SQRT((SIN(RADIANS(90-DEGREES(ASIN(AD1794/2000))))*SQRT(2*Basic!$C$4*9.81)*Tool!$B$125*SIN(RADIANS(90-DEGREES(ASIN(AD1794/2000))))*SQRT(2*Basic!$C$4*9.81)*Tool!$B$125)+(COS(RADIANS(90-DEGREES(ASIN(AD1794/2000))))*SQRT(2*Basic!$C$4*9.81)*COS(RADIANS(90-DEGREES(ASIN(AD1794/2000))))*SQRT(2*Basic!$C$4*9.81))))*SIN(RADIANS(AK1794))*(SQRT((SIN(RADIANS(90-DEGREES(ASIN(AD1794/2000))))*SQRT(2*Basic!$C$4*9.81)*Tool!$B$125*SIN(RADIANS(90-DEGREES(ASIN(AD1794/2000))))*SQRT(2*Basic!$C$4*9.81)*Tool!$B$125)+(COS(RADIANS(90-DEGREES(ASIN(AD1794/2000))))*SQRT(2*Basic!$C$4*9.81)*COS(RADIANS(90-DEGREES(ASIN(AD1794/2000))))*SQRT(2*Basic!$C$4*9.81))))*SIN(RADIANS(AK1794)))-19.62*(-Basic!$C$3))))*(SQRT((SIN(RADIANS(90-DEGREES(ASIN(AD1794/2000))))*SQRT(2*Basic!$C$4*9.81)*Tool!$B$125*SIN(RADIANS(90-DEGREES(ASIN(AD1794/2000))))*SQRT(2*Basic!$C$4*9.81)*Tool!$B$125)+(COS(RADIANS(90-DEGREES(ASIN(AD1794/2000))))*SQRT(2*Basic!$C$4*9.81)*COS(RADIANS(90-DEGREES(ASIN(AD1794/2000))))*SQRT(2*Basic!$C$4*9.81))))*COS(RADIANS(AK1794))</f>
        <v>3.6931710877339974</v>
      </c>
    </row>
    <row r="1795" spans="6:45" x14ac:dyDescent="0.3">
      <c r="F1795">
        <v>1793</v>
      </c>
      <c r="G1795" s="31">
        <f t="shared" ref="G1795:G1858" si="182">F1795*$AV$2/2000</f>
        <v>5.2858385228379081</v>
      </c>
      <c r="H1795" s="35">
        <f>Tool!$E$10+('Trajectory Map'!G1795*SIN(RADIANS(90-2*DEGREES(ASIN($D$5/2000))))/COS(RADIANS(90-2*DEGREES(ASIN($D$5/2000))))-('Trajectory Map'!G1795*'Trajectory Map'!G1795/((VLOOKUP($D$5,$AD$3:$AR$2002,15,FALSE)*4*COS(RADIANS(90-2*DEGREES(ASIN($D$5/2000))))*COS(RADIANS(90-2*DEGREES(ASIN($D$5/2000))))))))</f>
        <v>1.2280209115890974</v>
      </c>
      <c r="AD1795" s="33">
        <f t="shared" si="180"/>
        <v>1793</v>
      </c>
      <c r="AE1795" s="33">
        <f t="shared" si="177"/>
        <v>886.08746746582528</v>
      </c>
      <c r="AH1795" s="33">
        <f t="shared" si="178"/>
        <v>63.70175481020997</v>
      </c>
      <c r="AI1795" s="33">
        <f t="shared" si="179"/>
        <v>26.29824518979003</v>
      </c>
      <c r="AK1795" s="75">
        <f t="shared" si="181"/>
        <v>-37.403509620419939</v>
      </c>
      <c r="AN1795" s="64"/>
      <c r="AQ1795" s="64"/>
      <c r="AR1795" s="75">
        <f>(SQRT((SIN(RADIANS(90-DEGREES(ASIN(AD1795/2000))))*SQRT(2*Basic!$C$4*9.81)*Tool!$B$125*SIN(RADIANS(90-DEGREES(ASIN(AD1795/2000))))*SQRT(2*Basic!$C$4*9.81)*Tool!$B$125)+(COS(RADIANS(90-DEGREES(ASIN(AD1795/2000))))*SQRT(2*Basic!$C$4*9.81)*COS(RADIANS(90-DEGREES(ASIN(AD1795/2000))))*SQRT(2*Basic!$C$4*9.81))))*(SQRT((SIN(RADIANS(90-DEGREES(ASIN(AD1795/2000))))*SQRT(2*Basic!$C$4*9.81)*Tool!$B$125*SIN(RADIANS(90-DEGREES(ASIN(AD1795/2000))))*SQRT(2*Basic!$C$4*9.81)*Tool!$B$125)+(COS(RADIANS(90-DEGREES(ASIN(AD1795/2000))))*SQRT(2*Basic!$C$4*9.81)*COS(RADIANS(90-DEGREES(ASIN(AD1795/2000))))*SQRT(2*Basic!$C$4*9.81))))/(2*9.81)</f>
        <v>1.6895088684100001</v>
      </c>
      <c r="AS1795" s="75">
        <f>(1/9.81)*((SQRT((SIN(RADIANS(90-DEGREES(ASIN(AD1795/2000))))*SQRT(2*Basic!$C$4*9.81)*Tool!$B$125*SIN(RADIANS(90-DEGREES(ASIN(AD1795/2000))))*SQRT(2*Basic!$C$4*9.81)*Tool!$B$125)+(COS(RADIANS(90-DEGREES(ASIN(AD1795/2000))))*SQRT(2*Basic!$C$4*9.81)*COS(RADIANS(90-DEGREES(ASIN(AD1795/2000))))*SQRT(2*Basic!$C$4*9.81))))*SIN(RADIANS(AK1795))+(SQRT(((SQRT((SIN(RADIANS(90-DEGREES(ASIN(AD1795/2000))))*SQRT(2*Basic!$C$4*9.81)*Tool!$B$125*SIN(RADIANS(90-DEGREES(ASIN(AD1795/2000))))*SQRT(2*Basic!$C$4*9.81)*Tool!$B$125)+(COS(RADIANS(90-DEGREES(ASIN(AD1795/2000))))*SQRT(2*Basic!$C$4*9.81)*COS(RADIANS(90-DEGREES(ASIN(AD1795/2000))))*SQRT(2*Basic!$C$4*9.81))))*SIN(RADIANS(AK1795))*(SQRT((SIN(RADIANS(90-DEGREES(ASIN(AD1795/2000))))*SQRT(2*Basic!$C$4*9.81)*Tool!$B$125*SIN(RADIANS(90-DEGREES(ASIN(AD1795/2000))))*SQRT(2*Basic!$C$4*9.81)*Tool!$B$125)+(COS(RADIANS(90-DEGREES(ASIN(AD1795/2000))))*SQRT(2*Basic!$C$4*9.81)*COS(RADIANS(90-DEGREES(ASIN(AD1795/2000))))*SQRT(2*Basic!$C$4*9.81))))*SIN(RADIANS(AK1795)))-19.62*(-Basic!$C$3))))*(SQRT((SIN(RADIANS(90-DEGREES(ASIN(AD1795/2000))))*SQRT(2*Basic!$C$4*9.81)*Tool!$B$125*SIN(RADIANS(90-DEGREES(ASIN(AD1795/2000))))*SQRT(2*Basic!$C$4*9.81)*Tool!$B$125)+(COS(RADIANS(90-DEGREES(ASIN(AD1795/2000))))*SQRT(2*Basic!$C$4*9.81)*COS(RADIANS(90-DEGREES(ASIN(AD1795/2000))))*SQRT(2*Basic!$C$4*9.81))))*COS(RADIANS(AK1795))</f>
        <v>3.6842153463683567</v>
      </c>
    </row>
    <row r="1796" spans="6:45" x14ac:dyDescent="0.3">
      <c r="F1796">
        <v>1794</v>
      </c>
      <c r="G1796" s="31">
        <f t="shared" si="182"/>
        <v>5.2887865644011196</v>
      </c>
      <c r="H1796" s="35">
        <f>Tool!$E$10+('Trajectory Map'!G1796*SIN(RADIANS(90-2*DEGREES(ASIN($D$5/2000))))/COS(RADIANS(90-2*DEGREES(ASIN($D$5/2000))))-('Trajectory Map'!G1796*'Trajectory Map'!G1796/((VLOOKUP($D$5,$AD$3:$AR$2002,15,FALSE)*4*COS(RADIANS(90-2*DEGREES(ASIN($D$5/2000))))*COS(RADIANS(90-2*DEGREES(ASIN($D$5/2000))))))))</f>
        <v>1.2222615886316994</v>
      </c>
      <c r="AD1796" s="33">
        <f t="shared" si="180"/>
        <v>1794</v>
      </c>
      <c r="AE1796" s="33">
        <f t="shared" ref="AE1796:AE1859" si="183">SQRT($AC$7-(AD1796*AD1796))</f>
        <v>884.06108386242181</v>
      </c>
      <c r="AH1796" s="33">
        <f t="shared" ref="AH1796:AH1859" si="184">DEGREES(ASIN(AD1796/2000))</f>
        <v>63.766490364042411</v>
      </c>
      <c r="AI1796" s="33">
        <f t="shared" ref="AI1796:AI1859" si="185">90-AH1796</f>
        <v>26.233509635957589</v>
      </c>
      <c r="AK1796" s="75">
        <f t="shared" si="181"/>
        <v>-37.532980728084823</v>
      </c>
      <c r="AN1796" s="64"/>
      <c r="AQ1796" s="64"/>
      <c r="AR1796" s="75">
        <f>(SQRT((SIN(RADIANS(90-DEGREES(ASIN(AD1796/2000))))*SQRT(2*Basic!$C$4*9.81)*Tool!$B$125*SIN(RADIANS(90-DEGREES(ASIN(AD1796/2000))))*SQRT(2*Basic!$C$4*9.81)*Tool!$B$125)+(COS(RADIANS(90-DEGREES(ASIN(AD1796/2000))))*SQRT(2*Basic!$C$4*9.81)*COS(RADIANS(90-DEGREES(ASIN(AD1796/2000))))*SQRT(2*Basic!$C$4*9.81))))*(SQRT((SIN(RADIANS(90-DEGREES(ASIN(AD1796/2000))))*SQRT(2*Basic!$C$4*9.81)*Tool!$B$125*SIN(RADIANS(90-DEGREES(ASIN(AD1796/2000))))*SQRT(2*Basic!$C$4*9.81)*Tool!$B$125)+(COS(RADIANS(90-DEGREES(ASIN(AD1796/2000))))*SQRT(2*Basic!$C$4*9.81)*COS(RADIANS(90-DEGREES(ASIN(AD1796/2000))))*SQRT(2*Basic!$C$4*9.81))))/(2*9.81)</f>
        <v>1.6904705072399999</v>
      </c>
      <c r="AS1796" s="75">
        <f>(1/9.81)*((SQRT((SIN(RADIANS(90-DEGREES(ASIN(AD1796/2000))))*SQRT(2*Basic!$C$4*9.81)*Tool!$B$125*SIN(RADIANS(90-DEGREES(ASIN(AD1796/2000))))*SQRT(2*Basic!$C$4*9.81)*Tool!$B$125)+(COS(RADIANS(90-DEGREES(ASIN(AD1796/2000))))*SQRT(2*Basic!$C$4*9.81)*COS(RADIANS(90-DEGREES(ASIN(AD1796/2000))))*SQRT(2*Basic!$C$4*9.81))))*SIN(RADIANS(AK1796))+(SQRT(((SQRT((SIN(RADIANS(90-DEGREES(ASIN(AD1796/2000))))*SQRT(2*Basic!$C$4*9.81)*Tool!$B$125*SIN(RADIANS(90-DEGREES(ASIN(AD1796/2000))))*SQRT(2*Basic!$C$4*9.81)*Tool!$B$125)+(COS(RADIANS(90-DEGREES(ASIN(AD1796/2000))))*SQRT(2*Basic!$C$4*9.81)*COS(RADIANS(90-DEGREES(ASIN(AD1796/2000))))*SQRT(2*Basic!$C$4*9.81))))*SIN(RADIANS(AK1796))*(SQRT((SIN(RADIANS(90-DEGREES(ASIN(AD1796/2000))))*SQRT(2*Basic!$C$4*9.81)*Tool!$B$125*SIN(RADIANS(90-DEGREES(ASIN(AD1796/2000))))*SQRT(2*Basic!$C$4*9.81)*Tool!$B$125)+(COS(RADIANS(90-DEGREES(ASIN(AD1796/2000))))*SQRT(2*Basic!$C$4*9.81)*COS(RADIANS(90-DEGREES(ASIN(AD1796/2000))))*SQRT(2*Basic!$C$4*9.81))))*SIN(RADIANS(AK1796)))-19.62*(-Basic!$C$3))))*(SQRT((SIN(RADIANS(90-DEGREES(ASIN(AD1796/2000))))*SQRT(2*Basic!$C$4*9.81)*Tool!$B$125*SIN(RADIANS(90-DEGREES(ASIN(AD1796/2000))))*SQRT(2*Basic!$C$4*9.81)*Tool!$B$125)+(COS(RADIANS(90-DEGREES(ASIN(AD1796/2000))))*SQRT(2*Basic!$C$4*9.81)*COS(RADIANS(90-DEGREES(ASIN(AD1796/2000))))*SQRT(2*Basic!$C$4*9.81))))*COS(RADIANS(AK1796))</f>
        <v>3.6752344265461994</v>
      </c>
    </row>
    <row r="1797" spans="6:45" x14ac:dyDescent="0.3">
      <c r="F1797">
        <v>1795</v>
      </c>
      <c r="G1797" s="31">
        <f t="shared" si="182"/>
        <v>5.2917346059643302</v>
      </c>
      <c r="H1797" s="35">
        <f>Tool!$E$10+('Trajectory Map'!G1797*SIN(RADIANS(90-2*DEGREES(ASIN($D$5/2000))))/COS(RADIANS(90-2*DEGREES(ASIN($D$5/2000))))-('Trajectory Map'!G1797*'Trajectory Map'!G1797/((VLOOKUP($D$5,$AD$3:$AR$2002,15,FALSE)*4*COS(RADIANS(90-2*DEGREES(ASIN($D$5/2000))))*COS(RADIANS(90-2*DEGREES(ASIN($D$5/2000))))))))</f>
        <v>1.2164988120807907</v>
      </c>
      <c r="AD1797" s="33">
        <f t="shared" ref="AD1797:AD1860" si="186">AD1796+1</f>
        <v>1795</v>
      </c>
      <c r="AE1797" s="33">
        <f t="shared" si="183"/>
        <v>882.02891109078735</v>
      </c>
      <c r="AH1797" s="33">
        <f t="shared" si="184"/>
        <v>63.8313746831356</v>
      </c>
      <c r="AI1797" s="33">
        <f t="shared" si="185"/>
        <v>26.1686253168644</v>
      </c>
      <c r="AK1797" s="75">
        <f t="shared" ref="AK1797:AK1860" si="187">90-(AH1797*2)</f>
        <v>-37.6627493662712</v>
      </c>
      <c r="AN1797" s="64"/>
      <c r="AQ1797" s="64"/>
      <c r="AR1797" s="75">
        <f>(SQRT((SIN(RADIANS(90-DEGREES(ASIN(AD1797/2000))))*SQRT(2*Basic!$C$4*9.81)*Tool!$B$125*SIN(RADIANS(90-DEGREES(ASIN(AD1797/2000))))*SQRT(2*Basic!$C$4*9.81)*Tool!$B$125)+(COS(RADIANS(90-DEGREES(ASIN(AD1797/2000))))*SQRT(2*Basic!$C$4*9.81)*COS(RADIANS(90-DEGREES(ASIN(AD1797/2000))))*SQRT(2*Basic!$C$4*9.81))))*(SQRT((SIN(RADIANS(90-DEGREES(ASIN(AD1797/2000))))*SQRT(2*Basic!$C$4*9.81)*Tool!$B$125*SIN(RADIANS(90-DEGREES(ASIN(AD1797/2000))))*SQRT(2*Basic!$C$4*9.81)*Tool!$B$125)+(COS(RADIANS(90-DEGREES(ASIN(AD1797/2000))))*SQRT(2*Basic!$C$4*9.81)*COS(RADIANS(90-DEGREES(ASIN(AD1797/2000))))*SQRT(2*Basic!$C$4*9.81))))/(2*9.81)</f>
        <v>1.6914326822499999</v>
      </c>
      <c r="AS1797" s="75">
        <f>(1/9.81)*((SQRT((SIN(RADIANS(90-DEGREES(ASIN(AD1797/2000))))*SQRT(2*Basic!$C$4*9.81)*Tool!$B$125*SIN(RADIANS(90-DEGREES(ASIN(AD1797/2000))))*SQRT(2*Basic!$C$4*9.81)*Tool!$B$125)+(COS(RADIANS(90-DEGREES(ASIN(AD1797/2000))))*SQRT(2*Basic!$C$4*9.81)*COS(RADIANS(90-DEGREES(ASIN(AD1797/2000))))*SQRT(2*Basic!$C$4*9.81))))*SIN(RADIANS(AK1797))+(SQRT(((SQRT((SIN(RADIANS(90-DEGREES(ASIN(AD1797/2000))))*SQRT(2*Basic!$C$4*9.81)*Tool!$B$125*SIN(RADIANS(90-DEGREES(ASIN(AD1797/2000))))*SQRT(2*Basic!$C$4*9.81)*Tool!$B$125)+(COS(RADIANS(90-DEGREES(ASIN(AD1797/2000))))*SQRT(2*Basic!$C$4*9.81)*COS(RADIANS(90-DEGREES(ASIN(AD1797/2000))))*SQRT(2*Basic!$C$4*9.81))))*SIN(RADIANS(AK1797))*(SQRT((SIN(RADIANS(90-DEGREES(ASIN(AD1797/2000))))*SQRT(2*Basic!$C$4*9.81)*Tool!$B$125*SIN(RADIANS(90-DEGREES(ASIN(AD1797/2000))))*SQRT(2*Basic!$C$4*9.81)*Tool!$B$125)+(COS(RADIANS(90-DEGREES(ASIN(AD1797/2000))))*SQRT(2*Basic!$C$4*9.81)*COS(RADIANS(90-DEGREES(ASIN(AD1797/2000))))*SQRT(2*Basic!$C$4*9.81))))*SIN(RADIANS(AK1797)))-19.62*(-Basic!$C$3))))*(SQRT((SIN(RADIANS(90-DEGREES(ASIN(AD1797/2000))))*SQRT(2*Basic!$C$4*9.81)*Tool!$B$125*SIN(RADIANS(90-DEGREES(ASIN(AD1797/2000))))*SQRT(2*Basic!$C$4*9.81)*Tool!$B$125)+(COS(RADIANS(90-DEGREES(ASIN(AD1797/2000))))*SQRT(2*Basic!$C$4*9.81)*COS(RADIANS(90-DEGREES(ASIN(AD1797/2000))))*SQRT(2*Basic!$C$4*9.81))))*COS(RADIANS(AK1797))</f>
        <v>3.6662282070093068</v>
      </c>
    </row>
    <row r="1798" spans="6:45" x14ac:dyDescent="0.3">
      <c r="F1798">
        <v>1796</v>
      </c>
      <c r="G1798" s="31">
        <f t="shared" si="182"/>
        <v>5.2946826475275417</v>
      </c>
      <c r="H1798" s="35">
        <f>Tool!$E$10+('Trajectory Map'!G1798*SIN(RADIANS(90-2*DEGREES(ASIN($D$5/2000))))/COS(RADIANS(90-2*DEGREES(ASIN($D$5/2000))))-('Trajectory Map'!G1798*'Trajectory Map'!G1798/((VLOOKUP($D$5,$AD$3:$AR$2002,15,FALSE)*4*COS(RADIANS(90-2*DEGREES(ASIN($D$5/2000))))*COS(RADIANS(90-2*DEGREES(ASIN($D$5/2000))))))))</f>
        <v>1.210732581936365</v>
      </c>
      <c r="AD1798" s="33">
        <f t="shared" si="186"/>
        <v>1796</v>
      </c>
      <c r="AE1798" s="33">
        <f t="shared" si="183"/>
        <v>879.99090904395143</v>
      </c>
      <c r="AH1798" s="33">
        <f t="shared" si="184"/>
        <v>63.896408881624048</v>
      </c>
      <c r="AI1798" s="33">
        <f t="shared" si="185"/>
        <v>26.103591118375952</v>
      </c>
      <c r="AK1798" s="75">
        <f t="shared" si="187"/>
        <v>-37.792817763248095</v>
      </c>
      <c r="AN1798" s="64"/>
      <c r="AQ1798" s="64"/>
      <c r="AR1798" s="75">
        <f>(SQRT((SIN(RADIANS(90-DEGREES(ASIN(AD1798/2000))))*SQRT(2*Basic!$C$4*9.81)*Tool!$B$125*SIN(RADIANS(90-DEGREES(ASIN(AD1798/2000))))*SQRT(2*Basic!$C$4*9.81)*Tool!$B$125)+(COS(RADIANS(90-DEGREES(ASIN(AD1798/2000))))*SQRT(2*Basic!$C$4*9.81)*COS(RADIANS(90-DEGREES(ASIN(AD1798/2000))))*SQRT(2*Basic!$C$4*9.81))))*(SQRT((SIN(RADIANS(90-DEGREES(ASIN(AD1798/2000))))*SQRT(2*Basic!$C$4*9.81)*Tool!$B$125*SIN(RADIANS(90-DEGREES(ASIN(AD1798/2000))))*SQRT(2*Basic!$C$4*9.81)*Tool!$B$125)+(COS(RADIANS(90-DEGREES(ASIN(AD1798/2000))))*SQRT(2*Basic!$C$4*9.81)*COS(RADIANS(90-DEGREES(ASIN(AD1798/2000))))*SQRT(2*Basic!$C$4*9.81))))/(2*9.81)</f>
        <v>1.6923953934400002</v>
      </c>
      <c r="AS1798" s="75">
        <f>(1/9.81)*((SQRT((SIN(RADIANS(90-DEGREES(ASIN(AD1798/2000))))*SQRT(2*Basic!$C$4*9.81)*Tool!$B$125*SIN(RADIANS(90-DEGREES(ASIN(AD1798/2000))))*SQRT(2*Basic!$C$4*9.81)*Tool!$B$125)+(COS(RADIANS(90-DEGREES(ASIN(AD1798/2000))))*SQRT(2*Basic!$C$4*9.81)*COS(RADIANS(90-DEGREES(ASIN(AD1798/2000))))*SQRT(2*Basic!$C$4*9.81))))*SIN(RADIANS(AK1798))+(SQRT(((SQRT((SIN(RADIANS(90-DEGREES(ASIN(AD1798/2000))))*SQRT(2*Basic!$C$4*9.81)*Tool!$B$125*SIN(RADIANS(90-DEGREES(ASIN(AD1798/2000))))*SQRT(2*Basic!$C$4*9.81)*Tool!$B$125)+(COS(RADIANS(90-DEGREES(ASIN(AD1798/2000))))*SQRT(2*Basic!$C$4*9.81)*COS(RADIANS(90-DEGREES(ASIN(AD1798/2000))))*SQRT(2*Basic!$C$4*9.81))))*SIN(RADIANS(AK1798))*(SQRT((SIN(RADIANS(90-DEGREES(ASIN(AD1798/2000))))*SQRT(2*Basic!$C$4*9.81)*Tool!$B$125*SIN(RADIANS(90-DEGREES(ASIN(AD1798/2000))))*SQRT(2*Basic!$C$4*9.81)*Tool!$B$125)+(COS(RADIANS(90-DEGREES(ASIN(AD1798/2000))))*SQRT(2*Basic!$C$4*9.81)*COS(RADIANS(90-DEGREES(ASIN(AD1798/2000))))*SQRT(2*Basic!$C$4*9.81))))*SIN(RADIANS(AK1798)))-19.62*(-Basic!$C$3))))*(SQRT((SIN(RADIANS(90-DEGREES(ASIN(AD1798/2000))))*SQRT(2*Basic!$C$4*9.81)*Tool!$B$125*SIN(RADIANS(90-DEGREES(ASIN(AD1798/2000))))*SQRT(2*Basic!$C$4*9.81)*Tool!$B$125)+(COS(RADIANS(90-DEGREES(ASIN(AD1798/2000))))*SQRT(2*Basic!$C$4*9.81)*COS(RADIANS(90-DEGREES(ASIN(AD1798/2000))))*SQRT(2*Basic!$C$4*9.81))))*COS(RADIANS(AK1798))</f>
        <v>3.6571965647161813</v>
      </c>
    </row>
    <row r="1799" spans="6:45" x14ac:dyDescent="0.3">
      <c r="F1799">
        <v>1797</v>
      </c>
      <c r="G1799" s="31">
        <f t="shared" si="182"/>
        <v>5.2976306890907532</v>
      </c>
      <c r="H1799" s="35">
        <f>Tool!$E$10+('Trajectory Map'!G1799*SIN(RADIANS(90-2*DEGREES(ASIN($D$5/2000))))/COS(RADIANS(90-2*DEGREES(ASIN($D$5/2000))))-('Trajectory Map'!G1799*'Trajectory Map'!G1799/((VLOOKUP($D$5,$AD$3:$AR$2002,15,FALSE)*4*COS(RADIANS(90-2*DEGREES(ASIN($D$5/2000))))*COS(RADIANS(90-2*DEGREES(ASIN($D$5/2000))))))))</f>
        <v>1.2049628981984242</v>
      </c>
      <c r="AD1799" s="33">
        <f t="shared" si="186"/>
        <v>1797</v>
      </c>
      <c r="AE1799" s="33">
        <f t="shared" si="183"/>
        <v>877.94703712695559</v>
      </c>
      <c r="AH1799" s="33">
        <f t="shared" si="184"/>
        <v>63.961594087345098</v>
      </c>
      <c r="AI1799" s="33">
        <f t="shared" si="185"/>
        <v>26.038405912654902</v>
      </c>
      <c r="AK1799" s="75">
        <f t="shared" si="187"/>
        <v>-37.923188174690196</v>
      </c>
      <c r="AN1799" s="64"/>
      <c r="AQ1799" s="64"/>
      <c r="AR1799" s="75">
        <f>(SQRT((SIN(RADIANS(90-DEGREES(ASIN(AD1799/2000))))*SQRT(2*Basic!$C$4*9.81)*Tool!$B$125*SIN(RADIANS(90-DEGREES(ASIN(AD1799/2000))))*SQRT(2*Basic!$C$4*9.81)*Tool!$B$125)+(COS(RADIANS(90-DEGREES(ASIN(AD1799/2000))))*SQRT(2*Basic!$C$4*9.81)*COS(RADIANS(90-DEGREES(ASIN(AD1799/2000))))*SQRT(2*Basic!$C$4*9.81))))*(SQRT((SIN(RADIANS(90-DEGREES(ASIN(AD1799/2000))))*SQRT(2*Basic!$C$4*9.81)*Tool!$B$125*SIN(RADIANS(90-DEGREES(ASIN(AD1799/2000))))*SQRT(2*Basic!$C$4*9.81)*Tool!$B$125)+(COS(RADIANS(90-DEGREES(ASIN(AD1799/2000))))*SQRT(2*Basic!$C$4*9.81)*COS(RADIANS(90-DEGREES(ASIN(AD1799/2000))))*SQRT(2*Basic!$C$4*9.81))))/(2*9.81)</f>
        <v>1.6933586408100001</v>
      </c>
      <c r="AS1799" s="75">
        <f>(1/9.81)*((SQRT((SIN(RADIANS(90-DEGREES(ASIN(AD1799/2000))))*SQRT(2*Basic!$C$4*9.81)*Tool!$B$125*SIN(RADIANS(90-DEGREES(ASIN(AD1799/2000))))*SQRT(2*Basic!$C$4*9.81)*Tool!$B$125)+(COS(RADIANS(90-DEGREES(ASIN(AD1799/2000))))*SQRT(2*Basic!$C$4*9.81)*COS(RADIANS(90-DEGREES(ASIN(AD1799/2000))))*SQRT(2*Basic!$C$4*9.81))))*SIN(RADIANS(AK1799))+(SQRT(((SQRT((SIN(RADIANS(90-DEGREES(ASIN(AD1799/2000))))*SQRT(2*Basic!$C$4*9.81)*Tool!$B$125*SIN(RADIANS(90-DEGREES(ASIN(AD1799/2000))))*SQRT(2*Basic!$C$4*9.81)*Tool!$B$125)+(COS(RADIANS(90-DEGREES(ASIN(AD1799/2000))))*SQRT(2*Basic!$C$4*9.81)*COS(RADIANS(90-DEGREES(ASIN(AD1799/2000))))*SQRT(2*Basic!$C$4*9.81))))*SIN(RADIANS(AK1799))*(SQRT((SIN(RADIANS(90-DEGREES(ASIN(AD1799/2000))))*SQRT(2*Basic!$C$4*9.81)*Tool!$B$125*SIN(RADIANS(90-DEGREES(ASIN(AD1799/2000))))*SQRT(2*Basic!$C$4*9.81)*Tool!$B$125)+(COS(RADIANS(90-DEGREES(ASIN(AD1799/2000))))*SQRT(2*Basic!$C$4*9.81)*COS(RADIANS(90-DEGREES(ASIN(AD1799/2000))))*SQRT(2*Basic!$C$4*9.81))))*SIN(RADIANS(AK1799)))-19.62*(-Basic!$C$3))))*(SQRT((SIN(RADIANS(90-DEGREES(ASIN(AD1799/2000))))*SQRT(2*Basic!$C$4*9.81)*Tool!$B$125*SIN(RADIANS(90-DEGREES(ASIN(AD1799/2000))))*SQRT(2*Basic!$C$4*9.81)*Tool!$B$125)+(COS(RADIANS(90-DEGREES(ASIN(AD1799/2000))))*SQRT(2*Basic!$C$4*9.81)*COS(RADIANS(90-DEGREES(ASIN(AD1799/2000))))*SQRT(2*Basic!$C$4*9.81))))*COS(RADIANS(AK1799))</f>
        <v>3.6481393748104329</v>
      </c>
    </row>
    <row r="1800" spans="6:45" x14ac:dyDescent="0.3">
      <c r="F1800">
        <v>1798</v>
      </c>
      <c r="G1800" s="31">
        <f t="shared" si="182"/>
        <v>5.3005787306539647</v>
      </c>
      <c r="H1800" s="35">
        <f>Tool!$E$10+('Trajectory Map'!G1800*SIN(RADIANS(90-2*DEGREES(ASIN($D$5/2000))))/COS(RADIANS(90-2*DEGREES(ASIN($D$5/2000))))-('Trajectory Map'!G1800*'Trajectory Map'!G1800/((VLOOKUP($D$5,$AD$3:$AR$2002,15,FALSE)*4*COS(RADIANS(90-2*DEGREES(ASIN($D$5/2000))))*COS(RADIANS(90-2*DEGREES(ASIN($D$5/2000))))))))</f>
        <v>1.1991897608669717</v>
      </c>
      <c r="AD1800" s="33">
        <f t="shared" si="186"/>
        <v>1798</v>
      </c>
      <c r="AE1800" s="33">
        <f t="shared" si="183"/>
        <v>875.89725424846495</v>
      </c>
      <c r="AH1800" s="33">
        <f t="shared" si="184"/>
        <v>64.026931442075934</v>
      </c>
      <c r="AI1800" s="33">
        <f t="shared" si="185"/>
        <v>25.973068557924066</v>
      </c>
      <c r="AK1800" s="75">
        <f t="shared" si="187"/>
        <v>-38.053862884151869</v>
      </c>
      <c r="AN1800" s="64"/>
      <c r="AQ1800" s="64"/>
      <c r="AR1800" s="75">
        <f>(SQRT((SIN(RADIANS(90-DEGREES(ASIN(AD1800/2000))))*SQRT(2*Basic!$C$4*9.81)*Tool!$B$125*SIN(RADIANS(90-DEGREES(ASIN(AD1800/2000))))*SQRT(2*Basic!$C$4*9.81)*Tool!$B$125)+(COS(RADIANS(90-DEGREES(ASIN(AD1800/2000))))*SQRT(2*Basic!$C$4*9.81)*COS(RADIANS(90-DEGREES(ASIN(AD1800/2000))))*SQRT(2*Basic!$C$4*9.81))))*(SQRT((SIN(RADIANS(90-DEGREES(ASIN(AD1800/2000))))*SQRT(2*Basic!$C$4*9.81)*Tool!$B$125*SIN(RADIANS(90-DEGREES(ASIN(AD1800/2000))))*SQRT(2*Basic!$C$4*9.81)*Tool!$B$125)+(COS(RADIANS(90-DEGREES(ASIN(AD1800/2000))))*SQRT(2*Basic!$C$4*9.81)*COS(RADIANS(90-DEGREES(ASIN(AD1800/2000))))*SQRT(2*Basic!$C$4*9.81))))/(2*9.81)</f>
        <v>1.6943224243600001</v>
      </c>
      <c r="AS1800" s="75">
        <f>(1/9.81)*((SQRT((SIN(RADIANS(90-DEGREES(ASIN(AD1800/2000))))*SQRT(2*Basic!$C$4*9.81)*Tool!$B$125*SIN(RADIANS(90-DEGREES(ASIN(AD1800/2000))))*SQRT(2*Basic!$C$4*9.81)*Tool!$B$125)+(COS(RADIANS(90-DEGREES(ASIN(AD1800/2000))))*SQRT(2*Basic!$C$4*9.81)*COS(RADIANS(90-DEGREES(ASIN(AD1800/2000))))*SQRT(2*Basic!$C$4*9.81))))*SIN(RADIANS(AK1800))+(SQRT(((SQRT((SIN(RADIANS(90-DEGREES(ASIN(AD1800/2000))))*SQRT(2*Basic!$C$4*9.81)*Tool!$B$125*SIN(RADIANS(90-DEGREES(ASIN(AD1800/2000))))*SQRT(2*Basic!$C$4*9.81)*Tool!$B$125)+(COS(RADIANS(90-DEGREES(ASIN(AD1800/2000))))*SQRT(2*Basic!$C$4*9.81)*COS(RADIANS(90-DEGREES(ASIN(AD1800/2000))))*SQRT(2*Basic!$C$4*9.81))))*SIN(RADIANS(AK1800))*(SQRT((SIN(RADIANS(90-DEGREES(ASIN(AD1800/2000))))*SQRT(2*Basic!$C$4*9.81)*Tool!$B$125*SIN(RADIANS(90-DEGREES(ASIN(AD1800/2000))))*SQRT(2*Basic!$C$4*9.81)*Tool!$B$125)+(COS(RADIANS(90-DEGREES(ASIN(AD1800/2000))))*SQRT(2*Basic!$C$4*9.81)*COS(RADIANS(90-DEGREES(ASIN(AD1800/2000))))*SQRT(2*Basic!$C$4*9.81))))*SIN(RADIANS(AK1800)))-19.62*(-Basic!$C$3))))*(SQRT((SIN(RADIANS(90-DEGREES(ASIN(AD1800/2000))))*SQRT(2*Basic!$C$4*9.81)*Tool!$B$125*SIN(RADIANS(90-DEGREES(ASIN(AD1800/2000))))*SQRT(2*Basic!$C$4*9.81)*Tool!$B$125)+(COS(RADIANS(90-DEGREES(ASIN(AD1800/2000))))*SQRT(2*Basic!$C$4*9.81)*COS(RADIANS(90-DEGREES(ASIN(AD1800/2000))))*SQRT(2*Basic!$C$4*9.81))))*COS(RADIANS(AK1800))</f>
        <v>3.6390565105884205</v>
      </c>
    </row>
    <row r="1801" spans="6:45" x14ac:dyDescent="0.3">
      <c r="F1801">
        <v>1799</v>
      </c>
      <c r="G1801" s="31">
        <f t="shared" si="182"/>
        <v>5.3035267722171762</v>
      </c>
      <c r="H1801" s="35">
        <f>Tool!$E$10+('Trajectory Map'!G1801*SIN(RADIANS(90-2*DEGREES(ASIN($D$5/2000))))/COS(RADIANS(90-2*DEGREES(ASIN($D$5/2000))))-('Trajectory Map'!G1801*'Trajectory Map'!G1801/((VLOOKUP($D$5,$AD$3:$AR$2002,15,FALSE)*4*COS(RADIANS(90-2*DEGREES(ASIN($D$5/2000))))*COS(RADIANS(90-2*DEGREES(ASIN($D$5/2000))))))))</f>
        <v>1.1934131699420041</v>
      </c>
      <c r="AD1801" s="33">
        <f t="shared" si="186"/>
        <v>1799</v>
      </c>
      <c r="AE1801" s="33">
        <f t="shared" si="183"/>
        <v>873.84151881219282</v>
      </c>
      <c r="AH1801" s="33">
        <f t="shared" si="184"/>
        <v>64.092422101775625</v>
      </c>
      <c r="AI1801" s="33">
        <f t="shared" si="185"/>
        <v>25.907577898224375</v>
      </c>
      <c r="AK1801" s="75">
        <f t="shared" si="187"/>
        <v>-38.184844203551251</v>
      </c>
      <c r="AN1801" s="64"/>
      <c r="AQ1801" s="64"/>
      <c r="AR1801" s="75">
        <f>(SQRT((SIN(RADIANS(90-DEGREES(ASIN(AD1801/2000))))*SQRT(2*Basic!$C$4*9.81)*Tool!$B$125*SIN(RADIANS(90-DEGREES(ASIN(AD1801/2000))))*SQRT(2*Basic!$C$4*9.81)*Tool!$B$125)+(COS(RADIANS(90-DEGREES(ASIN(AD1801/2000))))*SQRT(2*Basic!$C$4*9.81)*COS(RADIANS(90-DEGREES(ASIN(AD1801/2000))))*SQRT(2*Basic!$C$4*9.81))))*(SQRT((SIN(RADIANS(90-DEGREES(ASIN(AD1801/2000))))*SQRT(2*Basic!$C$4*9.81)*Tool!$B$125*SIN(RADIANS(90-DEGREES(ASIN(AD1801/2000))))*SQRT(2*Basic!$C$4*9.81)*Tool!$B$125)+(COS(RADIANS(90-DEGREES(ASIN(AD1801/2000))))*SQRT(2*Basic!$C$4*9.81)*COS(RADIANS(90-DEGREES(ASIN(AD1801/2000))))*SQRT(2*Basic!$C$4*9.81))))/(2*9.81)</f>
        <v>1.6952867440899999</v>
      </c>
      <c r="AS1801" s="75">
        <f>(1/9.81)*((SQRT((SIN(RADIANS(90-DEGREES(ASIN(AD1801/2000))))*SQRT(2*Basic!$C$4*9.81)*Tool!$B$125*SIN(RADIANS(90-DEGREES(ASIN(AD1801/2000))))*SQRT(2*Basic!$C$4*9.81)*Tool!$B$125)+(COS(RADIANS(90-DEGREES(ASIN(AD1801/2000))))*SQRT(2*Basic!$C$4*9.81)*COS(RADIANS(90-DEGREES(ASIN(AD1801/2000))))*SQRT(2*Basic!$C$4*9.81))))*SIN(RADIANS(AK1801))+(SQRT(((SQRT((SIN(RADIANS(90-DEGREES(ASIN(AD1801/2000))))*SQRT(2*Basic!$C$4*9.81)*Tool!$B$125*SIN(RADIANS(90-DEGREES(ASIN(AD1801/2000))))*SQRT(2*Basic!$C$4*9.81)*Tool!$B$125)+(COS(RADIANS(90-DEGREES(ASIN(AD1801/2000))))*SQRT(2*Basic!$C$4*9.81)*COS(RADIANS(90-DEGREES(ASIN(AD1801/2000))))*SQRT(2*Basic!$C$4*9.81))))*SIN(RADIANS(AK1801))*(SQRT((SIN(RADIANS(90-DEGREES(ASIN(AD1801/2000))))*SQRT(2*Basic!$C$4*9.81)*Tool!$B$125*SIN(RADIANS(90-DEGREES(ASIN(AD1801/2000))))*SQRT(2*Basic!$C$4*9.81)*Tool!$B$125)+(COS(RADIANS(90-DEGREES(ASIN(AD1801/2000))))*SQRT(2*Basic!$C$4*9.81)*COS(RADIANS(90-DEGREES(ASIN(AD1801/2000))))*SQRT(2*Basic!$C$4*9.81))))*SIN(RADIANS(AK1801)))-19.62*(-Basic!$C$3))))*(SQRT((SIN(RADIANS(90-DEGREES(ASIN(AD1801/2000))))*SQRT(2*Basic!$C$4*9.81)*Tool!$B$125*SIN(RADIANS(90-DEGREES(ASIN(AD1801/2000))))*SQRT(2*Basic!$C$4*9.81)*Tool!$B$125)+(COS(RADIANS(90-DEGREES(ASIN(AD1801/2000))))*SQRT(2*Basic!$C$4*9.81)*COS(RADIANS(90-DEGREES(ASIN(AD1801/2000))))*SQRT(2*Basic!$C$4*9.81))))*COS(RADIANS(AK1801))</f>
        <v>3.6299478434662302</v>
      </c>
    </row>
    <row r="1802" spans="6:45" x14ac:dyDescent="0.3">
      <c r="F1802">
        <v>1800</v>
      </c>
      <c r="G1802" s="31">
        <f t="shared" si="182"/>
        <v>5.3064748137803868</v>
      </c>
      <c r="H1802" s="35">
        <f>Tool!$E$10+('Trajectory Map'!G1802*SIN(RADIANS(90-2*DEGREES(ASIN($D$5/2000))))/COS(RADIANS(90-2*DEGREES(ASIN($D$5/2000))))-('Trajectory Map'!G1802*'Trajectory Map'!G1802/((VLOOKUP($D$5,$AD$3:$AR$2002,15,FALSE)*4*COS(RADIANS(90-2*DEGREES(ASIN($D$5/2000))))*COS(RADIANS(90-2*DEGREES(ASIN($D$5/2000))))))))</f>
        <v>1.1876331254235239</v>
      </c>
      <c r="AD1802" s="33">
        <f t="shared" si="186"/>
        <v>1800</v>
      </c>
      <c r="AE1802" s="33">
        <f t="shared" si="183"/>
        <v>871.77978870813467</v>
      </c>
      <c r="AH1802" s="33">
        <f t="shared" si="184"/>
        <v>64.158067236832878</v>
      </c>
      <c r="AI1802" s="33">
        <f t="shared" si="185"/>
        <v>25.841932763167122</v>
      </c>
      <c r="AK1802" s="75">
        <f t="shared" si="187"/>
        <v>-38.316134473665755</v>
      </c>
      <c r="AN1802" s="64"/>
      <c r="AQ1802" s="64"/>
      <c r="AR1802" s="75">
        <f>(SQRT((SIN(RADIANS(90-DEGREES(ASIN(AD1802/2000))))*SQRT(2*Basic!$C$4*9.81)*Tool!$B$125*SIN(RADIANS(90-DEGREES(ASIN(AD1802/2000))))*SQRT(2*Basic!$C$4*9.81)*Tool!$B$125)+(COS(RADIANS(90-DEGREES(ASIN(AD1802/2000))))*SQRT(2*Basic!$C$4*9.81)*COS(RADIANS(90-DEGREES(ASIN(AD1802/2000))))*SQRT(2*Basic!$C$4*9.81))))*(SQRT((SIN(RADIANS(90-DEGREES(ASIN(AD1802/2000))))*SQRT(2*Basic!$C$4*9.81)*Tool!$B$125*SIN(RADIANS(90-DEGREES(ASIN(AD1802/2000))))*SQRT(2*Basic!$C$4*9.81)*Tool!$B$125)+(COS(RADIANS(90-DEGREES(ASIN(AD1802/2000))))*SQRT(2*Basic!$C$4*9.81)*COS(RADIANS(90-DEGREES(ASIN(AD1802/2000))))*SQRT(2*Basic!$C$4*9.81))))/(2*9.81)</f>
        <v>1.6962516000000001</v>
      </c>
      <c r="AS1802" s="75">
        <f>(1/9.81)*((SQRT((SIN(RADIANS(90-DEGREES(ASIN(AD1802/2000))))*SQRT(2*Basic!$C$4*9.81)*Tool!$B$125*SIN(RADIANS(90-DEGREES(ASIN(AD1802/2000))))*SQRT(2*Basic!$C$4*9.81)*Tool!$B$125)+(COS(RADIANS(90-DEGREES(ASIN(AD1802/2000))))*SQRT(2*Basic!$C$4*9.81)*COS(RADIANS(90-DEGREES(ASIN(AD1802/2000))))*SQRT(2*Basic!$C$4*9.81))))*SIN(RADIANS(AK1802))+(SQRT(((SQRT((SIN(RADIANS(90-DEGREES(ASIN(AD1802/2000))))*SQRT(2*Basic!$C$4*9.81)*Tool!$B$125*SIN(RADIANS(90-DEGREES(ASIN(AD1802/2000))))*SQRT(2*Basic!$C$4*9.81)*Tool!$B$125)+(COS(RADIANS(90-DEGREES(ASIN(AD1802/2000))))*SQRT(2*Basic!$C$4*9.81)*COS(RADIANS(90-DEGREES(ASIN(AD1802/2000))))*SQRT(2*Basic!$C$4*9.81))))*SIN(RADIANS(AK1802))*(SQRT((SIN(RADIANS(90-DEGREES(ASIN(AD1802/2000))))*SQRT(2*Basic!$C$4*9.81)*Tool!$B$125*SIN(RADIANS(90-DEGREES(ASIN(AD1802/2000))))*SQRT(2*Basic!$C$4*9.81)*Tool!$B$125)+(COS(RADIANS(90-DEGREES(ASIN(AD1802/2000))))*SQRT(2*Basic!$C$4*9.81)*COS(RADIANS(90-DEGREES(ASIN(AD1802/2000))))*SQRT(2*Basic!$C$4*9.81))))*SIN(RADIANS(AK1802)))-19.62*(-Basic!$C$3))))*(SQRT((SIN(RADIANS(90-DEGREES(ASIN(AD1802/2000))))*SQRT(2*Basic!$C$4*9.81)*Tool!$B$125*SIN(RADIANS(90-DEGREES(ASIN(AD1802/2000))))*SQRT(2*Basic!$C$4*9.81)*Tool!$B$125)+(COS(RADIANS(90-DEGREES(ASIN(AD1802/2000))))*SQRT(2*Basic!$C$4*9.81)*COS(RADIANS(90-DEGREES(ASIN(AD1802/2000))))*SQRT(2*Basic!$C$4*9.81))))*COS(RADIANS(AK1802))</f>
        <v>3.6208132429458537</v>
      </c>
    </row>
    <row r="1803" spans="6:45" x14ac:dyDescent="0.3">
      <c r="F1803">
        <v>1801</v>
      </c>
      <c r="G1803" s="31">
        <f t="shared" si="182"/>
        <v>5.3094228553435991</v>
      </c>
      <c r="H1803" s="35">
        <f>Tool!$E$10+('Trajectory Map'!G1803*SIN(RADIANS(90-2*DEGREES(ASIN($D$5/2000))))/COS(RADIANS(90-2*DEGREES(ASIN($D$5/2000))))-('Trajectory Map'!G1803*'Trajectory Map'!G1803/((VLOOKUP($D$5,$AD$3:$AR$2002,15,FALSE)*4*COS(RADIANS(90-2*DEGREES(ASIN($D$5/2000))))*COS(RADIANS(90-2*DEGREES(ASIN($D$5/2000))))))))</f>
        <v>1.181849627311526</v>
      </c>
      <c r="AD1803" s="33">
        <f t="shared" si="186"/>
        <v>1801</v>
      </c>
      <c r="AE1803" s="33">
        <f t="shared" si="183"/>
        <v>869.71202130360371</v>
      </c>
      <c r="AH1803" s="33">
        <f t="shared" si="184"/>
        <v>64.223868032319061</v>
      </c>
      <c r="AI1803" s="33">
        <f t="shared" si="185"/>
        <v>25.776131967680939</v>
      </c>
      <c r="AK1803" s="75">
        <f t="shared" si="187"/>
        <v>-38.447736064638121</v>
      </c>
      <c r="AN1803" s="64"/>
      <c r="AQ1803" s="64"/>
      <c r="AR1803" s="75">
        <f>(SQRT((SIN(RADIANS(90-DEGREES(ASIN(AD1803/2000))))*SQRT(2*Basic!$C$4*9.81)*Tool!$B$125*SIN(RADIANS(90-DEGREES(ASIN(AD1803/2000))))*SQRT(2*Basic!$C$4*9.81)*Tool!$B$125)+(COS(RADIANS(90-DEGREES(ASIN(AD1803/2000))))*SQRT(2*Basic!$C$4*9.81)*COS(RADIANS(90-DEGREES(ASIN(AD1803/2000))))*SQRT(2*Basic!$C$4*9.81))))*(SQRT((SIN(RADIANS(90-DEGREES(ASIN(AD1803/2000))))*SQRT(2*Basic!$C$4*9.81)*Tool!$B$125*SIN(RADIANS(90-DEGREES(ASIN(AD1803/2000))))*SQRT(2*Basic!$C$4*9.81)*Tool!$B$125)+(COS(RADIANS(90-DEGREES(ASIN(AD1803/2000))))*SQRT(2*Basic!$C$4*9.81)*COS(RADIANS(90-DEGREES(ASIN(AD1803/2000))))*SQRT(2*Basic!$C$4*9.81))))/(2*9.81)</f>
        <v>1.6972169920900002</v>
      </c>
      <c r="AS1803" s="75">
        <f>(1/9.81)*((SQRT((SIN(RADIANS(90-DEGREES(ASIN(AD1803/2000))))*SQRT(2*Basic!$C$4*9.81)*Tool!$B$125*SIN(RADIANS(90-DEGREES(ASIN(AD1803/2000))))*SQRT(2*Basic!$C$4*9.81)*Tool!$B$125)+(COS(RADIANS(90-DEGREES(ASIN(AD1803/2000))))*SQRT(2*Basic!$C$4*9.81)*COS(RADIANS(90-DEGREES(ASIN(AD1803/2000))))*SQRT(2*Basic!$C$4*9.81))))*SIN(RADIANS(AK1803))+(SQRT(((SQRT((SIN(RADIANS(90-DEGREES(ASIN(AD1803/2000))))*SQRT(2*Basic!$C$4*9.81)*Tool!$B$125*SIN(RADIANS(90-DEGREES(ASIN(AD1803/2000))))*SQRT(2*Basic!$C$4*9.81)*Tool!$B$125)+(COS(RADIANS(90-DEGREES(ASIN(AD1803/2000))))*SQRT(2*Basic!$C$4*9.81)*COS(RADIANS(90-DEGREES(ASIN(AD1803/2000))))*SQRT(2*Basic!$C$4*9.81))))*SIN(RADIANS(AK1803))*(SQRT((SIN(RADIANS(90-DEGREES(ASIN(AD1803/2000))))*SQRT(2*Basic!$C$4*9.81)*Tool!$B$125*SIN(RADIANS(90-DEGREES(ASIN(AD1803/2000))))*SQRT(2*Basic!$C$4*9.81)*Tool!$B$125)+(COS(RADIANS(90-DEGREES(ASIN(AD1803/2000))))*SQRT(2*Basic!$C$4*9.81)*COS(RADIANS(90-DEGREES(ASIN(AD1803/2000))))*SQRT(2*Basic!$C$4*9.81))))*SIN(RADIANS(AK1803)))-19.62*(-Basic!$C$3))))*(SQRT((SIN(RADIANS(90-DEGREES(ASIN(AD1803/2000))))*SQRT(2*Basic!$C$4*9.81)*Tool!$B$125*SIN(RADIANS(90-DEGREES(ASIN(AD1803/2000))))*SQRT(2*Basic!$C$4*9.81)*Tool!$B$125)+(COS(RADIANS(90-DEGREES(ASIN(AD1803/2000))))*SQRT(2*Basic!$C$4*9.81)*COS(RADIANS(90-DEGREES(ASIN(AD1803/2000))))*SQRT(2*Basic!$C$4*9.81))))*COS(RADIANS(AK1803))</f>
        <v>3.6116525765806746</v>
      </c>
    </row>
    <row r="1804" spans="6:45" x14ac:dyDescent="0.3">
      <c r="F1804">
        <v>1802</v>
      </c>
      <c r="G1804" s="31">
        <f t="shared" si="182"/>
        <v>5.3123708969068106</v>
      </c>
      <c r="H1804" s="35">
        <f>Tool!$E$10+('Trajectory Map'!G1804*SIN(RADIANS(90-2*DEGREES(ASIN($D$5/2000))))/COS(RADIANS(90-2*DEGREES(ASIN($D$5/2000))))-('Trajectory Map'!G1804*'Trajectory Map'!G1804/((VLOOKUP($D$5,$AD$3:$AR$2002,15,FALSE)*4*COS(RADIANS(90-2*DEGREES(ASIN($D$5/2000))))*COS(RADIANS(90-2*DEGREES(ASIN($D$5/2000))))))))</f>
        <v>1.1760626756060164</v>
      </c>
      <c r="AD1804" s="33">
        <f t="shared" si="186"/>
        <v>1802</v>
      </c>
      <c r="AE1804" s="33">
        <f t="shared" si="183"/>
        <v>867.63817343406458</v>
      </c>
      <c r="AH1804" s="33">
        <f t="shared" si="184"/>
        <v>64.289825688247277</v>
      </c>
      <c r="AI1804" s="33">
        <f t="shared" si="185"/>
        <v>25.710174311752723</v>
      </c>
      <c r="AK1804" s="75">
        <f t="shared" si="187"/>
        <v>-38.579651376494553</v>
      </c>
      <c r="AN1804" s="64"/>
      <c r="AQ1804" s="64"/>
      <c r="AR1804" s="75">
        <f>(SQRT((SIN(RADIANS(90-DEGREES(ASIN(AD1804/2000))))*SQRT(2*Basic!$C$4*9.81)*Tool!$B$125*SIN(RADIANS(90-DEGREES(ASIN(AD1804/2000))))*SQRT(2*Basic!$C$4*9.81)*Tool!$B$125)+(COS(RADIANS(90-DEGREES(ASIN(AD1804/2000))))*SQRT(2*Basic!$C$4*9.81)*COS(RADIANS(90-DEGREES(ASIN(AD1804/2000))))*SQRT(2*Basic!$C$4*9.81))))*(SQRT((SIN(RADIANS(90-DEGREES(ASIN(AD1804/2000))))*SQRT(2*Basic!$C$4*9.81)*Tool!$B$125*SIN(RADIANS(90-DEGREES(ASIN(AD1804/2000))))*SQRT(2*Basic!$C$4*9.81)*Tool!$B$125)+(COS(RADIANS(90-DEGREES(ASIN(AD1804/2000))))*SQRT(2*Basic!$C$4*9.81)*COS(RADIANS(90-DEGREES(ASIN(AD1804/2000))))*SQRT(2*Basic!$C$4*9.81))))/(2*9.81)</f>
        <v>1.6981829203599996</v>
      </c>
      <c r="AS1804" s="75">
        <f>(1/9.81)*((SQRT((SIN(RADIANS(90-DEGREES(ASIN(AD1804/2000))))*SQRT(2*Basic!$C$4*9.81)*Tool!$B$125*SIN(RADIANS(90-DEGREES(ASIN(AD1804/2000))))*SQRT(2*Basic!$C$4*9.81)*Tool!$B$125)+(COS(RADIANS(90-DEGREES(ASIN(AD1804/2000))))*SQRT(2*Basic!$C$4*9.81)*COS(RADIANS(90-DEGREES(ASIN(AD1804/2000))))*SQRT(2*Basic!$C$4*9.81))))*SIN(RADIANS(AK1804))+(SQRT(((SQRT((SIN(RADIANS(90-DEGREES(ASIN(AD1804/2000))))*SQRT(2*Basic!$C$4*9.81)*Tool!$B$125*SIN(RADIANS(90-DEGREES(ASIN(AD1804/2000))))*SQRT(2*Basic!$C$4*9.81)*Tool!$B$125)+(COS(RADIANS(90-DEGREES(ASIN(AD1804/2000))))*SQRT(2*Basic!$C$4*9.81)*COS(RADIANS(90-DEGREES(ASIN(AD1804/2000))))*SQRT(2*Basic!$C$4*9.81))))*SIN(RADIANS(AK1804))*(SQRT((SIN(RADIANS(90-DEGREES(ASIN(AD1804/2000))))*SQRT(2*Basic!$C$4*9.81)*Tool!$B$125*SIN(RADIANS(90-DEGREES(ASIN(AD1804/2000))))*SQRT(2*Basic!$C$4*9.81)*Tool!$B$125)+(COS(RADIANS(90-DEGREES(ASIN(AD1804/2000))))*SQRT(2*Basic!$C$4*9.81)*COS(RADIANS(90-DEGREES(ASIN(AD1804/2000))))*SQRT(2*Basic!$C$4*9.81))))*SIN(RADIANS(AK1804)))-19.62*(-Basic!$C$3))))*(SQRT((SIN(RADIANS(90-DEGREES(ASIN(AD1804/2000))))*SQRT(2*Basic!$C$4*9.81)*Tool!$B$125*SIN(RADIANS(90-DEGREES(ASIN(AD1804/2000))))*SQRT(2*Basic!$C$4*9.81)*Tool!$B$125)+(COS(RADIANS(90-DEGREES(ASIN(AD1804/2000))))*SQRT(2*Basic!$C$4*9.81)*COS(RADIANS(90-DEGREES(ASIN(AD1804/2000))))*SQRT(2*Basic!$C$4*9.81))))*COS(RADIANS(AK1804))</f>
        <v>3.6024657099401121</v>
      </c>
    </row>
    <row r="1805" spans="6:45" x14ac:dyDescent="0.3">
      <c r="F1805">
        <v>1803</v>
      </c>
      <c r="G1805" s="31">
        <f t="shared" si="182"/>
        <v>5.3153189384700221</v>
      </c>
      <c r="H1805" s="35">
        <f>Tool!$E$10+('Trajectory Map'!G1805*SIN(RADIANS(90-2*DEGREES(ASIN($D$5/2000))))/COS(RADIANS(90-2*DEGREES(ASIN($D$5/2000))))-('Trajectory Map'!G1805*'Trajectory Map'!G1805/((VLOOKUP($D$5,$AD$3:$AR$2002,15,FALSE)*4*COS(RADIANS(90-2*DEGREES(ASIN($D$5/2000))))*COS(RADIANS(90-2*DEGREES(ASIN($D$5/2000))))))))</f>
        <v>1.1702722703069917</v>
      </c>
      <c r="AD1805" s="33">
        <f t="shared" si="186"/>
        <v>1803</v>
      </c>
      <c r="AE1805" s="33">
        <f t="shared" si="183"/>
        <v>865.55820139375953</v>
      </c>
      <c r="AH1805" s="33">
        <f t="shared" si="184"/>
        <v>64.355941419837109</v>
      </c>
      <c r="AI1805" s="33">
        <f t="shared" si="185"/>
        <v>25.644058580162891</v>
      </c>
      <c r="AK1805" s="75">
        <f t="shared" si="187"/>
        <v>-38.711882839674217</v>
      </c>
      <c r="AN1805" s="64"/>
      <c r="AQ1805" s="64"/>
      <c r="AR1805" s="75">
        <f>(SQRT((SIN(RADIANS(90-DEGREES(ASIN(AD1805/2000))))*SQRT(2*Basic!$C$4*9.81)*Tool!$B$125*SIN(RADIANS(90-DEGREES(ASIN(AD1805/2000))))*SQRT(2*Basic!$C$4*9.81)*Tool!$B$125)+(COS(RADIANS(90-DEGREES(ASIN(AD1805/2000))))*SQRT(2*Basic!$C$4*9.81)*COS(RADIANS(90-DEGREES(ASIN(AD1805/2000))))*SQRT(2*Basic!$C$4*9.81))))*(SQRT((SIN(RADIANS(90-DEGREES(ASIN(AD1805/2000))))*SQRT(2*Basic!$C$4*9.81)*Tool!$B$125*SIN(RADIANS(90-DEGREES(ASIN(AD1805/2000))))*SQRT(2*Basic!$C$4*9.81)*Tool!$B$125)+(COS(RADIANS(90-DEGREES(ASIN(AD1805/2000))))*SQRT(2*Basic!$C$4*9.81)*COS(RADIANS(90-DEGREES(ASIN(AD1805/2000))))*SQRT(2*Basic!$C$4*9.81))))/(2*9.81)</f>
        <v>1.6991493848100001</v>
      </c>
      <c r="AS1805" s="75">
        <f>(1/9.81)*((SQRT((SIN(RADIANS(90-DEGREES(ASIN(AD1805/2000))))*SQRT(2*Basic!$C$4*9.81)*Tool!$B$125*SIN(RADIANS(90-DEGREES(ASIN(AD1805/2000))))*SQRT(2*Basic!$C$4*9.81)*Tool!$B$125)+(COS(RADIANS(90-DEGREES(ASIN(AD1805/2000))))*SQRT(2*Basic!$C$4*9.81)*COS(RADIANS(90-DEGREES(ASIN(AD1805/2000))))*SQRT(2*Basic!$C$4*9.81))))*SIN(RADIANS(AK1805))+(SQRT(((SQRT((SIN(RADIANS(90-DEGREES(ASIN(AD1805/2000))))*SQRT(2*Basic!$C$4*9.81)*Tool!$B$125*SIN(RADIANS(90-DEGREES(ASIN(AD1805/2000))))*SQRT(2*Basic!$C$4*9.81)*Tool!$B$125)+(COS(RADIANS(90-DEGREES(ASIN(AD1805/2000))))*SQRT(2*Basic!$C$4*9.81)*COS(RADIANS(90-DEGREES(ASIN(AD1805/2000))))*SQRT(2*Basic!$C$4*9.81))))*SIN(RADIANS(AK1805))*(SQRT((SIN(RADIANS(90-DEGREES(ASIN(AD1805/2000))))*SQRT(2*Basic!$C$4*9.81)*Tool!$B$125*SIN(RADIANS(90-DEGREES(ASIN(AD1805/2000))))*SQRT(2*Basic!$C$4*9.81)*Tool!$B$125)+(COS(RADIANS(90-DEGREES(ASIN(AD1805/2000))))*SQRT(2*Basic!$C$4*9.81)*COS(RADIANS(90-DEGREES(ASIN(AD1805/2000))))*SQRT(2*Basic!$C$4*9.81))))*SIN(RADIANS(AK1805)))-19.62*(-Basic!$C$3))))*(SQRT((SIN(RADIANS(90-DEGREES(ASIN(AD1805/2000))))*SQRT(2*Basic!$C$4*9.81)*Tool!$B$125*SIN(RADIANS(90-DEGREES(ASIN(AD1805/2000))))*SQRT(2*Basic!$C$4*9.81)*Tool!$B$125)+(COS(RADIANS(90-DEGREES(ASIN(AD1805/2000))))*SQRT(2*Basic!$C$4*9.81)*COS(RADIANS(90-DEGREES(ASIN(AD1805/2000))))*SQRT(2*Basic!$C$4*9.81))))*COS(RADIANS(AK1805))</f>
        <v>3.5932525065735041</v>
      </c>
    </row>
    <row r="1806" spans="6:45" x14ac:dyDescent="0.3">
      <c r="F1806">
        <v>1804</v>
      </c>
      <c r="G1806" s="31">
        <f t="shared" si="182"/>
        <v>5.3182669800332327</v>
      </c>
      <c r="H1806" s="35">
        <f>Tool!$E$10+('Trajectory Map'!G1806*SIN(RADIANS(90-2*DEGREES(ASIN($D$5/2000))))/COS(RADIANS(90-2*DEGREES(ASIN($D$5/2000))))-('Trajectory Map'!G1806*'Trajectory Map'!G1806/((VLOOKUP($D$5,$AD$3:$AR$2002,15,FALSE)*4*COS(RADIANS(90-2*DEGREES(ASIN($D$5/2000))))*COS(RADIANS(90-2*DEGREES(ASIN($D$5/2000))))))))</f>
        <v>1.1644784114144553</v>
      </c>
      <c r="AD1806" s="33">
        <f t="shared" si="186"/>
        <v>1804</v>
      </c>
      <c r="AE1806" s="33">
        <f t="shared" si="183"/>
        <v>863.47206092611941</v>
      </c>
      <c r="AH1806" s="33">
        <f t="shared" si="184"/>
        <v>64.422216457785552</v>
      </c>
      <c r="AI1806" s="33">
        <f t="shared" si="185"/>
        <v>25.577783542214448</v>
      </c>
      <c r="AK1806" s="75">
        <f t="shared" si="187"/>
        <v>-38.844432915571105</v>
      </c>
      <c r="AN1806" s="64"/>
      <c r="AQ1806" s="64"/>
      <c r="AR1806" s="75">
        <f>(SQRT((SIN(RADIANS(90-DEGREES(ASIN(AD1806/2000))))*SQRT(2*Basic!$C$4*9.81)*Tool!$B$125*SIN(RADIANS(90-DEGREES(ASIN(AD1806/2000))))*SQRT(2*Basic!$C$4*9.81)*Tool!$B$125)+(COS(RADIANS(90-DEGREES(ASIN(AD1806/2000))))*SQRT(2*Basic!$C$4*9.81)*COS(RADIANS(90-DEGREES(ASIN(AD1806/2000))))*SQRT(2*Basic!$C$4*9.81))))*(SQRT((SIN(RADIANS(90-DEGREES(ASIN(AD1806/2000))))*SQRT(2*Basic!$C$4*9.81)*Tool!$B$125*SIN(RADIANS(90-DEGREES(ASIN(AD1806/2000))))*SQRT(2*Basic!$C$4*9.81)*Tool!$B$125)+(COS(RADIANS(90-DEGREES(ASIN(AD1806/2000))))*SQRT(2*Basic!$C$4*9.81)*COS(RADIANS(90-DEGREES(ASIN(AD1806/2000))))*SQRT(2*Basic!$C$4*9.81))))/(2*9.81)</f>
        <v>1.7001163854400003</v>
      </c>
      <c r="AS1806" s="75">
        <f>(1/9.81)*((SQRT((SIN(RADIANS(90-DEGREES(ASIN(AD1806/2000))))*SQRT(2*Basic!$C$4*9.81)*Tool!$B$125*SIN(RADIANS(90-DEGREES(ASIN(AD1806/2000))))*SQRT(2*Basic!$C$4*9.81)*Tool!$B$125)+(COS(RADIANS(90-DEGREES(ASIN(AD1806/2000))))*SQRT(2*Basic!$C$4*9.81)*COS(RADIANS(90-DEGREES(ASIN(AD1806/2000))))*SQRT(2*Basic!$C$4*9.81))))*SIN(RADIANS(AK1806))+(SQRT(((SQRT((SIN(RADIANS(90-DEGREES(ASIN(AD1806/2000))))*SQRT(2*Basic!$C$4*9.81)*Tool!$B$125*SIN(RADIANS(90-DEGREES(ASIN(AD1806/2000))))*SQRT(2*Basic!$C$4*9.81)*Tool!$B$125)+(COS(RADIANS(90-DEGREES(ASIN(AD1806/2000))))*SQRT(2*Basic!$C$4*9.81)*COS(RADIANS(90-DEGREES(ASIN(AD1806/2000))))*SQRT(2*Basic!$C$4*9.81))))*SIN(RADIANS(AK1806))*(SQRT((SIN(RADIANS(90-DEGREES(ASIN(AD1806/2000))))*SQRT(2*Basic!$C$4*9.81)*Tool!$B$125*SIN(RADIANS(90-DEGREES(ASIN(AD1806/2000))))*SQRT(2*Basic!$C$4*9.81)*Tool!$B$125)+(COS(RADIANS(90-DEGREES(ASIN(AD1806/2000))))*SQRT(2*Basic!$C$4*9.81)*COS(RADIANS(90-DEGREES(ASIN(AD1806/2000))))*SQRT(2*Basic!$C$4*9.81))))*SIN(RADIANS(AK1806)))-19.62*(-Basic!$C$3))))*(SQRT((SIN(RADIANS(90-DEGREES(ASIN(AD1806/2000))))*SQRT(2*Basic!$C$4*9.81)*Tool!$B$125*SIN(RADIANS(90-DEGREES(ASIN(AD1806/2000))))*SQRT(2*Basic!$C$4*9.81)*Tool!$B$125)+(COS(RADIANS(90-DEGREES(ASIN(AD1806/2000))))*SQRT(2*Basic!$C$4*9.81)*COS(RADIANS(90-DEGREES(ASIN(AD1806/2000))))*SQRT(2*Basic!$C$4*9.81))))*COS(RADIANS(AK1806))</f>
        <v>3.5840128279731491</v>
      </c>
    </row>
    <row r="1807" spans="6:45" x14ac:dyDescent="0.3">
      <c r="F1807">
        <v>1805</v>
      </c>
      <c r="G1807" s="31">
        <f t="shared" si="182"/>
        <v>5.3212150215964442</v>
      </c>
      <c r="H1807" s="35">
        <f>Tool!$E$10+('Trajectory Map'!G1807*SIN(RADIANS(90-2*DEGREES(ASIN($D$5/2000))))/COS(RADIANS(90-2*DEGREES(ASIN($D$5/2000))))-('Trajectory Map'!G1807*'Trajectory Map'!G1807/((VLOOKUP($D$5,$AD$3:$AR$2002,15,FALSE)*4*COS(RADIANS(90-2*DEGREES(ASIN($D$5/2000))))*COS(RADIANS(90-2*DEGREES(ASIN($D$5/2000))))))))</f>
        <v>1.1586810989284038</v>
      </c>
      <c r="AD1807" s="33">
        <f t="shared" si="186"/>
        <v>1805</v>
      </c>
      <c r="AE1807" s="33">
        <f t="shared" si="183"/>
        <v>861.37970721395573</v>
      </c>
      <c r="AH1807" s="33">
        <f t="shared" si="184"/>
        <v>64.488652048544068</v>
      </c>
      <c r="AI1807" s="33">
        <f t="shared" si="185"/>
        <v>25.511347951455932</v>
      </c>
      <c r="AK1807" s="75">
        <f t="shared" si="187"/>
        <v>-38.977304097088137</v>
      </c>
      <c r="AN1807" s="64"/>
      <c r="AQ1807" s="64"/>
      <c r="AR1807" s="75">
        <f>(SQRT((SIN(RADIANS(90-DEGREES(ASIN(AD1807/2000))))*SQRT(2*Basic!$C$4*9.81)*Tool!$B$125*SIN(RADIANS(90-DEGREES(ASIN(AD1807/2000))))*SQRT(2*Basic!$C$4*9.81)*Tool!$B$125)+(COS(RADIANS(90-DEGREES(ASIN(AD1807/2000))))*SQRT(2*Basic!$C$4*9.81)*COS(RADIANS(90-DEGREES(ASIN(AD1807/2000))))*SQRT(2*Basic!$C$4*9.81))))*(SQRT((SIN(RADIANS(90-DEGREES(ASIN(AD1807/2000))))*SQRT(2*Basic!$C$4*9.81)*Tool!$B$125*SIN(RADIANS(90-DEGREES(ASIN(AD1807/2000))))*SQRT(2*Basic!$C$4*9.81)*Tool!$B$125)+(COS(RADIANS(90-DEGREES(ASIN(AD1807/2000))))*SQRT(2*Basic!$C$4*9.81)*COS(RADIANS(90-DEGREES(ASIN(AD1807/2000))))*SQRT(2*Basic!$C$4*9.81))))/(2*9.81)</f>
        <v>1.7010839222499998</v>
      </c>
      <c r="AS1807" s="75">
        <f>(1/9.81)*((SQRT((SIN(RADIANS(90-DEGREES(ASIN(AD1807/2000))))*SQRT(2*Basic!$C$4*9.81)*Tool!$B$125*SIN(RADIANS(90-DEGREES(ASIN(AD1807/2000))))*SQRT(2*Basic!$C$4*9.81)*Tool!$B$125)+(COS(RADIANS(90-DEGREES(ASIN(AD1807/2000))))*SQRT(2*Basic!$C$4*9.81)*COS(RADIANS(90-DEGREES(ASIN(AD1807/2000))))*SQRT(2*Basic!$C$4*9.81))))*SIN(RADIANS(AK1807))+(SQRT(((SQRT((SIN(RADIANS(90-DEGREES(ASIN(AD1807/2000))))*SQRT(2*Basic!$C$4*9.81)*Tool!$B$125*SIN(RADIANS(90-DEGREES(ASIN(AD1807/2000))))*SQRT(2*Basic!$C$4*9.81)*Tool!$B$125)+(COS(RADIANS(90-DEGREES(ASIN(AD1807/2000))))*SQRT(2*Basic!$C$4*9.81)*COS(RADIANS(90-DEGREES(ASIN(AD1807/2000))))*SQRT(2*Basic!$C$4*9.81))))*SIN(RADIANS(AK1807))*(SQRT((SIN(RADIANS(90-DEGREES(ASIN(AD1807/2000))))*SQRT(2*Basic!$C$4*9.81)*Tool!$B$125*SIN(RADIANS(90-DEGREES(ASIN(AD1807/2000))))*SQRT(2*Basic!$C$4*9.81)*Tool!$B$125)+(COS(RADIANS(90-DEGREES(ASIN(AD1807/2000))))*SQRT(2*Basic!$C$4*9.81)*COS(RADIANS(90-DEGREES(ASIN(AD1807/2000))))*SQRT(2*Basic!$C$4*9.81))))*SIN(RADIANS(AK1807)))-19.62*(-Basic!$C$3))))*(SQRT((SIN(RADIANS(90-DEGREES(ASIN(AD1807/2000))))*SQRT(2*Basic!$C$4*9.81)*Tool!$B$125*SIN(RADIANS(90-DEGREES(ASIN(AD1807/2000))))*SQRT(2*Basic!$C$4*9.81)*Tool!$B$125)+(COS(RADIANS(90-DEGREES(ASIN(AD1807/2000))))*SQRT(2*Basic!$C$4*9.81)*COS(RADIANS(90-DEGREES(ASIN(AD1807/2000))))*SQRT(2*Basic!$C$4*9.81))))*COS(RADIANS(AK1807))</f>
        <v>3.5747465335365103</v>
      </c>
    </row>
    <row r="1808" spans="6:45" x14ac:dyDescent="0.3">
      <c r="F1808">
        <v>1806</v>
      </c>
      <c r="G1808" s="31">
        <f t="shared" si="182"/>
        <v>5.3241630631596557</v>
      </c>
      <c r="H1808" s="35">
        <f>Tool!$E$10+('Trajectory Map'!G1808*SIN(RADIANS(90-2*DEGREES(ASIN($D$5/2000))))/COS(RADIANS(90-2*DEGREES(ASIN($D$5/2000))))-('Trajectory Map'!G1808*'Trajectory Map'!G1808/((VLOOKUP($D$5,$AD$3:$AR$2002,15,FALSE)*4*COS(RADIANS(90-2*DEGREES(ASIN($D$5/2000))))*COS(RADIANS(90-2*DEGREES(ASIN($D$5/2000))))))))</f>
        <v>1.1528803328488362</v>
      </c>
      <c r="AD1808" s="33">
        <f t="shared" si="186"/>
        <v>1806</v>
      </c>
      <c r="AE1808" s="33">
        <f t="shared" si="183"/>
        <v>859.28109486942628</v>
      </c>
      <c r="AH1808" s="33">
        <f t="shared" si="184"/>
        <v>64.555249454602205</v>
      </c>
      <c r="AI1808" s="33">
        <f t="shared" si="185"/>
        <v>25.444750545397795</v>
      </c>
      <c r="AK1808" s="75">
        <f t="shared" si="187"/>
        <v>-39.110498909204409</v>
      </c>
      <c r="AN1808" s="64"/>
      <c r="AQ1808" s="64"/>
      <c r="AR1808" s="75">
        <f>(SQRT((SIN(RADIANS(90-DEGREES(ASIN(AD1808/2000))))*SQRT(2*Basic!$C$4*9.81)*Tool!$B$125*SIN(RADIANS(90-DEGREES(ASIN(AD1808/2000))))*SQRT(2*Basic!$C$4*9.81)*Tool!$B$125)+(COS(RADIANS(90-DEGREES(ASIN(AD1808/2000))))*SQRT(2*Basic!$C$4*9.81)*COS(RADIANS(90-DEGREES(ASIN(AD1808/2000))))*SQRT(2*Basic!$C$4*9.81))))*(SQRT((SIN(RADIANS(90-DEGREES(ASIN(AD1808/2000))))*SQRT(2*Basic!$C$4*9.81)*Tool!$B$125*SIN(RADIANS(90-DEGREES(ASIN(AD1808/2000))))*SQRT(2*Basic!$C$4*9.81)*Tool!$B$125)+(COS(RADIANS(90-DEGREES(ASIN(AD1808/2000))))*SQRT(2*Basic!$C$4*9.81)*COS(RADIANS(90-DEGREES(ASIN(AD1808/2000))))*SQRT(2*Basic!$C$4*9.81))))/(2*9.81)</f>
        <v>1.7020519952399999</v>
      </c>
      <c r="AS1808" s="75">
        <f>(1/9.81)*((SQRT((SIN(RADIANS(90-DEGREES(ASIN(AD1808/2000))))*SQRT(2*Basic!$C$4*9.81)*Tool!$B$125*SIN(RADIANS(90-DEGREES(ASIN(AD1808/2000))))*SQRT(2*Basic!$C$4*9.81)*Tool!$B$125)+(COS(RADIANS(90-DEGREES(ASIN(AD1808/2000))))*SQRT(2*Basic!$C$4*9.81)*COS(RADIANS(90-DEGREES(ASIN(AD1808/2000))))*SQRT(2*Basic!$C$4*9.81))))*SIN(RADIANS(AK1808))+(SQRT(((SQRT((SIN(RADIANS(90-DEGREES(ASIN(AD1808/2000))))*SQRT(2*Basic!$C$4*9.81)*Tool!$B$125*SIN(RADIANS(90-DEGREES(ASIN(AD1808/2000))))*SQRT(2*Basic!$C$4*9.81)*Tool!$B$125)+(COS(RADIANS(90-DEGREES(ASIN(AD1808/2000))))*SQRT(2*Basic!$C$4*9.81)*COS(RADIANS(90-DEGREES(ASIN(AD1808/2000))))*SQRT(2*Basic!$C$4*9.81))))*SIN(RADIANS(AK1808))*(SQRT((SIN(RADIANS(90-DEGREES(ASIN(AD1808/2000))))*SQRT(2*Basic!$C$4*9.81)*Tool!$B$125*SIN(RADIANS(90-DEGREES(ASIN(AD1808/2000))))*SQRT(2*Basic!$C$4*9.81)*Tool!$B$125)+(COS(RADIANS(90-DEGREES(ASIN(AD1808/2000))))*SQRT(2*Basic!$C$4*9.81)*COS(RADIANS(90-DEGREES(ASIN(AD1808/2000))))*SQRT(2*Basic!$C$4*9.81))))*SIN(RADIANS(AK1808)))-19.62*(-Basic!$C$3))))*(SQRT((SIN(RADIANS(90-DEGREES(ASIN(AD1808/2000))))*SQRT(2*Basic!$C$4*9.81)*Tool!$B$125*SIN(RADIANS(90-DEGREES(ASIN(AD1808/2000))))*SQRT(2*Basic!$C$4*9.81)*Tool!$B$125)+(COS(RADIANS(90-DEGREES(ASIN(AD1808/2000))))*SQRT(2*Basic!$C$4*9.81)*COS(RADIANS(90-DEGREES(ASIN(AD1808/2000))))*SQRT(2*Basic!$C$4*9.81))))*COS(RADIANS(AK1808))</f>
        <v>3.56545348052753</v>
      </c>
    </row>
    <row r="1809" spans="6:45" x14ac:dyDescent="0.3">
      <c r="F1809">
        <v>1807</v>
      </c>
      <c r="G1809" s="31">
        <f t="shared" si="182"/>
        <v>5.3271111047228672</v>
      </c>
      <c r="H1809" s="35">
        <f>Tool!$E$10+('Trajectory Map'!G1809*SIN(RADIANS(90-2*DEGREES(ASIN($D$5/2000))))/COS(RADIANS(90-2*DEGREES(ASIN($D$5/2000))))-('Trajectory Map'!G1809*'Trajectory Map'!G1809/((VLOOKUP($D$5,$AD$3:$AR$2002,15,FALSE)*4*COS(RADIANS(90-2*DEGREES(ASIN($D$5/2000))))*COS(RADIANS(90-2*DEGREES(ASIN($D$5/2000))))))))</f>
        <v>1.1470761131757561</v>
      </c>
      <c r="AD1809" s="33">
        <f t="shared" si="186"/>
        <v>1807</v>
      </c>
      <c r="AE1809" s="33">
        <f t="shared" si="183"/>
        <v>857.17617792376848</v>
      </c>
      <c r="AH1809" s="33">
        <f t="shared" si="184"/>
        <v>64.622009954777596</v>
      </c>
      <c r="AI1809" s="33">
        <f t="shared" si="185"/>
        <v>25.377990045222404</v>
      </c>
      <c r="AK1809" s="75">
        <f t="shared" si="187"/>
        <v>-39.244019909555192</v>
      </c>
      <c r="AN1809" s="64"/>
      <c r="AQ1809" s="64"/>
      <c r="AR1809" s="75">
        <f>(SQRT((SIN(RADIANS(90-DEGREES(ASIN(AD1809/2000))))*SQRT(2*Basic!$C$4*9.81)*Tool!$B$125*SIN(RADIANS(90-DEGREES(ASIN(AD1809/2000))))*SQRT(2*Basic!$C$4*9.81)*Tool!$B$125)+(COS(RADIANS(90-DEGREES(ASIN(AD1809/2000))))*SQRT(2*Basic!$C$4*9.81)*COS(RADIANS(90-DEGREES(ASIN(AD1809/2000))))*SQRT(2*Basic!$C$4*9.81))))*(SQRT((SIN(RADIANS(90-DEGREES(ASIN(AD1809/2000))))*SQRT(2*Basic!$C$4*9.81)*Tool!$B$125*SIN(RADIANS(90-DEGREES(ASIN(AD1809/2000))))*SQRT(2*Basic!$C$4*9.81)*Tool!$B$125)+(COS(RADIANS(90-DEGREES(ASIN(AD1809/2000))))*SQRT(2*Basic!$C$4*9.81)*COS(RADIANS(90-DEGREES(ASIN(AD1809/2000))))*SQRT(2*Basic!$C$4*9.81))))/(2*9.81)</f>
        <v>1.7030206044099991</v>
      </c>
      <c r="AS1809" s="75">
        <f>(1/9.81)*((SQRT((SIN(RADIANS(90-DEGREES(ASIN(AD1809/2000))))*SQRT(2*Basic!$C$4*9.81)*Tool!$B$125*SIN(RADIANS(90-DEGREES(ASIN(AD1809/2000))))*SQRT(2*Basic!$C$4*9.81)*Tool!$B$125)+(COS(RADIANS(90-DEGREES(ASIN(AD1809/2000))))*SQRT(2*Basic!$C$4*9.81)*COS(RADIANS(90-DEGREES(ASIN(AD1809/2000))))*SQRT(2*Basic!$C$4*9.81))))*SIN(RADIANS(AK1809))+(SQRT(((SQRT((SIN(RADIANS(90-DEGREES(ASIN(AD1809/2000))))*SQRT(2*Basic!$C$4*9.81)*Tool!$B$125*SIN(RADIANS(90-DEGREES(ASIN(AD1809/2000))))*SQRT(2*Basic!$C$4*9.81)*Tool!$B$125)+(COS(RADIANS(90-DEGREES(ASIN(AD1809/2000))))*SQRT(2*Basic!$C$4*9.81)*COS(RADIANS(90-DEGREES(ASIN(AD1809/2000))))*SQRT(2*Basic!$C$4*9.81))))*SIN(RADIANS(AK1809))*(SQRT((SIN(RADIANS(90-DEGREES(ASIN(AD1809/2000))))*SQRT(2*Basic!$C$4*9.81)*Tool!$B$125*SIN(RADIANS(90-DEGREES(ASIN(AD1809/2000))))*SQRT(2*Basic!$C$4*9.81)*Tool!$B$125)+(COS(RADIANS(90-DEGREES(ASIN(AD1809/2000))))*SQRT(2*Basic!$C$4*9.81)*COS(RADIANS(90-DEGREES(ASIN(AD1809/2000))))*SQRT(2*Basic!$C$4*9.81))))*SIN(RADIANS(AK1809)))-19.62*(-Basic!$C$3))))*(SQRT((SIN(RADIANS(90-DEGREES(ASIN(AD1809/2000))))*SQRT(2*Basic!$C$4*9.81)*Tool!$B$125*SIN(RADIANS(90-DEGREES(ASIN(AD1809/2000))))*SQRT(2*Basic!$C$4*9.81)*Tool!$B$125)+(COS(RADIANS(90-DEGREES(ASIN(AD1809/2000))))*SQRT(2*Basic!$C$4*9.81)*COS(RADIANS(90-DEGREES(ASIN(AD1809/2000))))*SQRT(2*Basic!$C$4*9.81))))*COS(RADIANS(AK1809))</f>
        <v>3.5561335240370804</v>
      </c>
    </row>
    <row r="1810" spans="6:45" x14ac:dyDescent="0.3">
      <c r="F1810">
        <v>1808</v>
      </c>
      <c r="G1810" s="31">
        <f t="shared" si="182"/>
        <v>5.3300591462860787</v>
      </c>
      <c r="H1810" s="35">
        <f>Tool!$E$10+('Trajectory Map'!G1810*SIN(RADIANS(90-2*DEGREES(ASIN($D$5/2000))))/COS(RADIANS(90-2*DEGREES(ASIN($D$5/2000))))-('Trajectory Map'!G1810*'Trajectory Map'!G1810/((VLOOKUP($D$5,$AD$3:$AR$2002,15,FALSE)*4*COS(RADIANS(90-2*DEGREES(ASIN($D$5/2000))))*COS(RADIANS(90-2*DEGREES(ASIN($D$5/2000))))))))</f>
        <v>1.1412684399091617</v>
      </c>
      <c r="AD1810" s="33">
        <f t="shared" si="186"/>
        <v>1808</v>
      </c>
      <c r="AE1810" s="33">
        <f t="shared" si="183"/>
        <v>855.06490981679281</v>
      </c>
      <c r="AH1810" s="33">
        <f t="shared" si="184"/>
        <v>64.688934844513014</v>
      </c>
      <c r="AI1810" s="33">
        <f t="shared" si="185"/>
        <v>25.311065155486986</v>
      </c>
      <c r="AK1810" s="75">
        <f t="shared" si="187"/>
        <v>-39.377869689026028</v>
      </c>
      <c r="AN1810" s="64"/>
      <c r="AQ1810" s="64"/>
      <c r="AR1810" s="75">
        <f>(SQRT((SIN(RADIANS(90-DEGREES(ASIN(AD1810/2000))))*SQRT(2*Basic!$C$4*9.81)*Tool!$B$125*SIN(RADIANS(90-DEGREES(ASIN(AD1810/2000))))*SQRT(2*Basic!$C$4*9.81)*Tool!$B$125)+(COS(RADIANS(90-DEGREES(ASIN(AD1810/2000))))*SQRT(2*Basic!$C$4*9.81)*COS(RADIANS(90-DEGREES(ASIN(AD1810/2000))))*SQRT(2*Basic!$C$4*9.81))))*(SQRT((SIN(RADIANS(90-DEGREES(ASIN(AD1810/2000))))*SQRT(2*Basic!$C$4*9.81)*Tool!$B$125*SIN(RADIANS(90-DEGREES(ASIN(AD1810/2000))))*SQRT(2*Basic!$C$4*9.81)*Tool!$B$125)+(COS(RADIANS(90-DEGREES(ASIN(AD1810/2000))))*SQRT(2*Basic!$C$4*9.81)*COS(RADIANS(90-DEGREES(ASIN(AD1810/2000))))*SQRT(2*Basic!$C$4*9.81))))/(2*9.81)</f>
        <v>1.7039897497600003</v>
      </c>
      <c r="AS1810" s="75">
        <f>(1/9.81)*((SQRT((SIN(RADIANS(90-DEGREES(ASIN(AD1810/2000))))*SQRT(2*Basic!$C$4*9.81)*Tool!$B$125*SIN(RADIANS(90-DEGREES(ASIN(AD1810/2000))))*SQRT(2*Basic!$C$4*9.81)*Tool!$B$125)+(COS(RADIANS(90-DEGREES(ASIN(AD1810/2000))))*SQRT(2*Basic!$C$4*9.81)*COS(RADIANS(90-DEGREES(ASIN(AD1810/2000))))*SQRT(2*Basic!$C$4*9.81))))*SIN(RADIANS(AK1810))+(SQRT(((SQRT((SIN(RADIANS(90-DEGREES(ASIN(AD1810/2000))))*SQRT(2*Basic!$C$4*9.81)*Tool!$B$125*SIN(RADIANS(90-DEGREES(ASIN(AD1810/2000))))*SQRT(2*Basic!$C$4*9.81)*Tool!$B$125)+(COS(RADIANS(90-DEGREES(ASIN(AD1810/2000))))*SQRT(2*Basic!$C$4*9.81)*COS(RADIANS(90-DEGREES(ASIN(AD1810/2000))))*SQRT(2*Basic!$C$4*9.81))))*SIN(RADIANS(AK1810))*(SQRT((SIN(RADIANS(90-DEGREES(ASIN(AD1810/2000))))*SQRT(2*Basic!$C$4*9.81)*Tool!$B$125*SIN(RADIANS(90-DEGREES(ASIN(AD1810/2000))))*SQRT(2*Basic!$C$4*9.81)*Tool!$B$125)+(COS(RADIANS(90-DEGREES(ASIN(AD1810/2000))))*SQRT(2*Basic!$C$4*9.81)*COS(RADIANS(90-DEGREES(ASIN(AD1810/2000))))*SQRT(2*Basic!$C$4*9.81))))*SIN(RADIANS(AK1810)))-19.62*(-Basic!$C$3))))*(SQRT((SIN(RADIANS(90-DEGREES(ASIN(AD1810/2000))))*SQRT(2*Basic!$C$4*9.81)*Tool!$B$125*SIN(RADIANS(90-DEGREES(ASIN(AD1810/2000))))*SQRT(2*Basic!$C$4*9.81)*Tool!$B$125)+(COS(RADIANS(90-DEGREES(ASIN(AD1810/2000))))*SQRT(2*Basic!$C$4*9.81)*COS(RADIANS(90-DEGREES(ASIN(AD1810/2000))))*SQRT(2*Basic!$C$4*9.81))))*COS(RADIANS(AK1810))</f>
        <v>3.5467865169424431</v>
      </c>
    </row>
    <row r="1811" spans="6:45" x14ac:dyDescent="0.3">
      <c r="F1811">
        <v>1809</v>
      </c>
      <c r="G1811" s="31">
        <f t="shared" si="182"/>
        <v>5.3330071878492893</v>
      </c>
      <c r="H1811" s="35">
        <f>Tool!$E$10+('Trajectory Map'!G1811*SIN(RADIANS(90-2*DEGREES(ASIN($D$5/2000))))/COS(RADIANS(90-2*DEGREES(ASIN($D$5/2000))))-('Trajectory Map'!G1811*'Trajectory Map'!G1811/((VLOOKUP($D$5,$AD$3:$AR$2002,15,FALSE)*4*COS(RADIANS(90-2*DEGREES(ASIN($D$5/2000))))*COS(RADIANS(90-2*DEGREES(ASIN($D$5/2000))))))))</f>
        <v>1.135457313049054</v>
      </c>
      <c r="AD1811" s="33">
        <f t="shared" si="186"/>
        <v>1809</v>
      </c>
      <c r="AE1811" s="33">
        <f t="shared" si="183"/>
        <v>852.94724338613116</v>
      </c>
      <c r="AH1811" s="33">
        <f t="shared" si="184"/>
        <v>64.756025436180025</v>
      </c>
      <c r="AI1811" s="33">
        <f t="shared" si="185"/>
        <v>25.243974563819975</v>
      </c>
      <c r="AK1811" s="75">
        <f t="shared" si="187"/>
        <v>-39.512050872360049</v>
      </c>
      <c r="AN1811" s="64"/>
      <c r="AQ1811" s="64"/>
      <c r="AR1811" s="75">
        <f>(SQRT((SIN(RADIANS(90-DEGREES(ASIN(AD1811/2000))))*SQRT(2*Basic!$C$4*9.81)*Tool!$B$125*SIN(RADIANS(90-DEGREES(ASIN(AD1811/2000))))*SQRT(2*Basic!$C$4*9.81)*Tool!$B$125)+(COS(RADIANS(90-DEGREES(ASIN(AD1811/2000))))*SQRT(2*Basic!$C$4*9.81)*COS(RADIANS(90-DEGREES(ASIN(AD1811/2000))))*SQRT(2*Basic!$C$4*9.81))))*(SQRT((SIN(RADIANS(90-DEGREES(ASIN(AD1811/2000))))*SQRT(2*Basic!$C$4*9.81)*Tool!$B$125*SIN(RADIANS(90-DEGREES(ASIN(AD1811/2000))))*SQRT(2*Basic!$C$4*9.81)*Tool!$B$125)+(COS(RADIANS(90-DEGREES(ASIN(AD1811/2000))))*SQRT(2*Basic!$C$4*9.81)*COS(RADIANS(90-DEGREES(ASIN(AD1811/2000))))*SQRT(2*Basic!$C$4*9.81))))/(2*9.81)</f>
        <v>1.7049594312899998</v>
      </c>
      <c r="AS1811" s="75">
        <f>(1/9.81)*((SQRT((SIN(RADIANS(90-DEGREES(ASIN(AD1811/2000))))*SQRT(2*Basic!$C$4*9.81)*Tool!$B$125*SIN(RADIANS(90-DEGREES(ASIN(AD1811/2000))))*SQRT(2*Basic!$C$4*9.81)*Tool!$B$125)+(COS(RADIANS(90-DEGREES(ASIN(AD1811/2000))))*SQRT(2*Basic!$C$4*9.81)*COS(RADIANS(90-DEGREES(ASIN(AD1811/2000))))*SQRT(2*Basic!$C$4*9.81))))*SIN(RADIANS(AK1811))+(SQRT(((SQRT((SIN(RADIANS(90-DEGREES(ASIN(AD1811/2000))))*SQRT(2*Basic!$C$4*9.81)*Tool!$B$125*SIN(RADIANS(90-DEGREES(ASIN(AD1811/2000))))*SQRT(2*Basic!$C$4*9.81)*Tool!$B$125)+(COS(RADIANS(90-DEGREES(ASIN(AD1811/2000))))*SQRT(2*Basic!$C$4*9.81)*COS(RADIANS(90-DEGREES(ASIN(AD1811/2000))))*SQRT(2*Basic!$C$4*9.81))))*SIN(RADIANS(AK1811))*(SQRT((SIN(RADIANS(90-DEGREES(ASIN(AD1811/2000))))*SQRT(2*Basic!$C$4*9.81)*Tool!$B$125*SIN(RADIANS(90-DEGREES(ASIN(AD1811/2000))))*SQRT(2*Basic!$C$4*9.81)*Tool!$B$125)+(COS(RADIANS(90-DEGREES(ASIN(AD1811/2000))))*SQRT(2*Basic!$C$4*9.81)*COS(RADIANS(90-DEGREES(ASIN(AD1811/2000))))*SQRT(2*Basic!$C$4*9.81))))*SIN(RADIANS(AK1811)))-19.62*(-Basic!$C$3))))*(SQRT((SIN(RADIANS(90-DEGREES(ASIN(AD1811/2000))))*SQRT(2*Basic!$C$4*9.81)*Tool!$B$125*SIN(RADIANS(90-DEGREES(ASIN(AD1811/2000))))*SQRT(2*Basic!$C$4*9.81)*Tool!$B$125)+(COS(RADIANS(90-DEGREES(ASIN(AD1811/2000))))*SQRT(2*Basic!$C$4*9.81)*COS(RADIANS(90-DEGREES(ASIN(AD1811/2000))))*SQRT(2*Basic!$C$4*9.81))))*COS(RADIANS(AK1811))</f>
        <v>3.5374123098659065</v>
      </c>
    </row>
    <row r="1812" spans="6:45" x14ac:dyDescent="0.3">
      <c r="F1812">
        <v>1810</v>
      </c>
      <c r="G1812" s="31">
        <f t="shared" si="182"/>
        <v>5.3359552294125008</v>
      </c>
      <c r="H1812" s="35">
        <f>Tool!$E$10+('Trajectory Map'!G1812*SIN(RADIANS(90-2*DEGREES(ASIN($D$5/2000))))/COS(RADIANS(90-2*DEGREES(ASIN($D$5/2000))))-('Trajectory Map'!G1812*'Trajectory Map'!G1812/((VLOOKUP($D$5,$AD$3:$AR$2002,15,FALSE)*4*COS(RADIANS(90-2*DEGREES(ASIN($D$5/2000))))*COS(RADIANS(90-2*DEGREES(ASIN($D$5/2000))))))))</f>
        <v>1.1296427325954319</v>
      </c>
      <c r="AD1812" s="33">
        <f t="shared" si="186"/>
        <v>1810</v>
      </c>
      <c r="AE1812" s="33">
        <f t="shared" si="183"/>
        <v>850.8231308562315</v>
      </c>
      <c r="AH1812" s="33">
        <f t="shared" si="184"/>
        <v>64.823283059390292</v>
      </c>
      <c r="AI1812" s="33">
        <f t="shared" si="185"/>
        <v>25.176716940609708</v>
      </c>
      <c r="AK1812" s="75">
        <f t="shared" si="187"/>
        <v>-39.646566118780584</v>
      </c>
      <c r="AN1812" s="64"/>
      <c r="AQ1812" s="64"/>
      <c r="AR1812" s="75">
        <f>(SQRT((SIN(RADIANS(90-DEGREES(ASIN(AD1812/2000))))*SQRT(2*Basic!$C$4*9.81)*Tool!$B$125*SIN(RADIANS(90-DEGREES(ASIN(AD1812/2000))))*SQRT(2*Basic!$C$4*9.81)*Tool!$B$125)+(COS(RADIANS(90-DEGREES(ASIN(AD1812/2000))))*SQRT(2*Basic!$C$4*9.81)*COS(RADIANS(90-DEGREES(ASIN(AD1812/2000))))*SQRT(2*Basic!$C$4*9.81))))*(SQRT((SIN(RADIANS(90-DEGREES(ASIN(AD1812/2000))))*SQRT(2*Basic!$C$4*9.81)*Tool!$B$125*SIN(RADIANS(90-DEGREES(ASIN(AD1812/2000))))*SQRT(2*Basic!$C$4*9.81)*Tool!$B$125)+(COS(RADIANS(90-DEGREES(ASIN(AD1812/2000))))*SQRT(2*Basic!$C$4*9.81)*COS(RADIANS(90-DEGREES(ASIN(AD1812/2000))))*SQRT(2*Basic!$C$4*9.81))))/(2*9.81)</f>
        <v>1.7059296490000002</v>
      </c>
      <c r="AS1812" s="75">
        <f>(1/9.81)*((SQRT((SIN(RADIANS(90-DEGREES(ASIN(AD1812/2000))))*SQRT(2*Basic!$C$4*9.81)*Tool!$B$125*SIN(RADIANS(90-DEGREES(ASIN(AD1812/2000))))*SQRT(2*Basic!$C$4*9.81)*Tool!$B$125)+(COS(RADIANS(90-DEGREES(ASIN(AD1812/2000))))*SQRT(2*Basic!$C$4*9.81)*COS(RADIANS(90-DEGREES(ASIN(AD1812/2000))))*SQRT(2*Basic!$C$4*9.81))))*SIN(RADIANS(AK1812))+(SQRT(((SQRT((SIN(RADIANS(90-DEGREES(ASIN(AD1812/2000))))*SQRT(2*Basic!$C$4*9.81)*Tool!$B$125*SIN(RADIANS(90-DEGREES(ASIN(AD1812/2000))))*SQRT(2*Basic!$C$4*9.81)*Tool!$B$125)+(COS(RADIANS(90-DEGREES(ASIN(AD1812/2000))))*SQRT(2*Basic!$C$4*9.81)*COS(RADIANS(90-DEGREES(ASIN(AD1812/2000))))*SQRT(2*Basic!$C$4*9.81))))*SIN(RADIANS(AK1812))*(SQRT((SIN(RADIANS(90-DEGREES(ASIN(AD1812/2000))))*SQRT(2*Basic!$C$4*9.81)*Tool!$B$125*SIN(RADIANS(90-DEGREES(ASIN(AD1812/2000))))*SQRT(2*Basic!$C$4*9.81)*Tool!$B$125)+(COS(RADIANS(90-DEGREES(ASIN(AD1812/2000))))*SQRT(2*Basic!$C$4*9.81)*COS(RADIANS(90-DEGREES(ASIN(AD1812/2000))))*SQRT(2*Basic!$C$4*9.81))))*SIN(RADIANS(AK1812)))-19.62*(-Basic!$C$3))))*(SQRT((SIN(RADIANS(90-DEGREES(ASIN(AD1812/2000))))*SQRT(2*Basic!$C$4*9.81)*Tool!$B$125*SIN(RADIANS(90-DEGREES(ASIN(AD1812/2000))))*SQRT(2*Basic!$C$4*9.81)*Tool!$B$125)+(COS(RADIANS(90-DEGREES(ASIN(AD1812/2000))))*SQRT(2*Basic!$C$4*9.81)*COS(RADIANS(90-DEGREES(ASIN(AD1812/2000))))*SQRT(2*Basic!$C$4*9.81))))*COS(RADIANS(AK1812))</f>
        <v>3.5280107511323129</v>
      </c>
    </row>
    <row r="1813" spans="6:45" x14ac:dyDescent="0.3">
      <c r="F1813">
        <v>1811</v>
      </c>
      <c r="G1813" s="31">
        <f t="shared" si="182"/>
        <v>5.3389032709757123</v>
      </c>
      <c r="H1813" s="35">
        <f>Tool!$E$10+('Trajectory Map'!G1813*SIN(RADIANS(90-2*DEGREES(ASIN($D$5/2000))))/COS(RADIANS(90-2*DEGREES(ASIN($D$5/2000))))-('Trajectory Map'!G1813*'Trajectory Map'!G1813/((VLOOKUP($D$5,$AD$3:$AR$2002,15,FALSE)*4*COS(RADIANS(90-2*DEGREES(ASIN($D$5/2000))))*COS(RADIANS(90-2*DEGREES(ASIN($D$5/2000))))))))</f>
        <v>1.1238246985482947</v>
      </c>
      <c r="AD1813" s="33">
        <f t="shared" si="186"/>
        <v>1811</v>
      </c>
      <c r="AE1813" s="33">
        <f t="shared" si="183"/>
        <v>848.69252382709249</v>
      </c>
      <c r="AH1813" s="33">
        <f t="shared" si="184"/>
        <v>64.890709061313714</v>
      </c>
      <c r="AI1813" s="33">
        <f t="shared" si="185"/>
        <v>25.109290938686286</v>
      </c>
      <c r="AK1813" s="75">
        <f t="shared" si="187"/>
        <v>-39.781418122627429</v>
      </c>
      <c r="AN1813" s="64"/>
      <c r="AQ1813" s="64"/>
      <c r="AR1813" s="75">
        <f>(SQRT((SIN(RADIANS(90-DEGREES(ASIN(AD1813/2000))))*SQRT(2*Basic!$C$4*9.81)*Tool!$B$125*SIN(RADIANS(90-DEGREES(ASIN(AD1813/2000))))*SQRT(2*Basic!$C$4*9.81)*Tool!$B$125)+(COS(RADIANS(90-DEGREES(ASIN(AD1813/2000))))*SQRT(2*Basic!$C$4*9.81)*COS(RADIANS(90-DEGREES(ASIN(AD1813/2000))))*SQRT(2*Basic!$C$4*9.81))))*(SQRT((SIN(RADIANS(90-DEGREES(ASIN(AD1813/2000))))*SQRT(2*Basic!$C$4*9.81)*Tool!$B$125*SIN(RADIANS(90-DEGREES(ASIN(AD1813/2000))))*SQRT(2*Basic!$C$4*9.81)*Tool!$B$125)+(COS(RADIANS(90-DEGREES(ASIN(AD1813/2000))))*SQRT(2*Basic!$C$4*9.81)*COS(RADIANS(90-DEGREES(ASIN(AD1813/2000))))*SQRT(2*Basic!$C$4*9.81))))/(2*9.81)</f>
        <v>1.7069004028899994</v>
      </c>
      <c r="AS1813" s="75">
        <f>(1/9.81)*((SQRT((SIN(RADIANS(90-DEGREES(ASIN(AD1813/2000))))*SQRT(2*Basic!$C$4*9.81)*Tool!$B$125*SIN(RADIANS(90-DEGREES(ASIN(AD1813/2000))))*SQRT(2*Basic!$C$4*9.81)*Tool!$B$125)+(COS(RADIANS(90-DEGREES(ASIN(AD1813/2000))))*SQRT(2*Basic!$C$4*9.81)*COS(RADIANS(90-DEGREES(ASIN(AD1813/2000))))*SQRT(2*Basic!$C$4*9.81))))*SIN(RADIANS(AK1813))+(SQRT(((SQRT((SIN(RADIANS(90-DEGREES(ASIN(AD1813/2000))))*SQRT(2*Basic!$C$4*9.81)*Tool!$B$125*SIN(RADIANS(90-DEGREES(ASIN(AD1813/2000))))*SQRT(2*Basic!$C$4*9.81)*Tool!$B$125)+(COS(RADIANS(90-DEGREES(ASIN(AD1813/2000))))*SQRT(2*Basic!$C$4*9.81)*COS(RADIANS(90-DEGREES(ASIN(AD1813/2000))))*SQRT(2*Basic!$C$4*9.81))))*SIN(RADIANS(AK1813))*(SQRT((SIN(RADIANS(90-DEGREES(ASIN(AD1813/2000))))*SQRT(2*Basic!$C$4*9.81)*Tool!$B$125*SIN(RADIANS(90-DEGREES(ASIN(AD1813/2000))))*SQRT(2*Basic!$C$4*9.81)*Tool!$B$125)+(COS(RADIANS(90-DEGREES(ASIN(AD1813/2000))))*SQRT(2*Basic!$C$4*9.81)*COS(RADIANS(90-DEGREES(ASIN(AD1813/2000))))*SQRT(2*Basic!$C$4*9.81))))*SIN(RADIANS(AK1813)))-19.62*(-Basic!$C$3))))*(SQRT((SIN(RADIANS(90-DEGREES(ASIN(AD1813/2000))))*SQRT(2*Basic!$C$4*9.81)*Tool!$B$125*SIN(RADIANS(90-DEGREES(ASIN(AD1813/2000))))*SQRT(2*Basic!$C$4*9.81)*Tool!$B$125)+(COS(RADIANS(90-DEGREES(ASIN(AD1813/2000))))*SQRT(2*Basic!$C$4*9.81)*COS(RADIANS(90-DEGREES(ASIN(AD1813/2000))))*SQRT(2*Basic!$C$4*9.81))))*COS(RADIANS(AK1813))</f>
        <v>3.5185816867256743</v>
      </c>
    </row>
    <row r="1814" spans="6:45" x14ac:dyDescent="0.3">
      <c r="F1814">
        <v>1812</v>
      </c>
      <c r="G1814" s="31">
        <f t="shared" si="182"/>
        <v>5.3418513125389238</v>
      </c>
      <c r="H1814" s="35">
        <f>Tool!$E$10+('Trajectory Map'!G1814*SIN(RADIANS(90-2*DEGREES(ASIN($D$5/2000))))/COS(RADIANS(90-2*DEGREES(ASIN($D$5/2000))))-('Trajectory Map'!G1814*'Trajectory Map'!G1814/((VLOOKUP($D$5,$AD$3:$AR$2002,15,FALSE)*4*COS(RADIANS(90-2*DEGREES(ASIN($D$5/2000))))*COS(RADIANS(90-2*DEGREES(ASIN($D$5/2000))))))))</f>
        <v>1.1180032109076432</v>
      </c>
      <c r="AD1814" s="33">
        <f t="shared" si="186"/>
        <v>1812</v>
      </c>
      <c r="AE1814" s="33">
        <f t="shared" si="183"/>
        <v>846.55537326272997</v>
      </c>
      <c r="AH1814" s="33">
        <f t="shared" si="184"/>
        <v>64.958304807004765</v>
      </c>
      <c r="AI1814" s="33">
        <f t="shared" si="185"/>
        <v>25.041695192995235</v>
      </c>
      <c r="AK1814" s="75">
        <f t="shared" si="187"/>
        <v>-39.916609614009531</v>
      </c>
      <c r="AN1814" s="64"/>
      <c r="AQ1814" s="64"/>
      <c r="AR1814" s="75">
        <f>(SQRT((SIN(RADIANS(90-DEGREES(ASIN(AD1814/2000))))*SQRT(2*Basic!$C$4*9.81)*Tool!$B$125*SIN(RADIANS(90-DEGREES(ASIN(AD1814/2000))))*SQRT(2*Basic!$C$4*9.81)*Tool!$B$125)+(COS(RADIANS(90-DEGREES(ASIN(AD1814/2000))))*SQRT(2*Basic!$C$4*9.81)*COS(RADIANS(90-DEGREES(ASIN(AD1814/2000))))*SQRT(2*Basic!$C$4*9.81))))*(SQRT((SIN(RADIANS(90-DEGREES(ASIN(AD1814/2000))))*SQRT(2*Basic!$C$4*9.81)*Tool!$B$125*SIN(RADIANS(90-DEGREES(ASIN(AD1814/2000))))*SQRT(2*Basic!$C$4*9.81)*Tool!$B$125)+(COS(RADIANS(90-DEGREES(ASIN(AD1814/2000))))*SQRT(2*Basic!$C$4*9.81)*COS(RADIANS(90-DEGREES(ASIN(AD1814/2000))))*SQRT(2*Basic!$C$4*9.81))))/(2*9.81)</f>
        <v>1.7078716929600004</v>
      </c>
      <c r="AS1814" s="75">
        <f>(1/9.81)*((SQRT((SIN(RADIANS(90-DEGREES(ASIN(AD1814/2000))))*SQRT(2*Basic!$C$4*9.81)*Tool!$B$125*SIN(RADIANS(90-DEGREES(ASIN(AD1814/2000))))*SQRT(2*Basic!$C$4*9.81)*Tool!$B$125)+(COS(RADIANS(90-DEGREES(ASIN(AD1814/2000))))*SQRT(2*Basic!$C$4*9.81)*COS(RADIANS(90-DEGREES(ASIN(AD1814/2000))))*SQRT(2*Basic!$C$4*9.81))))*SIN(RADIANS(AK1814))+(SQRT(((SQRT((SIN(RADIANS(90-DEGREES(ASIN(AD1814/2000))))*SQRT(2*Basic!$C$4*9.81)*Tool!$B$125*SIN(RADIANS(90-DEGREES(ASIN(AD1814/2000))))*SQRT(2*Basic!$C$4*9.81)*Tool!$B$125)+(COS(RADIANS(90-DEGREES(ASIN(AD1814/2000))))*SQRT(2*Basic!$C$4*9.81)*COS(RADIANS(90-DEGREES(ASIN(AD1814/2000))))*SQRT(2*Basic!$C$4*9.81))))*SIN(RADIANS(AK1814))*(SQRT((SIN(RADIANS(90-DEGREES(ASIN(AD1814/2000))))*SQRT(2*Basic!$C$4*9.81)*Tool!$B$125*SIN(RADIANS(90-DEGREES(ASIN(AD1814/2000))))*SQRT(2*Basic!$C$4*9.81)*Tool!$B$125)+(COS(RADIANS(90-DEGREES(ASIN(AD1814/2000))))*SQRT(2*Basic!$C$4*9.81)*COS(RADIANS(90-DEGREES(ASIN(AD1814/2000))))*SQRT(2*Basic!$C$4*9.81))))*SIN(RADIANS(AK1814)))-19.62*(-Basic!$C$3))))*(SQRT((SIN(RADIANS(90-DEGREES(ASIN(AD1814/2000))))*SQRT(2*Basic!$C$4*9.81)*Tool!$B$125*SIN(RADIANS(90-DEGREES(ASIN(AD1814/2000))))*SQRT(2*Basic!$C$4*9.81)*Tool!$B$125)+(COS(RADIANS(90-DEGREES(ASIN(AD1814/2000))))*SQRT(2*Basic!$C$4*9.81)*COS(RADIANS(90-DEGREES(ASIN(AD1814/2000))))*SQRT(2*Basic!$C$4*9.81))))*COS(RADIANS(AK1814))</f>
        <v>3.5091249602446815</v>
      </c>
    </row>
    <row r="1815" spans="6:45" x14ac:dyDescent="0.3">
      <c r="F1815">
        <v>1813</v>
      </c>
      <c r="G1815" s="31">
        <f t="shared" si="182"/>
        <v>5.3447993541021352</v>
      </c>
      <c r="H1815" s="35">
        <f>Tool!$E$10+('Trajectory Map'!G1815*SIN(RADIANS(90-2*DEGREES(ASIN($D$5/2000))))/COS(RADIANS(90-2*DEGREES(ASIN($D$5/2000))))-('Trajectory Map'!G1815*'Trajectory Map'!G1815/((VLOOKUP($D$5,$AD$3:$AR$2002,15,FALSE)*4*COS(RADIANS(90-2*DEGREES(ASIN($D$5/2000))))*COS(RADIANS(90-2*DEGREES(ASIN($D$5/2000))))))))</f>
        <v>1.1121782696734783</v>
      </c>
      <c r="AD1815" s="33">
        <f t="shared" si="186"/>
        <v>1813</v>
      </c>
      <c r="AE1815" s="33">
        <f t="shared" si="183"/>
        <v>844.41162947936709</v>
      </c>
      <c r="AH1815" s="33">
        <f t="shared" si="184"/>
        <v>65.026071679736006</v>
      </c>
      <c r="AI1815" s="33">
        <f t="shared" si="185"/>
        <v>24.973928320263994</v>
      </c>
      <c r="AK1815" s="75">
        <f t="shared" si="187"/>
        <v>-40.052143359472012</v>
      </c>
      <c r="AN1815" s="64"/>
      <c r="AQ1815" s="64"/>
      <c r="AR1815" s="75">
        <f>(SQRT((SIN(RADIANS(90-DEGREES(ASIN(AD1815/2000))))*SQRT(2*Basic!$C$4*9.81)*Tool!$B$125*SIN(RADIANS(90-DEGREES(ASIN(AD1815/2000))))*SQRT(2*Basic!$C$4*9.81)*Tool!$B$125)+(COS(RADIANS(90-DEGREES(ASIN(AD1815/2000))))*SQRT(2*Basic!$C$4*9.81)*COS(RADIANS(90-DEGREES(ASIN(AD1815/2000))))*SQRT(2*Basic!$C$4*9.81))))*(SQRT((SIN(RADIANS(90-DEGREES(ASIN(AD1815/2000))))*SQRT(2*Basic!$C$4*9.81)*Tool!$B$125*SIN(RADIANS(90-DEGREES(ASIN(AD1815/2000))))*SQRT(2*Basic!$C$4*9.81)*Tool!$B$125)+(COS(RADIANS(90-DEGREES(ASIN(AD1815/2000))))*SQRT(2*Basic!$C$4*9.81)*COS(RADIANS(90-DEGREES(ASIN(AD1815/2000))))*SQRT(2*Basic!$C$4*9.81))))/(2*9.81)</f>
        <v>1.70884351921</v>
      </c>
      <c r="AS1815" s="75">
        <f>(1/9.81)*((SQRT((SIN(RADIANS(90-DEGREES(ASIN(AD1815/2000))))*SQRT(2*Basic!$C$4*9.81)*Tool!$B$125*SIN(RADIANS(90-DEGREES(ASIN(AD1815/2000))))*SQRT(2*Basic!$C$4*9.81)*Tool!$B$125)+(COS(RADIANS(90-DEGREES(ASIN(AD1815/2000))))*SQRT(2*Basic!$C$4*9.81)*COS(RADIANS(90-DEGREES(ASIN(AD1815/2000))))*SQRT(2*Basic!$C$4*9.81))))*SIN(RADIANS(AK1815))+(SQRT(((SQRT((SIN(RADIANS(90-DEGREES(ASIN(AD1815/2000))))*SQRT(2*Basic!$C$4*9.81)*Tool!$B$125*SIN(RADIANS(90-DEGREES(ASIN(AD1815/2000))))*SQRT(2*Basic!$C$4*9.81)*Tool!$B$125)+(COS(RADIANS(90-DEGREES(ASIN(AD1815/2000))))*SQRT(2*Basic!$C$4*9.81)*COS(RADIANS(90-DEGREES(ASIN(AD1815/2000))))*SQRT(2*Basic!$C$4*9.81))))*SIN(RADIANS(AK1815))*(SQRT((SIN(RADIANS(90-DEGREES(ASIN(AD1815/2000))))*SQRT(2*Basic!$C$4*9.81)*Tool!$B$125*SIN(RADIANS(90-DEGREES(ASIN(AD1815/2000))))*SQRT(2*Basic!$C$4*9.81)*Tool!$B$125)+(COS(RADIANS(90-DEGREES(ASIN(AD1815/2000))))*SQRT(2*Basic!$C$4*9.81)*COS(RADIANS(90-DEGREES(ASIN(AD1815/2000))))*SQRT(2*Basic!$C$4*9.81))))*SIN(RADIANS(AK1815)))-19.62*(-Basic!$C$3))))*(SQRT((SIN(RADIANS(90-DEGREES(ASIN(AD1815/2000))))*SQRT(2*Basic!$C$4*9.81)*Tool!$B$125*SIN(RADIANS(90-DEGREES(ASIN(AD1815/2000))))*SQRT(2*Basic!$C$4*9.81)*Tool!$B$125)+(COS(RADIANS(90-DEGREES(ASIN(AD1815/2000))))*SQRT(2*Basic!$C$4*9.81)*COS(RADIANS(90-DEGREES(ASIN(AD1815/2000))))*SQRT(2*Basic!$C$4*9.81))))*COS(RADIANS(AK1815))</f>
        <v>3.4996404128572283</v>
      </c>
    </row>
    <row r="1816" spans="6:45" x14ac:dyDescent="0.3">
      <c r="F1816">
        <v>1814</v>
      </c>
      <c r="G1816" s="31">
        <f t="shared" si="182"/>
        <v>5.3477473956653458</v>
      </c>
      <c r="H1816" s="35">
        <f>Tool!$E$10+('Trajectory Map'!G1816*SIN(RADIANS(90-2*DEGREES(ASIN($D$5/2000))))/COS(RADIANS(90-2*DEGREES(ASIN($D$5/2000))))-('Trajectory Map'!G1816*'Trajectory Map'!G1816/((VLOOKUP($D$5,$AD$3:$AR$2002,15,FALSE)*4*COS(RADIANS(90-2*DEGREES(ASIN($D$5/2000))))*COS(RADIANS(90-2*DEGREES(ASIN($D$5/2000))))))))</f>
        <v>1.1063498748458009</v>
      </c>
      <c r="AD1816" s="33">
        <f t="shared" si="186"/>
        <v>1814</v>
      </c>
      <c r="AE1816" s="33">
        <f t="shared" si="183"/>
        <v>842.26124213334185</v>
      </c>
      <c r="AH1816" s="33">
        <f t="shared" si="184"/>
        <v>65.094011081340241</v>
      </c>
      <c r="AI1816" s="33">
        <f t="shared" si="185"/>
        <v>24.905988918659759</v>
      </c>
      <c r="AK1816" s="75">
        <f t="shared" si="187"/>
        <v>-40.188022162680483</v>
      </c>
      <c r="AN1816" s="64"/>
      <c r="AQ1816" s="64"/>
      <c r="AR1816" s="75">
        <f>(SQRT((SIN(RADIANS(90-DEGREES(ASIN(AD1816/2000))))*SQRT(2*Basic!$C$4*9.81)*Tool!$B$125*SIN(RADIANS(90-DEGREES(ASIN(AD1816/2000))))*SQRT(2*Basic!$C$4*9.81)*Tool!$B$125)+(COS(RADIANS(90-DEGREES(ASIN(AD1816/2000))))*SQRT(2*Basic!$C$4*9.81)*COS(RADIANS(90-DEGREES(ASIN(AD1816/2000))))*SQRT(2*Basic!$C$4*9.81))))*(SQRT((SIN(RADIANS(90-DEGREES(ASIN(AD1816/2000))))*SQRT(2*Basic!$C$4*9.81)*Tool!$B$125*SIN(RADIANS(90-DEGREES(ASIN(AD1816/2000))))*SQRT(2*Basic!$C$4*9.81)*Tool!$B$125)+(COS(RADIANS(90-DEGREES(ASIN(AD1816/2000))))*SQRT(2*Basic!$C$4*9.81)*COS(RADIANS(90-DEGREES(ASIN(AD1816/2000))))*SQRT(2*Basic!$C$4*9.81))))/(2*9.81)</f>
        <v>1.7098158816400002</v>
      </c>
      <c r="AS1816" s="75">
        <f>(1/9.81)*((SQRT((SIN(RADIANS(90-DEGREES(ASIN(AD1816/2000))))*SQRT(2*Basic!$C$4*9.81)*Tool!$B$125*SIN(RADIANS(90-DEGREES(ASIN(AD1816/2000))))*SQRT(2*Basic!$C$4*9.81)*Tool!$B$125)+(COS(RADIANS(90-DEGREES(ASIN(AD1816/2000))))*SQRT(2*Basic!$C$4*9.81)*COS(RADIANS(90-DEGREES(ASIN(AD1816/2000))))*SQRT(2*Basic!$C$4*9.81))))*SIN(RADIANS(AK1816))+(SQRT(((SQRT((SIN(RADIANS(90-DEGREES(ASIN(AD1816/2000))))*SQRT(2*Basic!$C$4*9.81)*Tool!$B$125*SIN(RADIANS(90-DEGREES(ASIN(AD1816/2000))))*SQRT(2*Basic!$C$4*9.81)*Tool!$B$125)+(COS(RADIANS(90-DEGREES(ASIN(AD1816/2000))))*SQRT(2*Basic!$C$4*9.81)*COS(RADIANS(90-DEGREES(ASIN(AD1816/2000))))*SQRT(2*Basic!$C$4*9.81))))*SIN(RADIANS(AK1816))*(SQRT((SIN(RADIANS(90-DEGREES(ASIN(AD1816/2000))))*SQRT(2*Basic!$C$4*9.81)*Tool!$B$125*SIN(RADIANS(90-DEGREES(ASIN(AD1816/2000))))*SQRT(2*Basic!$C$4*9.81)*Tool!$B$125)+(COS(RADIANS(90-DEGREES(ASIN(AD1816/2000))))*SQRT(2*Basic!$C$4*9.81)*COS(RADIANS(90-DEGREES(ASIN(AD1816/2000))))*SQRT(2*Basic!$C$4*9.81))))*SIN(RADIANS(AK1816)))-19.62*(-Basic!$C$3))))*(SQRT((SIN(RADIANS(90-DEGREES(ASIN(AD1816/2000))))*SQRT(2*Basic!$C$4*9.81)*Tool!$B$125*SIN(RADIANS(90-DEGREES(ASIN(AD1816/2000))))*SQRT(2*Basic!$C$4*9.81)*Tool!$B$125)+(COS(RADIANS(90-DEGREES(ASIN(AD1816/2000))))*SQRT(2*Basic!$C$4*9.81)*COS(RADIANS(90-DEGREES(ASIN(AD1816/2000))))*SQRT(2*Basic!$C$4*9.81))))*COS(RADIANS(AK1816))</f>
        <v>3.4901278832537632</v>
      </c>
    </row>
    <row r="1817" spans="6:45" x14ac:dyDescent="0.3">
      <c r="F1817">
        <v>1815</v>
      </c>
      <c r="G1817" s="31">
        <f t="shared" si="182"/>
        <v>5.3506954372285573</v>
      </c>
      <c r="H1817" s="35">
        <f>Tool!$E$10+('Trajectory Map'!G1817*SIN(RADIANS(90-2*DEGREES(ASIN($D$5/2000))))/COS(RADIANS(90-2*DEGREES(ASIN($D$5/2000))))-('Trajectory Map'!G1817*'Trajectory Map'!G1817/((VLOOKUP($D$5,$AD$3:$AR$2002,15,FALSE)*4*COS(RADIANS(90-2*DEGREES(ASIN($D$5/2000))))*COS(RADIANS(90-2*DEGREES(ASIN($D$5/2000))))))))</f>
        <v>1.1005180264246066</v>
      </c>
      <c r="AD1817" s="33">
        <f t="shared" si="186"/>
        <v>1815</v>
      </c>
      <c r="AE1817" s="33">
        <f t="shared" si="183"/>
        <v>840.10416020872083</v>
      </c>
      <c r="AH1817" s="33">
        <f t="shared" si="184"/>
        <v>65.162124432560532</v>
      </c>
      <c r="AI1817" s="33">
        <f t="shared" si="185"/>
        <v>24.837875567439468</v>
      </c>
      <c r="AK1817" s="75">
        <f t="shared" si="187"/>
        <v>-40.324248865121064</v>
      </c>
      <c r="AN1817" s="64"/>
      <c r="AQ1817" s="64"/>
      <c r="AR1817" s="75">
        <f>(SQRT((SIN(RADIANS(90-DEGREES(ASIN(AD1817/2000))))*SQRT(2*Basic!$C$4*9.81)*Tool!$B$125*SIN(RADIANS(90-DEGREES(ASIN(AD1817/2000))))*SQRT(2*Basic!$C$4*9.81)*Tool!$B$125)+(COS(RADIANS(90-DEGREES(ASIN(AD1817/2000))))*SQRT(2*Basic!$C$4*9.81)*COS(RADIANS(90-DEGREES(ASIN(AD1817/2000))))*SQRT(2*Basic!$C$4*9.81))))*(SQRT((SIN(RADIANS(90-DEGREES(ASIN(AD1817/2000))))*SQRT(2*Basic!$C$4*9.81)*Tool!$B$125*SIN(RADIANS(90-DEGREES(ASIN(AD1817/2000))))*SQRT(2*Basic!$C$4*9.81)*Tool!$B$125)+(COS(RADIANS(90-DEGREES(ASIN(AD1817/2000))))*SQRT(2*Basic!$C$4*9.81)*COS(RADIANS(90-DEGREES(ASIN(AD1817/2000))))*SQRT(2*Basic!$C$4*9.81))))/(2*9.81)</f>
        <v>1.7107887802499997</v>
      </c>
      <c r="AS1817" s="75">
        <f>(1/9.81)*((SQRT((SIN(RADIANS(90-DEGREES(ASIN(AD1817/2000))))*SQRT(2*Basic!$C$4*9.81)*Tool!$B$125*SIN(RADIANS(90-DEGREES(ASIN(AD1817/2000))))*SQRT(2*Basic!$C$4*9.81)*Tool!$B$125)+(COS(RADIANS(90-DEGREES(ASIN(AD1817/2000))))*SQRT(2*Basic!$C$4*9.81)*COS(RADIANS(90-DEGREES(ASIN(AD1817/2000))))*SQRT(2*Basic!$C$4*9.81))))*SIN(RADIANS(AK1817))+(SQRT(((SQRT((SIN(RADIANS(90-DEGREES(ASIN(AD1817/2000))))*SQRT(2*Basic!$C$4*9.81)*Tool!$B$125*SIN(RADIANS(90-DEGREES(ASIN(AD1817/2000))))*SQRT(2*Basic!$C$4*9.81)*Tool!$B$125)+(COS(RADIANS(90-DEGREES(ASIN(AD1817/2000))))*SQRT(2*Basic!$C$4*9.81)*COS(RADIANS(90-DEGREES(ASIN(AD1817/2000))))*SQRT(2*Basic!$C$4*9.81))))*SIN(RADIANS(AK1817))*(SQRT((SIN(RADIANS(90-DEGREES(ASIN(AD1817/2000))))*SQRT(2*Basic!$C$4*9.81)*Tool!$B$125*SIN(RADIANS(90-DEGREES(ASIN(AD1817/2000))))*SQRT(2*Basic!$C$4*9.81)*Tool!$B$125)+(COS(RADIANS(90-DEGREES(ASIN(AD1817/2000))))*SQRT(2*Basic!$C$4*9.81)*COS(RADIANS(90-DEGREES(ASIN(AD1817/2000))))*SQRT(2*Basic!$C$4*9.81))))*SIN(RADIANS(AK1817)))-19.62*(-Basic!$C$3))))*(SQRT((SIN(RADIANS(90-DEGREES(ASIN(AD1817/2000))))*SQRT(2*Basic!$C$4*9.81)*Tool!$B$125*SIN(RADIANS(90-DEGREES(ASIN(AD1817/2000))))*SQRT(2*Basic!$C$4*9.81)*Tool!$B$125)+(COS(RADIANS(90-DEGREES(ASIN(AD1817/2000))))*SQRT(2*Basic!$C$4*9.81)*COS(RADIANS(90-DEGREES(ASIN(AD1817/2000))))*SQRT(2*Basic!$C$4*9.81))))*COS(RADIANS(AK1817))</f>
        <v>3.480587207599577</v>
      </c>
    </row>
    <row r="1818" spans="6:45" x14ac:dyDescent="0.3">
      <c r="F1818">
        <v>1816</v>
      </c>
      <c r="G1818" s="31">
        <f t="shared" si="182"/>
        <v>5.3536434787917688</v>
      </c>
      <c r="H1818" s="35">
        <f>Tool!$E$10+('Trajectory Map'!G1818*SIN(RADIANS(90-2*DEGREES(ASIN($D$5/2000))))/COS(RADIANS(90-2*DEGREES(ASIN($D$5/2000))))-('Trajectory Map'!G1818*'Trajectory Map'!G1818/((VLOOKUP($D$5,$AD$3:$AR$2002,15,FALSE)*4*COS(RADIANS(90-2*DEGREES(ASIN($D$5/2000))))*COS(RADIANS(90-2*DEGREES(ASIN($D$5/2000))))))))</f>
        <v>1.0946827244098998</v>
      </c>
      <c r="AD1818" s="33">
        <f t="shared" si="186"/>
        <v>1816</v>
      </c>
      <c r="AE1818" s="33">
        <f t="shared" si="183"/>
        <v>837.9403320046124</v>
      </c>
      <c r="AH1818" s="33">
        <f t="shared" si="184"/>
        <v>65.230413173409048</v>
      </c>
      <c r="AI1818" s="33">
        <f t="shared" si="185"/>
        <v>24.769586826590952</v>
      </c>
      <c r="AK1818" s="75">
        <f t="shared" si="187"/>
        <v>-40.460826346818095</v>
      </c>
      <c r="AN1818" s="64"/>
      <c r="AQ1818" s="64"/>
      <c r="AR1818" s="75">
        <f>(SQRT((SIN(RADIANS(90-DEGREES(ASIN(AD1818/2000))))*SQRT(2*Basic!$C$4*9.81)*Tool!$B$125*SIN(RADIANS(90-DEGREES(ASIN(AD1818/2000))))*SQRT(2*Basic!$C$4*9.81)*Tool!$B$125)+(COS(RADIANS(90-DEGREES(ASIN(AD1818/2000))))*SQRT(2*Basic!$C$4*9.81)*COS(RADIANS(90-DEGREES(ASIN(AD1818/2000))))*SQRT(2*Basic!$C$4*9.81))))*(SQRT((SIN(RADIANS(90-DEGREES(ASIN(AD1818/2000))))*SQRT(2*Basic!$C$4*9.81)*Tool!$B$125*SIN(RADIANS(90-DEGREES(ASIN(AD1818/2000))))*SQRT(2*Basic!$C$4*9.81)*Tool!$B$125)+(COS(RADIANS(90-DEGREES(ASIN(AD1818/2000))))*SQRT(2*Basic!$C$4*9.81)*COS(RADIANS(90-DEGREES(ASIN(AD1818/2000))))*SQRT(2*Basic!$C$4*9.81))))/(2*9.81)</f>
        <v>1.71176221504</v>
      </c>
      <c r="AS1818" s="75">
        <f>(1/9.81)*((SQRT((SIN(RADIANS(90-DEGREES(ASIN(AD1818/2000))))*SQRT(2*Basic!$C$4*9.81)*Tool!$B$125*SIN(RADIANS(90-DEGREES(ASIN(AD1818/2000))))*SQRT(2*Basic!$C$4*9.81)*Tool!$B$125)+(COS(RADIANS(90-DEGREES(ASIN(AD1818/2000))))*SQRT(2*Basic!$C$4*9.81)*COS(RADIANS(90-DEGREES(ASIN(AD1818/2000))))*SQRT(2*Basic!$C$4*9.81))))*SIN(RADIANS(AK1818))+(SQRT(((SQRT((SIN(RADIANS(90-DEGREES(ASIN(AD1818/2000))))*SQRT(2*Basic!$C$4*9.81)*Tool!$B$125*SIN(RADIANS(90-DEGREES(ASIN(AD1818/2000))))*SQRT(2*Basic!$C$4*9.81)*Tool!$B$125)+(COS(RADIANS(90-DEGREES(ASIN(AD1818/2000))))*SQRT(2*Basic!$C$4*9.81)*COS(RADIANS(90-DEGREES(ASIN(AD1818/2000))))*SQRT(2*Basic!$C$4*9.81))))*SIN(RADIANS(AK1818))*(SQRT((SIN(RADIANS(90-DEGREES(ASIN(AD1818/2000))))*SQRT(2*Basic!$C$4*9.81)*Tool!$B$125*SIN(RADIANS(90-DEGREES(ASIN(AD1818/2000))))*SQRT(2*Basic!$C$4*9.81)*Tool!$B$125)+(COS(RADIANS(90-DEGREES(ASIN(AD1818/2000))))*SQRT(2*Basic!$C$4*9.81)*COS(RADIANS(90-DEGREES(ASIN(AD1818/2000))))*SQRT(2*Basic!$C$4*9.81))))*SIN(RADIANS(AK1818)))-19.62*(-Basic!$C$3))))*(SQRT((SIN(RADIANS(90-DEGREES(ASIN(AD1818/2000))))*SQRT(2*Basic!$C$4*9.81)*Tool!$B$125*SIN(RADIANS(90-DEGREES(ASIN(AD1818/2000))))*SQRT(2*Basic!$C$4*9.81)*Tool!$B$125)+(COS(RADIANS(90-DEGREES(ASIN(AD1818/2000))))*SQRT(2*Basic!$C$4*9.81)*COS(RADIANS(90-DEGREES(ASIN(AD1818/2000))))*SQRT(2*Basic!$C$4*9.81))))*COS(RADIANS(AK1818))</f>
        <v>3.4710182194858783</v>
      </c>
    </row>
    <row r="1819" spans="6:45" x14ac:dyDescent="0.3">
      <c r="F1819">
        <v>1817</v>
      </c>
      <c r="G1819" s="31">
        <f t="shared" si="182"/>
        <v>5.3565915203549803</v>
      </c>
      <c r="H1819" s="35">
        <f>Tool!$E$10+('Trajectory Map'!G1819*SIN(RADIANS(90-2*DEGREES(ASIN($D$5/2000))))/COS(RADIANS(90-2*DEGREES(ASIN($D$5/2000))))-('Trajectory Map'!G1819*'Trajectory Map'!G1819/((VLOOKUP($D$5,$AD$3:$AR$2002,15,FALSE)*4*COS(RADIANS(90-2*DEGREES(ASIN($D$5/2000))))*COS(RADIANS(90-2*DEGREES(ASIN($D$5/2000))))))))</f>
        <v>1.0888439688016787</v>
      </c>
      <c r="AD1819" s="33">
        <f t="shared" si="186"/>
        <v>1817</v>
      </c>
      <c r="AE1819" s="33">
        <f t="shared" si="183"/>
        <v>835.76970512217065</v>
      </c>
      <c r="AH1819" s="33">
        <f t="shared" si="184"/>
        <v>65.298878763534447</v>
      </c>
      <c r="AI1819" s="33">
        <f t="shared" si="185"/>
        <v>24.701121236465553</v>
      </c>
      <c r="AK1819" s="75">
        <f t="shared" si="187"/>
        <v>-40.597757527068893</v>
      </c>
      <c r="AN1819" s="64"/>
      <c r="AQ1819" s="64"/>
      <c r="AR1819" s="75">
        <f>(SQRT((SIN(RADIANS(90-DEGREES(ASIN(AD1819/2000))))*SQRT(2*Basic!$C$4*9.81)*Tool!$B$125*SIN(RADIANS(90-DEGREES(ASIN(AD1819/2000))))*SQRT(2*Basic!$C$4*9.81)*Tool!$B$125)+(COS(RADIANS(90-DEGREES(ASIN(AD1819/2000))))*SQRT(2*Basic!$C$4*9.81)*COS(RADIANS(90-DEGREES(ASIN(AD1819/2000))))*SQRT(2*Basic!$C$4*9.81))))*(SQRT((SIN(RADIANS(90-DEGREES(ASIN(AD1819/2000))))*SQRT(2*Basic!$C$4*9.81)*Tool!$B$125*SIN(RADIANS(90-DEGREES(ASIN(AD1819/2000))))*SQRT(2*Basic!$C$4*9.81)*Tool!$B$125)+(COS(RADIANS(90-DEGREES(ASIN(AD1819/2000))))*SQRT(2*Basic!$C$4*9.81)*COS(RADIANS(90-DEGREES(ASIN(AD1819/2000))))*SQRT(2*Basic!$C$4*9.81))))/(2*9.81)</f>
        <v>1.7127361860099997</v>
      </c>
      <c r="AS1819" s="75">
        <f>(1/9.81)*((SQRT((SIN(RADIANS(90-DEGREES(ASIN(AD1819/2000))))*SQRT(2*Basic!$C$4*9.81)*Tool!$B$125*SIN(RADIANS(90-DEGREES(ASIN(AD1819/2000))))*SQRT(2*Basic!$C$4*9.81)*Tool!$B$125)+(COS(RADIANS(90-DEGREES(ASIN(AD1819/2000))))*SQRT(2*Basic!$C$4*9.81)*COS(RADIANS(90-DEGREES(ASIN(AD1819/2000))))*SQRT(2*Basic!$C$4*9.81))))*SIN(RADIANS(AK1819))+(SQRT(((SQRT((SIN(RADIANS(90-DEGREES(ASIN(AD1819/2000))))*SQRT(2*Basic!$C$4*9.81)*Tool!$B$125*SIN(RADIANS(90-DEGREES(ASIN(AD1819/2000))))*SQRT(2*Basic!$C$4*9.81)*Tool!$B$125)+(COS(RADIANS(90-DEGREES(ASIN(AD1819/2000))))*SQRT(2*Basic!$C$4*9.81)*COS(RADIANS(90-DEGREES(ASIN(AD1819/2000))))*SQRT(2*Basic!$C$4*9.81))))*SIN(RADIANS(AK1819))*(SQRT((SIN(RADIANS(90-DEGREES(ASIN(AD1819/2000))))*SQRT(2*Basic!$C$4*9.81)*Tool!$B$125*SIN(RADIANS(90-DEGREES(ASIN(AD1819/2000))))*SQRT(2*Basic!$C$4*9.81)*Tool!$B$125)+(COS(RADIANS(90-DEGREES(ASIN(AD1819/2000))))*SQRT(2*Basic!$C$4*9.81)*COS(RADIANS(90-DEGREES(ASIN(AD1819/2000))))*SQRT(2*Basic!$C$4*9.81))))*SIN(RADIANS(AK1819)))-19.62*(-Basic!$C$3))))*(SQRT((SIN(RADIANS(90-DEGREES(ASIN(AD1819/2000))))*SQRT(2*Basic!$C$4*9.81)*Tool!$B$125*SIN(RADIANS(90-DEGREES(ASIN(AD1819/2000))))*SQRT(2*Basic!$C$4*9.81)*Tool!$B$125)+(COS(RADIANS(90-DEGREES(ASIN(AD1819/2000))))*SQRT(2*Basic!$C$4*9.81)*COS(RADIANS(90-DEGREES(ASIN(AD1819/2000))))*SQRT(2*Basic!$C$4*9.81))))*COS(RADIANS(AK1819))</f>
        <v>3.461420749879716</v>
      </c>
    </row>
    <row r="1820" spans="6:45" x14ac:dyDescent="0.3">
      <c r="F1820">
        <v>1818</v>
      </c>
      <c r="G1820" s="31">
        <f t="shared" si="182"/>
        <v>5.3595395619181918</v>
      </c>
      <c r="H1820" s="35">
        <f>Tool!$E$10+('Trajectory Map'!G1820*SIN(RADIANS(90-2*DEGREES(ASIN($D$5/2000))))/COS(RADIANS(90-2*DEGREES(ASIN($D$5/2000))))-('Trajectory Map'!G1820*'Trajectory Map'!G1820/((VLOOKUP($D$5,$AD$3:$AR$2002,15,FALSE)*4*COS(RADIANS(90-2*DEGREES(ASIN($D$5/2000))))*COS(RADIANS(90-2*DEGREES(ASIN($D$5/2000))))))))</f>
        <v>1.0830017595999415</v>
      </c>
      <c r="AD1820" s="33">
        <f t="shared" si="186"/>
        <v>1818</v>
      </c>
      <c r="AE1820" s="33">
        <f t="shared" si="183"/>
        <v>833.59222645127875</v>
      </c>
      <c r="AH1820" s="33">
        <f t="shared" si="184"/>
        <v>65.367522682598505</v>
      </c>
      <c r="AI1820" s="33">
        <f t="shared" si="185"/>
        <v>24.632477317401495</v>
      </c>
      <c r="AK1820" s="75">
        <f t="shared" si="187"/>
        <v>-40.73504536519701</v>
      </c>
      <c r="AN1820" s="64"/>
      <c r="AQ1820" s="64"/>
      <c r="AR1820" s="75">
        <f>(SQRT((SIN(RADIANS(90-DEGREES(ASIN(AD1820/2000))))*SQRT(2*Basic!$C$4*9.81)*Tool!$B$125*SIN(RADIANS(90-DEGREES(ASIN(AD1820/2000))))*SQRT(2*Basic!$C$4*9.81)*Tool!$B$125)+(COS(RADIANS(90-DEGREES(ASIN(AD1820/2000))))*SQRT(2*Basic!$C$4*9.81)*COS(RADIANS(90-DEGREES(ASIN(AD1820/2000))))*SQRT(2*Basic!$C$4*9.81))))*(SQRT((SIN(RADIANS(90-DEGREES(ASIN(AD1820/2000))))*SQRT(2*Basic!$C$4*9.81)*Tool!$B$125*SIN(RADIANS(90-DEGREES(ASIN(AD1820/2000))))*SQRT(2*Basic!$C$4*9.81)*Tool!$B$125)+(COS(RADIANS(90-DEGREES(ASIN(AD1820/2000))))*SQRT(2*Basic!$C$4*9.81)*COS(RADIANS(90-DEGREES(ASIN(AD1820/2000))))*SQRT(2*Basic!$C$4*9.81))))/(2*9.81)</f>
        <v>1.7137106931599999</v>
      </c>
      <c r="AS1820" s="75">
        <f>(1/9.81)*((SQRT((SIN(RADIANS(90-DEGREES(ASIN(AD1820/2000))))*SQRT(2*Basic!$C$4*9.81)*Tool!$B$125*SIN(RADIANS(90-DEGREES(ASIN(AD1820/2000))))*SQRT(2*Basic!$C$4*9.81)*Tool!$B$125)+(COS(RADIANS(90-DEGREES(ASIN(AD1820/2000))))*SQRT(2*Basic!$C$4*9.81)*COS(RADIANS(90-DEGREES(ASIN(AD1820/2000))))*SQRT(2*Basic!$C$4*9.81))))*SIN(RADIANS(AK1820))+(SQRT(((SQRT((SIN(RADIANS(90-DEGREES(ASIN(AD1820/2000))))*SQRT(2*Basic!$C$4*9.81)*Tool!$B$125*SIN(RADIANS(90-DEGREES(ASIN(AD1820/2000))))*SQRT(2*Basic!$C$4*9.81)*Tool!$B$125)+(COS(RADIANS(90-DEGREES(ASIN(AD1820/2000))))*SQRT(2*Basic!$C$4*9.81)*COS(RADIANS(90-DEGREES(ASIN(AD1820/2000))))*SQRT(2*Basic!$C$4*9.81))))*SIN(RADIANS(AK1820))*(SQRT((SIN(RADIANS(90-DEGREES(ASIN(AD1820/2000))))*SQRT(2*Basic!$C$4*9.81)*Tool!$B$125*SIN(RADIANS(90-DEGREES(ASIN(AD1820/2000))))*SQRT(2*Basic!$C$4*9.81)*Tool!$B$125)+(COS(RADIANS(90-DEGREES(ASIN(AD1820/2000))))*SQRT(2*Basic!$C$4*9.81)*COS(RADIANS(90-DEGREES(ASIN(AD1820/2000))))*SQRT(2*Basic!$C$4*9.81))))*SIN(RADIANS(AK1820)))-19.62*(-Basic!$C$3))))*(SQRT((SIN(RADIANS(90-DEGREES(ASIN(AD1820/2000))))*SQRT(2*Basic!$C$4*9.81)*Tool!$B$125*SIN(RADIANS(90-DEGREES(ASIN(AD1820/2000))))*SQRT(2*Basic!$C$4*9.81)*Tool!$B$125)+(COS(RADIANS(90-DEGREES(ASIN(AD1820/2000))))*SQRT(2*Basic!$C$4*9.81)*COS(RADIANS(90-DEGREES(ASIN(AD1820/2000))))*SQRT(2*Basic!$C$4*9.81))))*COS(RADIANS(AK1820))</f>
        <v>3.4517946270726378</v>
      </c>
    </row>
    <row r="1821" spans="6:45" x14ac:dyDescent="0.3">
      <c r="F1821">
        <v>1819</v>
      </c>
      <c r="G1821" s="31">
        <f t="shared" si="182"/>
        <v>5.3624876034814024</v>
      </c>
      <c r="H1821" s="35">
        <f>Tool!$E$10+('Trajectory Map'!G1821*SIN(RADIANS(90-2*DEGREES(ASIN($D$5/2000))))/COS(RADIANS(90-2*DEGREES(ASIN($D$5/2000))))-('Trajectory Map'!G1821*'Trajectory Map'!G1821/((VLOOKUP($D$5,$AD$3:$AR$2002,15,FALSE)*4*COS(RADIANS(90-2*DEGREES(ASIN($D$5/2000))))*COS(RADIANS(90-2*DEGREES(ASIN($D$5/2000))))))))</f>
        <v>1.0771560968046945</v>
      </c>
      <c r="AD1821" s="33">
        <f t="shared" si="186"/>
        <v>1819</v>
      </c>
      <c r="AE1821" s="33">
        <f t="shared" si="183"/>
        <v>831.40784215690439</v>
      </c>
      <c r="AH1821" s="33">
        <f t="shared" si="184"/>
        <v>65.436346430662013</v>
      </c>
      <c r="AI1821" s="33">
        <f t="shared" si="185"/>
        <v>24.563653569337987</v>
      </c>
      <c r="AK1821" s="75">
        <f t="shared" si="187"/>
        <v>-40.872692861324026</v>
      </c>
      <c r="AN1821" s="64"/>
      <c r="AQ1821" s="64"/>
      <c r="AR1821" s="75">
        <f>(SQRT((SIN(RADIANS(90-DEGREES(ASIN(AD1821/2000))))*SQRT(2*Basic!$C$4*9.81)*Tool!$B$125*SIN(RADIANS(90-DEGREES(ASIN(AD1821/2000))))*SQRT(2*Basic!$C$4*9.81)*Tool!$B$125)+(COS(RADIANS(90-DEGREES(ASIN(AD1821/2000))))*SQRT(2*Basic!$C$4*9.81)*COS(RADIANS(90-DEGREES(ASIN(AD1821/2000))))*SQRT(2*Basic!$C$4*9.81))))*(SQRT((SIN(RADIANS(90-DEGREES(ASIN(AD1821/2000))))*SQRT(2*Basic!$C$4*9.81)*Tool!$B$125*SIN(RADIANS(90-DEGREES(ASIN(AD1821/2000))))*SQRT(2*Basic!$C$4*9.81)*Tool!$B$125)+(COS(RADIANS(90-DEGREES(ASIN(AD1821/2000))))*SQRT(2*Basic!$C$4*9.81)*COS(RADIANS(90-DEGREES(ASIN(AD1821/2000))))*SQRT(2*Basic!$C$4*9.81))))/(2*9.81)</f>
        <v>1.7146857364900001</v>
      </c>
      <c r="AS1821" s="75">
        <f>(1/9.81)*((SQRT((SIN(RADIANS(90-DEGREES(ASIN(AD1821/2000))))*SQRT(2*Basic!$C$4*9.81)*Tool!$B$125*SIN(RADIANS(90-DEGREES(ASIN(AD1821/2000))))*SQRT(2*Basic!$C$4*9.81)*Tool!$B$125)+(COS(RADIANS(90-DEGREES(ASIN(AD1821/2000))))*SQRT(2*Basic!$C$4*9.81)*COS(RADIANS(90-DEGREES(ASIN(AD1821/2000))))*SQRT(2*Basic!$C$4*9.81))))*SIN(RADIANS(AK1821))+(SQRT(((SQRT((SIN(RADIANS(90-DEGREES(ASIN(AD1821/2000))))*SQRT(2*Basic!$C$4*9.81)*Tool!$B$125*SIN(RADIANS(90-DEGREES(ASIN(AD1821/2000))))*SQRT(2*Basic!$C$4*9.81)*Tool!$B$125)+(COS(RADIANS(90-DEGREES(ASIN(AD1821/2000))))*SQRT(2*Basic!$C$4*9.81)*COS(RADIANS(90-DEGREES(ASIN(AD1821/2000))))*SQRT(2*Basic!$C$4*9.81))))*SIN(RADIANS(AK1821))*(SQRT((SIN(RADIANS(90-DEGREES(ASIN(AD1821/2000))))*SQRT(2*Basic!$C$4*9.81)*Tool!$B$125*SIN(RADIANS(90-DEGREES(ASIN(AD1821/2000))))*SQRT(2*Basic!$C$4*9.81)*Tool!$B$125)+(COS(RADIANS(90-DEGREES(ASIN(AD1821/2000))))*SQRT(2*Basic!$C$4*9.81)*COS(RADIANS(90-DEGREES(ASIN(AD1821/2000))))*SQRT(2*Basic!$C$4*9.81))))*SIN(RADIANS(AK1821)))-19.62*(-Basic!$C$3))))*(SQRT((SIN(RADIANS(90-DEGREES(ASIN(AD1821/2000))))*SQRT(2*Basic!$C$4*9.81)*Tool!$B$125*SIN(RADIANS(90-DEGREES(ASIN(AD1821/2000))))*SQRT(2*Basic!$C$4*9.81)*Tool!$B$125)+(COS(RADIANS(90-DEGREES(ASIN(AD1821/2000))))*SQRT(2*Basic!$C$4*9.81)*COS(RADIANS(90-DEGREES(ASIN(AD1821/2000))))*SQRT(2*Basic!$C$4*9.81))))*COS(RADIANS(AK1821))</f>
        <v>3.4421396766280941</v>
      </c>
    </row>
    <row r="1822" spans="6:45" x14ac:dyDescent="0.3">
      <c r="F1822">
        <v>1820</v>
      </c>
      <c r="G1822" s="31">
        <f t="shared" si="182"/>
        <v>5.3654356450446139</v>
      </c>
      <c r="H1822" s="35">
        <f>Tool!$E$10+('Trajectory Map'!G1822*SIN(RADIANS(90-2*DEGREES(ASIN($D$5/2000))))/COS(RADIANS(90-2*DEGREES(ASIN($D$5/2000))))-('Trajectory Map'!G1822*'Trajectory Map'!G1822/((VLOOKUP($D$5,$AD$3:$AR$2002,15,FALSE)*4*COS(RADIANS(90-2*DEGREES(ASIN($D$5/2000))))*COS(RADIANS(90-2*DEGREES(ASIN($D$5/2000))))))))</f>
        <v>1.0713069804159305</v>
      </c>
      <c r="AD1822" s="33">
        <f t="shared" si="186"/>
        <v>1820</v>
      </c>
      <c r="AE1822" s="33">
        <f t="shared" si="183"/>
        <v>829.21649766511518</v>
      </c>
      <c r="AH1822" s="33">
        <f t="shared" si="184"/>
        <v>65.50535152858032</v>
      </c>
      <c r="AI1822" s="33">
        <f t="shared" si="185"/>
        <v>24.49464847141968</v>
      </c>
      <c r="AK1822" s="75">
        <f t="shared" si="187"/>
        <v>-41.01070305716064</v>
      </c>
      <c r="AN1822" s="64"/>
      <c r="AQ1822" s="64"/>
      <c r="AR1822" s="75">
        <f>(SQRT((SIN(RADIANS(90-DEGREES(ASIN(AD1822/2000))))*SQRT(2*Basic!$C$4*9.81)*Tool!$B$125*SIN(RADIANS(90-DEGREES(ASIN(AD1822/2000))))*SQRT(2*Basic!$C$4*9.81)*Tool!$B$125)+(COS(RADIANS(90-DEGREES(ASIN(AD1822/2000))))*SQRT(2*Basic!$C$4*9.81)*COS(RADIANS(90-DEGREES(ASIN(AD1822/2000))))*SQRT(2*Basic!$C$4*9.81))))*(SQRT((SIN(RADIANS(90-DEGREES(ASIN(AD1822/2000))))*SQRT(2*Basic!$C$4*9.81)*Tool!$B$125*SIN(RADIANS(90-DEGREES(ASIN(AD1822/2000))))*SQRT(2*Basic!$C$4*9.81)*Tool!$B$125)+(COS(RADIANS(90-DEGREES(ASIN(AD1822/2000))))*SQRT(2*Basic!$C$4*9.81)*COS(RADIANS(90-DEGREES(ASIN(AD1822/2000))))*SQRT(2*Basic!$C$4*9.81))))/(2*9.81)</f>
        <v>1.7156613160000003</v>
      </c>
      <c r="AS1822" s="75">
        <f>(1/9.81)*((SQRT((SIN(RADIANS(90-DEGREES(ASIN(AD1822/2000))))*SQRT(2*Basic!$C$4*9.81)*Tool!$B$125*SIN(RADIANS(90-DEGREES(ASIN(AD1822/2000))))*SQRT(2*Basic!$C$4*9.81)*Tool!$B$125)+(COS(RADIANS(90-DEGREES(ASIN(AD1822/2000))))*SQRT(2*Basic!$C$4*9.81)*COS(RADIANS(90-DEGREES(ASIN(AD1822/2000))))*SQRT(2*Basic!$C$4*9.81))))*SIN(RADIANS(AK1822))+(SQRT(((SQRT((SIN(RADIANS(90-DEGREES(ASIN(AD1822/2000))))*SQRT(2*Basic!$C$4*9.81)*Tool!$B$125*SIN(RADIANS(90-DEGREES(ASIN(AD1822/2000))))*SQRT(2*Basic!$C$4*9.81)*Tool!$B$125)+(COS(RADIANS(90-DEGREES(ASIN(AD1822/2000))))*SQRT(2*Basic!$C$4*9.81)*COS(RADIANS(90-DEGREES(ASIN(AD1822/2000))))*SQRT(2*Basic!$C$4*9.81))))*SIN(RADIANS(AK1822))*(SQRT((SIN(RADIANS(90-DEGREES(ASIN(AD1822/2000))))*SQRT(2*Basic!$C$4*9.81)*Tool!$B$125*SIN(RADIANS(90-DEGREES(ASIN(AD1822/2000))))*SQRT(2*Basic!$C$4*9.81)*Tool!$B$125)+(COS(RADIANS(90-DEGREES(ASIN(AD1822/2000))))*SQRT(2*Basic!$C$4*9.81)*COS(RADIANS(90-DEGREES(ASIN(AD1822/2000))))*SQRT(2*Basic!$C$4*9.81))))*SIN(RADIANS(AK1822)))-19.62*(-Basic!$C$3))))*(SQRT((SIN(RADIANS(90-DEGREES(ASIN(AD1822/2000))))*SQRT(2*Basic!$C$4*9.81)*Tool!$B$125*SIN(RADIANS(90-DEGREES(ASIN(AD1822/2000))))*SQRT(2*Basic!$C$4*9.81)*Tool!$B$125)+(COS(RADIANS(90-DEGREES(ASIN(AD1822/2000))))*SQRT(2*Basic!$C$4*9.81)*COS(RADIANS(90-DEGREES(ASIN(AD1822/2000))))*SQRT(2*Basic!$C$4*9.81))))*COS(RADIANS(AK1822))</f>
        <v>3.4324557213275186</v>
      </c>
    </row>
    <row r="1823" spans="6:45" x14ac:dyDescent="0.3">
      <c r="F1823">
        <v>1821</v>
      </c>
      <c r="G1823" s="31">
        <f t="shared" si="182"/>
        <v>5.3683836866078254</v>
      </c>
      <c r="H1823" s="35">
        <f>Tool!$E$10+('Trajectory Map'!G1823*SIN(RADIANS(90-2*DEGREES(ASIN($D$5/2000))))/COS(RADIANS(90-2*DEGREES(ASIN($D$5/2000))))-('Trajectory Map'!G1823*'Trajectory Map'!G1823/((VLOOKUP($D$5,$AD$3:$AR$2002,15,FALSE)*4*COS(RADIANS(90-2*DEGREES(ASIN($D$5/2000))))*COS(RADIANS(90-2*DEGREES(ASIN($D$5/2000))))))))</f>
        <v>1.0654544104336514</v>
      </c>
      <c r="AD1823" s="33">
        <f t="shared" si="186"/>
        <v>1821</v>
      </c>
      <c r="AE1823" s="33">
        <f t="shared" si="183"/>
        <v>827.01813764874589</v>
      </c>
      <c r="AH1823" s="33">
        <f t="shared" si="184"/>
        <v>65.574539518408628</v>
      </c>
      <c r="AI1823" s="33">
        <f t="shared" si="185"/>
        <v>24.425460481591372</v>
      </c>
      <c r="AK1823" s="75">
        <f t="shared" si="187"/>
        <v>-41.149079036817255</v>
      </c>
      <c r="AN1823" s="64"/>
      <c r="AQ1823" s="64"/>
      <c r="AR1823" s="75">
        <f>(SQRT((SIN(RADIANS(90-DEGREES(ASIN(AD1823/2000))))*SQRT(2*Basic!$C$4*9.81)*Tool!$B$125*SIN(RADIANS(90-DEGREES(ASIN(AD1823/2000))))*SQRT(2*Basic!$C$4*9.81)*Tool!$B$125)+(COS(RADIANS(90-DEGREES(ASIN(AD1823/2000))))*SQRT(2*Basic!$C$4*9.81)*COS(RADIANS(90-DEGREES(ASIN(AD1823/2000))))*SQRT(2*Basic!$C$4*9.81))))*(SQRT((SIN(RADIANS(90-DEGREES(ASIN(AD1823/2000))))*SQRT(2*Basic!$C$4*9.81)*Tool!$B$125*SIN(RADIANS(90-DEGREES(ASIN(AD1823/2000))))*SQRT(2*Basic!$C$4*9.81)*Tool!$B$125)+(COS(RADIANS(90-DEGREES(ASIN(AD1823/2000))))*SQRT(2*Basic!$C$4*9.81)*COS(RADIANS(90-DEGREES(ASIN(AD1823/2000))))*SQRT(2*Basic!$C$4*9.81))))/(2*9.81)</f>
        <v>1.7166374316899999</v>
      </c>
      <c r="AS1823" s="75">
        <f>(1/9.81)*((SQRT((SIN(RADIANS(90-DEGREES(ASIN(AD1823/2000))))*SQRT(2*Basic!$C$4*9.81)*Tool!$B$125*SIN(RADIANS(90-DEGREES(ASIN(AD1823/2000))))*SQRT(2*Basic!$C$4*9.81)*Tool!$B$125)+(COS(RADIANS(90-DEGREES(ASIN(AD1823/2000))))*SQRT(2*Basic!$C$4*9.81)*COS(RADIANS(90-DEGREES(ASIN(AD1823/2000))))*SQRT(2*Basic!$C$4*9.81))))*SIN(RADIANS(AK1823))+(SQRT(((SQRT((SIN(RADIANS(90-DEGREES(ASIN(AD1823/2000))))*SQRT(2*Basic!$C$4*9.81)*Tool!$B$125*SIN(RADIANS(90-DEGREES(ASIN(AD1823/2000))))*SQRT(2*Basic!$C$4*9.81)*Tool!$B$125)+(COS(RADIANS(90-DEGREES(ASIN(AD1823/2000))))*SQRT(2*Basic!$C$4*9.81)*COS(RADIANS(90-DEGREES(ASIN(AD1823/2000))))*SQRT(2*Basic!$C$4*9.81))))*SIN(RADIANS(AK1823))*(SQRT((SIN(RADIANS(90-DEGREES(ASIN(AD1823/2000))))*SQRT(2*Basic!$C$4*9.81)*Tool!$B$125*SIN(RADIANS(90-DEGREES(ASIN(AD1823/2000))))*SQRT(2*Basic!$C$4*9.81)*Tool!$B$125)+(COS(RADIANS(90-DEGREES(ASIN(AD1823/2000))))*SQRT(2*Basic!$C$4*9.81)*COS(RADIANS(90-DEGREES(ASIN(AD1823/2000))))*SQRT(2*Basic!$C$4*9.81))))*SIN(RADIANS(AK1823)))-19.62*(-Basic!$C$3))))*(SQRT((SIN(RADIANS(90-DEGREES(ASIN(AD1823/2000))))*SQRT(2*Basic!$C$4*9.81)*Tool!$B$125*SIN(RADIANS(90-DEGREES(ASIN(AD1823/2000))))*SQRT(2*Basic!$C$4*9.81)*Tool!$B$125)+(COS(RADIANS(90-DEGREES(ASIN(AD1823/2000))))*SQRT(2*Basic!$C$4*9.81)*COS(RADIANS(90-DEGREES(ASIN(AD1823/2000))))*SQRT(2*Basic!$C$4*9.81))))*COS(RADIANS(AK1823))</f>
        <v>3.4227425811150973</v>
      </c>
    </row>
    <row r="1824" spans="6:45" x14ac:dyDescent="0.3">
      <c r="F1824">
        <v>1822</v>
      </c>
      <c r="G1824" s="31">
        <f t="shared" si="182"/>
        <v>5.3713317281710369</v>
      </c>
      <c r="H1824" s="35">
        <f>Tool!$E$10+('Trajectory Map'!G1824*SIN(RADIANS(90-2*DEGREES(ASIN($D$5/2000))))/COS(RADIANS(90-2*DEGREES(ASIN($D$5/2000))))-('Trajectory Map'!G1824*'Trajectory Map'!G1824/((VLOOKUP($D$5,$AD$3:$AR$2002,15,FALSE)*4*COS(RADIANS(90-2*DEGREES(ASIN($D$5/2000))))*COS(RADIANS(90-2*DEGREES(ASIN($D$5/2000))))))))</f>
        <v>1.0595983868578598</v>
      </c>
      <c r="AD1824" s="33">
        <f t="shared" si="186"/>
        <v>1822</v>
      </c>
      <c r="AE1824" s="33">
        <f t="shared" si="183"/>
        <v>824.81270601270444</v>
      </c>
      <c r="AH1824" s="33">
        <f t="shared" si="184"/>
        <v>65.6439119638178</v>
      </c>
      <c r="AI1824" s="33">
        <f t="shared" si="185"/>
        <v>24.3560880361822</v>
      </c>
      <c r="AK1824" s="75">
        <f t="shared" si="187"/>
        <v>-41.2878239276356</v>
      </c>
      <c r="AN1824" s="64"/>
      <c r="AQ1824" s="64"/>
      <c r="AR1824" s="75">
        <f>(SQRT((SIN(RADIANS(90-DEGREES(ASIN(AD1824/2000))))*SQRT(2*Basic!$C$4*9.81)*Tool!$B$125*SIN(RADIANS(90-DEGREES(ASIN(AD1824/2000))))*SQRT(2*Basic!$C$4*9.81)*Tool!$B$125)+(COS(RADIANS(90-DEGREES(ASIN(AD1824/2000))))*SQRT(2*Basic!$C$4*9.81)*COS(RADIANS(90-DEGREES(ASIN(AD1824/2000))))*SQRT(2*Basic!$C$4*9.81))))*(SQRT((SIN(RADIANS(90-DEGREES(ASIN(AD1824/2000))))*SQRT(2*Basic!$C$4*9.81)*Tool!$B$125*SIN(RADIANS(90-DEGREES(ASIN(AD1824/2000))))*SQRT(2*Basic!$C$4*9.81)*Tool!$B$125)+(COS(RADIANS(90-DEGREES(ASIN(AD1824/2000))))*SQRT(2*Basic!$C$4*9.81)*COS(RADIANS(90-DEGREES(ASIN(AD1824/2000))))*SQRT(2*Basic!$C$4*9.81))))/(2*9.81)</f>
        <v>1.71761408356</v>
      </c>
      <c r="AS1824" s="75">
        <f>(1/9.81)*((SQRT((SIN(RADIANS(90-DEGREES(ASIN(AD1824/2000))))*SQRT(2*Basic!$C$4*9.81)*Tool!$B$125*SIN(RADIANS(90-DEGREES(ASIN(AD1824/2000))))*SQRT(2*Basic!$C$4*9.81)*Tool!$B$125)+(COS(RADIANS(90-DEGREES(ASIN(AD1824/2000))))*SQRT(2*Basic!$C$4*9.81)*COS(RADIANS(90-DEGREES(ASIN(AD1824/2000))))*SQRT(2*Basic!$C$4*9.81))))*SIN(RADIANS(AK1824))+(SQRT(((SQRT((SIN(RADIANS(90-DEGREES(ASIN(AD1824/2000))))*SQRT(2*Basic!$C$4*9.81)*Tool!$B$125*SIN(RADIANS(90-DEGREES(ASIN(AD1824/2000))))*SQRT(2*Basic!$C$4*9.81)*Tool!$B$125)+(COS(RADIANS(90-DEGREES(ASIN(AD1824/2000))))*SQRT(2*Basic!$C$4*9.81)*COS(RADIANS(90-DEGREES(ASIN(AD1824/2000))))*SQRT(2*Basic!$C$4*9.81))))*SIN(RADIANS(AK1824))*(SQRT((SIN(RADIANS(90-DEGREES(ASIN(AD1824/2000))))*SQRT(2*Basic!$C$4*9.81)*Tool!$B$125*SIN(RADIANS(90-DEGREES(ASIN(AD1824/2000))))*SQRT(2*Basic!$C$4*9.81)*Tool!$B$125)+(COS(RADIANS(90-DEGREES(ASIN(AD1824/2000))))*SQRT(2*Basic!$C$4*9.81)*COS(RADIANS(90-DEGREES(ASIN(AD1824/2000))))*SQRT(2*Basic!$C$4*9.81))))*SIN(RADIANS(AK1824)))-19.62*(-Basic!$C$3))))*(SQRT((SIN(RADIANS(90-DEGREES(ASIN(AD1824/2000))))*SQRT(2*Basic!$C$4*9.81)*Tool!$B$125*SIN(RADIANS(90-DEGREES(ASIN(AD1824/2000))))*SQRT(2*Basic!$C$4*9.81)*Tool!$B$125)+(COS(RADIANS(90-DEGREES(ASIN(AD1824/2000))))*SQRT(2*Basic!$C$4*9.81)*COS(RADIANS(90-DEGREES(ASIN(AD1824/2000))))*SQRT(2*Basic!$C$4*9.81))))*COS(RADIANS(AK1824))</f>
        <v>3.4130000730410832</v>
      </c>
    </row>
    <row r="1825" spans="6:45" x14ac:dyDescent="0.3">
      <c r="F1825">
        <v>1823</v>
      </c>
      <c r="G1825" s="31">
        <f t="shared" si="182"/>
        <v>5.3742797697342475</v>
      </c>
      <c r="H1825" s="35">
        <f>Tool!$E$10+('Trajectory Map'!G1825*SIN(RADIANS(90-2*DEGREES(ASIN($D$5/2000))))/COS(RADIANS(90-2*DEGREES(ASIN($D$5/2000))))-('Trajectory Map'!G1825*'Trajectory Map'!G1825/((VLOOKUP($D$5,$AD$3:$AR$2002,15,FALSE)*4*COS(RADIANS(90-2*DEGREES(ASIN($D$5/2000))))*COS(RADIANS(90-2*DEGREES(ASIN($D$5/2000))))))))</f>
        <v>1.0537389096885557</v>
      </c>
      <c r="AD1825" s="33">
        <f t="shared" si="186"/>
        <v>1823</v>
      </c>
      <c r="AE1825" s="33">
        <f t="shared" si="183"/>
        <v>822.6001458789076</v>
      </c>
      <c r="AH1825" s="33">
        <f t="shared" si="184"/>
        <v>65.713470450520333</v>
      </c>
      <c r="AI1825" s="33">
        <f t="shared" si="185"/>
        <v>24.286529549479667</v>
      </c>
      <c r="AK1825" s="75">
        <f t="shared" si="187"/>
        <v>-41.426940901040666</v>
      </c>
      <c r="AN1825" s="64"/>
      <c r="AQ1825" s="64"/>
      <c r="AR1825" s="75">
        <f>(SQRT((SIN(RADIANS(90-DEGREES(ASIN(AD1825/2000))))*SQRT(2*Basic!$C$4*9.81)*Tool!$B$125*SIN(RADIANS(90-DEGREES(ASIN(AD1825/2000))))*SQRT(2*Basic!$C$4*9.81)*Tool!$B$125)+(COS(RADIANS(90-DEGREES(ASIN(AD1825/2000))))*SQRT(2*Basic!$C$4*9.81)*COS(RADIANS(90-DEGREES(ASIN(AD1825/2000))))*SQRT(2*Basic!$C$4*9.81))))*(SQRT((SIN(RADIANS(90-DEGREES(ASIN(AD1825/2000))))*SQRT(2*Basic!$C$4*9.81)*Tool!$B$125*SIN(RADIANS(90-DEGREES(ASIN(AD1825/2000))))*SQRT(2*Basic!$C$4*9.81)*Tool!$B$125)+(COS(RADIANS(90-DEGREES(ASIN(AD1825/2000))))*SQRT(2*Basic!$C$4*9.81)*COS(RADIANS(90-DEGREES(ASIN(AD1825/2000))))*SQRT(2*Basic!$C$4*9.81))))/(2*9.81)</f>
        <v>1.71859127161</v>
      </c>
      <c r="AS1825" s="75">
        <f>(1/9.81)*((SQRT((SIN(RADIANS(90-DEGREES(ASIN(AD1825/2000))))*SQRT(2*Basic!$C$4*9.81)*Tool!$B$125*SIN(RADIANS(90-DEGREES(ASIN(AD1825/2000))))*SQRT(2*Basic!$C$4*9.81)*Tool!$B$125)+(COS(RADIANS(90-DEGREES(ASIN(AD1825/2000))))*SQRT(2*Basic!$C$4*9.81)*COS(RADIANS(90-DEGREES(ASIN(AD1825/2000))))*SQRT(2*Basic!$C$4*9.81))))*SIN(RADIANS(AK1825))+(SQRT(((SQRT((SIN(RADIANS(90-DEGREES(ASIN(AD1825/2000))))*SQRT(2*Basic!$C$4*9.81)*Tool!$B$125*SIN(RADIANS(90-DEGREES(ASIN(AD1825/2000))))*SQRT(2*Basic!$C$4*9.81)*Tool!$B$125)+(COS(RADIANS(90-DEGREES(ASIN(AD1825/2000))))*SQRT(2*Basic!$C$4*9.81)*COS(RADIANS(90-DEGREES(ASIN(AD1825/2000))))*SQRT(2*Basic!$C$4*9.81))))*SIN(RADIANS(AK1825))*(SQRT((SIN(RADIANS(90-DEGREES(ASIN(AD1825/2000))))*SQRT(2*Basic!$C$4*9.81)*Tool!$B$125*SIN(RADIANS(90-DEGREES(ASIN(AD1825/2000))))*SQRT(2*Basic!$C$4*9.81)*Tool!$B$125)+(COS(RADIANS(90-DEGREES(ASIN(AD1825/2000))))*SQRT(2*Basic!$C$4*9.81)*COS(RADIANS(90-DEGREES(ASIN(AD1825/2000))))*SQRT(2*Basic!$C$4*9.81))))*SIN(RADIANS(AK1825)))-19.62*(-Basic!$C$3))))*(SQRT((SIN(RADIANS(90-DEGREES(ASIN(AD1825/2000))))*SQRT(2*Basic!$C$4*9.81)*Tool!$B$125*SIN(RADIANS(90-DEGREES(ASIN(AD1825/2000))))*SQRT(2*Basic!$C$4*9.81)*Tool!$B$125)+(COS(RADIANS(90-DEGREES(ASIN(AD1825/2000))))*SQRT(2*Basic!$C$4*9.81)*COS(RADIANS(90-DEGREES(ASIN(AD1825/2000))))*SQRT(2*Basic!$C$4*9.81))))*COS(RADIANS(AK1825))</f>
        <v>3.4032280112037552</v>
      </c>
    </row>
    <row r="1826" spans="6:45" x14ac:dyDescent="0.3">
      <c r="F1826">
        <v>1824</v>
      </c>
      <c r="G1826" s="31">
        <f t="shared" si="182"/>
        <v>5.377227811297459</v>
      </c>
      <c r="H1826" s="35">
        <f>Tool!$E$10+('Trajectory Map'!G1826*SIN(RADIANS(90-2*DEGREES(ASIN($D$5/2000))))/COS(RADIANS(90-2*DEGREES(ASIN($D$5/2000))))-('Trajectory Map'!G1826*'Trajectory Map'!G1826/((VLOOKUP($D$5,$AD$3:$AR$2002,15,FALSE)*4*COS(RADIANS(90-2*DEGREES(ASIN($D$5/2000))))*COS(RADIANS(90-2*DEGREES(ASIN($D$5/2000))))))))</f>
        <v>1.0478759789257355</v>
      </c>
      <c r="AD1826" s="33">
        <f t="shared" si="186"/>
        <v>1824</v>
      </c>
      <c r="AE1826" s="33">
        <f t="shared" si="183"/>
        <v>820.38039957083322</v>
      </c>
      <c r="AH1826" s="33">
        <f t="shared" si="184"/>
        <v>65.783216586707525</v>
      </c>
      <c r="AI1826" s="33">
        <f t="shared" si="185"/>
        <v>24.216783413292475</v>
      </c>
      <c r="AK1826" s="75">
        <f t="shared" si="187"/>
        <v>-41.566433173415049</v>
      </c>
      <c r="AN1826" s="64"/>
      <c r="AQ1826" s="64"/>
      <c r="AR1826" s="75">
        <f>(SQRT((SIN(RADIANS(90-DEGREES(ASIN(AD1826/2000))))*SQRT(2*Basic!$C$4*9.81)*Tool!$B$125*SIN(RADIANS(90-DEGREES(ASIN(AD1826/2000))))*SQRT(2*Basic!$C$4*9.81)*Tool!$B$125)+(COS(RADIANS(90-DEGREES(ASIN(AD1826/2000))))*SQRT(2*Basic!$C$4*9.81)*COS(RADIANS(90-DEGREES(ASIN(AD1826/2000))))*SQRT(2*Basic!$C$4*9.81))))*(SQRT((SIN(RADIANS(90-DEGREES(ASIN(AD1826/2000))))*SQRT(2*Basic!$C$4*9.81)*Tool!$B$125*SIN(RADIANS(90-DEGREES(ASIN(AD1826/2000))))*SQRT(2*Basic!$C$4*9.81)*Tool!$B$125)+(COS(RADIANS(90-DEGREES(ASIN(AD1826/2000))))*SQRT(2*Basic!$C$4*9.81)*COS(RADIANS(90-DEGREES(ASIN(AD1826/2000))))*SQRT(2*Basic!$C$4*9.81))))/(2*9.81)</f>
        <v>1.71956899584</v>
      </c>
      <c r="AS1826" s="75">
        <f>(1/9.81)*((SQRT((SIN(RADIANS(90-DEGREES(ASIN(AD1826/2000))))*SQRT(2*Basic!$C$4*9.81)*Tool!$B$125*SIN(RADIANS(90-DEGREES(ASIN(AD1826/2000))))*SQRT(2*Basic!$C$4*9.81)*Tool!$B$125)+(COS(RADIANS(90-DEGREES(ASIN(AD1826/2000))))*SQRT(2*Basic!$C$4*9.81)*COS(RADIANS(90-DEGREES(ASIN(AD1826/2000))))*SQRT(2*Basic!$C$4*9.81))))*SIN(RADIANS(AK1826))+(SQRT(((SQRT((SIN(RADIANS(90-DEGREES(ASIN(AD1826/2000))))*SQRT(2*Basic!$C$4*9.81)*Tool!$B$125*SIN(RADIANS(90-DEGREES(ASIN(AD1826/2000))))*SQRT(2*Basic!$C$4*9.81)*Tool!$B$125)+(COS(RADIANS(90-DEGREES(ASIN(AD1826/2000))))*SQRT(2*Basic!$C$4*9.81)*COS(RADIANS(90-DEGREES(ASIN(AD1826/2000))))*SQRT(2*Basic!$C$4*9.81))))*SIN(RADIANS(AK1826))*(SQRT((SIN(RADIANS(90-DEGREES(ASIN(AD1826/2000))))*SQRT(2*Basic!$C$4*9.81)*Tool!$B$125*SIN(RADIANS(90-DEGREES(ASIN(AD1826/2000))))*SQRT(2*Basic!$C$4*9.81)*Tool!$B$125)+(COS(RADIANS(90-DEGREES(ASIN(AD1826/2000))))*SQRT(2*Basic!$C$4*9.81)*COS(RADIANS(90-DEGREES(ASIN(AD1826/2000))))*SQRT(2*Basic!$C$4*9.81))))*SIN(RADIANS(AK1826)))-19.62*(-Basic!$C$3))))*(SQRT((SIN(RADIANS(90-DEGREES(ASIN(AD1826/2000))))*SQRT(2*Basic!$C$4*9.81)*Tool!$B$125*SIN(RADIANS(90-DEGREES(ASIN(AD1826/2000))))*SQRT(2*Basic!$C$4*9.81)*Tool!$B$125)+(COS(RADIANS(90-DEGREES(ASIN(AD1826/2000))))*SQRT(2*Basic!$C$4*9.81)*COS(RADIANS(90-DEGREES(ASIN(AD1826/2000))))*SQRT(2*Basic!$C$4*9.81))))*COS(RADIANS(AK1826))</f>
        <v>3.3934262066898309</v>
      </c>
    </row>
    <row r="1827" spans="6:45" x14ac:dyDescent="0.3">
      <c r="F1827">
        <v>1825</v>
      </c>
      <c r="G1827" s="31">
        <f t="shared" si="182"/>
        <v>5.3801758528606705</v>
      </c>
      <c r="H1827" s="35">
        <f>Tool!$E$10+('Trajectory Map'!G1827*SIN(RADIANS(90-2*DEGREES(ASIN($D$5/2000))))/COS(RADIANS(90-2*DEGREES(ASIN($D$5/2000))))-('Trajectory Map'!G1827*'Trajectory Map'!G1827/((VLOOKUP($D$5,$AD$3:$AR$2002,15,FALSE)*4*COS(RADIANS(90-2*DEGREES(ASIN($D$5/2000))))*COS(RADIANS(90-2*DEGREES(ASIN($D$5/2000))))))))</f>
        <v>1.042009594569401</v>
      </c>
      <c r="AD1827" s="33">
        <f t="shared" si="186"/>
        <v>1825</v>
      </c>
      <c r="AE1827" s="33">
        <f t="shared" si="183"/>
        <v>818.15340859767855</v>
      </c>
      <c r="AH1827" s="33">
        <f t="shared" si="184"/>
        <v>65.853152003497613</v>
      </c>
      <c r="AI1827" s="33">
        <f t="shared" si="185"/>
        <v>24.146847996502387</v>
      </c>
      <c r="AK1827" s="75">
        <f t="shared" si="187"/>
        <v>-41.706304006995225</v>
      </c>
      <c r="AN1827" s="64"/>
      <c r="AQ1827" s="64"/>
      <c r="AR1827" s="75">
        <f>(SQRT((SIN(RADIANS(90-DEGREES(ASIN(AD1827/2000))))*SQRT(2*Basic!$C$4*9.81)*Tool!$B$125*SIN(RADIANS(90-DEGREES(ASIN(AD1827/2000))))*SQRT(2*Basic!$C$4*9.81)*Tool!$B$125)+(COS(RADIANS(90-DEGREES(ASIN(AD1827/2000))))*SQRT(2*Basic!$C$4*9.81)*COS(RADIANS(90-DEGREES(ASIN(AD1827/2000))))*SQRT(2*Basic!$C$4*9.81))))*(SQRT((SIN(RADIANS(90-DEGREES(ASIN(AD1827/2000))))*SQRT(2*Basic!$C$4*9.81)*Tool!$B$125*SIN(RADIANS(90-DEGREES(ASIN(AD1827/2000))))*SQRT(2*Basic!$C$4*9.81)*Tool!$B$125)+(COS(RADIANS(90-DEGREES(ASIN(AD1827/2000))))*SQRT(2*Basic!$C$4*9.81)*COS(RADIANS(90-DEGREES(ASIN(AD1827/2000))))*SQRT(2*Basic!$C$4*9.81))))/(2*9.81)</f>
        <v>1.7205472562499995</v>
      </c>
      <c r="AS1827" s="75">
        <f>(1/9.81)*((SQRT((SIN(RADIANS(90-DEGREES(ASIN(AD1827/2000))))*SQRT(2*Basic!$C$4*9.81)*Tool!$B$125*SIN(RADIANS(90-DEGREES(ASIN(AD1827/2000))))*SQRT(2*Basic!$C$4*9.81)*Tool!$B$125)+(COS(RADIANS(90-DEGREES(ASIN(AD1827/2000))))*SQRT(2*Basic!$C$4*9.81)*COS(RADIANS(90-DEGREES(ASIN(AD1827/2000))))*SQRT(2*Basic!$C$4*9.81))))*SIN(RADIANS(AK1827))+(SQRT(((SQRT((SIN(RADIANS(90-DEGREES(ASIN(AD1827/2000))))*SQRT(2*Basic!$C$4*9.81)*Tool!$B$125*SIN(RADIANS(90-DEGREES(ASIN(AD1827/2000))))*SQRT(2*Basic!$C$4*9.81)*Tool!$B$125)+(COS(RADIANS(90-DEGREES(ASIN(AD1827/2000))))*SQRT(2*Basic!$C$4*9.81)*COS(RADIANS(90-DEGREES(ASIN(AD1827/2000))))*SQRT(2*Basic!$C$4*9.81))))*SIN(RADIANS(AK1827))*(SQRT((SIN(RADIANS(90-DEGREES(ASIN(AD1827/2000))))*SQRT(2*Basic!$C$4*9.81)*Tool!$B$125*SIN(RADIANS(90-DEGREES(ASIN(AD1827/2000))))*SQRT(2*Basic!$C$4*9.81)*Tool!$B$125)+(COS(RADIANS(90-DEGREES(ASIN(AD1827/2000))))*SQRT(2*Basic!$C$4*9.81)*COS(RADIANS(90-DEGREES(ASIN(AD1827/2000))))*SQRT(2*Basic!$C$4*9.81))))*SIN(RADIANS(AK1827)))-19.62*(-Basic!$C$3))))*(SQRT((SIN(RADIANS(90-DEGREES(ASIN(AD1827/2000))))*SQRT(2*Basic!$C$4*9.81)*Tool!$B$125*SIN(RADIANS(90-DEGREES(ASIN(AD1827/2000))))*SQRT(2*Basic!$C$4*9.81)*Tool!$B$125)+(COS(RADIANS(90-DEGREES(ASIN(AD1827/2000))))*SQRT(2*Basic!$C$4*9.81)*COS(RADIANS(90-DEGREES(ASIN(AD1827/2000))))*SQRT(2*Basic!$C$4*9.81))))*COS(RADIANS(AK1827))</f>
        <v>3.3835944675133938</v>
      </c>
    </row>
    <row r="1828" spans="6:45" x14ac:dyDescent="0.3">
      <c r="F1828">
        <v>1826</v>
      </c>
      <c r="G1828" s="31">
        <f t="shared" si="182"/>
        <v>5.3831238944238819</v>
      </c>
      <c r="H1828" s="35">
        <f>Tool!$E$10+('Trajectory Map'!G1828*SIN(RADIANS(90-2*DEGREES(ASIN($D$5/2000))))/COS(RADIANS(90-2*DEGREES(ASIN($D$5/2000))))-('Trajectory Map'!G1828*'Trajectory Map'!G1828/((VLOOKUP($D$5,$AD$3:$AR$2002,15,FALSE)*4*COS(RADIANS(90-2*DEGREES(ASIN($D$5/2000))))*COS(RADIANS(90-2*DEGREES(ASIN($D$5/2000))))))))</f>
        <v>1.0361397566195523</v>
      </c>
      <c r="AD1828" s="33">
        <f t="shared" si="186"/>
        <v>1826</v>
      </c>
      <c r="AE1828" s="33">
        <f t="shared" si="183"/>
        <v>815.91911363811062</v>
      </c>
      <c r="AH1828" s="33">
        <f t="shared" si="184"/>
        <v>65.92327835539561</v>
      </c>
      <c r="AI1828" s="33">
        <f t="shared" si="185"/>
        <v>24.07672164460439</v>
      </c>
      <c r="AK1828" s="75">
        <f t="shared" si="187"/>
        <v>-41.846556710791219</v>
      </c>
      <c r="AN1828" s="64"/>
      <c r="AQ1828" s="64"/>
      <c r="AR1828" s="75">
        <f>(SQRT((SIN(RADIANS(90-DEGREES(ASIN(AD1828/2000))))*SQRT(2*Basic!$C$4*9.81)*Tool!$B$125*SIN(RADIANS(90-DEGREES(ASIN(AD1828/2000))))*SQRT(2*Basic!$C$4*9.81)*Tool!$B$125)+(COS(RADIANS(90-DEGREES(ASIN(AD1828/2000))))*SQRT(2*Basic!$C$4*9.81)*COS(RADIANS(90-DEGREES(ASIN(AD1828/2000))))*SQRT(2*Basic!$C$4*9.81))))*(SQRT((SIN(RADIANS(90-DEGREES(ASIN(AD1828/2000))))*SQRT(2*Basic!$C$4*9.81)*Tool!$B$125*SIN(RADIANS(90-DEGREES(ASIN(AD1828/2000))))*SQRT(2*Basic!$C$4*9.81)*Tool!$B$125)+(COS(RADIANS(90-DEGREES(ASIN(AD1828/2000))))*SQRT(2*Basic!$C$4*9.81)*COS(RADIANS(90-DEGREES(ASIN(AD1828/2000))))*SQRT(2*Basic!$C$4*9.81))))/(2*9.81)</f>
        <v>1.7215260528399994</v>
      </c>
      <c r="AS1828" s="75">
        <f>(1/9.81)*((SQRT((SIN(RADIANS(90-DEGREES(ASIN(AD1828/2000))))*SQRT(2*Basic!$C$4*9.81)*Tool!$B$125*SIN(RADIANS(90-DEGREES(ASIN(AD1828/2000))))*SQRT(2*Basic!$C$4*9.81)*Tool!$B$125)+(COS(RADIANS(90-DEGREES(ASIN(AD1828/2000))))*SQRT(2*Basic!$C$4*9.81)*COS(RADIANS(90-DEGREES(ASIN(AD1828/2000))))*SQRT(2*Basic!$C$4*9.81))))*SIN(RADIANS(AK1828))+(SQRT(((SQRT((SIN(RADIANS(90-DEGREES(ASIN(AD1828/2000))))*SQRT(2*Basic!$C$4*9.81)*Tool!$B$125*SIN(RADIANS(90-DEGREES(ASIN(AD1828/2000))))*SQRT(2*Basic!$C$4*9.81)*Tool!$B$125)+(COS(RADIANS(90-DEGREES(ASIN(AD1828/2000))))*SQRT(2*Basic!$C$4*9.81)*COS(RADIANS(90-DEGREES(ASIN(AD1828/2000))))*SQRT(2*Basic!$C$4*9.81))))*SIN(RADIANS(AK1828))*(SQRT((SIN(RADIANS(90-DEGREES(ASIN(AD1828/2000))))*SQRT(2*Basic!$C$4*9.81)*Tool!$B$125*SIN(RADIANS(90-DEGREES(ASIN(AD1828/2000))))*SQRT(2*Basic!$C$4*9.81)*Tool!$B$125)+(COS(RADIANS(90-DEGREES(ASIN(AD1828/2000))))*SQRT(2*Basic!$C$4*9.81)*COS(RADIANS(90-DEGREES(ASIN(AD1828/2000))))*SQRT(2*Basic!$C$4*9.81))))*SIN(RADIANS(AK1828)))-19.62*(-Basic!$C$3))))*(SQRT((SIN(RADIANS(90-DEGREES(ASIN(AD1828/2000))))*SQRT(2*Basic!$C$4*9.81)*Tool!$B$125*SIN(RADIANS(90-DEGREES(ASIN(AD1828/2000))))*SQRT(2*Basic!$C$4*9.81)*Tool!$B$125)+(COS(RADIANS(90-DEGREES(ASIN(AD1828/2000))))*SQRT(2*Basic!$C$4*9.81)*COS(RADIANS(90-DEGREES(ASIN(AD1828/2000))))*SQRT(2*Basic!$C$4*9.81))))*COS(RADIANS(AK1828))</f>
        <v>3.3737325985532269</v>
      </c>
    </row>
    <row r="1829" spans="6:45" x14ac:dyDescent="0.3">
      <c r="F1829">
        <v>1827</v>
      </c>
      <c r="G1829" s="31">
        <f t="shared" si="182"/>
        <v>5.3860719359870934</v>
      </c>
      <c r="H1829" s="35">
        <f>Tool!$E$10+('Trajectory Map'!G1829*SIN(RADIANS(90-2*DEGREES(ASIN($D$5/2000))))/COS(RADIANS(90-2*DEGREES(ASIN($D$5/2000))))-('Trajectory Map'!G1829*'Trajectory Map'!G1829/((VLOOKUP($D$5,$AD$3:$AR$2002,15,FALSE)*4*COS(RADIANS(90-2*DEGREES(ASIN($D$5/2000))))*COS(RADIANS(90-2*DEGREES(ASIN($D$5/2000))))))))</f>
        <v>1.0302664650761901</v>
      </c>
      <c r="AD1829" s="33">
        <f t="shared" si="186"/>
        <v>1827</v>
      </c>
      <c r="AE1829" s="33">
        <f t="shared" si="183"/>
        <v>813.67745452359679</v>
      </c>
      <c r="AH1829" s="33">
        <f t="shared" si="184"/>
        <v>65.993597320764877</v>
      </c>
      <c r="AI1829" s="33">
        <f t="shared" si="185"/>
        <v>24.006402679235123</v>
      </c>
      <c r="AK1829" s="75">
        <f t="shared" si="187"/>
        <v>-41.987194641529754</v>
      </c>
      <c r="AN1829" s="64"/>
      <c r="AQ1829" s="64"/>
      <c r="AR1829" s="75">
        <f>(SQRT((SIN(RADIANS(90-DEGREES(ASIN(AD1829/2000))))*SQRT(2*Basic!$C$4*9.81)*Tool!$B$125*SIN(RADIANS(90-DEGREES(ASIN(AD1829/2000))))*SQRT(2*Basic!$C$4*9.81)*Tool!$B$125)+(COS(RADIANS(90-DEGREES(ASIN(AD1829/2000))))*SQRT(2*Basic!$C$4*9.81)*COS(RADIANS(90-DEGREES(ASIN(AD1829/2000))))*SQRT(2*Basic!$C$4*9.81))))*(SQRT((SIN(RADIANS(90-DEGREES(ASIN(AD1829/2000))))*SQRT(2*Basic!$C$4*9.81)*Tool!$B$125*SIN(RADIANS(90-DEGREES(ASIN(AD1829/2000))))*SQRT(2*Basic!$C$4*9.81)*Tool!$B$125)+(COS(RADIANS(90-DEGREES(ASIN(AD1829/2000))))*SQRT(2*Basic!$C$4*9.81)*COS(RADIANS(90-DEGREES(ASIN(AD1829/2000))))*SQRT(2*Basic!$C$4*9.81))))/(2*9.81)</f>
        <v>1.7225053856100001</v>
      </c>
      <c r="AS1829" s="75">
        <f>(1/9.81)*((SQRT((SIN(RADIANS(90-DEGREES(ASIN(AD1829/2000))))*SQRT(2*Basic!$C$4*9.81)*Tool!$B$125*SIN(RADIANS(90-DEGREES(ASIN(AD1829/2000))))*SQRT(2*Basic!$C$4*9.81)*Tool!$B$125)+(COS(RADIANS(90-DEGREES(ASIN(AD1829/2000))))*SQRT(2*Basic!$C$4*9.81)*COS(RADIANS(90-DEGREES(ASIN(AD1829/2000))))*SQRT(2*Basic!$C$4*9.81))))*SIN(RADIANS(AK1829))+(SQRT(((SQRT((SIN(RADIANS(90-DEGREES(ASIN(AD1829/2000))))*SQRT(2*Basic!$C$4*9.81)*Tool!$B$125*SIN(RADIANS(90-DEGREES(ASIN(AD1829/2000))))*SQRT(2*Basic!$C$4*9.81)*Tool!$B$125)+(COS(RADIANS(90-DEGREES(ASIN(AD1829/2000))))*SQRT(2*Basic!$C$4*9.81)*COS(RADIANS(90-DEGREES(ASIN(AD1829/2000))))*SQRT(2*Basic!$C$4*9.81))))*SIN(RADIANS(AK1829))*(SQRT((SIN(RADIANS(90-DEGREES(ASIN(AD1829/2000))))*SQRT(2*Basic!$C$4*9.81)*Tool!$B$125*SIN(RADIANS(90-DEGREES(ASIN(AD1829/2000))))*SQRT(2*Basic!$C$4*9.81)*Tool!$B$125)+(COS(RADIANS(90-DEGREES(ASIN(AD1829/2000))))*SQRT(2*Basic!$C$4*9.81)*COS(RADIANS(90-DEGREES(ASIN(AD1829/2000))))*SQRT(2*Basic!$C$4*9.81))))*SIN(RADIANS(AK1829)))-19.62*(-Basic!$C$3))))*(SQRT((SIN(RADIANS(90-DEGREES(ASIN(AD1829/2000))))*SQRT(2*Basic!$C$4*9.81)*Tool!$B$125*SIN(RADIANS(90-DEGREES(ASIN(AD1829/2000))))*SQRT(2*Basic!$C$4*9.81)*Tool!$B$125)+(COS(RADIANS(90-DEGREES(ASIN(AD1829/2000))))*SQRT(2*Basic!$C$4*9.81)*COS(RADIANS(90-DEGREES(ASIN(AD1829/2000))))*SQRT(2*Basic!$C$4*9.81))))*COS(RADIANS(AK1829))</f>
        <v>3.3638404014885546</v>
      </c>
    </row>
    <row r="1830" spans="6:45" x14ac:dyDescent="0.3">
      <c r="F1830">
        <v>1828</v>
      </c>
      <c r="G1830" s="31">
        <f t="shared" si="182"/>
        <v>5.389019977550304</v>
      </c>
      <c r="H1830" s="35">
        <f>Tool!$E$10+('Trajectory Map'!G1830*SIN(RADIANS(90-2*DEGREES(ASIN($D$5/2000))))/COS(RADIANS(90-2*DEGREES(ASIN($D$5/2000))))-('Trajectory Map'!G1830*'Trajectory Map'!G1830/((VLOOKUP($D$5,$AD$3:$AR$2002,15,FALSE)*4*COS(RADIANS(90-2*DEGREES(ASIN($D$5/2000))))*COS(RADIANS(90-2*DEGREES(ASIN($D$5/2000))))))))</f>
        <v>1.0243897199393146</v>
      </c>
      <c r="AD1830" s="33">
        <f t="shared" si="186"/>
        <v>1828</v>
      </c>
      <c r="AE1830" s="33">
        <f t="shared" si="183"/>
        <v>811.428370221303</v>
      </c>
      <c r="AH1830" s="33">
        <f t="shared" si="184"/>
        <v>66.064110602311231</v>
      </c>
      <c r="AI1830" s="33">
        <f t="shared" si="185"/>
        <v>23.935889397688769</v>
      </c>
      <c r="AK1830" s="75">
        <f t="shared" si="187"/>
        <v>-42.128221204622463</v>
      </c>
      <c r="AN1830" s="64"/>
      <c r="AQ1830" s="64"/>
      <c r="AR1830" s="75">
        <f>(SQRT((SIN(RADIANS(90-DEGREES(ASIN(AD1830/2000))))*SQRT(2*Basic!$C$4*9.81)*Tool!$B$125*SIN(RADIANS(90-DEGREES(ASIN(AD1830/2000))))*SQRT(2*Basic!$C$4*9.81)*Tool!$B$125)+(COS(RADIANS(90-DEGREES(ASIN(AD1830/2000))))*SQRT(2*Basic!$C$4*9.81)*COS(RADIANS(90-DEGREES(ASIN(AD1830/2000))))*SQRT(2*Basic!$C$4*9.81))))*(SQRT((SIN(RADIANS(90-DEGREES(ASIN(AD1830/2000))))*SQRT(2*Basic!$C$4*9.81)*Tool!$B$125*SIN(RADIANS(90-DEGREES(ASIN(AD1830/2000))))*SQRT(2*Basic!$C$4*9.81)*Tool!$B$125)+(COS(RADIANS(90-DEGREES(ASIN(AD1830/2000))))*SQRT(2*Basic!$C$4*9.81)*COS(RADIANS(90-DEGREES(ASIN(AD1830/2000))))*SQRT(2*Basic!$C$4*9.81))))/(2*9.81)</f>
        <v>1.7234852545600001</v>
      </c>
      <c r="AS1830" s="75">
        <f>(1/9.81)*((SQRT((SIN(RADIANS(90-DEGREES(ASIN(AD1830/2000))))*SQRT(2*Basic!$C$4*9.81)*Tool!$B$125*SIN(RADIANS(90-DEGREES(ASIN(AD1830/2000))))*SQRT(2*Basic!$C$4*9.81)*Tool!$B$125)+(COS(RADIANS(90-DEGREES(ASIN(AD1830/2000))))*SQRT(2*Basic!$C$4*9.81)*COS(RADIANS(90-DEGREES(ASIN(AD1830/2000))))*SQRT(2*Basic!$C$4*9.81))))*SIN(RADIANS(AK1830))+(SQRT(((SQRT((SIN(RADIANS(90-DEGREES(ASIN(AD1830/2000))))*SQRT(2*Basic!$C$4*9.81)*Tool!$B$125*SIN(RADIANS(90-DEGREES(ASIN(AD1830/2000))))*SQRT(2*Basic!$C$4*9.81)*Tool!$B$125)+(COS(RADIANS(90-DEGREES(ASIN(AD1830/2000))))*SQRT(2*Basic!$C$4*9.81)*COS(RADIANS(90-DEGREES(ASIN(AD1830/2000))))*SQRT(2*Basic!$C$4*9.81))))*SIN(RADIANS(AK1830))*(SQRT((SIN(RADIANS(90-DEGREES(ASIN(AD1830/2000))))*SQRT(2*Basic!$C$4*9.81)*Tool!$B$125*SIN(RADIANS(90-DEGREES(ASIN(AD1830/2000))))*SQRT(2*Basic!$C$4*9.81)*Tool!$B$125)+(COS(RADIANS(90-DEGREES(ASIN(AD1830/2000))))*SQRT(2*Basic!$C$4*9.81)*COS(RADIANS(90-DEGREES(ASIN(AD1830/2000))))*SQRT(2*Basic!$C$4*9.81))))*SIN(RADIANS(AK1830)))-19.62*(-Basic!$C$3))))*(SQRT((SIN(RADIANS(90-DEGREES(ASIN(AD1830/2000))))*SQRT(2*Basic!$C$4*9.81)*Tool!$B$125*SIN(RADIANS(90-DEGREES(ASIN(AD1830/2000))))*SQRT(2*Basic!$C$4*9.81)*Tool!$B$125)+(COS(RADIANS(90-DEGREES(ASIN(AD1830/2000))))*SQRT(2*Basic!$C$4*9.81)*COS(RADIANS(90-DEGREES(ASIN(AD1830/2000))))*SQRT(2*Basic!$C$4*9.81))))*COS(RADIANS(AK1830))</f>
        <v>3.3539176747330588</v>
      </c>
    </row>
    <row r="1831" spans="6:45" x14ac:dyDescent="0.3">
      <c r="F1831">
        <v>1829</v>
      </c>
      <c r="G1831" s="31">
        <f t="shared" si="182"/>
        <v>5.3919680191135155</v>
      </c>
      <c r="H1831" s="35">
        <f>Tool!$E$10+('Trajectory Map'!G1831*SIN(RADIANS(90-2*DEGREES(ASIN($D$5/2000))))/COS(RADIANS(90-2*DEGREES(ASIN($D$5/2000))))-('Trajectory Map'!G1831*'Trajectory Map'!G1831/((VLOOKUP($D$5,$AD$3:$AR$2002,15,FALSE)*4*COS(RADIANS(90-2*DEGREES(ASIN($D$5/2000))))*COS(RADIANS(90-2*DEGREES(ASIN($D$5/2000))))))))</f>
        <v>1.0185095212089239</v>
      </c>
      <c r="AD1831" s="33">
        <f t="shared" si="186"/>
        <v>1829</v>
      </c>
      <c r="AE1831" s="33">
        <f t="shared" si="183"/>
        <v>809.17179881654306</v>
      </c>
      <c r="AH1831" s="33">
        <f t="shared" si="184"/>
        <v>66.134819927579485</v>
      </c>
      <c r="AI1831" s="33">
        <f t="shared" si="185"/>
        <v>23.865180072420515</v>
      </c>
      <c r="AK1831" s="75">
        <f t="shared" si="187"/>
        <v>-42.269639855158971</v>
      </c>
      <c r="AN1831" s="64"/>
      <c r="AQ1831" s="64"/>
      <c r="AR1831" s="75">
        <f>(SQRT((SIN(RADIANS(90-DEGREES(ASIN(AD1831/2000))))*SQRT(2*Basic!$C$4*9.81)*Tool!$B$125*SIN(RADIANS(90-DEGREES(ASIN(AD1831/2000))))*SQRT(2*Basic!$C$4*9.81)*Tool!$B$125)+(COS(RADIANS(90-DEGREES(ASIN(AD1831/2000))))*SQRT(2*Basic!$C$4*9.81)*COS(RADIANS(90-DEGREES(ASIN(AD1831/2000))))*SQRT(2*Basic!$C$4*9.81))))*(SQRT((SIN(RADIANS(90-DEGREES(ASIN(AD1831/2000))))*SQRT(2*Basic!$C$4*9.81)*Tool!$B$125*SIN(RADIANS(90-DEGREES(ASIN(AD1831/2000))))*SQRT(2*Basic!$C$4*9.81)*Tool!$B$125)+(COS(RADIANS(90-DEGREES(ASIN(AD1831/2000))))*SQRT(2*Basic!$C$4*9.81)*COS(RADIANS(90-DEGREES(ASIN(AD1831/2000))))*SQRT(2*Basic!$C$4*9.81))))/(2*9.81)</f>
        <v>1.7244656596900003</v>
      </c>
      <c r="AS1831" s="75">
        <f>(1/9.81)*((SQRT((SIN(RADIANS(90-DEGREES(ASIN(AD1831/2000))))*SQRT(2*Basic!$C$4*9.81)*Tool!$B$125*SIN(RADIANS(90-DEGREES(ASIN(AD1831/2000))))*SQRT(2*Basic!$C$4*9.81)*Tool!$B$125)+(COS(RADIANS(90-DEGREES(ASIN(AD1831/2000))))*SQRT(2*Basic!$C$4*9.81)*COS(RADIANS(90-DEGREES(ASIN(AD1831/2000))))*SQRT(2*Basic!$C$4*9.81))))*SIN(RADIANS(AK1831))+(SQRT(((SQRT((SIN(RADIANS(90-DEGREES(ASIN(AD1831/2000))))*SQRT(2*Basic!$C$4*9.81)*Tool!$B$125*SIN(RADIANS(90-DEGREES(ASIN(AD1831/2000))))*SQRT(2*Basic!$C$4*9.81)*Tool!$B$125)+(COS(RADIANS(90-DEGREES(ASIN(AD1831/2000))))*SQRT(2*Basic!$C$4*9.81)*COS(RADIANS(90-DEGREES(ASIN(AD1831/2000))))*SQRT(2*Basic!$C$4*9.81))))*SIN(RADIANS(AK1831))*(SQRT((SIN(RADIANS(90-DEGREES(ASIN(AD1831/2000))))*SQRT(2*Basic!$C$4*9.81)*Tool!$B$125*SIN(RADIANS(90-DEGREES(ASIN(AD1831/2000))))*SQRT(2*Basic!$C$4*9.81)*Tool!$B$125)+(COS(RADIANS(90-DEGREES(ASIN(AD1831/2000))))*SQRT(2*Basic!$C$4*9.81)*COS(RADIANS(90-DEGREES(ASIN(AD1831/2000))))*SQRT(2*Basic!$C$4*9.81))))*SIN(RADIANS(AK1831)))-19.62*(-Basic!$C$3))))*(SQRT((SIN(RADIANS(90-DEGREES(ASIN(AD1831/2000))))*SQRT(2*Basic!$C$4*9.81)*Tool!$B$125*SIN(RADIANS(90-DEGREES(ASIN(AD1831/2000))))*SQRT(2*Basic!$C$4*9.81)*Tool!$B$125)+(COS(RADIANS(90-DEGREES(ASIN(AD1831/2000))))*SQRT(2*Basic!$C$4*9.81)*COS(RADIANS(90-DEGREES(ASIN(AD1831/2000))))*SQRT(2*Basic!$C$4*9.81))))*COS(RADIANS(AK1831))</f>
        <v>3.3439642133672289</v>
      </c>
    </row>
    <row r="1832" spans="6:45" x14ac:dyDescent="0.3">
      <c r="F1832">
        <v>1830</v>
      </c>
      <c r="G1832" s="31">
        <f t="shared" si="182"/>
        <v>5.394916060676727</v>
      </c>
      <c r="H1832" s="35">
        <f>Tool!$E$10+('Trajectory Map'!G1832*SIN(RADIANS(90-2*DEGREES(ASIN($D$5/2000))))/COS(RADIANS(90-2*DEGREES(ASIN($D$5/2000))))-('Trajectory Map'!G1832*'Trajectory Map'!G1832/((VLOOKUP($D$5,$AD$3:$AR$2002,15,FALSE)*4*COS(RADIANS(90-2*DEGREES(ASIN($D$5/2000))))*COS(RADIANS(90-2*DEGREES(ASIN($D$5/2000))))))))</f>
        <v>1.012625868885018</v>
      </c>
      <c r="AD1832" s="33">
        <f t="shared" si="186"/>
        <v>1830</v>
      </c>
      <c r="AE1832" s="33">
        <f t="shared" si="183"/>
        <v>806.90767749476765</v>
      </c>
      <c r="AH1832" s="33">
        <f t="shared" si="184"/>
        <v>66.205727049463363</v>
      </c>
      <c r="AI1832" s="33">
        <f t="shared" si="185"/>
        <v>23.794272950536637</v>
      </c>
      <c r="AK1832" s="75">
        <f t="shared" si="187"/>
        <v>-42.411454098926725</v>
      </c>
      <c r="AN1832" s="64"/>
      <c r="AQ1832" s="64"/>
      <c r="AR1832" s="75">
        <f>(SQRT((SIN(RADIANS(90-DEGREES(ASIN(AD1832/2000))))*SQRT(2*Basic!$C$4*9.81)*Tool!$B$125*SIN(RADIANS(90-DEGREES(ASIN(AD1832/2000))))*SQRT(2*Basic!$C$4*9.81)*Tool!$B$125)+(COS(RADIANS(90-DEGREES(ASIN(AD1832/2000))))*SQRT(2*Basic!$C$4*9.81)*COS(RADIANS(90-DEGREES(ASIN(AD1832/2000))))*SQRT(2*Basic!$C$4*9.81))))*(SQRT((SIN(RADIANS(90-DEGREES(ASIN(AD1832/2000))))*SQRT(2*Basic!$C$4*9.81)*Tool!$B$125*SIN(RADIANS(90-DEGREES(ASIN(AD1832/2000))))*SQRT(2*Basic!$C$4*9.81)*Tool!$B$125)+(COS(RADIANS(90-DEGREES(ASIN(AD1832/2000))))*SQRT(2*Basic!$C$4*9.81)*COS(RADIANS(90-DEGREES(ASIN(AD1832/2000))))*SQRT(2*Basic!$C$4*9.81))))/(2*9.81)</f>
        <v>1.7254466009999998</v>
      </c>
      <c r="AS1832" s="75">
        <f>(1/9.81)*((SQRT((SIN(RADIANS(90-DEGREES(ASIN(AD1832/2000))))*SQRT(2*Basic!$C$4*9.81)*Tool!$B$125*SIN(RADIANS(90-DEGREES(ASIN(AD1832/2000))))*SQRT(2*Basic!$C$4*9.81)*Tool!$B$125)+(COS(RADIANS(90-DEGREES(ASIN(AD1832/2000))))*SQRT(2*Basic!$C$4*9.81)*COS(RADIANS(90-DEGREES(ASIN(AD1832/2000))))*SQRT(2*Basic!$C$4*9.81))))*SIN(RADIANS(AK1832))+(SQRT(((SQRT((SIN(RADIANS(90-DEGREES(ASIN(AD1832/2000))))*SQRT(2*Basic!$C$4*9.81)*Tool!$B$125*SIN(RADIANS(90-DEGREES(ASIN(AD1832/2000))))*SQRT(2*Basic!$C$4*9.81)*Tool!$B$125)+(COS(RADIANS(90-DEGREES(ASIN(AD1832/2000))))*SQRT(2*Basic!$C$4*9.81)*COS(RADIANS(90-DEGREES(ASIN(AD1832/2000))))*SQRT(2*Basic!$C$4*9.81))))*SIN(RADIANS(AK1832))*(SQRT((SIN(RADIANS(90-DEGREES(ASIN(AD1832/2000))))*SQRT(2*Basic!$C$4*9.81)*Tool!$B$125*SIN(RADIANS(90-DEGREES(ASIN(AD1832/2000))))*SQRT(2*Basic!$C$4*9.81)*Tool!$B$125)+(COS(RADIANS(90-DEGREES(ASIN(AD1832/2000))))*SQRT(2*Basic!$C$4*9.81)*COS(RADIANS(90-DEGREES(ASIN(AD1832/2000))))*SQRT(2*Basic!$C$4*9.81))))*SIN(RADIANS(AK1832)))-19.62*(-Basic!$C$3))))*(SQRT((SIN(RADIANS(90-DEGREES(ASIN(AD1832/2000))))*SQRT(2*Basic!$C$4*9.81)*Tool!$B$125*SIN(RADIANS(90-DEGREES(ASIN(AD1832/2000))))*SQRT(2*Basic!$C$4*9.81)*Tool!$B$125)+(COS(RADIANS(90-DEGREES(ASIN(AD1832/2000))))*SQRT(2*Basic!$C$4*9.81)*COS(RADIANS(90-DEGREES(ASIN(AD1832/2000))))*SQRT(2*Basic!$C$4*9.81))))*COS(RADIANS(AK1832))</f>
        <v>3.3339798090688664</v>
      </c>
    </row>
    <row r="1833" spans="6:45" x14ac:dyDescent="0.3">
      <c r="F1833">
        <v>1831</v>
      </c>
      <c r="G1833" s="31">
        <f t="shared" si="182"/>
        <v>5.3978641022399385</v>
      </c>
      <c r="H1833" s="35">
        <f>Tool!$E$10+('Trajectory Map'!G1833*SIN(RADIANS(90-2*DEGREES(ASIN($D$5/2000))))/COS(RADIANS(90-2*DEGREES(ASIN($D$5/2000))))-('Trajectory Map'!G1833*'Trajectory Map'!G1833/((VLOOKUP($D$5,$AD$3:$AR$2002,15,FALSE)*4*COS(RADIANS(90-2*DEGREES(ASIN($D$5/2000))))*COS(RADIANS(90-2*DEGREES(ASIN($D$5/2000))))))))</f>
        <v>1.0067387629675997</v>
      </c>
      <c r="AD1833" s="33">
        <f t="shared" si="186"/>
        <v>1831</v>
      </c>
      <c r="AE1833" s="33">
        <f t="shared" si="183"/>
        <v>804.63594252307666</v>
      </c>
      <c r="AH1833" s="33">
        <f t="shared" si="184"/>
        <v>66.276833746728627</v>
      </c>
      <c r="AI1833" s="33">
        <f t="shared" si="185"/>
        <v>23.723166253271373</v>
      </c>
      <c r="AK1833" s="75">
        <f t="shared" si="187"/>
        <v>-42.553667493457255</v>
      </c>
      <c r="AN1833" s="64"/>
      <c r="AQ1833" s="64"/>
      <c r="AR1833" s="75">
        <f>(SQRT((SIN(RADIANS(90-DEGREES(ASIN(AD1833/2000))))*SQRT(2*Basic!$C$4*9.81)*Tool!$B$125*SIN(RADIANS(90-DEGREES(ASIN(AD1833/2000))))*SQRT(2*Basic!$C$4*9.81)*Tool!$B$125)+(COS(RADIANS(90-DEGREES(ASIN(AD1833/2000))))*SQRT(2*Basic!$C$4*9.81)*COS(RADIANS(90-DEGREES(ASIN(AD1833/2000))))*SQRT(2*Basic!$C$4*9.81))))*(SQRT((SIN(RADIANS(90-DEGREES(ASIN(AD1833/2000))))*SQRT(2*Basic!$C$4*9.81)*Tool!$B$125*SIN(RADIANS(90-DEGREES(ASIN(AD1833/2000))))*SQRT(2*Basic!$C$4*9.81)*Tool!$B$125)+(COS(RADIANS(90-DEGREES(ASIN(AD1833/2000))))*SQRT(2*Basic!$C$4*9.81)*COS(RADIANS(90-DEGREES(ASIN(AD1833/2000))))*SQRT(2*Basic!$C$4*9.81))))/(2*9.81)</f>
        <v>1.7264280784899995</v>
      </c>
      <c r="AS1833" s="75">
        <f>(1/9.81)*((SQRT((SIN(RADIANS(90-DEGREES(ASIN(AD1833/2000))))*SQRT(2*Basic!$C$4*9.81)*Tool!$B$125*SIN(RADIANS(90-DEGREES(ASIN(AD1833/2000))))*SQRT(2*Basic!$C$4*9.81)*Tool!$B$125)+(COS(RADIANS(90-DEGREES(ASIN(AD1833/2000))))*SQRT(2*Basic!$C$4*9.81)*COS(RADIANS(90-DEGREES(ASIN(AD1833/2000))))*SQRT(2*Basic!$C$4*9.81))))*SIN(RADIANS(AK1833))+(SQRT(((SQRT((SIN(RADIANS(90-DEGREES(ASIN(AD1833/2000))))*SQRT(2*Basic!$C$4*9.81)*Tool!$B$125*SIN(RADIANS(90-DEGREES(ASIN(AD1833/2000))))*SQRT(2*Basic!$C$4*9.81)*Tool!$B$125)+(COS(RADIANS(90-DEGREES(ASIN(AD1833/2000))))*SQRT(2*Basic!$C$4*9.81)*COS(RADIANS(90-DEGREES(ASIN(AD1833/2000))))*SQRT(2*Basic!$C$4*9.81))))*SIN(RADIANS(AK1833))*(SQRT((SIN(RADIANS(90-DEGREES(ASIN(AD1833/2000))))*SQRT(2*Basic!$C$4*9.81)*Tool!$B$125*SIN(RADIANS(90-DEGREES(ASIN(AD1833/2000))))*SQRT(2*Basic!$C$4*9.81)*Tool!$B$125)+(COS(RADIANS(90-DEGREES(ASIN(AD1833/2000))))*SQRT(2*Basic!$C$4*9.81)*COS(RADIANS(90-DEGREES(ASIN(AD1833/2000))))*SQRT(2*Basic!$C$4*9.81))))*SIN(RADIANS(AK1833)))-19.62*(-Basic!$C$3))))*(SQRT((SIN(RADIANS(90-DEGREES(ASIN(AD1833/2000))))*SQRT(2*Basic!$C$4*9.81)*Tool!$B$125*SIN(RADIANS(90-DEGREES(ASIN(AD1833/2000))))*SQRT(2*Basic!$C$4*9.81)*Tool!$B$125)+(COS(RADIANS(90-DEGREES(ASIN(AD1833/2000))))*SQRT(2*Basic!$C$4*9.81)*COS(RADIANS(90-DEGREES(ASIN(AD1833/2000))))*SQRT(2*Basic!$C$4*9.81))))*COS(RADIANS(AK1833))</f>
        <v>3.3239642500418003</v>
      </c>
    </row>
    <row r="1834" spans="6:45" x14ac:dyDescent="0.3">
      <c r="F1834">
        <v>1832</v>
      </c>
      <c r="G1834" s="31">
        <f t="shared" si="182"/>
        <v>5.40081214380315</v>
      </c>
      <c r="H1834" s="35">
        <f>Tool!$E$10+('Trajectory Map'!G1834*SIN(RADIANS(90-2*DEGREES(ASIN($D$5/2000))))/COS(RADIANS(90-2*DEGREES(ASIN($D$5/2000))))-('Trajectory Map'!G1834*'Trajectory Map'!G1834/((VLOOKUP($D$5,$AD$3:$AR$2002,15,FALSE)*4*COS(RADIANS(90-2*DEGREES(ASIN($D$5/2000))))*COS(RADIANS(90-2*DEGREES(ASIN($D$5/2000))))))))</f>
        <v>1.0008482034566661</v>
      </c>
      <c r="AD1834" s="33">
        <f t="shared" si="186"/>
        <v>1832</v>
      </c>
      <c r="AE1834" s="33">
        <f t="shared" si="183"/>
        <v>802.35652923123894</v>
      </c>
      <c r="AH1834" s="33">
        <f t="shared" si="184"/>
        <v>66.348141824550467</v>
      </c>
      <c r="AI1834" s="33">
        <f t="shared" si="185"/>
        <v>23.651858175449533</v>
      </c>
      <c r="AK1834" s="75">
        <f t="shared" si="187"/>
        <v>-42.696283649100934</v>
      </c>
      <c r="AN1834" s="64"/>
      <c r="AQ1834" s="64"/>
      <c r="AR1834" s="75">
        <f>(SQRT((SIN(RADIANS(90-DEGREES(ASIN(AD1834/2000))))*SQRT(2*Basic!$C$4*9.81)*Tool!$B$125*SIN(RADIANS(90-DEGREES(ASIN(AD1834/2000))))*SQRT(2*Basic!$C$4*9.81)*Tool!$B$125)+(COS(RADIANS(90-DEGREES(ASIN(AD1834/2000))))*SQRT(2*Basic!$C$4*9.81)*COS(RADIANS(90-DEGREES(ASIN(AD1834/2000))))*SQRT(2*Basic!$C$4*9.81))))*(SQRT((SIN(RADIANS(90-DEGREES(ASIN(AD1834/2000))))*SQRT(2*Basic!$C$4*9.81)*Tool!$B$125*SIN(RADIANS(90-DEGREES(ASIN(AD1834/2000))))*SQRT(2*Basic!$C$4*9.81)*Tool!$B$125)+(COS(RADIANS(90-DEGREES(ASIN(AD1834/2000))))*SQRT(2*Basic!$C$4*9.81)*COS(RADIANS(90-DEGREES(ASIN(AD1834/2000))))*SQRT(2*Basic!$C$4*9.81))))/(2*9.81)</f>
        <v>1.7274100921600004</v>
      </c>
      <c r="AS1834" s="75">
        <f>(1/9.81)*((SQRT((SIN(RADIANS(90-DEGREES(ASIN(AD1834/2000))))*SQRT(2*Basic!$C$4*9.81)*Tool!$B$125*SIN(RADIANS(90-DEGREES(ASIN(AD1834/2000))))*SQRT(2*Basic!$C$4*9.81)*Tool!$B$125)+(COS(RADIANS(90-DEGREES(ASIN(AD1834/2000))))*SQRT(2*Basic!$C$4*9.81)*COS(RADIANS(90-DEGREES(ASIN(AD1834/2000))))*SQRT(2*Basic!$C$4*9.81))))*SIN(RADIANS(AK1834))+(SQRT(((SQRT((SIN(RADIANS(90-DEGREES(ASIN(AD1834/2000))))*SQRT(2*Basic!$C$4*9.81)*Tool!$B$125*SIN(RADIANS(90-DEGREES(ASIN(AD1834/2000))))*SQRT(2*Basic!$C$4*9.81)*Tool!$B$125)+(COS(RADIANS(90-DEGREES(ASIN(AD1834/2000))))*SQRT(2*Basic!$C$4*9.81)*COS(RADIANS(90-DEGREES(ASIN(AD1834/2000))))*SQRT(2*Basic!$C$4*9.81))))*SIN(RADIANS(AK1834))*(SQRT((SIN(RADIANS(90-DEGREES(ASIN(AD1834/2000))))*SQRT(2*Basic!$C$4*9.81)*Tool!$B$125*SIN(RADIANS(90-DEGREES(ASIN(AD1834/2000))))*SQRT(2*Basic!$C$4*9.81)*Tool!$B$125)+(COS(RADIANS(90-DEGREES(ASIN(AD1834/2000))))*SQRT(2*Basic!$C$4*9.81)*COS(RADIANS(90-DEGREES(ASIN(AD1834/2000))))*SQRT(2*Basic!$C$4*9.81))))*SIN(RADIANS(AK1834)))-19.62*(-Basic!$C$3))))*(SQRT((SIN(RADIANS(90-DEGREES(ASIN(AD1834/2000))))*SQRT(2*Basic!$C$4*9.81)*Tool!$B$125*SIN(RADIANS(90-DEGREES(ASIN(AD1834/2000))))*SQRT(2*Basic!$C$4*9.81)*Tool!$B$125)+(COS(RADIANS(90-DEGREES(ASIN(AD1834/2000))))*SQRT(2*Basic!$C$4*9.81)*COS(RADIANS(90-DEGREES(ASIN(AD1834/2000))))*SQRT(2*Basic!$C$4*9.81))))*COS(RADIANS(AK1834))</f>
        <v>3.3139173209426622</v>
      </c>
    </row>
    <row r="1835" spans="6:45" x14ac:dyDescent="0.3">
      <c r="F1835">
        <v>1833</v>
      </c>
      <c r="G1835" s="31">
        <f t="shared" si="182"/>
        <v>5.4037601853663606</v>
      </c>
      <c r="H1835" s="35">
        <f>Tool!$E$10+('Trajectory Map'!G1835*SIN(RADIANS(90-2*DEGREES(ASIN($D$5/2000))))/COS(RADIANS(90-2*DEGREES(ASIN($D$5/2000))))-('Trajectory Map'!G1835*'Trajectory Map'!G1835/((VLOOKUP($D$5,$AD$3:$AR$2002,15,FALSE)*4*COS(RADIANS(90-2*DEGREES(ASIN($D$5/2000))))*COS(RADIANS(90-2*DEGREES(ASIN($D$5/2000))))))))</f>
        <v>0.9949541903522201</v>
      </c>
      <c r="AD1835" s="33">
        <f t="shared" si="186"/>
        <v>1833</v>
      </c>
      <c r="AE1835" s="33">
        <f t="shared" si="183"/>
        <v>800.0693719922042</v>
      </c>
      <c r="AH1835" s="33">
        <f t="shared" si="184"/>
        <v>66.419653115065088</v>
      </c>
      <c r="AI1835" s="33">
        <f t="shared" si="185"/>
        <v>23.580346884934912</v>
      </c>
      <c r="AK1835" s="75">
        <f t="shared" si="187"/>
        <v>-42.839306230130177</v>
      </c>
      <c r="AN1835" s="64"/>
      <c r="AQ1835" s="64"/>
      <c r="AR1835" s="75">
        <f>(SQRT((SIN(RADIANS(90-DEGREES(ASIN(AD1835/2000))))*SQRT(2*Basic!$C$4*9.81)*Tool!$B$125*SIN(RADIANS(90-DEGREES(ASIN(AD1835/2000))))*SQRT(2*Basic!$C$4*9.81)*Tool!$B$125)+(COS(RADIANS(90-DEGREES(ASIN(AD1835/2000))))*SQRT(2*Basic!$C$4*9.81)*COS(RADIANS(90-DEGREES(ASIN(AD1835/2000))))*SQRT(2*Basic!$C$4*9.81))))*(SQRT((SIN(RADIANS(90-DEGREES(ASIN(AD1835/2000))))*SQRT(2*Basic!$C$4*9.81)*Tool!$B$125*SIN(RADIANS(90-DEGREES(ASIN(AD1835/2000))))*SQRT(2*Basic!$C$4*9.81)*Tool!$B$125)+(COS(RADIANS(90-DEGREES(ASIN(AD1835/2000))))*SQRT(2*Basic!$C$4*9.81)*COS(RADIANS(90-DEGREES(ASIN(AD1835/2000))))*SQRT(2*Basic!$C$4*9.81))))/(2*9.81)</f>
        <v>1.72839264201</v>
      </c>
      <c r="AS1835" s="75">
        <f>(1/9.81)*((SQRT((SIN(RADIANS(90-DEGREES(ASIN(AD1835/2000))))*SQRT(2*Basic!$C$4*9.81)*Tool!$B$125*SIN(RADIANS(90-DEGREES(ASIN(AD1835/2000))))*SQRT(2*Basic!$C$4*9.81)*Tool!$B$125)+(COS(RADIANS(90-DEGREES(ASIN(AD1835/2000))))*SQRT(2*Basic!$C$4*9.81)*COS(RADIANS(90-DEGREES(ASIN(AD1835/2000))))*SQRT(2*Basic!$C$4*9.81))))*SIN(RADIANS(AK1835))+(SQRT(((SQRT((SIN(RADIANS(90-DEGREES(ASIN(AD1835/2000))))*SQRT(2*Basic!$C$4*9.81)*Tool!$B$125*SIN(RADIANS(90-DEGREES(ASIN(AD1835/2000))))*SQRT(2*Basic!$C$4*9.81)*Tool!$B$125)+(COS(RADIANS(90-DEGREES(ASIN(AD1835/2000))))*SQRT(2*Basic!$C$4*9.81)*COS(RADIANS(90-DEGREES(ASIN(AD1835/2000))))*SQRT(2*Basic!$C$4*9.81))))*SIN(RADIANS(AK1835))*(SQRT((SIN(RADIANS(90-DEGREES(ASIN(AD1835/2000))))*SQRT(2*Basic!$C$4*9.81)*Tool!$B$125*SIN(RADIANS(90-DEGREES(ASIN(AD1835/2000))))*SQRT(2*Basic!$C$4*9.81)*Tool!$B$125)+(COS(RADIANS(90-DEGREES(ASIN(AD1835/2000))))*SQRT(2*Basic!$C$4*9.81)*COS(RADIANS(90-DEGREES(ASIN(AD1835/2000))))*SQRT(2*Basic!$C$4*9.81))))*SIN(RADIANS(AK1835)))-19.62*(-Basic!$C$3))))*(SQRT((SIN(RADIANS(90-DEGREES(ASIN(AD1835/2000))))*SQRT(2*Basic!$C$4*9.81)*Tool!$B$125*SIN(RADIANS(90-DEGREES(ASIN(AD1835/2000))))*SQRT(2*Basic!$C$4*9.81)*Tool!$B$125)+(COS(RADIANS(90-DEGREES(ASIN(AD1835/2000))))*SQRT(2*Basic!$C$4*9.81)*COS(RADIANS(90-DEGREES(ASIN(AD1835/2000))))*SQRT(2*Basic!$C$4*9.81))))*COS(RADIANS(AK1835))</f>
        <v>3.3038388028057173</v>
      </c>
    </row>
    <row r="1836" spans="6:45" x14ac:dyDescent="0.3">
      <c r="F1836">
        <v>1834</v>
      </c>
      <c r="G1836" s="31">
        <f t="shared" si="182"/>
        <v>5.4067082269295721</v>
      </c>
      <c r="H1836" s="35">
        <f>Tool!$E$10+('Trajectory Map'!G1836*SIN(RADIANS(90-2*DEGREES(ASIN($D$5/2000))))/COS(RADIANS(90-2*DEGREES(ASIN($D$5/2000))))-('Trajectory Map'!G1836*'Trajectory Map'!G1836/((VLOOKUP($D$5,$AD$3:$AR$2002,15,FALSE)*4*COS(RADIANS(90-2*DEGREES(ASIN($D$5/2000))))*COS(RADIANS(90-2*DEGREES(ASIN($D$5/2000))))))))</f>
        <v>0.9890567236542589</v>
      </c>
      <c r="AD1836" s="33">
        <f t="shared" si="186"/>
        <v>1834</v>
      </c>
      <c r="AE1836" s="33">
        <f t="shared" si="183"/>
        <v>797.77440420209018</v>
      </c>
      <c r="AH1836" s="33">
        <f t="shared" si="184"/>
        <v>66.491369477936317</v>
      </c>
      <c r="AI1836" s="33">
        <f t="shared" si="185"/>
        <v>23.508630522063683</v>
      </c>
      <c r="AK1836" s="75">
        <f t="shared" si="187"/>
        <v>-42.982738955872634</v>
      </c>
      <c r="AN1836" s="64"/>
      <c r="AQ1836" s="64"/>
      <c r="AR1836" s="75">
        <f>(SQRT((SIN(RADIANS(90-DEGREES(ASIN(AD1836/2000))))*SQRT(2*Basic!$C$4*9.81)*Tool!$B$125*SIN(RADIANS(90-DEGREES(ASIN(AD1836/2000))))*SQRT(2*Basic!$C$4*9.81)*Tool!$B$125)+(COS(RADIANS(90-DEGREES(ASIN(AD1836/2000))))*SQRT(2*Basic!$C$4*9.81)*COS(RADIANS(90-DEGREES(ASIN(AD1836/2000))))*SQRT(2*Basic!$C$4*9.81))))*(SQRT((SIN(RADIANS(90-DEGREES(ASIN(AD1836/2000))))*SQRT(2*Basic!$C$4*9.81)*Tool!$B$125*SIN(RADIANS(90-DEGREES(ASIN(AD1836/2000))))*SQRT(2*Basic!$C$4*9.81)*Tool!$B$125)+(COS(RADIANS(90-DEGREES(ASIN(AD1836/2000))))*SQRT(2*Basic!$C$4*9.81)*COS(RADIANS(90-DEGREES(ASIN(AD1836/2000))))*SQRT(2*Basic!$C$4*9.81))))/(2*9.81)</f>
        <v>1.7293757280400002</v>
      </c>
      <c r="AS1836" s="75">
        <f>(1/9.81)*((SQRT((SIN(RADIANS(90-DEGREES(ASIN(AD1836/2000))))*SQRT(2*Basic!$C$4*9.81)*Tool!$B$125*SIN(RADIANS(90-DEGREES(ASIN(AD1836/2000))))*SQRT(2*Basic!$C$4*9.81)*Tool!$B$125)+(COS(RADIANS(90-DEGREES(ASIN(AD1836/2000))))*SQRT(2*Basic!$C$4*9.81)*COS(RADIANS(90-DEGREES(ASIN(AD1836/2000))))*SQRT(2*Basic!$C$4*9.81))))*SIN(RADIANS(AK1836))+(SQRT(((SQRT((SIN(RADIANS(90-DEGREES(ASIN(AD1836/2000))))*SQRT(2*Basic!$C$4*9.81)*Tool!$B$125*SIN(RADIANS(90-DEGREES(ASIN(AD1836/2000))))*SQRT(2*Basic!$C$4*9.81)*Tool!$B$125)+(COS(RADIANS(90-DEGREES(ASIN(AD1836/2000))))*SQRT(2*Basic!$C$4*9.81)*COS(RADIANS(90-DEGREES(ASIN(AD1836/2000))))*SQRT(2*Basic!$C$4*9.81))))*SIN(RADIANS(AK1836))*(SQRT((SIN(RADIANS(90-DEGREES(ASIN(AD1836/2000))))*SQRT(2*Basic!$C$4*9.81)*Tool!$B$125*SIN(RADIANS(90-DEGREES(ASIN(AD1836/2000))))*SQRT(2*Basic!$C$4*9.81)*Tool!$B$125)+(COS(RADIANS(90-DEGREES(ASIN(AD1836/2000))))*SQRT(2*Basic!$C$4*9.81)*COS(RADIANS(90-DEGREES(ASIN(AD1836/2000))))*SQRT(2*Basic!$C$4*9.81))))*SIN(RADIANS(AK1836)))-19.62*(-Basic!$C$3))))*(SQRT((SIN(RADIANS(90-DEGREES(ASIN(AD1836/2000))))*SQRT(2*Basic!$C$4*9.81)*Tool!$B$125*SIN(RADIANS(90-DEGREES(ASIN(AD1836/2000))))*SQRT(2*Basic!$C$4*9.81)*Tool!$B$125)+(COS(RADIANS(90-DEGREES(ASIN(AD1836/2000))))*SQRT(2*Basic!$C$4*9.81)*COS(RADIANS(90-DEGREES(ASIN(AD1836/2000))))*SQRT(2*Basic!$C$4*9.81))))*COS(RADIANS(AK1836))</f>
        <v>3.2937284729656628</v>
      </c>
    </row>
    <row r="1837" spans="6:45" x14ac:dyDescent="0.3">
      <c r="F1837">
        <v>1835</v>
      </c>
      <c r="G1837" s="31">
        <f t="shared" si="182"/>
        <v>5.4096562684927836</v>
      </c>
      <c r="H1837" s="35">
        <f>Tool!$E$10+('Trajectory Map'!G1837*SIN(RADIANS(90-2*DEGREES(ASIN($D$5/2000))))/COS(RADIANS(90-2*DEGREES(ASIN($D$5/2000))))-('Trajectory Map'!G1837*'Trajectory Map'!G1837/((VLOOKUP($D$5,$AD$3:$AR$2002,15,FALSE)*4*COS(RADIANS(90-2*DEGREES(ASIN($D$5/2000))))*COS(RADIANS(90-2*DEGREES(ASIN($D$5/2000))))))))</f>
        <v>0.98315580336278341</v>
      </c>
      <c r="AD1837" s="33">
        <f t="shared" si="186"/>
        <v>1835</v>
      </c>
      <c r="AE1837" s="33">
        <f t="shared" si="183"/>
        <v>795.4715582596275</v>
      </c>
      <c r="AH1837" s="33">
        <f t="shared" si="184"/>
        <v>66.563292800937589</v>
      </c>
      <c r="AI1837" s="33">
        <f t="shared" si="185"/>
        <v>23.436707199062411</v>
      </c>
      <c r="AK1837" s="75">
        <f t="shared" si="187"/>
        <v>-43.126585601875178</v>
      </c>
      <c r="AN1837" s="64"/>
      <c r="AQ1837" s="64"/>
      <c r="AR1837" s="75">
        <f>(SQRT((SIN(RADIANS(90-DEGREES(ASIN(AD1837/2000))))*SQRT(2*Basic!$C$4*9.81)*Tool!$B$125*SIN(RADIANS(90-DEGREES(ASIN(AD1837/2000))))*SQRT(2*Basic!$C$4*9.81)*Tool!$B$125)+(COS(RADIANS(90-DEGREES(ASIN(AD1837/2000))))*SQRT(2*Basic!$C$4*9.81)*COS(RADIANS(90-DEGREES(ASIN(AD1837/2000))))*SQRT(2*Basic!$C$4*9.81))))*(SQRT((SIN(RADIANS(90-DEGREES(ASIN(AD1837/2000))))*SQRT(2*Basic!$C$4*9.81)*Tool!$B$125*SIN(RADIANS(90-DEGREES(ASIN(AD1837/2000))))*SQRT(2*Basic!$C$4*9.81)*Tool!$B$125)+(COS(RADIANS(90-DEGREES(ASIN(AD1837/2000))))*SQRT(2*Basic!$C$4*9.81)*COS(RADIANS(90-DEGREES(ASIN(AD1837/2000))))*SQRT(2*Basic!$C$4*9.81))))/(2*9.81)</f>
        <v>1.7303593502499999</v>
      </c>
      <c r="AS1837" s="75">
        <f>(1/9.81)*((SQRT((SIN(RADIANS(90-DEGREES(ASIN(AD1837/2000))))*SQRT(2*Basic!$C$4*9.81)*Tool!$B$125*SIN(RADIANS(90-DEGREES(ASIN(AD1837/2000))))*SQRT(2*Basic!$C$4*9.81)*Tool!$B$125)+(COS(RADIANS(90-DEGREES(ASIN(AD1837/2000))))*SQRT(2*Basic!$C$4*9.81)*COS(RADIANS(90-DEGREES(ASIN(AD1837/2000))))*SQRT(2*Basic!$C$4*9.81))))*SIN(RADIANS(AK1837))+(SQRT(((SQRT((SIN(RADIANS(90-DEGREES(ASIN(AD1837/2000))))*SQRT(2*Basic!$C$4*9.81)*Tool!$B$125*SIN(RADIANS(90-DEGREES(ASIN(AD1837/2000))))*SQRT(2*Basic!$C$4*9.81)*Tool!$B$125)+(COS(RADIANS(90-DEGREES(ASIN(AD1837/2000))))*SQRT(2*Basic!$C$4*9.81)*COS(RADIANS(90-DEGREES(ASIN(AD1837/2000))))*SQRT(2*Basic!$C$4*9.81))))*SIN(RADIANS(AK1837))*(SQRT((SIN(RADIANS(90-DEGREES(ASIN(AD1837/2000))))*SQRT(2*Basic!$C$4*9.81)*Tool!$B$125*SIN(RADIANS(90-DEGREES(ASIN(AD1837/2000))))*SQRT(2*Basic!$C$4*9.81)*Tool!$B$125)+(COS(RADIANS(90-DEGREES(ASIN(AD1837/2000))))*SQRT(2*Basic!$C$4*9.81)*COS(RADIANS(90-DEGREES(ASIN(AD1837/2000))))*SQRT(2*Basic!$C$4*9.81))))*SIN(RADIANS(AK1837)))-19.62*(-Basic!$C$3))))*(SQRT((SIN(RADIANS(90-DEGREES(ASIN(AD1837/2000))))*SQRT(2*Basic!$C$4*9.81)*Tool!$B$125*SIN(RADIANS(90-DEGREES(ASIN(AD1837/2000))))*SQRT(2*Basic!$C$4*9.81)*Tool!$B$125)+(COS(RADIANS(90-DEGREES(ASIN(AD1837/2000))))*SQRT(2*Basic!$C$4*9.81)*COS(RADIANS(90-DEGREES(ASIN(AD1837/2000))))*SQRT(2*Basic!$C$4*9.81))))*COS(RADIANS(AK1837))</f>
        <v>3.2835861049783155</v>
      </c>
    </row>
    <row r="1838" spans="6:45" x14ac:dyDescent="0.3">
      <c r="F1838">
        <v>1836</v>
      </c>
      <c r="G1838" s="31">
        <f t="shared" si="182"/>
        <v>5.4126043100559951</v>
      </c>
      <c r="H1838" s="35">
        <f>Tool!$E$10+('Trajectory Map'!G1838*SIN(RADIANS(90-2*DEGREES(ASIN($D$5/2000))))/COS(RADIANS(90-2*DEGREES(ASIN($D$5/2000))))-('Trajectory Map'!G1838*'Trajectory Map'!G1838/((VLOOKUP($D$5,$AD$3:$AR$2002,15,FALSE)*4*COS(RADIANS(90-2*DEGREES(ASIN($D$5/2000))))*COS(RADIANS(90-2*DEGREES(ASIN($D$5/2000))))))))</f>
        <v>0.97725142947779453</v>
      </c>
      <c r="AD1838" s="33">
        <f t="shared" si="186"/>
        <v>1836</v>
      </c>
      <c r="AE1838" s="33">
        <f t="shared" si="183"/>
        <v>793.16076554504389</v>
      </c>
      <c r="AH1838" s="33">
        <f t="shared" si="184"/>
        <v>66.635425000549816</v>
      </c>
      <c r="AI1838" s="33">
        <f t="shared" si="185"/>
        <v>23.364574999450184</v>
      </c>
      <c r="AK1838" s="75">
        <f t="shared" si="187"/>
        <v>-43.270850001099632</v>
      </c>
      <c r="AN1838" s="64"/>
      <c r="AQ1838" s="64"/>
      <c r="AR1838" s="75">
        <f>(SQRT((SIN(RADIANS(90-DEGREES(ASIN(AD1838/2000))))*SQRT(2*Basic!$C$4*9.81)*Tool!$B$125*SIN(RADIANS(90-DEGREES(ASIN(AD1838/2000))))*SQRT(2*Basic!$C$4*9.81)*Tool!$B$125)+(COS(RADIANS(90-DEGREES(ASIN(AD1838/2000))))*SQRT(2*Basic!$C$4*9.81)*COS(RADIANS(90-DEGREES(ASIN(AD1838/2000))))*SQRT(2*Basic!$C$4*9.81))))*(SQRT((SIN(RADIANS(90-DEGREES(ASIN(AD1838/2000))))*SQRT(2*Basic!$C$4*9.81)*Tool!$B$125*SIN(RADIANS(90-DEGREES(ASIN(AD1838/2000))))*SQRT(2*Basic!$C$4*9.81)*Tool!$B$125)+(COS(RADIANS(90-DEGREES(ASIN(AD1838/2000))))*SQRT(2*Basic!$C$4*9.81)*COS(RADIANS(90-DEGREES(ASIN(AD1838/2000))))*SQRT(2*Basic!$C$4*9.81))))/(2*9.81)</f>
        <v>1.7313435086399998</v>
      </c>
      <c r="AS1838" s="75">
        <f>(1/9.81)*((SQRT((SIN(RADIANS(90-DEGREES(ASIN(AD1838/2000))))*SQRT(2*Basic!$C$4*9.81)*Tool!$B$125*SIN(RADIANS(90-DEGREES(ASIN(AD1838/2000))))*SQRT(2*Basic!$C$4*9.81)*Tool!$B$125)+(COS(RADIANS(90-DEGREES(ASIN(AD1838/2000))))*SQRT(2*Basic!$C$4*9.81)*COS(RADIANS(90-DEGREES(ASIN(AD1838/2000))))*SQRT(2*Basic!$C$4*9.81))))*SIN(RADIANS(AK1838))+(SQRT(((SQRT((SIN(RADIANS(90-DEGREES(ASIN(AD1838/2000))))*SQRT(2*Basic!$C$4*9.81)*Tool!$B$125*SIN(RADIANS(90-DEGREES(ASIN(AD1838/2000))))*SQRT(2*Basic!$C$4*9.81)*Tool!$B$125)+(COS(RADIANS(90-DEGREES(ASIN(AD1838/2000))))*SQRT(2*Basic!$C$4*9.81)*COS(RADIANS(90-DEGREES(ASIN(AD1838/2000))))*SQRT(2*Basic!$C$4*9.81))))*SIN(RADIANS(AK1838))*(SQRT((SIN(RADIANS(90-DEGREES(ASIN(AD1838/2000))))*SQRT(2*Basic!$C$4*9.81)*Tool!$B$125*SIN(RADIANS(90-DEGREES(ASIN(AD1838/2000))))*SQRT(2*Basic!$C$4*9.81)*Tool!$B$125)+(COS(RADIANS(90-DEGREES(ASIN(AD1838/2000))))*SQRT(2*Basic!$C$4*9.81)*COS(RADIANS(90-DEGREES(ASIN(AD1838/2000))))*SQRT(2*Basic!$C$4*9.81))))*SIN(RADIANS(AK1838)))-19.62*(-Basic!$C$3))))*(SQRT((SIN(RADIANS(90-DEGREES(ASIN(AD1838/2000))))*SQRT(2*Basic!$C$4*9.81)*Tool!$B$125*SIN(RADIANS(90-DEGREES(ASIN(AD1838/2000))))*SQRT(2*Basic!$C$4*9.81)*Tool!$B$125)+(COS(RADIANS(90-DEGREES(ASIN(AD1838/2000))))*SQRT(2*Basic!$C$4*9.81)*COS(RADIANS(90-DEGREES(ASIN(AD1838/2000))))*SQRT(2*Basic!$C$4*9.81))))*COS(RADIANS(AK1838))</f>
        <v>3.2734114685391469</v>
      </c>
    </row>
    <row r="1839" spans="6:45" x14ac:dyDescent="0.3">
      <c r="F1839">
        <v>1837</v>
      </c>
      <c r="G1839" s="31">
        <f t="shared" si="182"/>
        <v>5.4155523516192066</v>
      </c>
      <c r="H1839" s="35">
        <f>Tool!$E$10+('Trajectory Map'!G1839*SIN(RADIANS(90-2*DEGREES(ASIN($D$5/2000))))/COS(RADIANS(90-2*DEGREES(ASIN($D$5/2000))))-('Trajectory Map'!G1839*'Trajectory Map'!G1839/((VLOOKUP($D$5,$AD$3:$AR$2002,15,FALSE)*4*COS(RADIANS(90-2*DEGREES(ASIN($D$5/2000))))*COS(RADIANS(90-2*DEGREES(ASIN($D$5/2000))))))))</f>
        <v>0.97134360199929048</v>
      </c>
      <c r="AD1839" s="33">
        <f t="shared" si="186"/>
        <v>1837</v>
      </c>
      <c r="AE1839" s="33">
        <f t="shared" si="183"/>
        <v>790.84195639836912</v>
      </c>
      <c r="AH1839" s="33">
        <f t="shared" si="184"/>
        <v>66.707768022575621</v>
      </c>
      <c r="AI1839" s="33">
        <f t="shared" si="185"/>
        <v>23.292231977424379</v>
      </c>
      <c r="AK1839" s="75">
        <f t="shared" si="187"/>
        <v>-43.415536045151242</v>
      </c>
      <c r="AN1839" s="64"/>
      <c r="AQ1839" s="64"/>
      <c r="AR1839" s="75">
        <f>(SQRT((SIN(RADIANS(90-DEGREES(ASIN(AD1839/2000))))*SQRT(2*Basic!$C$4*9.81)*Tool!$B$125*SIN(RADIANS(90-DEGREES(ASIN(AD1839/2000))))*SQRT(2*Basic!$C$4*9.81)*Tool!$B$125)+(COS(RADIANS(90-DEGREES(ASIN(AD1839/2000))))*SQRT(2*Basic!$C$4*9.81)*COS(RADIANS(90-DEGREES(ASIN(AD1839/2000))))*SQRT(2*Basic!$C$4*9.81))))*(SQRT((SIN(RADIANS(90-DEGREES(ASIN(AD1839/2000))))*SQRT(2*Basic!$C$4*9.81)*Tool!$B$125*SIN(RADIANS(90-DEGREES(ASIN(AD1839/2000))))*SQRT(2*Basic!$C$4*9.81)*Tool!$B$125)+(COS(RADIANS(90-DEGREES(ASIN(AD1839/2000))))*SQRT(2*Basic!$C$4*9.81)*COS(RADIANS(90-DEGREES(ASIN(AD1839/2000))))*SQRT(2*Basic!$C$4*9.81))))/(2*9.81)</f>
        <v>1.7323282032099998</v>
      </c>
      <c r="AS1839" s="75">
        <f>(1/9.81)*((SQRT((SIN(RADIANS(90-DEGREES(ASIN(AD1839/2000))))*SQRT(2*Basic!$C$4*9.81)*Tool!$B$125*SIN(RADIANS(90-DEGREES(ASIN(AD1839/2000))))*SQRT(2*Basic!$C$4*9.81)*Tool!$B$125)+(COS(RADIANS(90-DEGREES(ASIN(AD1839/2000))))*SQRT(2*Basic!$C$4*9.81)*COS(RADIANS(90-DEGREES(ASIN(AD1839/2000))))*SQRT(2*Basic!$C$4*9.81))))*SIN(RADIANS(AK1839))+(SQRT(((SQRT((SIN(RADIANS(90-DEGREES(ASIN(AD1839/2000))))*SQRT(2*Basic!$C$4*9.81)*Tool!$B$125*SIN(RADIANS(90-DEGREES(ASIN(AD1839/2000))))*SQRT(2*Basic!$C$4*9.81)*Tool!$B$125)+(COS(RADIANS(90-DEGREES(ASIN(AD1839/2000))))*SQRT(2*Basic!$C$4*9.81)*COS(RADIANS(90-DEGREES(ASIN(AD1839/2000))))*SQRT(2*Basic!$C$4*9.81))))*SIN(RADIANS(AK1839))*(SQRT((SIN(RADIANS(90-DEGREES(ASIN(AD1839/2000))))*SQRT(2*Basic!$C$4*9.81)*Tool!$B$125*SIN(RADIANS(90-DEGREES(ASIN(AD1839/2000))))*SQRT(2*Basic!$C$4*9.81)*Tool!$B$125)+(COS(RADIANS(90-DEGREES(ASIN(AD1839/2000))))*SQRT(2*Basic!$C$4*9.81)*COS(RADIANS(90-DEGREES(ASIN(AD1839/2000))))*SQRT(2*Basic!$C$4*9.81))))*SIN(RADIANS(AK1839)))-19.62*(-Basic!$C$3))))*(SQRT((SIN(RADIANS(90-DEGREES(ASIN(AD1839/2000))))*SQRT(2*Basic!$C$4*9.81)*Tool!$B$125*SIN(RADIANS(90-DEGREES(ASIN(AD1839/2000))))*SQRT(2*Basic!$C$4*9.81)*Tool!$B$125)+(COS(RADIANS(90-DEGREES(ASIN(AD1839/2000))))*SQRT(2*Basic!$C$4*9.81)*COS(RADIANS(90-DEGREES(ASIN(AD1839/2000))))*SQRT(2*Basic!$C$4*9.81))))*COS(RADIANS(AK1839))</f>
        <v>3.2632043293995872</v>
      </c>
    </row>
    <row r="1840" spans="6:45" x14ac:dyDescent="0.3">
      <c r="F1840">
        <v>1838</v>
      </c>
      <c r="G1840" s="31">
        <f t="shared" si="182"/>
        <v>5.4185003931824181</v>
      </c>
      <c r="H1840" s="35">
        <f>Tool!$E$10+('Trajectory Map'!G1840*SIN(RADIANS(90-2*DEGREES(ASIN($D$5/2000))))/COS(RADIANS(90-2*DEGREES(ASIN($D$5/2000))))-('Trajectory Map'!G1840*'Trajectory Map'!G1840/((VLOOKUP($D$5,$AD$3:$AR$2002,15,FALSE)*4*COS(RADIANS(90-2*DEGREES(ASIN($D$5/2000))))*COS(RADIANS(90-2*DEGREES(ASIN($D$5/2000))))))))</f>
        <v>0.96543232092727305</v>
      </c>
      <c r="AD1840" s="33">
        <f t="shared" si="186"/>
        <v>1838</v>
      </c>
      <c r="AE1840" s="33">
        <f t="shared" si="183"/>
        <v>788.5150600971424</v>
      </c>
      <c r="AH1840" s="33">
        <f t="shared" si="184"/>
        <v>66.780323842770784</v>
      </c>
      <c r="AI1840" s="33">
        <f t="shared" si="185"/>
        <v>23.219676157229216</v>
      </c>
      <c r="AK1840" s="75">
        <f t="shared" si="187"/>
        <v>-43.560647685541568</v>
      </c>
      <c r="AN1840" s="64"/>
      <c r="AQ1840" s="64"/>
      <c r="AR1840" s="75">
        <f>(SQRT((SIN(RADIANS(90-DEGREES(ASIN(AD1840/2000))))*SQRT(2*Basic!$C$4*9.81)*Tool!$B$125*SIN(RADIANS(90-DEGREES(ASIN(AD1840/2000))))*SQRT(2*Basic!$C$4*9.81)*Tool!$B$125)+(COS(RADIANS(90-DEGREES(ASIN(AD1840/2000))))*SQRT(2*Basic!$C$4*9.81)*COS(RADIANS(90-DEGREES(ASIN(AD1840/2000))))*SQRT(2*Basic!$C$4*9.81))))*(SQRT((SIN(RADIANS(90-DEGREES(ASIN(AD1840/2000))))*SQRT(2*Basic!$C$4*9.81)*Tool!$B$125*SIN(RADIANS(90-DEGREES(ASIN(AD1840/2000))))*SQRT(2*Basic!$C$4*9.81)*Tool!$B$125)+(COS(RADIANS(90-DEGREES(ASIN(AD1840/2000))))*SQRT(2*Basic!$C$4*9.81)*COS(RADIANS(90-DEGREES(ASIN(AD1840/2000))))*SQRT(2*Basic!$C$4*9.81))))/(2*9.81)</f>
        <v>1.73331343396</v>
      </c>
      <c r="AS1840" s="75">
        <f>(1/9.81)*((SQRT((SIN(RADIANS(90-DEGREES(ASIN(AD1840/2000))))*SQRT(2*Basic!$C$4*9.81)*Tool!$B$125*SIN(RADIANS(90-DEGREES(ASIN(AD1840/2000))))*SQRT(2*Basic!$C$4*9.81)*Tool!$B$125)+(COS(RADIANS(90-DEGREES(ASIN(AD1840/2000))))*SQRT(2*Basic!$C$4*9.81)*COS(RADIANS(90-DEGREES(ASIN(AD1840/2000))))*SQRT(2*Basic!$C$4*9.81))))*SIN(RADIANS(AK1840))+(SQRT(((SQRT((SIN(RADIANS(90-DEGREES(ASIN(AD1840/2000))))*SQRT(2*Basic!$C$4*9.81)*Tool!$B$125*SIN(RADIANS(90-DEGREES(ASIN(AD1840/2000))))*SQRT(2*Basic!$C$4*9.81)*Tool!$B$125)+(COS(RADIANS(90-DEGREES(ASIN(AD1840/2000))))*SQRT(2*Basic!$C$4*9.81)*COS(RADIANS(90-DEGREES(ASIN(AD1840/2000))))*SQRT(2*Basic!$C$4*9.81))))*SIN(RADIANS(AK1840))*(SQRT((SIN(RADIANS(90-DEGREES(ASIN(AD1840/2000))))*SQRT(2*Basic!$C$4*9.81)*Tool!$B$125*SIN(RADIANS(90-DEGREES(ASIN(AD1840/2000))))*SQRT(2*Basic!$C$4*9.81)*Tool!$B$125)+(COS(RADIANS(90-DEGREES(ASIN(AD1840/2000))))*SQRT(2*Basic!$C$4*9.81)*COS(RADIANS(90-DEGREES(ASIN(AD1840/2000))))*SQRT(2*Basic!$C$4*9.81))))*SIN(RADIANS(AK1840)))-19.62*(-Basic!$C$3))))*(SQRT((SIN(RADIANS(90-DEGREES(ASIN(AD1840/2000))))*SQRT(2*Basic!$C$4*9.81)*Tool!$B$125*SIN(RADIANS(90-DEGREES(ASIN(AD1840/2000))))*SQRT(2*Basic!$C$4*9.81)*Tool!$B$125)+(COS(RADIANS(90-DEGREES(ASIN(AD1840/2000))))*SQRT(2*Basic!$C$4*9.81)*COS(RADIANS(90-DEGREES(ASIN(AD1840/2000))))*SQRT(2*Basic!$C$4*9.81))))*COS(RADIANS(AK1840))</f>
        <v>3.2529644492809728</v>
      </c>
    </row>
    <row r="1841" spans="6:45" x14ac:dyDescent="0.3">
      <c r="F1841">
        <v>1839</v>
      </c>
      <c r="G1841" s="31">
        <f t="shared" si="182"/>
        <v>5.4214484347456295</v>
      </c>
      <c r="H1841" s="35">
        <f>Tool!$E$10+('Trajectory Map'!G1841*SIN(RADIANS(90-2*DEGREES(ASIN($D$5/2000))))/COS(RADIANS(90-2*DEGREES(ASIN($D$5/2000))))-('Trajectory Map'!G1841*'Trajectory Map'!G1841/((VLOOKUP($D$5,$AD$3:$AR$2002,15,FALSE)*4*COS(RADIANS(90-2*DEGREES(ASIN($D$5/2000))))*COS(RADIANS(90-2*DEGREES(ASIN($D$5/2000))))))))</f>
        <v>0.95951758626173955</v>
      </c>
      <c r="AD1841" s="33">
        <f t="shared" si="186"/>
        <v>1839</v>
      </c>
      <c r="AE1841" s="33">
        <f t="shared" si="183"/>
        <v>786.18000483349863</v>
      </c>
      <c r="AH1841" s="33">
        <f t="shared" si="184"/>
        <v>66.853094467492994</v>
      </c>
      <c r="AI1841" s="33">
        <f t="shared" si="185"/>
        <v>23.146905532507006</v>
      </c>
      <c r="AK1841" s="75">
        <f t="shared" si="187"/>
        <v>-43.706188934985988</v>
      </c>
      <c r="AN1841" s="64"/>
      <c r="AQ1841" s="64"/>
      <c r="AR1841" s="75">
        <f>(SQRT((SIN(RADIANS(90-DEGREES(ASIN(AD1841/2000))))*SQRT(2*Basic!$C$4*9.81)*Tool!$B$125*SIN(RADIANS(90-DEGREES(ASIN(AD1841/2000))))*SQRT(2*Basic!$C$4*9.81)*Tool!$B$125)+(COS(RADIANS(90-DEGREES(ASIN(AD1841/2000))))*SQRT(2*Basic!$C$4*9.81)*COS(RADIANS(90-DEGREES(ASIN(AD1841/2000))))*SQRT(2*Basic!$C$4*9.81))))*(SQRT((SIN(RADIANS(90-DEGREES(ASIN(AD1841/2000))))*SQRT(2*Basic!$C$4*9.81)*Tool!$B$125*SIN(RADIANS(90-DEGREES(ASIN(AD1841/2000))))*SQRT(2*Basic!$C$4*9.81)*Tool!$B$125)+(COS(RADIANS(90-DEGREES(ASIN(AD1841/2000))))*SQRT(2*Basic!$C$4*9.81)*COS(RADIANS(90-DEGREES(ASIN(AD1841/2000))))*SQRT(2*Basic!$C$4*9.81))))/(2*9.81)</f>
        <v>1.7342992008900002</v>
      </c>
      <c r="AS1841" s="75">
        <f>(1/9.81)*((SQRT((SIN(RADIANS(90-DEGREES(ASIN(AD1841/2000))))*SQRT(2*Basic!$C$4*9.81)*Tool!$B$125*SIN(RADIANS(90-DEGREES(ASIN(AD1841/2000))))*SQRT(2*Basic!$C$4*9.81)*Tool!$B$125)+(COS(RADIANS(90-DEGREES(ASIN(AD1841/2000))))*SQRT(2*Basic!$C$4*9.81)*COS(RADIANS(90-DEGREES(ASIN(AD1841/2000))))*SQRT(2*Basic!$C$4*9.81))))*SIN(RADIANS(AK1841))+(SQRT(((SQRT((SIN(RADIANS(90-DEGREES(ASIN(AD1841/2000))))*SQRT(2*Basic!$C$4*9.81)*Tool!$B$125*SIN(RADIANS(90-DEGREES(ASIN(AD1841/2000))))*SQRT(2*Basic!$C$4*9.81)*Tool!$B$125)+(COS(RADIANS(90-DEGREES(ASIN(AD1841/2000))))*SQRT(2*Basic!$C$4*9.81)*COS(RADIANS(90-DEGREES(ASIN(AD1841/2000))))*SQRT(2*Basic!$C$4*9.81))))*SIN(RADIANS(AK1841))*(SQRT((SIN(RADIANS(90-DEGREES(ASIN(AD1841/2000))))*SQRT(2*Basic!$C$4*9.81)*Tool!$B$125*SIN(RADIANS(90-DEGREES(ASIN(AD1841/2000))))*SQRT(2*Basic!$C$4*9.81)*Tool!$B$125)+(COS(RADIANS(90-DEGREES(ASIN(AD1841/2000))))*SQRT(2*Basic!$C$4*9.81)*COS(RADIANS(90-DEGREES(ASIN(AD1841/2000))))*SQRT(2*Basic!$C$4*9.81))))*SIN(RADIANS(AK1841)))-19.62*(-Basic!$C$3))))*(SQRT((SIN(RADIANS(90-DEGREES(ASIN(AD1841/2000))))*SQRT(2*Basic!$C$4*9.81)*Tool!$B$125*SIN(RADIANS(90-DEGREES(ASIN(AD1841/2000))))*SQRT(2*Basic!$C$4*9.81)*Tool!$B$125)+(COS(RADIANS(90-DEGREES(ASIN(AD1841/2000))))*SQRT(2*Basic!$C$4*9.81)*COS(RADIANS(90-DEGREES(ASIN(AD1841/2000))))*SQRT(2*Basic!$C$4*9.81))))*COS(RADIANS(AK1841))</f>
        <v>3.2426915857861505</v>
      </c>
    </row>
    <row r="1842" spans="6:45" x14ac:dyDescent="0.3">
      <c r="F1842">
        <v>1840</v>
      </c>
      <c r="G1842" s="31">
        <f t="shared" si="182"/>
        <v>5.424396476308841</v>
      </c>
      <c r="H1842" s="35">
        <f>Tool!$E$10+('Trajectory Map'!G1842*SIN(RADIANS(90-2*DEGREES(ASIN($D$5/2000))))/COS(RADIANS(90-2*DEGREES(ASIN($D$5/2000))))-('Trajectory Map'!G1842*'Trajectory Map'!G1842/((VLOOKUP($D$5,$AD$3:$AR$2002,15,FALSE)*4*COS(RADIANS(90-2*DEGREES(ASIN($D$5/2000))))*COS(RADIANS(90-2*DEGREES(ASIN($D$5/2000))))))))</f>
        <v>0.95359939800269355</v>
      </c>
      <c r="AD1842" s="33">
        <f t="shared" si="186"/>
        <v>1840</v>
      </c>
      <c r="AE1842" s="33">
        <f t="shared" si="183"/>
        <v>783.83671769061698</v>
      </c>
      <c r="AH1842" s="33">
        <f t="shared" si="184"/>
        <v>66.926081934369037</v>
      </c>
      <c r="AI1842" s="33">
        <f t="shared" si="185"/>
        <v>23.073918065630963</v>
      </c>
      <c r="AK1842" s="75">
        <f t="shared" si="187"/>
        <v>-43.852163868738074</v>
      </c>
      <c r="AN1842" s="64"/>
      <c r="AQ1842" s="64"/>
      <c r="AR1842" s="75">
        <f>(SQRT((SIN(RADIANS(90-DEGREES(ASIN(AD1842/2000))))*SQRT(2*Basic!$C$4*9.81)*Tool!$B$125*SIN(RADIANS(90-DEGREES(ASIN(AD1842/2000))))*SQRT(2*Basic!$C$4*9.81)*Tool!$B$125)+(COS(RADIANS(90-DEGREES(ASIN(AD1842/2000))))*SQRT(2*Basic!$C$4*9.81)*COS(RADIANS(90-DEGREES(ASIN(AD1842/2000))))*SQRT(2*Basic!$C$4*9.81))))*(SQRT((SIN(RADIANS(90-DEGREES(ASIN(AD1842/2000))))*SQRT(2*Basic!$C$4*9.81)*Tool!$B$125*SIN(RADIANS(90-DEGREES(ASIN(AD1842/2000))))*SQRT(2*Basic!$C$4*9.81)*Tool!$B$125)+(COS(RADIANS(90-DEGREES(ASIN(AD1842/2000))))*SQRT(2*Basic!$C$4*9.81)*COS(RADIANS(90-DEGREES(ASIN(AD1842/2000))))*SQRT(2*Basic!$C$4*9.81))))/(2*9.81)</f>
        <v>1.7352855039999999</v>
      </c>
      <c r="AS1842" s="75">
        <f>(1/9.81)*((SQRT((SIN(RADIANS(90-DEGREES(ASIN(AD1842/2000))))*SQRT(2*Basic!$C$4*9.81)*Tool!$B$125*SIN(RADIANS(90-DEGREES(ASIN(AD1842/2000))))*SQRT(2*Basic!$C$4*9.81)*Tool!$B$125)+(COS(RADIANS(90-DEGREES(ASIN(AD1842/2000))))*SQRT(2*Basic!$C$4*9.81)*COS(RADIANS(90-DEGREES(ASIN(AD1842/2000))))*SQRT(2*Basic!$C$4*9.81))))*SIN(RADIANS(AK1842))+(SQRT(((SQRT((SIN(RADIANS(90-DEGREES(ASIN(AD1842/2000))))*SQRT(2*Basic!$C$4*9.81)*Tool!$B$125*SIN(RADIANS(90-DEGREES(ASIN(AD1842/2000))))*SQRT(2*Basic!$C$4*9.81)*Tool!$B$125)+(COS(RADIANS(90-DEGREES(ASIN(AD1842/2000))))*SQRT(2*Basic!$C$4*9.81)*COS(RADIANS(90-DEGREES(ASIN(AD1842/2000))))*SQRT(2*Basic!$C$4*9.81))))*SIN(RADIANS(AK1842))*(SQRT((SIN(RADIANS(90-DEGREES(ASIN(AD1842/2000))))*SQRT(2*Basic!$C$4*9.81)*Tool!$B$125*SIN(RADIANS(90-DEGREES(ASIN(AD1842/2000))))*SQRT(2*Basic!$C$4*9.81)*Tool!$B$125)+(COS(RADIANS(90-DEGREES(ASIN(AD1842/2000))))*SQRT(2*Basic!$C$4*9.81)*COS(RADIANS(90-DEGREES(ASIN(AD1842/2000))))*SQRT(2*Basic!$C$4*9.81))))*SIN(RADIANS(AK1842)))-19.62*(-Basic!$C$3))))*(SQRT((SIN(RADIANS(90-DEGREES(ASIN(AD1842/2000))))*SQRT(2*Basic!$C$4*9.81)*Tool!$B$125*SIN(RADIANS(90-DEGREES(ASIN(AD1842/2000))))*SQRT(2*Basic!$C$4*9.81)*Tool!$B$125)+(COS(RADIANS(90-DEGREES(ASIN(AD1842/2000))))*SQRT(2*Basic!$C$4*9.81)*COS(RADIANS(90-DEGREES(ASIN(AD1842/2000))))*SQRT(2*Basic!$C$4*9.81))))*COS(RADIANS(AK1842))</f>
        <v>3.2323854923085555</v>
      </c>
    </row>
    <row r="1843" spans="6:45" x14ac:dyDescent="0.3">
      <c r="F1843">
        <v>1841</v>
      </c>
      <c r="G1843" s="31">
        <f t="shared" si="182"/>
        <v>5.4273445178720525</v>
      </c>
      <c r="H1843" s="35">
        <f>Tool!$E$10+('Trajectory Map'!G1843*SIN(RADIANS(90-2*DEGREES(ASIN($D$5/2000))))/COS(RADIANS(90-2*DEGREES(ASIN($D$5/2000))))-('Trajectory Map'!G1843*'Trajectory Map'!G1843/((VLOOKUP($D$5,$AD$3:$AR$2002,15,FALSE)*4*COS(RADIANS(90-2*DEGREES(ASIN($D$5/2000))))*COS(RADIANS(90-2*DEGREES(ASIN($D$5/2000))))))))</f>
        <v>0.94767775615013417</v>
      </c>
      <c r="AD1843" s="33">
        <f t="shared" si="186"/>
        <v>1841</v>
      </c>
      <c r="AE1843" s="33">
        <f t="shared" si="183"/>
        <v>781.48512461850487</v>
      </c>
      <c r="AH1843" s="33">
        <f t="shared" si="184"/>
        <v>66.999288312980539</v>
      </c>
      <c r="AI1843" s="33">
        <f t="shared" si="185"/>
        <v>23.000711687019461</v>
      </c>
      <c r="AK1843" s="75">
        <f t="shared" si="187"/>
        <v>-43.998576625961078</v>
      </c>
      <c r="AN1843" s="64"/>
      <c r="AQ1843" s="64"/>
      <c r="AR1843" s="75">
        <f>(SQRT((SIN(RADIANS(90-DEGREES(ASIN(AD1843/2000))))*SQRT(2*Basic!$C$4*9.81)*Tool!$B$125*SIN(RADIANS(90-DEGREES(ASIN(AD1843/2000))))*SQRT(2*Basic!$C$4*9.81)*Tool!$B$125)+(COS(RADIANS(90-DEGREES(ASIN(AD1843/2000))))*SQRT(2*Basic!$C$4*9.81)*COS(RADIANS(90-DEGREES(ASIN(AD1843/2000))))*SQRT(2*Basic!$C$4*9.81))))*(SQRT((SIN(RADIANS(90-DEGREES(ASIN(AD1843/2000))))*SQRT(2*Basic!$C$4*9.81)*Tool!$B$125*SIN(RADIANS(90-DEGREES(ASIN(AD1843/2000))))*SQRT(2*Basic!$C$4*9.81)*Tool!$B$125)+(COS(RADIANS(90-DEGREES(ASIN(AD1843/2000))))*SQRT(2*Basic!$C$4*9.81)*COS(RADIANS(90-DEGREES(ASIN(AD1843/2000))))*SQRT(2*Basic!$C$4*9.81))))/(2*9.81)</f>
        <v>1.7362723432899998</v>
      </c>
      <c r="AS1843" s="75">
        <f>(1/9.81)*((SQRT((SIN(RADIANS(90-DEGREES(ASIN(AD1843/2000))))*SQRT(2*Basic!$C$4*9.81)*Tool!$B$125*SIN(RADIANS(90-DEGREES(ASIN(AD1843/2000))))*SQRT(2*Basic!$C$4*9.81)*Tool!$B$125)+(COS(RADIANS(90-DEGREES(ASIN(AD1843/2000))))*SQRT(2*Basic!$C$4*9.81)*COS(RADIANS(90-DEGREES(ASIN(AD1843/2000))))*SQRT(2*Basic!$C$4*9.81))))*SIN(RADIANS(AK1843))+(SQRT(((SQRT((SIN(RADIANS(90-DEGREES(ASIN(AD1843/2000))))*SQRT(2*Basic!$C$4*9.81)*Tool!$B$125*SIN(RADIANS(90-DEGREES(ASIN(AD1843/2000))))*SQRT(2*Basic!$C$4*9.81)*Tool!$B$125)+(COS(RADIANS(90-DEGREES(ASIN(AD1843/2000))))*SQRT(2*Basic!$C$4*9.81)*COS(RADIANS(90-DEGREES(ASIN(AD1843/2000))))*SQRT(2*Basic!$C$4*9.81))))*SIN(RADIANS(AK1843))*(SQRT((SIN(RADIANS(90-DEGREES(ASIN(AD1843/2000))))*SQRT(2*Basic!$C$4*9.81)*Tool!$B$125*SIN(RADIANS(90-DEGREES(ASIN(AD1843/2000))))*SQRT(2*Basic!$C$4*9.81)*Tool!$B$125)+(COS(RADIANS(90-DEGREES(ASIN(AD1843/2000))))*SQRT(2*Basic!$C$4*9.81)*COS(RADIANS(90-DEGREES(ASIN(AD1843/2000))))*SQRT(2*Basic!$C$4*9.81))))*SIN(RADIANS(AK1843)))-19.62*(-Basic!$C$3))))*(SQRT((SIN(RADIANS(90-DEGREES(ASIN(AD1843/2000))))*SQRT(2*Basic!$C$4*9.81)*Tool!$B$125*SIN(RADIANS(90-DEGREES(ASIN(AD1843/2000))))*SQRT(2*Basic!$C$4*9.81)*Tool!$B$125)+(COS(RADIANS(90-DEGREES(ASIN(AD1843/2000))))*SQRT(2*Basic!$C$4*9.81)*COS(RADIANS(90-DEGREES(ASIN(AD1843/2000))))*SQRT(2*Basic!$C$4*9.81))))*COS(RADIANS(AK1843))</f>
        <v>3.222045917938773</v>
      </c>
    </row>
    <row r="1844" spans="6:45" x14ac:dyDescent="0.3">
      <c r="F1844">
        <v>1842</v>
      </c>
      <c r="G1844" s="31">
        <f t="shared" si="182"/>
        <v>5.4302925594352631</v>
      </c>
      <c r="H1844" s="35">
        <f>Tool!$E$10+('Trajectory Map'!G1844*SIN(RADIANS(90-2*DEGREES(ASIN($D$5/2000))))/COS(RADIANS(90-2*DEGREES(ASIN($D$5/2000))))-('Trajectory Map'!G1844*'Trajectory Map'!G1844/((VLOOKUP($D$5,$AD$3:$AR$2002,15,FALSE)*4*COS(RADIANS(90-2*DEGREES(ASIN($D$5/2000))))*COS(RADIANS(90-2*DEGREES(ASIN($D$5/2000))))))))</f>
        <v>0.94175266070406138</v>
      </c>
      <c r="AD1844" s="33">
        <f t="shared" si="186"/>
        <v>1842</v>
      </c>
      <c r="AE1844" s="33">
        <f t="shared" si="183"/>
        <v>779.1251504090983</v>
      </c>
      <c r="AH1844" s="33">
        <f t="shared" si="184"/>
        <v>67.072715705569422</v>
      </c>
      <c r="AI1844" s="33">
        <f t="shared" si="185"/>
        <v>22.927284294430578</v>
      </c>
      <c r="AK1844" s="75">
        <f t="shared" si="187"/>
        <v>-44.145431411138844</v>
      </c>
      <c r="AN1844" s="64"/>
      <c r="AQ1844" s="64"/>
      <c r="AR1844" s="75">
        <f>(SQRT((SIN(RADIANS(90-DEGREES(ASIN(AD1844/2000))))*SQRT(2*Basic!$C$4*9.81)*Tool!$B$125*SIN(RADIANS(90-DEGREES(ASIN(AD1844/2000))))*SQRT(2*Basic!$C$4*9.81)*Tool!$B$125)+(COS(RADIANS(90-DEGREES(ASIN(AD1844/2000))))*SQRT(2*Basic!$C$4*9.81)*COS(RADIANS(90-DEGREES(ASIN(AD1844/2000))))*SQRT(2*Basic!$C$4*9.81))))*(SQRT((SIN(RADIANS(90-DEGREES(ASIN(AD1844/2000))))*SQRT(2*Basic!$C$4*9.81)*Tool!$B$125*SIN(RADIANS(90-DEGREES(ASIN(AD1844/2000))))*SQRT(2*Basic!$C$4*9.81)*Tool!$B$125)+(COS(RADIANS(90-DEGREES(ASIN(AD1844/2000))))*SQRT(2*Basic!$C$4*9.81)*COS(RADIANS(90-DEGREES(ASIN(AD1844/2000))))*SQRT(2*Basic!$C$4*9.81))))/(2*9.81)</f>
        <v>1.7372597187600003</v>
      </c>
      <c r="AS1844" s="75">
        <f>(1/9.81)*((SQRT((SIN(RADIANS(90-DEGREES(ASIN(AD1844/2000))))*SQRT(2*Basic!$C$4*9.81)*Tool!$B$125*SIN(RADIANS(90-DEGREES(ASIN(AD1844/2000))))*SQRT(2*Basic!$C$4*9.81)*Tool!$B$125)+(COS(RADIANS(90-DEGREES(ASIN(AD1844/2000))))*SQRT(2*Basic!$C$4*9.81)*COS(RADIANS(90-DEGREES(ASIN(AD1844/2000))))*SQRT(2*Basic!$C$4*9.81))))*SIN(RADIANS(AK1844))+(SQRT(((SQRT((SIN(RADIANS(90-DEGREES(ASIN(AD1844/2000))))*SQRT(2*Basic!$C$4*9.81)*Tool!$B$125*SIN(RADIANS(90-DEGREES(ASIN(AD1844/2000))))*SQRT(2*Basic!$C$4*9.81)*Tool!$B$125)+(COS(RADIANS(90-DEGREES(ASIN(AD1844/2000))))*SQRT(2*Basic!$C$4*9.81)*COS(RADIANS(90-DEGREES(ASIN(AD1844/2000))))*SQRT(2*Basic!$C$4*9.81))))*SIN(RADIANS(AK1844))*(SQRT((SIN(RADIANS(90-DEGREES(ASIN(AD1844/2000))))*SQRT(2*Basic!$C$4*9.81)*Tool!$B$125*SIN(RADIANS(90-DEGREES(ASIN(AD1844/2000))))*SQRT(2*Basic!$C$4*9.81)*Tool!$B$125)+(COS(RADIANS(90-DEGREES(ASIN(AD1844/2000))))*SQRT(2*Basic!$C$4*9.81)*COS(RADIANS(90-DEGREES(ASIN(AD1844/2000))))*SQRT(2*Basic!$C$4*9.81))))*SIN(RADIANS(AK1844)))-19.62*(-Basic!$C$3))))*(SQRT((SIN(RADIANS(90-DEGREES(ASIN(AD1844/2000))))*SQRT(2*Basic!$C$4*9.81)*Tool!$B$125*SIN(RADIANS(90-DEGREES(ASIN(AD1844/2000))))*SQRT(2*Basic!$C$4*9.81)*Tool!$B$125)+(COS(RADIANS(90-DEGREES(ASIN(AD1844/2000))))*SQRT(2*Basic!$C$4*9.81)*COS(RADIANS(90-DEGREES(ASIN(AD1844/2000))))*SQRT(2*Basic!$C$4*9.81))))*COS(RADIANS(AK1844))</f>
        <v>3.2116726073683965</v>
      </c>
    </row>
    <row r="1845" spans="6:45" x14ac:dyDescent="0.3">
      <c r="F1845">
        <v>1843</v>
      </c>
      <c r="G1845" s="31">
        <f t="shared" si="182"/>
        <v>5.4332406009984746</v>
      </c>
      <c r="H1845" s="35">
        <f>Tool!$E$10+('Trajectory Map'!G1845*SIN(RADIANS(90-2*DEGREES(ASIN($D$5/2000))))/COS(RADIANS(90-2*DEGREES(ASIN($D$5/2000))))-('Trajectory Map'!G1845*'Trajectory Map'!G1845/((VLOOKUP($D$5,$AD$3:$AR$2002,15,FALSE)*4*COS(RADIANS(90-2*DEGREES(ASIN($D$5/2000))))*COS(RADIANS(90-2*DEGREES(ASIN($D$5/2000))))))))</f>
        <v>0.93582411166447255</v>
      </c>
      <c r="AD1845" s="33">
        <f t="shared" si="186"/>
        <v>1843</v>
      </c>
      <c r="AE1845" s="33">
        <f t="shared" si="183"/>
        <v>776.75671867065307</v>
      </c>
      <c r="AH1845" s="33">
        <f t="shared" si="184"/>
        <v>67.146366247763211</v>
      </c>
      <c r="AI1845" s="33">
        <f t="shared" si="185"/>
        <v>22.853633752236789</v>
      </c>
      <c r="AK1845" s="75">
        <f t="shared" si="187"/>
        <v>-44.292732495526423</v>
      </c>
      <c r="AN1845" s="64"/>
      <c r="AQ1845" s="64"/>
      <c r="AR1845" s="75">
        <f>(SQRT((SIN(RADIANS(90-DEGREES(ASIN(AD1845/2000))))*SQRT(2*Basic!$C$4*9.81)*Tool!$B$125*SIN(RADIANS(90-DEGREES(ASIN(AD1845/2000))))*SQRT(2*Basic!$C$4*9.81)*Tool!$B$125)+(COS(RADIANS(90-DEGREES(ASIN(AD1845/2000))))*SQRT(2*Basic!$C$4*9.81)*COS(RADIANS(90-DEGREES(ASIN(AD1845/2000))))*SQRT(2*Basic!$C$4*9.81))))*(SQRT((SIN(RADIANS(90-DEGREES(ASIN(AD1845/2000))))*SQRT(2*Basic!$C$4*9.81)*Tool!$B$125*SIN(RADIANS(90-DEGREES(ASIN(AD1845/2000))))*SQRT(2*Basic!$C$4*9.81)*Tool!$B$125)+(COS(RADIANS(90-DEGREES(ASIN(AD1845/2000))))*SQRT(2*Basic!$C$4*9.81)*COS(RADIANS(90-DEGREES(ASIN(AD1845/2000))))*SQRT(2*Basic!$C$4*9.81))))/(2*9.81)</f>
        <v>1.7382476304100001</v>
      </c>
      <c r="AS1845" s="75">
        <f>(1/9.81)*((SQRT((SIN(RADIANS(90-DEGREES(ASIN(AD1845/2000))))*SQRT(2*Basic!$C$4*9.81)*Tool!$B$125*SIN(RADIANS(90-DEGREES(ASIN(AD1845/2000))))*SQRT(2*Basic!$C$4*9.81)*Tool!$B$125)+(COS(RADIANS(90-DEGREES(ASIN(AD1845/2000))))*SQRT(2*Basic!$C$4*9.81)*COS(RADIANS(90-DEGREES(ASIN(AD1845/2000))))*SQRT(2*Basic!$C$4*9.81))))*SIN(RADIANS(AK1845))+(SQRT(((SQRT((SIN(RADIANS(90-DEGREES(ASIN(AD1845/2000))))*SQRT(2*Basic!$C$4*9.81)*Tool!$B$125*SIN(RADIANS(90-DEGREES(ASIN(AD1845/2000))))*SQRT(2*Basic!$C$4*9.81)*Tool!$B$125)+(COS(RADIANS(90-DEGREES(ASIN(AD1845/2000))))*SQRT(2*Basic!$C$4*9.81)*COS(RADIANS(90-DEGREES(ASIN(AD1845/2000))))*SQRT(2*Basic!$C$4*9.81))))*SIN(RADIANS(AK1845))*(SQRT((SIN(RADIANS(90-DEGREES(ASIN(AD1845/2000))))*SQRT(2*Basic!$C$4*9.81)*Tool!$B$125*SIN(RADIANS(90-DEGREES(ASIN(AD1845/2000))))*SQRT(2*Basic!$C$4*9.81)*Tool!$B$125)+(COS(RADIANS(90-DEGREES(ASIN(AD1845/2000))))*SQRT(2*Basic!$C$4*9.81)*COS(RADIANS(90-DEGREES(ASIN(AD1845/2000))))*SQRT(2*Basic!$C$4*9.81))))*SIN(RADIANS(AK1845)))-19.62*(-Basic!$C$3))))*(SQRT((SIN(RADIANS(90-DEGREES(ASIN(AD1845/2000))))*SQRT(2*Basic!$C$4*9.81)*Tool!$B$125*SIN(RADIANS(90-DEGREES(ASIN(AD1845/2000))))*SQRT(2*Basic!$C$4*9.81)*Tool!$B$125)+(COS(RADIANS(90-DEGREES(ASIN(AD1845/2000))))*SQRT(2*Basic!$C$4*9.81)*COS(RADIANS(90-DEGREES(ASIN(AD1845/2000))))*SQRT(2*Basic!$C$4*9.81))))*COS(RADIANS(AK1845))</f>
        <v>3.2012653007911949</v>
      </c>
    </row>
    <row r="1846" spans="6:45" x14ac:dyDescent="0.3">
      <c r="F1846">
        <v>1844</v>
      </c>
      <c r="G1846" s="31">
        <f t="shared" si="182"/>
        <v>5.4361886425616861</v>
      </c>
      <c r="H1846" s="35">
        <f>Tool!$E$10+('Trajectory Map'!G1846*SIN(RADIANS(90-2*DEGREES(ASIN($D$5/2000))))/COS(RADIANS(90-2*DEGREES(ASIN($D$5/2000))))-('Trajectory Map'!G1846*'Trajectory Map'!G1846/((VLOOKUP($D$5,$AD$3:$AR$2002,15,FALSE)*4*COS(RADIANS(90-2*DEGREES(ASIN($D$5/2000))))*COS(RADIANS(90-2*DEGREES(ASIN($D$5/2000))))))))</f>
        <v>0.92989210903137032</v>
      </c>
      <c r="AD1846" s="33">
        <f t="shared" si="186"/>
        <v>1844</v>
      </c>
      <c r="AE1846" s="33">
        <f t="shared" si="183"/>
        <v>774.37975180140143</v>
      </c>
      <c r="AH1846" s="33">
        <f t="shared" si="184"/>
        <v>67.220242109321461</v>
      </c>
      <c r="AI1846" s="33">
        <f t="shared" si="185"/>
        <v>22.779757890678539</v>
      </c>
      <c r="AK1846" s="75">
        <f t="shared" si="187"/>
        <v>-44.440484218642922</v>
      </c>
      <c r="AN1846" s="64"/>
      <c r="AQ1846" s="64"/>
      <c r="AR1846" s="75">
        <f>(SQRT((SIN(RADIANS(90-DEGREES(ASIN(AD1846/2000))))*SQRT(2*Basic!$C$4*9.81)*Tool!$B$125*SIN(RADIANS(90-DEGREES(ASIN(AD1846/2000))))*SQRT(2*Basic!$C$4*9.81)*Tool!$B$125)+(COS(RADIANS(90-DEGREES(ASIN(AD1846/2000))))*SQRT(2*Basic!$C$4*9.81)*COS(RADIANS(90-DEGREES(ASIN(AD1846/2000))))*SQRT(2*Basic!$C$4*9.81))))*(SQRT((SIN(RADIANS(90-DEGREES(ASIN(AD1846/2000))))*SQRT(2*Basic!$C$4*9.81)*Tool!$B$125*SIN(RADIANS(90-DEGREES(ASIN(AD1846/2000))))*SQRT(2*Basic!$C$4*9.81)*Tool!$B$125)+(COS(RADIANS(90-DEGREES(ASIN(AD1846/2000))))*SQRT(2*Basic!$C$4*9.81)*COS(RADIANS(90-DEGREES(ASIN(AD1846/2000))))*SQRT(2*Basic!$C$4*9.81))))/(2*9.81)</f>
        <v>1.7392360782399996</v>
      </c>
      <c r="AS1846" s="75">
        <f>(1/9.81)*((SQRT((SIN(RADIANS(90-DEGREES(ASIN(AD1846/2000))))*SQRT(2*Basic!$C$4*9.81)*Tool!$B$125*SIN(RADIANS(90-DEGREES(ASIN(AD1846/2000))))*SQRT(2*Basic!$C$4*9.81)*Tool!$B$125)+(COS(RADIANS(90-DEGREES(ASIN(AD1846/2000))))*SQRT(2*Basic!$C$4*9.81)*COS(RADIANS(90-DEGREES(ASIN(AD1846/2000))))*SQRT(2*Basic!$C$4*9.81))))*SIN(RADIANS(AK1846))+(SQRT(((SQRT((SIN(RADIANS(90-DEGREES(ASIN(AD1846/2000))))*SQRT(2*Basic!$C$4*9.81)*Tool!$B$125*SIN(RADIANS(90-DEGREES(ASIN(AD1846/2000))))*SQRT(2*Basic!$C$4*9.81)*Tool!$B$125)+(COS(RADIANS(90-DEGREES(ASIN(AD1846/2000))))*SQRT(2*Basic!$C$4*9.81)*COS(RADIANS(90-DEGREES(ASIN(AD1846/2000))))*SQRT(2*Basic!$C$4*9.81))))*SIN(RADIANS(AK1846))*(SQRT((SIN(RADIANS(90-DEGREES(ASIN(AD1846/2000))))*SQRT(2*Basic!$C$4*9.81)*Tool!$B$125*SIN(RADIANS(90-DEGREES(ASIN(AD1846/2000))))*SQRT(2*Basic!$C$4*9.81)*Tool!$B$125)+(COS(RADIANS(90-DEGREES(ASIN(AD1846/2000))))*SQRT(2*Basic!$C$4*9.81)*COS(RADIANS(90-DEGREES(ASIN(AD1846/2000))))*SQRT(2*Basic!$C$4*9.81))))*SIN(RADIANS(AK1846)))-19.62*(-Basic!$C$3))))*(SQRT((SIN(RADIANS(90-DEGREES(ASIN(AD1846/2000))))*SQRT(2*Basic!$C$4*9.81)*Tool!$B$125*SIN(RADIANS(90-DEGREES(ASIN(AD1846/2000))))*SQRT(2*Basic!$C$4*9.81)*Tool!$B$125)+(COS(RADIANS(90-DEGREES(ASIN(AD1846/2000))))*SQRT(2*Basic!$C$4*9.81)*COS(RADIANS(90-DEGREES(ASIN(AD1846/2000))))*SQRT(2*Basic!$C$4*9.81))))*COS(RADIANS(AK1846))</f>
        <v>3.1908237338013907</v>
      </c>
    </row>
    <row r="1847" spans="6:45" x14ac:dyDescent="0.3">
      <c r="F1847">
        <v>1845</v>
      </c>
      <c r="G1847" s="31">
        <f t="shared" si="182"/>
        <v>5.4391366841248976</v>
      </c>
      <c r="H1847" s="35">
        <f>Tool!$E$10+('Trajectory Map'!G1847*SIN(RADIANS(90-2*DEGREES(ASIN($D$5/2000))))/COS(RADIANS(90-2*DEGREES(ASIN($D$5/2000))))-('Trajectory Map'!G1847*'Trajectory Map'!G1847/((VLOOKUP($D$5,$AD$3:$AR$2002,15,FALSE)*4*COS(RADIANS(90-2*DEGREES(ASIN($D$5/2000))))*COS(RADIANS(90-2*DEGREES(ASIN($D$5/2000))))))))</f>
        <v>0.9239566528047547</v>
      </c>
      <c r="AD1847" s="33">
        <f t="shared" si="186"/>
        <v>1845</v>
      </c>
      <c r="AE1847" s="33">
        <f t="shared" si="183"/>
        <v>771.99417096244974</v>
      </c>
      <c r="AH1847" s="33">
        <f t="shared" si="184"/>
        <v>67.294345494903482</v>
      </c>
      <c r="AI1847" s="33">
        <f t="shared" si="185"/>
        <v>22.705654505096518</v>
      </c>
      <c r="AK1847" s="75">
        <f t="shared" si="187"/>
        <v>-44.588690989806963</v>
      </c>
      <c r="AN1847" s="64"/>
      <c r="AQ1847" s="64"/>
      <c r="AR1847" s="75">
        <f>(SQRT((SIN(RADIANS(90-DEGREES(ASIN(AD1847/2000))))*SQRT(2*Basic!$C$4*9.81)*Tool!$B$125*SIN(RADIANS(90-DEGREES(ASIN(AD1847/2000))))*SQRT(2*Basic!$C$4*9.81)*Tool!$B$125)+(COS(RADIANS(90-DEGREES(ASIN(AD1847/2000))))*SQRT(2*Basic!$C$4*9.81)*COS(RADIANS(90-DEGREES(ASIN(AD1847/2000))))*SQRT(2*Basic!$C$4*9.81))))*(SQRT((SIN(RADIANS(90-DEGREES(ASIN(AD1847/2000))))*SQRT(2*Basic!$C$4*9.81)*Tool!$B$125*SIN(RADIANS(90-DEGREES(ASIN(AD1847/2000))))*SQRT(2*Basic!$C$4*9.81)*Tool!$B$125)+(COS(RADIANS(90-DEGREES(ASIN(AD1847/2000))))*SQRT(2*Basic!$C$4*9.81)*COS(RADIANS(90-DEGREES(ASIN(AD1847/2000))))*SQRT(2*Basic!$C$4*9.81))))/(2*9.81)</f>
        <v>1.7402250622499995</v>
      </c>
      <c r="AS1847" s="75">
        <f>(1/9.81)*((SQRT((SIN(RADIANS(90-DEGREES(ASIN(AD1847/2000))))*SQRT(2*Basic!$C$4*9.81)*Tool!$B$125*SIN(RADIANS(90-DEGREES(ASIN(AD1847/2000))))*SQRT(2*Basic!$C$4*9.81)*Tool!$B$125)+(COS(RADIANS(90-DEGREES(ASIN(AD1847/2000))))*SQRT(2*Basic!$C$4*9.81)*COS(RADIANS(90-DEGREES(ASIN(AD1847/2000))))*SQRT(2*Basic!$C$4*9.81))))*SIN(RADIANS(AK1847))+(SQRT(((SQRT((SIN(RADIANS(90-DEGREES(ASIN(AD1847/2000))))*SQRT(2*Basic!$C$4*9.81)*Tool!$B$125*SIN(RADIANS(90-DEGREES(ASIN(AD1847/2000))))*SQRT(2*Basic!$C$4*9.81)*Tool!$B$125)+(COS(RADIANS(90-DEGREES(ASIN(AD1847/2000))))*SQRT(2*Basic!$C$4*9.81)*COS(RADIANS(90-DEGREES(ASIN(AD1847/2000))))*SQRT(2*Basic!$C$4*9.81))))*SIN(RADIANS(AK1847))*(SQRT((SIN(RADIANS(90-DEGREES(ASIN(AD1847/2000))))*SQRT(2*Basic!$C$4*9.81)*Tool!$B$125*SIN(RADIANS(90-DEGREES(ASIN(AD1847/2000))))*SQRT(2*Basic!$C$4*9.81)*Tool!$B$125)+(COS(RADIANS(90-DEGREES(ASIN(AD1847/2000))))*SQRT(2*Basic!$C$4*9.81)*COS(RADIANS(90-DEGREES(ASIN(AD1847/2000))))*SQRT(2*Basic!$C$4*9.81))))*SIN(RADIANS(AK1847)))-19.62*(-Basic!$C$3))))*(SQRT((SIN(RADIANS(90-DEGREES(ASIN(AD1847/2000))))*SQRT(2*Basic!$C$4*9.81)*Tool!$B$125*SIN(RADIANS(90-DEGREES(ASIN(AD1847/2000))))*SQRT(2*Basic!$C$4*9.81)*Tool!$B$125)+(COS(RADIANS(90-DEGREES(ASIN(AD1847/2000))))*SQRT(2*Basic!$C$4*9.81)*COS(RADIANS(90-DEGREES(ASIN(AD1847/2000))))*SQRT(2*Basic!$C$4*9.81))))*COS(RADIANS(AK1847))</f>
        <v>3.1803476372890431</v>
      </c>
    </row>
    <row r="1848" spans="6:45" x14ac:dyDescent="0.3">
      <c r="F1848">
        <v>1846</v>
      </c>
      <c r="G1848" s="31">
        <f t="shared" si="182"/>
        <v>5.4420847256881091</v>
      </c>
      <c r="H1848" s="35">
        <f>Tool!$E$10+('Trajectory Map'!G1848*SIN(RADIANS(90-2*DEGREES(ASIN($D$5/2000))))/COS(RADIANS(90-2*DEGREES(ASIN($D$5/2000))))-('Trajectory Map'!G1848*'Trajectory Map'!G1848/((VLOOKUP($D$5,$AD$3:$AR$2002,15,FALSE)*4*COS(RADIANS(90-2*DEGREES(ASIN($D$5/2000))))*COS(RADIANS(90-2*DEGREES(ASIN($D$5/2000))))))))</f>
        <v>0.91801774298462302</v>
      </c>
      <c r="AD1848" s="33">
        <f t="shared" si="186"/>
        <v>1846</v>
      </c>
      <c r="AE1848" s="33">
        <f t="shared" si="183"/>
        <v>769.59989604988903</v>
      </c>
      <c r="AH1848" s="33">
        <f t="shared" si="184"/>
        <v>67.368678644858775</v>
      </c>
      <c r="AI1848" s="33">
        <f t="shared" si="185"/>
        <v>22.631321355141225</v>
      </c>
      <c r="AK1848" s="75">
        <f t="shared" si="187"/>
        <v>-44.737357289717551</v>
      </c>
      <c r="AN1848" s="64"/>
      <c r="AQ1848" s="64"/>
      <c r="AR1848" s="75">
        <f>(SQRT((SIN(RADIANS(90-DEGREES(ASIN(AD1848/2000))))*SQRT(2*Basic!$C$4*9.81)*Tool!$B$125*SIN(RADIANS(90-DEGREES(ASIN(AD1848/2000))))*SQRT(2*Basic!$C$4*9.81)*Tool!$B$125)+(COS(RADIANS(90-DEGREES(ASIN(AD1848/2000))))*SQRT(2*Basic!$C$4*9.81)*COS(RADIANS(90-DEGREES(ASIN(AD1848/2000))))*SQRT(2*Basic!$C$4*9.81))))*(SQRT((SIN(RADIANS(90-DEGREES(ASIN(AD1848/2000))))*SQRT(2*Basic!$C$4*9.81)*Tool!$B$125*SIN(RADIANS(90-DEGREES(ASIN(AD1848/2000))))*SQRT(2*Basic!$C$4*9.81)*Tool!$B$125)+(COS(RADIANS(90-DEGREES(ASIN(AD1848/2000))))*SQRT(2*Basic!$C$4*9.81)*COS(RADIANS(90-DEGREES(ASIN(AD1848/2000))))*SQRT(2*Basic!$C$4*9.81))))/(2*9.81)</f>
        <v>1.7412145824400003</v>
      </c>
      <c r="AS1848" s="75">
        <f>(1/9.81)*((SQRT((SIN(RADIANS(90-DEGREES(ASIN(AD1848/2000))))*SQRT(2*Basic!$C$4*9.81)*Tool!$B$125*SIN(RADIANS(90-DEGREES(ASIN(AD1848/2000))))*SQRT(2*Basic!$C$4*9.81)*Tool!$B$125)+(COS(RADIANS(90-DEGREES(ASIN(AD1848/2000))))*SQRT(2*Basic!$C$4*9.81)*COS(RADIANS(90-DEGREES(ASIN(AD1848/2000))))*SQRT(2*Basic!$C$4*9.81))))*SIN(RADIANS(AK1848))+(SQRT(((SQRT((SIN(RADIANS(90-DEGREES(ASIN(AD1848/2000))))*SQRT(2*Basic!$C$4*9.81)*Tool!$B$125*SIN(RADIANS(90-DEGREES(ASIN(AD1848/2000))))*SQRT(2*Basic!$C$4*9.81)*Tool!$B$125)+(COS(RADIANS(90-DEGREES(ASIN(AD1848/2000))))*SQRT(2*Basic!$C$4*9.81)*COS(RADIANS(90-DEGREES(ASIN(AD1848/2000))))*SQRT(2*Basic!$C$4*9.81))))*SIN(RADIANS(AK1848))*(SQRT((SIN(RADIANS(90-DEGREES(ASIN(AD1848/2000))))*SQRT(2*Basic!$C$4*9.81)*Tool!$B$125*SIN(RADIANS(90-DEGREES(ASIN(AD1848/2000))))*SQRT(2*Basic!$C$4*9.81)*Tool!$B$125)+(COS(RADIANS(90-DEGREES(ASIN(AD1848/2000))))*SQRT(2*Basic!$C$4*9.81)*COS(RADIANS(90-DEGREES(ASIN(AD1848/2000))))*SQRT(2*Basic!$C$4*9.81))))*SIN(RADIANS(AK1848)))-19.62*(-Basic!$C$3))))*(SQRT((SIN(RADIANS(90-DEGREES(ASIN(AD1848/2000))))*SQRT(2*Basic!$C$4*9.81)*Tool!$B$125*SIN(RADIANS(90-DEGREES(ASIN(AD1848/2000))))*SQRT(2*Basic!$C$4*9.81)*Tool!$B$125)+(COS(RADIANS(90-DEGREES(ASIN(AD1848/2000))))*SQRT(2*Basic!$C$4*9.81)*COS(RADIANS(90-DEGREES(ASIN(AD1848/2000))))*SQRT(2*Basic!$C$4*9.81))))*COS(RADIANS(AK1848))</f>
        <v>3.1698367373323184</v>
      </c>
    </row>
    <row r="1849" spans="6:45" x14ac:dyDescent="0.3">
      <c r="F1849">
        <v>1847</v>
      </c>
      <c r="G1849" s="31">
        <f t="shared" si="182"/>
        <v>5.4450327672513197</v>
      </c>
      <c r="H1849" s="35">
        <f>Tool!$E$10+('Trajectory Map'!G1849*SIN(RADIANS(90-2*DEGREES(ASIN($D$5/2000))))/COS(RADIANS(90-2*DEGREES(ASIN($D$5/2000))))-('Trajectory Map'!G1849*'Trajectory Map'!G1849/((VLOOKUP($D$5,$AD$3:$AR$2002,15,FALSE)*4*COS(RADIANS(90-2*DEGREES(ASIN($D$5/2000))))*COS(RADIANS(90-2*DEGREES(ASIN($D$5/2000))))))))</f>
        <v>0.91207537957098062</v>
      </c>
      <c r="AD1849" s="33">
        <f t="shared" si="186"/>
        <v>1847</v>
      </c>
      <c r="AE1849" s="33">
        <f t="shared" si="183"/>
        <v>767.19684566609112</v>
      </c>
      <c r="AH1849" s="33">
        <f t="shared" si="184"/>
        <v>67.443243836040068</v>
      </c>
      <c r="AI1849" s="33">
        <f t="shared" si="185"/>
        <v>22.556756163959932</v>
      </c>
      <c r="AK1849" s="75">
        <f t="shared" si="187"/>
        <v>-44.886487672080136</v>
      </c>
      <c r="AN1849" s="64"/>
      <c r="AQ1849" s="64"/>
      <c r="AR1849" s="75">
        <f>(SQRT((SIN(RADIANS(90-DEGREES(ASIN(AD1849/2000))))*SQRT(2*Basic!$C$4*9.81)*Tool!$B$125*SIN(RADIANS(90-DEGREES(ASIN(AD1849/2000))))*SQRT(2*Basic!$C$4*9.81)*Tool!$B$125)+(COS(RADIANS(90-DEGREES(ASIN(AD1849/2000))))*SQRT(2*Basic!$C$4*9.81)*COS(RADIANS(90-DEGREES(ASIN(AD1849/2000))))*SQRT(2*Basic!$C$4*9.81))))*(SQRT((SIN(RADIANS(90-DEGREES(ASIN(AD1849/2000))))*SQRT(2*Basic!$C$4*9.81)*Tool!$B$125*SIN(RADIANS(90-DEGREES(ASIN(AD1849/2000))))*SQRT(2*Basic!$C$4*9.81)*Tool!$B$125)+(COS(RADIANS(90-DEGREES(ASIN(AD1849/2000))))*SQRT(2*Basic!$C$4*9.81)*COS(RADIANS(90-DEGREES(ASIN(AD1849/2000))))*SQRT(2*Basic!$C$4*9.81))))/(2*9.81)</f>
        <v>1.7422046388099999</v>
      </c>
      <c r="AS1849" s="75">
        <f>(1/9.81)*((SQRT((SIN(RADIANS(90-DEGREES(ASIN(AD1849/2000))))*SQRT(2*Basic!$C$4*9.81)*Tool!$B$125*SIN(RADIANS(90-DEGREES(ASIN(AD1849/2000))))*SQRT(2*Basic!$C$4*9.81)*Tool!$B$125)+(COS(RADIANS(90-DEGREES(ASIN(AD1849/2000))))*SQRT(2*Basic!$C$4*9.81)*COS(RADIANS(90-DEGREES(ASIN(AD1849/2000))))*SQRT(2*Basic!$C$4*9.81))))*SIN(RADIANS(AK1849))+(SQRT(((SQRT((SIN(RADIANS(90-DEGREES(ASIN(AD1849/2000))))*SQRT(2*Basic!$C$4*9.81)*Tool!$B$125*SIN(RADIANS(90-DEGREES(ASIN(AD1849/2000))))*SQRT(2*Basic!$C$4*9.81)*Tool!$B$125)+(COS(RADIANS(90-DEGREES(ASIN(AD1849/2000))))*SQRT(2*Basic!$C$4*9.81)*COS(RADIANS(90-DEGREES(ASIN(AD1849/2000))))*SQRT(2*Basic!$C$4*9.81))))*SIN(RADIANS(AK1849))*(SQRT((SIN(RADIANS(90-DEGREES(ASIN(AD1849/2000))))*SQRT(2*Basic!$C$4*9.81)*Tool!$B$125*SIN(RADIANS(90-DEGREES(ASIN(AD1849/2000))))*SQRT(2*Basic!$C$4*9.81)*Tool!$B$125)+(COS(RADIANS(90-DEGREES(ASIN(AD1849/2000))))*SQRT(2*Basic!$C$4*9.81)*COS(RADIANS(90-DEGREES(ASIN(AD1849/2000))))*SQRT(2*Basic!$C$4*9.81))))*SIN(RADIANS(AK1849)))-19.62*(-Basic!$C$3))))*(SQRT((SIN(RADIANS(90-DEGREES(ASIN(AD1849/2000))))*SQRT(2*Basic!$C$4*9.81)*Tool!$B$125*SIN(RADIANS(90-DEGREES(ASIN(AD1849/2000))))*SQRT(2*Basic!$C$4*9.81)*Tool!$B$125)+(COS(RADIANS(90-DEGREES(ASIN(AD1849/2000))))*SQRT(2*Basic!$C$4*9.81)*COS(RADIANS(90-DEGREES(ASIN(AD1849/2000))))*SQRT(2*Basic!$C$4*9.81))))*COS(RADIANS(AK1849))</f>
        <v>3.1592907550866989</v>
      </c>
    </row>
    <row r="1850" spans="6:45" x14ac:dyDescent="0.3">
      <c r="F1850">
        <v>1848</v>
      </c>
      <c r="G1850" s="31">
        <f t="shared" si="182"/>
        <v>5.4479808088145312</v>
      </c>
      <c r="H1850" s="35">
        <f>Tool!$E$10+('Trajectory Map'!G1850*SIN(RADIANS(90-2*DEGREES(ASIN($D$5/2000))))/COS(RADIANS(90-2*DEGREES(ASIN($D$5/2000))))-('Trajectory Map'!G1850*'Trajectory Map'!G1850/((VLOOKUP($D$5,$AD$3:$AR$2002,15,FALSE)*4*COS(RADIANS(90-2*DEGREES(ASIN($D$5/2000))))*COS(RADIANS(90-2*DEGREES(ASIN($D$5/2000))))))))</f>
        <v>0.90612956256382127</v>
      </c>
      <c r="AD1850" s="33">
        <f t="shared" si="186"/>
        <v>1848</v>
      </c>
      <c r="AE1850" s="33">
        <f t="shared" si="183"/>
        <v>764.78493709016004</v>
      </c>
      <c r="AH1850" s="33">
        <f t="shared" si="184"/>
        <v>67.518043382641011</v>
      </c>
      <c r="AI1850" s="33">
        <f t="shared" si="185"/>
        <v>22.481956617358989</v>
      </c>
      <c r="AK1850" s="75">
        <f t="shared" si="187"/>
        <v>-45.036086765282022</v>
      </c>
      <c r="AN1850" s="64"/>
      <c r="AQ1850" s="64"/>
      <c r="AR1850" s="75">
        <f>(SQRT((SIN(RADIANS(90-DEGREES(ASIN(AD1850/2000))))*SQRT(2*Basic!$C$4*9.81)*Tool!$B$125*SIN(RADIANS(90-DEGREES(ASIN(AD1850/2000))))*SQRT(2*Basic!$C$4*9.81)*Tool!$B$125)+(COS(RADIANS(90-DEGREES(ASIN(AD1850/2000))))*SQRT(2*Basic!$C$4*9.81)*COS(RADIANS(90-DEGREES(ASIN(AD1850/2000))))*SQRT(2*Basic!$C$4*9.81))))*(SQRT((SIN(RADIANS(90-DEGREES(ASIN(AD1850/2000))))*SQRT(2*Basic!$C$4*9.81)*Tool!$B$125*SIN(RADIANS(90-DEGREES(ASIN(AD1850/2000))))*SQRT(2*Basic!$C$4*9.81)*Tool!$B$125)+(COS(RADIANS(90-DEGREES(ASIN(AD1850/2000))))*SQRT(2*Basic!$C$4*9.81)*COS(RADIANS(90-DEGREES(ASIN(AD1850/2000))))*SQRT(2*Basic!$C$4*9.81))))/(2*9.81)</f>
        <v>1.7431952313599999</v>
      </c>
      <c r="AS1850" s="75">
        <f>(1/9.81)*((SQRT((SIN(RADIANS(90-DEGREES(ASIN(AD1850/2000))))*SQRT(2*Basic!$C$4*9.81)*Tool!$B$125*SIN(RADIANS(90-DEGREES(ASIN(AD1850/2000))))*SQRT(2*Basic!$C$4*9.81)*Tool!$B$125)+(COS(RADIANS(90-DEGREES(ASIN(AD1850/2000))))*SQRT(2*Basic!$C$4*9.81)*COS(RADIANS(90-DEGREES(ASIN(AD1850/2000))))*SQRT(2*Basic!$C$4*9.81))))*SIN(RADIANS(AK1850))+(SQRT(((SQRT((SIN(RADIANS(90-DEGREES(ASIN(AD1850/2000))))*SQRT(2*Basic!$C$4*9.81)*Tool!$B$125*SIN(RADIANS(90-DEGREES(ASIN(AD1850/2000))))*SQRT(2*Basic!$C$4*9.81)*Tool!$B$125)+(COS(RADIANS(90-DEGREES(ASIN(AD1850/2000))))*SQRT(2*Basic!$C$4*9.81)*COS(RADIANS(90-DEGREES(ASIN(AD1850/2000))))*SQRT(2*Basic!$C$4*9.81))))*SIN(RADIANS(AK1850))*(SQRT((SIN(RADIANS(90-DEGREES(ASIN(AD1850/2000))))*SQRT(2*Basic!$C$4*9.81)*Tool!$B$125*SIN(RADIANS(90-DEGREES(ASIN(AD1850/2000))))*SQRT(2*Basic!$C$4*9.81)*Tool!$B$125)+(COS(RADIANS(90-DEGREES(ASIN(AD1850/2000))))*SQRT(2*Basic!$C$4*9.81)*COS(RADIANS(90-DEGREES(ASIN(AD1850/2000))))*SQRT(2*Basic!$C$4*9.81))))*SIN(RADIANS(AK1850)))-19.62*(-Basic!$C$3))))*(SQRT((SIN(RADIANS(90-DEGREES(ASIN(AD1850/2000))))*SQRT(2*Basic!$C$4*9.81)*Tool!$B$125*SIN(RADIANS(90-DEGREES(ASIN(AD1850/2000))))*SQRT(2*Basic!$C$4*9.81)*Tool!$B$125)+(COS(RADIANS(90-DEGREES(ASIN(AD1850/2000))))*SQRT(2*Basic!$C$4*9.81)*COS(RADIANS(90-DEGREES(ASIN(AD1850/2000))))*SQRT(2*Basic!$C$4*9.81))))*COS(RADIANS(AK1850))</f>
        <v>3.148709406670807</v>
      </c>
    </row>
    <row r="1851" spans="6:45" x14ac:dyDescent="0.3">
      <c r="F1851">
        <v>1849</v>
      </c>
      <c r="G1851" s="31">
        <f t="shared" si="182"/>
        <v>5.4509288503777427</v>
      </c>
      <c r="H1851" s="35">
        <f>Tool!$E$10+('Trajectory Map'!G1851*SIN(RADIANS(90-2*DEGREES(ASIN($D$5/2000))))/COS(RADIANS(90-2*DEGREES(ASIN($D$5/2000))))-('Trajectory Map'!G1851*'Trajectory Map'!G1851/((VLOOKUP($D$5,$AD$3:$AR$2002,15,FALSE)*4*COS(RADIANS(90-2*DEGREES(ASIN($D$5/2000))))*COS(RADIANS(90-2*DEGREES(ASIN($D$5/2000))))))))</f>
        <v>0.90018029196314764</v>
      </c>
      <c r="AD1851" s="33">
        <f t="shared" si="186"/>
        <v>1849</v>
      </c>
      <c r="AE1851" s="33">
        <f t="shared" si="183"/>
        <v>762.36408624750948</v>
      </c>
      <c r="AH1851" s="33">
        <f t="shared" si="184"/>
        <v>67.59307963705804</v>
      </c>
      <c r="AI1851" s="33">
        <f t="shared" si="185"/>
        <v>22.40692036294196</v>
      </c>
      <c r="AK1851" s="75">
        <f t="shared" si="187"/>
        <v>-45.186159274116079</v>
      </c>
      <c r="AN1851" s="64"/>
      <c r="AQ1851" s="64"/>
      <c r="AR1851" s="75">
        <f>(SQRT((SIN(RADIANS(90-DEGREES(ASIN(AD1851/2000))))*SQRT(2*Basic!$C$4*9.81)*Tool!$B$125*SIN(RADIANS(90-DEGREES(ASIN(AD1851/2000))))*SQRT(2*Basic!$C$4*9.81)*Tool!$B$125)+(COS(RADIANS(90-DEGREES(ASIN(AD1851/2000))))*SQRT(2*Basic!$C$4*9.81)*COS(RADIANS(90-DEGREES(ASIN(AD1851/2000))))*SQRT(2*Basic!$C$4*9.81))))*(SQRT((SIN(RADIANS(90-DEGREES(ASIN(AD1851/2000))))*SQRT(2*Basic!$C$4*9.81)*Tool!$B$125*SIN(RADIANS(90-DEGREES(ASIN(AD1851/2000))))*SQRT(2*Basic!$C$4*9.81)*Tool!$B$125)+(COS(RADIANS(90-DEGREES(ASIN(AD1851/2000))))*SQRT(2*Basic!$C$4*9.81)*COS(RADIANS(90-DEGREES(ASIN(AD1851/2000))))*SQRT(2*Basic!$C$4*9.81))))/(2*9.81)</f>
        <v>1.7441863600900001</v>
      </c>
      <c r="AS1851" s="75">
        <f>(1/9.81)*((SQRT((SIN(RADIANS(90-DEGREES(ASIN(AD1851/2000))))*SQRT(2*Basic!$C$4*9.81)*Tool!$B$125*SIN(RADIANS(90-DEGREES(ASIN(AD1851/2000))))*SQRT(2*Basic!$C$4*9.81)*Tool!$B$125)+(COS(RADIANS(90-DEGREES(ASIN(AD1851/2000))))*SQRT(2*Basic!$C$4*9.81)*COS(RADIANS(90-DEGREES(ASIN(AD1851/2000))))*SQRT(2*Basic!$C$4*9.81))))*SIN(RADIANS(AK1851))+(SQRT(((SQRT((SIN(RADIANS(90-DEGREES(ASIN(AD1851/2000))))*SQRT(2*Basic!$C$4*9.81)*Tool!$B$125*SIN(RADIANS(90-DEGREES(ASIN(AD1851/2000))))*SQRT(2*Basic!$C$4*9.81)*Tool!$B$125)+(COS(RADIANS(90-DEGREES(ASIN(AD1851/2000))))*SQRT(2*Basic!$C$4*9.81)*COS(RADIANS(90-DEGREES(ASIN(AD1851/2000))))*SQRT(2*Basic!$C$4*9.81))))*SIN(RADIANS(AK1851))*(SQRT((SIN(RADIANS(90-DEGREES(ASIN(AD1851/2000))))*SQRT(2*Basic!$C$4*9.81)*Tool!$B$125*SIN(RADIANS(90-DEGREES(ASIN(AD1851/2000))))*SQRT(2*Basic!$C$4*9.81)*Tool!$B$125)+(COS(RADIANS(90-DEGREES(ASIN(AD1851/2000))))*SQRT(2*Basic!$C$4*9.81)*COS(RADIANS(90-DEGREES(ASIN(AD1851/2000))))*SQRT(2*Basic!$C$4*9.81))))*SIN(RADIANS(AK1851)))-19.62*(-Basic!$C$3))))*(SQRT((SIN(RADIANS(90-DEGREES(ASIN(AD1851/2000))))*SQRT(2*Basic!$C$4*9.81)*Tool!$B$125*SIN(RADIANS(90-DEGREES(ASIN(AD1851/2000))))*SQRT(2*Basic!$C$4*9.81)*Tool!$B$125)+(COS(RADIANS(90-DEGREES(ASIN(AD1851/2000))))*SQRT(2*Basic!$C$4*9.81)*COS(RADIANS(90-DEGREES(ASIN(AD1851/2000))))*SQRT(2*Basic!$C$4*9.81))))*COS(RADIANS(AK1851))</f>
        <v>3.1380924030489536</v>
      </c>
    </row>
    <row r="1852" spans="6:45" x14ac:dyDescent="0.3">
      <c r="F1852">
        <v>1850</v>
      </c>
      <c r="G1852" s="31">
        <f t="shared" si="182"/>
        <v>5.4538768919409542</v>
      </c>
      <c r="H1852" s="35">
        <f>Tool!$E$10+('Trajectory Map'!G1852*SIN(RADIANS(90-2*DEGREES(ASIN($D$5/2000))))/COS(RADIANS(90-2*DEGREES(ASIN($D$5/2000))))-('Trajectory Map'!G1852*'Trajectory Map'!G1852/((VLOOKUP($D$5,$AD$3:$AR$2002,15,FALSE)*4*COS(RADIANS(90-2*DEGREES(ASIN($D$5/2000))))*COS(RADIANS(90-2*DEGREES(ASIN($D$5/2000))))))))</f>
        <v>0.89422756776896151</v>
      </c>
      <c r="AD1852" s="33">
        <f t="shared" si="186"/>
        <v>1850</v>
      </c>
      <c r="AE1852" s="33">
        <f t="shared" si="183"/>
        <v>759.9342076785332</v>
      </c>
      <c r="AH1852" s="33">
        <f t="shared" si="184"/>
        <v>67.668354990778496</v>
      </c>
      <c r="AI1852" s="33">
        <f t="shared" si="185"/>
        <v>22.331645009221504</v>
      </c>
      <c r="AK1852" s="75">
        <f t="shared" si="187"/>
        <v>-45.336709981556993</v>
      </c>
      <c r="AN1852" s="64"/>
      <c r="AQ1852" s="64"/>
      <c r="AR1852" s="75">
        <f>(SQRT((SIN(RADIANS(90-DEGREES(ASIN(AD1852/2000))))*SQRT(2*Basic!$C$4*9.81)*Tool!$B$125*SIN(RADIANS(90-DEGREES(ASIN(AD1852/2000))))*SQRT(2*Basic!$C$4*9.81)*Tool!$B$125)+(COS(RADIANS(90-DEGREES(ASIN(AD1852/2000))))*SQRT(2*Basic!$C$4*9.81)*COS(RADIANS(90-DEGREES(ASIN(AD1852/2000))))*SQRT(2*Basic!$C$4*9.81))))*(SQRT((SIN(RADIANS(90-DEGREES(ASIN(AD1852/2000))))*SQRT(2*Basic!$C$4*9.81)*Tool!$B$125*SIN(RADIANS(90-DEGREES(ASIN(AD1852/2000))))*SQRT(2*Basic!$C$4*9.81)*Tool!$B$125)+(COS(RADIANS(90-DEGREES(ASIN(AD1852/2000))))*SQRT(2*Basic!$C$4*9.81)*COS(RADIANS(90-DEGREES(ASIN(AD1852/2000))))*SQRT(2*Basic!$C$4*9.81))))/(2*9.81)</f>
        <v>1.7451780250000004</v>
      </c>
      <c r="AS1852" s="75">
        <f>(1/9.81)*((SQRT((SIN(RADIANS(90-DEGREES(ASIN(AD1852/2000))))*SQRT(2*Basic!$C$4*9.81)*Tool!$B$125*SIN(RADIANS(90-DEGREES(ASIN(AD1852/2000))))*SQRT(2*Basic!$C$4*9.81)*Tool!$B$125)+(COS(RADIANS(90-DEGREES(ASIN(AD1852/2000))))*SQRT(2*Basic!$C$4*9.81)*COS(RADIANS(90-DEGREES(ASIN(AD1852/2000))))*SQRT(2*Basic!$C$4*9.81))))*SIN(RADIANS(AK1852))+(SQRT(((SQRT((SIN(RADIANS(90-DEGREES(ASIN(AD1852/2000))))*SQRT(2*Basic!$C$4*9.81)*Tool!$B$125*SIN(RADIANS(90-DEGREES(ASIN(AD1852/2000))))*SQRT(2*Basic!$C$4*9.81)*Tool!$B$125)+(COS(RADIANS(90-DEGREES(ASIN(AD1852/2000))))*SQRT(2*Basic!$C$4*9.81)*COS(RADIANS(90-DEGREES(ASIN(AD1852/2000))))*SQRT(2*Basic!$C$4*9.81))))*SIN(RADIANS(AK1852))*(SQRT((SIN(RADIANS(90-DEGREES(ASIN(AD1852/2000))))*SQRT(2*Basic!$C$4*9.81)*Tool!$B$125*SIN(RADIANS(90-DEGREES(ASIN(AD1852/2000))))*SQRT(2*Basic!$C$4*9.81)*Tool!$B$125)+(COS(RADIANS(90-DEGREES(ASIN(AD1852/2000))))*SQRT(2*Basic!$C$4*9.81)*COS(RADIANS(90-DEGREES(ASIN(AD1852/2000))))*SQRT(2*Basic!$C$4*9.81))))*SIN(RADIANS(AK1852)))-19.62*(-Basic!$C$3))))*(SQRT((SIN(RADIANS(90-DEGREES(ASIN(AD1852/2000))))*SQRT(2*Basic!$C$4*9.81)*Tool!$B$125*SIN(RADIANS(90-DEGREES(ASIN(AD1852/2000))))*SQRT(2*Basic!$C$4*9.81)*Tool!$B$125)+(COS(RADIANS(90-DEGREES(ASIN(AD1852/2000))))*SQRT(2*Basic!$C$4*9.81)*COS(RADIANS(90-DEGREES(ASIN(AD1852/2000))))*SQRT(2*Basic!$C$4*9.81))))*COS(RADIANS(AK1852))</f>
        <v>3.1274394499100917</v>
      </c>
    </row>
    <row r="1853" spans="6:45" x14ac:dyDescent="0.3">
      <c r="F1853">
        <v>1851</v>
      </c>
      <c r="G1853" s="31">
        <f t="shared" si="182"/>
        <v>5.4568249335041656</v>
      </c>
      <c r="H1853" s="35">
        <f>Tool!$E$10+('Trajectory Map'!G1853*SIN(RADIANS(90-2*DEGREES(ASIN($D$5/2000))))/COS(RADIANS(90-2*DEGREES(ASIN($D$5/2000))))-('Trajectory Map'!G1853*'Trajectory Map'!G1853/((VLOOKUP($D$5,$AD$3:$AR$2002,15,FALSE)*4*COS(RADIANS(90-2*DEGREES(ASIN($D$5/2000))))*COS(RADIANS(90-2*DEGREES(ASIN($D$5/2000))))))))</f>
        <v>0.88827138998126021</v>
      </c>
      <c r="AD1853" s="33">
        <f t="shared" si="186"/>
        <v>1851</v>
      </c>
      <c r="AE1853" s="33">
        <f t="shared" si="183"/>
        <v>757.49521450633597</v>
      </c>
      <c r="AH1853" s="33">
        <f t="shared" si="184"/>
        <v>67.743871875295198</v>
      </c>
      <c r="AI1853" s="33">
        <f t="shared" si="185"/>
        <v>22.256128124704802</v>
      </c>
      <c r="AK1853" s="75">
        <f t="shared" si="187"/>
        <v>-45.487743750590397</v>
      </c>
      <c r="AN1853" s="64"/>
      <c r="AQ1853" s="64"/>
      <c r="AR1853" s="75">
        <f>(SQRT((SIN(RADIANS(90-DEGREES(ASIN(AD1853/2000))))*SQRT(2*Basic!$C$4*9.81)*Tool!$B$125*SIN(RADIANS(90-DEGREES(ASIN(AD1853/2000))))*SQRT(2*Basic!$C$4*9.81)*Tool!$B$125)+(COS(RADIANS(90-DEGREES(ASIN(AD1853/2000))))*SQRT(2*Basic!$C$4*9.81)*COS(RADIANS(90-DEGREES(ASIN(AD1853/2000))))*SQRT(2*Basic!$C$4*9.81))))*(SQRT((SIN(RADIANS(90-DEGREES(ASIN(AD1853/2000))))*SQRT(2*Basic!$C$4*9.81)*Tool!$B$125*SIN(RADIANS(90-DEGREES(ASIN(AD1853/2000))))*SQRT(2*Basic!$C$4*9.81)*Tool!$B$125)+(COS(RADIANS(90-DEGREES(ASIN(AD1853/2000))))*SQRT(2*Basic!$C$4*9.81)*COS(RADIANS(90-DEGREES(ASIN(AD1853/2000))))*SQRT(2*Basic!$C$4*9.81))))/(2*9.81)</f>
        <v>1.7461702260899998</v>
      </c>
      <c r="AS1853" s="75">
        <f>(1/9.81)*((SQRT((SIN(RADIANS(90-DEGREES(ASIN(AD1853/2000))))*SQRT(2*Basic!$C$4*9.81)*Tool!$B$125*SIN(RADIANS(90-DEGREES(ASIN(AD1853/2000))))*SQRT(2*Basic!$C$4*9.81)*Tool!$B$125)+(COS(RADIANS(90-DEGREES(ASIN(AD1853/2000))))*SQRT(2*Basic!$C$4*9.81)*COS(RADIANS(90-DEGREES(ASIN(AD1853/2000))))*SQRT(2*Basic!$C$4*9.81))))*SIN(RADIANS(AK1853))+(SQRT(((SQRT((SIN(RADIANS(90-DEGREES(ASIN(AD1853/2000))))*SQRT(2*Basic!$C$4*9.81)*Tool!$B$125*SIN(RADIANS(90-DEGREES(ASIN(AD1853/2000))))*SQRT(2*Basic!$C$4*9.81)*Tool!$B$125)+(COS(RADIANS(90-DEGREES(ASIN(AD1853/2000))))*SQRT(2*Basic!$C$4*9.81)*COS(RADIANS(90-DEGREES(ASIN(AD1853/2000))))*SQRT(2*Basic!$C$4*9.81))))*SIN(RADIANS(AK1853))*(SQRT((SIN(RADIANS(90-DEGREES(ASIN(AD1853/2000))))*SQRT(2*Basic!$C$4*9.81)*Tool!$B$125*SIN(RADIANS(90-DEGREES(ASIN(AD1853/2000))))*SQRT(2*Basic!$C$4*9.81)*Tool!$B$125)+(COS(RADIANS(90-DEGREES(ASIN(AD1853/2000))))*SQRT(2*Basic!$C$4*9.81)*COS(RADIANS(90-DEGREES(ASIN(AD1853/2000))))*SQRT(2*Basic!$C$4*9.81))))*SIN(RADIANS(AK1853)))-19.62*(-Basic!$C$3))))*(SQRT((SIN(RADIANS(90-DEGREES(ASIN(AD1853/2000))))*SQRT(2*Basic!$C$4*9.81)*Tool!$B$125*SIN(RADIANS(90-DEGREES(ASIN(AD1853/2000))))*SQRT(2*Basic!$C$4*9.81)*Tool!$B$125)+(COS(RADIANS(90-DEGREES(ASIN(AD1853/2000))))*SQRT(2*Basic!$C$4*9.81)*COS(RADIANS(90-DEGREES(ASIN(AD1853/2000))))*SQRT(2*Basic!$C$4*9.81))))*COS(RADIANS(AK1853))</f>
        <v>3.1167502475431634</v>
      </c>
    </row>
    <row r="1854" spans="6:45" x14ac:dyDescent="0.3">
      <c r="F1854">
        <v>1852</v>
      </c>
      <c r="G1854" s="31">
        <f t="shared" si="182"/>
        <v>5.4597729750673762</v>
      </c>
      <c r="H1854" s="35">
        <f>Tool!$E$10+('Trajectory Map'!G1854*SIN(RADIANS(90-2*DEGREES(ASIN($D$5/2000))))/COS(RADIANS(90-2*DEGREES(ASIN($D$5/2000))))-('Trajectory Map'!G1854*'Trajectory Map'!G1854/((VLOOKUP($D$5,$AD$3:$AR$2002,15,FALSE)*4*COS(RADIANS(90-2*DEGREES(ASIN($D$5/2000))))*COS(RADIANS(90-2*DEGREES(ASIN($D$5/2000))))))))</f>
        <v>0.88231175860004551</v>
      </c>
      <c r="AD1854" s="33">
        <f t="shared" si="186"/>
        <v>1852</v>
      </c>
      <c r="AE1854" s="33">
        <f t="shared" si="183"/>
        <v>755.04701840348991</v>
      </c>
      <c r="AH1854" s="33">
        <f t="shared" si="184"/>
        <v>67.819632763048787</v>
      </c>
      <c r="AI1854" s="33">
        <f t="shared" si="185"/>
        <v>22.180367236951213</v>
      </c>
      <c r="AK1854" s="75">
        <f t="shared" si="187"/>
        <v>-45.639265526097574</v>
      </c>
      <c r="AN1854" s="64"/>
      <c r="AQ1854" s="64"/>
      <c r="AR1854" s="75">
        <f>(SQRT((SIN(RADIANS(90-DEGREES(ASIN(AD1854/2000))))*SQRT(2*Basic!$C$4*9.81)*Tool!$B$125*SIN(RADIANS(90-DEGREES(ASIN(AD1854/2000))))*SQRT(2*Basic!$C$4*9.81)*Tool!$B$125)+(COS(RADIANS(90-DEGREES(ASIN(AD1854/2000))))*SQRT(2*Basic!$C$4*9.81)*COS(RADIANS(90-DEGREES(ASIN(AD1854/2000))))*SQRT(2*Basic!$C$4*9.81))))*(SQRT((SIN(RADIANS(90-DEGREES(ASIN(AD1854/2000))))*SQRT(2*Basic!$C$4*9.81)*Tool!$B$125*SIN(RADIANS(90-DEGREES(ASIN(AD1854/2000))))*SQRT(2*Basic!$C$4*9.81)*Tool!$B$125)+(COS(RADIANS(90-DEGREES(ASIN(AD1854/2000))))*SQRT(2*Basic!$C$4*9.81)*COS(RADIANS(90-DEGREES(ASIN(AD1854/2000))))*SQRT(2*Basic!$C$4*9.81))))/(2*9.81)</f>
        <v>1.7471629633600008</v>
      </c>
      <c r="AS1854" s="75">
        <f>(1/9.81)*((SQRT((SIN(RADIANS(90-DEGREES(ASIN(AD1854/2000))))*SQRT(2*Basic!$C$4*9.81)*Tool!$B$125*SIN(RADIANS(90-DEGREES(ASIN(AD1854/2000))))*SQRT(2*Basic!$C$4*9.81)*Tool!$B$125)+(COS(RADIANS(90-DEGREES(ASIN(AD1854/2000))))*SQRT(2*Basic!$C$4*9.81)*COS(RADIANS(90-DEGREES(ASIN(AD1854/2000))))*SQRT(2*Basic!$C$4*9.81))))*SIN(RADIANS(AK1854))+(SQRT(((SQRT((SIN(RADIANS(90-DEGREES(ASIN(AD1854/2000))))*SQRT(2*Basic!$C$4*9.81)*Tool!$B$125*SIN(RADIANS(90-DEGREES(ASIN(AD1854/2000))))*SQRT(2*Basic!$C$4*9.81)*Tool!$B$125)+(COS(RADIANS(90-DEGREES(ASIN(AD1854/2000))))*SQRT(2*Basic!$C$4*9.81)*COS(RADIANS(90-DEGREES(ASIN(AD1854/2000))))*SQRT(2*Basic!$C$4*9.81))))*SIN(RADIANS(AK1854))*(SQRT((SIN(RADIANS(90-DEGREES(ASIN(AD1854/2000))))*SQRT(2*Basic!$C$4*9.81)*Tool!$B$125*SIN(RADIANS(90-DEGREES(ASIN(AD1854/2000))))*SQRT(2*Basic!$C$4*9.81)*Tool!$B$125)+(COS(RADIANS(90-DEGREES(ASIN(AD1854/2000))))*SQRT(2*Basic!$C$4*9.81)*COS(RADIANS(90-DEGREES(ASIN(AD1854/2000))))*SQRT(2*Basic!$C$4*9.81))))*SIN(RADIANS(AK1854)))-19.62*(-Basic!$C$3))))*(SQRT((SIN(RADIANS(90-DEGREES(ASIN(AD1854/2000))))*SQRT(2*Basic!$C$4*9.81)*Tool!$B$125*SIN(RADIANS(90-DEGREES(ASIN(AD1854/2000))))*SQRT(2*Basic!$C$4*9.81)*Tool!$B$125)+(COS(RADIANS(90-DEGREES(ASIN(AD1854/2000))))*SQRT(2*Basic!$C$4*9.81)*COS(RADIANS(90-DEGREES(ASIN(AD1854/2000))))*SQRT(2*Basic!$C$4*9.81))))*COS(RADIANS(AK1854))</f>
        <v>3.1060244907086632</v>
      </c>
    </row>
    <row r="1855" spans="6:45" x14ac:dyDescent="0.3">
      <c r="F1855">
        <v>1853</v>
      </c>
      <c r="G1855" s="31">
        <f t="shared" si="182"/>
        <v>5.4627210166305877</v>
      </c>
      <c r="H1855" s="35">
        <f>Tool!$E$10+('Trajectory Map'!G1855*SIN(RADIANS(90-2*DEGREES(ASIN($D$5/2000))))/COS(RADIANS(90-2*DEGREES(ASIN($D$5/2000))))-('Trajectory Map'!G1855*'Trajectory Map'!G1855/((VLOOKUP($D$5,$AD$3:$AR$2002,15,FALSE)*4*COS(RADIANS(90-2*DEGREES(ASIN($D$5/2000))))*COS(RADIANS(90-2*DEGREES(ASIN($D$5/2000))))))))</f>
        <v>0.87634867362531654</v>
      </c>
      <c r="AD1855" s="33">
        <f t="shared" si="186"/>
        <v>1853</v>
      </c>
      <c r="AE1855" s="33">
        <f t="shared" si="183"/>
        <v>752.58952955777954</v>
      </c>
      <c r="AH1855" s="33">
        <f t="shared" si="184"/>
        <v>67.895640168398657</v>
      </c>
      <c r="AI1855" s="33">
        <f t="shared" si="185"/>
        <v>22.104359831601343</v>
      </c>
      <c r="AK1855" s="75">
        <f t="shared" si="187"/>
        <v>-45.791280336797314</v>
      </c>
      <c r="AN1855" s="64"/>
      <c r="AQ1855" s="64"/>
      <c r="AR1855" s="75">
        <f>(SQRT((SIN(RADIANS(90-DEGREES(ASIN(AD1855/2000))))*SQRT(2*Basic!$C$4*9.81)*Tool!$B$125*SIN(RADIANS(90-DEGREES(ASIN(AD1855/2000))))*SQRT(2*Basic!$C$4*9.81)*Tool!$B$125)+(COS(RADIANS(90-DEGREES(ASIN(AD1855/2000))))*SQRT(2*Basic!$C$4*9.81)*COS(RADIANS(90-DEGREES(ASIN(AD1855/2000))))*SQRT(2*Basic!$C$4*9.81))))*(SQRT((SIN(RADIANS(90-DEGREES(ASIN(AD1855/2000))))*SQRT(2*Basic!$C$4*9.81)*Tool!$B$125*SIN(RADIANS(90-DEGREES(ASIN(AD1855/2000))))*SQRT(2*Basic!$C$4*9.81)*Tool!$B$125)+(COS(RADIANS(90-DEGREES(ASIN(AD1855/2000))))*SQRT(2*Basic!$C$4*9.81)*COS(RADIANS(90-DEGREES(ASIN(AD1855/2000))))*SQRT(2*Basic!$C$4*9.81))))/(2*9.81)</f>
        <v>1.7481562368099999</v>
      </c>
      <c r="AS1855" s="75">
        <f>(1/9.81)*((SQRT((SIN(RADIANS(90-DEGREES(ASIN(AD1855/2000))))*SQRT(2*Basic!$C$4*9.81)*Tool!$B$125*SIN(RADIANS(90-DEGREES(ASIN(AD1855/2000))))*SQRT(2*Basic!$C$4*9.81)*Tool!$B$125)+(COS(RADIANS(90-DEGREES(ASIN(AD1855/2000))))*SQRT(2*Basic!$C$4*9.81)*COS(RADIANS(90-DEGREES(ASIN(AD1855/2000))))*SQRT(2*Basic!$C$4*9.81))))*SIN(RADIANS(AK1855))+(SQRT(((SQRT((SIN(RADIANS(90-DEGREES(ASIN(AD1855/2000))))*SQRT(2*Basic!$C$4*9.81)*Tool!$B$125*SIN(RADIANS(90-DEGREES(ASIN(AD1855/2000))))*SQRT(2*Basic!$C$4*9.81)*Tool!$B$125)+(COS(RADIANS(90-DEGREES(ASIN(AD1855/2000))))*SQRT(2*Basic!$C$4*9.81)*COS(RADIANS(90-DEGREES(ASIN(AD1855/2000))))*SQRT(2*Basic!$C$4*9.81))))*SIN(RADIANS(AK1855))*(SQRT((SIN(RADIANS(90-DEGREES(ASIN(AD1855/2000))))*SQRT(2*Basic!$C$4*9.81)*Tool!$B$125*SIN(RADIANS(90-DEGREES(ASIN(AD1855/2000))))*SQRT(2*Basic!$C$4*9.81)*Tool!$B$125)+(COS(RADIANS(90-DEGREES(ASIN(AD1855/2000))))*SQRT(2*Basic!$C$4*9.81)*COS(RADIANS(90-DEGREES(ASIN(AD1855/2000))))*SQRT(2*Basic!$C$4*9.81))))*SIN(RADIANS(AK1855)))-19.62*(-Basic!$C$3))))*(SQRT((SIN(RADIANS(90-DEGREES(ASIN(AD1855/2000))))*SQRT(2*Basic!$C$4*9.81)*Tool!$B$125*SIN(RADIANS(90-DEGREES(ASIN(AD1855/2000))))*SQRT(2*Basic!$C$4*9.81)*Tool!$B$125)+(COS(RADIANS(90-DEGREES(ASIN(AD1855/2000))))*SQRT(2*Basic!$C$4*9.81)*COS(RADIANS(90-DEGREES(ASIN(AD1855/2000))))*SQRT(2*Basic!$C$4*9.81))))*COS(RADIANS(AK1855))</f>
        <v>3.0952618685062956</v>
      </c>
    </row>
    <row r="1856" spans="6:45" x14ac:dyDescent="0.3">
      <c r="F1856">
        <v>1854</v>
      </c>
      <c r="G1856" s="31">
        <f t="shared" si="182"/>
        <v>5.4656690581937992</v>
      </c>
      <c r="H1856" s="35">
        <f>Tool!$E$10+('Trajectory Map'!G1856*SIN(RADIANS(90-2*DEGREES(ASIN($D$5/2000))))/COS(RADIANS(90-2*DEGREES(ASIN($D$5/2000))))-('Trajectory Map'!G1856*'Trajectory Map'!G1856/((VLOOKUP($D$5,$AD$3:$AR$2002,15,FALSE)*4*COS(RADIANS(90-2*DEGREES(ASIN($D$5/2000))))*COS(RADIANS(90-2*DEGREES(ASIN($D$5/2000))))))))</f>
        <v>0.87038213505707329</v>
      </c>
      <c r="AD1856" s="33">
        <f t="shared" si="186"/>
        <v>1854</v>
      </c>
      <c r="AE1856" s="33">
        <f t="shared" si="183"/>
        <v>750.12265663689959</v>
      </c>
      <c r="AH1856" s="33">
        <f t="shared" si="184"/>
        <v>67.971896648623968</v>
      </c>
      <c r="AI1856" s="33">
        <f t="shared" si="185"/>
        <v>22.028103351376032</v>
      </c>
      <c r="AK1856" s="75">
        <f t="shared" si="187"/>
        <v>-45.943793297247936</v>
      </c>
      <c r="AN1856" s="64"/>
      <c r="AQ1856" s="64"/>
      <c r="AR1856" s="75">
        <f>(SQRT((SIN(RADIANS(90-DEGREES(ASIN(AD1856/2000))))*SQRT(2*Basic!$C$4*9.81)*Tool!$B$125*SIN(RADIANS(90-DEGREES(ASIN(AD1856/2000))))*SQRT(2*Basic!$C$4*9.81)*Tool!$B$125)+(COS(RADIANS(90-DEGREES(ASIN(AD1856/2000))))*SQRT(2*Basic!$C$4*9.81)*COS(RADIANS(90-DEGREES(ASIN(AD1856/2000))))*SQRT(2*Basic!$C$4*9.81))))*(SQRT((SIN(RADIANS(90-DEGREES(ASIN(AD1856/2000))))*SQRT(2*Basic!$C$4*9.81)*Tool!$B$125*SIN(RADIANS(90-DEGREES(ASIN(AD1856/2000))))*SQRT(2*Basic!$C$4*9.81)*Tool!$B$125)+(COS(RADIANS(90-DEGREES(ASIN(AD1856/2000))))*SQRT(2*Basic!$C$4*9.81)*COS(RADIANS(90-DEGREES(ASIN(AD1856/2000))))*SQRT(2*Basic!$C$4*9.81))))/(2*9.81)</f>
        <v>1.7491500464400005</v>
      </c>
      <c r="AS1856" s="75">
        <f>(1/9.81)*((SQRT((SIN(RADIANS(90-DEGREES(ASIN(AD1856/2000))))*SQRT(2*Basic!$C$4*9.81)*Tool!$B$125*SIN(RADIANS(90-DEGREES(ASIN(AD1856/2000))))*SQRT(2*Basic!$C$4*9.81)*Tool!$B$125)+(COS(RADIANS(90-DEGREES(ASIN(AD1856/2000))))*SQRT(2*Basic!$C$4*9.81)*COS(RADIANS(90-DEGREES(ASIN(AD1856/2000))))*SQRT(2*Basic!$C$4*9.81))))*SIN(RADIANS(AK1856))+(SQRT(((SQRT((SIN(RADIANS(90-DEGREES(ASIN(AD1856/2000))))*SQRT(2*Basic!$C$4*9.81)*Tool!$B$125*SIN(RADIANS(90-DEGREES(ASIN(AD1856/2000))))*SQRT(2*Basic!$C$4*9.81)*Tool!$B$125)+(COS(RADIANS(90-DEGREES(ASIN(AD1856/2000))))*SQRT(2*Basic!$C$4*9.81)*COS(RADIANS(90-DEGREES(ASIN(AD1856/2000))))*SQRT(2*Basic!$C$4*9.81))))*SIN(RADIANS(AK1856))*(SQRT((SIN(RADIANS(90-DEGREES(ASIN(AD1856/2000))))*SQRT(2*Basic!$C$4*9.81)*Tool!$B$125*SIN(RADIANS(90-DEGREES(ASIN(AD1856/2000))))*SQRT(2*Basic!$C$4*9.81)*Tool!$B$125)+(COS(RADIANS(90-DEGREES(ASIN(AD1856/2000))))*SQRT(2*Basic!$C$4*9.81)*COS(RADIANS(90-DEGREES(ASIN(AD1856/2000))))*SQRT(2*Basic!$C$4*9.81))))*SIN(RADIANS(AK1856)))-19.62*(-Basic!$C$3))))*(SQRT((SIN(RADIANS(90-DEGREES(ASIN(AD1856/2000))))*SQRT(2*Basic!$C$4*9.81)*Tool!$B$125*SIN(RADIANS(90-DEGREES(ASIN(AD1856/2000))))*SQRT(2*Basic!$C$4*9.81)*Tool!$B$125)+(COS(RADIANS(90-DEGREES(ASIN(AD1856/2000))))*SQRT(2*Basic!$C$4*9.81)*COS(RADIANS(90-DEGREES(ASIN(AD1856/2000))))*SQRT(2*Basic!$C$4*9.81))))*COS(RADIANS(AK1856))</f>
        <v>3.0844620642385312</v>
      </c>
    </row>
    <row r="1857" spans="6:45" x14ac:dyDescent="0.3">
      <c r="F1857">
        <v>1855</v>
      </c>
      <c r="G1857" s="31">
        <f t="shared" si="182"/>
        <v>5.4686170997570107</v>
      </c>
      <c r="H1857" s="35">
        <f>Tool!$E$10+('Trajectory Map'!G1857*SIN(RADIANS(90-2*DEGREES(ASIN($D$5/2000))))/COS(RADIANS(90-2*DEGREES(ASIN($D$5/2000))))-('Trajectory Map'!G1857*'Trajectory Map'!G1857/((VLOOKUP($D$5,$AD$3:$AR$2002,15,FALSE)*4*COS(RADIANS(90-2*DEGREES(ASIN($D$5/2000))))*COS(RADIANS(90-2*DEGREES(ASIN($D$5/2000))))))))</f>
        <v>0.86441214289531487</v>
      </c>
      <c r="AD1857" s="33">
        <f t="shared" si="186"/>
        <v>1855</v>
      </c>
      <c r="AE1857" s="33">
        <f t="shared" si="183"/>
        <v>747.64630675206308</v>
      </c>
      <c r="AH1857" s="33">
        <f t="shared" si="184"/>
        <v>68.048404804955169</v>
      </c>
      <c r="AI1857" s="33">
        <f t="shared" si="185"/>
        <v>21.951595195044831</v>
      </c>
      <c r="AK1857" s="75">
        <f t="shared" si="187"/>
        <v>-46.096809609910338</v>
      </c>
      <c r="AN1857" s="64"/>
      <c r="AQ1857" s="64"/>
      <c r="AR1857" s="75">
        <f>(SQRT((SIN(RADIANS(90-DEGREES(ASIN(AD1857/2000))))*SQRT(2*Basic!$C$4*9.81)*Tool!$B$125*SIN(RADIANS(90-DEGREES(ASIN(AD1857/2000))))*SQRT(2*Basic!$C$4*9.81)*Tool!$B$125)+(COS(RADIANS(90-DEGREES(ASIN(AD1857/2000))))*SQRT(2*Basic!$C$4*9.81)*COS(RADIANS(90-DEGREES(ASIN(AD1857/2000))))*SQRT(2*Basic!$C$4*9.81))))*(SQRT((SIN(RADIANS(90-DEGREES(ASIN(AD1857/2000))))*SQRT(2*Basic!$C$4*9.81)*Tool!$B$125*SIN(RADIANS(90-DEGREES(ASIN(AD1857/2000))))*SQRT(2*Basic!$C$4*9.81)*Tool!$B$125)+(COS(RADIANS(90-DEGREES(ASIN(AD1857/2000))))*SQRT(2*Basic!$C$4*9.81)*COS(RADIANS(90-DEGREES(ASIN(AD1857/2000))))*SQRT(2*Basic!$C$4*9.81))))/(2*9.81)</f>
        <v>1.7501443922500006</v>
      </c>
      <c r="AS1857" s="75">
        <f>(1/9.81)*((SQRT((SIN(RADIANS(90-DEGREES(ASIN(AD1857/2000))))*SQRT(2*Basic!$C$4*9.81)*Tool!$B$125*SIN(RADIANS(90-DEGREES(ASIN(AD1857/2000))))*SQRT(2*Basic!$C$4*9.81)*Tool!$B$125)+(COS(RADIANS(90-DEGREES(ASIN(AD1857/2000))))*SQRT(2*Basic!$C$4*9.81)*COS(RADIANS(90-DEGREES(ASIN(AD1857/2000))))*SQRT(2*Basic!$C$4*9.81))))*SIN(RADIANS(AK1857))+(SQRT(((SQRT((SIN(RADIANS(90-DEGREES(ASIN(AD1857/2000))))*SQRT(2*Basic!$C$4*9.81)*Tool!$B$125*SIN(RADIANS(90-DEGREES(ASIN(AD1857/2000))))*SQRT(2*Basic!$C$4*9.81)*Tool!$B$125)+(COS(RADIANS(90-DEGREES(ASIN(AD1857/2000))))*SQRT(2*Basic!$C$4*9.81)*COS(RADIANS(90-DEGREES(ASIN(AD1857/2000))))*SQRT(2*Basic!$C$4*9.81))))*SIN(RADIANS(AK1857))*(SQRT((SIN(RADIANS(90-DEGREES(ASIN(AD1857/2000))))*SQRT(2*Basic!$C$4*9.81)*Tool!$B$125*SIN(RADIANS(90-DEGREES(ASIN(AD1857/2000))))*SQRT(2*Basic!$C$4*9.81)*Tool!$B$125)+(COS(RADIANS(90-DEGREES(ASIN(AD1857/2000))))*SQRT(2*Basic!$C$4*9.81)*COS(RADIANS(90-DEGREES(ASIN(AD1857/2000))))*SQRT(2*Basic!$C$4*9.81))))*SIN(RADIANS(AK1857)))-19.62*(-Basic!$C$3))))*(SQRT((SIN(RADIANS(90-DEGREES(ASIN(AD1857/2000))))*SQRT(2*Basic!$C$4*9.81)*Tool!$B$125*SIN(RADIANS(90-DEGREES(ASIN(AD1857/2000))))*SQRT(2*Basic!$C$4*9.81)*Tool!$B$125)+(COS(RADIANS(90-DEGREES(ASIN(AD1857/2000))))*SQRT(2*Basic!$C$4*9.81)*COS(RADIANS(90-DEGREES(ASIN(AD1857/2000))))*SQRT(2*Basic!$C$4*9.81))))*COS(RADIANS(AK1857))</f>
        <v>3.0736247552699978</v>
      </c>
    </row>
    <row r="1858" spans="6:45" x14ac:dyDescent="0.3">
      <c r="F1858">
        <v>1856</v>
      </c>
      <c r="G1858" s="31">
        <f t="shared" si="182"/>
        <v>5.4715651413202213</v>
      </c>
      <c r="H1858" s="35">
        <f>Tool!$E$10+('Trajectory Map'!G1858*SIN(RADIANS(90-2*DEGREES(ASIN($D$5/2000))))/COS(RADIANS(90-2*DEGREES(ASIN($D$5/2000))))-('Trajectory Map'!G1858*'Trajectory Map'!G1858/((VLOOKUP($D$5,$AD$3:$AR$2002,15,FALSE)*4*COS(RADIANS(90-2*DEGREES(ASIN($D$5/2000))))*COS(RADIANS(90-2*DEGREES(ASIN($D$5/2000))))))))</f>
        <v>0.85843869714004573</v>
      </c>
      <c r="AD1858" s="33">
        <f t="shared" si="186"/>
        <v>1856</v>
      </c>
      <c r="AE1858" s="33">
        <f t="shared" si="183"/>
        <v>745.16038542048113</v>
      </c>
      <c r="AH1858" s="33">
        <f t="shared" si="184"/>
        <v>68.12516728363812</v>
      </c>
      <c r="AI1858" s="33">
        <f t="shared" si="185"/>
        <v>21.87483271636188</v>
      </c>
      <c r="AK1858" s="75">
        <f t="shared" si="187"/>
        <v>-46.250334567276241</v>
      </c>
      <c r="AN1858" s="64"/>
      <c r="AQ1858" s="64"/>
      <c r="AR1858" s="75">
        <f>(SQRT((SIN(RADIANS(90-DEGREES(ASIN(AD1858/2000))))*SQRT(2*Basic!$C$4*9.81)*Tool!$B$125*SIN(RADIANS(90-DEGREES(ASIN(AD1858/2000))))*SQRT(2*Basic!$C$4*9.81)*Tool!$B$125)+(COS(RADIANS(90-DEGREES(ASIN(AD1858/2000))))*SQRT(2*Basic!$C$4*9.81)*COS(RADIANS(90-DEGREES(ASIN(AD1858/2000))))*SQRT(2*Basic!$C$4*9.81))))*(SQRT((SIN(RADIANS(90-DEGREES(ASIN(AD1858/2000))))*SQRT(2*Basic!$C$4*9.81)*Tool!$B$125*SIN(RADIANS(90-DEGREES(ASIN(AD1858/2000))))*SQRT(2*Basic!$C$4*9.81)*Tool!$B$125)+(COS(RADIANS(90-DEGREES(ASIN(AD1858/2000))))*SQRT(2*Basic!$C$4*9.81)*COS(RADIANS(90-DEGREES(ASIN(AD1858/2000))))*SQRT(2*Basic!$C$4*9.81))))/(2*9.81)</f>
        <v>1.75113927424</v>
      </c>
      <c r="AS1858" s="75">
        <f>(1/9.81)*((SQRT((SIN(RADIANS(90-DEGREES(ASIN(AD1858/2000))))*SQRT(2*Basic!$C$4*9.81)*Tool!$B$125*SIN(RADIANS(90-DEGREES(ASIN(AD1858/2000))))*SQRT(2*Basic!$C$4*9.81)*Tool!$B$125)+(COS(RADIANS(90-DEGREES(ASIN(AD1858/2000))))*SQRT(2*Basic!$C$4*9.81)*COS(RADIANS(90-DEGREES(ASIN(AD1858/2000))))*SQRT(2*Basic!$C$4*9.81))))*SIN(RADIANS(AK1858))+(SQRT(((SQRT((SIN(RADIANS(90-DEGREES(ASIN(AD1858/2000))))*SQRT(2*Basic!$C$4*9.81)*Tool!$B$125*SIN(RADIANS(90-DEGREES(ASIN(AD1858/2000))))*SQRT(2*Basic!$C$4*9.81)*Tool!$B$125)+(COS(RADIANS(90-DEGREES(ASIN(AD1858/2000))))*SQRT(2*Basic!$C$4*9.81)*COS(RADIANS(90-DEGREES(ASIN(AD1858/2000))))*SQRT(2*Basic!$C$4*9.81))))*SIN(RADIANS(AK1858))*(SQRT((SIN(RADIANS(90-DEGREES(ASIN(AD1858/2000))))*SQRT(2*Basic!$C$4*9.81)*Tool!$B$125*SIN(RADIANS(90-DEGREES(ASIN(AD1858/2000))))*SQRT(2*Basic!$C$4*9.81)*Tool!$B$125)+(COS(RADIANS(90-DEGREES(ASIN(AD1858/2000))))*SQRT(2*Basic!$C$4*9.81)*COS(RADIANS(90-DEGREES(ASIN(AD1858/2000))))*SQRT(2*Basic!$C$4*9.81))))*SIN(RADIANS(AK1858)))-19.62*(-Basic!$C$3))))*(SQRT((SIN(RADIANS(90-DEGREES(ASIN(AD1858/2000))))*SQRT(2*Basic!$C$4*9.81)*Tool!$B$125*SIN(RADIANS(90-DEGREES(ASIN(AD1858/2000))))*SQRT(2*Basic!$C$4*9.81)*Tool!$B$125)+(COS(RADIANS(90-DEGREES(ASIN(AD1858/2000))))*SQRT(2*Basic!$C$4*9.81)*COS(RADIANS(90-DEGREES(ASIN(AD1858/2000))))*SQRT(2*Basic!$C$4*9.81))))*COS(RADIANS(AK1858))</f>
        <v>3.0627496128824241</v>
      </c>
    </row>
    <row r="1859" spans="6:45" x14ac:dyDescent="0.3">
      <c r="F1859">
        <v>1857</v>
      </c>
      <c r="G1859" s="31">
        <f t="shared" ref="G1859:G1922" si="188">F1859*$AV$2/2000</f>
        <v>5.4745131828834328</v>
      </c>
      <c r="H1859" s="35">
        <f>Tool!$E$10+('Trajectory Map'!G1859*SIN(RADIANS(90-2*DEGREES(ASIN($D$5/2000))))/COS(RADIANS(90-2*DEGREES(ASIN($D$5/2000))))-('Trajectory Map'!G1859*'Trajectory Map'!G1859/((VLOOKUP($D$5,$AD$3:$AR$2002,15,FALSE)*4*COS(RADIANS(90-2*DEGREES(ASIN($D$5/2000))))*COS(RADIANS(90-2*DEGREES(ASIN($D$5/2000))))))))</f>
        <v>0.85246179779125963</v>
      </c>
      <c r="AD1859" s="33">
        <f t="shared" si="186"/>
        <v>1857</v>
      </c>
      <c r="AE1859" s="33">
        <f t="shared" si="183"/>
        <v>742.66479652666987</v>
      </c>
      <c r="AH1859" s="33">
        <f t="shared" si="184"/>
        <v>68.202186777030946</v>
      </c>
      <c r="AI1859" s="33">
        <f t="shared" si="185"/>
        <v>21.797813222969054</v>
      </c>
      <c r="AK1859" s="75">
        <f t="shared" si="187"/>
        <v>-46.404373554061891</v>
      </c>
      <c r="AN1859" s="64"/>
      <c r="AQ1859" s="64"/>
      <c r="AR1859" s="75">
        <f>(SQRT((SIN(RADIANS(90-DEGREES(ASIN(AD1859/2000))))*SQRT(2*Basic!$C$4*9.81)*Tool!$B$125*SIN(RADIANS(90-DEGREES(ASIN(AD1859/2000))))*SQRT(2*Basic!$C$4*9.81)*Tool!$B$125)+(COS(RADIANS(90-DEGREES(ASIN(AD1859/2000))))*SQRT(2*Basic!$C$4*9.81)*COS(RADIANS(90-DEGREES(ASIN(AD1859/2000))))*SQRT(2*Basic!$C$4*9.81))))*(SQRT((SIN(RADIANS(90-DEGREES(ASIN(AD1859/2000))))*SQRT(2*Basic!$C$4*9.81)*Tool!$B$125*SIN(RADIANS(90-DEGREES(ASIN(AD1859/2000))))*SQRT(2*Basic!$C$4*9.81)*Tool!$B$125)+(COS(RADIANS(90-DEGREES(ASIN(AD1859/2000))))*SQRT(2*Basic!$C$4*9.81)*COS(RADIANS(90-DEGREES(ASIN(AD1859/2000))))*SQRT(2*Basic!$C$4*9.81))))/(2*9.81)</f>
        <v>1.7521346924099996</v>
      </c>
      <c r="AS1859" s="75">
        <f>(1/9.81)*((SQRT((SIN(RADIANS(90-DEGREES(ASIN(AD1859/2000))))*SQRT(2*Basic!$C$4*9.81)*Tool!$B$125*SIN(RADIANS(90-DEGREES(ASIN(AD1859/2000))))*SQRT(2*Basic!$C$4*9.81)*Tool!$B$125)+(COS(RADIANS(90-DEGREES(ASIN(AD1859/2000))))*SQRT(2*Basic!$C$4*9.81)*COS(RADIANS(90-DEGREES(ASIN(AD1859/2000))))*SQRT(2*Basic!$C$4*9.81))))*SIN(RADIANS(AK1859))+(SQRT(((SQRT((SIN(RADIANS(90-DEGREES(ASIN(AD1859/2000))))*SQRT(2*Basic!$C$4*9.81)*Tool!$B$125*SIN(RADIANS(90-DEGREES(ASIN(AD1859/2000))))*SQRT(2*Basic!$C$4*9.81)*Tool!$B$125)+(COS(RADIANS(90-DEGREES(ASIN(AD1859/2000))))*SQRT(2*Basic!$C$4*9.81)*COS(RADIANS(90-DEGREES(ASIN(AD1859/2000))))*SQRT(2*Basic!$C$4*9.81))))*SIN(RADIANS(AK1859))*(SQRT((SIN(RADIANS(90-DEGREES(ASIN(AD1859/2000))))*SQRT(2*Basic!$C$4*9.81)*Tool!$B$125*SIN(RADIANS(90-DEGREES(ASIN(AD1859/2000))))*SQRT(2*Basic!$C$4*9.81)*Tool!$B$125)+(COS(RADIANS(90-DEGREES(ASIN(AD1859/2000))))*SQRT(2*Basic!$C$4*9.81)*COS(RADIANS(90-DEGREES(ASIN(AD1859/2000))))*SQRT(2*Basic!$C$4*9.81))))*SIN(RADIANS(AK1859)))-19.62*(-Basic!$C$3))))*(SQRT((SIN(RADIANS(90-DEGREES(ASIN(AD1859/2000))))*SQRT(2*Basic!$C$4*9.81)*Tool!$B$125*SIN(RADIANS(90-DEGREES(ASIN(AD1859/2000))))*SQRT(2*Basic!$C$4*9.81)*Tool!$B$125)+(COS(RADIANS(90-DEGREES(ASIN(AD1859/2000))))*SQRT(2*Basic!$C$4*9.81)*COS(RADIANS(90-DEGREES(ASIN(AD1859/2000))))*SQRT(2*Basic!$C$4*9.81))))*COS(RADIANS(AK1859))</f>
        <v>3.0518363021251185</v>
      </c>
    </row>
    <row r="1860" spans="6:45" x14ac:dyDescent="0.3">
      <c r="F1860">
        <v>1858</v>
      </c>
      <c r="G1860" s="31">
        <f t="shared" si="188"/>
        <v>5.4774612244466443</v>
      </c>
      <c r="H1860" s="35">
        <f>Tool!$E$10+('Trajectory Map'!G1860*SIN(RADIANS(90-2*DEGREES(ASIN($D$5/2000))))/COS(RADIANS(90-2*DEGREES(ASIN($D$5/2000))))-('Trajectory Map'!G1860*'Trajectory Map'!G1860/((VLOOKUP($D$5,$AD$3:$AR$2002,15,FALSE)*4*COS(RADIANS(90-2*DEGREES(ASIN($D$5/2000))))*COS(RADIANS(90-2*DEGREES(ASIN($D$5/2000))))))))</f>
        <v>0.84648144484895926</v>
      </c>
      <c r="AD1860" s="33">
        <f t="shared" si="186"/>
        <v>1858</v>
      </c>
      <c r="AE1860" s="33">
        <f t="shared" ref="AE1860:AE1923" si="189">SQRT($AC$7-(AD1860*AD1860))</f>
        <v>740.15944228253954</v>
      </c>
      <c r="AH1860" s="33">
        <f t="shared" ref="AH1860:AH1923" si="190">DEGREES(ASIN(AD1860/2000))</f>
        <v>68.279466024736081</v>
      </c>
      <c r="AI1860" s="33">
        <f t="shared" ref="AI1860:AI1923" si="191">90-AH1860</f>
        <v>21.720533975263919</v>
      </c>
      <c r="AK1860" s="75">
        <f t="shared" si="187"/>
        <v>-46.558932049472162</v>
      </c>
      <c r="AN1860" s="64"/>
      <c r="AQ1860" s="64"/>
      <c r="AR1860" s="75">
        <f>(SQRT((SIN(RADIANS(90-DEGREES(ASIN(AD1860/2000))))*SQRT(2*Basic!$C$4*9.81)*Tool!$B$125*SIN(RADIANS(90-DEGREES(ASIN(AD1860/2000))))*SQRT(2*Basic!$C$4*9.81)*Tool!$B$125)+(COS(RADIANS(90-DEGREES(ASIN(AD1860/2000))))*SQRT(2*Basic!$C$4*9.81)*COS(RADIANS(90-DEGREES(ASIN(AD1860/2000))))*SQRT(2*Basic!$C$4*9.81))))*(SQRT((SIN(RADIANS(90-DEGREES(ASIN(AD1860/2000))))*SQRT(2*Basic!$C$4*9.81)*Tool!$B$125*SIN(RADIANS(90-DEGREES(ASIN(AD1860/2000))))*SQRT(2*Basic!$C$4*9.81)*Tool!$B$125)+(COS(RADIANS(90-DEGREES(ASIN(AD1860/2000))))*SQRT(2*Basic!$C$4*9.81)*COS(RADIANS(90-DEGREES(ASIN(AD1860/2000))))*SQRT(2*Basic!$C$4*9.81))))/(2*9.81)</f>
        <v>1.7531306467600005</v>
      </c>
      <c r="AS1860" s="75">
        <f>(1/9.81)*((SQRT((SIN(RADIANS(90-DEGREES(ASIN(AD1860/2000))))*SQRT(2*Basic!$C$4*9.81)*Tool!$B$125*SIN(RADIANS(90-DEGREES(ASIN(AD1860/2000))))*SQRT(2*Basic!$C$4*9.81)*Tool!$B$125)+(COS(RADIANS(90-DEGREES(ASIN(AD1860/2000))))*SQRT(2*Basic!$C$4*9.81)*COS(RADIANS(90-DEGREES(ASIN(AD1860/2000))))*SQRT(2*Basic!$C$4*9.81))))*SIN(RADIANS(AK1860))+(SQRT(((SQRT((SIN(RADIANS(90-DEGREES(ASIN(AD1860/2000))))*SQRT(2*Basic!$C$4*9.81)*Tool!$B$125*SIN(RADIANS(90-DEGREES(ASIN(AD1860/2000))))*SQRT(2*Basic!$C$4*9.81)*Tool!$B$125)+(COS(RADIANS(90-DEGREES(ASIN(AD1860/2000))))*SQRT(2*Basic!$C$4*9.81)*COS(RADIANS(90-DEGREES(ASIN(AD1860/2000))))*SQRT(2*Basic!$C$4*9.81))))*SIN(RADIANS(AK1860))*(SQRT((SIN(RADIANS(90-DEGREES(ASIN(AD1860/2000))))*SQRT(2*Basic!$C$4*9.81)*Tool!$B$125*SIN(RADIANS(90-DEGREES(ASIN(AD1860/2000))))*SQRT(2*Basic!$C$4*9.81)*Tool!$B$125)+(COS(RADIANS(90-DEGREES(ASIN(AD1860/2000))))*SQRT(2*Basic!$C$4*9.81)*COS(RADIANS(90-DEGREES(ASIN(AD1860/2000))))*SQRT(2*Basic!$C$4*9.81))))*SIN(RADIANS(AK1860)))-19.62*(-Basic!$C$3))))*(SQRT((SIN(RADIANS(90-DEGREES(ASIN(AD1860/2000))))*SQRT(2*Basic!$C$4*9.81)*Tool!$B$125*SIN(RADIANS(90-DEGREES(ASIN(AD1860/2000))))*SQRT(2*Basic!$C$4*9.81)*Tool!$B$125)+(COS(RADIANS(90-DEGREES(ASIN(AD1860/2000))))*SQRT(2*Basic!$C$4*9.81)*COS(RADIANS(90-DEGREES(ASIN(AD1860/2000))))*SQRT(2*Basic!$C$4*9.81))))*COS(RADIANS(AK1860))</f>
        <v>3.040884481660636</v>
      </c>
    </row>
    <row r="1861" spans="6:45" x14ac:dyDescent="0.3">
      <c r="F1861">
        <v>1859</v>
      </c>
      <c r="G1861" s="31">
        <f t="shared" si="188"/>
        <v>5.4804092660098558</v>
      </c>
      <c r="H1861" s="35">
        <f>Tool!$E$10+('Trajectory Map'!G1861*SIN(RADIANS(90-2*DEGREES(ASIN($D$5/2000))))/COS(RADIANS(90-2*DEGREES(ASIN($D$5/2000))))-('Trajectory Map'!G1861*'Trajectory Map'!G1861/((VLOOKUP($D$5,$AD$3:$AR$2002,15,FALSE)*4*COS(RADIANS(90-2*DEGREES(ASIN($D$5/2000))))*COS(RADIANS(90-2*DEGREES(ASIN($D$5/2000))))))))</f>
        <v>0.8404976383131455</v>
      </c>
      <c r="AD1861" s="33">
        <f t="shared" ref="AD1861:AD1924" si="192">AD1860+1</f>
        <v>1859</v>
      </c>
      <c r="AE1861" s="33">
        <f t="shared" si="189"/>
        <v>737.64422318621871</v>
      </c>
      <c r="AH1861" s="33">
        <f t="shared" si="190"/>
        <v>68.357007814767755</v>
      </c>
      <c r="AI1861" s="33">
        <f t="shared" si="191"/>
        <v>21.642992185232245</v>
      </c>
      <c r="AK1861" s="75">
        <f t="shared" ref="AK1861:AK1924" si="193">90-(AH1861*2)</f>
        <v>-46.71401562953551</v>
      </c>
      <c r="AN1861" s="64"/>
      <c r="AQ1861" s="64"/>
      <c r="AR1861" s="75">
        <f>(SQRT((SIN(RADIANS(90-DEGREES(ASIN(AD1861/2000))))*SQRT(2*Basic!$C$4*9.81)*Tool!$B$125*SIN(RADIANS(90-DEGREES(ASIN(AD1861/2000))))*SQRT(2*Basic!$C$4*9.81)*Tool!$B$125)+(COS(RADIANS(90-DEGREES(ASIN(AD1861/2000))))*SQRT(2*Basic!$C$4*9.81)*COS(RADIANS(90-DEGREES(ASIN(AD1861/2000))))*SQRT(2*Basic!$C$4*9.81))))*(SQRT((SIN(RADIANS(90-DEGREES(ASIN(AD1861/2000))))*SQRT(2*Basic!$C$4*9.81)*Tool!$B$125*SIN(RADIANS(90-DEGREES(ASIN(AD1861/2000))))*SQRT(2*Basic!$C$4*9.81)*Tool!$B$125)+(COS(RADIANS(90-DEGREES(ASIN(AD1861/2000))))*SQRT(2*Basic!$C$4*9.81)*COS(RADIANS(90-DEGREES(ASIN(AD1861/2000))))*SQRT(2*Basic!$C$4*9.81))))/(2*9.81)</f>
        <v>1.7541271372899998</v>
      </c>
      <c r="AS1861" s="75">
        <f>(1/9.81)*((SQRT((SIN(RADIANS(90-DEGREES(ASIN(AD1861/2000))))*SQRT(2*Basic!$C$4*9.81)*Tool!$B$125*SIN(RADIANS(90-DEGREES(ASIN(AD1861/2000))))*SQRT(2*Basic!$C$4*9.81)*Tool!$B$125)+(COS(RADIANS(90-DEGREES(ASIN(AD1861/2000))))*SQRT(2*Basic!$C$4*9.81)*COS(RADIANS(90-DEGREES(ASIN(AD1861/2000))))*SQRT(2*Basic!$C$4*9.81))))*SIN(RADIANS(AK1861))+(SQRT(((SQRT((SIN(RADIANS(90-DEGREES(ASIN(AD1861/2000))))*SQRT(2*Basic!$C$4*9.81)*Tool!$B$125*SIN(RADIANS(90-DEGREES(ASIN(AD1861/2000))))*SQRT(2*Basic!$C$4*9.81)*Tool!$B$125)+(COS(RADIANS(90-DEGREES(ASIN(AD1861/2000))))*SQRT(2*Basic!$C$4*9.81)*COS(RADIANS(90-DEGREES(ASIN(AD1861/2000))))*SQRT(2*Basic!$C$4*9.81))))*SIN(RADIANS(AK1861))*(SQRT((SIN(RADIANS(90-DEGREES(ASIN(AD1861/2000))))*SQRT(2*Basic!$C$4*9.81)*Tool!$B$125*SIN(RADIANS(90-DEGREES(ASIN(AD1861/2000))))*SQRT(2*Basic!$C$4*9.81)*Tool!$B$125)+(COS(RADIANS(90-DEGREES(ASIN(AD1861/2000))))*SQRT(2*Basic!$C$4*9.81)*COS(RADIANS(90-DEGREES(ASIN(AD1861/2000))))*SQRT(2*Basic!$C$4*9.81))))*SIN(RADIANS(AK1861)))-19.62*(-Basic!$C$3))))*(SQRT((SIN(RADIANS(90-DEGREES(ASIN(AD1861/2000))))*SQRT(2*Basic!$C$4*9.81)*Tool!$B$125*SIN(RADIANS(90-DEGREES(ASIN(AD1861/2000))))*SQRT(2*Basic!$C$4*9.81)*Tool!$B$125)+(COS(RADIANS(90-DEGREES(ASIN(AD1861/2000))))*SQRT(2*Basic!$C$4*9.81)*COS(RADIANS(90-DEGREES(ASIN(AD1861/2000))))*SQRT(2*Basic!$C$4*9.81))))*COS(RADIANS(AK1861))</f>
        <v>3.0298938036056233</v>
      </c>
    </row>
    <row r="1862" spans="6:45" x14ac:dyDescent="0.3">
      <c r="F1862">
        <v>1860</v>
      </c>
      <c r="G1862" s="31">
        <f t="shared" si="188"/>
        <v>5.4833573075730673</v>
      </c>
      <c r="H1862" s="35">
        <f>Tool!$E$10+('Trajectory Map'!G1862*SIN(RADIANS(90-2*DEGREES(ASIN($D$5/2000))))/COS(RADIANS(90-2*DEGREES(ASIN($D$5/2000))))-('Trajectory Map'!G1862*'Trajectory Map'!G1862/((VLOOKUP($D$5,$AD$3:$AR$2002,15,FALSE)*4*COS(RADIANS(90-2*DEGREES(ASIN($D$5/2000))))*COS(RADIANS(90-2*DEGREES(ASIN($D$5/2000))))))))</f>
        <v>0.83451037818381746</v>
      </c>
      <c r="AD1862" s="33">
        <f t="shared" si="192"/>
        <v>1860</v>
      </c>
      <c r="AE1862" s="33">
        <f t="shared" si="189"/>
        <v>735.11903797956427</v>
      </c>
      <c r="AH1862" s="33">
        <f t="shared" si="190"/>
        <v>68.434814984757324</v>
      </c>
      <c r="AI1862" s="33">
        <f t="shared" si="191"/>
        <v>21.565185015242676</v>
      </c>
      <c r="AK1862" s="75">
        <f t="shared" si="193"/>
        <v>-46.869629969514648</v>
      </c>
      <c r="AN1862" s="64"/>
      <c r="AQ1862" s="64"/>
      <c r="AR1862" s="75">
        <f>(SQRT((SIN(RADIANS(90-DEGREES(ASIN(AD1862/2000))))*SQRT(2*Basic!$C$4*9.81)*Tool!$B$125*SIN(RADIANS(90-DEGREES(ASIN(AD1862/2000))))*SQRT(2*Basic!$C$4*9.81)*Tool!$B$125)+(COS(RADIANS(90-DEGREES(ASIN(AD1862/2000))))*SQRT(2*Basic!$C$4*9.81)*COS(RADIANS(90-DEGREES(ASIN(AD1862/2000))))*SQRT(2*Basic!$C$4*9.81))))*(SQRT((SIN(RADIANS(90-DEGREES(ASIN(AD1862/2000))))*SQRT(2*Basic!$C$4*9.81)*Tool!$B$125*SIN(RADIANS(90-DEGREES(ASIN(AD1862/2000))))*SQRT(2*Basic!$C$4*9.81)*Tool!$B$125)+(COS(RADIANS(90-DEGREES(ASIN(AD1862/2000))))*SQRT(2*Basic!$C$4*9.81)*COS(RADIANS(90-DEGREES(ASIN(AD1862/2000))))*SQRT(2*Basic!$C$4*9.81))))/(2*9.81)</f>
        <v>1.7551241640000006</v>
      </c>
      <c r="AS1862" s="75">
        <f>(1/9.81)*((SQRT((SIN(RADIANS(90-DEGREES(ASIN(AD1862/2000))))*SQRT(2*Basic!$C$4*9.81)*Tool!$B$125*SIN(RADIANS(90-DEGREES(ASIN(AD1862/2000))))*SQRT(2*Basic!$C$4*9.81)*Tool!$B$125)+(COS(RADIANS(90-DEGREES(ASIN(AD1862/2000))))*SQRT(2*Basic!$C$4*9.81)*COS(RADIANS(90-DEGREES(ASIN(AD1862/2000))))*SQRT(2*Basic!$C$4*9.81))))*SIN(RADIANS(AK1862))+(SQRT(((SQRT((SIN(RADIANS(90-DEGREES(ASIN(AD1862/2000))))*SQRT(2*Basic!$C$4*9.81)*Tool!$B$125*SIN(RADIANS(90-DEGREES(ASIN(AD1862/2000))))*SQRT(2*Basic!$C$4*9.81)*Tool!$B$125)+(COS(RADIANS(90-DEGREES(ASIN(AD1862/2000))))*SQRT(2*Basic!$C$4*9.81)*COS(RADIANS(90-DEGREES(ASIN(AD1862/2000))))*SQRT(2*Basic!$C$4*9.81))))*SIN(RADIANS(AK1862))*(SQRT((SIN(RADIANS(90-DEGREES(ASIN(AD1862/2000))))*SQRT(2*Basic!$C$4*9.81)*Tool!$B$125*SIN(RADIANS(90-DEGREES(ASIN(AD1862/2000))))*SQRT(2*Basic!$C$4*9.81)*Tool!$B$125)+(COS(RADIANS(90-DEGREES(ASIN(AD1862/2000))))*SQRT(2*Basic!$C$4*9.81)*COS(RADIANS(90-DEGREES(ASIN(AD1862/2000))))*SQRT(2*Basic!$C$4*9.81))))*SIN(RADIANS(AK1862)))-19.62*(-Basic!$C$3))))*(SQRT((SIN(RADIANS(90-DEGREES(ASIN(AD1862/2000))))*SQRT(2*Basic!$C$4*9.81)*Tool!$B$125*SIN(RADIANS(90-DEGREES(ASIN(AD1862/2000))))*SQRT(2*Basic!$C$4*9.81)*Tool!$B$125)+(COS(RADIANS(90-DEGREES(ASIN(AD1862/2000))))*SQRT(2*Basic!$C$4*9.81)*COS(RADIANS(90-DEGREES(ASIN(AD1862/2000))))*SQRT(2*Basic!$C$4*9.81))))*COS(RADIANS(AK1862))</f>
        <v>3.0188639133664785</v>
      </c>
    </row>
    <row r="1863" spans="6:45" x14ac:dyDescent="0.3">
      <c r="F1863">
        <v>1861</v>
      </c>
      <c r="G1863" s="31">
        <f t="shared" si="188"/>
        <v>5.4863053491362779</v>
      </c>
      <c r="H1863" s="35">
        <f>Tool!$E$10+('Trajectory Map'!G1863*SIN(RADIANS(90-2*DEGREES(ASIN($D$5/2000))))/COS(RADIANS(90-2*DEGREES(ASIN($D$5/2000))))-('Trajectory Map'!G1863*'Trajectory Map'!G1863/((VLOOKUP($D$5,$AD$3:$AR$2002,15,FALSE)*4*COS(RADIANS(90-2*DEGREES(ASIN($D$5/2000))))*COS(RADIANS(90-2*DEGREES(ASIN($D$5/2000))))))))</f>
        <v>0.82851966446097691</v>
      </c>
      <c r="AD1863" s="33">
        <f t="shared" si="192"/>
        <v>1861</v>
      </c>
      <c r="AE1863" s="33">
        <f t="shared" si="189"/>
        <v>732.58378360430561</v>
      </c>
      <c r="AH1863" s="33">
        <f t="shared" si="190"/>
        <v>68.512890423196978</v>
      </c>
      <c r="AI1863" s="33">
        <f t="shared" si="191"/>
        <v>21.487109576803022</v>
      </c>
      <c r="AK1863" s="75">
        <f t="shared" si="193"/>
        <v>-47.025780846393957</v>
      </c>
      <c r="AN1863" s="64"/>
      <c r="AQ1863" s="64"/>
      <c r="AR1863" s="75">
        <f>(SQRT((SIN(RADIANS(90-DEGREES(ASIN(AD1863/2000))))*SQRT(2*Basic!$C$4*9.81)*Tool!$B$125*SIN(RADIANS(90-DEGREES(ASIN(AD1863/2000))))*SQRT(2*Basic!$C$4*9.81)*Tool!$B$125)+(COS(RADIANS(90-DEGREES(ASIN(AD1863/2000))))*SQRT(2*Basic!$C$4*9.81)*COS(RADIANS(90-DEGREES(ASIN(AD1863/2000))))*SQRT(2*Basic!$C$4*9.81))))*(SQRT((SIN(RADIANS(90-DEGREES(ASIN(AD1863/2000))))*SQRT(2*Basic!$C$4*9.81)*Tool!$B$125*SIN(RADIANS(90-DEGREES(ASIN(AD1863/2000))))*SQRT(2*Basic!$C$4*9.81)*Tool!$B$125)+(COS(RADIANS(90-DEGREES(ASIN(AD1863/2000))))*SQRT(2*Basic!$C$4*9.81)*COS(RADIANS(90-DEGREES(ASIN(AD1863/2000))))*SQRT(2*Basic!$C$4*9.81))))/(2*9.81)</f>
        <v>1.7561217268900002</v>
      </c>
      <c r="AS1863" s="75">
        <f>(1/9.81)*((SQRT((SIN(RADIANS(90-DEGREES(ASIN(AD1863/2000))))*SQRT(2*Basic!$C$4*9.81)*Tool!$B$125*SIN(RADIANS(90-DEGREES(ASIN(AD1863/2000))))*SQRT(2*Basic!$C$4*9.81)*Tool!$B$125)+(COS(RADIANS(90-DEGREES(ASIN(AD1863/2000))))*SQRT(2*Basic!$C$4*9.81)*COS(RADIANS(90-DEGREES(ASIN(AD1863/2000))))*SQRT(2*Basic!$C$4*9.81))))*SIN(RADIANS(AK1863))+(SQRT(((SQRT((SIN(RADIANS(90-DEGREES(ASIN(AD1863/2000))))*SQRT(2*Basic!$C$4*9.81)*Tool!$B$125*SIN(RADIANS(90-DEGREES(ASIN(AD1863/2000))))*SQRT(2*Basic!$C$4*9.81)*Tool!$B$125)+(COS(RADIANS(90-DEGREES(ASIN(AD1863/2000))))*SQRT(2*Basic!$C$4*9.81)*COS(RADIANS(90-DEGREES(ASIN(AD1863/2000))))*SQRT(2*Basic!$C$4*9.81))))*SIN(RADIANS(AK1863))*(SQRT((SIN(RADIANS(90-DEGREES(ASIN(AD1863/2000))))*SQRT(2*Basic!$C$4*9.81)*Tool!$B$125*SIN(RADIANS(90-DEGREES(ASIN(AD1863/2000))))*SQRT(2*Basic!$C$4*9.81)*Tool!$B$125)+(COS(RADIANS(90-DEGREES(ASIN(AD1863/2000))))*SQRT(2*Basic!$C$4*9.81)*COS(RADIANS(90-DEGREES(ASIN(AD1863/2000))))*SQRT(2*Basic!$C$4*9.81))))*SIN(RADIANS(AK1863)))-19.62*(-Basic!$C$3))))*(SQRT((SIN(RADIANS(90-DEGREES(ASIN(AD1863/2000))))*SQRT(2*Basic!$C$4*9.81)*Tool!$B$125*SIN(RADIANS(90-DEGREES(ASIN(AD1863/2000))))*SQRT(2*Basic!$C$4*9.81)*Tool!$B$125)+(COS(RADIANS(90-DEGREES(ASIN(AD1863/2000))))*SQRT(2*Basic!$C$4*9.81)*COS(RADIANS(90-DEGREES(ASIN(AD1863/2000))))*SQRT(2*Basic!$C$4*9.81))))*COS(RADIANS(AK1863))</f>
        <v>3.0077944494697841</v>
      </c>
    </row>
    <row r="1864" spans="6:45" x14ac:dyDescent="0.3">
      <c r="F1864">
        <v>1862</v>
      </c>
      <c r="G1864" s="31">
        <f t="shared" si="188"/>
        <v>5.4892533906994894</v>
      </c>
      <c r="H1864" s="35">
        <f>Tool!$E$10+('Trajectory Map'!G1864*SIN(RADIANS(90-2*DEGREES(ASIN($D$5/2000))))/COS(RADIANS(90-2*DEGREES(ASIN($D$5/2000))))-('Trajectory Map'!G1864*'Trajectory Map'!G1864/((VLOOKUP($D$5,$AD$3:$AR$2002,15,FALSE)*4*COS(RADIANS(90-2*DEGREES(ASIN($D$5/2000))))*COS(RADIANS(90-2*DEGREES(ASIN($D$5/2000))))))))</f>
        <v>0.82252549714462031</v>
      </c>
      <c r="AD1864" s="33">
        <f t="shared" si="192"/>
        <v>1862</v>
      </c>
      <c r="AE1864" s="33">
        <f t="shared" si="189"/>
        <v>730.03835515676849</v>
      </c>
      <c r="AH1864" s="33">
        <f t="shared" si="190"/>
        <v>68.591237070724105</v>
      </c>
      <c r="AI1864" s="33">
        <f t="shared" si="191"/>
        <v>21.408762929275895</v>
      </c>
      <c r="AK1864" s="75">
        <f t="shared" si="193"/>
        <v>-47.182474141448211</v>
      </c>
      <c r="AN1864" s="64"/>
      <c r="AQ1864" s="64"/>
      <c r="AR1864" s="75">
        <f>(SQRT((SIN(RADIANS(90-DEGREES(ASIN(AD1864/2000))))*SQRT(2*Basic!$C$4*9.81)*Tool!$B$125*SIN(RADIANS(90-DEGREES(ASIN(AD1864/2000))))*SQRT(2*Basic!$C$4*9.81)*Tool!$B$125)+(COS(RADIANS(90-DEGREES(ASIN(AD1864/2000))))*SQRT(2*Basic!$C$4*9.81)*COS(RADIANS(90-DEGREES(ASIN(AD1864/2000))))*SQRT(2*Basic!$C$4*9.81))))*(SQRT((SIN(RADIANS(90-DEGREES(ASIN(AD1864/2000))))*SQRT(2*Basic!$C$4*9.81)*Tool!$B$125*SIN(RADIANS(90-DEGREES(ASIN(AD1864/2000))))*SQRT(2*Basic!$C$4*9.81)*Tool!$B$125)+(COS(RADIANS(90-DEGREES(ASIN(AD1864/2000))))*SQRT(2*Basic!$C$4*9.81)*COS(RADIANS(90-DEGREES(ASIN(AD1864/2000))))*SQRT(2*Basic!$C$4*9.81))))/(2*9.81)</f>
        <v>1.7571198259599996</v>
      </c>
      <c r="AS1864" s="75">
        <f>(1/9.81)*((SQRT((SIN(RADIANS(90-DEGREES(ASIN(AD1864/2000))))*SQRT(2*Basic!$C$4*9.81)*Tool!$B$125*SIN(RADIANS(90-DEGREES(ASIN(AD1864/2000))))*SQRT(2*Basic!$C$4*9.81)*Tool!$B$125)+(COS(RADIANS(90-DEGREES(ASIN(AD1864/2000))))*SQRT(2*Basic!$C$4*9.81)*COS(RADIANS(90-DEGREES(ASIN(AD1864/2000))))*SQRT(2*Basic!$C$4*9.81))))*SIN(RADIANS(AK1864))+(SQRT(((SQRT((SIN(RADIANS(90-DEGREES(ASIN(AD1864/2000))))*SQRT(2*Basic!$C$4*9.81)*Tool!$B$125*SIN(RADIANS(90-DEGREES(ASIN(AD1864/2000))))*SQRT(2*Basic!$C$4*9.81)*Tool!$B$125)+(COS(RADIANS(90-DEGREES(ASIN(AD1864/2000))))*SQRT(2*Basic!$C$4*9.81)*COS(RADIANS(90-DEGREES(ASIN(AD1864/2000))))*SQRT(2*Basic!$C$4*9.81))))*SIN(RADIANS(AK1864))*(SQRT((SIN(RADIANS(90-DEGREES(ASIN(AD1864/2000))))*SQRT(2*Basic!$C$4*9.81)*Tool!$B$125*SIN(RADIANS(90-DEGREES(ASIN(AD1864/2000))))*SQRT(2*Basic!$C$4*9.81)*Tool!$B$125)+(COS(RADIANS(90-DEGREES(ASIN(AD1864/2000))))*SQRT(2*Basic!$C$4*9.81)*COS(RADIANS(90-DEGREES(ASIN(AD1864/2000))))*SQRT(2*Basic!$C$4*9.81))))*SIN(RADIANS(AK1864)))-19.62*(-Basic!$C$3))))*(SQRT((SIN(RADIANS(90-DEGREES(ASIN(AD1864/2000))))*SQRT(2*Basic!$C$4*9.81)*Tool!$B$125*SIN(RADIANS(90-DEGREES(ASIN(AD1864/2000))))*SQRT(2*Basic!$C$4*9.81)*Tool!$B$125)+(COS(RADIANS(90-DEGREES(ASIN(AD1864/2000))))*SQRT(2*Basic!$C$4*9.81)*COS(RADIANS(90-DEGREES(ASIN(AD1864/2000))))*SQRT(2*Basic!$C$4*9.81))))*COS(RADIANS(AK1864))</f>
        <v>2.9966850433871954</v>
      </c>
    </row>
    <row r="1865" spans="6:45" x14ac:dyDescent="0.3">
      <c r="F1865">
        <v>1863</v>
      </c>
      <c r="G1865" s="31">
        <f t="shared" si="188"/>
        <v>5.4922014322627009</v>
      </c>
      <c r="H1865" s="35">
        <f>Tool!$E$10+('Trajectory Map'!G1865*SIN(RADIANS(90-2*DEGREES(ASIN($D$5/2000))))/COS(RADIANS(90-2*DEGREES(ASIN($D$5/2000))))-('Trajectory Map'!G1865*'Trajectory Map'!G1865/((VLOOKUP($D$5,$AD$3:$AR$2002,15,FALSE)*4*COS(RADIANS(90-2*DEGREES(ASIN($D$5/2000))))*COS(RADIANS(90-2*DEGREES(ASIN($D$5/2000))))))))</f>
        <v>0.81652787623474943</v>
      </c>
      <c r="AD1865" s="33">
        <f t="shared" si="192"/>
        <v>1863</v>
      </c>
      <c r="AE1865" s="33">
        <f t="shared" si="189"/>
        <v>727.48264584112246</v>
      </c>
      <c r="AH1865" s="33">
        <f t="shared" si="190"/>
        <v>68.669857921447488</v>
      </c>
      <c r="AI1865" s="33">
        <f t="shared" si="191"/>
        <v>21.330142078552512</v>
      </c>
      <c r="AK1865" s="75">
        <f t="shared" si="193"/>
        <v>-47.339715842894975</v>
      </c>
      <c r="AN1865" s="64"/>
      <c r="AQ1865" s="64"/>
      <c r="AR1865" s="75">
        <f>(SQRT((SIN(RADIANS(90-DEGREES(ASIN(AD1865/2000))))*SQRT(2*Basic!$C$4*9.81)*Tool!$B$125*SIN(RADIANS(90-DEGREES(ASIN(AD1865/2000))))*SQRT(2*Basic!$C$4*9.81)*Tool!$B$125)+(COS(RADIANS(90-DEGREES(ASIN(AD1865/2000))))*SQRT(2*Basic!$C$4*9.81)*COS(RADIANS(90-DEGREES(ASIN(AD1865/2000))))*SQRT(2*Basic!$C$4*9.81))))*(SQRT((SIN(RADIANS(90-DEGREES(ASIN(AD1865/2000))))*SQRT(2*Basic!$C$4*9.81)*Tool!$B$125*SIN(RADIANS(90-DEGREES(ASIN(AD1865/2000))))*SQRT(2*Basic!$C$4*9.81)*Tool!$B$125)+(COS(RADIANS(90-DEGREES(ASIN(AD1865/2000))))*SQRT(2*Basic!$C$4*9.81)*COS(RADIANS(90-DEGREES(ASIN(AD1865/2000))))*SQRT(2*Basic!$C$4*9.81))))/(2*9.81)</f>
        <v>1.75811846121</v>
      </c>
      <c r="AS1865" s="75">
        <f>(1/9.81)*((SQRT((SIN(RADIANS(90-DEGREES(ASIN(AD1865/2000))))*SQRT(2*Basic!$C$4*9.81)*Tool!$B$125*SIN(RADIANS(90-DEGREES(ASIN(AD1865/2000))))*SQRT(2*Basic!$C$4*9.81)*Tool!$B$125)+(COS(RADIANS(90-DEGREES(ASIN(AD1865/2000))))*SQRT(2*Basic!$C$4*9.81)*COS(RADIANS(90-DEGREES(ASIN(AD1865/2000))))*SQRT(2*Basic!$C$4*9.81))))*SIN(RADIANS(AK1865))+(SQRT(((SQRT((SIN(RADIANS(90-DEGREES(ASIN(AD1865/2000))))*SQRT(2*Basic!$C$4*9.81)*Tool!$B$125*SIN(RADIANS(90-DEGREES(ASIN(AD1865/2000))))*SQRT(2*Basic!$C$4*9.81)*Tool!$B$125)+(COS(RADIANS(90-DEGREES(ASIN(AD1865/2000))))*SQRT(2*Basic!$C$4*9.81)*COS(RADIANS(90-DEGREES(ASIN(AD1865/2000))))*SQRT(2*Basic!$C$4*9.81))))*SIN(RADIANS(AK1865))*(SQRT((SIN(RADIANS(90-DEGREES(ASIN(AD1865/2000))))*SQRT(2*Basic!$C$4*9.81)*Tool!$B$125*SIN(RADIANS(90-DEGREES(ASIN(AD1865/2000))))*SQRT(2*Basic!$C$4*9.81)*Tool!$B$125)+(COS(RADIANS(90-DEGREES(ASIN(AD1865/2000))))*SQRT(2*Basic!$C$4*9.81)*COS(RADIANS(90-DEGREES(ASIN(AD1865/2000))))*SQRT(2*Basic!$C$4*9.81))))*SIN(RADIANS(AK1865)))-19.62*(-Basic!$C$3))))*(SQRT((SIN(RADIANS(90-DEGREES(ASIN(AD1865/2000))))*SQRT(2*Basic!$C$4*9.81)*Tool!$B$125*SIN(RADIANS(90-DEGREES(ASIN(AD1865/2000))))*SQRT(2*Basic!$C$4*9.81)*Tool!$B$125)+(COS(RADIANS(90-DEGREES(ASIN(AD1865/2000))))*SQRT(2*Basic!$C$4*9.81)*COS(RADIANS(90-DEGREES(ASIN(AD1865/2000))))*SQRT(2*Basic!$C$4*9.81))))*COS(RADIANS(AK1865))</f>
        <v>2.9855353193545944</v>
      </c>
    </row>
    <row r="1866" spans="6:45" x14ac:dyDescent="0.3">
      <c r="F1866">
        <v>1864</v>
      </c>
      <c r="G1866" s="31">
        <f t="shared" si="188"/>
        <v>5.4951494738259123</v>
      </c>
      <c r="H1866" s="35">
        <f>Tool!$E$10+('Trajectory Map'!G1866*SIN(RADIANS(90-2*DEGREES(ASIN($D$5/2000))))/COS(RADIANS(90-2*DEGREES(ASIN($D$5/2000))))-('Trajectory Map'!G1866*'Trajectory Map'!G1866/((VLOOKUP($D$5,$AD$3:$AR$2002,15,FALSE)*4*COS(RADIANS(90-2*DEGREES(ASIN($D$5/2000))))*COS(RADIANS(90-2*DEGREES(ASIN($D$5/2000))))))))</f>
        <v>0.81052680173136515</v>
      </c>
      <c r="AD1866" s="33">
        <f t="shared" si="192"/>
        <v>1864</v>
      </c>
      <c r="AE1866" s="33">
        <f t="shared" si="189"/>
        <v>724.91654692109216</v>
      </c>
      <c r="AH1866" s="33">
        <f t="shared" si="190"/>
        <v>68.748756024317345</v>
      </c>
      <c r="AI1866" s="33">
        <f t="shared" si="191"/>
        <v>21.251243975682655</v>
      </c>
      <c r="AK1866" s="75">
        <f t="shared" si="193"/>
        <v>-47.49751204863469</v>
      </c>
      <c r="AN1866" s="64"/>
      <c r="AQ1866" s="64"/>
      <c r="AR1866" s="75">
        <f>(SQRT((SIN(RADIANS(90-DEGREES(ASIN(AD1866/2000))))*SQRT(2*Basic!$C$4*9.81)*Tool!$B$125*SIN(RADIANS(90-DEGREES(ASIN(AD1866/2000))))*SQRT(2*Basic!$C$4*9.81)*Tool!$B$125)+(COS(RADIANS(90-DEGREES(ASIN(AD1866/2000))))*SQRT(2*Basic!$C$4*9.81)*COS(RADIANS(90-DEGREES(ASIN(AD1866/2000))))*SQRT(2*Basic!$C$4*9.81))))*(SQRT((SIN(RADIANS(90-DEGREES(ASIN(AD1866/2000))))*SQRT(2*Basic!$C$4*9.81)*Tool!$B$125*SIN(RADIANS(90-DEGREES(ASIN(AD1866/2000))))*SQRT(2*Basic!$C$4*9.81)*Tool!$B$125)+(COS(RADIANS(90-DEGREES(ASIN(AD1866/2000))))*SQRT(2*Basic!$C$4*9.81)*COS(RADIANS(90-DEGREES(ASIN(AD1866/2000))))*SQRT(2*Basic!$C$4*9.81))))/(2*9.81)</f>
        <v>1.7591176326400002</v>
      </c>
      <c r="AS1866" s="75">
        <f>(1/9.81)*((SQRT((SIN(RADIANS(90-DEGREES(ASIN(AD1866/2000))))*SQRT(2*Basic!$C$4*9.81)*Tool!$B$125*SIN(RADIANS(90-DEGREES(ASIN(AD1866/2000))))*SQRT(2*Basic!$C$4*9.81)*Tool!$B$125)+(COS(RADIANS(90-DEGREES(ASIN(AD1866/2000))))*SQRT(2*Basic!$C$4*9.81)*COS(RADIANS(90-DEGREES(ASIN(AD1866/2000))))*SQRT(2*Basic!$C$4*9.81))))*SIN(RADIANS(AK1866))+(SQRT(((SQRT((SIN(RADIANS(90-DEGREES(ASIN(AD1866/2000))))*SQRT(2*Basic!$C$4*9.81)*Tool!$B$125*SIN(RADIANS(90-DEGREES(ASIN(AD1866/2000))))*SQRT(2*Basic!$C$4*9.81)*Tool!$B$125)+(COS(RADIANS(90-DEGREES(ASIN(AD1866/2000))))*SQRT(2*Basic!$C$4*9.81)*COS(RADIANS(90-DEGREES(ASIN(AD1866/2000))))*SQRT(2*Basic!$C$4*9.81))))*SIN(RADIANS(AK1866))*(SQRT((SIN(RADIANS(90-DEGREES(ASIN(AD1866/2000))))*SQRT(2*Basic!$C$4*9.81)*Tool!$B$125*SIN(RADIANS(90-DEGREES(ASIN(AD1866/2000))))*SQRT(2*Basic!$C$4*9.81)*Tool!$B$125)+(COS(RADIANS(90-DEGREES(ASIN(AD1866/2000))))*SQRT(2*Basic!$C$4*9.81)*COS(RADIANS(90-DEGREES(ASIN(AD1866/2000))))*SQRT(2*Basic!$C$4*9.81))))*SIN(RADIANS(AK1866)))-19.62*(-Basic!$C$3))))*(SQRT((SIN(RADIANS(90-DEGREES(ASIN(AD1866/2000))))*SQRT(2*Basic!$C$4*9.81)*Tool!$B$125*SIN(RADIANS(90-DEGREES(ASIN(AD1866/2000))))*SQRT(2*Basic!$C$4*9.81)*Tool!$B$125)+(COS(RADIANS(90-DEGREES(ASIN(AD1866/2000))))*SQRT(2*Basic!$C$4*9.81)*COS(RADIANS(90-DEGREES(ASIN(AD1866/2000))))*SQRT(2*Basic!$C$4*9.81))))*COS(RADIANS(AK1866))</f>
        <v>2.9743448941852808</v>
      </c>
    </row>
    <row r="1867" spans="6:45" x14ac:dyDescent="0.3">
      <c r="F1867">
        <v>1865</v>
      </c>
      <c r="G1867" s="31">
        <f t="shared" si="188"/>
        <v>5.4980975153891238</v>
      </c>
      <c r="H1867" s="35">
        <f>Tool!$E$10+('Trajectory Map'!G1867*SIN(RADIANS(90-2*DEGREES(ASIN($D$5/2000))))/COS(RADIANS(90-2*DEGREES(ASIN($D$5/2000))))-('Trajectory Map'!G1867*'Trajectory Map'!G1867/((VLOOKUP($D$5,$AD$3:$AR$2002,15,FALSE)*4*COS(RADIANS(90-2*DEGREES(ASIN($D$5/2000))))*COS(RADIANS(90-2*DEGREES(ASIN($D$5/2000))))))))</f>
        <v>0.8045222736344666</v>
      </c>
      <c r="AD1867" s="33">
        <f t="shared" si="192"/>
        <v>1865</v>
      </c>
      <c r="AE1867" s="33">
        <f t="shared" si="189"/>
        <v>722.33994767007039</v>
      </c>
      <c r="AH1867" s="33">
        <f t="shared" si="190"/>
        <v>68.827934484540521</v>
      </c>
      <c r="AI1867" s="33">
        <f t="shared" si="191"/>
        <v>21.172065515459479</v>
      </c>
      <c r="AK1867" s="75">
        <f t="shared" si="193"/>
        <v>-47.655868969081041</v>
      </c>
      <c r="AN1867" s="64"/>
      <c r="AQ1867" s="64"/>
      <c r="AR1867" s="75">
        <f>(SQRT((SIN(RADIANS(90-DEGREES(ASIN(AD1867/2000))))*SQRT(2*Basic!$C$4*9.81)*Tool!$B$125*SIN(RADIANS(90-DEGREES(ASIN(AD1867/2000))))*SQRT(2*Basic!$C$4*9.81)*Tool!$B$125)+(COS(RADIANS(90-DEGREES(ASIN(AD1867/2000))))*SQRT(2*Basic!$C$4*9.81)*COS(RADIANS(90-DEGREES(ASIN(AD1867/2000))))*SQRT(2*Basic!$C$4*9.81))))*(SQRT((SIN(RADIANS(90-DEGREES(ASIN(AD1867/2000))))*SQRT(2*Basic!$C$4*9.81)*Tool!$B$125*SIN(RADIANS(90-DEGREES(ASIN(AD1867/2000))))*SQRT(2*Basic!$C$4*9.81)*Tool!$B$125)+(COS(RADIANS(90-DEGREES(ASIN(AD1867/2000))))*SQRT(2*Basic!$C$4*9.81)*COS(RADIANS(90-DEGREES(ASIN(AD1867/2000))))*SQRT(2*Basic!$C$4*9.81))))/(2*9.81)</f>
        <v>1.7601173402499999</v>
      </c>
      <c r="AS1867" s="75">
        <f>(1/9.81)*((SQRT((SIN(RADIANS(90-DEGREES(ASIN(AD1867/2000))))*SQRT(2*Basic!$C$4*9.81)*Tool!$B$125*SIN(RADIANS(90-DEGREES(ASIN(AD1867/2000))))*SQRT(2*Basic!$C$4*9.81)*Tool!$B$125)+(COS(RADIANS(90-DEGREES(ASIN(AD1867/2000))))*SQRT(2*Basic!$C$4*9.81)*COS(RADIANS(90-DEGREES(ASIN(AD1867/2000))))*SQRT(2*Basic!$C$4*9.81))))*SIN(RADIANS(AK1867))+(SQRT(((SQRT((SIN(RADIANS(90-DEGREES(ASIN(AD1867/2000))))*SQRT(2*Basic!$C$4*9.81)*Tool!$B$125*SIN(RADIANS(90-DEGREES(ASIN(AD1867/2000))))*SQRT(2*Basic!$C$4*9.81)*Tool!$B$125)+(COS(RADIANS(90-DEGREES(ASIN(AD1867/2000))))*SQRT(2*Basic!$C$4*9.81)*COS(RADIANS(90-DEGREES(ASIN(AD1867/2000))))*SQRT(2*Basic!$C$4*9.81))))*SIN(RADIANS(AK1867))*(SQRT((SIN(RADIANS(90-DEGREES(ASIN(AD1867/2000))))*SQRT(2*Basic!$C$4*9.81)*Tool!$B$125*SIN(RADIANS(90-DEGREES(ASIN(AD1867/2000))))*SQRT(2*Basic!$C$4*9.81)*Tool!$B$125)+(COS(RADIANS(90-DEGREES(ASIN(AD1867/2000))))*SQRT(2*Basic!$C$4*9.81)*COS(RADIANS(90-DEGREES(ASIN(AD1867/2000))))*SQRT(2*Basic!$C$4*9.81))))*SIN(RADIANS(AK1867)))-19.62*(-Basic!$C$3))))*(SQRT((SIN(RADIANS(90-DEGREES(ASIN(AD1867/2000))))*SQRT(2*Basic!$C$4*9.81)*Tool!$B$125*SIN(RADIANS(90-DEGREES(ASIN(AD1867/2000))))*SQRT(2*Basic!$C$4*9.81)*Tool!$B$125)+(COS(RADIANS(90-DEGREES(ASIN(AD1867/2000))))*SQRT(2*Basic!$C$4*9.81)*COS(RADIANS(90-DEGREES(ASIN(AD1867/2000))))*SQRT(2*Basic!$C$4*9.81))))*COS(RADIANS(AK1867))</f>
        <v>2.9631133770769833</v>
      </c>
    </row>
    <row r="1868" spans="6:45" x14ac:dyDescent="0.3">
      <c r="F1868">
        <v>1866</v>
      </c>
      <c r="G1868" s="31">
        <f t="shared" si="188"/>
        <v>5.5010455569523344</v>
      </c>
      <c r="H1868" s="35">
        <f>Tool!$E$10+('Trajectory Map'!G1868*SIN(RADIANS(90-2*DEGREES(ASIN($D$5/2000))))/COS(RADIANS(90-2*DEGREES(ASIN($D$5/2000))))-('Trajectory Map'!G1868*'Trajectory Map'!G1868/((VLOOKUP($D$5,$AD$3:$AR$2002,15,FALSE)*4*COS(RADIANS(90-2*DEGREES(ASIN($D$5/2000))))*COS(RADIANS(90-2*DEGREES(ASIN($D$5/2000))))))))</f>
        <v>0.79851429194405554</v>
      </c>
      <c r="AD1868" s="33">
        <f t="shared" si="192"/>
        <v>1866</v>
      </c>
      <c r="AE1868" s="33">
        <f t="shared" si="189"/>
        <v>719.75273531956793</v>
      </c>
      <c r="AH1868" s="33">
        <f t="shared" si="190"/>
        <v>68.907396465043277</v>
      </c>
      <c r="AI1868" s="33">
        <f t="shared" si="191"/>
        <v>21.092603534956723</v>
      </c>
      <c r="AK1868" s="75">
        <f t="shared" si="193"/>
        <v>-47.814792930086554</v>
      </c>
      <c r="AN1868" s="64"/>
      <c r="AQ1868" s="64"/>
      <c r="AR1868" s="75">
        <f>(SQRT((SIN(RADIANS(90-DEGREES(ASIN(AD1868/2000))))*SQRT(2*Basic!$C$4*9.81)*Tool!$B$125*SIN(RADIANS(90-DEGREES(ASIN(AD1868/2000))))*SQRT(2*Basic!$C$4*9.81)*Tool!$B$125)+(COS(RADIANS(90-DEGREES(ASIN(AD1868/2000))))*SQRT(2*Basic!$C$4*9.81)*COS(RADIANS(90-DEGREES(ASIN(AD1868/2000))))*SQRT(2*Basic!$C$4*9.81))))*(SQRT((SIN(RADIANS(90-DEGREES(ASIN(AD1868/2000))))*SQRT(2*Basic!$C$4*9.81)*Tool!$B$125*SIN(RADIANS(90-DEGREES(ASIN(AD1868/2000))))*SQRT(2*Basic!$C$4*9.81)*Tool!$B$125)+(COS(RADIANS(90-DEGREES(ASIN(AD1868/2000))))*SQRT(2*Basic!$C$4*9.81)*COS(RADIANS(90-DEGREES(ASIN(AD1868/2000))))*SQRT(2*Basic!$C$4*9.81))))/(2*9.81)</f>
        <v>1.7611175840400002</v>
      </c>
      <c r="AS1868" s="75">
        <f>(1/9.81)*((SQRT((SIN(RADIANS(90-DEGREES(ASIN(AD1868/2000))))*SQRT(2*Basic!$C$4*9.81)*Tool!$B$125*SIN(RADIANS(90-DEGREES(ASIN(AD1868/2000))))*SQRT(2*Basic!$C$4*9.81)*Tool!$B$125)+(COS(RADIANS(90-DEGREES(ASIN(AD1868/2000))))*SQRT(2*Basic!$C$4*9.81)*COS(RADIANS(90-DEGREES(ASIN(AD1868/2000))))*SQRT(2*Basic!$C$4*9.81))))*SIN(RADIANS(AK1868))+(SQRT(((SQRT((SIN(RADIANS(90-DEGREES(ASIN(AD1868/2000))))*SQRT(2*Basic!$C$4*9.81)*Tool!$B$125*SIN(RADIANS(90-DEGREES(ASIN(AD1868/2000))))*SQRT(2*Basic!$C$4*9.81)*Tool!$B$125)+(COS(RADIANS(90-DEGREES(ASIN(AD1868/2000))))*SQRT(2*Basic!$C$4*9.81)*COS(RADIANS(90-DEGREES(ASIN(AD1868/2000))))*SQRT(2*Basic!$C$4*9.81))))*SIN(RADIANS(AK1868))*(SQRT((SIN(RADIANS(90-DEGREES(ASIN(AD1868/2000))))*SQRT(2*Basic!$C$4*9.81)*Tool!$B$125*SIN(RADIANS(90-DEGREES(ASIN(AD1868/2000))))*SQRT(2*Basic!$C$4*9.81)*Tool!$B$125)+(COS(RADIANS(90-DEGREES(ASIN(AD1868/2000))))*SQRT(2*Basic!$C$4*9.81)*COS(RADIANS(90-DEGREES(ASIN(AD1868/2000))))*SQRT(2*Basic!$C$4*9.81))))*SIN(RADIANS(AK1868)))-19.62*(-Basic!$C$3))))*(SQRT((SIN(RADIANS(90-DEGREES(ASIN(AD1868/2000))))*SQRT(2*Basic!$C$4*9.81)*Tool!$B$125*SIN(RADIANS(90-DEGREES(ASIN(AD1868/2000))))*SQRT(2*Basic!$C$4*9.81)*Tool!$B$125)+(COS(RADIANS(90-DEGREES(ASIN(AD1868/2000))))*SQRT(2*Basic!$C$4*9.81)*COS(RADIANS(90-DEGREES(ASIN(AD1868/2000))))*SQRT(2*Basic!$C$4*9.81))))*COS(RADIANS(AK1868))</f>
        <v>2.9518403694123778</v>
      </c>
    </row>
    <row r="1869" spans="6:45" x14ac:dyDescent="0.3">
      <c r="F1869">
        <v>1867</v>
      </c>
      <c r="G1869" s="31">
        <f t="shared" si="188"/>
        <v>5.5039935985155459</v>
      </c>
      <c r="H1869" s="35">
        <f>Tool!$E$10+('Trajectory Map'!G1869*SIN(RADIANS(90-2*DEGREES(ASIN($D$5/2000))))/COS(RADIANS(90-2*DEGREES(ASIN($D$5/2000))))-('Trajectory Map'!G1869*'Trajectory Map'!G1869/((VLOOKUP($D$5,$AD$3:$AR$2002,15,FALSE)*4*COS(RADIANS(90-2*DEGREES(ASIN($D$5/2000))))*COS(RADIANS(90-2*DEGREES(ASIN($D$5/2000))))))))</f>
        <v>0.79250285666012843</v>
      </c>
      <c r="AD1869" s="33">
        <f t="shared" si="192"/>
        <v>1867</v>
      </c>
      <c r="AE1869" s="33">
        <f t="shared" si="189"/>
        <v>717.15479500593176</v>
      </c>
      <c r="AH1869" s="33">
        <f t="shared" si="190"/>
        <v>68.987145187983089</v>
      </c>
      <c r="AI1869" s="33">
        <f t="shared" si="191"/>
        <v>21.012854812016911</v>
      </c>
      <c r="AK1869" s="75">
        <f t="shared" si="193"/>
        <v>-47.974290375966177</v>
      </c>
      <c r="AN1869" s="64"/>
      <c r="AQ1869" s="64"/>
      <c r="AR1869" s="75">
        <f>(SQRT((SIN(RADIANS(90-DEGREES(ASIN(AD1869/2000))))*SQRT(2*Basic!$C$4*9.81)*Tool!$B$125*SIN(RADIANS(90-DEGREES(ASIN(AD1869/2000))))*SQRT(2*Basic!$C$4*9.81)*Tool!$B$125)+(COS(RADIANS(90-DEGREES(ASIN(AD1869/2000))))*SQRT(2*Basic!$C$4*9.81)*COS(RADIANS(90-DEGREES(ASIN(AD1869/2000))))*SQRT(2*Basic!$C$4*9.81))))*(SQRT((SIN(RADIANS(90-DEGREES(ASIN(AD1869/2000))))*SQRT(2*Basic!$C$4*9.81)*Tool!$B$125*SIN(RADIANS(90-DEGREES(ASIN(AD1869/2000))))*SQRT(2*Basic!$C$4*9.81)*Tool!$B$125)+(COS(RADIANS(90-DEGREES(ASIN(AD1869/2000))))*SQRT(2*Basic!$C$4*9.81)*COS(RADIANS(90-DEGREES(ASIN(AD1869/2000))))*SQRT(2*Basic!$C$4*9.81))))/(2*9.81)</f>
        <v>1.7621183640099998</v>
      </c>
      <c r="AS1869" s="75">
        <f>(1/9.81)*((SQRT((SIN(RADIANS(90-DEGREES(ASIN(AD1869/2000))))*SQRT(2*Basic!$C$4*9.81)*Tool!$B$125*SIN(RADIANS(90-DEGREES(ASIN(AD1869/2000))))*SQRT(2*Basic!$C$4*9.81)*Tool!$B$125)+(COS(RADIANS(90-DEGREES(ASIN(AD1869/2000))))*SQRT(2*Basic!$C$4*9.81)*COS(RADIANS(90-DEGREES(ASIN(AD1869/2000))))*SQRT(2*Basic!$C$4*9.81))))*SIN(RADIANS(AK1869))+(SQRT(((SQRT((SIN(RADIANS(90-DEGREES(ASIN(AD1869/2000))))*SQRT(2*Basic!$C$4*9.81)*Tool!$B$125*SIN(RADIANS(90-DEGREES(ASIN(AD1869/2000))))*SQRT(2*Basic!$C$4*9.81)*Tool!$B$125)+(COS(RADIANS(90-DEGREES(ASIN(AD1869/2000))))*SQRT(2*Basic!$C$4*9.81)*COS(RADIANS(90-DEGREES(ASIN(AD1869/2000))))*SQRT(2*Basic!$C$4*9.81))))*SIN(RADIANS(AK1869))*(SQRT((SIN(RADIANS(90-DEGREES(ASIN(AD1869/2000))))*SQRT(2*Basic!$C$4*9.81)*Tool!$B$125*SIN(RADIANS(90-DEGREES(ASIN(AD1869/2000))))*SQRT(2*Basic!$C$4*9.81)*Tool!$B$125)+(COS(RADIANS(90-DEGREES(ASIN(AD1869/2000))))*SQRT(2*Basic!$C$4*9.81)*COS(RADIANS(90-DEGREES(ASIN(AD1869/2000))))*SQRT(2*Basic!$C$4*9.81))))*SIN(RADIANS(AK1869)))-19.62*(-Basic!$C$3))))*(SQRT((SIN(RADIANS(90-DEGREES(ASIN(AD1869/2000))))*SQRT(2*Basic!$C$4*9.81)*Tool!$B$125*SIN(RADIANS(90-DEGREES(ASIN(AD1869/2000))))*SQRT(2*Basic!$C$4*9.81)*Tool!$B$125)+(COS(RADIANS(90-DEGREES(ASIN(AD1869/2000))))*SQRT(2*Basic!$C$4*9.81)*COS(RADIANS(90-DEGREES(ASIN(AD1869/2000))))*SQRT(2*Basic!$C$4*9.81))))*COS(RADIANS(AK1869))</f>
        <v>2.9405254645529029</v>
      </c>
    </row>
    <row r="1870" spans="6:45" x14ac:dyDescent="0.3">
      <c r="F1870">
        <v>1868</v>
      </c>
      <c r="G1870" s="31">
        <f t="shared" si="188"/>
        <v>5.5069416400787574</v>
      </c>
      <c r="H1870" s="35">
        <f>Tool!$E$10+('Trajectory Map'!G1870*SIN(RADIANS(90-2*DEGREES(ASIN($D$5/2000))))/COS(RADIANS(90-2*DEGREES(ASIN($D$5/2000))))-('Trajectory Map'!G1870*'Trajectory Map'!G1870/((VLOOKUP($D$5,$AD$3:$AR$2002,15,FALSE)*4*COS(RADIANS(90-2*DEGREES(ASIN($D$5/2000))))*COS(RADIANS(90-2*DEGREES(ASIN($D$5/2000))))))))</f>
        <v>0.78648796778268792</v>
      </c>
      <c r="AD1870" s="33">
        <f t="shared" si="192"/>
        <v>1868</v>
      </c>
      <c r="AE1870" s="33">
        <f t="shared" si="189"/>
        <v>714.54600971525974</v>
      </c>
      <c r="AH1870" s="33">
        <f t="shared" si="190"/>
        <v>69.067183936311949</v>
      </c>
      <c r="AI1870" s="33">
        <f t="shared" si="191"/>
        <v>20.932816063688051</v>
      </c>
      <c r="AK1870" s="75">
        <f t="shared" si="193"/>
        <v>-48.134367872623898</v>
      </c>
      <c r="AN1870" s="64"/>
      <c r="AQ1870" s="64"/>
      <c r="AR1870" s="75">
        <f>(SQRT((SIN(RADIANS(90-DEGREES(ASIN(AD1870/2000))))*SQRT(2*Basic!$C$4*9.81)*Tool!$B$125*SIN(RADIANS(90-DEGREES(ASIN(AD1870/2000))))*SQRT(2*Basic!$C$4*9.81)*Tool!$B$125)+(COS(RADIANS(90-DEGREES(ASIN(AD1870/2000))))*SQRT(2*Basic!$C$4*9.81)*COS(RADIANS(90-DEGREES(ASIN(AD1870/2000))))*SQRT(2*Basic!$C$4*9.81))))*(SQRT((SIN(RADIANS(90-DEGREES(ASIN(AD1870/2000))))*SQRT(2*Basic!$C$4*9.81)*Tool!$B$125*SIN(RADIANS(90-DEGREES(ASIN(AD1870/2000))))*SQRT(2*Basic!$C$4*9.81)*Tool!$B$125)+(COS(RADIANS(90-DEGREES(ASIN(AD1870/2000))))*SQRT(2*Basic!$C$4*9.81)*COS(RADIANS(90-DEGREES(ASIN(AD1870/2000))))*SQRT(2*Basic!$C$4*9.81))))/(2*9.81)</f>
        <v>1.7631196801599995</v>
      </c>
      <c r="AS1870" s="75">
        <f>(1/9.81)*((SQRT((SIN(RADIANS(90-DEGREES(ASIN(AD1870/2000))))*SQRT(2*Basic!$C$4*9.81)*Tool!$B$125*SIN(RADIANS(90-DEGREES(ASIN(AD1870/2000))))*SQRT(2*Basic!$C$4*9.81)*Tool!$B$125)+(COS(RADIANS(90-DEGREES(ASIN(AD1870/2000))))*SQRT(2*Basic!$C$4*9.81)*COS(RADIANS(90-DEGREES(ASIN(AD1870/2000))))*SQRT(2*Basic!$C$4*9.81))))*SIN(RADIANS(AK1870))+(SQRT(((SQRT((SIN(RADIANS(90-DEGREES(ASIN(AD1870/2000))))*SQRT(2*Basic!$C$4*9.81)*Tool!$B$125*SIN(RADIANS(90-DEGREES(ASIN(AD1870/2000))))*SQRT(2*Basic!$C$4*9.81)*Tool!$B$125)+(COS(RADIANS(90-DEGREES(ASIN(AD1870/2000))))*SQRT(2*Basic!$C$4*9.81)*COS(RADIANS(90-DEGREES(ASIN(AD1870/2000))))*SQRT(2*Basic!$C$4*9.81))))*SIN(RADIANS(AK1870))*(SQRT((SIN(RADIANS(90-DEGREES(ASIN(AD1870/2000))))*SQRT(2*Basic!$C$4*9.81)*Tool!$B$125*SIN(RADIANS(90-DEGREES(ASIN(AD1870/2000))))*SQRT(2*Basic!$C$4*9.81)*Tool!$B$125)+(COS(RADIANS(90-DEGREES(ASIN(AD1870/2000))))*SQRT(2*Basic!$C$4*9.81)*COS(RADIANS(90-DEGREES(ASIN(AD1870/2000))))*SQRT(2*Basic!$C$4*9.81))))*SIN(RADIANS(AK1870)))-19.62*(-Basic!$C$3))))*(SQRT((SIN(RADIANS(90-DEGREES(ASIN(AD1870/2000))))*SQRT(2*Basic!$C$4*9.81)*Tool!$B$125*SIN(RADIANS(90-DEGREES(ASIN(AD1870/2000))))*SQRT(2*Basic!$C$4*9.81)*Tool!$B$125)+(COS(RADIANS(90-DEGREES(ASIN(AD1870/2000))))*SQRT(2*Basic!$C$4*9.81)*COS(RADIANS(90-DEGREES(ASIN(AD1870/2000))))*SQRT(2*Basic!$C$4*9.81))))*COS(RADIANS(AK1870))</f>
        <v>2.9291682476255545</v>
      </c>
    </row>
    <row r="1871" spans="6:45" x14ac:dyDescent="0.3">
      <c r="F1871">
        <v>1869</v>
      </c>
      <c r="G1871" s="31">
        <f t="shared" si="188"/>
        <v>5.5098896816419689</v>
      </c>
      <c r="H1871" s="35">
        <f>Tool!$E$10+('Trajectory Map'!G1871*SIN(RADIANS(90-2*DEGREES(ASIN($D$5/2000))))/COS(RADIANS(90-2*DEGREES(ASIN($D$5/2000))))-('Trajectory Map'!G1871*'Trajectory Map'!G1871/((VLOOKUP($D$5,$AD$3:$AR$2002,15,FALSE)*4*COS(RADIANS(90-2*DEGREES(ASIN($D$5/2000))))*COS(RADIANS(90-2*DEGREES(ASIN($D$5/2000))))))))</f>
        <v>0.78046962531173136</v>
      </c>
      <c r="AD1871" s="33">
        <f t="shared" si="192"/>
        <v>1869</v>
      </c>
      <c r="AE1871" s="33">
        <f t="shared" si="189"/>
        <v>711.92626022643663</v>
      </c>
      <c r="AH1871" s="33">
        <f t="shared" si="190"/>
        <v>69.147516055392742</v>
      </c>
      <c r="AI1871" s="33">
        <f t="shared" si="191"/>
        <v>20.852483944607258</v>
      </c>
      <c r="AK1871" s="75">
        <f t="shared" si="193"/>
        <v>-48.295032110785485</v>
      </c>
      <c r="AN1871" s="64"/>
      <c r="AQ1871" s="64"/>
      <c r="AR1871" s="75">
        <f>(SQRT((SIN(RADIANS(90-DEGREES(ASIN(AD1871/2000))))*SQRT(2*Basic!$C$4*9.81)*Tool!$B$125*SIN(RADIANS(90-DEGREES(ASIN(AD1871/2000))))*SQRT(2*Basic!$C$4*9.81)*Tool!$B$125)+(COS(RADIANS(90-DEGREES(ASIN(AD1871/2000))))*SQRT(2*Basic!$C$4*9.81)*COS(RADIANS(90-DEGREES(ASIN(AD1871/2000))))*SQRT(2*Basic!$C$4*9.81))))*(SQRT((SIN(RADIANS(90-DEGREES(ASIN(AD1871/2000))))*SQRT(2*Basic!$C$4*9.81)*Tool!$B$125*SIN(RADIANS(90-DEGREES(ASIN(AD1871/2000))))*SQRT(2*Basic!$C$4*9.81)*Tool!$B$125)+(COS(RADIANS(90-DEGREES(ASIN(AD1871/2000))))*SQRT(2*Basic!$C$4*9.81)*COS(RADIANS(90-DEGREES(ASIN(AD1871/2000))))*SQRT(2*Basic!$C$4*9.81))))/(2*9.81)</f>
        <v>1.7641215324900006</v>
      </c>
      <c r="AS1871" s="75">
        <f>(1/9.81)*((SQRT((SIN(RADIANS(90-DEGREES(ASIN(AD1871/2000))))*SQRT(2*Basic!$C$4*9.81)*Tool!$B$125*SIN(RADIANS(90-DEGREES(ASIN(AD1871/2000))))*SQRT(2*Basic!$C$4*9.81)*Tool!$B$125)+(COS(RADIANS(90-DEGREES(ASIN(AD1871/2000))))*SQRT(2*Basic!$C$4*9.81)*COS(RADIANS(90-DEGREES(ASIN(AD1871/2000))))*SQRT(2*Basic!$C$4*9.81))))*SIN(RADIANS(AK1871))+(SQRT(((SQRT((SIN(RADIANS(90-DEGREES(ASIN(AD1871/2000))))*SQRT(2*Basic!$C$4*9.81)*Tool!$B$125*SIN(RADIANS(90-DEGREES(ASIN(AD1871/2000))))*SQRT(2*Basic!$C$4*9.81)*Tool!$B$125)+(COS(RADIANS(90-DEGREES(ASIN(AD1871/2000))))*SQRT(2*Basic!$C$4*9.81)*COS(RADIANS(90-DEGREES(ASIN(AD1871/2000))))*SQRT(2*Basic!$C$4*9.81))))*SIN(RADIANS(AK1871))*(SQRT((SIN(RADIANS(90-DEGREES(ASIN(AD1871/2000))))*SQRT(2*Basic!$C$4*9.81)*Tool!$B$125*SIN(RADIANS(90-DEGREES(ASIN(AD1871/2000))))*SQRT(2*Basic!$C$4*9.81)*Tool!$B$125)+(COS(RADIANS(90-DEGREES(ASIN(AD1871/2000))))*SQRT(2*Basic!$C$4*9.81)*COS(RADIANS(90-DEGREES(ASIN(AD1871/2000))))*SQRT(2*Basic!$C$4*9.81))))*SIN(RADIANS(AK1871)))-19.62*(-Basic!$C$3))))*(SQRT((SIN(RADIANS(90-DEGREES(ASIN(AD1871/2000))))*SQRT(2*Basic!$C$4*9.81)*Tool!$B$125*SIN(RADIANS(90-DEGREES(ASIN(AD1871/2000))))*SQRT(2*Basic!$C$4*9.81)*Tool!$B$125)+(COS(RADIANS(90-DEGREES(ASIN(AD1871/2000))))*SQRT(2*Basic!$C$4*9.81)*COS(RADIANS(90-DEGREES(ASIN(AD1871/2000))))*SQRT(2*Basic!$C$4*9.81))))*COS(RADIANS(AK1871))</f>
        <v>2.9177682953024164</v>
      </c>
    </row>
    <row r="1872" spans="6:45" x14ac:dyDescent="0.3">
      <c r="F1872">
        <v>1870</v>
      </c>
      <c r="G1872" s="31">
        <f t="shared" si="188"/>
        <v>5.5128377232051804</v>
      </c>
      <c r="H1872" s="35">
        <f>Tool!$E$10+('Trajectory Map'!G1872*SIN(RADIANS(90-2*DEGREES(ASIN($D$5/2000))))/COS(RADIANS(90-2*DEGREES(ASIN($D$5/2000))))-('Trajectory Map'!G1872*'Trajectory Map'!G1872/((VLOOKUP($D$5,$AD$3:$AR$2002,15,FALSE)*4*COS(RADIANS(90-2*DEGREES(ASIN($D$5/2000))))*COS(RADIANS(90-2*DEGREES(ASIN($D$5/2000))))))))</f>
        <v>0.7744478292472623</v>
      </c>
      <c r="AD1872" s="33">
        <f t="shared" si="192"/>
        <v>1870</v>
      </c>
      <c r="AE1872" s="33">
        <f t="shared" si="189"/>
        <v>709.29542505221332</v>
      </c>
      <c r="AH1872" s="33">
        <f t="shared" si="190"/>
        <v>69.228144954671748</v>
      </c>
      <c r="AI1872" s="33">
        <f t="shared" si="191"/>
        <v>20.771855045328252</v>
      </c>
      <c r="AK1872" s="75">
        <f t="shared" si="193"/>
        <v>-48.456289909343496</v>
      </c>
      <c r="AN1872" s="64"/>
      <c r="AQ1872" s="64"/>
      <c r="AR1872" s="75">
        <f>(SQRT((SIN(RADIANS(90-DEGREES(ASIN(AD1872/2000))))*SQRT(2*Basic!$C$4*9.81)*Tool!$B$125*SIN(RADIANS(90-DEGREES(ASIN(AD1872/2000))))*SQRT(2*Basic!$C$4*9.81)*Tool!$B$125)+(COS(RADIANS(90-DEGREES(ASIN(AD1872/2000))))*SQRT(2*Basic!$C$4*9.81)*COS(RADIANS(90-DEGREES(ASIN(AD1872/2000))))*SQRT(2*Basic!$C$4*9.81))))*(SQRT((SIN(RADIANS(90-DEGREES(ASIN(AD1872/2000))))*SQRT(2*Basic!$C$4*9.81)*Tool!$B$125*SIN(RADIANS(90-DEGREES(ASIN(AD1872/2000))))*SQRT(2*Basic!$C$4*9.81)*Tool!$B$125)+(COS(RADIANS(90-DEGREES(ASIN(AD1872/2000))))*SQRT(2*Basic!$C$4*9.81)*COS(RADIANS(90-DEGREES(ASIN(AD1872/2000))))*SQRT(2*Basic!$C$4*9.81))))/(2*9.81)</f>
        <v>1.765123921</v>
      </c>
      <c r="AS1872" s="75">
        <f>(1/9.81)*((SQRT((SIN(RADIANS(90-DEGREES(ASIN(AD1872/2000))))*SQRT(2*Basic!$C$4*9.81)*Tool!$B$125*SIN(RADIANS(90-DEGREES(ASIN(AD1872/2000))))*SQRT(2*Basic!$C$4*9.81)*Tool!$B$125)+(COS(RADIANS(90-DEGREES(ASIN(AD1872/2000))))*SQRT(2*Basic!$C$4*9.81)*COS(RADIANS(90-DEGREES(ASIN(AD1872/2000))))*SQRT(2*Basic!$C$4*9.81))))*SIN(RADIANS(AK1872))+(SQRT(((SQRT((SIN(RADIANS(90-DEGREES(ASIN(AD1872/2000))))*SQRT(2*Basic!$C$4*9.81)*Tool!$B$125*SIN(RADIANS(90-DEGREES(ASIN(AD1872/2000))))*SQRT(2*Basic!$C$4*9.81)*Tool!$B$125)+(COS(RADIANS(90-DEGREES(ASIN(AD1872/2000))))*SQRT(2*Basic!$C$4*9.81)*COS(RADIANS(90-DEGREES(ASIN(AD1872/2000))))*SQRT(2*Basic!$C$4*9.81))))*SIN(RADIANS(AK1872))*(SQRT((SIN(RADIANS(90-DEGREES(ASIN(AD1872/2000))))*SQRT(2*Basic!$C$4*9.81)*Tool!$B$125*SIN(RADIANS(90-DEGREES(ASIN(AD1872/2000))))*SQRT(2*Basic!$C$4*9.81)*Tool!$B$125)+(COS(RADIANS(90-DEGREES(ASIN(AD1872/2000))))*SQRT(2*Basic!$C$4*9.81)*COS(RADIANS(90-DEGREES(ASIN(AD1872/2000))))*SQRT(2*Basic!$C$4*9.81))))*SIN(RADIANS(AK1872)))-19.62*(-Basic!$C$3))))*(SQRT((SIN(RADIANS(90-DEGREES(ASIN(AD1872/2000))))*SQRT(2*Basic!$C$4*9.81)*Tool!$B$125*SIN(RADIANS(90-DEGREES(ASIN(AD1872/2000))))*SQRT(2*Basic!$C$4*9.81)*Tool!$B$125)+(COS(RADIANS(90-DEGREES(ASIN(AD1872/2000))))*SQRT(2*Basic!$C$4*9.81)*COS(RADIANS(90-DEGREES(ASIN(AD1872/2000))))*SQRT(2*Basic!$C$4*9.81))))*COS(RADIANS(AK1872))</f>
        <v>2.9063251755725301</v>
      </c>
    </row>
    <row r="1873" spans="6:45" x14ac:dyDescent="0.3">
      <c r="F1873">
        <v>1871</v>
      </c>
      <c r="G1873" s="31">
        <f t="shared" si="188"/>
        <v>5.515785764768391</v>
      </c>
      <c r="H1873" s="35">
        <f>Tool!$E$10+('Trajectory Map'!G1873*SIN(RADIANS(90-2*DEGREES(ASIN($D$5/2000))))/COS(RADIANS(90-2*DEGREES(ASIN($D$5/2000))))-('Trajectory Map'!G1873*'Trajectory Map'!G1873/((VLOOKUP($D$5,$AD$3:$AR$2002,15,FALSE)*4*COS(RADIANS(90-2*DEGREES(ASIN($D$5/2000))))*COS(RADIANS(90-2*DEGREES(ASIN($D$5/2000))))))))</f>
        <v>0.76842257958928162</v>
      </c>
      <c r="AD1873" s="33">
        <f t="shared" si="192"/>
        <v>1871</v>
      </c>
      <c r="AE1873" s="33">
        <f t="shared" si="189"/>
        <v>706.65338037824461</v>
      </c>
      <c r="AH1873" s="33">
        <f t="shared" si="190"/>
        <v>69.309074109408741</v>
      </c>
      <c r="AI1873" s="33">
        <f t="shared" si="191"/>
        <v>20.690925890591259</v>
      </c>
      <c r="AK1873" s="75">
        <f t="shared" si="193"/>
        <v>-48.618148218817481</v>
      </c>
      <c r="AN1873" s="64"/>
      <c r="AQ1873" s="64"/>
      <c r="AR1873" s="75">
        <f>(SQRT((SIN(RADIANS(90-DEGREES(ASIN(AD1873/2000))))*SQRT(2*Basic!$C$4*9.81)*Tool!$B$125*SIN(RADIANS(90-DEGREES(ASIN(AD1873/2000))))*SQRT(2*Basic!$C$4*9.81)*Tool!$B$125)+(COS(RADIANS(90-DEGREES(ASIN(AD1873/2000))))*SQRT(2*Basic!$C$4*9.81)*COS(RADIANS(90-DEGREES(ASIN(AD1873/2000))))*SQRT(2*Basic!$C$4*9.81))))*(SQRT((SIN(RADIANS(90-DEGREES(ASIN(AD1873/2000))))*SQRT(2*Basic!$C$4*9.81)*Tool!$B$125*SIN(RADIANS(90-DEGREES(ASIN(AD1873/2000))))*SQRT(2*Basic!$C$4*9.81)*Tool!$B$125)+(COS(RADIANS(90-DEGREES(ASIN(AD1873/2000))))*SQRT(2*Basic!$C$4*9.81)*COS(RADIANS(90-DEGREES(ASIN(AD1873/2000))))*SQRT(2*Basic!$C$4*9.81))))/(2*9.81)</f>
        <v>1.7661268456899999</v>
      </c>
      <c r="AS1873" s="75">
        <f>(1/9.81)*((SQRT((SIN(RADIANS(90-DEGREES(ASIN(AD1873/2000))))*SQRT(2*Basic!$C$4*9.81)*Tool!$B$125*SIN(RADIANS(90-DEGREES(ASIN(AD1873/2000))))*SQRT(2*Basic!$C$4*9.81)*Tool!$B$125)+(COS(RADIANS(90-DEGREES(ASIN(AD1873/2000))))*SQRT(2*Basic!$C$4*9.81)*COS(RADIANS(90-DEGREES(ASIN(AD1873/2000))))*SQRT(2*Basic!$C$4*9.81))))*SIN(RADIANS(AK1873))+(SQRT(((SQRT((SIN(RADIANS(90-DEGREES(ASIN(AD1873/2000))))*SQRT(2*Basic!$C$4*9.81)*Tool!$B$125*SIN(RADIANS(90-DEGREES(ASIN(AD1873/2000))))*SQRT(2*Basic!$C$4*9.81)*Tool!$B$125)+(COS(RADIANS(90-DEGREES(ASIN(AD1873/2000))))*SQRT(2*Basic!$C$4*9.81)*COS(RADIANS(90-DEGREES(ASIN(AD1873/2000))))*SQRT(2*Basic!$C$4*9.81))))*SIN(RADIANS(AK1873))*(SQRT((SIN(RADIANS(90-DEGREES(ASIN(AD1873/2000))))*SQRT(2*Basic!$C$4*9.81)*Tool!$B$125*SIN(RADIANS(90-DEGREES(ASIN(AD1873/2000))))*SQRT(2*Basic!$C$4*9.81)*Tool!$B$125)+(COS(RADIANS(90-DEGREES(ASIN(AD1873/2000))))*SQRT(2*Basic!$C$4*9.81)*COS(RADIANS(90-DEGREES(ASIN(AD1873/2000))))*SQRT(2*Basic!$C$4*9.81))))*SIN(RADIANS(AK1873)))-19.62*(-Basic!$C$3))))*(SQRT((SIN(RADIANS(90-DEGREES(ASIN(AD1873/2000))))*SQRT(2*Basic!$C$4*9.81)*Tool!$B$125*SIN(RADIANS(90-DEGREES(ASIN(AD1873/2000))))*SQRT(2*Basic!$C$4*9.81)*Tool!$B$125)+(COS(RADIANS(90-DEGREES(ASIN(AD1873/2000))))*SQRT(2*Basic!$C$4*9.81)*COS(RADIANS(90-DEGREES(ASIN(AD1873/2000))))*SQRT(2*Basic!$C$4*9.81))))*COS(RADIANS(AK1873))</f>
        <v>2.8948384475059008</v>
      </c>
    </row>
    <row r="1874" spans="6:45" x14ac:dyDescent="0.3">
      <c r="F1874">
        <v>1872</v>
      </c>
      <c r="G1874" s="31">
        <f t="shared" si="188"/>
        <v>5.5187338063316025</v>
      </c>
      <c r="H1874" s="35">
        <f>Tool!$E$10+('Trajectory Map'!G1874*SIN(RADIANS(90-2*DEGREES(ASIN($D$5/2000))))/COS(RADIANS(90-2*DEGREES(ASIN($D$5/2000))))-('Trajectory Map'!G1874*'Trajectory Map'!G1874/((VLOOKUP($D$5,$AD$3:$AR$2002,15,FALSE)*4*COS(RADIANS(90-2*DEGREES(ASIN($D$5/2000))))*COS(RADIANS(90-2*DEGREES(ASIN($D$5/2000))))))))</f>
        <v>0.76239387633778399</v>
      </c>
      <c r="AD1874" s="33">
        <f t="shared" si="192"/>
        <v>1872</v>
      </c>
      <c r="AE1874" s="33">
        <f t="shared" si="189"/>
        <v>704</v>
      </c>
      <c r="AH1874" s="33">
        <f t="shared" si="190"/>
        <v>69.39030706246794</v>
      </c>
      <c r="AI1874" s="33">
        <f t="shared" si="191"/>
        <v>20.60969293753206</v>
      </c>
      <c r="AK1874" s="75">
        <f t="shared" si="193"/>
        <v>-48.78061412493588</v>
      </c>
      <c r="AN1874" s="64"/>
      <c r="AQ1874" s="64"/>
      <c r="AR1874" s="75">
        <f>(SQRT((SIN(RADIANS(90-DEGREES(ASIN(AD1874/2000))))*SQRT(2*Basic!$C$4*9.81)*Tool!$B$125*SIN(RADIANS(90-DEGREES(ASIN(AD1874/2000))))*SQRT(2*Basic!$C$4*9.81)*Tool!$B$125)+(COS(RADIANS(90-DEGREES(ASIN(AD1874/2000))))*SQRT(2*Basic!$C$4*9.81)*COS(RADIANS(90-DEGREES(ASIN(AD1874/2000))))*SQRT(2*Basic!$C$4*9.81))))*(SQRT((SIN(RADIANS(90-DEGREES(ASIN(AD1874/2000))))*SQRT(2*Basic!$C$4*9.81)*Tool!$B$125*SIN(RADIANS(90-DEGREES(ASIN(AD1874/2000))))*SQRT(2*Basic!$C$4*9.81)*Tool!$B$125)+(COS(RADIANS(90-DEGREES(ASIN(AD1874/2000))))*SQRT(2*Basic!$C$4*9.81)*COS(RADIANS(90-DEGREES(ASIN(AD1874/2000))))*SQRT(2*Basic!$C$4*9.81))))/(2*9.81)</f>
        <v>1.7671303065600008</v>
      </c>
      <c r="AS1874" s="75">
        <f>(1/9.81)*((SQRT((SIN(RADIANS(90-DEGREES(ASIN(AD1874/2000))))*SQRT(2*Basic!$C$4*9.81)*Tool!$B$125*SIN(RADIANS(90-DEGREES(ASIN(AD1874/2000))))*SQRT(2*Basic!$C$4*9.81)*Tool!$B$125)+(COS(RADIANS(90-DEGREES(ASIN(AD1874/2000))))*SQRT(2*Basic!$C$4*9.81)*COS(RADIANS(90-DEGREES(ASIN(AD1874/2000))))*SQRT(2*Basic!$C$4*9.81))))*SIN(RADIANS(AK1874))+(SQRT(((SQRT((SIN(RADIANS(90-DEGREES(ASIN(AD1874/2000))))*SQRT(2*Basic!$C$4*9.81)*Tool!$B$125*SIN(RADIANS(90-DEGREES(ASIN(AD1874/2000))))*SQRT(2*Basic!$C$4*9.81)*Tool!$B$125)+(COS(RADIANS(90-DEGREES(ASIN(AD1874/2000))))*SQRT(2*Basic!$C$4*9.81)*COS(RADIANS(90-DEGREES(ASIN(AD1874/2000))))*SQRT(2*Basic!$C$4*9.81))))*SIN(RADIANS(AK1874))*(SQRT((SIN(RADIANS(90-DEGREES(ASIN(AD1874/2000))))*SQRT(2*Basic!$C$4*9.81)*Tool!$B$125*SIN(RADIANS(90-DEGREES(ASIN(AD1874/2000))))*SQRT(2*Basic!$C$4*9.81)*Tool!$B$125)+(COS(RADIANS(90-DEGREES(ASIN(AD1874/2000))))*SQRT(2*Basic!$C$4*9.81)*COS(RADIANS(90-DEGREES(ASIN(AD1874/2000))))*SQRT(2*Basic!$C$4*9.81))))*SIN(RADIANS(AK1874)))-19.62*(-Basic!$C$3))))*(SQRT((SIN(RADIANS(90-DEGREES(ASIN(AD1874/2000))))*SQRT(2*Basic!$C$4*9.81)*Tool!$B$125*SIN(RADIANS(90-DEGREES(ASIN(AD1874/2000))))*SQRT(2*Basic!$C$4*9.81)*Tool!$B$125)+(COS(RADIANS(90-DEGREES(ASIN(AD1874/2000))))*SQRT(2*Basic!$C$4*9.81)*COS(RADIANS(90-DEGREES(ASIN(AD1874/2000))))*SQRT(2*Basic!$C$4*9.81))))*COS(RADIANS(AK1874))</f>
        <v>2.883307661009173</v>
      </c>
    </row>
    <row r="1875" spans="6:45" x14ac:dyDescent="0.3">
      <c r="F1875">
        <v>1873</v>
      </c>
      <c r="G1875" s="31">
        <f t="shared" si="188"/>
        <v>5.521681847894814</v>
      </c>
      <c r="H1875" s="35">
        <f>Tool!$E$10+('Trajectory Map'!G1875*SIN(RADIANS(90-2*DEGREES(ASIN($D$5/2000))))/COS(RADIANS(90-2*DEGREES(ASIN($D$5/2000))))-('Trajectory Map'!G1875*'Trajectory Map'!G1875/((VLOOKUP($D$5,$AD$3:$AR$2002,15,FALSE)*4*COS(RADIANS(90-2*DEGREES(ASIN($D$5/2000))))*COS(RADIANS(90-2*DEGREES(ASIN($D$5/2000))))))))</f>
        <v>0.75636171949277209</v>
      </c>
      <c r="AD1875" s="33">
        <f t="shared" si="192"/>
        <v>1873</v>
      </c>
      <c r="AE1875" s="33">
        <f t="shared" si="189"/>
        <v>701.33515525745611</v>
      </c>
      <c r="AH1875" s="33">
        <f t="shared" si="190"/>
        <v>69.471847426171792</v>
      </c>
      <c r="AI1875" s="33">
        <f t="shared" si="191"/>
        <v>20.528152573828208</v>
      </c>
      <c r="AK1875" s="75">
        <f t="shared" si="193"/>
        <v>-48.943694852343583</v>
      </c>
      <c r="AN1875" s="64"/>
      <c r="AQ1875" s="64"/>
      <c r="AR1875" s="75">
        <f>(SQRT((SIN(RADIANS(90-DEGREES(ASIN(AD1875/2000))))*SQRT(2*Basic!$C$4*9.81)*Tool!$B$125*SIN(RADIANS(90-DEGREES(ASIN(AD1875/2000))))*SQRT(2*Basic!$C$4*9.81)*Tool!$B$125)+(COS(RADIANS(90-DEGREES(ASIN(AD1875/2000))))*SQRT(2*Basic!$C$4*9.81)*COS(RADIANS(90-DEGREES(ASIN(AD1875/2000))))*SQRT(2*Basic!$C$4*9.81))))*(SQRT((SIN(RADIANS(90-DEGREES(ASIN(AD1875/2000))))*SQRT(2*Basic!$C$4*9.81)*Tool!$B$125*SIN(RADIANS(90-DEGREES(ASIN(AD1875/2000))))*SQRT(2*Basic!$C$4*9.81)*Tool!$B$125)+(COS(RADIANS(90-DEGREES(ASIN(AD1875/2000))))*SQRT(2*Basic!$C$4*9.81)*COS(RADIANS(90-DEGREES(ASIN(AD1875/2000))))*SQRT(2*Basic!$C$4*9.81))))/(2*9.81)</f>
        <v>1.7681343036100001</v>
      </c>
      <c r="AS1875" s="75">
        <f>(1/9.81)*((SQRT((SIN(RADIANS(90-DEGREES(ASIN(AD1875/2000))))*SQRT(2*Basic!$C$4*9.81)*Tool!$B$125*SIN(RADIANS(90-DEGREES(ASIN(AD1875/2000))))*SQRT(2*Basic!$C$4*9.81)*Tool!$B$125)+(COS(RADIANS(90-DEGREES(ASIN(AD1875/2000))))*SQRT(2*Basic!$C$4*9.81)*COS(RADIANS(90-DEGREES(ASIN(AD1875/2000))))*SQRT(2*Basic!$C$4*9.81))))*SIN(RADIANS(AK1875))+(SQRT(((SQRT((SIN(RADIANS(90-DEGREES(ASIN(AD1875/2000))))*SQRT(2*Basic!$C$4*9.81)*Tool!$B$125*SIN(RADIANS(90-DEGREES(ASIN(AD1875/2000))))*SQRT(2*Basic!$C$4*9.81)*Tool!$B$125)+(COS(RADIANS(90-DEGREES(ASIN(AD1875/2000))))*SQRT(2*Basic!$C$4*9.81)*COS(RADIANS(90-DEGREES(ASIN(AD1875/2000))))*SQRT(2*Basic!$C$4*9.81))))*SIN(RADIANS(AK1875))*(SQRT((SIN(RADIANS(90-DEGREES(ASIN(AD1875/2000))))*SQRT(2*Basic!$C$4*9.81)*Tool!$B$125*SIN(RADIANS(90-DEGREES(ASIN(AD1875/2000))))*SQRT(2*Basic!$C$4*9.81)*Tool!$B$125)+(COS(RADIANS(90-DEGREES(ASIN(AD1875/2000))))*SQRT(2*Basic!$C$4*9.81)*COS(RADIANS(90-DEGREES(ASIN(AD1875/2000))))*SQRT(2*Basic!$C$4*9.81))))*SIN(RADIANS(AK1875)))-19.62*(-Basic!$C$3))))*(SQRT((SIN(RADIANS(90-DEGREES(ASIN(AD1875/2000))))*SQRT(2*Basic!$C$4*9.81)*Tool!$B$125*SIN(RADIANS(90-DEGREES(ASIN(AD1875/2000))))*SQRT(2*Basic!$C$4*9.81)*Tool!$B$125)+(COS(RADIANS(90-DEGREES(ASIN(AD1875/2000))))*SQRT(2*Basic!$C$4*9.81)*COS(RADIANS(90-DEGREES(ASIN(AD1875/2000))))*SQRT(2*Basic!$C$4*9.81))))*COS(RADIANS(AK1875))</f>
        <v>2.8717323565727435</v>
      </c>
    </row>
    <row r="1876" spans="6:45" x14ac:dyDescent="0.3">
      <c r="F1876">
        <v>1874</v>
      </c>
      <c r="G1876" s="31">
        <f t="shared" si="188"/>
        <v>5.5246298894580255</v>
      </c>
      <c r="H1876" s="35">
        <f>Tool!$E$10+('Trajectory Map'!G1876*SIN(RADIANS(90-2*DEGREES(ASIN($D$5/2000))))/COS(RADIANS(90-2*DEGREES(ASIN($D$5/2000))))-('Trajectory Map'!G1876*'Trajectory Map'!G1876/((VLOOKUP($D$5,$AD$3:$AR$2002,15,FALSE)*4*COS(RADIANS(90-2*DEGREES(ASIN($D$5/2000))))*COS(RADIANS(90-2*DEGREES(ASIN($D$5/2000))))))))</f>
        <v>0.75032610905424679</v>
      </c>
      <c r="AD1876" s="33">
        <f t="shared" si="192"/>
        <v>1874</v>
      </c>
      <c r="AE1876" s="33">
        <f t="shared" si="189"/>
        <v>698.65871496747252</v>
      </c>
      <c r="AH1876" s="33">
        <f t="shared" si="190"/>
        <v>69.55369888422085</v>
      </c>
      <c r="AI1876" s="33">
        <f t="shared" si="191"/>
        <v>20.44630111577915</v>
      </c>
      <c r="AK1876" s="75">
        <f t="shared" si="193"/>
        <v>-49.1073977684417</v>
      </c>
      <c r="AN1876" s="64"/>
      <c r="AQ1876" s="64"/>
      <c r="AR1876" s="75">
        <f>(SQRT((SIN(RADIANS(90-DEGREES(ASIN(AD1876/2000))))*SQRT(2*Basic!$C$4*9.81)*Tool!$B$125*SIN(RADIANS(90-DEGREES(ASIN(AD1876/2000))))*SQRT(2*Basic!$C$4*9.81)*Tool!$B$125)+(COS(RADIANS(90-DEGREES(ASIN(AD1876/2000))))*SQRT(2*Basic!$C$4*9.81)*COS(RADIANS(90-DEGREES(ASIN(AD1876/2000))))*SQRT(2*Basic!$C$4*9.81))))*(SQRT((SIN(RADIANS(90-DEGREES(ASIN(AD1876/2000))))*SQRT(2*Basic!$C$4*9.81)*Tool!$B$125*SIN(RADIANS(90-DEGREES(ASIN(AD1876/2000))))*SQRT(2*Basic!$C$4*9.81)*Tool!$B$125)+(COS(RADIANS(90-DEGREES(ASIN(AD1876/2000))))*SQRT(2*Basic!$C$4*9.81)*COS(RADIANS(90-DEGREES(ASIN(AD1876/2000))))*SQRT(2*Basic!$C$4*9.81))))/(2*9.81)</f>
        <v>1.7691388368400001</v>
      </c>
      <c r="AS1876" s="75">
        <f>(1/9.81)*((SQRT((SIN(RADIANS(90-DEGREES(ASIN(AD1876/2000))))*SQRT(2*Basic!$C$4*9.81)*Tool!$B$125*SIN(RADIANS(90-DEGREES(ASIN(AD1876/2000))))*SQRT(2*Basic!$C$4*9.81)*Tool!$B$125)+(COS(RADIANS(90-DEGREES(ASIN(AD1876/2000))))*SQRT(2*Basic!$C$4*9.81)*COS(RADIANS(90-DEGREES(ASIN(AD1876/2000))))*SQRT(2*Basic!$C$4*9.81))))*SIN(RADIANS(AK1876))+(SQRT(((SQRT((SIN(RADIANS(90-DEGREES(ASIN(AD1876/2000))))*SQRT(2*Basic!$C$4*9.81)*Tool!$B$125*SIN(RADIANS(90-DEGREES(ASIN(AD1876/2000))))*SQRT(2*Basic!$C$4*9.81)*Tool!$B$125)+(COS(RADIANS(90-DEGREES(ASIN(AD1876/2000))))*SQRT(2*Basic!$C$4*9.81)*COS(RADIANS(90-DEGREES(ASIN(AD1876/2000))))*SQRT(2*Basic!$C$4*9.81))))*SIN(RADIANS(AK1876))*(SQRT((SIN(RADIANS(90-DEGREES(ASIN(AD1876/2000))))*SQRT(2*Basic!$C$4*9.81)*Tool!$B$125*SIN(RADIANS(90-DEGREES(ASIN(AD1876/2000))))*SQRT(2*Basic!$C$4*9.81)*Tool!$B$125)+(COS(RADIANS(90-DEGREES(ASIN(AD1876/2000))))*SQRT(2*Basic!$C$4*9.81)*COS(RADIANS(90-DEGREES(ASIN(AD1876/2000))))*SQRT(2*Basic!$C$4*9.81))))*SIN(RADIANS(AK1876)))-19.62*(-Basic!$C$3))))*(SQRT((SIN(RADIANS(90-DEGREES(ASIN(AD1876/2000))))*SQRT(2*Basic!$C$4*9.81)*Tool!$B$125*SIN(RADIANS(90-DEGREES(ASIN(AD1876/2000))))*SQRT(2*Basic!$C$4*9.81)*Tool!$B$125)+(COS(RADIANS(90-DEGREES(ASIN(AD1876/2000))))*SQRT(2*Basic!$C$4*9.81)*COS(RADIANS(90-DEGREES(ASIN(AD1876/2000))))*SQRT(2*Basic!$C$4*9.81))))*COS(RADIANS(AK1876))</f>
        <v>2.8601120650088219</v>
      </c>
    </row>
    <row r="1877" spans="6:45" x14ac:dyDescent="0.3">
      <c r="F1877">
        <v>1875</v>
      </c>
      <c r="G1877" s="31">
        <f t="shared" si="188"/>
        <v>5.5275779310212361</v>
      </c>
      <c r="H1877" s="35">
        <f>Tool!$E$10+('Trajectory Map'!G1877*SIN(RADIANS(90-2*DEGREES(ASIN($D$5/2000))))/COS(RADIANS(90-2*DEGREES(ASIN($D$5/2000))))-('Trajectory Map'!G1877*'Trajectory Map'!G1877/((VLOOKUP($D$5,$AD$3:$AR$2002,15,FALSE)*4*COS(RADIANS(90-2*DEGREES(ASIN($D$5/2000))))*COS(RADIANS(90-2*DEGREES(ASIN($D$5/2000))))))))</f>
        <v>0.7442870450222081</v>
      </c>
      <c r="AD1877" s="33">
        <f t="shared" si="192"/>
        <v>1875</v>
      </c>
      <c r="AE1877" s="33">
        <f t="shared" si="189"/>
        <v>695.97054535375275</v>
      </c>
      <c r="AH1877" s="33">
        <f t="shared" si="190"/>
        <v>69.635865193682193</v>
      </c>
      <c r="AI1877" s="33">
        <f t="shared" si="191"/>
        <v>20.364134806317807</v>
      </c>
      <c r="AK1877" s="75">
        <f t="shared" si="193"/>
        <v>-49.271730387364386</v>
      </c>
      <c r="AN1877" s="64"/>
      <c r="AQ1877" s="64"/>
      <c r="AR1877" s="75">
        <f>(SQRT((SIN(RADIANS(90-DEGREES(ASIN(AD1877/2000))))*SQRT(2*Basic!$C$4*9.81)*Tool!$B$125*SIN(RADIANS(90-DEGREES(ASIN(AD1877/2000))))*SQRT(2*Basic!$C$4*9.81)*Tool!$B$125)+(COS(RADIANS(90-DEGREES(ASIN(AD1877/2000))))*SQRT(2*Basic!$C$4*9.81)*COS(RADIANS(90-DEGREES(ASIN(AD1877/2000))))*SQRT(2*Basic!$C$4*9.81))))*(SQRT((SIN(RADIANS(90-DEGREES(ASIN(AD1877/2000))))*SQRT(2*Basic!$C$4*9.81)*Tool!$B$125*SIN(RADIANS(90-DEGREES(ASIN(AD1877/2000))))*SQRT(2*Basic!$C$4*9.81)*Tool!$B$125)+(COS(RADIANS(90-DEGREES(ASIN(AD1877/2000))))*SQRT(2*Basic!$C$4*9.81)*COS(RADIANS(90-DEGREES(ASIN(AD1877/2000))))*SQRT(2*Basic!$C$4*9.81))))/(2*9.81)</f>
        <v>1.7701439062499997</v>
      </c>
      <c r="AS1877" s="75">
        <f>(1/9.81)*((SQRT((SIN(RADIANS(90-DEGREES(ASIN(AD1877/2000))))*SQRT(2*Basic!$C$4*9.81)*Tool!$B$125*SIN(RADIANS(90-DEGREES(ASIN(AD1877/2000))))*SQRT(2*Basic!$C$4*9.81)*Tool!$B$125)+(COS(RADIANS(90-DEGREES(ASIN(AD1877/2000))))*SQRT(2*Basic!$C$4*9.81)*COS(RADIANS(90-DEGREES(ASIN(AD1877/2000))))*SQRT(2*Basic!$C$4*9.81))))*SIN(RADIANS(AK1877))+(SQRT(((SQRT((SIN(RADIANS(90-DEGREES(ASIN(AD1877/2000))))*SQRT(2*Basic!$C$4*9.81)*Tool!$B$125*SIN(RADIANS(90-DEGREES(ASIN(AD1877/2000))))*SQRT(2*Basic!$C$4*9.81)*Tool!$B$125)+(COS(RADIANS(90-DEGREES(ASIN(AD1877/2000))))*SQRT(2*Basic!$C$4*9.81)*COS(RADIANS(90-DEGREES(ASIN(AD1877/2000))))*SQRT(2*Basic!$C$4*9.81))))*SIN(RADIANS(AK1877))*(SQRT((SIN(RADIANS(90-DEGREES(ASIN(AD1877/2000))))*SQRT(2*Basic!$C$4*9.81)*Tool!$B$125*SIN(RADIANS(90-DEGREES(ASIN(AD1877/2000))))*SQRT(2*Basic!$C$4*9.81)*Tool!$B$125)+(COS(RADIANS(90-DEGREES(ASIN(AD1877/2000))))*SQRT(2*Basic!$C$4*9.81)*COS(RADIANS(90-DEGREES(ASIN(AD1877/2000))))*SQRT(2*Basic!$C$4*9.81))))*SIN(RADIANS(AK1877)))-19.62*(-Basic!$C$3))))*(SQRT((SIN(RADIANS(90-DEGREES(ASIN(AD1877/2000))))*SQRT(2*Basic!$C$4*9.81)*Tool!$B$125*SIN(RADIANS(90-DEGREES(ASIN(AD1877/2000))))*SQRT(2*Basic!$C$4*9.81)*Tool!$B$125)+(COS(RADIANS(90-DEGREES(ASIN(AD1877/2000))))*SQRT(2*Basic!$C$4*9.81)*COS(RADIANS(90-DEGREES(ASIN(AD1877/2000))))*SQRT(2*Basic!$C$4*9.81))))*COS(RADIANS(AK1877))</f>
        <v>2.8484463071801365</v>
      </c>
    </row>
    <row r="1878" spans="6:45" x14ac:dyDescent="0.3">
      <c r="F1878">
        <v>1876</v>
      </c>
      <c r="G1878" s="31">
        <f t="shared" si="188"/>
        <v>5.5305259725844484</v>
      </c>
      <c r="H1878" s="35">
        <f>Tool!$E$10+('Trajectory Map'!G1878*SIN(RADIANS(90-2*DEGREES(ASIN($D$5/2000))))/COS(RADIANS(90-2*DEGREES(ASIN($D$5/2000))))-('Trajectory Map'!G1878*'Trajectory Map'!G1878/((VLOOKUP($D$5,$AD$3:$AR$2002,15,FALSE)*4*COS(RADIANS(90-2*DEGREES(ASIN($D$5/2000))))*COS(RADIANS(90-2*DEGREES(ASIN($D$5/2000))))))))</f>
        <v>0.73824452739665247</v>
      </c>
      <c r="AD1878" s="33">
        <f t="shared" si="192"/>
        <v>1876</v>
      </c>
      <c r="AE1878" s="33">
        <f t="shared" si="189"/>
        <v>693.27050997428125</v>
      </c>
      <c r="AH1878" s="33">
        <f t="shared" si="190"/>
        <v>69.718350187049822</v>
      </c>
      <c r="AI1878" s="33">
        <f t="shared" si="191"/>
        <v>20.281649812950178</v>
      </c>
      <c r="AK1878" s="75">
        <f t="shared" si="193"/>
        <v>-49.436700374099644</v>
      </c>
      <c r="AN1878" s="64"/>
      <c r="AQ1878" s="64"/>
      <c r="AR1878" s="75">
        <f>(SQRT((SIN(RADIANS(90-DEGREES(ASIN(AD1878/2000))))*SQRT(2*Basic!$C$4*9.81)*Tool!$B$125*SIN(RADIANS(90-DEGREES(ASIN(AD1878/2000))))*SQRT(2*Basic!$C$4*9.81)*Tool!$B$125)+(COS(RADIANS(90-DEGREES(ASIN(AD1878/2000))))*SQRT(2*Basic!$C$4*9.81)*COS(RADIANS(90-DEGREES(ASIN(AD1878/2000))))*SQRT(2*Basic!$C$4*9.81))))*(SQRT((SIN(RADIANS(90-DEGREES(ASIN(AD1878/2000))))*SQRT(2*Basic!$C$4*9.81)*Tool!$B$125*SIN(RADIANS(90-DEGREES(ASIN(AD1878/2000))))*SQRT(2*Basic!$C$4*9.81)*Tool!$B$125)+(COS(RADIANS(90-DEGREES(ASIN(AD1878/2000))))*SQRT(2*Basic!$C$4*9.81)*COS(RADIANS(90-DEGREES(ASIN(AD1878/2000))))*SQRT(2*Basic!$C$4*9.81))))/(2*9.81)</f>
        <v>1.7711495118399998</v>
      </c>
      <c r="AS1878" s="75">
        <f>(1/9.81)*((SQRT((SIN(RADIANS(90-DEGREES(ASIN(AD1878/2000))))*SQRT(2*Basic!$C$4*9.81)*Tool!$B$125*SIN(RADIANS(90-DEGREES(ASIN(AD1878/2000))))*SQRT(2*Basic!$C$4*9.81)*Tool!$B$125)+(COS(RADIANS(90-DEGREES(ASIN(AD1878/2000))))*SQRT(2*Basic!$C$4*9.81)*COS(RADIANS(90-DEGREES(ASIN(AD1878/2000))))*SQRT(2*Basic!$C$4*9.81))))*SIN(RADIANS(AK1878))+(SQRT(((SQRT((SIN(RADIANS(90-DEGREES(ASIN(AD1878/2000))))*SQRT(2*Basic!$C$4*9.81)*Tool!$B$125*SIN(RADIANS(90-DEGREES(ASIN(AD1878/2000))))*SQRT(2*Basic!$C$4*9.81)*Tool!$B$125)+(COS(RADIANS(90-DEGREES(ASIN(AD1878/2000))))*SQRT(2*Basic!$C$4*9.81)*COS(RADIANS(90-DEGREES(ASIN(AD1878/2000))))*SQRT(2*Basic!$C$4*9.81))))*SIN(RADIANS(AK1878))*(SQRT((SIN(RADIANS(90-DEGREES(ASIN(AD1878/2000))))*SQRT(2*Basic!$C$4*9.81)*Tool!$B$125*SIN(RADIANS(90-DEGREES(ASIN(AD1878/2000))))*SQRT(2*Basic!$C$4*9.81)*Tool!$B$125)+(COS(RADIANS(90-DEGREES(ASIN(AD1878/2000))))*SQRT(2*Basic!$C$4*9.81)*COS(RADIANS(90-DEGREES(ASIN(AD1878/2000))))*SQRT(2*Basic!$C$4*9.81))))*SIN(RADIANS(AK1878)))-19.62*(-Basic!$C$3))))*(SQRT((SIN(RADIANS(90-DEGREES(ASIN(AD1878/2000))))*SQRT(2*Basic!$C$4*9.81)*Tool!$B$125*SIN(RADIANS(90-DEGREES(ASIN(AD1878/2000))))*SQRT(2*Basic!$C$4*9.81)*Tool!$B$125)+(COS(RADIANS(90-DEGREES(ASIN(AD1878/2000))))*SQRT(2*Basic!$C$4*9.81)*COS(RADIANS(90-DEGREES(ASIN(AD1878/2000))))*SQRT(2*Basic!$C$4*9.81))))*COS(RADIANS(AK1878))</f>
        <v>2.8367345937187962</v>
      </c>
    </row>
    <row r="1879" spans="6:45" x14ac:dyDescent="0.3">
      <c r="F1879">
        <v>1877</v>
      </c>
      <c r="G1879" s="31">
        <f t="shared" si="188"/>
        <v>5.5334740141476599</v>
      </c>
      <c r="H1879" s="35">
        <f>Tool!$E$10+('Trajectory Map'!G1879*SIN(RADIANS(90-2*DEGREES(ASIN($D$5/2000))))/COS(RADIANS(90-2*DEGREES(ASIN($D$5/2000))))-('Trajectory Map'!G1879*'Trajectory Map'!G1879/((VLOOKUP($D$5,$AD$3:$AR$2002,15,FALSE)*4*COS(RADIANS(90-2*DEGREES(ASIN($D$5/2000))))*COS(RADIANS(90-2*DEGREES(ASIN($D$5/2000))))))))</f>
        <v>0.73219855617758434</v>
      </c>
      <c r="AD1879" s="33">
        <f t="shared" si="192"/>
        <v>1877</v>
      </c>
      <c r="AE1879" s="33">
        <f t="shared" si="189"/>
        <v>690.55846964612635</v>
      </c>
      <c r="AH1879" s="33">
        <f t="shared" si="190"/>
        <v>69.801157774379817</v>
      </c>
      <c r="AI1879" s="33">
        <f t="shared" si="191"/>
        <v>20.198842225620183</v>
      </c>
      <c r="AK1879" s="75">
        <f t="shared" si="193"/>
        <v>-49.602315548759634</v>
      </c>
      <c r="AN1879" s="64"/>
      <c r="AQ1879" s="64"/>
      <c r="AR1879" s="75">
        <f>(SQRT((SIN(RADIANS(90-DEGREES(ASIN(AD1879/2000))))*SQRT(2*Basic!$C$4*9.81)*Tool!$B$125*SIN(RADIANS(90-DEGREES(ASIN(AD1879/2000))))*SQRT(2*Basic!$C$4*9.81)*Tool!$B$125)+(COS(RADIANS(90-DEGREES(ASIN(AD1879/2000))))*SQRT(2*Basic!$C$4*9.81)*COS(RADIANS(90-DEGREES(ASIN(AD1879/2000))))*SQRT(2*Basic!$C$4*9.81))))*(SQRT((SIN(RADIANS(90-DEGREES(ASIN(AD1879/2000))))*SQRT(2*Basic!$C$4*9.81)*Tool!$B$125*SIN(RADIANS(90-DEGREES(ASIN(AD1879/2000))))*SQRT(2*Basic!$C$4*9.81)*Tool!$B$125)+(COS(RADIANS(90-DEGREES(ASIN(AD1879/2000))))*SQRT(2*Basic!$C$4*9.81)*COS(RADIANS(90-DEGREES(ASIN(AD1879/2000))))*SQRT(2*Basic!$C$4*9.81))))/(2*9.81)</f>
        <v>1.7721556536099996</v>
      </c>
      <c r="AS1879" s="75">
        <f>(1/9.81)*((SQRT((SIN(RADIANS(90-DEGREES(ASIN(AD1879/2000))))*SQRT(2*Basic!$C$4*9.81)*Tool!$B$125*SIN(RADIANS(90-DEGREES(ASIN(AD1879/2000))))*SQRT(2*Basic!$C$4*9.81)*Tool!$B$125)+(COS(RADIANS(90-DEGREES(ASIN(AD1879/2000))))*SQRT(2*Basic!$C$4*9.81)*COS(RADIANS(90-DEGREES(ASIN(AD1879/2000))))*SQRT(2*Basic!$C$4*9.81))))*SIN(RADIANS(AK1879))+(SQRT(((SQRT((SIN(RADIANS(90-DEGREES(ASIN(AD1879/2000))))*SQRT(2*Basic!$C$4*9.81)*Tool!$B$125*SIN(RADIANS(90-DEGREES(ASIN(AD1879/2000))))*SQRT(2*Basic!$C$4*9.81)*Tool!$B$125)+(COS(RADIANS(90-DEGREES(ASIN(AD1879/2000))))*SQRT(2*Basic!$C$4*9.81)*COS(RADIANS(90-DEGREES(ASIN(AD1879/2000))))*SQRT(2*Basic!$C$4*9.81))))*SIN(RADIANS(AK1879))*(SQRT((SIN(RADIANS(90-DEGREES(ASIN(AD1879/2000))))*SQRT(2*Basic!$C$4*9.81)*Tool!$B$125*SIN(RADIANS(90-DEGREES(ASIN(AD1879/2000))))*SQRT(2*Basic!$C$4*9.81)*Tool!$B$125)+(COS(RADIANS(90-DEGREES(ASIN(AD1879/2000))))*SQRT(2*Basic!$C$4*9.81)*COS(RADIANS(90-DEGREES(ASIN(AD1879/2000))))*SQRT(2*Basic!$C$4*9.81))))*SIN(RADIANS(AK1879)))-19.62*(-Basic!$C$3))))*(SQRT((SIN(RADIANS(90-DEGREES(ASIN(AD1879/2000))))*SQRT(2*Basic!$C$4*9.81)*Tool!$B$125*SIN(RADIANS(90-DEGREES(ASIN(AD1879/2000))))*SQRT(2*Basic!$C$4*9.81)*Tool!$B$125)+(COS(RADIANS(90-DEGREES(ASIN(AD1879/2000))))*SQRT(2*Basic!$C$4*9.81)*COS(RADIANS(90-DEGREES(ASIN(AD1879/2000))))*SQRT(2*Basic!$C$4*9.81))))*COS(RADIANS(AK1879))</f>
        <v>2.8249764247349378</v>
      </c>
    </row>
    <row r="1880" spans="6:45" x14ac:dyDescent="0.3">
      <c r="F1880">
        <v>1878</v>
      </c>
      <c r="G1880" s="31">
        <f t="shared" si="188"/>
        <v>5.5364220557108714</v>
      </c>
      <c r="H1880" s="35">
        <f>Tool!$E$10+('Trajectory Map'!G1880*SIN(RADIANS(90-2*DEGREES(ASIN($D$5/2000))))/COS(RADIANS(90-2*DEGREES(ASIN($D$5/2000))))-('Trajectory Map'!G1880*'Trajectory Map'!G1880/((VLOOKUP($D$5,$AD$3:$AR$2002,15,FALSE)*4*COS(RADIANS(90-2*DEGREES(ASIN($D$5/2000))))*COS(RADIANS(90-2*DEGREES(ASIN($D$5/2000))))))))</f>
        <v>0.72614913136500281</v>
      </c>
      <c r="AD1880" s="33">
        <f t="shared" si="192"/>
        <v>1878</v>
      </c>
      <c r="AE1880" s="33">
        <f t="shared" si="189"/>
        <v>687.83428236749</v>
      </c>
      <c r="AH1880" s="33">
        <f t="shared" si="190"/>
        <v>69.884291945503847</v>
      </c>
      <c r="AI1880" s="33">
        <f t="shared" si="191"/>
        <v>20.115708054496153</v>
      </c>
      <c r="AK1880" s="75">
        <f t="shared" si="193"/>
        <v>-49.768583891007694</v>
      </c>
      <c r="AN1880" s="64"/>
      <c r="AQ1880" s="64"/>
      <c r="AR1880" s="75">
        <f>(SQRT((SIN(RADIANS(90-DEGREES(ASIN(AD1880/2000))))*SQRT(2*Basic!$C$4*9.81)*Tool!$B$125*SIN(RADIANS(90-DEGREES(ASIN(AD1880/2000))))*SQRT(2*Basic!$C$4*9.81)*Tool!$B$125)+(COS(RADIANS(90-DEGREES(ASIN(AD1880/2000))))*SQRT(2*Basic!$C$4*9.81)*COS(RADIANS(90-DEGREES(ASIN(AD1880/2000))))*SQRT(2*Basic!$C$4*9.81))))*(SQRT((SIN(RADIANS(90-DEGREES(ASIN(AD1880/2000))))*SQRT(2*Basic!$C$4*9.81)*Tool!$B$125*SIN(RADIANS(90-DEGREES(ASIN(AD1880/2000))))*SQRT(2*Basic!$C$4*9.81)*Tool!$B$125)+(COS(RADIANS(90-DEGREES(ASIN(AD1880/2000))))*SQRT(2*Basic!$C$4*9.81)*COS(RADIANS(90-DEGREES(ASIN(AD1880/2000))))*SQRT(2*Basic!$C$4*9.81))))/(2*9.81)</f>
        <v>1.77316233156</v>
      </c>
      <c r="AS1880" s="75">
        <f>(1/9.81)*((SQRT((SIN(RADIANS(90-DEGREES(ASIN(AD1880/2000))))*SQRT(2*Basic!$C$4*9.81)*Tool!$B$125*SIN(RADIANS(90-DEGREES(ASIN(AD1880/2000))))*SQRT(2*Basic!$C$4*9.81)*Tool!$B$125)+(COS(RADIANS(90-DEGREES(ASIN(AD1880/2000))))*SQRT(2*Basic!$C$4*9.81)*COS(RADIANS(90-DEGREES(ASIN(AD1880/2000))))*SQRT(2*Basic!$C$4*9.81))))*SIN(RADIANS(AK1880))+(SQRT(((SQRT((SIN(RADIANS(90-DEGREES(ASIN(AD1880/2000))))*SQRT(2*Basic!$C$4*9.81)*Tool!$B$125*SIN(RADIANS(90-DEGREES(ASIN(AD1880/2000))))*SQRT(2*Basic!$C$4*9.81)*Tool!$B$125)+(COS(RADIANS(90-DEGREES(ASIN(AD1880/2000))))*SQRT(2*Basic!$C$4*9.81)*COS(RADIANS(90-DEGREES(ASIN(AD1880/2000))))*SQRT(2*Basic!$C$4*9.81))))*SIN(RADIANS(AK1880))*(SQRT((SIN(RADIANS(90-DEGREES(ASIN(AD1880/2000))))*SQRT(2*Basic!$C$4*9.81)*Tool!$B$125*SIN(RADIANS(90-DEGREES(ASIN(AD1880/2000))))*SQRT(2*Basic!$C$4*9.81)*Tool!$B$125)+(COS(RADIANS(90-DEGREES(ASIN(AD1880/2000))))*SQRT(2*Basic!$C$4*9.81)*COS(RADIANS(90-DEGREES(ASIN(AD1880/2000))))*SQRT(2*Basic!$C$4*9.81))))*SIN(RADIANS(AK1880)))-19.62*(-Basic!$C$3))))*(SQRT((SIN(RADIANS(90-DEGREES(ASIN(AD1880/2000))))*SQRT(2*Basic!$C$4*9.81)*Tool!$B$125*SIN(RADIANS(90-DEGREES(ASIN(AD1880/2000))))*SQRT(2*Basic!$C$4*9.81)*Tool!$B$125)+(COS(RADIANS(90-DEGREES(ASIN(AD1880/2000))))*SQRT(2*Basic!$C$4*9.81)*COS(RADIANS(90-DEGREES(ASIN(AD1880/2000))))*SQRT(2*Basic!$C$4*9.81))))*COS(RADIANS(AK1880))</f>
        <v>2.8131712895146661</v>
      </c>
    </row>
    <row r="1881" spans="6:45" x14ac:dyDescent="0.3">
      <c r="F1881">
        <v>1879</v>
      </c>
      <c r="G1881" s="31">
        <f t="shared" si="188"/>
        <v>5.5393700972740829</v>
      </c>
      <c r="H1881" s="35">
        <f>Tool!$E$10+('Trajectory Map'!G1881*SIN(RADIANS(90-2*DEGREES(ASIN($D$5/2000))))/COS(RADIANS(90-2*DEGREES(ASIN($D$5/2000))))-('Trajectory Map'!G1881*'Trajectory Map'!G1881/((VLOOKUP($D$5,$AD$3:$AR$2002,15,FALSE)*4*COS(RADIANS(90-2*DEGREES(ASIN($D$5/2000))))*COS(RADIANS(90-2*DEGREES(ASIN($D$5/2000))))))))</f>
        <v>0.72009625295890523</v>
      </c>
      <c r="AD1881" s="33">
        <f t="shared" si="192"/>
        <v>1879</v>
      </c>
      <c r="AE1881" s="33">
        <f t="shared" si="189"/>
        <v>685.09780323688096</v>
      </c>
      <c r="AH1881" s="33">
        <f t="shared" si="190"/>
        <v>69.967756772324734</v>
      </c>
      <c r="AI1881" s="33">
        <f t="shared" si="191"/>
        <v>20.032243227675266</v>
      </c>
      <c r="AK1881" s="75">
        <f t="shared" si="193"/>
        <v>-49.935513544649467</v>
      </c>
      <c r="AN1881" s="64"/>
      <c r="AQ1881" s="64"/>
      <c r="AR1881" s="75">
        <f>(SQRT((SIN(RADIANS(90-DEGREES(ASIN(AD1881/2000))))*SQRT(2*Basic!$C$4*9.81)*Tool!$B$125*SIN(RADIANS(90-DEGREES(ASIN(AD1881/2000))))*SQRT(2*Basic!$C$4*9.81)*Tool!$B$125)+(COS(RADIANS(90-DEGREES(ASIN(AD1881/2000))))*SQRT(2*Basic!$C$4*9.81)*COS(RADIANS(90-DEGREES(ASIN(AD1881/2000))))*SQRT(2*Basic!$C$4*9.81))))*(SQRT((SIN(RADIANS(90-DEGREES(ASIN(AD1881/2000))))*SQRT(2*Basic!$C$4*9.81)*Tool!$B$125*SIN(RADIANS(90-DEGREES(ASIN(AD1881/2000))))*SQRT(2*Basic!$C$4*9.81)*Tool!$B$125)+(COS(RADIANS(90-DEGREES(ASIN(AD1881/2000))))*SQRT(2*Basic!$C$4*9.81)*COS(RADIANS(90-DEGREES(ASIN(AD1881/2000))))*SQRT(2*Basic!$C$4*9.81))))/(2*9.81)</f>
        <v>1.7741695456900004</v>
      </c>
      <c r="AS1881" s="75">
        <f>(1/9.81)*((SQRT((SIN(RADIANS(90-DEGREES(ASIN(AD1881/2000))))*SQRT(2*Basic!$C$4*9.81)*Tool!$B$125*SIN(RADIANS(90-DEGREES(ASIN(AD1881/2000))))*SQRT(2*Basic!$C$4*9.81)*Tool!$B$125)+(COS(RADIANS(90-DEGREES(ASIN(AD1881/2000))))*SQRT(2*Basic!$C$4*9.81)*COS(RADIANS(90-DEGREES(ASIN(AD1881/2000))))*SQRT(2*Basic!$C$4*9.81))))*SIN(RADIANS(AK1881))+(SQRT(((SQRT((SIN(RADIANS(90-DEGREES(ASIN(AD1881/2000))))*SQRT(2*Basic!$C$4*9.81)*Tool!$B$125*SIN(RADIANS(90-DEGREES(ASIN(AD1881/2000))))*SQRT(2*Basic!$C$4*9.81)*Tool!$B$125)+(COS(RADIANS(90-DEGREES(ASIN(AD1881/2000))))*SQRT(2*Basic!$C$4*9.81)*COS(RADIANS(90-DEGREES(ASIN(AD1881/2000))))*SQRT(2*Basic!$C$4*9.81))))*SIN(RADIANS(AK1881))*(SQRT((SIN(RADIANS(90-DEGREES(ASIN(AD1881/2000))))*SQRT(2*Basic!$C$4*9.81)*Tool!$B$125*SIN(RADIANS(90-DEGREES(ASIN(AD1881/2000))))*SQRT(2*Basic!$C$4*9.81)*Tool!$B$125)+(COS(RADIANS(90-DEGREES(ASIN(AD1881/2000))))*SQRT(2*Basic!$C$4*9.81)*COS(RADIANS(90-DEGREES(ASIN(AD1881/2000))))*SQRT(2*Basic!$C$4*9.81))))*SIN(RADIANS(AK1881)))-19.62*(-Basic!$C$3))))*(SQRT((SIN(RADIANS(90-DEGREES(ASIN(AD1881/2000))))*SQRT(2*Basic!$C$4*9.81)*Tool!$B$125*SIN(RADIANS(90-DEGREES(ASIN(AD1881/2000))))*SQRT(2*Basic!$C$4*9.81)*Tool!$B$125)+(COS(RADIANS(90-DEGREES(ASIN(AD1881/2000))))*SQRT(2*Basic!$C$4*9.81)*COS(RADIANS(90-DEGREES(ASIN(AD1881/2000))))*SQRT(2*Basic!$C$4*9.81))))*COS(RADIANS(AK1881))</f>
        <v>2.801318666206766</v>
      </c>
    </row>
    <row r="1882" spans="6:45" x14ac:dyDescent="0.3">
      <c r="F1882">
        <v>1880</v>
      </c>
      <c r="G1882" s="31">
        <f t="shared" si="188"/>
        <v>5.5423181388372935</v>
      </c>
      <c r="H1882" s="35">
        <f>Tool!$E$10+('Trajectory Map'!G1882*SIN(RADIANS(90-2*DEGREES(ASIN($D$5/2000))))/COS(RADIANS(90-2*DEGREES(ASIN($D$5/2000))))-('Trajectory Map'!G1882*'Trajectory Map'!G1882/((VLOOKUP($D$5,$AD$3:$AR$2002,15,FALSE)*4*COS(RADIANS(90-2*DEGREES(ASIN($D$5/2000))))*COS(RADIANS(90-2*DEGREES(ASIN($D$5/2000))))))))</f>
        <v>0.7140399209592978</v>
      </c>
      <c r="AD1882" s="33">
        <f t="shared" si="192"/>
        <v>1880</v>
      </c>
      <c r="AE1882" s="33">
        <f t="shared" si="189"/>
        <v>682.34888436927918</v>
      </c>
      <c r="AH1882" s="33">
        <f t="shared" si="190"/>
        <v>70.051556411197296</v>
      </c>
      <c r="AI1882" s="33">
        <f t="shared" si="191"/>
        <v>19.948443588802704</v>
      </c>
      <c r="AK1882" s="75">
        <f t="shared" si="193"/>
        <v>-50.103112822394593</v>
      </c>
      <c r="AN1882" s="64"/>
      <c r="AQ1882" s="64"/>
      <c r="AR1882" s="75">
        <f>(SQRT((SIN(RADIANS(90-DEGREES(ASIN(AD1882/2000))))*SQRT(2*Basic!$C$4*9.81)*Tool!$B$125*SIN(RADIANS(90-DEGREES(ASIN(AD1882/2000))))*SQRT(2*Basic!$C$4*9.81)*Tool!$B$125)+(COS(RADIANS(90-DEGREES(ASIN(AD1882/2000))))*SQRT(2*Basic!$C$4*9.81)*COS(RADIANS(90-DEGREES(ASIN(AD1882/2000))))*SQRT(2*Basic!$C$4*9.81))))*(SQRT((SIN(RADIANS(90-DEGREES(ASIN(AD1882/2000))))*SQRT(2*Basic!$C$4*9.81)*Tool!$B$125*SIN(RADIANS(90-DEGREES(ASIN(AD1882/2000))))*SQRT(2*Basic!$C$4*9.81)*Tool!$B$125)+(COS(RADIANS(90-DEGREES(ASIN(AD1882/2000))))*SQRT(2*Basic!$C$4*9.81)*COS(RADIANS(90-DEGREES(ASIN(AD1882/2000))))*SQRT(2*Basic!$C$4*9.81))))/(2*9.81)</f>
        <v>1.7751772959999996</v>
      </c>
      <c r="AS1882" s="75">
        <f>(1/9.81)*((SQRT((SIN(RADIANS(90-DEGREES(ASIN(AD1882/2000))))*SQRT(2*Basic!$C$4*9.81)*Tool!$B$125*SIN(RADIANS(90-DEGREES(ASIN(AD1882/2000))))*SQRT(2*Basic!$C$4*9.81)*Tool!$B$125)+(COS(RADIANS(90-DEGREES(ASIN(AD1882/2000))))*SQRT(2*Basic!$C$4*9.81)*COS(RADIANS(90-DEGREES(ASIN(AD1882/2000))))*SQRT(2*Basic!$C$4*9.81))))*SIN(RADIANS(AK1882))+(SQRT(((SQRT((SIN(RADIANS(90-DEGREES(ASIN(AD1882/2000))))*SQRT(2*Basic!$C$4*9.81)*Tool!$B$125*SIN(RADIANS(90-DEGREES(ASIN(AD1882/2000))))*SQRT(2*Basic!$C$4*9.81)*Tool!$B$125)+(COS(RADIANS(90-DEGREES(ASIN(AD1882/2000))))*SQRT(2*Basic!$C$4*9.81)*COS(RADIANS(90-DEGREES(ASIN(AD1882/2000))))*SQRT(2*Basic!$C$4*9.81))))*SIN(RADIANS(AK1882))*(SQRT((SIN(RADIANS(90-DEGREES(ASIN(AD1882/2000))))*SQRT(2*Basic!$C$4*9.81)*Tool!$B$125*SIN(RADIANS(90-DEGREES(ASIN(AD1882/2000))))*SQRT(2*Basic!$C$4*9.81)*Tool!$B$125)+(COS(RADIANS(90-DEGREES(ASIN(AD1882/2000))))*SQRT(2*Basic!$C$4*9.81)*COS(RADIANS(90-DEGREES(ASIN(AD1882/2000))))*SQRT(2*Basic!$C$4*9.81))))*SIN(RADIANS(AK1882)))-19.62*(-Basic!$C$3))))*(SQRT((SIN(RADIANS(90-DEGREES(ASIN(AD1882/2000))))*SQRT(2*Basic!$C$4*9.81)*Tool!$B$125*SIN(RADIANS(90-DEGREES(ASIN(AD1882/2000))))*SQRT(2*Basic!$C$4*9.81)*Tool!$B$125)+(COS(RADIANS(90-DEGREES(ASIN(AD1882/2000))))*SQRT(2*Basic!$C$4*9.81)*COS(RADIANS(90-DEGREES(ASIN(AD1882/2000))))*SQRT(2*Basic!$C$4*9.81))))*COS(RADIANS(AK1882))</f>
        <v>2.7894180214977702</v>
      </c>
    </row>
    <row r="1883" spans="6:45" x14ac:dyDescent="0.3">
      <c r="F1883">
        <v>1881</v>
      </c>
      <c r="G1883" s="31">
        <f t="shared" si="188"/>
        <v>5.545266180400505</v>
      </c>
      <c r="H1883" s="35">
        <f>Tool!$E$10+('Trajectory Map'!G1883*SIN(RADIANS(90-2*DEGREES(ASIN($D$5/2000))))/COS(RADIANS(90-2*DEGREES(ASIN($D$5/2000))))-('Trajectory Map'!G1883*'Trajectory Map'!G1883/((VLOOKUP($D$5,$AD$3:$AR$2002,15,FALSE)*4*COS(RADIANS(90-2*DEGREES(ASIN($D$5/2000))))*COS(RADIANS(90-2*DEGREES(ASIN($D$5/2000))))))))</f>
        <v>0.70798013536617344</v>
      </c>
      <c r="AD1883" s="33">
        <f t="shared" si="192"/>
        <v>1881</v>
      </c>
      <c r="AE1883" s="33">
        <f t="shared" si="189"/>
        <v>679.58737480915579</v>
      </c>
      <c r="AH1883" s="33">
        <f t="shared" si="190"/>
        <v>70.135695105399023</v>
      </c>
      <c r="AI1883" s="33">
        <f t="shared" si="191"/>
        <v>19.864304894600977</v>
      </c>
      <c r="AK1883" s="75">
        <f t="shared" si="193"/>
        <v>-50.271390210798046</v>
      </c>
      <c r="AN1883" s="64"/>
      <c r="AQ1883" s="64"/>
      <c r="AR1883" s="75">
        <f>(SQRT((SIN(RADIANS(90-DEGREES(ASIN(AD1883/2000))))*SQRT(2*Basic!$C$4*9.81)*Tool!$B$125*SIN(RADIANS(90-DEGREES(ASIN(AD1883/2000))))*SQRT(2*Basic!$C$4*9.81)*Tool!$B$125)+(COS(RADIANS(90-DEGREES(ASIN(AD1883/2000))))*SQRT(2*Basic!$C$4*9.81)*COS(RADIANS(90-DEGREES(ASIN(AD1883/2000))))*SQRT(2*Basic!$C$4*9.81))))*(SQRT((SIN(RADIANS(90-DEGREES(ASIN(AD1883/2000))))*SQRT(2*Basic!$C$4*9.81)*Tool!$B$125*SIN(RADIANS(90-DEGREES(ASIN(AD1883/2000))))*SQRT(2*Basic!$C$4*9.81)*Tool!$B$125)+(COS(RADIANS(90-DEGREES(ASIN(AD1883/2000))))*SQRT(2*Basic!$C$4*9.81)*COS(RADIANS(90-DEGREES(ASIN(AD1883/2000))))*SQRT(2*Basic!$C$4*9.81))))/(2*9.81)</f>
        <v>1.7761855824899997</v>
      </c>
      <c r="AS1883" s="75">
        <f>(1/9.81)*((SQRT((SIN(RADIANS(90-DEGREES(ASIN(AD1883/2000))))*SQRT(2*Basic!$C$4*9.81)*Tool!$B$125*SIN(RADIANS(90-DEGREES(ASIN(AD1883/2000))))*SQRT(2*Basic!$C$4*9.81)*Tool!$B$125)+(COS(RADIANS(90-DEGREES(ASIN(AD1883/2000))))*SQRT(2*Basic!$C$4*9.81)*COS(RADIANS(90-DEGREES(ASIN(AD1883/2000))))*SQRT(2*Basic!$C$4*9.81))))*SIN(RADIANS(AK1883))+(SQRT(((SQRT((SIN(RADIANS(90-DEGREES(ASIN(AD1883/2000))))*SQRT(2*Basic!$C$4*9.81)*Tool!$B$125*SIN(RADIANS(90-DEGREES(ASIN(AD1883/2000))))*SQRT(2*Basic!$C$4*9.81)*Tool!$B$125)+(COS(RADIANS(90-DEGREES(ASIN(AD1883/2000))))*SQRT(2*Basic!$C$4*9.81)*COS(RADIANS(90-DEGREES(ASIN(AD1883/2000))))*SQRT(2*Basic!$C$4*9.81))))*SIN(RADIANS(AK1883))*(SQRT((SIN(RADIANS(90-DEGREES(ASIN(AD1883/2000))))*SQRT(2*Basic!$C$4*9.81)*Tool!$B$125*SIN(RADIANS(90-DEGREES(ASIN(AD1883/2000))))*SQRT(2*Basic!$C$4*9.81)*Tool!$B$125)+(COS(RADIANS(90-DEGREES(ASIN(AD1883/2000))))*SQRT(2*Basic!$C$4*9.81)*COS(RADIANS(90-DEGREES(ASIN(AD1883/2000))))*SQRT(2*Basic!$C$4*9.81))))*SIN(RADIANS(AK1883)))-19.62*(-Basic!$C$3))))*(SQRT((SIN(RADIANS(90-DEGREES(ASIN(AD1883/2000))))*SQRT(2*Basic!$C$4*9.81)*Tool!$B$125*SIN(RADIANS(90-DEGREES(ASIN(AD1883/2000))))*SQRT(2*Basic!$C$4*9.81)*Tool!$B$125)+(COS(RADIANS(90-DEGREES(ASIN(AD1883/2000))))*SQRT(2*Basic!$C$4*9.81)*COS(RADIANS(90-DEGREES(ASIN(AD1883/2000))))*SQRT(2*Basic!$C$4*9.81))))*COS(RADIANS(AK1883))</f>
        <v>2.7774688102747316</v>
      </c>
    </row>
    <row r="1884" spans="6:45" x14ac:dyDescent="0.3">
      <c r="F1884">
        <v>1882</v>
      </c>
      <c r="G1884" s="31">
        <f t="shared" si="188"/>
        <v>5.5482142219637165</v>
      </c>
      <c r="H1884" s="35">
        <f>Tool!$E$10+('Trajectory Map'!G1884*SIN(RADIANS(90-2*DEGREES(ASIN($D$5/2000))))/COS(RADIANS(90-2*DEGREES(ASIN($D$5/2000))))-('Trajectory Map'!G1884*'Trajectory Map'!G1884/((VLOOKUP($D$5,$AD$3:$AR$2002,15,FALSE)*4*COS(RADIANS(90-2*DEGREES(ASIN($D$5/2000))))*COS(RADIANS(90-2*DEGREES(ASIN($D$5/2000))))))))</f>
        <v>0.7019168961795339</v>
      </c>
      <c r="AD1884" s="33">
        <f t="shared" si="192"/>
        <v>1882</v>
      </c>
      <c r="AE1884" s="33">
        <f t="shared" si="189"/>
        <v>676.81312044019955</v>
      </c>
      <c r="AH1884" s="33">
        <f t="shared" si="190"/>
        <v>70.220177187694162</v>
      </c>
      <c r="AI1884" s="33">
        <f t="shared" si="191"/>
        <v>19.779822812305838</v>
      </c>
      <c r="AK1884" s="75">
        <f t="shared" si="193"/>
        <v>-50.440354375388324</v>
      </c>
      <c r="AN1884" s="64"/>
      <c r="AQ1884" s="64"/>
      <c r="AR1884" s="75">
        <f>(SQRT((SIN(RADIANS(90-DEGREES(ASIN(AD1884/2000))))*SQRT(2*Basic!$C$4*9.81)*Tool!$B$125*SIN(RADIANS(90-DEGREES(ASIN(AD1884/2000))))*SQRT(2*Basic!$C$4*9.81)*Tool!$B$125)+(COS(RADIANS(90-DEGREES(ASIN(AD1884/2000))))*SQRT(2*Basic!$C$4*9.81)*COS(RADIANS(90-DEGREES(ASIN(AD1884/2000))))*SQRT(2*Basic!$C$4*9.81))))*(SQRT((SIN(RADIANS(90-DEGREES(ASIN(AD1884/2000))))*SQRT(2*Basic!$C$4*9.81)*Tool!$B$125*SIN(RADIANS(90-DEGREES(ASIN(AD1884/2000))))*SQRT(2*Basic!$C$4*9.81)*Tool!$B$125)+(COS(RADIANS(90-DEGREES(ASIN(AD1884/2000))))*SQRT(2*Basic!$C$4*9.81)*COS(RADIANS(90-DEGREES(ASIN(AD1884/2000))))*SQRT(2*Basic!$C$4*9.81))))/(2*9.81)</f>
        <v>1.7771944051600004</v>
      </c>
      <c r="AS1884" s="75">
        <f>(1/9.81)*((SQRT((SIN(RADIANS(90-DEGREES(ASIN(AD1884/2000))))*SQRT(2*Basic!$C$4*9.81)*Tool!$B$125*SIN(RADIANS(90-DEGREES(ASIN(AD1884/2000))))*SQRT(2*Basic!$C$4*9.81)*Tool!$B$125)+(COS(RADIANS(90-DEGREES(ASIN(AD1884/2000))))*SQRT(2*Basic!$C$4*9.81)*COS(RADIANS(90-DEGREES(ASIN(AD1884/2000))))*SQRT(2*Basic!$C$4*9.81))))*SIN(RADIANS(AK1884))+(SQRT(((SQRT((SIN(RADIANS(90-DEGREES(ASIN(AD1884/2000))))*SQRT(2*Basic!$C$4*9.81)*Tool!$B$125*SIN(RADIANS(90-DEGREES(ASIN(AD1884/2000))))*SQRT(2*Basic!$C$4*9.81)*Tool!$B$125)+(COS(RADIANS(90-DEGREES(ASIN(AD1884/2000))))*SQRT(2*Basic!$C$4*9.81)*COS(RADIANS(90-DEGREES(ASIN(AD1884/2000))))*SQRT(2*Basic!$C$4*9.81))))*SIN(RADIANS(AK1884))*(SQRT((SIN(RADIANS(90-DEGREES(ASIN(AD1884/2000))))*SQRT(2*Basic!$C$4*9.81)*Tool!$B$125*SIN(RADIANS(90-DEGREES(ASIN(AD1884/2000))))*SQRT(2*Basic!$C$4*9.81)*Tool!$B$125)+(COS(RADIANS(90-DEGREES(ASIN(AD1884/2000))))*SQRT(2*Basic!$C$4*9.81)*COS(RADIANS(90-DEGREES(ASIN(AD1884/2000))))*SQRT(2*Basic!$C$4*9.81))))*SIN(RADIANS(AK1884)))-19.62*(-Basic!$C$3))))*(SQRT((SIN(RADIANS(90-DEGREES(ASIN(AD1884/2000))))*SQRT(2*Basic!$C$4*9.81)*Tool!$B$125*SIN(RADIANS(90-DEGREES(ASIN(AD1884/2000))))*SQRT(2*Basic!$C$4*9.81)*Tool!$B$125)+(COS(RADIANS(90-DEGREES(ASIN(AD1884/2000))))*SQRT(2*Basic!$C$4*9.81)*COS(RADIANS(90-DEGREES(ASIN(AD1884/2000))))*SQRT(2*Basic!$C$4*9.81))))*COS(RADIANS(AK1884))</f>
        <v>2.7654704752752353</v>
      </c>
    </row>
    <row r="1885" spans="6:45" x14ac:dyDescent="0.3">
      <c r="F1885">
        <v>1883</v>
      </c>
      <c r="G1885" s="31">
        <f t="shared" si="188"/>
        <v>5.551162263526928</v>
      </c>
      <c r="H1885" s="35">
        <f>Tool!$E$10+('Trajectory Map'!G1885*SIN(RADIANS(90-2*DEGREES(ASIN($D$5/2000))))/COS(RADIANS(90-2*DEGREES(ASIN($D$5/2000))))-('Trajectory Map'!G1885*'Trajectory Map'!G1885/((VLOOKUP($D$5,$AD$3:$AR$2002,15,FALSE)*4*COS(RADIANS(90-2*DEGREES(ASIN($D$5/2000))))*COS(RADIANS(90-2*DEGREES(ASIN($D$5/2000))))))))</f>
        <v>0.69585020339938186</v>
      </c>
      <c r="AD1885" s="33">
        <f t="shared" si="192"/>
        <v>1883</v>
      </c>
      <c r="AE1885" s="33">
        <f t="shared" si="189"/>
        <v>674.02596389159964</v>
      </c>
      <c r="AH1885" s="33">
        <f t="shared" si="190"/>
        <v>70.305007082996028</v>
      </c>
      <c r="AI1885" s="33">
        <f t="shared" si="191"/>
        <v>19.694992917003972</v>
      </c>
      <c r="AK1885" s="75">
        <f t="shared" si="193"/>
        <v>-50.610014165992055</v>
      </c>
      <c r="AN1885" s="64"/>
      <c r="AQ1885" s="64"/>
      <c r="AR1885" s="75">
        <f>(SQRT((SIN(RADIANS(90-DEGREES(ASIN(AD1885/2000))))*SQRT(2*Basic!$C$4*9.81)*Tool!$B$125*SIN(RADIANS(90-DEGREES(ASIN(AD1885/2000))))*SQRT(2*Basic!$C$4*9.81)*Tool!$B$125)+(COS(RADIANS(90-DEGREES(ASIN(AD1885/2000))))*SQRT(2*Basic!$C$4*9.81)*COS(RADIANS(90-DEGREES(ASIN(AD1885/2000))))*SQRT(2*Basic!$C$4*9.81))))*(SQRT((SIN(RADIANS(90-DEGREES(ASIN(AD1885/2000))))*SQRT(2*Basic!$C$4*9.81)*Tool!$B$125*SIN(RADIANS(90-DEGREES(ASIN(AD1885/2000))))*SQRT(2*Basic!$C$4*9.81)*Tool!$B$125)+(COS(RADIANS(90-DEGREES(ASIN(AD1885/2000))))*SQRT(2*Basic!$C$4*9.81)*COS(RADIANS(90-DEGREES(ASIN(AD1885/2000))))*SQRT(2*Basic!$C$4*9.81))))/(2*9.81)</f>
        <v>1.7782037640099999</v>
      </c>
      <c r="AS1885" s="75">
        <f>(1/9.81)*((SQRT((SIN(RADIANS(90-DEGREES(ASIN(AD1885/2000))))*SQRT(2*Basic!$C$4*9.81)*Tool!$B$125*SIN(RADIANS(90-DEGREES(ASIN(AD1885/2000))))*SQRT(2*Basic!$C$4*9.81)*Tool!$B$125)+(COS(RADIANS(90-DEGREES(ASIN(AD1885/2000))))*SQRT(2*Basic!$C$4*9.81)*COS(RADIANS(90-DEGREES(ASIN(AD1885/2000))))*SQRT(2*Basic!$C$4*9.81))))*SIN(RADIANS(AK1885))+(SQRT(((SQRT((SIN(RADIANS(90-DEGREES(ASIN(AD1885/2000))))*SQRT(2*Basic!$C$4*9.81)*Tool!$B$125*SIN(RADIANS(90-DEGREES(ASIN(AD1885/2000))))*SQRT(2*Basic!$C$4*9.81)*Tool!$B$125)+(COS(RADIANS(90-DEGREES(ASIN(AD1885/2000))))*SQRT(2*Basic!$C$4*9.81)*COS(RADIANS(90-DEGREES(ASIN(AD1885/2000))))*SQRT(2*Basic!$C$4*9.81))))*SIN(RADIANS(AK1885))*(SQRT((SIN(RADIANS(90-DEGREES(ASIN(AD1885/2000))))*SQRT(2*Basic!$C$4*9.81)*Tool!$B$125*SIN(RADIANS(90-DEGREES(ASIN(AD1885/2000))))*SQRT(2*Basic!$C$4*9.81)*Tool!$B$125)+(COS(RADIANS(90-DEGREES(ASIN(AD1885/2000))))*SQRT(2*Basic!$C$4*9.81)*COS(RADIANS(90-DEGREES(ASIN(AD1885/2000))))*SQRT(2*Basic!$C$4*9.81))))*SIN(RADIANS(AK1885)))-19.62*(-Basic!$C$3))))*(SQRT((SIN(RADIANS(90-DEGREES(ASIN(AD1885/2000))))*SQRT(2*Basic!$C$4*9.81)*Tool!$B$125*SIN(RADIANS(90-DEGREES(ASIN(AD1885/2000))))*SQRT(2*Basic!$C$4*9.81)*Tool!$B$125)+(COS(RADIANS(90-DEGREES(ASIN(AD1885/2000))))*SQRT(2*Basic!$C$4*9.81)*COS(RADIANS(90-DEGREES(ASIN(AD1885/2000))))*SQRT(2*Basic!$C$4*9.81))))*COS(RADIANS(AK1885))</f>
        <v>2.7534224467239667</v>
      </c>
    </row>
    <row r="1886" spans="6:45" x14ac:dyDescent="0.3">
      <c r="F1886">
        <v>1884</v>
      </c>
      <c r="G1886" s="31">
        <f t="shared" si="188"/>
        <v>5.5541103050901395</v>
      </c>
      <c r="H1886" s="35">
        <f>Tool!$E$10+('Trajectory Map'!G1886*SIN(RADIANS(90-2*DEGREES(ASIN($D$5/2000))))/COS(RADIANS(90-2*DEGREES(ASIN($D$5/2000))))-('Trajectory Map'!G1886*'Trajectory Map'!G1886/((VLOOKUP($D$5,$AD$3:$AR$2002,15,FALSE)*4*COS(RADIANS(90-2*DEGREES(ASIN($D$5/2000))))*COS(RADIANS(90-2*DEGREES(ASIN($D$5/2000))))))))</f>
        <v>0.68978005702571554</v>
      </c>
      <c r="AD1886" s="33">
        <f t="shared" si="192"/>
        <v>1884</v>
      </c>
      <c r="AE1886" s="33">
        <f t="shared" si="189"/>
        <v>671.22574444072097</v>
      </c>
      <c r="AH1886" s="33">
        <f t="shared" si="190"/>
        <v>70.390189311131849</v>
      </c>
      <c r="AI1886" s="33">
        <f t="shared" si="191"/>
        <v>19.609810688868151</v>
      </c>
      <c r="AK1886" s="75">
        <f t="shared" si="193"/>
        <v>-50.780378622263697</v>
      </c>
      <c r="AN1886" s="64"/>
      <c r="AQ1886" s="64"/>
      <c r="AR1886" s="75">
        <f>(SQRT((SIN(RADIANS(90-DEGREES(ASIN(AD1886/2000))))*SQRT(2*Basic!$C$4*9.81)*Tool!$B$125*SIN(RADIANS(90-DEGREES(ASIN(AD1886/2000))))*SQRT(2*Basic!$C$4*9.81)*Tool!$B$125)+(COS(RADIANS(90-DEGREES(ASIN(AD1886/2000))))*SQRT(2*Basic!$C$4*9.81)*COS(RADIANS(90-DEGREES(ASIN(AD1886/2000))))*SQRT(2*Basic!$C$4*9.81))))*(SQRT((SIN(RADIANS(90-DEGREES(ASIN(AD1886/2000))))*SQRT(2*Basic!$C$4*9.81)*Tool!$B$125*SIN(RADIANS(90-DEGREES(ASIN(AD1886/2000))))*SQRT(2*Basic!$C$4*9.81)*Tool!$B$125)+(COS(RADIANS(90-DEGREES(ASIN(AD1886/2000))))*SQRT(2*Basic!$C$4*9.81)*COS(RADIANS(90-DEGREES(ASIN(AD1886/2000))))*SQRT(2*Basic!$C$4*9.81))))/(2*9.81)</f>
        <v>1.7792136590399998</v>
      </c>
      <c r="AS1886" s="75">
        <f>(1/9.81)*((SQRT((SIN(RADIANS(90-DEGREES(ASIN(AD1886/2000))))*SQRT(2*Basic!$C$4*9.81)*Tool!$B$125*SIN(RADIANS(90-DEGREES(ASIN(AD1886/2000))))*SQRT(2*Basic!$C$4*9.81)*Tool!$B$125)+(COS(RADIANS(90-DEGREES(ASIN(AD1886/2000))))*SQRT(2*Basic!$C$4*9.81)*COS(RADIANS(90-DEGREES(ASIN(AD1886/2000))))*SQRT(2*Basic!$C$4*9.81))))*SIN(RADIANS(AK1886))+(SQRT(((SQRT((SIN(RADIANS(90-DEGREES(ASIN(AD1886/2000))))*SQRT(2*Basic!$C$4*9.81)*Tool!$B$125*SIN(RADIANS(90-DEGREES(ASIN(AD1886/2000))))*SQRT(2*Basic!$C$4*9.81)*Tool!$B$125)+(COS(RADIANS(90-DEGREES(ASIN(AD1886/2000))))*SQRT(2*Basic!$C$4*9.81)*COS(RADIANS(90-DEGREES(ASIN(AD1886/2000))))*SQRT(2*Basic!$C$4*9.81))))*SIN(RADIANS(AK1886))*(SQRT((SIN(RADIANS(90-DEGREES(ASIN(AD1886/2000))))*SQRT(2*Basic!$C$4*9.81)*Tool!$B$125*SIN(RADIANS(90-DEGREES(ASIN(AD1886/2000))))*SQRT(2*Basic!$C$4*9.81)*Tool!$B$125)+(COS(RADIANS(90-DEGREES(ASIN(AD1886/2000))))*SQRT(2*Basic!$C$4*9.81)*COS(RADIANS(90-DEGREES(ASIN(AD1886/2000))))*SQRT(2*Basic!$C$4*9.81))))*SIN(RADIANS(AK1886)))-19.62*(-Basic!$C$3))))*(SQRT((SIN(RADIANS(90-DEGREES(ASIN(AD1886/2000))))*SQRT(2*Basic!$C$4*9.81)*Tool!$B$125*SIN(RADIANS(90-DEGREES(ASIN(AD1886/2000))))*SQRT(2*Basic!$C$4*9.81)*Tool!$B$125)+(COS(RADIANS(90-DEGREES(ASIN(AD1886/2000))))*SQRT(2*Basic!$C$4*9.81)*COS(RADIANS(90-DEGREES(ASIN(AD1886/2000))))*SQRT(2*Basic!$C$4*9.81))))*COS(RADIANS(AK1886))</f>
        <v>2.741324141955273</v>
      </c>
    </row>
    <row r="1887" spans="6:45" x14ac:dyDescent="0.3">
      <c r="F1887">
        <v>1885</v>
      </c>
      <c r="G1887" s="31">
        <f t="shared" si="188"/>
        <v>5.5570583466533501</v>
      </c>
      <c r="H1887" s="35">
        <f>Tool!$E$10+('Trajectory Map'!G1887*SIN(RADIANS(90-2*DEGREES(ASIN($D$5/2000))))/COS(RADIANS(90-2*DEGREES(ASIN($D$5/2000))))-('Trajectory Map'!G1887*'Trajectory Map'!G1887/((VLOOKUP($D$5,$AD$3:$AR$2002,15,FALSE)*4*COS(RADIANS(90-2*DEGREES(ASIN($D$5/2000))))*COS(RADIANS(90-2*DEGREES(ASIN($D$5/2000))))))))</f>
        <v>0.68370645705853583</v>
      </c>
      <c r="AD1887" s="33">
        <f t="shared" si="192"/>
        <v>1885</v>
      </c>
      <c r="AE1887" s="33">
        <f t="shared" si="189"/>
        <v>668.41229791199987</v>
      </c>
      <c r="AH1887" s="33">
        <f t="shared" si="190"/>
        <v>70.475728489715337</v>
      </c>
      <c r="AI1887" s="33">
        <f t="shared" si="191"/>
        <v>19.524271510284663</v>
      </c>
      <c r="AK1887" s="75">
        <f t="shared" si="193"/>
        <v>-50.951456979430674</v>
      </c>
      <c r="AN1887" s="64"/>
      <c r="AQ1887" s="64"/>
      <c r="AR1887" s="75">
        <f>(SQRT((SIN(RADIANS(90-DEGREES(ASIN(AD1887/2000))))*SQRT(2*Basic!$C$4*9.81)*Tool!$B$125*SIN(RADIANS(90-DEGREES(ASIN(AD1887/2000))))*SQRT(2*Basic!$C$4*9.81)*Tool!$B$125)+(COS(RADIANS(90-DEGREES(ASIN(AD1887/2000))))*SQRT(2*Basic!$C$4*9.81)*COS(RADIANS(90-DEGREES(ASIN(AD1887/2000))))*SQRT(2*Basic!$C$4*9.81))))*(SQRT((SIN(RADIANS(90-DEGREES(ASIN(AD1887/2000))))*SQRT(2*Basic!$C$4*9.81)*Tool!$B$125*SIN(RADIANS(90-DEGREES(ASIN(AD1887/2000))))*SQRT(2*Basic!$C$4*9.81)*Tool!$B$125)+(COS(RADIANS(90-DEGREES(ASIN(AD1887/2000))))*SQRT(2*Basic!$C$4*9.81)*COS(RADIANS(90-DEGREES(ASIN(AD1887/2000))))*SQRT(2*Basic!$C$4*9.81))))/(2*9.81)</f>
        <v>1.7802240902499995</v>
      </c>
      <c r="AS1887" s="75">
        <f>(1/9.81)*((SQRT((SIN(RADIANS(90-DEGREES(ASIN(AD1887/2000))))*SQRT(2*Basic!$C$4*9.81)*Tool!$B$125*SIN(RADIANS(90-DEGREES(ASIN(AD1887/2000))))*SQRT(2*Basic!$C$4*9.81)*Tool!$B$125)+(COS(RADIANS(90-DEGREES(ASIN(AD1887/2000))))*SQRT(2*Basic!$C$4*9.81)*COS(RADIANS(90-DEGREES(ASIN(AD1887/2000))))*SQRT(2*Basic!$C$4*9.81))))*SIN(RADIANS(AK1887))+(SQRT(((SQRT((SIN(RADIANS(90-DEGREES(ASIN(AD1887/2000))))*SQRT(2*Basic!$C$4*9.81)*Tool!$B$125*SIN(RADIANS(90-DEGREES(ASIN(AD1887/2000))))*SQRT(2*Basic!$C$4*9.81)*Tool!$B$125)+(COS(RADIANS(90-DEGREES(ASIN(AD1887/2000))))*SQRT(2*Basic!$C$4*9.81)*COS(RADIANS(90-DEGREES(ASIN(AD1887/2000))))*SQRT(2*Basic!$C$4*9.81))))*SIN(RADIANS(AK1887))*(SQRT((SIN(RADIANS(90-DEGREES(ASIN(AD1887/2000))))*SQRT(2*Basic!$C$4*9.81)*Tool!$B$125*SIN(RADIANS(90-DEGREES(ASIN(AD1887/2000))))*SQRT(2*Basic!$C$4*9.81)*Tool!$B$125)+(COS(RADIANS(90-DEGREES(ASIN(AD1887/2000))))*SQRT(2*Basic!$C$4*9.81)*COS(RADIANS(90-DEGREES(ASIN(AD1887/2000))))*SQRT(2*Basic!$C$4*9.81))))*SIN(RADIANS(AK1887)))-19.62*(-Basic!$C$3))))*(SQRT((SIN(RADIANS(90-DEGREES(ASIN(AD1887/2000))))*SQRT(2*Basic!$C$4*9.81)*Tool!$B$125*SIN(RADIANS(90-DEGREES(ASIN(AD1887/2000))))*SQRT(2*Basic!$C$4*9.81)*Tool!$B$125)+(COS(RADIANS(90-DEGREES(ASIN(AD1887/2000))))*SQRT(2*Basic!$C$4*9.81)*COS(RADIANS(90-DEGREES(ASIN(AD1887/2000))))*SQRT(2*Basic!$C$4*9.81))))*COS(RADIANS(AK1887))</f>
        <v>2.7291749650209751</v>
      </c>
    </row>
    <row r="1888" spans="6:45" x14ac:dyDescent="0.3">
      <c r="F1888">
        <v>1886</v>
      </c>
      <c r="G1888" s="31">
        <f t="shared" si="188"/>
        <v>5.5600063882165616</v>
      </c>
      <c r="H1888" s="35">
        <f>Tool!$E$10+('Trajectory Map'!G1888*SIN(RADIANS(90-2*DEGREES(ASIN($D$5/2000))))/COS(RADIANS(90-2*DEGREES(ASIN($D$5/2000))))-('Trajectory Map'!G1888*'Trajectory Map'!G1888/((VLOOKUP($D$5,$AD$3:$AR$2002,15,FALSE)*4*COS(RADIANS(90-2*DEGREES(ASIN($D$5/2000))))*COS(RADIANS(90-2*DEGREES(ASIN($D$5/2000))))))))</f>
        <v>0.67762940349784095</v>
      </c>
      <c r="AD1888" s="33">
        <f t="shared" si="192"/>
        <v>1886</v>
      </c>
      <c r="AE1888" s="33">
        <f t="shared" si="189"/>
        <v>665.58545657188154</v>
      </c>
      <c r="AH1888" s="33">
        <f t="shared" si="190"/>
        <v>70.561629337131663</v>
      </c>
      <c r="AI1888" s="33">
        <f t="shared" si="191"/>
        <v>19.438370662868337</v>
      </c>
      <c r="AK1888" s="75">
        <f t="shared" si="193"/>
        <v>-51.123258674263326</v>
      </c>
      <c r="AN1888" s="64"/>
      <c r="AQ1888" s="64"/>
      <c r="AR1888" s="75">
        <f>(SQRT((SIN(RADIANS(90-DEGREES(ASIN(AD1888/2000))))*SQRT(2*Basic!$C$4*9.81)*Tool!$B$125*SIN(RADIANS(90-DEGREES(ASIN(AD1888/2000))))*SQRT(2*Basic!$C$4*9.81)*Tool!$B$125)+(COS(RADIANS(90-DEGREES(ASIN(AD1888/2000))))*SQRT(2*Basic!$C$4*9.81)*COS(RADIANS(90-DEGREES(ASIN(AD1888/2000))))*SQRT(2*Basic!$C$4*9.81))))*(SQRT((SIN(RADIANS(90-DEGREES(ASIN(AD1888/2000))))*SQRT(2*Basic!$C$4*9.81)*Tool!$B$125*SIN(RADIANS(90-DEGREES(ASIN(AD1888/2000))))*SQRT(2*Basic!$C$4*9.81)*Tool!$B$125)+(COS(RADIANS(90-DEGREES(ASIN(AD1888/2000))))*SQRT(2*Basic!$C$4*9.81)*COS(RADIANS(90-DEGREES(ASIN(AD1888/2000))))*SQRT(2*Basic!$C$4*9.81))))/(2*9.81)</f>
        <v>1.78123505764</v>
      </c>
      <c r="AS1888" s="75">
        <f>(1/9.81)*((SQRT((SIN(RADIANS(90-DEGREES(ASIN(AD1888/2000))))*SQRT(2*Basic!$C$4*9.81)*Tool!$B$125*SIN(RADIANS(90-DEGREES(ASIN(AD1888/2000))))*SQRT(2*Basic!$C$4*9.81)*Tool!$B$125)+(COS(RADIANS(90-DEGREES(ASIN(AD1888/2000))))*SQRT(2*Basic!$C$4*9.81)*COS(RADIANS(90-DEGREES(ASIN(AD1888/2000))))*SQRT(2*Basic!$C$4*9.81))))*SIN(RADIANS(AK1888))+(SQRT(((SQRT((SIN(RADIANS(90-DEGREES(ASIN(AD1888/2000))))*SQRT(2*Basic!$C$4*9.81)*Tool!$B$125*SIN(RADIANS(90-DEGREES(ASIN(AD1888/2000))))*SQRT(2*Basic!$C$4*9.81)*Tool!$B$125)+(COS(RADIANS(90-DEGREES(ASIN(AD1888/2000))))*SQRT(2*Basic!$C$4*9.81)*COS(RADIANS(90-DEGREES(ASIN(AD1888/2000))))*SQRT(2*Basic!$C$4*9.81))))*SIN(RADIANS(AK1888))*(SQRT((SIN(RADIANS(90-DEGREES(ASIN(AD1888/2000))))*SQRT(2*Basic!$C$4*9.81)*Tool!$B$125*SIN(RADIANS(90-DEGREES(ASIN(AD1888/2000))))*SQRT(2*Basic!$C$4*9.81)*Tool!$B$125)+(COS(RADIANS(90-DEGREES(ASIN(AD1888/2000))))*SQRT(2*Basic!$C$4*9.81)*COS(RADIANS(90-DEGREES(ASIN(AD1888/2000))))*SQRT(2*Basic!$C$4*9.81))))*SIN(RADIANS(AK1888)))-19.62*(-Basic!$C$3))))*(SQRT((SIN(RADIANS(90-DEGREES(ASIN(AD1888/2000))))*SQRT(2*Basic!$C$4*9.81)*Tool!$B$125*SIN(RADIANS(90-DEGREES(ASIN(AD1888/2000))))*SQRT(2*Basic!$C$4*9.81)*Tool!$B$125)+(COS(RADIANS(90-DEGREES(ASIN(AD1888/2000))))*SQRT(2*Basic!$C$4*9.81)*COS(RADIANS(90-DEGREES(ASIN(AD1888/2000))))*SQRT(2*Basic!$C$4*9.81))))*COS(RADIANS(AK1888))</f>
        <v>2.7169743062828187</v>
      </c>
    </row>
    <row r="1889" spans="6:45" x14ac:dyDescent="0.3">
      <c r="F1889">
        <v>1887</v>
      </c>
      <c r="G1889" s="31">
        <f t="shared" si="188"/>
        <v>5.5629544297797731</v>
      </c>
      <c r="H1889" s="35">
        <f>Tool!$E$10+('Trajectory Map'!G1889*SIN(RADIANS(90-2*DEGREES(ASIN($D$5/2000))))/COS(RADIANS(90-2*DEGREES(ASIN($D$5/2000))))-('Trajectory Map'!G1889*'Trajectory Map'!G1889/((VLOOKUP($D$5,$AD$3:$AR$2002,15,FALSE)*4*COS(RADIANS(90-2*DEGREES(ASIN($D$5/2000))))*COS(RADIANS(90-2*DEGREES(ASIN($D$5/2000))))))))</f>
        <v>0.6715488963436318</v>
      </c>
      <c r="AD1889" s="33">
        <f t="shared" si="192"/>
        <v>1887</v>
      </c>
      <c r="AE1889" s="33">
        <f t="shared" si="189"/>
        <v>662.74504901960609</v>
      </c>
      <c r="AH1889" s="33">
        <f t="shared" si="190"/>
        <v>70.647896675640979</v>
      </c>
      <c r="AI1889" s="33">
        <f t="shared" si="191"/>
        <v>19.352103324359021</v>
      </c>
      <c r="AK1889" s="75">
        <f t="shared" si="193"/>
        <v>-51.295793351281958</v>
      </c>
      <c r="AN1889" s="64"/>
      <c r="AQ1889" s="64"/>
      <c r="AR1889" s="75">
        <f>(SQRT((SIN(RADIANS(90-DEGREES(ASIN(AD1889/2000))))*SQRT(2*Basic!$C$4*9.81)*Tool!$B$125*SIN(RADIANS(90-DEGREES(ASIN(AD1889/2000))))*SQRT(2*Basic!$C$4*9.81)*Tool!$B$125)+(COS(RADIANS(90-DEGREES(ASIN(AD1889/2000))))*SQRT(2*Basic!$C$4*9.81)*COS(RADIANS(90-DEGREES(ASIN(AD1889/2000))))*SQRT(2*Basic!$C$4*9.81))))*(SQRT((SIN(RADIANS(90-DEGREES(ASIN(AD1889/2000))))*SQRT(2*Basic!$C$4*9.81)*Tool!$B$125*SIN(RADIANS(90-DEGREES(ASIN(AD1889/2000))))*SQRT(2*Basic!$C$4*9.81)*Tool!$B$125)+(COS(RADIANS(90-DEGREES(ASIN(AD1889/2000))))*SQRT(2*Basic!$C$4*9.81)*COS(RADIANS(90-DEGREES(ASIN(AD1889/2000))))*SQRT(2*Basic!$C$4*9.81))))/(2*9.81)</f>
        <v>1.78224656121</v>
      </c>
      <c r="AS1889" s="75">
        <f>(1/9.81)*((SQRT((SIN(RADIANS(90-DEGREES(ASIN(AD1889/2000))))*SQRT(2*Basic!$C$4*9.81)*Tool!$B$125*SIN(RADIANS(90-DEGREES(ASIN(AD1889/2000))))*SQRT(2*Basic!$C$4*9.81)*Tool!$B$125)+(COS(RADIANS(90-DEGREES(ASIN(AD1889/2000))))*SQRT(2*Basic!$C$4*9.81)*COS(RADIANS(90-DEGREES(ASIN(AD1889/2000))))*SQRT(2*Basic!$C$4*9.81))))*SIN(RADIANS(AK1889))+(SQRT(((SQRT((SIN(RADIANS(90-DEGREES(ASIN(AD1889/2000))))*SQRT(2*Basic!$C$4*9.81)*Tool!$B$125*SIN(RADIANS(90-DEGREES(ASIN(AD1889/2000))))*SQRT(2*Basic!$C$4*9.81)*Tool!$B$125)+(COS(RADIANS(90-DEGREES(ASIN(AD1889/2000))))*SQRT(2*Basic!$C$4*9.81)*COS(RADIANS(90-DEGREES(ASIN(AD1889/2000))))*SQRT(2*Basic!$C$4*9.81))))*SIN(RADIANS(AK1889))*(SQRT((SIN(RADIANS(90-DEGREES(ASIN(AD1889/2000))))*SQRT(2*Basic!$C$4*9.81)*Tool!$B$125*SIN(RADIANS(90-DEGREES(ASIN(AD1889/2000))))*SQRT(2*Basic!$C$4*9.81)*Tool!$B$125)+(COS(RADIANS(90-DEGREES(ASIN(AD1889/2000))))*SQRT(2*Basic!$C$4*9.81)*COS(RADIANS(90-DEGREES(ASIN(AD1889/2000))))*SQRT(2*Basic!$C$4*9.81))))*SIN(RADIANS(AK1889)))-19.62*(-Basic!$C$3))))*(SQRT((SIN(RADIANS(90-DEGREES(ASIN(AD1889/2000))))*SQRT(2*Basic!$C$4*9.81)*Tool!$B$125*SIN(RADIANS(90-DEGREES(ASIN(AD1889/2000))))*SQRT(2*Basic!$C$4*9.81)*Tool!$B$125)+(COS(RADIANS(90-DEGREES(ASIN(AD1889/2000))))*SQRT(2*Basic!$C$4*9.81)*COS(RADIANS(90-DEGREES(ASIN(AD1889/2000))))*SQRT(2*Basic!$C$4*9.81))))*COS(RADIANS(AK1889))</f>
        <v>2.704721541988703</v>
      </c>
    </row>
    <row r="1890" spans="6:45" x14ac:dyDescent="0.3">
      <c r="F1890">
        <v>1888</v>
      </c>
      <c r="G1890" s="31">
        <f t="shared" si="188"/>
        <v>5.5659024713429845</v>
      </c>
      <c r="H1890" s="35">
        <f>Tool!$E$10+('Trajectory Map'!G1890*SIN(RADIANS(90-2*DEGREES(ASIN($D$5/2000))))/COS(RADIANS(90-2*DEGREES(ASIN($D$5/2000))))-('Trajectory Map'!G1890*'Trajectory Map'!G1890/((VLOOKUP($D$5,$AD$3:$AR$2002,15,FALSE)*4*COS(RADIANS(90-2*DEGREES(ASIN($D$5/2000))))*COS(RADIANS(90-2*DEGREES(ASIN($D$5/2000))))))))</f>
        <v>0.66546493559590836</v>
      </c>
      <c r="AD1890" s="33">
        <f t="shared" si="192"/>
        <v>1888</v>
      </c>
      <c r="AE1890" s="33">
        <f t="shared" si="189"/>
        <v>659.89090007364098</v>
      </c>
      <c r="AH1890" s="33">
        <f t="shared" si="190"/>
        <v>70.73453543460549</v>
      </c>
      <c r="AI1890" s="33">
        <f t="shared" si="191"/>
        <v>19.26546456539451</v>
      </c>
      <c r="AK1890" s="75">
        <f t="shared" si="193"/>
        <v>-51.469070869210981</v>
      </c>
      <c r="AN1890" s="64"/>
      <c r="AQ1890" s="64"/>
      <c r="AR1890" s="75">
        <f>(SQRT((SIN(RADIANS(90-DEGREES(ASIN(AD1890/2000))))*SQRT(2*Basic!$C$4*9.81)*Tool!$B$125*SIN(RADIANS(90-DEGREES(ASIN(AD1890/2000))))*SQRT(2*Basic!$C$4*9.81)*Tool!$B$125)+(COS(RADIANS(90-DEGREES(ASIN(AD1890/2000))))*SQRT(2*Basic!$C$4*9.81)*COS(RADIANS(90-DEGREES(ASIN(AD1890/2000))))*SQRT(2*Basic!$C$4*9.81))))*(SQRT((SIN(RADIANS(90-DEGREES(ASIN(AD1890/2000))))*SQRT(2*Basic!$C$4*9.81)*Tool!$B$125*SIN(RADIANS(90-DEGREES(ASIN(AD1890/2000))))*SQRT(2*Basic!$C$4*9.81)*Tool!$B$125)+(COS(RADIANS(90-DEGREES(ASIN(AD1890/2000))))*SQRT(2*Basic!$C$4*9.81)*COS(RADIANS(90-DEGREES(ASIN(AD1890/2000))))*SQRT(2*Basic!$C$4*9.81))))/(2*9.81)</f>
        <v>1.7832586009599998</v>
      </c>
      <c r="AS1890" s="75">
        <f>(1/9.81)*((SQRT((SIN(RADIANS(90-DEGREES(ASIN(AD1890/2000))))*SQRT(2*Basic!$C$4*9.81)*Tool!$B$125*SIN(RADIANS(90-DEGREES(ASIN(AD1890/2000))))*SQRT(2*Basic!$C$4*9.81)*Tool!$B$125)+(COS(RADIANS(90-DEGREES(ASIN(AD1890/2000))))*SQRT(2*Basic!$C$4*9.81)*COS(RADIANS(90-DEGREES(ASIN(AD1890/2000))))*SQRT(2*Basic!$C$4*9.81))))*SIN(RADIANS(AK1890))+(SQRT(((SQRT((SIN(RADIANS(90-DEGREES(ASIN(AD1890/2000))))*SQRT(2*Basic!$C$4*9.81)*Tool!$B$125*SIN(RADIANS(90-DEGREES(ASIN(AD1890/2000))))*SQRT(2*Basic!$C$4*9.81)*Tool!$B$125)+(COS(RADIANS(90-DEGREES(ASIN(AD1890/2000))))*SQRT(2*Basic!$C$4*9.81)*COS(RADIANS(90-DEGREES(ASIN(AD1890/2000))))*SQRT(2*Basic!$C$4*9.81))))*SIN(RADIANS(AK1890))*(SQRT((SIN(RADIANS(90-DEGREES(ASIN(AD1890/2000))))*SQRT(2*Basic!$C$4*9.81)*Tool!$B$125*SIN(RADIANS(90-DEGREES(ASIN(AD1890/2000))))*SQRT(2*Basic!$C$4*9.81)*Tool!$B$125)+(COS(RADIANS(90-DEGREES(ASIN(AD1890/2000))))*SQRT(2*Basic!$C$4*9.81)*COS(RADIANS(90-DEGREES(ASIN(AD1890/2000))))*SQRT(2*Basic!$C$4*9.81))))*SIN(RADIANS(AK1890)))-19.62*(-Basic!$C$3))))*(SQRT((SIN(RADIANS(90-DEGREES(ASIN(AD1890/2000))))*SQRT(2*Basic!$C$4*9.81)*Tool!$B$125*SIN(RADIANS(90-DEGREES(ASIN(AD1890/2000))))*SQRT(2*Basic!$C$4*9.81)*Tool!$B$125)+(COS(RADIANS(90-DEGREES(ASIN(AD1890/2000))))*SQRT(2*Basic!$C$4*9.81)*COS(RADIANS(90-DEGREES(ASIN(AD1890/2000))))*SQRT(2*Basic!$C$4*9.81))))*COS(RADIANS(AK1890))</f>
        <v>2.6924160338320151</v>
      </c>
    </row>
    <row r="1891" spans="6:45" x14ac:dyDescent="0.3">
      <c r="F1891">
        <v>1889</v>
      </c>
      <c r="G1891" s="31">
        <f t="shared" si="188"/>
        <v>5.568850512906196</v>
      </c>
      <c r="H1891" s="35">
        <f>Tool!$E$10+('Trajectory Map'!G1891*SIN(RADIANS(90-2*DEGREES(ASIN($D$5/2000))))/COS(RADIANS(90-2*DEGREES(ASIN($D$5/2000))))-('Trajectory Map'!G1891*'Trajectory Map'!G1891/((VLOOKUP($D$5,$AD$3:$AR$2002,15,FALSE)*4*COS(RADIANS(90-2*DEGREES(ASIN($D$5/2000))))*COS(RADIANS(90-2*DEGREES(ASIN($D$5/2000))))))))</f>
        <v>0.65937752125467153</v>
      </c>
      <c r="AD1891" s="33">
        <f t="shared" si="192"/>
        <v>1889</v>
      </c>
      <c r="AE1891" s="33">
        <f t="shared" si="189"/>
        <v>657.02283065354743</v>
      </c>
      <c r="AH1891" s="33">
        <f t="shared" si="190"/>
        <v>70.821550653846828</v>
      </c>
      <c r="AI1891" s="33">
        <f t="shared" si="191"/>
        <v>19.178449346153172</v>
      </c>
      <c r="AK1891" s="75">
        <f t="shared" si="193"/>
        <v>-51.643101307693655</v>
      </c>
      <c r="AN1891" s="64"/>
      <c r="AQ1891" s="64"/>
      <c r="AR1891" s="75">
        <f>(SQRT((SIN(RADIANS(90-DEGREES(ASIN(AD1891/2000))))*SQRT(2*Basic!$C$4*9.81)*Tool!$B$125*SIN(RADIANS(90-DEGREES(ASIN(AD1891/2000))))*SQRT(2*Basic!$C$4*9.81)*Tool!$B$125)+(COS(RADIANS(90-DEGREES(ASIN(AD1891/2000))))*SQRT(2*Basic!$C$4*9.81)*COS(RADIANS(90-DEGREES(ASIN(AD1891/2000))))*SQRT(2*Basic!$C$4*9.81))))*(SQRT((SIN(RADIANS(90-DEGREES(ASIN(AD1891/2000))))*SQRT(2*Basic!$C$4*9.81)*Tool!$B$125*SIN(RADIANS(90-DEGREES(ASIN(AD1891/2000))))*SQRT(2*Basic!$C$4*9.81)*Tool!$B$125)+(COS(RADIANS(90-DEGREES(ASIN(AD1891/2000))))*SQRT(2*Basic!$C$4*9.81)*COS(RADIANS(90-DEGREES(ASIN(AD1891/2000))))*SQRT(2*Basic!$C$4*9.81))))/(2*9.81)</f>
        <v>1.7842711768900004</v>
      </c>
      <c r="AS1891" s="75">
        <f>(1/9.81)*((SQRT((SIN(RADIANS(90-DEGREES(ASIN(AD1891/2000))))*SQRT(2*Basic!$C$4*9.81)*Tool!$B$125*SIN(RADIANS(90-DEGREES(ASIN(AD1891/2000))))*SQRT(2*Basic!$C$4*9.81)*Tool!$B$125)+(COS(RADIANS(90-DEGREES(ASIN(AD1891/2000))))*SQRT(2*Basic!$C$4*9.81)*COS(RADIANS(90-DEGREES(ASIN(AD1891/2000))))*SQRT(2*Basic!$C$4*9.81))))*SIN(RADIANS(AK1891))+(SQRT(((SQRT((SIN(RADIANS(90-DEGREES(ASIN(AD1891/2000))))*SQRT(2*Basic!$C$4*9.81)*Tool!$B$125*SIN(RADIANS(90-DEGREES(ASIN(AD1891/2000))))*SQRT(2*Basic!$C$4*9.81)*Tool!$B$125)+(COS(RADIANS(90-DEGREES(ASIN(AD1891/2000))))*SQRT(2*Basic!$C$4*9.81)*COS(RADIANS(90-DEGREES(ASIN(AD1891/2000))))*SQRT(2*Basic!$C$4*9.81))))*SIN(RADIANS(AK1891))*(SQRT((SIN(RADIANS(90-DEGREES(ASIN(AD1891/2000))))*SQRT(2*Basic!$C$4*9.81)*Tool!$B$125*SIN(RADIANS(90-DEGREES(ASIN(AD1891/2000))))*SQRT(2*Basic!$C$4*9.81)*Tool!$B$125)+(COS(RADIANS(90-DEGREES(ASIN(AD1891/2000))))*SQRT(2*Basic!$C$4*9.81)*COS(RADIANS(90-DEGREES(ASIN(AD1891/2000))))*SQRT(2*Basic!$C$4*9.81))))*SIN(RADIANS(AK1891)))-19.62*(-Basic!$C$3))))*(SQRT((SIN(RADIANS(90-DEGREES(ASIN(AD1891/2000))))*SQRT(2*Basic!$C$4*9.81)*Tool!$B$125*SIN(RADIANS(90-DEGREES(ASIN(AD1891/2000))))*SQRT(2*Basic!$C$4*9.81)*Tool!$B$125)+(COS(RADIANS(90-DEGREES(ASIN(AD1891/2000))))*SQRT(2*Basic!$C$4*9.81)*COS(RADIANS(90-DEGREES(ASIN(AD1891/2000))))*SQRT(2*Basic!$C$4*9.81))))*COS(RADIANS(AK1891))</f>
        <v>2.6800571284931269</v>
      </c>
    </row>
    <row r="1892" spans="6:45" x14ac:dyDescent="0.3">
      <c r="F1892">
        <v>1890</v>
      </c>
      <c r="G1892" s="31">
        <f t="shared" si="188"/>
        <v>5.5717985544694066</v>
      </c>
      <c r="H1892" s="35">
        <f>Tool!$E$10+('Trajectory Map'!G1892*SIN(RADIANS(90-2*DEGREES(ASIN($D$5/2000))))/COS(RADIANS(90-2*DEGREES(ASIN($D$5/2000))))-('Trajectory Map'!G1892*'Trajectory Map'!G1892/((VLOOKUP($D$5,$AD$3:$AR$2002,15,FALSE)*4*COS(RADIANS(90-2*DEGREES(ASIN($D$5/2000))))*COS(RADIANS(90-2*DEGREES(ASIN($D$5/2000))))))))</f>
        <v>0.65328665331992219</v>
      </c>
      <c r="AD1892" s="33">
        <f t="shared" si="192"/>
        <v>1890</v>
      </c>
      <c r="AE1892" s="33">
        <f t="shared" si="189"/>
        <v>654.14065765705163</v>
      </c>
      <c r="AH1892" s="33">
        <f t="shared" si="190"/>
        <v>70.908947487139628</v>
      </c>
      <c r="AI1892" s="33">
        <f t="shared" si="191"/>
        <v>19.091052512860372</v>
      </c>
      <c r="AK1892" s="75">
        <f t="shared" si="193"/>
        <v>-51.817894974279255</v>
      </c>
      <c r="AN1892" s="64"/>
      <c r="AQ1892" s="64"/>
      <c r="AR1892" s="75">
        <f>(SQRT((SIN(RADIANS(90-DEGREES(ASIN(AD1892/2000))))*SQRT(2*Basic!$C$4*9.81)*Tool!$B$125*SIN(RADIANS(90-DEGREES(ASIN(AD1892/2000))))*SQRT(2*Basic!$C$4*9.81)*Tool!$B$125)+(COS(RADIANS(90-DEGREES(ASIN(AD1892/2000))))*SQRT(2*Basic!$C$4*9.81)*COS(RADIANS(90-DEGREES(ASIN(AD1892/2000))))*SQRT(2*Basic!$C$4*9.81))))*(SQRT((SIN(RADIANS(90-DEGREES(ASIN(AD1892/2000))))*SQRT(2*Basic!$C$4*9.81)*Tool!$B$125*SIN(RADIANS(90-DEGREES(ASIN(AD1892/2000))))*SQRT(2*Basic!$C$4*9.81)*Tool!$B$125)+(COS(RADIANS(90-DEGREES(ASIN(AD1892/2000))))*SQRT(2*Basic!$C$4*9.81)*COS(RADIANS(90-DEGREES(ASIN(AD1892/2000))))*SQRT(2*Basic!$C$4*9.81))))/(2*9.81)</f>
        <v>1.7852842889999998</v>
      </c>
      <c r="AS1892" s="75">
        <f>(1/9.81)*((SQRT((SIN(RADIANS(90-DEGREES(ASIN(AD1892/2000))))*SQRT(2*Basic!$C$4*9.81)*Tool!$B$125*SIN(RADIANS(90-DEGREES(ASIN(AD1892/2000))))*SQRT(2*Basic!$C$4*9.81)*Tool!$B$125)+(COS(RADIANS(90-DEGREES(ASIN(AD1892/2000))))*SQRT(2*Basic!$C$4*9.81)*COS(RADIANS(90-DEGREES(ASIN(AD1892/2000))))*SQRT(2*Basic!$C$4*9.81))))*SIN(RADIANS(AK1892))+(SQRT(((SQRT((SIN(RADIANS(90-DEGREES(ASIN(AD1892/2000))))*SQRT(2*Basic!$C$4*9.81)*Tool!$B$125*SIN(RADIANS(90-DEGREES(ASIN(AD1892/2000))))*SQRT(2*Basic!$C$4*9.81)*Tool!$B$125)+(COS(RADIANS(90-DEGREES(ASIN(AD1892/2000))))*SQRT(2*Basic!$C$4*9.81)*COS(RADIANS(90-DEGREES(ASIN(AD1892/2000))))*SQRT(2*Basic!$C$4*9.81))))*SIN(RADIANS(AK1892))*(SQRT((SIN(RADIANS(90-DEGREES(ASIN(AD1892/2000))))*SQRT(2*Basic!$C$4*9.81)*Tool!$B$125*SIN(RADIANS(90-DEGREES(ASIN(AD1892/2000))))*SQRT(2*Basic!$C$4*9.81)*Tool!$B$125)+(COS(RADIANS(90-DEGREES(ASIN(AD1892/2000))))*SQRT(2*Basic!$C$4*9.81)*COS(RADIANS(90-DEGREES(ASIN(AD1892/2000))))*SQRT(2*Basic!$C$4*9.81))))*SIN(RADIANS(AK1892)))-19.62*(-Basic!$C$3))))*(SQRT((SIN(RADIANS(90-DEGREES(ASIN(AD1892/2000))))*SQRT(2*Basic!$C$4*9.81)*Tool!$B$125*SIN(RADIANS(90-DEGREES(ASIN(AD1892/2000))))*SQRT(2*Basic!$C$4*9.81)*Tool!$B$125)+(COS(RADIANS(90-DEGREES(ASIN(AD1892/2000))))*SQRT(2*Basic!$C$4*9.81)*COS(RADIANS(90-DEGREES(ASIN(AD1892/2000))))*SQRT(2*Basic!$C$4*9.81))))*COS(RADIANS(AK1892))</f>
        <v>2.6676441571622718</v>
      </c>
    </row>
    <row r="1893" spans="6:45" x14ac:dyDescent="0.3">
      <c r="F1893">
        <v>1891</v>
      </c>
      <c r="G1893" s="31">
        <f t="shared" si="188"/>
        <v>5.5747465960326181</v>
      </c>
      <c r="H1893" s="35">
        <f>Tool!$E$10+('Trajectory Map'!G1893*SIN(RADIANS(90-2*DEGREES(ASIN($D$5/2000))))/COS(RADIANS(90-2*DEGREES(ASIN($D$5/2000))))-('Trajectory Map'!G1893*'Trajectory Map'!G1893/((VLOOKUP($D$5,$AD$3:$AR$2002,15,FALSE)*4*COS(RADIANS(90-2*DEGREES(ASIN($D$5/2000))))*COS(RADIANS(90-2*DEGREES(ASIN($D$5/2000))))))))</f>
        <v>0.64719233179165592</v>
      </c>
      <c r="AD1893" s="33">
        <f t="shared" si="192"/>
        <v>1891</v>
      </c>
      <c r="AE1893" s="33">
        <f t="shared" si="189"/>
        <v>651.24419383208328</v>
      </c>
      <c r="AH1893" s="33">
        <f t="shared" si="190"/>
        <v>70.996731205848846</v>
      </c>
      <c r="AI1893" s="33">
        <f t="shared" si="191"/>
        <v>19.003268794151154</v>
      </c>
      <c r="AK1893" s="75">
        <f t="shared" si="193"/>
        <v>-51.993462411697692</v>
      </c>
      <c r="AN1893" s="64"/>
      <c r="AQ1893" s="64"/>
      <c r="AR1893" s="75">
        <f>(SQRT((SIN(RADIANS(90-DEGREES(ASIN(AD1893/2000))))*SQRT(2*Basic!$C$4*9.81)*Tool!$B$125*SIN(RADIANS(90-DEGREES(ASIN(AD1893/2000))))*SQRT(2*Basic!$C$4*9.81)*Tool!$B$125)+(COS(RADIANS(90-DEGREES(ASIN(AD1893/2000))))*SQRT(2*Basic!$C$4*9.81)*COS(RADIANS(90-DEGREES(ASIN(AD1893/2000))))*SQRT(2*Basic!$C$4*9.81))))*(SQRT((SIN(RADIANS(90-DEGREES(ASIN(AD1893/2000))))*SQRT(2*Basic!$C$4*9.81)*Tool!$B$125*SIN(RADIANS(90-DEGREES(ASIN(AD1893/2000))))*SQRT(2*Basic!$C$4*9.81)*Tool!$B$125)+(COS(RADIANS(90-DEGREES(ASIN(AD1893/2000))))*SQRT(2*Basic!$C$4*9.81)*COS(RADIANS(90-DEGREES(ASIN(AD1893/2000))))*SQRT(2*Basic!$C$4*9.81))))/(2*9.81)</f>
        <v>1.7862979372899999</v>
      </c>
      <c r="AS1893" s="75">
        <f>(1/9.81)*((SQRT((SIN(RADIANS(90-DEGREES(ASIN(AD1893/2000))))*SQRT(2*Basic!$C$4*9.81)*Tool!$B$125*SIN(RADIANS(90-DEGREES(ASIN(AD1893/2000))))*SQRT(2*Basic!$C$4*9.81)*Tool!$B$125)+(COS(RADIANS(90-DEGREES(ASIN(AD1893/2000))))*SQRT(2*Basic!$C$4*9.81)*COS(RADIANS(90-DEGREES(ASIN(AD1893/2000))))*SQRT(2*Basic!$C$4*9.81))))*SIN(RADIANS(AK1893))+(SQRT(((SQRT((SIN(RADIANS(90-DEGREES(ASIN(AD1893/2000))))*SQRT(2*Basic!$C$4*9.81)*Tool!$B$125*SIN(RADIANS(90-DEGREES(ASIN(AD1893/2000))))*SQRT(2*Basic!$C$4*9.81)*Tool!$B$125)+(COS(RADIANS(90-DEGREES(ASIN(AD1893/2000))))*SQRT(2*Basic!$C$4*9.81)*COS(RADIANS(90-DEGREES(ASIN(AD1893/2000))))*SQRT(2*Basic!$C$4*9.81))))*SIN(RADIANS(AK1893))*(SQRT((SIN(RADIANS(90-DEGREES(ASIN(AD1893/2000))))*SQRT(2*Basic!$C$4*9.81)*Tool!$B$125*SIN(RADIANS(90-DEGREES(ASIN(AD1893/2000))))*SQRT(2*Basic!$C$4*9.81)*Tool!$B$125)+(COS(RADIANS(90-DEGREES(ASIN(AD1893/2000))))*SQRT(2*Basic!$C$4*9.81)*COS(RADIANS(90-DEGREES(ASIN(AD1893/2000))))*SQRT(2*Basic!$C$4*9.81))))*SIN(RADIANS(AK1893)))-19.62*(-Basic!$C$3))))*(SQRT((SIN(RADIANS(90-DEGREES(ASIN(AD1893/2000))))*SQRT(2*Basic!$C$4*9.81)*Tool!$B$125*SIN(RADIANS(90-DEGREES(ASIN(AD1893/2000))))*SQRT(2*Basic!$C$4*9.81)*Tool!$B$125)+(COS(RADIANS(90-DEGREES(ASIN(AD1893/2000))))*SQRT(2*Basic!$C$4*9.81)*COS(RADIANS(90-DEGREES(ASIN(AD1893/2000))))*SQRT(2*Basic!$C$4*9.81))))*COS(RADIANS(AK1893))</f>
        <v>2.655176435042748</v>
      </c>
    </row>
    <row r="1894" spans="6:45" x14ac:dyDescent="0.3">
      <c r="F1894">
        <v>1892</v>
      </c>
      <c r="G1894" s="31">
        <f t="shared" si="188"/>
        <v>5.5776946375958296</v>
      </c>
      <c r="H1894" s="35">
        <f>Tool!$E$10+('Trajectory Map'!G1894*SIN(RADIANS(90-2*DEGREES(ASIN($D$5/2000))))/COS(RADIANS(90-2*DEGREES(ASIN($D$5/2000))))-('Trajectory Map'!G1894*'Trajectory Map'!G1894/((VLOOKUP($D$5,$AD$3:$AR$2002,15,FALSE)*4*COS(RADIANS(90-2*DEGREES(ASIN($D$5/2000))))*COS(RADIANS(90-2*DEGREES(ASIN($D$5/2000))))))))</f>
        <v>0.64109455666987625</v>
      </c>
      <c r="AD1894" s="33">
        <f t="shared" si="192"/>
        <v>1892</v>
      </c>
      <c r="AE1894" s="33">
        <f t="shared" si="189"/>
        <v>648.33324764352471</v>
      </c>
      <c r="AH1894" s="33">
        <f t="shared" si="190"/>
        <v>71.084907202717076</v>
      </c>
      <c r="AI1894" s="33">
        <f t="shared" si="191"/>
        <v>18.915092797282924</v>
      </c>
      <c r="AK1894" s="75">
        <f t="shared" si="193"/>
        <v>-52.169814405434153</v>
      </c>
      <c r="AN1894" s="64"/>
      <c r="AQ1894" s="64"/>
      <c r="AR1894" s="75">
        <f>(SQRT((SIN(RADIANS(90-DEGREES(ASIN(AD1894/2000))))*SQRT(2*Basic!$C$4*9.81)*Tool!$B$125*SIN(RADIANS(90-DEGREES(ASIN(AD1894/2000))))*SQRT(2*Basic!$C$4*9.81)*Tool!$B$125)+(COS(RADIANS(90-DEGREES(ASIN(AD1894/2000))))*SQRT(2*Basic!$C$4*9.81)*COS(RADIANS(90-DEGREES(ASIN(AD1894/2000))))*SQRT(2*Basic!$C$4*9.81))))*(SQRT((SIN(RADIANS(90-DEGREES(ASIN(AD1894/2000))))*SQRT(2*Basic!$C$4*9.81)*Tool!$B$125*SIN(RADIANS(90-DEGREES(ASIN(AD1894/2000))))*SQRT(2*Basic!$C$4*9.81)*Tool!$B$125)+(COS(RADIANS(90-DEGREES(ASIN(AD1894/2000))))*SQRT(2*Basic!$C$4*9.81)*COS(RADIANS(90-DEGREES(ASIN(AD1894/2000))))*SQRT(2*Basic!$C$4*9.81))))/(2*9.81)</f>
        <v>1.7873121217599997</v>
      </c>
      <c r="AS1894" s="75">
        <f>(1/9.81)*((SQRT((SIN(RADIANS(90-DEGREES(ASIN(AD1894/2000))))*SQRT(2*Basic!$C$4*9.81)*Tool!$B$125*SIN(RADIANS(90-DEGREES(ASIN(AD1894/2000))))*SQRT(2*Basic!$C$4*9.81)*Tool!$B$125)+(COS(RADIANS(90-DEGREES(ASIN(AD1894/2000))))*SQRT(2*Basic!$C$4*9.81)*COS(RADIANS(90-DEGREES(ASIN(AD1894/2000))))*SQRT(2*Basic!$C$4*9.81))))*SIN(RADIANS(AK1894))+(SQRT(((SQRT((SIN(RADIANS(90-DEGREES(ASIN(AD1894/2000))))*SQRT(2*Basic!$C$4*9.81)*Tool!$B$125*SIN(RADIANS(90-DEGREES(ASIN(AD1894/2000))))*SQRT(2*Basic!$C$4*9.81)*Tool!$B$125)+(COS(RADIANS(90-DEGREES(ASIN(AD1894/2000))))*SQRT(2*Basic!$C$4*9.81)*COS(RADIANS(90-DEGREES(ASIN(AD1894/2000))))*SQRT(2*Basic!$C$4*9.81))))*SIN(RADIANS(AK1894))*(SQRT((SIN(RADIANS(90-DEGREES(ASIN(AD1894/2000))))*SQRT(2*Basic!$C$4*9.81)*Tool!$B$125*SIN(RADIANS(90-DEGREES(ASIN(AD1894/2000))))*SQRT(2*Basic!$C$4*9.81)*Tool!$B$125)+(COS(RADIANS(90-DEGREES(ASIN(AD1894/2000))))*SQRT(2*Basic!$C$4*9.81)*COS(RADIANS(90-DEGREES(ASIN(AD1894/2000))))*SQRT(2*Basic!$C$4*9.81))))*SIN(RADIANS(AK1894)))-19.62*(-Basic!$C$3))))*(SQRT((SIN(RADIANS(90-DEGREES(ASIN(AD1894/2000))))*SQRT(2*Basic!$C$4*9.81)*Tool!$B$125*SIN(RADIANS(90-DEGREES(ASIN(AD1894/2000))))*SQRT(2*Basic!$C$4*9.81)*Tool!$B$125)+(COS(RADIANS(90-DEGREES(ASIN(AD1894/2000))))*SQRT(2*Basic!$C$4*9.81)*COS(RADIANS(90-DEGREES(ASIN(AD1894/2000))))*SQRT(2*Basic!$C$4*9.81))))*COS(RADIANS(AK1894))</f>
        <v>2.6426532608335922</v>
      </c>
    </row>
    <row r="1895" spans="6:45" x14ac:dyDescent="0.3">
      <c r="F1895">
        <v>1893</v>
      </c>
      <c r="G1895" s="31">
        <f t="shared" si="188"/>
        <v>5.5806426791590411</v>
      </c>
      <c r="H1895" s="35">
        <f>Tool!$E$10+('Trajectory Map'!G1895*SIN(RADIANS(90-2*DEGREES(ASIN($D$5/2000))))/COS(RADIANS(90-2*DEGREES(ASIN($D$5/2000))))-('Trajectory Map'!G1895*'Trajectory Map'!G1895/((VLOOKUP($D$5,$AD$3:$AR$2002,15,FALSE)*4*COS(RADIANS(90-2*DEGREES(ASIN($D$5/2000))))*COS(RADIANS(90-2*DEGREES(ASIN($D$5/2000))))))))</f>
        <v>0.6349933279545823</v>
      </c>
      <c r="AD1895" s="33">
        <f t="shared" si="192"/>
        <v>1893</v>
      </c>
      <c r="AE1895" s="33">
        <f t="shared" si="189"/>
        <v>645.40762313440337</v>
      </c>
      <c r="AH1895" s="33">
        <f t="shared" si="190"/>
        <v>71.173480995810706</v>
      </c>
      <c r="AI1895" s="33">
        <f t="shared" si="191"/>
        <v>18.826519004189294</v>
      </c>
      <c r="AK1895" s="75">
        <f t="shared" si="193"/>
        <v>-52.346961991621413</v>
      </c>
      <c r="AN1895" s="64"/>
      <c r="AQ1895" s="64"/>
      <c r="AR1895" s="75">
        <f>(SQRT((SIN(RADIANS(90-DEGREES(ASIN(AD1895/2000))))*SQRT(2*Basic!$C$4*9.81)*Tool!$B$125*SIN(RADIANS(90-DEGREES(ASIN(AD1895/2000))))*SQRT(2*Basic!$C$4*9.81)*Tool!$B$125)+(COS(RADIANS(90-DEGREES(ASIN(AD1895/2000))))*SQRT(2*Basic!$C$4*9.81)*COS(RADIANS(90-DEGREES(ASIN(AD1895/2000))))*SQRT(2*Basic!$C$4*9.81))))*(SQRT((SIN(RADIANS(90-DEGREES(ASIN(AD1895/2000))))*SQRT(2*Basic!$C$4*9.81)*Tool!$B$125*SIN(RADIANS(90-DEGREES(ASIN(AD1895/2000))))*SQRT(2*Basic!$C$4*9.81)*Tool!$B$125)+(COS(RADIANS(90-DEGREES(ASIN(AD1895/2000))))*SQRT(2*Basic!$C$4*9.81)*COS(RADIANS(90-DEGREES(ASIN(AD1895/2000))))*SQRT(2*Basic!$C$4*9.81))))/(2*9.81)</f>
        <v>1.7883268424100003</v>
      </c>
      <c r="AS1895" s="75">
        <f>(1/9.81)*((SQRT((SIN(RADIANS(90-DEGREES(ASIN(AD1895/2000))))*SQRT(2*Basic!$C$4*9.81)*Tool!$B$125*SIN(RADIANS(90-DEGREES(ASIN(AD1895/2000))))*SQRT(2*Basic!$C$4*9.81)*Tool!$B$125)+(COS(RADIANS(90-DEGREES(ASIN(AD1895/2000))))*SQRT(2*Basic!$C$4*9.81)*COS(RADIANS(90-DEGREES(ASIN(AD1895/2000))))*SQRT(2*Basic!$C$4*9.81))))*SIN(RADIANS(AK1895))+(SQRT(((SQRT((SIN(RADIANS(90-DEGREES(ASIN(AD1895/2000))))*SQRT(2*Basic!$C$4*9.81)*Tool!$B$125*SIN(RADIANS(90-DEGREES(ASIN(AD1895/2000))))*SQRT(2*Basic!$C$4*9.81)*Tool!$B$125)+(COS(RADIANS(90-DEGREES(ASIN(AD1895/2000))))*SQRT(2*Basic!$C$4*9.81)*COS(RADIANS(90-DEGREES(ASIN(AD1895/2000))))*SQRT(2*Basic!$C$4*9.81))))*SIN(RADIANS(AK1895))*(SQRT((SIN(RADIANS(90-DEGREES(ASIN(AD1895/2000))))*SQRT(2*Basic!$C$4*9.81)*Tool!$B$125*SIN(RADIANS(90-DEGREES(ASIN(AD1895/2000))))*SQRT(2*Basic!$C$4*9.81)*Tool!$B$125)+(COS(RADIANS(90-DEGREES(ASIN(AD1895/2000))))*SQRT(2*Basic!$C$4*9.81)*COS(RADIANS(90-DEGREES(ASIN(AD1895/2000))))*SQRT(2*Basic!$C$4*9.81))))*SIN(RADIANS(AK1895)))-19.62*(-Basic!$C$3))))*(SQRT((SIN(RADIANS(90-DEGREES(ASIN(AD1895/2000))))*SQRT(2*Basic!$C$4*9.81)*Tool!$B$125*SIN(RADIANS(90-DEGREES(ASIN(AD1895/2000))))*SQRT(2*Basic!$C$4*9.81)*Tool!$B$125)+(COS(RADIANS(90-DEGREES(ASIN(AD1895/2000))))*SQRT(2*Basic!$C$4*9.81)*COS(RADIANS(90-DEGREES(ASIN(AD1895/2000))))*SQRT(2*Basic!$C$4*9.81))))*COS(RADIANS(AK1895))</f>
        <v>2.6300739161905278</v>
      </c>
    </row>
    <row r="1896" spans="6:45" x14ac:dyDescent="0.3">
      <c r="F1896">
        <v>1894</v>
      </c>
      <c r="G1896" s="31">
        <f t="shared" si="188"/>
        <v>5.5835907207222517</v>
      </c>
      <c r="H1896" s="35">
        <f>Tool!$E$10+('Trajectory Map'!G1896*SIN(RADIANS(90-2*DEGREES(ASIN($D$5/2000))))/COS(RADIANS(90-2*DEGREES(ASIN($D$5/2000))))-('Trajectory Map'!G1896*'Trajectory Map'!G1896/((VLOOKUP($D$5,$AD$3:$AR$2002,15,FALSE)*4*COS(RADIANS(90-2*DEGREES(ASIN($D$5/2000))))*COS(RADIANS(90-2*DEGREES(ASIN($D$5/2000))))))))</f>
        <v>0.62888864564577673</v>
      </c>
      <c r="AD1896" s="33">
        <f t="shared" si="192"/>
        <v>1894</v>
      </c>
      <c r="AE1896" s="33">
        <f t="shared" si="189"/>
        <v>642.46711978123835</v>
      </c>
      <c r="AH1896" s="33">
        <f t="shared" si="190"/>
        <v>71.262458232632099</v>
      </c>
      <c r="AI1896" s="33">
        <f t="shared" si="191"/>
        <v>18.737541767367901</v>
      </c>
      <c r="AK1896" s="75">
        <f t="shared" si="193"/>
        <v>-52.524916465264198</v>
      </c>
      <c r="AN1896" s="64"/>
      <c r="AQ1896" s="64"/>
      <c r="AR1896" s="75">
        <f>(SQRT((SIN(RADIANS(90-DEGREES(ASIN(AD1896/2000))))*SQRT(2*Basic!$C$4*9.81)*Tool!$B$125*SIN(RADIANS(90-DEGREES(ASIN(AD1896/2000))))*SQRT(2*Basic!$C$4*9.81)*Tool!$B$125)+(COS(RADIANS(90-DEGREES(ASIN(AD1896/2000))))*SQRT(2*Basic!$C$4*9.81)*COS(RADIANS(90-DEGREES(ASIN(AD1896/2000))))*SQRT(2*Basic!$C$4*9.81))))*(SQRT((SIN(RADIANS(90-DEGREES(ASIN(AD1896/2000))))*SQRT(2*Basic!$C$4*9.81)*Tool!$B$125*SIN(RADIANS(90-DEGREES(ASIN(AD1896/2000))))*SQRT(2*Basic!$C$4*9.81)*Tool!$B$125)+(COS(RADIANS(90-DEGREES(ASIN(AD1896/2000))))*SQRT(2*Basic!$C$4*9.81)*COS(RADIANS(90-DEGREES(ASIN(AD1896/2000))))*SQRT(2*Basic!$C$4*9.81))))/(2*9.81)</f>
        <v>1.7893420992399995</v>
      </c>
      <c r="AS1896" s="75">
        <f>(1/9.81)*((SQRT((SIN(RADIANS(90-DEGREES(ASIN(AD1896/2000))))*SQRT(2*Basic!$C$4*9.81)*Tool!$B$125*SIN(RADIANS(90-DEGREES(ASIN(AD1896/2000))))*SQRT(2*Basic!$C$4*9.81)*Tool!$B$125)+(COS(RADIANS(90-DEGREES(ASIN(AD1896/2000))))*SQRT(2*Basic!$C$4*9.81)*COS(RADIANS(90-DEGREES(ASIN(AD1896/2000))))*SQRT(2*Basic!$C$4*9.81))))*SIN(RADIANS(AK1896))+(SQRT(((SQRT((SIN(RADIANS(90-DEGREES(ASIN(AD1896/2000))))*SQRT(2*Basic!$C$4*9.81)*Tool!$B$125*SIN(RADIANS(90-DEGREES(ASIN(AD1896/2000))))*SQRT(2*Basic!$C$4*9.81)*Tool!$B$125)+(COS(RADIANS(90-DEGREES(ASIN(AD1896/2000))))*SQRT(2*Basic!$C$4*9.81)*COS(RADIANS(90-DEGREES(ASIN(AD1896/2000))))*SQRT(2*Basic!$C$4*9.81))))*SIN(RADIANS(AK1896))*(SQRT((SIN(RADIANS(90-DEGREES(ASIN(AD1896/2000))))*SQRT(2*Basic!$C$4*9.81)*Tool!$B$125*SIN(RADIANS(90-DEGREES(ASIN(AD1896/2000))))*SQRT(2*Basic!$C$4*9.81)*Tool!$B$125)+(COS(RADIANS(90-DEGREES(ASIN(AD1896/2000))))*SQRT(2*Basic!$C$4*9.81)*COS(RADIANS(90-DEGREES(ASIN(AD1896/2000))))*SQRT(2*Basic!$C$4*9.81))))*SIN(RADIANS(AK1896)))-19.62*(-Basic!$C$3))))*(SQRT((SIN(RADIANS(90-DEGREES(ASIN(AD1896/2000))))*SQRT(2*Basic!$C$4*9.81)*Tool!$B$125*SIN(RADIANS(90-DEGREES(ASIN(AD1896/2000))))*SQRT(2*Basic!$C$4*9.81)*Tool!$B$125)+(COS(RADIANS(90-DEGREES(ASIN(AD1896/2000))))*SQRT(2*Basic!$C$4*9.81)*COS(RADIANS(90-DEGREES(ASIN(AD1896/2000))))*SQRT(2*Basic!$C$4*9.81))))*COS(RADIANS(AK1896))</f>
        <v>2.6174376651641778</v>
      </c>
    </row>
    <row r="1897" spans="6:45" x14ac:dyDescent="0.3">
      <c r="F1897">
        <v>1895</v>
      </c>
      <c r="G1897" s="31">
        <f t="shared" si="188"/>
        <v>5.5865387622854632</v>
      </c>
      <c r="H1897" s="35">
        <f>Tool!$E$10+('Trajectory Map'!G1897*SIN(RADIANS(90-2*DEGREES(ASIN($D$5/2000))))/COS(RADIANS(90-2*DEGREES(ASIN($D$5/2000))))-('Trajectory Map'!G1897*'Trajectory Map'!G1897/((VLOOKUP($D$5,$AD$3:$AR$2002,15,FALSE)*4*COS(RADIANS(90-2*DEGREES(ASIN($D$5/2000))))*COS(RADIANS(90-2*DEGREES(ASIN($D$5/2000))))))))</f>
        <v>0.62278050974345422</v>
      </c>
      <c r="AD1897" s="33">
        <f t="shared" si="192"/>
        <v>1895</v>
      </c>
      <c r="AE1897" s="33">
        <f t="shared" si="189"/>
        <v>639.5115323432409</v>
      </c>
      <c r="AH1897" s="33">
        <f t="shared" si="190"/>
        <v>71.351844694407021</v>
      </c>
      <c r="AI1897" s="33">
        <f t="shared" si="191"/>
        <v>18.648155305592979</v>
      </c>
      <c r="AK1897" s="75">
        <f t="shared" si="193"/>
        <v>-52.703689388814041</v>
      </c>
      <c r="AN1897" s="64"/>
      <c r="AQ1897" s="64"/>
      <c r="AR1897" s="75">
        <f>(SQRT((SIN(RADIANS(90-DEGREES(ASIN(AD1897/2000))))*SQRT(2*Basic!$C$4*9.81)*Tool!$B$125*SIN(RADIANS(90-DEGREES(ASIN(AD1897/2000))))*SQRT(2*Basic!$C$4*9.81)*Tool!$B$125)+(COS(RADIANS(90-DEGREES(ASIN(AD1897/2000))))*SQRT(2*Basic!$C$4*9.81)*COS(RADIANS(90-DEGREES(ASIN(AD1897/2000))))*SQRT(2*Basic!$C$4*9.81))))*(SQRT((SIN(RADIANS(90-DEGREES(ASIN(AD1897/2000))))*SQRT(2*Basic!$C$4*9.81)*Tool!$B$125*SIN(RADIANS(90-DEGREES(ASIN(AD1897/2000))))*SQRT(2*Basic!$C$4*9.81)*Tool!$B$125)+(COS(RADIANS(90-DEGREES(ASIN(AD1897/2000))))*SQRT(2*Basic!$C$4*9.81)*COS(RADIANS(90-DEGREES(ASIN(AD1897/2000))))*SQRT(2*Basic!$C$4*9.81))))/(2*9.81)</f>
        <v>1.7903578922499996</v>
      </c>
      <c r="AS1897" s="75">
        <f>(1/9.81)*((SQRT((SIN(RADIANS(90-DEGREES(ASIN(AD1897/2000))))*SQRT(2*Basic!$C$4*9.81)*Tool!$B$125*SIN(RADIANS(90-DEGREES(ASIN(AD1897/2000))))*SQRT(2*Basic!$C$4*9.81)*Tool!$B$125)+(COS(RADIANS(90-DEGREES(ASIN(AD1897/2000))))*SQRT(2*Basic!$C$4*9.81)*COS(RADIANS(90-DEGREES(ASIN(AD1897/2000))))*SQRT(2*Basic!$C$4*9.81))))*SIN(RADIANS(AK1897))+(SQRT(((SQRT((SIN(RADIANS(90-DEGREES(ASIN(AD1897/2000))))*SQRT(2*Basic!$C$4*9.81)*Tool!$B$125*SIN(RADIANS(90-DEGREES(ASIN(AD1897/2000))))*SQRT(2*Basic!$C$4*9.81)*Tool!$B$125)+(COS(RADIANS(90-DEGREES(ASIN(AD1897/2000))))*SQRT(2*Basic!$C$4*9.81)*COS(RADIANS(90-DEGREES(ASIN(AD1897/2000))))*SQRT(2*Basic!$C$4*9.81))))*SIN(RADIANS(AK1897))*(SQRT((SIN(RADIANS(90-DEGREES(ASIN(AD1897/2000))))*SQRT(2*Basic!$C$4*9.81)*Tool!$B$125*SIN(RADIANS(90-DEGREES(ASIN(AD1897/2000))))*SQRT(2*Basic!$C$4*9.81)*Tool!$B$125)+(COS(RADIANS(90-DEGREES(ASIN(AD1897/2000))))*SQRT(2*Basic!$C$4*9.81)*COS(RADIANS(90-DEGREES(ASIN(AD1897/2000))))*SQRT(2*Basic!$C$4*9.81))))*SIN(RADIANS(AK1897)))-19.62*(-Basic!$C$3))))*(SQRT((SIN(RADIANS(90-DEGREES(ASIN(AD1897/2000))))*SQRT(2*Basic!$C$4*9.81)*Tool!$B$125*SIN(RADIANS(90-DEGREES(ASIN(AD1897/2000))))*SQRT(2*Basic!$C$4*9.81)*Tool!$B$125)+(COS(RADIANS(90-DEGREES(ASIN(AD1897/2000))))*SQRT(2*Basic!$C$4*9.81)*COS(RADIANS(90-DEGREES(ASIN(AD1897/2000))))*SQRT(2*Basic!$C$4*9.81))))*COS(RADIANS(AK1897))</f>
        <v>2.6047437536143119</v>
      </c>
    </row>
    <row r="1898" spans="6:45" x14ac:dyDescent="0.3">
      <c r="F1898">
        <v>1896</v>
      </c>
      <c r="G1898" s="31">
        <f t="shared" si="188"/>
        <v>5.5894868038486747</v>
      </c>
      <c r="H1898" s="35">
        <f>Tool!$E$10+('Trajectory Map'!G1898*SIN(RADIANS(90-2*DEGREES(ASIN($D$5/2000))))/COS(RADIANS(90-2*DEGREES(ASIN($D$5/2000))))-('Trajectory Map'!G1898*'Trajectory Map'!G1898/((VLOOKUP($D$5,$AD$3:$AR$2002,15,FALSE)*4*COS(RADIANS(90-2*DEGREES(ASIN($D$5/2000))))*COS(RADIANS(90-2*DEGREES(ASIN($D$5/2000))))))))</f>
        <v>0.61666892024761921</v>
      </c>
      <c r="AD1898" s="33">
        <f t="shared" si="192"/>
        <v>1896</v>
      </c>
      <c r="AE1898" s="33">
        <f t="shared" si="189"/>
        <v>636.54065070504339</v>
      </c>
      <c r="AH1898" s="33">
        <f t="shared" si="190"/>
        <v>71.441646300556258</v>
      </c>
      <c r="AI1898" s="33">
        <f t="shared" si="191"/>
        <v>18.558353699443742</v>
      </c>
      <c r="AK1898" s="75">
        <f t="shared" si="193"/>
        <v>-52.883292601112515</v>
      </c>
      <c r="AN1898" s="64"/>
      <c r="AQ1898" s="64"/>
      <c r="AR1898" s="75">
        <f>(SQRT((SIN(RADIANS(90-DEGREES(ASIN(AD1898/2000))))*SQRT(2*Basic!$C$4*9.81)*Tool!$B$125*SIN(RADIANS(90-DEGREES(ASIN(AD1898/2000))))*SQRT(2*Basic!$C$4*9.81)*Tool!$B$125)+(COS(RADIANS(90-DEGREES(ASIN(AD1898/2000))))*SQRT(2*Basic!$C$4*9.81)*COS(RADIANS(90-DEGREES(ASIN(AD1898/2000))))*SQRT(2*Basic!$C$4*9.81))))*(SQRT((SIN(RADIANS(90-DEGREES(ASIN(AD1898/2000))))*SQRT(2*Basic!$C$4*9.81)*Tool!$B$125*SIN(RADIANS(90-DEGREES(ASIN(AD1898/2000))))*SQRT(2*Basic!$C$4*9.81)*Tool!$B$125)+(COS(RADIANS(90-DEGREES(ASIN(AD1898/2000))))*SQRT(2*Basic!$C$4*9.81)*COS(RADIANS(90-DEGREES(ASIN(AD1898/2000))))*SQRT(2*Basic!$C$4*9.81))))/(2*9.81)</f>
        <v>1.7913742214400004</v>
      </c>
      <c r="AS1898" s="75">
        <f>(1/9.81)*((SQRT((SIN(RADIANS(90-DEGREES(ASIN(AD1898/2000))))*SQRT(2*Basic!$C$4*9.81)*Tool!$B$125*SIN(RADIANS(90-DEGREES(ASIN(AD1898/2000))))*SQRT(2*Basic!$C$4*9.81)*Tool!$B$125)+(COS(RADIANS(90-DEGREES(ASIN(AD1898/2000))))*SQRT(2*Basic!$C$4*9.81)*COS(RADIANS(90-DEGREES(ASIN(AD1898/2000))))*SQRT(2*Basic!$C$4*9.81))))*SIN(RADIANS(AK1898))+(SQRT(((SQRT((SIN(RADIANS(90-DEGREES(ASIN(AD1898/2000))))*SQRT(2*Basic!$C$4*9.81)*Tool!$B$125*SIN(RADIANS(90-DEGREES(ASIN(AD1898/2000))))*SQRT(2*Basic!$C$4*9.81)*Tool!$B$125)+(COS(RADIANS(90-DEGREES(ASIN(AD1898/2000))))*SQRT(2*Basic!$C$4*9.81)*COS(RADIANS(90-DEGREES(ASIN(AD1898/2000))))*SQRT(2*Basic!$C$4*9.81))))*SIN(RADIANS(AK1898))*(SQRT((SIN(RADIANS(90-DEGREES(ASIN(AD1898/2000))))*SQRT(2*Basic!$C$4*9.81)*Tool!$B$125*SIN(RADIANS(90-DEGREES(ASIN(AD1898/2000))))*SQRT(2*Basic!$C$4*9.81)*Tool!$B$125)+(COS(RADIANS(90-DEGREES(ASIN(AD1898/2000))))*SQRT(2*Basic!$C$4*9.81)*COS(RADIANS(90-DEGREES(ASIN(AD1898/2000))))*SQRT(2*Basic!$C$4*9.81))))*SIN(RADIANS(AK1898)))-19.62*(-Basic!$C$3))))*(SQRT((SIN(RADIANS(90-DEGREES(ASIN(AD1898/2000))))*SQRT(2*Basic!$C$4*9.81)*Tool!$B$125*SIN(RADIANS(90-DEGREES(ASIN(AD1898/2000))))*SQRT(2*Basic!$C$4*9.81)*Tool!$B$125)+(COS(RADIANS(90-DEGREES(ASIN(AD1898/2000))))*SQRT(2*Basic!$C$4*9.81)*COS(RADIANS(90-DEGREES(ASIN(AD1898/2000))))*SQRT(2*Basic!$C$4*9.81))))*COS(RADIANS(AK1898))</f>
        <v>2.5919914085988642</v>
      </c>
    </row>
    <row r="1899" spans="6:45" x14ac:dyDescent="0.3">
      <c r="F1899">
        <v>1897</v>
      </c>
      <c r="G1899" s="31">
        <f t="shared" si="188"/>
        <v>5.5924348454118862</v>
      </c>
      <c r="H1899" s="35">
        <f>Tool!$E$10+('Trajectory Map'!G1899*SIN(RADIANS(90-2*DEGREES(ASIN($D$5/2000))))/COS(RADIANS(90-2*DEGREES(ASIN($D$5/2000))))-('Trajectory Map'!G1899*'Trajectory Map'!G1899/((VLOOKUP($D$5,$AD$3:$AR$2002,15,FALSE)*4*COS(RADIANS(90-2*DEGREES(ASIN($D$5/2000))))*COS(RADIANS(90-2*DEGREES(ASIN($D$5/2000))))))))</f>
        <v>0.61055387715826814</v>
      </c>
      <c r="AD1899" s="33">
        <f t="shared" si="192"/>
        <v>1897</v>
      </c>
      <c r="AE1899" s="33">
        <f t="shared" si="189"/>
        <v>633.55425971261525</v>
      </c>
      <c r="AH1899" s="33">
        <f t="shared" si="190"/>
        <v>71.531869113361424</v>
      </c>
      <c r="AI1899" s="33">
        <f t="shared" si="191"/>
        <v>18.468130886638576</v>
      </c>
      <c r="AK1899" s="75">
        <f t="shared" si="193"/>
        <v>-53.063738226722847</v>
      </c>
      <c r="AN1899" s="64"/>
      <c r="AQ1899" s="64"/>
      <c r="AR1899" s="75">
        <f>(SQRT((SIN(RADIANS(90-DEGREES(ASIN(AD1899/2000))))*SQRT(2*Basic!$C$4*9.81)*Tool!$B$125*SIN(RADIANS(90-DEGREES(ASIN(AD1899/2000))))*SQRT(2*Basic!$C$4*9.81)*Tool!$B$125)+(COS(RADIANS(90-DEGREES(ASIN(AD1899/2000))))*SQRT(2*Basic!$C$4*9.81)*COS(RADIANS(90-DEGREES(ASIN(AD1899/2000))))*SQRT(2*Basic!$C$4*9.81))))*(SQRT((SIN(RADIANS(90-DEGREES(ASIN(AD1899/2000))))*SQRT(2*Basic!$C$4*9.81)*Tool!$B$125*SIN(RADIANS(90-DEGREES(ASIN(AD1899/2000))))*SQRT(2*Basic!$C$4*9.81)*Tool!$B$125)+(COS(RADIANS(90-DEGREES(ASIN(AD1899/2000))))*SQRT(2*Basic!$C$4*9.81)*COS(RADIANS(90-DEGREES(ASIN(AD1899/2000))))*SQRT(2*Basic!$C$4*9.81))))/(2*9.81)</f>
        <v>1.7923910868100001</v>
      </c>
      <c r="AS1899" s="75">
        <f>(1/9.81)*((SQRT((SIN(RADIANS(90-DEGREES(ASIN(AD1899/2000))))*SQRT(2*Basic!$C$4*9.81)*Tool!$B$125*SIN(RADIANS(90-DEGREES(ASIN(AD1899/2000))))*SQRT(2*Basic!$C$4*9.81)*Tool!$B$125)+(COS(RADIANS(90-DEGREES(ASIN(AD1899/2000))))*SQRT(2*Basic!$C$4*9.81)*COS(RADIANS(90-DEGREES(ASIN(AD1899/2000))))*SQRT(2*Basic!$C$4*9.81))))*SIN(RADIANS(AK1899))+(SQRT(((SQRT((SIN(RADIANS(90-DEGREES(ASIN(AD1899/2000))))*SQRT(2*Basic!$C$4*9.81)*Tool!$B$125*SIN(RADIANS(90-DEGREES(ASIN(AD1899/2000))))*SQRT(2*Basic!$C$4*9.81)*Tool!$B$125)+(COS(RADIANS(90-DEGREES(ASIN(AD1899/2000))))*SQRT(2*Basic!$C$4*9.81)*COS(RADIANS(90-DEGREES(ASIN(AD1899/2000))))*SQRT(2*Basic!$C$4*9.81))))*SIN(RADIANS(AK1899))*(SQRT((SIN(RADIANS(90-DEGREES(ASIN(AD1899/2000))))*SQRT(2*Basic!$C$4*9.81)*Tool!$B$125*SIN(RADIANS(90-DEGREES(ASIN(AD1899/2000))))*SQRT(2*Basic!$C$4*9.81)*Tool!$B$125)+(COS(RADIANS(90-DEGREES(ASIN(AD1899/2000))))*SQRT(2*Basic!$C$4*9.81)*COS(RADIANS(90-DEGREES(ASIN(AD1899/2000))))*SQRT(2*Basic!$C$4*9.81))))*SIN(RADIANS(AK1899)))-19.62*(-Basic!$C$3))))*(SQRT((SIN(RADIANS(90-DEGREES(ASIN(AD1899/2000))))*SQRT(2*Basic!$C$4*9.81)*Tool!$B$125*SIN(RADIANS(90-DEGREES(ASIN(AD1899/2000))))*SQRT(2*Basic!$C$4*9.81)*Tool!$B$125)+(COS(RADIANS(90-DEGREES(ASIN(AD1899/2000))))*SQRT(2*Basic!$C$4*9.81)*COS(RADIANS(90-DEGREES(ASIN(AD1899/2000))))*SQRT(2*Basic!$C$4*9.81))))*COS(RADIANS(AK1899))</f>
        <v>2.5791798377363775</v>
      </c>
    </row>
    <row r="1900" spans="6:45" x14ac:dyDescent="0.3">
      <c r="F1900">
        <v>1898</v>
      </c>
      <c r="G1900" s="31">
        <f t="shared" si="188"/>
        <v>5.5953828869750977</v>
      </c>
      <c r="H1900" s="35">
        <f>Tool!$E$10+('Trajectory Map'!G1900*SIN(RADIANS(90-2*DEGREES(ASIN($D$5/2000))))/COS(RADIANS(90-2*DEGREES(ASIN($D$5/2000))))-('Trajectory Map'!G1900*'Trajectory Map'!G1900/((VLOOKUP($D$5,$AD$3:$AR$2002,15,FALSE)*4*COS(RADIANS(90-2*DEGREES(ASIN($D$5/2000))))*COS(RADIANS(90-2*DEGREES(ASIN($D$5/2000))))))))</f>
        <v>0.60443538047540368</v>
      </c>
      <c r="AD1900" s="33">
        <f t="shared" si="192"/>
        <v>1898</v>
      </c>
      <c r="AE1900" s="33">
        <f t="shared" si="189"/>
        <v>630.55213900200192</v>
      </c>
      <c r="AH1900" s="33">
        <f t="shared" si="190"/>
        <v>71.62251934283502</v>
      </c>
      <c r="AI1900" s="33">
        <f t="shared" si="191"/>
        <v>18.37748065716498</v>
      </c>
      <c r="AK1900" s="75">
        <f t="shared" si="193"/>
        <v>-53.245038685670039</v>
      </c>
      <c r="AN1900" s="64"/>
      <c r="AQ1900" s="64"/>
      <c r="AR1900" s="75">
        <f>(SQRT((SIN(RADIANS(90-DEGREES(ASIN(AD1900/2000))))*SQRT(2*Basic!$C$4*9.81)*Tool!$B$125*SIN(RADIANS(90-DEGREES(ASIN(AD1900/2000))))*SQRT(2*Basic!$C$4*9.81)*Tool!$B$125)+(COS(RADIANS(90-DEGREES(ASIN(AD1900/2000))))*SQRT(2*Basic!$C$4*9.81)*COS(RADIANS(90-DEGREES(ASIN(AD1900/2000))))*SQRT(2*Basic!$C$4*9.81))))*(SQRT((SIN(RADIANS(90-DEGREES(ASIN(AD1900/2000))))*SQRT(2*Basic!$C$4*9.81)*Tool!$B$125*SIN(RADIANS(90-DEGREES(ASIN(AD1900/2000))))*SQRT(2*Basic!$C$4*9.81)*Tool!$B$125)+(COS(RADIANS(90-DEGREES(ASIN(AD1900/2000))))*SQRT(2*Basic!$C$4*9.81)*COS(RADIANS(90-DEGREES(ASIN(AD1900/2000))))*SQRT(2*Basic!$C$4*9.81))))/(2*9.81)</f>
        <v>1.7934084883599999</v>
      </c>
      <c r="AS1900" s="75">
        <f>(1/9.81)*((SQRT((SIN(RADIANS(90-DEGREES(ASIN(AD1900/2000))))*SQRT(2*Basic!$C$4*9.81)*Tool!$B$125*SIN(RADIANS(90-DEGREES(ASIN(AD1900/2000))))*SQRT(2*Basic!$C$4*9.81)*Tool!$B$125)+(COS(RADIANS(90-DEGREES(ASIN(AD1900/2000))))*SQRT(2*Basic!$C$4*9.81)*COS(RADIANS(90-DEGREES(ASIN(AD1900/2000))))*SQRT(2*Basic!$C$4*9.81))))*SIN(RADIANS(AK1900))+(SQRT(((SQRT((SIN(RADIANS(90-DEGREES(ASIN(AD1900/2000))))*SQRT(2*Basic!$C$4*9.81)*Tool!$B$125*SIN(RADIANS(90-DEGREES(ASIN(AD1900/2000))))*SQRT(2*Basic!$C$4*9.81)*Tool!$B$125)+(COS(RADIANS(90-DEGREES(ASIN(AD1900/2000))))*SQRT(2*Basic!$C$4*9.81)*COS(RADIANS(90-DEGREES(ASIN(AD1900/2000))))*SQRT(2*Basic!$C$4*9.81))))*SIN(RADIANS(AK1900))*(SQRT((SIN(RADIANS(90-DEGREES(ASIN(AD1900/2000))))*SQRT(2*Basic!$C$4*9.81)*Tool!$B$125*SIN(RADIANS(90-DEGREES(ASIN(AD1900/2000))))*SQRT(2*Basic!$C$4*9.81)*Tool!$B$125)+(COS(RADIANS(90-DEGREES(ASIN(AD1900/2000))))*SQRT(2*Basic!$C$4*9.81)*COS(RADIANS(90-DEGREES(ASIN(AD1900/2000))))*SQRT(2*Basic!$C$4*9.81))))*SIN(RADIANS(AK1900)))-19.62*(-Basic!$C$3))))*(SQRT((SIN(RADIANS(90-DEGREES(ASIN(AD1900/2000))))*SQRT(2*Basic!$C$4*9.81)*Tool!$B$125*SIN(RADIANS(90-DEGREES(ASIN(AD1900/2000))))*SQRT(2*Basic!$C$4*9.81)*Tool!$B$125)+(COS(RADIANS(90-DEGREES(ASIN(AD1900/2000))))*SQRT(2*Basic!$C$4*9.81)*COS(RADIANS(90-DEGREES(ASIN(AD1900/2000))))*SQRT(2*Basic!$C$4*9.81))))*COS(RADIANS(AK1900))</f>
        <v>2.5663082285404961</v>
      </c>
    </row>
    <row r="1901" spans="6:45" x14ac:dyDescent="0.3">
      <c r="F1901">
        <v>1899</v>
      </c>
      <c r="G1901" s="31">
        <f t="shared" si="188"/>
        <v>5.5983309285383083</v>
      </c>
      <c r="H1901" s="35">
        <f>Tool!$E$10+('Trajectory Map'!G1901*SIN(RADIANS(90-2*DEGREES(ASIN($D$5/2000))))/COS(RADIANS(90-2*DEGREES(ASIN($D$5/2000))))-('Trajectory Map'!G1901*'Trajectory Map'!G1901/((VLOOKUP($D$5,$AD$3:$AR$2002,15,FALSE)*4*COS(RADIANS(90-2*DEGREES(ASIN($D$5/2000))))*COS(RADIANS(90-2*DEGREES(ASIN($D$5/2000))))))))</f>
        <v>0.5983134301990285</v>
      </c>
      <c r="AD1901" s="33">
        <f t="shared" si="192"/>
        <v>1899</v>
      </c>
      <c r="AE1901" s="33">
        <f t="shared" si="189"/>
        <v>627.53406282049741</v>
      </c>
      <c r="AH1901" s="33">
        <f t="shared" si="190"/>
        <v>71.713603351806128</v>
      </c>
      <c r="AI1901" s="33">
        <f t="shared" si="191"/>
        <v>18.286396648193872</v>
      </c>
      <c r="AK1901" s="75">
        <f t="shared" si="193"/>
        <v>-53.427206703612256</v>
      </c>
      <c r="AN1901" s="64"/>
      <c r="AQ1901" s="64"/>
      <c r="AR1901" s="75">
        <f>(SQRT((SIN(RADIANS(90-DEGREES(ASIN(AD1901/2000))))*SQRT(2*Basic!$C$4*9.81)*Tool!$B$125*SIN(RADIANS(90-DEGREES(ASIN(AD1901/2000))))*SQRT(2*Basic!$C$4*9.81)*Tool!$B$125)+(COS(RADIANS(90-DEGREES(ASIN(AD1901/2000))))*SQRT(2*Basic!$C$4*9.81)*COS(RADIANS(90-DEGREES(ASIN(AD1901/2000))))*SQRT(2*Basic!$C$4*9.81))))*(SQRT((SIN(RADIANS(90-DEGREES(ASIN(AD1901/2000))))*SQRT(2*Basic!$C$4*9.81)*Tool!$B$125*SIN(RADIANS(90-DEGREES(ASIN(AD1901/2000))))*SQRT(2*Basic!$C$4*9.81)*Tool!$B$125)+(COS(RADIANS(90-DEGREES(ASIN(AD1901/2000))))*SQRT(2*Basic!$C$4*9.81)*COS(RADIANS(90-DEGREES(ASIN(AD1901/2000))))*SQRT(2*Basic!$C$4*9.81))))/(2*9.81)</f>
        <v>1.7944264260899998</v>
      </c>
      <c r="AS1901" s="75">
        <f>(1/9.81)*((SQRT((SIN(RADIANS(90-DEGREES(ASIN(AD1901/2000))))*SQRT(2*Basic!$C$4*9.81)*Tool!$B$125*SIN(RADIANS(90-DEGREES(ASIN(AD1901/2000))))*SQRT(2*Basic!$C$4*9.81)*Tool!$B$125)+(COS(RADIANS(90-DEGREES(ASIN(AD1901/2000))))*SQRT(2*Basic!$C$4*9.81)*COS(RADIANS(90-DEGREES(ASIN(AD1901/2000))))*SQRT(2*Basic!$C$4*9.81))))*SIN(RADIANS(AK1901))+(SQRT(((SQRT((SIN(RADIANS(90-DEGREES(ASIN(AD1901/2000))))*SQRT(2*Basic!$C$4*9.81)*Tool!$B$125*SIN(RADIANS(90-DEGREES(ASIN(AD1901/2000))))*SQRT(2*Basic!$C$4*9.81)*Tool!$B$125)+(COS(RADIANS(90-DEGREES(ASIN(AD1901/2000))))*SQRT(2*Basic!$C$4*9.81)*COS(RADIANS(90-DEGREES(ASIN(AD1901/2000))))*SQRT(2*Basic!$C$4*9.81))))*SIN(RADIANS(AK1901))*(SQRT((SIN(RADIANS(90-DEGREES(ASIN(AD1901/2000))))*SQRT(2*Basic!$C$4*9.81)*Tool!$B$125*SIN(RADIANS(90-DEGREES(ASIN(AD1901/2000))))*SQRT(2*Basic!$C$4*9.81)*Tool!$B$125)+(COS(RADIANS(90-DEGREES(ASIN(AD1901/2000))))*SQRT(2*Basic!$C$4*9.81)*COS(RADIANS(90-DEGREES(ASIN(AD1901/2000))))*SQRT(2*Basic!$C$4*9.81))))*SIN(RADIANS(AK1901)))-19.62*(-Basic!$C$3))))*(SQRT((SIN(RADIANS(90-DEGREES(ASIN(AD1901/2000))))*SQRT(2*Basic!$C$4*9.81)*Tool!$B$125*SIN(RADIANS(90-DEGREES(ASIN(AD1901/2000))))*SQRT(2*Basic!$C$4*9.81)*Tool!$B$125)+(COS(RADIANS(90-DEGREES(ASIN(AD1901/2000))))*SQRT(2*Basic!$C$4*9.81)*COS(RADIANS(90-DEGREES(ASIN(AD1901/2000))))*SQRT(2*Basic!$C$4*9.81))))*COS(RADIANS(AK1901))</f>
        <v>2.5533757477249162</v>
      </c>
    </row>
    <row r="1902" spans="6:45" x14ac:dyDescent="0.3">
      <c r="F1902">
        <v>1900</v>
      </c>
      <c r="G1902" s="31">
        <f t="shared" si="188"/>
        <v>5.6012789701015198</v>
      </c>
      <c r="H1902" s="35">
        <f>Tool!$E$10+('Trajectory Map'!G1902*SIN(RADIANS(90-2*DEGREES(ASIN($D$5/2000))))/COS(RADIANS(90-2*DEGREES(ASIN($D$5/2000))))-('Trajectory Map'!G1902*'Trajectory Map'!G1902/((VLOOKUP($D$5,$AD$3:$AR$2002,15,FALSE)*4*COS(RADIANS(90-2*DEGREES(ASIN($D$5/2000))))*COS(RADIANS(90-2*DEGREES(ASIN($D$5/2000))))))))</f>
        <v>0.59218802632913459</v>
      </c>
      <c r="AD1902" s="33">
        <f t="shared" si="192"/>
        <v>1900</v>
      </c>
      <c r="AE1902" s="33">
        <f t="shared" si="189"/>
        <v>624.49979983983985</v>
      </c>
      <c r="AH1902" s="33">
        <f t="shared" si="190"/>
        <v>71.805127661233215</v>
      </c>
      <c r="AI1902" s="33">
        <f t="shared" si="191"/>
        <v>18.194872338766785</v>
      </c>
      <c r="AK1902" s="75">
        <f t="shared" si="193"/>
        <v>-53.610255322466429</v>
      </c>
      <c r="AN1902" s="64"/>
      <c r="AQ1902" s="64"/>
      <c r="AR1902" s="75">
        <f>(SQRT((SIN(RADIANS(90-DEGREES(ASIN(AD1902/2000))))*SQRT(2*Basic!$C$4*9.81)*Tool!$B$125*SIN(RADIANS(90-DEGREES(ASIN(AD1902/2000))))*SQRT(2*Basic!$C$4*9.81)*Tool!$B$125)+(COS(RADIANS(90-DEGREES(ASIN(AD1902/2000))))*SQRT(2*Basic!$C$4*9.81)*COS(RADIANS(90-DEGREES(ASIN(AD1902/2000))))*SQRT(2*Basic!$C$4*9.81))))*(SQRT((SIN(RADIANS(90-DEGREES(ASIN(AD1902/2000))))*SQRT(2*Basic!$C$4*9.81)*Tool!$B$125*SIN(RADIANS(90-DEGREES(ASIN(AD1902/2000))))*SQRT(2*Basic!$C$4*9.81)*Tool!$B$125)+(COS(RADIANS(90-DEGREES(ASIN(AD1902/2000))))*SQRT(2*Basic!$C$4*9.81)*COS(RADIANS(90-DEGREES(ASIN(AD1902/2000))))*SQRT(2*Basic!$C$4*9.81))))/(2*9.81)</f>
        <v>1.7954448999999997</v>
      </c>
      <c r="AS1902" s="75">
        <f>(1/9.81)*((SQRT((SIN(RADIANS(90-DEGREES(ASIN(AD1902/2000))))*SQRT(2*Basic!$C$4*9.81)*Tool!$B$125*SIN(RADIANS(90-DEGREES(ASIN(AD1902/2000))))*SQRT(2*Basic!$C$4*9.81)*Tool!$B$125)+(COS(RADIANS(90-DEGREES(ASIN(AD1902/2000))))*SQRT(2*Basic!$C$4*9.81)*COS(RADIANS(90-DEGREES(ASIN(AD1902/2000))))*SQRT(2*Basic!$C$4*9.81))))*SIN(RADIANS(AK1902))+(SQRT(((SQRT((SIN(RADIANS(90-DEGREES(ASIN(AD1902/2000))))*SQRT(2*Basic!$C$4*9.81)*Tool!$B$125*SIN(RADIANS(90-DEGREES(ASIN(AD1902/2000))))*SQRT(2*Basic!$C$4*9.81)*Tool!$B$125)+(COS(RADIANS(90-DEGREES(ASIN(AD1902/2000))))*SQRT(2*Basic!$C$4*9.81)*COS(RADIANS(90-DEGREES(ASIN(AD1902/2000))))*SQRT(2*Basic!$C$4*9.81))))*SIN(RADIANS(AK1902))*(SQRT((SIN(RADIANS(90-DEGREES(ASIN(AD1902/2000))))*SQRT(2*Basic!$C$4*9.81)*Tool!$B$125*SIN(RADIANS(90-DEGREES(ASIN(AD1902/2000))))*SQRT(2*Basic!$C$4*9.81)*Tool!$B$125)+(COS(RADIANS(90-DEGREES(ASIN(AD1902/2000))))*SQRT(2*Basic!$C$4*9.81)*COS(RADIANS(90-DEGREES(ASIN(AD1902/2000))))*SQRT(2*Basic!$C$4*9.81))))*SIN(RADIANS(AK1902)))-19.62*(-Basic!$C$3))))*(SQRT((SIN(RADIANS(90-DEGREES(ASIN(AD1902/2000))))*SQRT(2*Basic!$C$4*9.81)*Tool!$B$125*SIN(RADIANS(90-DEGREES(ASIN(AD1902/2000))))*SQRT(2*Basic!$C$4*9.81)*Tool!$B$125)+(COS(RADIANS(90-DEGREES(ASIN(AD1902/2000))))*SQRT(2*Basic!$C$4*9.81)*COS(RADIANS(90-DEGREES(ASIN(AD1902/2000))))*SQRT(2*Basic!$C$4*9.81))))*COS(RADIANS(AK1902))</f>
        <v>2.5403815404772665</v>
      </c>
    </row>
    <row r="1903" spans="6:45" x14ac:dyDescent="0.3">
      <c r="F1903">
        <v>1901</v>
      </c>
      <c r="G1903" s="31">
        <f t="shared" si="188"/>
        <v>5.6042270116647313</v>
      </c>
      <c r="H1903" s="35">
        <f>Tool!$E$10+('Trajectory Map'!G1903*SIN(RADIANS(90-2*DEGREES(ASIN($D$5/2000))))/COS(RADIANS(90-2*DEGREES(ASIN($D$5/2000))))-('Trajectory Map'!G1903*'Trajectory Map'!G1903/((VLOOKUP($D$5,$AD$3:$AR$2002,15,FALSE)*4*COS(RADIANS(90-2*DEGREES(ASIN($D$5/2000))))*COS(RADIANS(90-2*DEGREES(ASIN($D$5/2000))))))))</f>
        <v>0.58605916886572818</v>
      </c>
      <c r="AD1903" s="33">
        <f t="shared" si="192"/>
        <v>1901</v>
      </c>
      <c r="AE1903" s="33">
        <f t="shared" si="189"/>
        <v>621.44911296098894</v>
      </c>
      <c r="AH1903" s="33">
        <f t="shared" si="190"/>
        <v>71.897098955756988</v>
      </c>
      <c r="AI1903" s="33">
        <f t="shared" si="191"/>
        <v>18.102901044243012</v>
      </c>
      <c r="AK1903" s="75">
        <f t="shared" si="193"/>
        <v>-53.794197911513976</v>
      </c>
      <c r="AN1903" s="64"/>
      <c r="AQ1903" s="64"/>
      <c r="AR1903" s="75">
        <f>(SQRT((SIN(RADIANS(90-DEGREES(ASIN(AD1903/2000))))*SQRT(2*Basic!$C$4*9.81)*Tool!$B$125*SIN(RADIANS(90-DEGREES(ASIN(AD1903/2000))))*SQRT(2*Basic!$C$4*9.81)*Tool!$B$125)+(COS(RADIANS(90-DEGREES(ASIN(AD1903/2000))))*SQRT(2*Basic!$C$4*9.81)*COS(RADIANS(90-DEGREES(ASIN(AD1903/2000))))*SQRT(2*Basic!$C$4*9.81))))*(SQRT((SIN(RADIANS(90-DEGREES(ASIN(AD1903/2000))))*SQRT(2*Basic!$C$4*9.81)*Tool!$B$125*SIN(RADIANS(90-DEGREES(ASIN(AD1903/2000))))*SQRT(2*Basic!$C$4*9.81)*Tool!$B$125)+(COS(RADIANS(90-DEGREES(ASIN(AD1903/2000))))*SQRT(2*Basic!$C$4*9.81)*COS(RADIANS(90-DEGREES(ASIN(AD1903/2000))))*SQRT(2*Basic!$C$4*9.81))))/(2*9.81)</f>
        <v>1.7964639100900002</v>
      </c>
      <c r="AS1903" s="75">
        <f>(1/9.81)*((SQRT((SIN(RADIANS(90-DEGREES(ASIN(AD1903/2000))))*SQRT(2*Basic!$C$4*9.81)*Tool!$B$125*SIN(RADIANS(90-DEGREES(ASIN(AD1903/2000))))*SQRT(2*Basic!$C$4*9.81)*Tool!$B$125)+(COS(RADIANS(90-DEGREES(ASIN(AD1903/2000))))*SQRT(2*Basic!$C$4*9.81)*COS(RADIANS(90-DEGREES(ASIN(AD1903/2000))))*SQRT(2*Basic!$C$4*9.81))))*SIN(RADIANS(AK1903))+(SQRT(((SQRT((SIN(RADIANS(90-DEGREES(ASIN(AD1903/2000))))*SQRT(2*Basic!$C$4*9.81)*Tool!$B$125*SIN(RADIANS(90-DEGREES(ASIN(AD1903/2000))))*SQRT(2*Basic!$C$4*9.81)*Tool!$B$125)+(COS(RADIANS(90-DEGREES(ASIN(AD1903/2000))))*SQRT(2*Basic!$C$4*9.81)*COS(RADIANS(90-DEGREES(ASIN(AD1903/2000))))*SQRT(2*Basic!$C$4*9.81))))*SIN(RADIANS(AK1903))*(SQRT((SIN(RADIANS(90-DEGREES(ASIN(AD1903/2000))))*SQRT(2*Basic!$C$4*9.81)*Tool!$B$125*SIN(RADIANS(90-DEGREES(ASIN(AD1903/2000))))*SQRT(2*Basic!$C$4*9.81)*Tool!$B$125)+(COS(RADIANS(90-DEGREES(ASIN(AD1903/2000))))*SQRT(2*Basic!$C$4*9.81)*COS(RADIANS(90-DEGREES(ASIN(AD1903/2000))))*SQRT(2*Basic!$C$4*9.81))))*SIN(RADIANS(AK1903)))-19.62*(-Basic!$C$3))))*(SQRT((SIN(RADIANS(90-DEGREES(ASIN(AD1903/2000))))*SQRT(2*Basic!$C$4*9.81)*Tool!$B$125*SIN(RADIANS(90-DEGREES(ASIN(AD1903/2000))))*SQRT(2*Basic!$C$4*9.81)*Tool!$B$125)+(COS(RADIANS(90-DEGREES(ASIN(AD1903/2000))))*SQRT(2*Basic!$C$4*9.81)*COS(RADIANS(90-DEGREES(ASIN(AD1903/2000))))*SQRT(2*Basic!$C$4*9.81))))*COS(RADIANS(AK1903))</f>
        <v>2.5273247297000991</v>
      </c>
    </row>
    <row r="1904" spans="6:45" x14ac:dyDescent="0.3">
      <c r="F1904">
        <v>1902</v>
      </c>
      <c r="G1904" s="31">
        <f t="shared" si="188"/>
        <v>5.6071750532279427</v>
      </c>
      <c r="H1904" s="35">
        <f>Tool!$E$10+('Trajectory Map'!G1904*SIN(RADIANS(90-2*DEGREES(ASIN($D$5/2000))))/COS(RADIANS(90-2*DEGREES(ASIN($D$5/2000))))-('Trajectory Map'!G1904*'Trajectory Map'!G1904/((VLOOKUP($D$5,$AD$3:$AR$2002,15,FALSE)*4*COS(RADIANS(90-2*DEGREES(ASIN($D$5/2000))))*COS(RADIANS(90-2*DEGREES(ASIN($D$5/2000))))))))</f>
        <v>0.57992685780880837</v>
      </c>
      <c r="AD1904" s="33">
        <f t="shared" si="192"/>
        <v>1902</v>
      </c>
      <c r="AE1904" s="33">
        <f t="shared" si="189"/>
        <v>618.3817591100177</v>
      </c>
      <c r="AH1904" s="33">
        <f t="shared" si="190"/>
        <v>71.989524089505977</v>
      </c>
      <c r="AI1904" s="33">
        <f t="shared" si="191"/>
        <v>18.010475910494023</v>
      </c>
      <c r="AK1904" s="75">
        <f t="shared" si="193"/>
        <v>-53.979048179011954</v>
      </c>
      <c r="AN1904" s="64"/>
      <c r="AQ1904" s="64"/>
      <c r="AR1904" s="75">
        <f>(SQRT((SIN(RADIANS(90-DEGREES(ASIN(AD1904/2000))))*SQRT(2*Basic!$C$4*9.81)*Tool!$B$125*SIN(RADIANS(90-DEGREES(ASIN(AD1904/2000))))*SQRT(2*Basic!$C$4*9.81)*Tool!$B$125)+(COS(RADIANS(90-DEGREES(ASIN(AD1904/2000))))*SQRT(2*Basic!$C$4*9.81)*COS(RADIANS(90-DEGREES(ASIN(AD1904/2000))))*SQRT(2*Basic!$C$4*9.81))))*(SQRT((SIN(RADIANS(90-DEGREES(ASIN(AD1904/2000))))*SQRT(2*Basic!$C$4*9.81)*Tool!$B$125*SIN(RADIANS(90-DEGREES(ASIN(AD1904/2000))))*SQRT(2*Basic!$C$4*9.81)*Tool!$B$125)+(COS(RADIANS(90-DEGREES(ASIN(AD1904/2000))))*SQRT(2*Basic!$C$4*9.81)*COS(RADIANS(90-DEGREES(ASIN(AD1904/2000))))*SQRT(2*Basic!$C$4*9.81))))/(2*9.81)</f>
        <v>1.79748345636</v>
      </c>
      <c r="AS1904" s="75">
        <f>(1/9.81)*((SQRT((SIN(RADIANS(90-DEGREES(ASIN(AD1904/2000))))*SQRT(2*Basic!$C$4*9.81)*Tool!$B$125*SIN(RADIANS(90-DEGREES(ASIN(AD1904/2000))))*SQRT(2*Basic!$C$4*9.81)*Tool!$B$125)+(COS(RADIANS(90-DEGREES(ASIN(AD1904/2000))))*SQRT(2*Basic!$C$4*9.81)*COS(RADIANS(90-DEGREES(ASIN(AD1904/2000))))*SQRT(2*Basic!$C$4*9.81))))*SIN(RADIANS(AK1904))+(SQRT(((SQRT((SIN(RADIANS(90-DEGREES(ASIN(AD1904/2000))))*SQRT(2*Basic!$C$4*9.81)*Tool!$B$125*SIN(RADIANS(90-DEGREES(ASIN(AD1904/2000))))*SQRT(2*Basic!$C$4*9.81)*Tool!$B$125)+(COS(RADIANS(90-DEGREES(ASIN(AD1904/2000))))*SQRT(2*Basic!$C$4*9.81)*COS(RADIANS(90-DEGREES(ASIN(AD1904/2000))))*SQRT(2*Basic!$C$4*9.81))))*SIN(RADIANS(AK1904))*(SQRT((SIN(RADIANS(90-DEGREES(ASIN(AD1904/2000))))*SQRT(2*Basic!$C$4*9.81)*Tool!$B$125*SIN(RADIANS(90-DEGREES(ASIN(AD1904/2000))))*SQRT(2*Basic!$C$4*9.81)*Tool!$B$125)+(COS(RADIANS(90-DEGREES(ASIN(AD1904/2000))))*SQRT(2*Basic!$C$4*9.81)*COS(RADIANS(90-DEGREES(ASIN(AD1904/2000))))*SQRT(2*Basic!$C$4*9.81))))*SIN(RADIANS(AK1904)))-19.62*(-Basic!$C$3))))*(SQRT((SIN(RADIANS(90-DEGREES(ASIN(AD1904/2000))))*SQRT(2*Basic!$C$4*9.81)*Tool!$B$125*SIN(RADIANS(90-DEGREES(ASIN(AD1904/2000))))*SQRT(2*Basic!$C$4*9.81)*Tool!$B$125)+(COS(RADIANS(90-DEGREES(ASIN(AD1904/2000))))*SQRT(2*Basic!$C$4*9.81)*COS(RADIANS(90-DEGREES(ASIN(AD1904/2000))))*SQRT(2*Basic!$C$4*9.81))))*COS(RADIANS(AK1904))</f>
        <v>2.5142044152172875</v>
      </c>
    </row>
    <row r="1905" spans="6:45" x14ac:dyDescent="0.3">
      <c r="F1905">
        <v>1903</v>
      </c>
      <c r="G1905" s="31">
        <f t="shared" si="188"/>
        <v>5.6101230947911542</v>
      </c>
      <c r="H1905" s="35">
        <f>Tool!$E$10+('Trajectory Map'!G1905*SIN(RADIANS(90-2*DEGREES(ASIN($D$5/2000))))/COS(RADIANS(90-2*DEGREES(ASIN($D$5/2000))))-('Trajectory Map'!G1905*'Trajectory Map'!G1905/((VLOOKUP($D$5,$AD$3:$AR$2002,15,FALSE)*4*COS(RADIANS(90-2*DEGREES(ASIN($D$5/2000))))*COS(RADIANS(90-2*DEGREES(ASIN($D$5/2000))))))))</f>
        <v>0.57379109315837251</v>
      </c>
      <c r="AD1905" s="33">
        <f t="shared" si="192"/>
        <v>1903</v>
      </c>
      <c r="AE1905" s="33">
        <f t="shared" si="189"/>
        <v>615.29748902461813</v>
      </c>
      <c r="AH1905" s="33">
        <f t="shared" si="190"/>
        <v>72.082410092170093</v>
      </c>
      <c r="AI1905" s="33">
        <f t="shared" si="191"/>
        <v>17.917589907829907</v>
      </c>
      <c r="AK1905" s="75">
        <f t="shared" si="193"/>
        <v>-54.164820184340186</v>
      </c>
      <c r="AN1905" s="64"/>
      <c r="AQ1905" s="64"/>
      <c r="AR1905" s="75">
        <f>(SQRT((SIN(RADIANS(90-DEGREES(ASIN(AD1905/2000))))*SQRT(2*Basic!$C$4*9.81)*Tool!$B$125*SIN(RADIANS(90-DEGREES(ASIN(AD1905/2000))))*SQRT(2*Basic!$C$4*9.81)*Tool!$B$125)+(COS(RADIANS(90-DEGREES(ASIN(AD1905/2000))))*SQRT(2*Basic!$C$4*9.81)*COS(RADIANS(90-DEGREES(ASIN(AD1905/2000))))*SQRT(2*Basic!$C$4*9.81))))*(SQRT((SIN(RADIANS(90-DEGREES(ASIN(AD1905/2000))))*SQRT(2*Basic!$C$4*9.81)*Tool!$B$125*SIN(RADIANS(90-DEGREES(ASIN(AD1905/2000))))*SQRT(2*Basic!$C$4*9.81)*Tool!$B$125)+(COS(RADIANS(90-DEGREES(ASIN(AD1905/2000))))*SQRT(2*Basic!$C$4*9.81)*COS(RADIANS(90-DEGREES(ASIN(AD1905/2000))))*SQRT(2*Basic!$C$4*9.81))))/(2*9.81)</f>
        <v>1.7985035388099999</v>
      </c>
      <c r="AS1905" s="75">
        <f>(1/9.81)*((SQRT((SIN(RADIANS(90-DEGREES(ASIN(AD1905/2000))))*SQRT(2*Basic!$C$4*9.81)*Tool!$B$125*SIN(RADIANS(90-DEGREES(ASIN(AD1905/2000))))*SQRT(2*Basic!$C$4*9.81)*Tool!$B$125)+(COS(RADIANS(90-DEGREES(ASIN(AD1905/2000))))*SQRT(2*Basic!$C$4*9.81)*COS(RADIANS(90-DEGREES(ASIN(AD1905/2000))))*SQRT(2*Basic!$C$4*9.81))))*SIN(RADIANS(AK1905))+(SQRT(((SQRT((SIN(RADIANS(90-DEGREES(ASIN(AD1905/2000))))*SQRT(2*Basic!$C$4*9.81)*Tool!$B$125*SIN(RADIANS(90-DEGREES(ASIN(AD1905/2000))))*SQRT(2*Basic!$C$4*9.81)*Tool!$B$125)+(COS(RADIANS(90-DEGREES(ASIN(AD1905/2000))))*SQRT(2*Basic!$C$4*9.81)*COS(RADIANS(90-DEGREES(ASIN(AD1905/2000))))*SQRT(2*Basic!$C$4*9.81))))*SIN(RADIANS(AK1905))*(SQRT((SIN(RADIANS(90-DEGREES(ASIN(AD1905/2000))))*SQRT(2*Basic!$C$4*9.81)*Tool!$B$125*SIN(RADIANS(90-DEGREES(ASIN(AD1905/2000))))*SQRT(2*Basic!$C$4*9.81)*Tool!$B$125)+(COS(RADIANS(90-DEGREES(ASIN(AD1905/2000))))*SQRT(2*Basic!$C$4*9.81)*COS(RADIANS(90-DEGREES(ASIN(AD1905/2000))))*SQRT(2*Basic!$C$4*9.81))))*SIN(RADIANS(AK1905)))-19.62*(-Basic!$C$3))))*(SQRT((SIN(RADIANS(90-DEGREES(ASIN(AD1905/2000))))*SQRT(2*Basic!$C$4*9.81)*Tool!$B$125*SIN(RADIANS(90-DEGREES(ASIN(AD1905/2000))))*SQRT(2*Basic!$C$4*9.81)*Tool!$B$125)+(COS(RADIANS(90-DEGREES(ASIN(AD1905/2000))))*SQRT(2*Basic!$C$4*9.81)*COS(RADIANS(90-DEGREES(ASIN(AD1905/2000))))*SQRT(2*Basic!$C$4*9.81))))*COS(RADIANS(AK1905))</f>
        <v>2.5010196729437224</v>
      </c>
    </row>
    <row r="1906" spans="6:45" x14ac:dyDescent="0.3">
      <c r="F1906">
        <v>1904</v>
      </c>
      <c r="G1906" s="31">
        <f t="shared" si="188"/>
        <v>5.6130711363543648</v>
      </c>
      <c r="H1906" s="35">
        <f>Tool!$E$10+('Trajectory Map'!G1906*SIN(RADIANS(90-2*DEGREES(ASIN($D$5/2000))))/COS(RADIANS(90-2*DEGREES(ASIN($D$5/2000))))-('Trajectory Map'!G1906*'Trajectory Map'!G1906/((VLOOKUP($D$5,$AD$3:$AR$2002,15,FALSE)*4*COS(RADIANS(90-2*DEGREES(ASIN($D$5/2000))))*COS(RADIANS(90-2*DEGREES(ASIN($D$5/2000))))))))</f>
        <v>0.56765187491442592</v>
      </c>
      <c r="AD1906" s="33">
        <f t="shared" si="192"/>
        <v>1904</v>
      </c>
      <c r="AE1906" s="33">
        <f t="shared" si="189"/>
        <v>612.19604703068774</v>
      </c>
      <c r="AH1906" s="33">
        <f t="shared" si="190"/>
        <v>72.175764175356178</v>
      </c>
      <c r="AI1906" s="33">
        <f t="shared" si="191"/>
        <v>17.824235824643822</v>
      </c>
      <c r="AK1906" s="75">
        <f t="shared" si="193"/>
        <v>-54.351528350712357</v>
      </c>
      <c r="AN1906" s="64"/>
      <c r="AQ1906" s="64"/>
      <c r="AR1906" s="75">
        <f>(SQRT((SIN(RADIANS(90-DEGREES(ASIN(AD1906/2000))))*SQRT(2*Basic!$C$4*9.81)*Tool!$B$125*SIN(RADIANS(90-DEGREES(ASIN(AD1906/2000))))*SQRT(2*Basic!$C$4*9.81)*Tool!$B$125)+(COS(RADIANS(90-DEGREES(ASIN(AD1906/2000))))*SQRT(2*Basic!$C$4*9.81)*COS(RADIANS(90-DEGREES(ASIN(AD1906/2000))))*SQRT(2*Basic!$C$4*9.81))))*(SQRT((SIN(RADIANS(90-DEGREES(ASIN(AD1906/2000))))*SQRT(2*Basic!$C$4*9.81)*Tool!$B$125*SIN(RADIANS(90-DEGREES(ASIN(AD1906/2000))))*SQRT(2*Basic!$C$4*9.81)*Tool!$B$125)+(COS(RADIANS(90-DEGREES(ASIN(AD1906/2000))))*SQRT(2*Basic!$C$4*9.81)*COS(RADIANS(90-DEGREES(ASIN(AD1906/2000))))*SQRT(2*Basic!$C$4*9.81))))/(2*9.81)</f>
        <v>1.7995241574399998</v>
      </c>
      <c r="AS1906" s="75">
        <f>(1/9.81)*((SQRT((SIN(RADIANS(90-DEGREES(ASIN(AD1906/2000))))*SQRT(2*Basic!$C$4*9.81)*Tool!$B$125*SIN(RADIANS(90-DEGREES(ASIN(AD1906/2000))))*SQRT(2*Basic!$C$4*9.81)*Tool!$B$125)+(COS(RADIANS(90-DEGREES(ASIN(AD1906/2000))))*SQRT(2*Basic!$C$4*9.81)*COS(RADIANS(90-DEGREES(ASIN(AD1906/2000))))*SQRT(2*Basic!$C$4*9.81))))*SIN(RADIANS(AK1906))+(SQRT(((SQRT((SIN(RADIANS(90-DEGREES(ASIN(AD1906/2000))))*SQRT(2*Basic!$C$4*9.81)*Tool!$B$125*SIN(RADIANS(90-DEGREES(ASIN(AD1906/2000))))*SQRT(2*Basic!$C$4*9.81)*Tool!$B$125)+(COS(RADIANS(90-DEGREES(ASIN(AD1906/2000))))*SQRT(2*Basic!$C$4*9.81)*COS(RADIANS(90-DEGREES(ASIN(AD1906/2000))))*SQRT(2*Basic!$C$4*9.81))))*SIN(RADIANS(AK1906))*(SQRT((SIN(RADIANS(90-DEGREES(ASIN(AD1906/2000))))*SQRT(2*Basic!$C$4*9.81)*Tool!$B$125*SIN(RADIANS(90-DEGREES(ASIN(AD1906/2000))))*SQRT(2*Basic!$C$4*9.81)*Tool!$B$125)+(COS(RADIANS(90-DEGREES(ASIN(AD1906/2000))))*SQRT(2*Basic!$C$4*9.81)*COS(RADIANS(90-DEGREES(ASIN(AD1906/2000))))*SQRT(2*Basic!$C$4*9.81))))*SIN(RADIANS(AK1906)))-19.62*(-Basic!$C$3))))*(SQRT((SIN(RADIANS(90-DEGREES(ASIN(AD1906/2000))))*SQRT(2*Basic!$C$4*9.81)*Tool!$B$125*SIN(RADIANS(90-DEGREES(ASIN(AD1906/2000))))*SQRT(2*Basic!$C$4*9.81)*Tool!$B$125)+(COS(RADIANS(90-DEGREES(ASIN(AD1906/2000))))*SQRT(2*Basic!$C$4*9.81)*COS(RADIANS(90-DEGREES(ASIN(AD1906/2000))))*SQRT(2*Basic!$C$4*9.81))))*COS(RADIANS(AK1906))</f>
        <v>2.4877695540163902</v>
      </c>
    </row>
    <row r="1907" spans="6:45" x14ac:dyDescent="0.3">
      <c r="F1907">
        <v>1905</v>
      </c>
      <c r="G1907" s="31">
        <f t="shared" si="188"/>
        <v>5.6160191779175763</v>
      </c>
      <c r="H1907" s="35">
        <f>Tool!$E$10+('Trajectory Map'!G1907*SIN(RADIANS(90-2*DEGREES(ASIN($D$5/2000))))/COS(RADIANS(90-2*DEGREES(ASIN($D$5/2000))))-('Trajectory Map'!G1907*'Trajectory Map'!G1907/((VLOOKUP($D$5,$AD$3:$AR$2002,15,FALSE)*4*COS(RADIANS(90-2*DEGREES(ASIN($D$5/2000))))*COS(RADIANS(90-2*DEGREES(ASIN($D$5/2000))))))))</f>
        <v>0.56150920307696328</v>
      </c>
      <c r="AD1907" s="33">
        <f t="shared" si="192"/>
        <v>1905</v>
      </c>
      <c r="AE1907" s="33">
        <f t="shared" si="189"/>
        <v>609.07717080842883</v>
      </c>
      <c r="AH1907" s="33">
        <f t="shared" si="190"/>
        <v>72.269593739242922</v>
      </c>
      <c r="AI1907" s="33">
        <f t="shared" si="191"/>
        <v>17.730406260757078</v>
      </c>
      <c r="AK1907" s="75">
        <f t="shared" si="193"/>
        <v>-54.539187478485843</v>
      </c>
      <c r="AN1907" s="64"/>
      <c r="AQ1907" s="64"/>
      <c r="AR1907" s="75">
        <f>(SQRT((SIN(RADIANS(90-DEGREES(ASIN(AD1907/2000))))*SQRT(2*Basic!$C$4*9.81)*Tool!$B$125*SIN(RADIANS(90-DEGREES(ASIN(AD1907/2000))))*SQRT(2*Basic!$C$4*9.81)*Tool!$B$125)+(COS(RADIANS(90-DEGREES(ASIN(AD1907/2000))))*SQRT(2*Basic!$C$4*9.81)*COS(RADIANS(90-DEGREES(ASIN(AD1907/2000))))*SQRT(2*Basic!$C$4*9.81))))*(SQRT((SIN(RADIANS(90-DEGREES(ASIN(AD1907/2000))))*SQRT(2*Basic!$C$4*9.81)*Tool!$B$125*SIN(RADIANS(90-DEGREES(ASIN(AD1907/2000))))*SQRT(2*Basic!$C$4*9.81)*Tool!$B$125)+(COS(RADIANS(90-DEGREES(ASIN(AD1907/2000))))*SQRT(2*Basic!$C$4*9.81)*COS(RADIANS(90-DEGREES(ASIN(AD1907/2000))))*SQRT(2*Basic!$C$4*9.81))))/(2*9.81)</f>
        <v>1.8005453122499997</v>
      </c>
      <c r="AS1907" s="75">
        <f>(1/9.81)*((SQRT((SIN(RADIANS(90-DEGREES(ASIN(AD1907/2000))))*SQRT(2*Basic!$C$4*9.81)*Tool!$B$125*SIN(RADIANS(90-DEGREES(ASIN(AD1907/2000))))*SQRT(2*Basic!$C$4*9.81)*Tool!$B$125)+(COS(RADIANS(90-DEGREES(ASIN(AD1907/2000))))*SQRT(2*Basic!$C$4*9.81)*COS(RADIANS(90-DEGREES(ASIN(AD1907/2000))))*SQRT(2*Basic!$C$4*9.81))))*SIN(RADIANS(AK1907))+(SQRT(((SQRT((SIN(RADIANS(90-DEGREES(ASIN(AD1907/2000))))*SQRT(2*Basic!$C$4*9.81)*Tool!$B$125*SIN(RADIANS(90-DEGREES(ASIN(AD1907/2000))))*SQRT(2*Basic!$C$4*9.81)*Tool!$B$125)+(COS(RADIANS(90-DEGREES(ASIN(AD1907/2000))))*SQRT(2*Basic!$C$4*9.81)*COS(RADIANS(90-DEGREES(ASIN(AD1907/2000))))*SQRT(2*Basic!$C$4*9.81))))*SIN(RADIANS(AK1907))*(SQRT((SIN(RADIANS(90-DEGREES(ASIN(AD1907/2000))))*SQRT(2*Basic!$C$4*9.81)*Tool!$B$125*SIN(RADIANS(90-DEGREES(ASIN(AD1907/2000))))*SQRT(2*Basic!$C$4*9.81)*Tool!$B$125)+(COS(RADIANS(90-DEGREES(ASIN(AD1907/2000))))*SQRT(2*Basic!$C$4*9.81)*COS(RADIANS(90-DEGREES(ASIN(AD1907/2000))))*SQRT(2*Basic!$C$4*9.81))))*SIN(RADIANS(AK1907)))-19.62*(-Basic!$C$3))))*(SQRT((SIN(RADIANS(90-DEGREES(ASIN(AD1907/2000))))*SQRT(2*Basic!$C$4*9.81)*Tool!$B$125*SIN(RADIANS(90-DEGREES(ASIN(AD1907/2000))))*SQRT(2*Basic!$C$4*9.81)*Tool!$B$125)+(COS(RADIANS(90-DEGREES(ASIN(AD1907/2000))))*SQRT(2*Basic!$C$4*9.81)*COS(RADIANS(90-DEGREES(ASIN(AD1907/2000))))*SQRT(2*Basic!$C$4*9.81))))*COS(RADIANS(AK1907))</f>
        <v>2.4744530838844434</v>
      </c>
    </row>
    <row r="1908" spans="6:45" x14ac:dyDescent="0.3">
      <c r="F1908">
        <v>1906</v>
      </c>
      <c r="G1908" s="31">
        <f t="shared" si="188"/>
        <v>5.6189672194807878</v>
      </c>
      <c r="H1908" s="35">
        <f>Tool!$E$10+('Trajectory Map'!G1908*SIN(RADIANS(90-2*DEGREES(ASIN($D$5/2000))))/COS(RADIANS(90-2*DEGREES(ASIN($D$5/2000))))-('Trajectory Map'!G1908*'Trajectory Map'!G1908/((VLOOKUP($D$5,$AD$3:$AR$2002,15,FALSE)*4*COS(RADIANS(90-2*DEGREES(ASIN($D$5/2000))))*COS(RADIANS(90-2*DEGREES(ASIN($D$5/2000))))))))</f>
        <v>0.55536307764598547</v>
      </c>
      <c r="AD1908" s="33">
        <f t="shared" si="192"/>
        <v>1906</v>
      </c>
      <c r="AE1908" s="33">
        <f t="shared" si="189"/>
        <v>605.94059114735001</v>
      </c>
      <c r="AH1908" s="33">
        <f t="shared" si="190"/>
        <v>72.363906379551622</v>
      </c>
      <c r="AI1908" s="33">
        <f t="shared" si="191"/>
        <v>17.636093620448378</v>
      </c>
      <c r="AK1908" s="75">
        <f t="shared" si="193"/>
        <v>-54.727812759103244</v>
      </c>
      <c r="AN1908" s="64"/>
      <c r="AQ1908" s="64"/>
      <c r="AR1908" s="75">
        <f>(SQRT((SIN(RADIANS(90-DEGREES(ASIN(AD1908/2000))))*SQRT(2*Basic!$C$4*9.81)*Tool!$B$125*SIN(RADIANS(90-DEGREES(ASIN(AD1908/2000))))*SQRT(2*Basic!$C$4*9.81)*Tool!$B$125)+(COS(RADIANS(90-DEGREES(ASIN(AD1908/2000))))*SQRT(2*Basic!$C$4*9.81)*COS(RADIANS(90-DEGREES(ASIN(AD1908/2000))))*SQRT(2*Basic!$C$4*9.81))))*(SQRT((SIN(RADIANS(90-DEGREES(ASIN(AD1908/2000))))*SQRT(2*Basic!$C$4*9.81)*Tool!$B$125*SIN(RADIANS(90-DEGREES(ASIN(AD1908/2000))))*SQRT(2*Basic!$C$4*9.81)*Tool!$B$125)+(COS(RADIANS(90-DEGREES(ASIN(AD1908/2000))))*SQRT(2*Basic!$C$4*9.81)*COS(RADIANS(90-DEGREES(ASIN(AD1908/2000))))*SQRT(2*Basic!$C$4*9.81))))/(2*9.81)</f>
        <v>1.8015670032399995</v>
      </c>
      <c r="AS1908" s="75">
        <f>(1/9.81)*((SQRT((SIN(RADIANS(90-DEGREES(ASIN(AD1908/2000))))*SQRT(2*Basic!$C$4*9.81)*Tool!$B$125*SIN(RADIANS(90-DEGREES(ASIN(AD1908/2000))))*SQRT(2*Basic!$C$4*9.81)*Tool!$B$125)+(COS(RADIANS(90-DEGREES(ASIN(AD1908/2000))))*SQRT(2*Basic!$C$4*9.81)*COS(RADIANS(90-DEGREES(ASIN(AD1908/2000))))*SQRT(2*Basic!$C$4*9.81))))*SIN(RADIANS(AK1908))+(SQRT(((SQRT((SIN(RADIANS(90-DEGREES(ASIN(AD1908/2000))))*SQRT(2*Basic!$C$4*9.81)*Tool!$B$125*SIN(RADIANS(90-DEGREES(ASIN(AD1908/2000))))*SQRT(2*Basic!$C$4*9.81)*Tool!$B$125)+(COS(RADIANS(90-DEGREES(ASIN(AD1908/2000))))*SQRT(2*Basic!$C$4*9.81)*COS(RADIANS(90-DEGREES(ASIN(AD1908/2000))))*SQRT(2*Basic!$C$4*9.81))))*SIN(RADIANS(AK1908))*(SQRT((SIN(RADIANS(90-DEGREES(ASIN(AD1908/2000))))*SQRT(2*Basic!$C$4*9.81)*Tool!$B$125*SIN(RADIANS(90-DEGREES(ASIN(AD1908/2000))))*SQRT(2*Basic!$C$4*9.81)*Tool!$B$125)+(COS(RADIANS(90-DEGREES(ASIN(AD1908/2000))))*SQRT(2*Basic!$C$4*9.81)*COS(RADIANS(90-DEGREES(ASIN(AD1908/2000))))*SQRT(2*Basic!$C$4*9.81))))*SIN(RADIANS(AK1908)))-19.62*(-Basic!$C$3))))*(SQRT((SIN(RADIANS(90-DEGREES(ASIN(AD1908/2000))))*SQRT(2*Basic!$C$4*9.81)*Tool!$B$125*SIN(RADIANS(90-DEGREES(ASIN(AD1908/2000))))*SQRT(2*Basic!$C$4*9.81)*Tool!$B$125)+(COS(RADIANS(90-DEGREES(ASIN(AD1908/2000))))*SQRT(2*Basic!$C$4*9.81)*COS(RADIANS(90-DEGREES(ASIN(AD1908/2000))))*SQRT(2*Basic!$C$4*9.81))))*COS(RADIANS(AK1908))</f>
        <v>2.4610692613560206</v>
      </c>
    </row>
    <row r="1909" spans="6:45" x14ac:dyDescent="0.3">
      <c r="F1909">
        <v>1907</v>
      </c>
      <c r="G1909" s="31">
        <f t="shared" si="188"/>
        <v>5.6219152610439993</v>
      </c>
      <c r="H1909" s="35">
        <f>Tool!$E$10+('Trajectory Map'!G1909*SIN(RADIANS(90-2*DEGREES(ASIN($D$5/2000))))/COS(RADIANS(90-2*DEGREES(ASIN($D$5/2000))))-('Trajectory Map'!G1909*'Trajectory Map'!G1909/((VLOOKUP($D$5,$AD$3:$AR$2002,15,FALSE)*4*COS(RADIANS(90-2*DEGREES(ASIN($D$5/2000))))*COS(RADIANS(90-2*DEGREES(ASIN($D$5/2000))))))))</f>
        <v>0.54921349862149427</v>
      </c>
      <c r="AD1909" s="33">
        <f t="shared" si="192"/>
        <v>1907</v>
      </c>
      <c r="AE1909" s="33">
        <f t="shared" si="189"/>
        <v>602.78603168952077</v>
      </c>
      <c r="AH1909" s="33">
        <f t="shared" si="190"/>
        <v>72.458709894851921</v>
      </c>
      <c r="AI1909" s="33">
        <f t="shared" si="191"/>
        <v>17.541290105148079</v>
      </c>
      <c r="AK1909" s="75">
        <f t="shared" si="193"/>
        <v>-54.917419789703843</v>
      </c>
      <c r="AN1909" s="64"/>
      <c r="AQ1909" s="64"/>
      <c r="AR1909" s="75">
        <f>(SQRT((SIN(RADIANS(90-DEGREES(ASIN(AD1909/2000))))*SQRT(2*Basic!$C$4*9.81)*Tool!$B$125*SIN(RADIANS(90-DEGREES(ASIN(AD1909/2000))))*SQRT(2*Basic!$C$4*9.81)*Tool!$B$125)+(COS(RADIANS(90-DEGREES(ASIN(AD1909/2000))))*SQRT(2*Basic!$C$4*9.81)*COS(RADIANS(90-DEGREES(ASIN(AD1909/2000))))*SQRT(2*Basic!$C$4*9.81))))*(SQRT((SIN(RADIANS(90-DEGREES(ASIN(AD1909/2000))))*SQRT(2*Basic!$C$4*9.81)*Tool!$B$125*SIN(RADIANS(90-DEGREES(ASIN(AD1909/2000))))*SQRT(2*Basic!$C$4*9.81)*Tool!$B$125)+(COS(RADIANS(90-DEGREES(ASIN(AD1909/2000))))*SQRT(2*Basic!$C$4*9.81)*COS(RADIANS(90-DEGREES(ASIN(AD1909/2000))))*SQRT(2*Basic!$C$4*9.81))))/(2*9.81)</f>
        <v>1.8025892304099997</v>
      </c>
      <c r="AS1909" s="75">
        <f>(1/9.81)*((SQRT((SIN(RADIANS(90-DEGREES(ASIN(AD1909/2000))))*SQRT(2*Basic!$C$4*9.81)*Tool!$B$125*SIN(RADIANS(90-DEGREES(ASIN(AD1909/2000))))*SQRT(2*Basic!$C$4*9.81)*Tool!$B$125)+(COS(RADIANS(90-DEGREES(ASIN(AD1909/2000))))*SQRT(2*Basic!$C$4*9.81)*COS(RADIANS(90-DEGREES(ASIN(AD1909/2000))))*SQRT(2*Basic!$C$4*9.81))))*SIN(RADIANS(AK1909))+(SQRT(((SQRT((SIN(RADIANS(90-DEGREES(ASIN(AD1909/2000))))*SQRT(2*Basic!$C$4*9.81)*Tool!$B$125*SIN(RADIANS(90-DEGREES(ASIN(AD1909/2000))))*SQRT(2*Basic!$C$4*9.81)*Tool!$B$125)+(COS(RADIANS(90-DEGREES(ASIN(AD1909/2000))))*SQRT(2*Basic!$C$4*9.81)*COS(RADIANS(90-DEGREES(ASIN(AD1909/2000))))*SQRT(2*Basic!$C$4*9.81))))*SIN(RADIANS(AK1909))*(SQRT((SIN(RADIANS(90-DEGREES(ASIN(AD1909/2000))))*SQRT(2*Basic!$C$4*9.81)*Tool!$B$125*SIN(RADIANS(90-DEGREES(ASIN(AD1909/2000))))*SQRT(2*Basic!$C$4*9.81)*Tool!$B$125)+(COS(RADIANS(90-DEGREES(ASIN(AD1909/2000))))*SQRT(2*Basic!$C$4*9.81)*COS(RADIANS(90-DEGREES(ASIN(AD1909/2000))))*SQRT(2*Basic!$C$4*9.81))))*SIN(RADIANS(AK1909)))-19.62*(-Basic!$C$3))))*(SQRT((SIN(RADIANS(90-DEGREES(ASIN(AD1909/2000))))*SQRT(2*Basic!$C$4*9.81)*Tool!$B$125*SIN(RADIANS(90-DEGREES(ASIN(AD1909/2000))))*SQRT(2*Basic!$C$4*9.81)*Tool!$B$125)+(COS(RADIANS(90-DEGREES(ASIN(AD1909/2000))))*SQRT(2*Basic!$C$4*9.81)*COS(RADIANS(90-DEGREES(ASIN(AD1909/2000))))*SQRT(2*Basic!$C$4*9.81))))*COS(RADIANS(AK1909))</f>
        <v>2.4476170575991691</v>
      </c>
    </row>
    <row r="1910" spans="6:45" x14ac:dyDescent="0.3">
      <c r="F1910">
        <v>1908</v>
      </c>
      <c r="G1910" s="31">
        <f t="shared" si="188"/>
        <v>5.6248633026072108</v>
      </c>
      <c r="H1910" s="35">
        <f>Tool!$E$10+('Trajectory Map'!G1910*SIN(RADIANS(90-2*DEGREES(ASIN($D$5/2000))))/COS(RADIANS(90-2*DEGREES(ASIN($D$5/2000))))-('Trajectory Map'!G1910*'Trajectory Map'!G1910/((VLOOKUP($D$5,$AD$3:$AR$2002,15,FALSE)*4*COS(RADIANS(90-2*DEGREES(ASIN($D$5/2000))))*COS(RADIANS(90-2*DEGREES(ASIN($D$5/2000))))))))</f>
        <v>0.54306046600348967</v>
      </c>
      <c r="AD1910" s="33">
        <f t="shared" si="192"/>
        <v>1908</v>
      </c>
      <c r="AE1910" s="33">
        <f t="shared" si="189"/>
        <v>599.61320866038295</v>
      </c>
      <c r="AH1910" s="33">
        <f t="shared" si="190"/>
        <v>72.554012294221991</v>
      </c>
      <c r="AI1910" s="33">
        <f t="shared" si="191"/>
        <v>17.445987705778009</v>
      </c>
      <c r="AK1910" s="75">
        <f t="shared" si="193"/>
        <v>-55.108024588443982</v>
      </c>
      <c r="AN1910" s="64"/>
      <c r="AQ1910" s="64"/>
      <c r="AR1910" s="75">
        <f>(SQRT((SIN(RADIANS(90-DEGREES(ASIN(AD1910/2000))))*SQRT(2*Basic!$C$4*9.81)*Tool!$B$125*SIN(RADIANS(90-DEGREES(ASIN(AD1910/2000))))*SQRT(2*Basic!$C$4*9.81)*Tool!$B$125)+(COS(RADIANS(90-DEGREES(ASIN(AD1910/2000))))*SQRT(2*Basic!$C$4*9.81)*COS(RADIANS(90-DEGREES(ASIN(AD1910/2000))))*SQRT(2*Basic!$C$4*9.81))))*(SQRT((SIN(RADIANS(90-DEGREES(ASIN(AD1910/2000))))*SQRT(2*Basic!$C$4*9.81)*Tool!$B$125*SIN(RADIANS(90-DEGREES(ASIN(AD1910/2000))))*SQRT(2*Basic!$C$4*9.81)*Tool!$B$125)+(COS(RADIANS(90-DEGREES(ASIN(AD1910/2000))))*SQRT(2*Basic!$C$4*9.81)*COS(RADIANS(90-DEGREES(ASIN(AD1910/2000))))*SQRT(2*Basic!$C$4*9.81))))/(2*9.81)</f>
        <v>1.8036119937599999</v>
      </c>
      <c r="AS1910" s="75">
        <f>(1/9.81)*((SQRT((SIN(RADIANS(90-DEGREES(ASIN(AD1910/2000))))*SQRT(2*Basic!$C$4*9.81)*Tool!$B$125*SIN(RADIANS(90-DEGREES(ASIN(AD1910/2000))))*SQRT(2*Basic!$C$4*9.81)*Tool!$B$125)+(COS(RADIANS(90-DEGREES(ASIN(AD1910/2000))))*SQRT(2*Basic!$C$4*9.81)*COS(RADIANS(90-DEGREES(ASIN(AD1910/2000))))*SQRT(2*Basic!$C$4*9.81))))*SIN(RADIANS(AK1910))+(SQRT(((SQRT((SIN(RADIANS(90-DEGREES(ASIN(AD1910/2000))))*SQRT(2*Basic!$C$4*9.81)*Tool!$B$125*SIN(RADIANS(90-DEGREES(ASIN(AD1910/2000))))*SQRT(2*Basic!$C$4*9.81)*Tool!$B$125)+(COS(RADIANS(90-DEGREES(ASIN(AD1910/2000))))*SQRT(2*Basic!$C$4*9.81)*COS(RADIANS(90-DEGREES(ASIN(AD1910/2000))))*SQRT(2*Basic!$C$4*9.81))))*SIN(RADIANS(AK1910))*(SQRT((SIN(RADIANS(90-DEGREES(ASIN(AD1910/2000))))*SQRT(2*Basic!$C$4*9.81)*Tool!$B$125*SIN(RADIANS(90-DEGREES(ASIN(AD1910/2000))))*SQRT(2*Basic!$C$4*9.81)*Tool!$B$125)+(COS(RADIANS(90-DEGREES(ASIN(AD1910/2000))))*SQRT(2*Basic!$C$4*9.81)*COS(RADIANS(90-DEGREES(ASIN(AD1910/2000))))*SQRT(2*Basic!$C$4*9.81))))*SIN(RADIANS(AK1910)))-19.62*(-Basic!$C$3))))*(SQRT((SIN(RADIANS(90-DEGREES(ASIN(AD1910/2000))))*SQRT(2*Basic!$C$4*9.81)*Tool!$B$125*SIN(RADIANS(90-DEGREES(ASIN(AD1910/2000))))*SQRT(2*Basic!$C$4*9.81)*Tool!$B$125)+(COS(RADIANS(90-DEGREES(ASIN(AD1910/2000))))*SQRT(2*Basic!$C$4*9.81)*COS(RADIANS(90-DEGREES(ASIN(AD1910/2000))))*SQRT(2*Basic!$C$4*9.81))))*COS(RADIANS(AK1910))</f>
        <v>2.43409541509422</v>
      </c>
    </row>
    <row r="1911" spans="6:45" x14ac:dyDescent="0.3">
      <c r="F1911">
        <v>1909</v>
      </c>
      <c r="G1911" s="31">
        <f t="shared" si="188"/>
        <v>5.6278113441704214</v>
      </c>
      <c r="H1911" s="35">
        <f>Tool!$E$10+('Trajectory Map'!G1911*SIN(RADIANS(90-2*DEGREES(ASIN($D$5/2000))))/COS(RADIANS(90-2*DEGREES(ASIN($D$5/2000))))-('Trajectory Map'!G1911*'Trajectory Map'!G1911/((VLOOKUP($D$5,$AD$3:$AR$2002,15,FALSE)*4*COS(RADIANS(90-2*DEGREES(ASIN($D$5/2000))))*COS(RADIANS(90-2*DEGREES(ASIN($D$5/2000))))))))</f>
        <v>0.5369039797919708</v>
      </c>
      <c r="AD1911" s="33">
        <f t="shared" si="192"/>
        <v>1909</v>
      </c>
      <c r="AE1911" s="33">
        <f t="shared" si="189"/>
        <v>596.42183058637283</v>
      </c>
      <c r="AH1911" s="33">
        <f t="shared" si="190"/>
        <v>72.649821805284788</v>
      </c>
      <c r="AI1911" s="33">
        <f t="shared" si="191"/>
        <v>17.350178194715212</v>
      </c>
      <c r="AK1911" s="75">
        <f t="shared" si="193"/>
        <v>-55.299643610569575</v>
      </c>
      <c r="AN1911" s="64"/>
      <c r="AQ1911" s="64"/>
      <c r="AR1911" s="75">
        <f>(SQRT((SIN(RADIANS(90-DEGREES(ASIN(AD1911/2000))))*SQRT(2*Basic!$C$4*9.81)*Tool!$B$125*SIN(RADIANS(90-DEGREES(ASIN(AD1911/2000))))*SQRT(2*Basic!$C$4*9.81)*Tool!$B$125)+(COS(RADIANS(90-DEGREES(ASIN(AD1911/2000))))*SQRT(2*Basic!$C$4*9.81)*COS(RADIANS(90-DEGREES(ASIN(AD1911/2000))))*SQRT(2*Basic!$C$4*9.81))))*(SQRT((SIN(RADIANS(90-DEGREES(ASIN(AD1911/2000))))*SQRT(2*Basic!$C$4*9.81)*Tool!$B$125*SIN(RADIANS(90-DEGREES(ASIN(AD1911/2000))))*SQRT(2*Basic!$C$4*9.81)*Tool!$B$125)+(COS(RADIANS(90-DEGREES(ASIN(AD1911/2000))))*SQRT(2*Basic!$C$4*9.81)*COS(RADIANS(90-DEGREES(ASIN(AD1911/2000))))*SQRT(2*Basic!$C$4*9.81))))/(2*9.81)</f>
        <v>1.8046352932899998</v>
      </c>
      <c r="AS1911" s="75">
        <f>(1/9.81)*((SQRT((SIN(RADIANS(90-DEGREES(ASIN(AD1911/2000))))*SQRT(2*Basic!$C$4*9.81)*Tool!$B$125*SIN(RADIANS(90-DEGREES(ASIN(AD1911/2000))))*SQRT(2*Basic!$C$4*9.81)*Tool!$B$125)+(COS(RADIANS(90-DEGREES(ASIN(AD1911/2000))))*SQRT(2*Basic!$C$4*9.81)*COS(RADIANS(90-DEGREES(ASIN(AD1911/2000))))*SQRT(2*Basic!$C$4*9.81))))*SIN(RADIANS(AK1911))+(SQRT(((SQRT((SIN(RADIANS(90-DEGREES(ASIN(AD1911/2000))))*SQRT(2*Basic!$C$4*9.81)*Tool!$B$125*SIN(RADIANS(90-DEGREES(ASIN(AD1911/2000))))*SQRT(2*Basic!$C$4*9.81)*Tool!$B$125)+(COS(RADIANS(90-DEGREES(ASIN(AD1911/2000))))*SQRT(2*Basic!$C$4*9.81)*COS(RADIANS(90-DEGREES(ASIN(AD1911/2000))))*SQRT(2*Basic!$C$4*9.81))))*SIN(RADIANS(AK1911))*(SQRT((SIN(RADIANS(90-DEGREES(ASIN(AD1911/2000))))*SQRT(2*Basic!$C$4*9.81)*Tool!$B$125*SIN(RADIANS(90-DEGREES(ASIN(AD1911/2000))))*SQRT(2*Basic!$C$4*9.81)*Tool!$B$125)+(COS(RADIANS(90-DEGREES(ASIN(AD1911/2000))))*SQRT(2*Basic!$C$4*9.81)*COS(RADIANS(90-DEGREES(ASIN(AD1911/2000))))*SQRT(2*Basic!$C$4*9.81))))*SIN(RADIANS(AK1911)))-19.62*(-Basic!$C$3))))*(SQRT((SIN(RADIANS(90-DEGREES(ASIN(AD1911/2000))))*SQRT(2*Basic!$C$4*9.81)*Tool!$B$125*SIN(RADIANS(90-DEGREES(ASIN(AD1911/2000))))*SQRT(2*Basic!$C$4*9.81)*Tool!$B$125)+(COS(RADIANS(90-DEGREES(ASIN(AD1911/2000))))*SQRT(2*Basic!$C$4*9.81)*COS(RADIANS(90-DEGREES(ASIN(AD1911/2000))))*SQRT(2*Basic!$C$4*9.81))))*COS(RADIANS(AK1911))</f>
        <v>2.4205032465346337</v>
      </c>
    </row>
    <row r="1912" spans="6:45" x14ac:dyDescent="0.3">
      <c r="F1912">
        <v>1910</v>
      </c>
      <c r="G1912" s="31">
        <f t="shared" si="188"/>
        <v>5.6307593857336329</v>
      </c>
      <c r="H1912" s="35">
        <f>Tool!$E$10+('Trajectory Map'!G1912*SIN(RADIANS(90-2*DEGREES(ASIN($D$5/2000))))/COS(RADIANS(90-2*DEGREES(ASIN($D$5/2000))))-('Trajectory Map'!G1912*'Trajectory Map'!G1912/((VLOOKUP($D$5,$AD$3:$AR$2002,15,FALSE)*4*COS(RADIANS(90-2*DEGREES(ASIN($D$5/2000))))*COS(RADIANS(90-2*DEGREES(ASIN($D$5/2000))))))))</f>
        <v>0.53074403998693764</v>
      </c>
      <c r="AD1912" s="33">
        <f t="shared" si="192"/>
        <v>1910</v>
      </c>
      <c r="AE1912" s="33">
        <f t="shared" si="189"/>
        <v>593.2115979985557</v>
      </c>
      <c r="AH1912" s="33">
        <f t="shared" si="190"/>
        <v>72.746146882642719</v>
      </c>
      <c r="AI1912" s="33">
        <f t="shared" si="191"/>
        <v>17.253853117357281</v>
      </c>
      <c r="AK1912" s="75">
        <f t="shared" si="193"/>
        <v>-55.492293765285439</v>
      </c>
      <c r="AN1912" s="64"/>
      <c r="AQ1912" s="64"/>
      <c r="AR1912" s="75">
        <f>(SQRT((SIN(RADIANS(90-DEGREES(ASIN(AD1912/2000))))*SQRT(2*Basic!$C$4*9.81)*Tool!$B$125*SIN(RADIANS(90-DEGREES(ASIN(AD1912/2000))))*SQRT(2*Basic!$C$4*9.81)*Tool!$B$125)+(COS(RADIANS(90-DEGREES(ASIN(AD1912/2000))))*SQRT(2*Basic!$C$4*9.81)*COS(RADIANS(90-DEGREES(ASIN(AD1912/2000))))*SQRT(2*Basic!$C$4*9.81))))*(SQRT((SIN(RADIANS(90-DEGREES(ASIN(AD1912/2000))))*SQRT(2*Basic!$C$4*9.81)*Tool!$B$125*SIN(RADIANS(90-DEGREES(ASIN(AD1912/2000))))*SQRT(2*Basic!$C$4*9.81)*Tool!$B$125)+(COS(RADIANS(90-DEGREES(ASIN(AD1912/2000))))*SQRT(2*Basic!$C$4*9.81)*COS(RADIANS(90-DEGREES(ASIN(AD1912/2000))))*SQRT(2*Basic!$C$4*9.81))))/(2*9.81)</f>
        <v>1.8056591289999997</v>
      </c>
      <c r="AS1912" s="75">
        <f>(1/9.81)*((SQRT((SIN(RADIANS(90-DEGREES(ASIN(AD1912/2000))))*SQRT(2*Basic!$C$4*9.81)*Tool!$B$125*SIN(RADIANS(90-DEGREES(ASIN(AD1912/2000))))*SQRT(2*Basic!$C$4*9.81)*Tool!$B$125)+(COS(RADIANS(90-DEGREES(ASIN(AD1912/2000))))*SQRT(2*Basic!$C$4*9.81)*COS(RADIANS(90-DEGREES(ASIN(AD1912/2000))))*SQRT(2*Basic!$C$4*9.81))))*SIN(RADIANS(AK1912))+(SQRT(((SQRT((SIN(RADIANS(90-DEGREES(ASIN(AD1912/2000))))*SQRT(2*Basic!$C$4*9.81)*Tool!$B$125*SIN(RADIANS(90-DEGREES(ASIN(AD1912/2000))))*SQRT(2*Basic!$C$4*9.81)*Tool!$B$125)+(COS(RADIANS(90-DEGREES(ASIN(AD1912/2000))))*SQRT(2*Basic!$C$4*9.81)*COS(RADIANS(90-DEGREES(ASIN(AD1912/2000))))*SQRT(2*Basic!$C$4*9.81))))*SIN(RADIANS(AK1912))*(SQRT((SIN(RADIANS(90-DEGREES(ASIN(AD1912/2000))))*SQRT(2*Basic!$C$4*9.81)*Tool!$B$125*SIN(RADIANS(90-DEGREES(ASIN(AD1912/2000))))*SQRT(2*Basic!$C$4*9.81)*Tool!$B$125)+(COS(RADIANS(90-DEGREES(ASIN(AD1912/2000))))*SQRT(2*Basic!$C$4*9.81)*COS(RADIANS(90-DEGREES(ASIN(AD1912/2000))))*SQRT(2*Basic!$C$4*9.81))))*SIN(RADIANS(AK1912)))-19.62*(-Basic!$C$3))))*(SQRT((SIN(RADIANS(90-DEGREES(ASIN(AD1912/2000))))*SQRT(2*Basic!$C$4*9.81)*Tool!$B$125*SIN(RADIANS(90-DEGREES(ASIN(AD1912/2000))))*SQRT(2*Basic!$C$4*9.81)*Tool!$B$125)+(COS(RADIANS(90-DEGREES(ASIN(AD1912/2000))))*SQRT(2*Basic!$C$4*9.81)*COS(RADIANS(90-DEGREES(ASIN(AD1912/2000))))*SQRT(2*Basic!$C$4*9.81))))*COS(RADIANS(AK1912))</f>
        <v>2.4068394336732699</v>
      </c>
    </row>
    <row r="1913" spans="6:45" x14ac:dyDescent="0.3">
      <c r="F1913">
        <v>1911</v>
      </c>
      <c r="G1913" s="31">
        <f t="shared" si="188"/>
        <v>5.6337074272968444</v>
      </c>
      <c r="H1913" s="35">
        <f>Tool!$E$10+('Trajectory Map'!G1913*SIN(RADIANS(90-2*DEGREES(ASIN($D$5/2000))))/COS(RADIANS(90-2*DEGREES(ASIN($D$5/2000))))-('Trajectory Map'!G1913*'Trajectory Map'!G1913/((VLOOKUP($D$5,$AD$3:$AR$2002,15,FALSE)*4*COS(RADIANS(90-2*DEGREES(ASIN($D$5/2000))))*COS(RADIANS(90-2*DEGREES(ASIN($D$5/2000))))))))</f>
        <v>0.52458064658839021</v>
      </c>
      <c r="AD1913" s="33">
        <f t="shared" si="192"/>
        <v>1911</v>
      </c>
      <c r="AE1913" s="33">
        <f t="shared" si="189"/>
        <v>589.98220312141621</v>
      </c>
      <c r="AH1913" s="33">
        <f t="shared" si="190"/>
        <v>72.842996216735742</v>
      </c>
      <c r="AI1913" s="33">
        <f t="shared" si="191"/>
        <v>17.157003783264258</v>
      </c>
      <c r="AK1913" s="75">
        <f t="shared" si="193"/>
        <v>-55.685992433471483</v>
      </c>
      <c r="AN1913" s="64"/>
      <c r="AQ1913" s="64"/>
      <c r="AR1913" s="75">
        <f>(SQRT((SIN(RADIANS(90-DEGREES(ASIN(AD1913/2000))))*SQRT(2*Basic!$C$4*9.81)*Tool!$B$125*SIN(RADIANS(90-DEGREES(ASIN(AD1913/2000))))*SQRT(2*Basic!$C$4*9.81)*Tool!$B$125)+(COS(RADIANS(90-DEGREES(ASIN(AD1913/2000))))*SQRT(2*Basic!$C$4*9.81)*COS(RADIANS(90-DEGREES(ASIN(AD1913/2000))))*SQRT(2*Basic!$C$4*9.81))))*(SQRT((SIN(RADIANS(90-DEGREES(ASIN(AD1913/2000))))*SQRT(2*Basic!$C$4*9.81)*Tool!$B$125*SIN(RADIANS(90-DEGREES(ASIN(AD1913/2000))))*SQRT(2*Basic!$C$4*9.81)*Tool!$B$125)+(COS(RADIANS(90-DEGREES(ASIN(AD1913/2000))))*SQRT(2*Basic!$C$4*9.81)*COS(RADIANS(90-DEGREES(ASIN(AD1913/2000))))*SQRT(2*Basic!$C$4*9.81))))/(2*9.81)</f>
        <v>1.8066835008900004</v>
      </c>
      <c r="AS1913" s="75">
        <f>(1/9.81)*((SQRT((SIN(RADIANS(90-DEGREES(ASIN(AD1913/2000))))*SQRT(2*Basic!$C$4*9.81)*Tool!$B$125*SIN(RADIANS(90-DEGREES(ASIN(AD1913/2000))))*SQRT(2*Basic!$C$4*9.81)*Tool!$B$125)+(COS(RADIANS(90-DEGREES(ASIN(AD1913/2000))))*SQRT(2*Basic!$C$4*9.81)*COS(RADIANS(90-DEGREES(ASIN(AD1913/2000))))*SQRT(2*Basic!$C$4*9.81))))*SIN(RADIANS(AK1913))+(SQRT(((SQRT((SIN(RADIANS(90-DEGREES(ASIN(AD1913/2000))))*SQRT(2*Basic!$C$4*9.81)*Tool!$B$125*SIN(RADIANS(90-DEGREES(ASIN(AD1913/2000))))*SQRT(2*Basic!$C$4*9.81)*Tool!$B$125)+(COS(RADIANS(90-DEGREES(ASIN(AD1913/2000))))*SQRT(2*Basic!$C$4*9.81)*COS(RADIANS(90-DEGREES(ASIN(AD1913/2000))))*SQRT(2*Basic!$C$4*9.81))))*SIN(RADIANS(AK1913))*(SQRT((SIN(RADIANS(90-DEGREES(ASIN(AD1913/2000))))*SQRT(2*Basic!$C$4*9.81)*Tool!$B$125*SIN(RADIANS(90-DEGREES(ASIN(AD1913/2000))))*SQRT(2*Basic!$C$4*9.81)*Tool!$B$125)+(COS(RADIANS(90-DEGREES(ASIN(AD1913/2000))))*SQRT(2*Basic!$C$4*9.81)*COS(RADIANS(90-DEGREES(ASIN(AD1913/2000))))*SQRT(2*Basic!$C$4*9.81))))*SIN(RADIANS(AK1913)))-19.62*(-Basic!$C$3))))*(SQRT((SIN(RADIANS(90-DEGREES(ASIN(AD1913/2000))))*SQRT(2*Basic!$C$4*9.81)*Tool!$B$125*SIN(RADIANS(90-DEGREES(ASIN(AD1913/2000))))*SQRT(2*Basic!$C$4*9.81)*Tool!$B$125)+(COS(RADIANS(90-DEGREES(ASIN(AD1913/2000))))*SQRT(2*Basic!$C$4*9.81)*COS(RADIANS(90-DEGREES(ASIN(AD1913/2000))))*SQRT(2*Basic!$C$4*9.81))))*COS(RADIANS(AK1913))</f>
        <v>2.3931028261106246</v>
      </c>
    </row>
    <row r="1914" spans="6:45" x14ac:dyDescent="0.3">
      <c r="F1914">
        <v>1912</v>
      </c>
      <c r="G1914" s="31">
        <f t="shared" si="188"/>
        <v>5.6366554688600568</v>
      </c>
      <c r="H1914" s="35">
        <f>Tool!$E$10+('Trajectory Map'!G1914*SIN(RADIANS(90-2*DEGREES(ASIN($D$5/2000))))/COS(RADIANS(90-2*DEGREES(ASIN($D$5/2000))))-('Trajectory Map'!G1914*'Trajectory Map'!G1914/((VLOOKUP($D$5,$AD$3:$AR$2002,15,FALSE)*4*COS(RADIANS(90-2*DEGREES(ASIN($D$5/2000))))*COS(RADIANS(90-2*DEGREES(ASIN($D$5/2000))))))))</f>
        <v>0.51841379959632583</v>
      </c>
      <c r="AD1914" s="33">
        <f t="shared" si="192"/>
        <v>1912</v>
      </c>
      <c r="AE1914" s="33">
        <f t="shared" si="189"/>
        <v>586.73332954588489</v>
      </c>
      <c r="AH1914" s="33">
        <f t="shared" si="190"/>
        <v>72.940378743148415</v>
      </c>
      <c r="AI1914" s="33">
        <f t="shared" si="191"/>
        <v>17.059621256851585</v>
      </c>
      <c r="AK1914" s="75">
        <f t="shared" si="193"/>
        <v>-55.880757486296829</v>
      </c>
      <c r="AN1914" s="64"/>
      <c r="AQ1914" s="64"/>
      <c r="AR1914" s="75">
        <f>(SQRT((SIN(RADIANS(90-DEGREES(ASIN(AD1914/2000))))*SQRT(2*Basic!$C$4*9.81)*Tool!$B$125*SIN(RADIANS(90-DEGREES(ASIN(AD1914/2000))))*SQRT(2*Basic!$C$4*9.81)*Tool!$B$125)+(COS(RADIANS(90-DEGREES(ASIN(AD1914/2000))))*SQRT(2*Basic!$C$4*9.81)*COS(RADIANS(90-DEGREES(ASIN(AD1914/2000))))*SQRT(2*Basic!$C$4*9.81))))*(SQRT((SIN(RADIANS(90-DEGREES(ASIN(AD1914/2000))))*SQRT(2*Basic!$C$4*9.81)*Tool!$B$125*SIN(RADIANS(90-DEGREES(ASIN(AD1914/2000))))*SQRT(2*Basic!$C$4*9.81)*Tool!$B$125)+(COS(RADIANS(90-DEGREES(ASIN(AD1914/2000))))*SQRT(2*Basic!$C$4*9.81)*COS(RADIANS(90-DEGREES(ASIN(AD1914/2000))))*SQRT(2*Basic!$C$4*9.81))))/(2*9.81)</f>
        <v>1.8077084089599995</v>
      </c>
      <c r="AS1914" s="75">
        <f>(1/9.81)*((SQRT((SIN(RADIANS(90-DEGREES(ASIN(AD1914/2000))))*SQRT(2*Basic!$C$4*9.81)*Tool!$B$125*SIN(RADIANS(90-DEGREES(ASIN(AD1914/2000))))*SQRT(2*Basic!$C$4*9.81)*Tool!$B$125)+(COS(RADIANS(90-DEGREES(ASIN(AD1914/2000))))*SQRT(2*Basic!$C$4*9.81)*COS(RADIANS(90-DEGREES(ASIN(AD1914/2000))))*SQRT(2*Basic!$C$4*9.81))))*SIN(RADIANS(AK1914))+(SQRT(((SQRT((SIN(RADIANS(90-DEGREES(ASIN(AD1914/2000))))*SQRT(2*Basic!$C$4*9.81)*Tool!$B$125*SIN(RADIANS(90-DEGREES(ASIN(AD1914/2000))))*SQRT(2*Basic!$C$4*9.81)*Tool!$B$125)+(COS(RADIANS(90-DEGREES(ASIN(AD1914/2000))))*SQRT(2*Basic!$C$4*9.81)*COS(RADIANS(90-DEGREES(ASIN(AD1914/2000))))*SQRT(2*Basic!$C$4*9.81))))*SIN(RADIANS(AK1914))*(SQRT((SIN(RADIANS(90-DEGREES(ASIN(AD1914/2000))))*SQRT(2*Basic!$C$4*9.81)*Tool!$B$125*SIN(RADIANS(90-DEGREES(ASIN(AD1914/2000))))*SQRT(2*Basic!$C$4*9.81)*Tool!$B$125)+(COS(RADIANS(90-DEGREES(ASIN(AD1914/2000))))*SQRT(2*Basic!$C$4*9.81)*COS(RADIANS(90-DEGREES(ASIN(AD1914/2000))))*SQRT(2*Basic!$C$4*9.81))))*SIN(RADIANS(AK1914)))-19.62*(-Basic!$C$3))))*(SQRT((SIN(RADIANS(90-DEGREES(ASIN(AD1914/2000))))*SQRT(2*Basic!$C$4*9.81)*Tool!$B$125*SIN(RADIANS(90-DEGREES(ASIN(AD1914/2000))))*SQRT(2*Basic!$C$4*9.81)*Tool!$B$125)+(COS(RADIANS(90-DEGREES(ASIN(AD1914/2000))))*SQRT(2*Basic!$C$4*9.81)*COS(RADIANS(90-DEGREES(ASIN(AD1914/2000))))*SQRT(2*Basic!$C$4*9.81))))*COS(RADIANS(AK1914))</f>
        <v>2.3792922400215573</v>
      </c>
    </row>
    <row r="1915" spans="6:45" x14ac:dyDescent="0.3">
      <c r="F1915">
        <v>1913</v>
      </c>
      <c r="G1915" s="31">
        <f t="shared" si="188"/>
        <v>5.6396035104232674</v>
      </c>
      <c r="H1915" s="35">
        <f>Tool!$E$10+('Trajectory Map'!G1915*SIN(RADIANS(90-2*DEGREES(ASIN($D$5/2000))))/COS(RADIANS(90-2*DEGREES(ASIN($D$5/2000))))-('Trajectory Map'!G1915*'Trajectory Map'!G1915/((VLOOKUP($D$5,$AD$3:$AR$2002,15,FALSE)*4*COS(RADIANS(90-2*DEGREES(ASIN($D$5/2000))))*COS(RADIANS(90-2*DEGREES(ASIN($D$5/2000))))))))</f>
        <v>0.5122434990107525</v>
      </c>
      <c r="AD1915" s="33">
        <f t="shared" si="192"/>
        <v>1913</v>
      </c>
      <c r="AE1915" s="33">
        <f t="shared" si="189"/>
        <v>583.46465188561342</v>
      </c>
      <c r="AH1915" s="33">
        <f t="shared" si="190"/>
        <v>73.038303652394887</v>
      </c>
      <c r="AI1915" s="33">
        <f t="shared" si="191"/>
        <v>16.961696347605113</v>
      </c>
      <c r="AK1915" s="75">
        <f t="shared" si="193"/>
        <v>-56.076607304789775</v>
      </c>
      <c r="AN1915" s="64"/>
      <c r="AQ1915" s="64"/>
      <c r="AR1915" s="75">
        <f>(SQRT((SIN(RADIANS(90-DEGREES(ASIN(AD1915/2000))))*SQRT(2*Basic!$C$4*9.81)*Tool!$B$125*SIN(RADIANS(90-DEGREES(ASIN(AD1915/2000))))*SQRT(2*Basic!$C$4*9.81)*Tool!$B$125)+(COS(RADIANS(90-DEGREES(ASIN(AD1915/2000))))*SQRT(2*Basic!$C$4*9.81)*COS(RADIANS(90-DEGREES(ASIN(AD1915/2000))))*SQRT(2*Basic!$C$4*9.81))))*(SQRT((SIN(RADIANS(90-DEGREES(ASIN(AD1915/2000))))*SQRT(2*Basic!$C$4*9.81)*Tool!$B$125*SIN(RADIANS(90-DEGREES(ASIN(AD1915/2000))))*SQRT(2*Basic!$C$4*9.81)*Tool!$B$125)+(COS(RADIANS(90-DEGREES(ASIN(AD1915/2000))))*SQRT(2*Basic!$C$4*9.81)*COS(RADIANS(90-DEGREES(ASIN(AD1915/2000))))*SQRT(2*Basic!$C$4*9.81))))/(2*9.81)</f>
        <v>1.8087338532099995</v>
      </c>
      <c r="AS1915" s="75">
        <f>(1/9.81)*((SQRT((SIN(RADIANS(90-DEGREES(ASIN(AD1915/2000))))*SQRT(2*Basic!$C$4*9.81)*Tool!$B$125*SIN(RADIANS(90-DEGREES(ASIN(AD1915/2000))))*SQRT(2*Basic!$C$4*9.81)*Tool!$B$125)+(COS(RADIANS(90-DEGREES(ASIN(AD1915/2000))))*SQRT(2*Basic!$C$4*9.81)*COS(RADIANS(90-DEGREES(ASIN(AD1915/2000))))*SQRT(2*Basic!$C$4*9.81))))*SIN(RADIANS(AK1915))+(SQRT(((SQRT((SIN(RADIANS(90-DEGREES(ASIN(AD1915/2000))))*SQRT(2*Basic!$C$4*9.81)*Tool!$B$125*SIN(RADIANS(90-DEGREES(ASIN(AD1915/2000))))*SQRT(2*Basic!$C$4*9.81)*Tool!$B$125)+(COS(RADIANS(90-DEGREES(ASIN(AD1915/2000))))*SQRT(2*Basic!$C$4*9.81)*COS(RADIANS(90-DEGREES(ASIN(AD1915/2000))))*SQRT(2*Basic!$C$4*9.81))))*SIN(RADIANS(AK1915))*(SQRT((SIN(RADIANS(90-DEGREES(ASIN(AD1915/2000))))*SQRT(2*Basic!$C$4*9.81)*Tool!$B$125*SIN(RADIANS(90-DEGREES(ASIN(AD1915/2000))))*SQRT(2*Basic!$C$4*9.81)*Tool!$B$125)+(COS(RADIANS(90-DEGREES(ASIN(AD1915/2000))))*SQRT(2*Basic!$C$4*9.81)*COS(RADIANS(90-DEGREES(ASIN(AD1915/2000))))*SQRT(2*Basic!$C$4*9.81))))*SIN(RADIANS(AK1915)))-19.62*(-Basic!$C$3))))*(SQRT((SIN(RADIANS(90-DEGREES(ASIN(AD1915/2000))))*SQRT(2*Basic!$C$4*9.81)*Tool!$B$125*SIN(RADIANS(90-DEGREES(ASIN(AD1915/2000))))*SQRT(2*Basic!$C$4*9.81)*Tool!$B$125)+(COS(RADIANS(90-DEGREES(ASIN(AD1915/2000))))*SQRT(2*Basic!$C$4*9.81)*COS(RADIANS(90-DEGREES(ASIN(AD1915/2000))))*SQRT(2*Basic!$C$4*9.81))))*COS(RADIANS(AK1915))</f>
        <v>2.3654064568165176</v>
      </c>
    </row>
    <row r="1916" spans="6:45" x14ac:dyDescent="0.3">
      <c r="F1916">
        <v>1914</v>
      </c>
      <c r="G1916" s="31">
        <f t="shared" si="188"/>
        <v>5.6425515519864788</v>
      </c>
      <c r="H1916" s="35">
        <f>Tool!$E$10+('Trajectory Map'!G1916*SIN(RADIANS(90-2*DEGREES(ASIN($D$5/2000))))/COS(RADIANS(90-2*DEGREES(ASIN($D$5/2000))))-('Trajectory Map'!G1916*'Trajectory Map'!G1916/((VLOOKUP($D$5,$AD$3:$AR$2002,15,FALSE)*4*COS(RADIANS(90-2*DEGREES(ASIN($D$5/2000))))*COS(RADIANS(90-2*DEGREES(ASIN($D$5/2000))))))))</f>
        <v>0.50606974483166312</v>
      </c>
      <c r="AD1916" s="33">
        <f t="shared" si="192"/>
        <v>1914</v>
      </c>
      <c r="AE1916" s="33">
        <f t="shared" si="189"/>
        <v>580.17583541543684</v>
      </c>
      <c r="AH1916" s="33">
        <f t="shared" si="190"/>
        <v>73.13678040021118</v>
      </c>
      <c r="AI1916" s="33">
        <f t="shared" si="191"/>
        <v>16.86321959978882</v>
      </c>
      <c r="AK1916" s="75">
        <f t="shared" si="193"/>
        <v>-56.273560800422359</v>
      </c>
      <c r="AN1916" s="64"/>
      <c r="AQ1916" s="64"/>
      <c r="AR1916" s="75">
        <f>(SQRT((SIN(RADIANS(90-DEGREES(ASIN(AD1916/2000))))*SQRT(2*Basic!$C$4*9.81)*Tool!$B$125*SIN(RADIANS(90-DEGREES(ASIN(AD1916/2000))))*SQRT(2*Basic!$C$4*9.81)*Tool!$B$125)+(COS(RADIANS(90-DEGREES(ASIN(AD1916/2000))))*SQRT(2*Basic!$C$4*9.81)*COS(RADIANS(90-DEGREES(ASIN(AD1916/2000))))*SQRT(2*Basic!$C$4*9.81))))*(SQRT((SIN(RADIANS(90-DEGREES(ASIN(AD1916/2000))))*SQRT(2*Basic!$C$4*9.81)*Tool!$B$125*SIN(RADIANS(90-DEGREES(ASIN(AD1916/2000))))*SQRT(2*Basic!$C$4*9.81)*Tool!$B$125)+(COS(RADIANS(90-DEGREES(ASIN(AD1916/2000))))*SQRT(2*Basic!$C$4*9.81)*COS(RADIANS(90-DEGREES(ASIN(AD1916/2000))))*SQRT(2*Basic!$C$4*9.81))))/(2*9.81)</f>
        <v>1.8097598336400003</v>
      </c>
      <c r="AS1916" s="75">
        <f>(1/9.81)*((SQRT((SIN(RADIANS(90-DEGREES(ASIN(AD1916/2000))))*SQRT(2*Basic!$C$4*9.81)*Tool!$B$125*SIN(RADIANS(90-DEGREES(ASIN(AD1916/2000))))*SQRT(2*Basic!$C$4*9.81)*Tool!$B$125)+(COS(RADIANS(90-DEGREES(ASIN(AD1916/2000))))*SQRT(2*Basic!$C$4*9.81)*COS(RADIANS(90-DEGREES(ASIN(AD1916/2000))))*SQRT(2*Basic!$C$4*9.81))))*SIN(RADIANS(AK1916))+(SQRT(((SQRT((SIN(RADIANS(90-DEGREES(ASIN(AD1916/2000))))*SQRT(2*Basic!$C$4*9.81)*Tool!$B$125*SIN(RADIANS(90-DEGREES(ASIN(AD1916/2000))))*SQRT(2*Basic!$C$4*9.81)*Tool!$B$125)+(COS(RADIANS(90-DEGREES(ASIN(AD1916/2000))))*SQRT(2*Basic!$C$4*9.81)*COS(RADIANS(90-DEGREES(ASIN(AD1916/2000))))*SQRT(2*Basic!$C$4*9.81))))*SIN(RADIANS(AK1916))*(SQRT((SIN(RADIANS(90-DEGREES(ASIN(AD1916/2000))))*SQRT(2*Basic!$C$4*9.81)*Tool!$B$125*SIN(RADIANS(90-DEGREES(ASIN(AD1916/2000))))*SQRT(2*Basic!$C$4*9.81)*Tool!$B$125)+(COS(RADIANS(90-DEGREES(ASIN(AD1916/2000))))*SQRT(2*Basic!$C$4*9.81)*COS(RADIANS(90-DEGREES(ASIN(AD1916/2000))))*SQRT(2*Basic!$C$4*9.81))))*SIN(RADIANS(AK1916)))-19.62*(-Basic!$C$3))))*(SQRT((SIN(RADIANS(90-DEGREES(ASIN(AD1916/2000))))*SQRT(2*Basic!$C$4*9.81)*Tool!$B$125*SIN(RADIANS(90-DEGREES(ASIN(AD1916/2000))))*SQRT(2*Basic!$C$4*9.81)*Tool!$B$125)+(COS(RADIANS(90-DEGREES(ASIN(AD1916/2000))))*SQRT(2*Basic!$C$4*9.81)*COS(RADIANS(90-DEGREES(ASIN(AD1916/2000))))*SQRT(2*Basic!$C$4*9.81))))*COS(RADIANS(AK1916))</f>
        <v>2.3514442217332525</v>
      </c>
    </row>
    <row r="1917" spans="6:45" x14ac:dyDescent="0.3">
      <c r="F1917">
        <v>1915</v>
      </c>
      <c r="G1917" s="31">
        <f t="shared" si="188"/>
        <v>5.6454995935496903</v>
      </c>
      <c r="H1917" s="35">
        <f>Tool!$E$10+('Trajectory Map'!G1917*SIN(RADIANS(90-2*DEGREES(ASIN($D$5/2000))))/COS(RADIANS(90-2*DEGREES(ASIN($D$5/2000))))-('Trajectory Map'!G1917*'Trajectory Map'!G1917/((VLOOKUP($D$5,$AD$3:$AR$2002,15,FALSE)*4*COS(RADIANS(90-2*DEGREES(ASIN($D$5/2000))))*COS(RADIANS(90-2*DEGREES(ASIN($D$5/2000))))))))</f>
        <v>0.49989253705905856</v>
      </c>
      <c r="AD1917" s="33">
        <f t="shared" si="192"/>
        <v>1915</v>
      </c>
      <c r="AE1917" s="33">
        <f t="shared" si="189"/>
        <v>576.8665356908823</v>
      </c>
      <c r="AH1917" s="33">
        <f t="shared" si="190"/>
        <v>73.235818718388387</v>
      </c>
      <c r="AI1917" s="33">
        <f t="shared" si="191"/>
        <v>16.764181281611613</v>
      </c>
      <c r="AK1917" s="75">
        <f t="shared" si="193"/>
        <v>-56.471637436776774</v>
      </c>
      <c r="AN1917" s="64"/>
      <c r="AQ1917" s="64"/>
      <c r="AR1917" s="75">
        <f>(SQRT((SIN(RADIANS(90-DEGREES(ASIN(AD1917/2000))))*SQRT(2*Basic!$C$4*9.81)*Tool!$B$125*SIN(RADIANS(90-DEGREES(ASIN(AD1917/2000))))*SQRT(2*Basic!$C$4*9.81)*Tool!$B$125)+(COS(RADIANS(90-DEGREES(ASIN(AD1917/2000))))*SQRT(2*Basic!$C$4*9.81)*COS(RADIANS(90-DEGREES(ASIN(AD1917/2000))))*SQRT(2*Basic!$C$4*9.81))))*(SQRT((SIN(RADIANS(90-DEGREES(ASIN(AD1917/2000))))*SQRT(2*Basic!$C$4*9.81)*Tool!$B$125*SIN(RADIANS(90-DEGREES(ASIN(AD1917/2000))))*SQRT(2*Basic!$C$4*9.81)*Tool!$B$125)+(COS(RADIANS(90-DEGREES(ASIN(AD1917/2000))))*SQRT(2*Basic!$C$4*9.81)*COS(RADIANS(90-DEGREES(ASIN(AD1917/2000))))*SQRT(2*Basic!$C$4*9.81))))/(2*9.81)</f>
        <v>1.8107863502500001</v>
      </c>
      <c r="AS1917" s="75">
        <f>(1/9.81)*((SQRT((SIN(RADIANS(90-DEGREES(ASIN(AD1917/2000))))*SQRT(2*Basic!$C$4*9.81)*Tool!$B$125*SIN(RADIANS(90-DEGREES(ASIN(AD1917/2000))))*SQRT(2*Basic!$C$4*9.81)*Tool!$B$125)+(COS(RADIANS(90-DEGREES(ASIN(AD1917/2000))))*SQRT(2*Basic!$C$4*9.81)*COS(RADIANS(90-DEGREES(ASIN(AD1917/2000))))*SQRT(2*Basic!$C$4*9.81))))*SIN(RADIANS(AK1917))+(SQRT(((SQRT((SIN(RADIANS(90-DEGREES(ASIN(AD1917/2000))))*SQRT(2*Basic!$C$4*9.81)*Tool!$B$125*SIN(RADIANS(90-DEGREES(ASIN(AD1917/2000))))*SQRT(2*Basic!$C$4*9.81)*Tool!$B$125)+(COS(RADIANS(90-DEGREES(ASIN(AD1917/2000))))*SQRT(2*Basic!$C$4*9.81)*COS(RADIANS(90-DEGREES(ASIN(AD1917/2000))))*SQRT(2*Basic!$C$4*9.81))))*SIN(RADIANS(AK1917))*(SQRT((SIN(RADIANS(90-DEGREES(ASIN(AD1917/2000))))*SQRT(2*Basic!$C$4*9.81)*Tool!$B$125*SIN(RADIANS(90-DEGREES(ASIN(AD1917/2000))))*SQRT(2*Basic!$C$4*9.81)*Tool!$B$125)+(COS(RADIANS(90-DEGREES(ASIN(AD1917/2000))))*SQRT(2*Basic!$C$4*9.81)*COS(RADIANS(90-DEGREES(ASIN(AD1917/2000))))*SQRT(2*Basic!$C$4*9.81))))*SIN(RADIANS(AK1917)))-19.62*(-Basic!$C$3))))*(SQRT((SIN(RADIANS(90-DEGREES(ASIN(AD1917/2000))))*SQRT(2*Basic!$C$4*9.81)*Tool!$B$125*SIN(RADIANS(90-DEGREES(ASIN(AD1917/2000))))*SQRT(2*Basic!$C$4*9.81)*Tool!$B$125)+(COS(RADIANS(90-DEGREES(ASIN(AD1917/2000))))*SQRT(2*Basic!$C$4*9.81)*COS(RADIANS(90-DEGREES(ASIN(AD1917/2000))))*SQRT(2*Basic!$C$4*9.81))))*COS(RADIANS(AK1917))</f>
        <v>2.3374042423543657</v>
      </c>
    </row>
    <row r="1918" spans="6:45" x14ac:dyDescent="0.3">
      <c r="F1918">
        <v>1916</v>
      </c>
      <c r="G1918" s="31">
        <f t="shared" si="188"/>
        <v>5.6484476351129018</v>
      </c>
      <c r="H1918" s="35">
        <f>Tool!$E$10+('Trajectory Map'!G1918*SIN(RADIANS(90-2*DEGREES(ASIN($D$5/2000))))/COS(RADIANS(90-2*DEGREES(ASIN($D$5/2000))))-('Trajectory Map'!G1918*'Trajectory Map'!G1918/((VLOOKUP($D$5,$AD$3:$AR$2002,15,FALSE)*4*COS(RADIANS(90-2*DEGREES(ASIN($D$5/2000))))*COS(RADIANS(90-2*DEGREES(ASIN($D$5/2000))))))))</f>
        <v>0.49371187569294062</v>
      </c>
      <c r="AD1918" s="33">
        <f t="shared" si="192"/>
        <v>1916</v>
      </c>
      <c r="AE1918" s="33">
        <f t="shared" si="189"/>
        <v>573.53639814749329</v>
      </c>
      <c r="AH1918" s="33">
        <f t="shared" si="190"/>
        <v>73.335428626180871</v>
      </c>
      <c r="AI1918" s="33">
        <f t="shared" si="191"/>
        <v>16.664571373819129</v>
      </c>
      <c r="AK1918" s="75">
        <f t="shared" si="193"/>
        <v>-56.670857252361742</v>
      </c>
      <c r="AN1918" s="64"/>
      <c r="AQ1918" s="64"/>
      <c r="AR1918" s="75">
        <f>(SQRT((SIN(RADIANS(90-DEGREES(ASIN(AD1918/2000))))*SQRT(2*Basic!$C$4*9.81)*Tool!$B$125*SIN(RADIANS(90-DEGREES(ASIN(AD1918/2000))))*SQRT(2*Basic!$C$4*9.81)*Tool!$B$125)+(COS(RADIANS(90-DEGREES(ASIN(AD1918/2000))))*SQRT(2*Basic!$C$4*9.81)*COS(RADIANS(90-DEGREES(ASIN(AD1918/2000))))*SQRT(2*Basic!$C$4*9.81))))*(SQRT((SIN(RADIANS(90-DEGREES(ASIN(AD1918/2000))))*SQRT(2*Basic!$C$4*9.81)*Tool!$B$125*SIN(RADIANS(90-DEGREES(ASIN(AD1918/2000))))*SQRT(2*Basic!$C$4*9.81)*Tool!$B$125)+(COS(RADIANS(90-DEGREES(ASIN(AD1918/2000))))*SQRT(2*Basic!$C$4*9.81)*COS(RADIANS(90-DEGREES(ASIN(AD1918/2000))))*SQRT(2*Basic!$C$4*9.81))))/(2*9.81)</f>
        <v>1.8118134030399993</v>
      </c>
      <c r="AS1918" s="75">
        <f>(1/9.81)*((SQRT((SIN(RADIANS(90-DEGREES(ASIN(AD1918/2000))))*SQRT(2*Basic!$C$4*9.81)*Tool!$B$125*SIN(RADIANS(90-DEGREES(ASIN(AD1918/2000))))*SQRT(2*Basic!$C$4*9.81)*Tool!$B$125)+(COS(RADIANS(90-DEGREES(ASIN(AD1918/2000))))*SQRT(2*Basic!$C$4*9.81)*COS(RADIANS(90-DEGREES(ASIN(AD1918/2000))))*SQRT(2*Basic!$C$4*9.81))))*SIN(RADIANS(AK1918))+(SQRT(((SQRT((SIN(RADIANS(90-DEGREES(ASIN(AD1918/2000))))*SQRT(2*Basic!$C$4*9.81)*Tool!$B$125*SIN(RADIANS(90-DEGREES(ASIN(AD1918/2000))))*SQRT(2*Basic!$C$4*9.81)*Tool!$B$125)+(COS(RADIANS(90-DEGREES(ASIN(AD1918/2000))))*SQRT(2*Basic!$C$4*9.81)*COS(RADIANS(90-DEGREES(ASIN(AD1918/2000))))*SQRT(2*Basic!$C$4*9.81))))*SIN(RADIANS(AK1918))*(SQRT((SIN(RADIANS(90-DEGREES(ASIN(AD1918/2000))))*SQRT(2*Basic!$C$4*9.81)*Tool!$B$125*SIN(RADIANS(90-DEGREES(ASIN(AD1918/2000))))*SQRT(2*Basic!$C$4*9.81)*Tool!$B$125)+(COS(RADIANS(90-DEGREES(ASIN(AD1918/2000))))*SQRT(2*Basic!$C$4*9.81)*COS(RADIANS(90-DEGREES(ASIN(AD1918/2000))))*SQRT(2*Basic!$C$4*9.81))))*SIN(RADIANS(AK1918)))-19.62*(-Basic!$C$3))))*(SQRT((SIN(RADIANS(90-DEGREES(ASIN(AD1918/2000))))*SQRT(2*Basic!$C$4*9.81)*Tool!$B$125*SIN(RADIANS(90-DEGREES(ASIN(AD1918/2000))))*SQRT(2*Basic!$C$4*9.81)*Tool!$B$125)+(COS(RADIANS(90-DEGREES(ASIN(AD1918/2000))))*SQRT(2*Basic!$C$4*9.81)*COS(RADIANS(90-DEGREES(ASIN(AD1918/2000))))*SQRT(2*Basic!$C$4*9.81))))*COS(RADIANS(AK1918))</f>
        <v>2.3232851870460705</v>
      </c>
    </row>
    <row r="1919" spans="6:45" x14ac:dyDescent="0.3">
      <c r="F1919">
        <v>1917</v>
      </c>
      <c r="G1919" s="31">
        <f t="shared" si="188"/>
        <v>5.6513956766761133</v>
      </c>
      <c r="H1919" s="35">
        <f>Tool!$E$10+('Trajectory Map'!G1919*SIN(RADIANS(90-2*DEGREES(ASIN($D$5/2000))))/COS(RADIANS(90-2*DEGREES(ASIN($D$5/2000))))-('Trajectory Map'!G1919*'Trajectory Map'!G1919/((VLOOKUP($D$5,$AD$3:$AR$2002,15,FALSE)*4*COS(RADIANS(90-2*DEGREES(ASIN($D$5/2000))))*COS(RADIANS(90-2*DEGREES(ASIN($D$5/2000))))))))</f>
        <v>0.4875277607333075</v>
      </c>
      <c r="AD1919" s="33">
        <f t="shared" si="192"/>
        <v>1917</v>
      </c>
      <c r="AE1919" s="33">
        <f t="shared" si="189"/>
        <v>570.18505767864519</v>
      </c>
      <c r="AH1919" s="33">
        <f t="shared" si="190"/>
        <v>73.435620442327988</v>
      </c>
      <c r="AI1919" s="33">
        <f t="shared" si="191"/>
        <v>16.564379557672012</v>
      </c>
      <c r="AK1919" s="75">
        <f t="shared" si="193"/>
        <v>-56.871240884655975</v>
      </c>
      <c r="AN1919" s="64"/>
      <c r="AQ1919" s="64"/>
      <c r="AR1919" s="75">
        <f>(SQRT((SIN(RADIANS(90-DEGREES(ASIN(AD1919/2000))))*SQRT(2*Basic!$C$4*9.81)*Tool!$B$125*SIN(RADIANS(90-DEGREES(ASIN(AD1919/2000))))*SQRT(2*Basic!$C$4*9.81)*Tool!$B$125)+(COS(RADIANS(90-DEGREES(ASIN(AD1919/2000))))*SQRT(2*Basic!$C$4*9.81)*COS(RADIANS(90-DEGREES(ASIN(AD1919/2000))))*SQRT(2*Basic!$C$4*9.81))))*(SQRT((SIN(RADIANS(90-DEGREES(ASIN(AD1919/2000))))*SQRT(2*Basic!$C$4*9.81)*Tool!$B$125*SIN(RADIANS(90-DEGREES(ASIN(AD1919/2000))))*SQRT(2*Basic!$C$4*9.81)*Tool!$B$125)+(COS(RADIANS(90-DEGREES(ASIN(AD1919/2000))))*SQRT(2*Basic!$C$4*9.81)*COS(RADIANS(90-DEGREES(ASIN(AD1919/2000))))*SQRT(2*Basic!$C$4*9.81))))/(2*9.81)</f>
        <v>1.8128409920099997</v>
      </c>
      <c r="AS1919" s="75">
        <f>(1/9.81)*((SQRT((SIN(RADIANS(90-DEGREES(ASIN(AD1919/2000))))*SQRT(2*Basic!$C$4*9.81)*Tool!$B$125*SIN(RADIANS(90-DEGREES(ASIN(AD1919/2000))))*SQRT(2*Basic!$C$4*9.81)*Tool!$B$125)+(COS(RADIANS(90-DEGREES(ASIN(AD1919/2000))))*SQRT(2*Basic!$C$4*9.81)*COS(RADIANS(90-DEGREES(ASIN(AD1919/2000))))*SQRT(2*Basic!$C$4*9.81))))*SIN(RADIANS(AK1919))+(SQRT(((SQRT((SIN(RADIANS(90-DEGREES(ASIN(AD1919/2000))))*SQRT(2*Basic!$C$4*9.81)*Tool!$B$125*SIN(RADIANS(90-DEGREES(ASIN(AD1919/2000))))*SQRT(2*Basic!$C$4*9.81)*Tool!$B$125)+(COS(RADIANS(90-DEGREES(ASIN(AD1919/2000))))*SQRT(2*Basic!$C$4*9.81)*COS(RADIANS(90-DEGREES(ASIN(AD1919/2000))))*SQRT(2*Basic!$C$4*9.81))))*SIN(RADIANS(AK1919))*(SQRT((SIN(RADIANS(90-DEGREES(ASIN(AD1919/2000))))*SQRT(2*Basic!$C$4*9.81)*Tool!$B$125*SIN(RADIANS(90-DEGREES(ASIN(AD1919/2000))))*SQRT(2*Basic!$C$4*9.81)*Tool!$B$125)+(COS(RADIANS(90-DEGREES(ASIN(AD1919/2000))))*SQRT(2*Basic!$C$4*9.81)*COS(RADIANS(90-DEGREES(ASIN(AD1919/2000))))*SQRT(2*Basic!$C$4*9.81))))*SIN(RADIANS(AK1919)))-19.62*(-Basic!$C$3))))*(SQRT((SIN(RADIANS(90-DEGREES(ASIN(AD1919/2000))))*SQRT(2*Basic!$C$4*9.81)*Tool!$B$125*SIN(RADIANS(90-DEGREES(ASIN(AD1919/2000))))*SQRT(2*Basic!$C$4*9.81)*Tool!$B$125)+(COS(RADIANS(90-DEGREES(ASIN(AD1919/2000))))*SQRT(2*Basic!$C$4*9.81)*COS(RADIANS(90-DEGREES(ASIN(AD1919/2000))))*SQRT(2*Basic!$C$4*9.81))))*COS(RADIANS(AK1919))</f>
        <v>2.3090856833128481</v>
      </c>
    </row>
    <row r="1920" spans="6:45" x14ac:dyDescent="0.3">
      <c r="F1920">
        <v>1918</v>
      </c>
      <c r="G1920" s="31">
        <f t="shared" si="188"/>
        <v>5.6543437182393239</v>
      </c>
      <c r="H1920" s="35">
        <f>Tool!$E$10+('Trajectory Map'!G1920*SIN(RADIANS(90-2*DEGREES(ASIN($D$5/2000))))/COS(RADIANS(90-2*DEGREES(ASIN($D$5/2000))))-('Trajectory Map'!G1920*'Trajectory Map'!G1920/((VLOOKUP($D$5,$AD$3:$AR$2002,15,FALSE)*4*COS(RADIANS(90-2*DEGREES(ASIN($D$5/2000))))*COS(RADIANS(90-2*DEGREES(ASIN($D$5/2000))))))))</f>
        <v>0.48134019218016277</v>
      </c>
      <c r="AD1920" s="33">
        <f t="shared" si="192"/>
        <v>1918</v>
      </c>
      <c r="AE1920" s="33">
        <f t="shared" si="189"/>
        <v>566.81213819042375</v>
      </c>
      <c r="AH1920" s="33">
        <f t="shared" si="190"/>
        <v>73.536404797729702</v>
      </c>
      <c r="AI1920" s="33">
        <f t="shared" si="191"/>
        <v>16.463595202270298</v>
      </c>
      <c r="AK1920" s="75">
        <f t="shared" si="193"/>
        <v>-57.072809595459404</v>
      </c>
      <c r="AN1920" s="64"/>
      <c r="AQ1920" s="64"/>
      <c r="AR1920" s="75">
        <f>(SQRT((SIN(RADIANS(90-DEGREES(ASIN(AD1920/2000))))*SQRT(2*Basic!$C$4*9.81)*Tool!$B$125*SIN(RADIANS(90-DEGREES(ASIN(AD1920/2000))))*SQRT(2*Basic!$C$4*9.81)*Tool!$B$125)+(COS(RADIANS(90-DEGREES(ASIN(AD1920/2000))))*SQRT(2*Basic!$C$4*9.81)*COS(RADIANS(90-DEGREES(ASIN(AD1920/2000))))*SQRT(2*Basic!$C$4*9.81))))*(SQRT((SIN(RADIANS(90-DEGREES(ASIN(AD1920/2000))))*SQRT(2*Basic!$C$4*9.81)*Tool!$B$125*SIN(RADIANS(90-DEGREES(ASIN(AD1920/2000))))*SQRT(2*Basic!$C$4*9.81)*Tool!$B$125)+(COS(RADIANS(90-DEGREES(ASIN(AD1920/2000))))*SQRT(2*Basic!$C$4*9.81)*COS(RADIANS(90-DEGREES(ASIN(AD1920/2000))))*SQRT(2*Basic!$C$4*9.81))))/(2*9.81)</f>
        <v>1.8138691171599997</v>
      </c>
      <c r="AS1920" s="75">
        <f>(1/9.81)*((SQRT((SIN(RADIANS(90-DEGREES(ASIN(AD1920/2000))))*SQRT(2*Basic!$C$4*9.81)*Tool!$B$125*SIN(RADIANS(90-DEGREES(ASIN(AD1920/2000))))*SQRT(2*Basic!$C$4*9.81)*Tool!$B$125)+(COS(RADIANS(90-DEGREES(ASIN(AD1920/2000))))*SQRT(2*Basic!$C$4*9.81)*COS(RADIANS(90-DEGREES(ASIN(AD1920/2000))))*SQRT(2*Basic!$C$4*9.81))))*SIN(RADIANS(AK1920))+(SQRT(((SQRT((SIN(RADIANS(90-DEGREES(ASIN(AD1920/2000))))*SQRT(2*Basic!$C$4*9.81)*Tool!$B$125*SIN(RADIANS(90-DEGREES(ASIN(AD1920/2000))))*SQRT(2*Basic!$C$4*9.81)*Tool!$B$125)+(COS(RADIANS(90-DEGREES(ASIN(AD1920/2000))))*SQRT(2*Basic!$C$4*9.81)*COS(RADIANS(90-DEGREES(ASIN(AD1920/2000))))*SQRT(2*Basic!$C$4*9.81))))*SIN(RADIANS(AK1920))*(SQRT((SIN(RADIANS(90-DEGREES(ASIN(AD1920/2000))))*SQRT(2*Basic!$C$4*9.81)*Tool!$B$125*SIN(RADIANS(90-DEGREES(ASIN(AD1920/2000))))*SQRT(2*Basic!$C$4*9.81)*Tool!$B$125)+(COS(RADIANS(90-DEGREES(ASIN(AD1920/2000))))*SQRT(2*Basic!$C$4*9.81)*COS(RADIANS(90-DEGREES(ASIN(AD1920/2000))))*SQRT(2*Basic!$C$4*9.81))))*SIN(RADIANS(AK1920)))-19.62*(-Basic!$C$3))))*(SQRT((SIN(RADIANS(90-DEGREES(ASIN(AD1920/2000))))*SQRT(2*Basic!$C$4*9.81)*Tool!$B$125*SIN(RADIANS(90-DEGREES(ASIN(AD1920/2000))))*SQRT(2*Basic!$C$4*9.81)*Tool!$B$125)+(COS(RADIANS(90-DEGREES(ASIN(AD1920/2000))))*SQRT(2*Basic!$C$4*9.81)*COS(RADIANS(90-DEGREES(ASIN(AD1920/2000))))*SQRT(2*Basic!$C$4*9.81))))*COS(RADIANS(AK1920))</f>
        <v>2.2948043160624434</v>
      </c>
    </row>
    <row r="1921" spans="6:45" x14ac:dyDescent="0.3">
      <c r="F1921">
        <v>1919</v>
      </c>
      <c r="G1921" s="31">
        <f t="shared" si="188"/>
        <v>5.6572917598025354</v>
      </c>
      <c r="H1921" s="35">
        <f>Tool!$E$10+('Trajectory Map'!G1921*SIN(RADIANS(90-2*DEGREES(ASIN($D$5/2000))))/COS(RADIANS(90-2*DEGREES(ASIN($D$5/2000))))-('Trajectory Map'!G1921*'Trajectory Map'!G1921/((VLOOKUP($D$5,$AD$3:$AR$2002,15,FALSE)*4*COS(RADIANS(90-2*DEGREES(ASIN($D$5/2000))))*COS(RADIANS(90-2*DEGREES(ASIN($D$5/2000))))))))</f>
        <v>0.47514917003350288</v>
      </c>
      <c r="AD1921" s="33">
        <f t="shared" si="192"/>
        <v>1919</v>
      </c>
      <c r="AE1921" s="33">
        <f t="shared" si="189"/>
        <v>563.41725213202335</v>
      </c>
      <c r="AH1921" s="33">
        <f t="shared" si="190"/>
        <v>73.637792648820394</v>
      </c>
      <c r="AI1921" s="33">
        <f t="shared" si="191"/>
        <v>16.362207351179606</v>
      </c>
      <c r="AK1921" s="75">
        <f t="shared" si="193"/>
        <v>-57.275585297640788</v>
      </c>
      <c r="AN1921" s="64"/>
      <c r="AQ1921" s="64"/>
      <c r="AR1921" s="75">
        <f>(SQRT((SIN(RADIANS(90-DEGREES(ASIN(AD1921/2000))))*SQRT(2*Basic!$C$4*9.81)*Tool!$B$125*SIN(RADIANS(90-DEGREES(ASIN(AD1921/2000))))*SQRT(2*Basic!$C$4*9.81)*Tool!$B$125)+(COS(RADIANS(90-DEGREES(ASIN(AD1921/2000))))*SQRT(2*Basic!$C$4*9.81)*COS(RADIANS(90-DEGREES(ASIN(AD1921/2000))))*SQRT(2*Basic!$C$4*9.81))))*(SQRT((SIN(RADIANS(90-DEGREES(ASIN(AD1921/2000))))*SQRT(2*Basic!$C$4*9.81)*Tool!$B$125*SIN(RADIANS(90-DEGREES(ASIN(AD1921/2000))))*SQRT(2*Basic!$C$4*9.81)*Tool!$B$125)+(COS(RADIANS(90-DEGREES(ASIN(AD1921/2000))))*SQRT(2*Basic!$C$4*9.81)*COS(RADIANS(90-DEGREES(ASIN(AD1921/2000))))*SQRT(2*Basic!$C$4*9.81))))/(2*9.81)</f>
        <v>1.81489777849</v>
      </c>
      <c r="AS1921" s="75">
        <f>(1/9.81)*((SQRT((SIN(RADIANS(90-DEGREES(ASIN(AD1921/2000))))*SQRT(2*Basic!$C$4*9.81)*Tool!$B$125*SIN(RADIANS(90-DEGREES(ASIN(AD1921/2000))))*SQRT(2*Basic!$C$4*9.81)*Tool!$B$125)+(COS(RADIANS(90-DEGREES(ASIN(AD1921/2000))))*SQRT(2*Basic!$C$4*9.81)*COS(RADIANS(90-DEGREES(ASIN(AD1921/2000))))*SQRT(2*Basic!$C$4*9.81))))*SIN(RADIANS(AK1921))+(SQRT(((SQRT((SIN(RADIANS(90-DEGREES(ASIN(AD1921/2000))))*SQRT(2*Basic!$C$4*9.81)*Tool!$B$125*SIN(RADIANS(90-DEGREES(ASIN(AD1921/2000))))*SQRT(2*Basic!$C$4*9.81)*Tool!$B$125)+(COS(RADIANS(90-DEGREES(ASIN(AD1921/2000))))*SQRT(2*Basic!$C$4*9.81)*COS(RADIANS(90-DEGREES(ASIN(AD1921/2000))))*SQRT(2*Basic!$C$4*9.81))))*SIN(RADIANS(AK1921))*(SQRT((SIN(RADIANS(90-DEGREES(ASIN(AD1921/2000))))*SQRT(2*Basic!$C$4*9.81)*Tool!$B$125*SIN(RADIANS(90-DEGREES(ASIN(AD1921/2000))))*SQRT(2*Basic!$C$4*9.81)*Tool!$B$125)+(COS(RADIANS(90-DEGREES(ASIN(AD1921/2000))))*SQRT(2*Basic!$C$4*9.81)*COS(RADIANS(90-DEGREES(ASIN(AD1921/2000))))*SQRT(2*Basic!$C$4*9.81))))*SIN(RADIANS(AK1921)))-19.62*(-Basic!$C$3))))*(SQRT((SIN(RADIANS(90-DEGREES(ASIN(AD1921/2000))))*SQRT(2*Basic!$C$4*9.81)*Tool!$B$125*SIN(RADIANS(90-DEGREES(ASIN(AD1921/2000))))*SQRT(2*Basic!$C$4*9.81)*Tool!$B$125)+(COS(RADIANS(90-DEGREES(ASIN(AD1921/2000))))*SQRT(2*Basic!$C$4*9.81)*COS(RADIANS(90-DEGREES(ASIN(AD1921/2000))))*SQRT(2*Basic!$C$4*9.81))))*COS(RADIANS(AK1921))</f>
        <v>2.2804396257751662</v>
      </c>
    </row>
    <row r="1922" spans="6:45" x14ac:dyDescent="0.3">
      <c r="F1922">
        <v>1920</v>
      </c>
      <c r="G1922" s="31">
        <f t="shared" si="188"/>
        <v>5.6602398013657469</v>
      </c>
      <c r="H1922" s="35">
        <f>Tool!$E$10+('Trajectory Map'!G1922*SIN(RADIANS(90-2*DEGREES(ASIN($D$5/2000))))/COS(RADIANS(90-2*DEGREES(ASIN($D$5/2000))))-('Trajectory Map'!G1922*'Trajectory Map'!G1922/((VLOOKUP($D$5,$AD$3:$AR$2002,15,FALSE)*4*COS(RADIANS(90-2*DEGREES(ASIN($D$5/2000))))*COS(RADIANS(90-2*DEGREES(ASIN($D$5/2000))))))))</f>
        <v>0.46895469429332781</v>
      </c>
      <c r="AD1922" s="33">
        <f t="shared" si="192"/>
        <v>1920</v>
      </c>
      <c r="AE1922" s="33">
        <f t="shared" si="189"/>
        <v>560</v>
      </c>
      <c r="AH1922" s="33">
        <f t="shared" si="190"/>
        <v>73.739795291688026</v>
      </c>
      <c r="AI1922" s="33">
        <f t="shared" si="191"/>
        <v>16.260204708311974</v>
      </c>
      <c r="AK1922" s="75">
        <f t="shared" si="193"/>
        <v>-57.479590583376051</v>
      </c>
      <c r="AN1922" s="64"/>
      <c r="AQ1922" s="64"/>
      <c r="AR1922" s="75">
        <f>(SQRT((SIN(RADIANS(90-DEGREES(ASIN(AD1922/2000))))*SQRT(2*Basic!$C$4*9.81)*Tool!$B$125*SIN(RADIANS(90-DEGREES(ASIN(AD1922/2000))))*SQRT(2*Basic!$C$4*9.81)*Tool!$B$125)+(COS(RADIANS(90-DEGREES(ASIN(AD1922/2000))))*SQRT(2*Basic!$C$4*9.81)*COS(RADIANS(90-DEGREES(ASIN(AD1922/2000))))*SQRT(2*Basic!$C$4*9.81))))*(SQRT((SIN(RADIANS(90-DEGREES(ASIN(AD1922/2000))))*SQRT(2*Basic!$C$4*9.81)*Tool!$B$125*SIN(RADIANS(90-DEGREES(ASIN(AD1922/2000))))*SQRT(2*Basic!$C$4*9.81)*Tool!$B$125)+(COS(RADIANS(90-DEGREES(ASIN(AD1922/2000))))*SQRT(2*Basic!$C$4*9.81)*COS(RADIANS(90-DEGREES(ASIN(AD1922/2000))))*SQRT(2*Basic!$C$4*9.81))))/(2*9.81)</f>
        <v>1.8159269759999999</v>
      </c>
      <c r="AS1922" s="75">
        <f>(1/9.81)*((SQRT((SIN(RADIANS(90-DEGREES(ASIN(AD1922/2000))))*SQRT(2*Basic!$C$4*9.81)*Tool!$B$125*SIN(RADIANS(90-DEGREES(ASIN(AD1922/2000))))*SQRT(2*Basic!$C$4*9.81)*Tool!$B$125)+(COS(RADIANS(90-DEGREES(ASIN(AD1922/2000))))*SQRT(2*Basic!$C$4*9.81)*COS(RADIANS(90-DEGREES(ASIN(AD1922/2000))))*SQRT(2*Basic!$C$4*9.81))))*SIN(RADIANS(AK1922))+(SQRT(((SQRT((SIN(RADIANS(90-DEGREES(ASIN(AD1922/2000))))*SQRT(2*Basic!$C$4*9.81)*Tool!$B$125*SIN(RADIANS(90-DEGREES(ASIN(AD1922/2000))))*SQRT(2*Basic!$C$4*9.81)*Tool!$B$125)+(COS(RADIANS(90-DEGREES(ASIN(AD1922/2000))))*SQRT(2*Basic!$C$4*9.81)*COS(RADIANS(90-DEGREES(ASIN(AD1922/2000))))*SQRT(2*Basic!$C$4*9.81))))*SIN(RADIANS(AK1922))*(SQRT((SIN(RADIANS(90-DEGREES(ASIN(AD1922/2000))))*SQRT(2*Basic!$C$4*9.81)*Tool!$B$125*SIN(RADIANS(90-DEGREES(ASIN(AD1922/2000))))*SQRT(2*Basic!$C$4*9.81)*Tool!$B$125)+(COS(RADIANS(90-DEGREES(ASIN(AD1922/2000))))*SQRT(2*Basic!$C$4*9.81)*COS(RADIANS(90-DEGREES(ASIN(AD1922/2000))))*SQRT(2*Basic!$C$4*9.81))))*SIN(RADIANS(AK1922)))-19.62*(-Basic!$C$3))))*(SQRT((SIN(RADIANS(90-DEGREES(ASIN(AD1922/2000))))*SQRT(2*Basic!$C$4*9.81)*Tool!$B$125*SIN(RADIANS(90-DEGREES(ASIN(AD1922/2000))))*SQRT(2*Basic!$C$4*9.81)*Tool!$B$125)+(COS(RADIANS(90-DEGREES(ASIN(AD1922/2000))))*SQRT(2*Basic!$C$4*9.81)*COS(RADIANS(90-DEGREES(ASIN(AD1922/2000))))*SQRT(2*Basic!$C$4*9.81))))*COS(RADIANS(AK1922))</f>
        <v>2.26599010657098</v>
      </c>
    </row>
    <row r="1923" spans="6:45" x14ac:dyDescent="0.3">
      <c r="F1923">
        <v>1921</v>
      </c>
      <c r="G1923" s="31">
        <f t="shared" ref="G1923:G1986" si="194">F1923*$AV$2/2000</f>
        <v>5.6631878429289584</v>
      </c>
      <c r="H1923" s="35">
        <f>Tool!$E$10+('Trajectory Map'!G1923*SIN(RADIANS(90-2*DEGREES(ASIN($D$5/2000))))/COS(RADIANS(90-2*DEGREES(ASIN($D$5/2000))))-('Trajectory Map'!G1923*'Trajectory Map'!G1923/((VLOOKUP($D$5,$AD$3:$AR$2002,15,FALSE)*4*COS(RADIANS(90-2*DEGREES(ASIN($D$5/2000))))*COS(RADIANS(90-2*DEGREES(ASIN($D$5/2000))))))))</f>
        <v>0.46275676495963936</v>
      </c>
      <c r="AD1923" s="33">
        <f t="shared" si="192"/>
        <v>1921</v>
      </c>
      <c r="AE1923" s="33">
        <f t="shared" si="189"/>
        <v>556.5599698145744</v>
      </c>
      <c r="AH1923" s="33">
        <f t="shared" si="190"/>
        <v>73.842424376990763</v>
      </c>
      <c r="AI1923" s="33">
        <f t="shared" si="191"/>
        <v>16.157575623009237</v>
      </c>
      <c r="AK1923" s="75">
        <f t="shared" si="193"/>
        <v>-57.684848753981527</v>
      </c>
      <c r="AN1923" s="64"/>
      <c r="AQ1923" s="64"/>
      <c r="AR1923" s="75">
        <f>(SQRT((SIN(RADIANS(90-DEGREES(ASIN(AD1923/2000))))*SQRT(2*Basic!$C$4*9.81)*Tool!$B$125*SIN(RADIANS(90-DEGREES(ASIN(AD1923/2000))))*SQRT(2*Basic!$C$4*9.81)*Tool!$B$125)+(COS(RADIANS(90-DEGREES(ASIN(AD1923/2000))))*SQRT(2*Basic!$C$4*9.81)*COS(RADIANS(90-DEGREES(ASIN(AD1923/2000))))*SQRT(2*Basic!$C$4*9.81))))*(SQRT((SIN(RADIANS(90-DEGREES(ASIN(AD1923/2000))))*SQRT(2*Basic!$C$4*9.81)*Tool!$B$125*SIN(RADIANS(90-DEGREES(ASIN(AD1923/2000))))*SQRT(2*Basic!$C$4*9.81)*Tool!$B$125)+(COS(RADIANS(90-DEGREES(ASIN(AD1923/2000))))*SQRT(2*Basic!$C$4*9.81)*COS(RADIANS(90-DEGREES(ASIN(AD1923/2000))))*SQRT(2*Basic!$C$4*9.81))))/(2*9.81)</f>
        <v>1.8169567096899999</v>
      </c>
      <c r="AS1923" s="75">
        <f>(1/9.81)*((SQRT((SIN(RADIANS(90-DEGREES(ASIN(AD1923/2000))))*SQRT(2*Basic!$C$4*9.81)*Tool!$B$125*SIN(RADIANS(90-DEGREES(ASIN(AD1923/2000))))*SQRT(2*Basic!$C$4*9.81)*Tool!$B$125)+(COS(RADIANS(90-DEGREES(ASIN(AD1923/2000))))*SQRT(2*Basic!$C$4*9.81)*COS(RADIANS(90-DEGREES(ASIN(AD1923/2000))))*SQRT(2*Basic!$C$4*9.81))))*SIN(RADIANS(AK1923))+(SQRT(((SQRT((SIN(RADIANS(90-DEGREES(ASIN(AD1923/2000))))*SQRT(2*Basic!$C$4*9.81)*Tool!$B$125*SIN(RADIANS(90-DEGREES(ASIN(AD1923/2000))))*SQRT(2*Basic!$C$4*9.81)*Tool!$B$125)+(COS(RADIANS(90-DEGREES(ASIN(AD1923/2000))))*SQRT(2*Basic!$C$4*9.81)*COS(RADIANS(90-DEGREES(ASIN(AD1923/2000))))*SQRT(2*Basic!$C$4*9.81))))*SIN(RADIANS(AK1923))*(SQRT((SIN(RADIANS(90-DEGREES(ASIN(AD1923/2000))))*SQRT(2*Basic!$C$4*9.81)*Tool!$B$125*SIN(RADIANS(90-DEGREES(ASIN(AD1923/2000))))*SQRT(2*Basic!$C$4*9.81)*Tool!$B$125)+(COS(RADIANS(90-DEGREES(ASIN(AD1923/2000))))*SQRT(2*Basic!$C$4*9.81)*COS(RADIANS(90-DEGREES(ASIN(AD1923/2000))))*SQRT(2*Basic!$C$4*9.81))))*SIN(RADIANS(AK1923)))-19.62*(-Basic!$C$3))))*(SQRT((SIN(RADIANS(90-DEGREES(ASIN(AD1923/2000))))*SQRT(2*Basic!$C$4*9.81)*Tool!$B$125*SIN(RADIANS(90-DEGREES(ASIN(AD1923/2000))))*SQRT(2*Basic!$C$4*9.81)*Tool!$B$125)+(COS(RADIANS(90-DEGREES(ASIN(AD1923/2000))))*SQRT(2*Basic!$C$4*9.81)*COS(RADIANS(90-DEGREES(ASIN(AD1923/2000))))*SQRT(2*Basic!$C$4*9.81))))*COS(RADIANS(AK1923))</f>
        <v>2.2514542041672558</v>
      </c>
    </row>
    <row r="1924" spans="6:45" x14ac:dyDescent="0.3">
      <c r="F1924">
        <v>1922</v>
      </c>
      <c r="G1924" s="31">
        <f t="shared" si="194"/>
        <v>5.6661358844921699</v>
      </c>
      <c r="H1924" s="35">
        <f>Tool!$E$10+('Trajectory Map'!G1924*SIN(RADIANS(90-2*DEGREES(ASIN($D$5/2000))))/COS(RADIANS(90-2*DEGREES(ASIN($D$5/2000))))-('Trajectory Map'!G1924*'Trajectory Map'!G1924/((VLOOKUP($D$5,$AD$3:$AR$2002,15,FALSE)*4*COS(RADIANS(90-2*DEGREES(ASIN($D$5/2000))))*COS(RADIANS(90-2*DEGREES(ASIN($D$5/2000))))))))</f>
        <v>0.45655538203243751</v>
      </c>
      <c r="AD1924" s="33">
        <f t="shared" si="192"/>
        <v>1922</v>
      </c>
      <c r="AE1924" s="33">
        <f t="shared" ref="AE1924:AE1987" si="195">SQRT($AC$7-(AD1924*AD1924))</f>
        <v>553.09673656603684</v>
      </c>
      <c r="AH1924" s="33">
        <f t="shared" ref="AH1924:AH1987" si="196">DEGREES(ASIN(AD1924/2000))</f>
        <v>73.945691925725768</v>
      </c>
      <c r="AI1924" s="33">
        <f t="shared" ref="AI1924:AI1987" si="197">90-AH1924</f>
        <v>16.054308074274232</v>
      </c>
      <c r="AK1924" s="75">
        <f t="shared" si="193"/>
        <v>-57.891383851451536</v>
      </c>
      <c r="AN1924" s="64"/>
      <c r="AQ1924" s="64"/>
      <c r="AR1924" s="75">
        <f>(SQRT((SIN(RADIANS(90-DEGREES(ASIN(AD1924/2000))))*SQRT(2*Basic!$C$4*9.81)*Tool!$B$125*SIN(RADIANS(90-DEGREES(ASIN(AD1924/2000))))*SQRT(2*Basic!$C$4*9.81)*Tool!$B$125)+(COS(RADIANS(90-DEGREES(ASIN(AD1924/2000))))*SQRT(2*Basic!$C$4*9.81)*COS(RADIANS(90-DEGREES(ASIN(AD1924/2000))))*SQRT(2*Basic!$C$4*9.81))))*(SQRT((SIN(RADIANS(90-DEGREES(ASIN(AD1924/2000))))*SQRT(2*Basic!$C$4*9.81)*Tool!$B$125*SIN(RADIANS(90-DEGREES(ASIN(AD1924/2000))))*SQRT(2*Basic!$C$4*9.81)*Tool!$B$125)+(COS(RADIANS(90-DEGREES(ASIN(AD1924/2000))))*SQRT(2*Basic!$C$4*9.81)*COS(RADIANS(90-DEGREES(ASIN(AD1924/2000))))*SQRT(2*Basic!$C$4*9.81))))/(2*9.81)</f>
        <v>1.8179869795599999</v>
      </c>
      <c r="AS1924" s="75">
        <f>(1/9.81)*((SQRT((SIN(RADIANS(90-DEGREES(ASIN(AD1924/2000))))*SQRT(2*Basic!$C$4*9.81)*Tool!$B$125*SIN(RADIANS(90-DEGREES(ASIN(AD1924/2000))))*SQRT(2*Basic!$C$4*9.81)*Tool!$B$125)+(COS(RADIANS(90-DEGREES(ASIN(AD1924/2000))))*SQRT(2*Basic!$C$4*9.81)*COS(RADIANS(90-DEGREES(ASIN(AD1924/2000))))*SQRT(2*Basic!$C$4*9.81))))*SIN(RADIANS(AK1924))+(SQRT(((SQRT((SIN(RADIANS(90-DEGREES(ASIN(AD1924/2000))))*SQRT(2*Basic!$C$4*9.81)*Tool!$B$125*SIN(RADIANS(90-DEGREES(ASIN(AD1924/2000))))*SQRT(2*Basic!$C$4*9.81)*Tool!$B$125)+(COS(RADIANS(90-DEGREES(ASIN(AD1924/2000))))*SQRT(2*Basic!$C$4*9.81)*COS(RADIANS(90-DEGREES(ASIN(AD1924/2000))))*SQRT(2*Basic!$C$4*9.81))))*SIN(RADIANS(AK1924))*(SQRT((SIN(RADIANS(90-DEGREES(ASIN(AD1924/2000))))*SQRT(2*Basic!$C$4*9.81)*Tool!$B$125*SIN(RADIANS(90-DEGREES(ASIN(AD1924/2000))))*SQRT(2*Basic!$C$4*9.81)*Tool!$B$125)+(COS(RADIANS(90-DEGREES(ASIN(AD1924/2000))))*SQRT(2*Basic!$C$4*9.81)*COS(RADIANS(90-DEGREES(ASIN(AD1924/2000))))*SQRT(2*Basic!$C$4*9.81))))*SIN(RADIANS(AK1924)))-19.62*(-Basic!$C$3))))*(SQRT((SIN(RADIANS(90-DEGREES(ASIN(AD1924/2000))))*SQRT(2*Basic!$C$4*9.81)*Tool!$B$125*SIN(RADIANS(90-DEGREES(ASIN(AD1924/2000))))*SQRT(2*Basic!$C$4*9.81)*Tool!$B$125)+(COS(RADIANS(90-DEGREES(ASIN(AD1924/2000))))*SQRT(2*Basic!$C$4*9.81)*COS(RADIANS(90-DEGREES(ASIN(AD1924/2000))))*SQRT(2*Basic!$C$4*9.81))))*COS(RADIANS(AK1924))</f>
        <v>2.236830313719667</v>
      </c>
    </row>
    <row r="1925" spans="6:45" x14ac:dyDescent="0.3">
      <c r="F1925">
        <v>1923</v>
      </c>
      <c r="G1925" s="31">
        <f t="shared" si="194"/>
        <v>5.6690839260553805</v>
      </c>
      <c r="H1925" s="35">
        <f>Tool!$E$10+('Trajectory Map'!G1925*SIN(RADIANS(90-2*DEGREES(ASIN($D$5/2000))))/COS(RADIANS(90-2*DEGREES(ASIN($D$5/2000))))-('Trajectory Map'!G1925*'Trajectory Map'!G1925/((VLOOKUP($D$5,$AD$3:$AR$2002,15,FALSE)*4*COS(RADIANS(90-2*DEGREES(ASIN($D$5/2000))))*COS(RADIANS(90-2*DEGREES(ASIN($D$5/2000))))))))</f>
        <v>0.45035054551172227</v>
      </c>
      <c r="AD1925" s="33">
        <f t="shared" ref="AD1925:AD1988" si="198">AD1924+1</f>
        <v>1923</v>
      </c>
      <c r="AE1925" s="33">
        <f t="shared" si="195"/>
        <v>549.60986162913775</v>
      </c>
      <c r="AH1925" s="33">
        <f t="shared" si="196"/>
        <v>74.049610345911702</v>
      </c>
      <c r="AI1925" s="33">
        <f t="shared" si="197"/>
        <v>15.950389654088298</v>
      </c>
      <c r="AK1925" s="75">
        <f t="shared" ref="AK1925:AK1988" si="199">90-(AH1925*2)</f>
        <v>-58.099220691823405</v>
      </c>
      <c r="AN1925" s="64"/>
      <c r="AQ1925" s="64"/>
      <c r="AR1925" s="75">
        <f>(SQRT((SIN(RADIANS(90-DEGREES(ASIN(AD1925/2000))))*SQRT(2*Basic!$C$4*9.81)*Tool!$B$125*SIN(RADIANS(90-DEGREES(ASIN(AD1925/2000))))*SQRT(2*Basic!$C$4*9.81)*Tool!$B$125)+(COS(RADIANS(90-DEGREES(ASIN(AD1925/2000))))*SQRT(2*Basic!$C$4*9.81)*COS(RADIANS(90-DEGREES(ASIN(AD1925/2000))))*SQRT(2*Basic!$C$4*9.81))))*(SQRT((SIN(RADIANS(90-DEGREES(ASIN(AD1925/2000))))*SQRT(2*Basic!$C$4*9.81)*Tool!$B$125*SIN(RADIANS(90-DEGREES(ASIN(AD1925/2000))))*SQRT(2*Basic!$C$4*9.81)*Tool!$B$125)+(COS(RADIANS(90-DEGREES(ASIN(AD1925/2000))))*SQRT(2*Basic!$C$4*9.81)*COS(RADIANS(90-DEGREES(ASIN(AD1925/2000))))*SQRT(2*Basic!$C$4*9.81))))/(2*9.81)</f>
        <v>1.81901778561</v>
      </c>
      <c r="AS1925" s="75">
        <f>(1/9.81)*((SQRT((SIN(RADIANS(90-DEGREES(ASIN(AD1925/2000))))*SQRT(2*Basic!$C$4*9.81)*Tool!$B$125*SIN(RADIANS(90-DEGREES(ASIN(AD1925/2000))))*SQRT(2*Basic!$C$4*9.81)*Tool!$B$125)+(COS(RADIANS(90-DEGREES(ASIN(AD1925/2000))))*SQRT(2*Basic!$C$4*9.81)*COS(RADIANS(90-DEGREES(ASIN(AD1925/2000))))*SQRT(2*Basic!$C$4*9.81))))*SIN(RADIANS(AK1925))+(SQRT(((SQRT((SIN(RADIANS(90-DEGREES(ASIN(AD1925/2000))))*SQRT(2*Basic!$C$4*9.81)*Tool!$B$125*SIN(RADIANS(90-DEGREES(ASIN(AD1925/2000))))*SQRT(2*Basic!$C$4*9.81)*Tool!$B$125)+(COS(RADIANS(90-DEGREES(ASIN(AD1925/2000))))*SQRT(2*Basic!$C$4*9.81)*COS(RADIANS(90-DEGREES(ASIN(AD1925/2000))))*SQRT(2*Basic!$C$4*9.81))))*SIN(RADIANS(AK1925))*(SQRT((SIN(RADIANS(90-DEGREES(ASIN(AD1925/2000))))*SQRT(2*Basic!$C$4*9.81)*Tool!$B$125*SIN(RADIANS(90-DEGREES(ASIN(AD1925/2000))))*SQRT(2*Basic!$C$4*9.81)*Tool!$B$125)+(COS(RADIANS(90-DEGREES(ASIN(AD1925/2000))))*SQRT(2*Basic!$C$4*9.81)*COS(RADIANS(90-DEGREES(ASIN(AD1925/2000))))*SQRT(2*Basic!$C$4*9.81))))*SIN(RADIANS(AK1925)))-19.62*(-Basic!$C$3))))*(SQRT((SIN(RADIANS(90-DEGREES(ASIN(AD1925/2000))))*SQRT(2*Basic!$C$4*9.81)*Tool!$B$125*SIN(RADIANS(90-DEGREES(ASIN(AD1925/2000))))*SQRT(2*Basic!$C$4*9.81)*Tool!$B$125)+(COS(RADIANS(90-DEGREES(ASIN(AD1925/2000))))*SQRT(2*Basic!$C$4*9.81)*COS(RADIANS(90-DEGREES(ASIN(AD1925/2000))))*SQRT(2*Basic!$C$4*9.81))))*COS(RADIANS(AK1925))</f>
        <v>2.2221167775377846</v>
      </c>
    </row>
    <row r="1926" spans="6:45" x14ac:dyDescent="0.3">
      <c r="F1926">
        <v>1924</v>
      </c>
      <c r="G1926" s="31">
        <f t="shared" si="194"/>
        <v>5.672031967618592</v>
      </c>
      <c r="H1926" s="35">
        <f>Tool!$E$10+('Trajectory Map'!G1926*SIN(RADIANS(90-2*DEGREES(ASIN($D$5/2000))))/COS(RADIANS(90-2*DEGREES(ASIN($D$5/2000))))-('Trajectory Map'!G1926*'Trajectory Map'!G1926/((VLOOKUP($D$5,$AD$3:$AR$2002,15,FALSE)*4*COS(RADIANS(90-2*DEGREES(ASIN($D$5/2000))))*COS(RADIANS(90-2*DEGREES(ASIN($D$5/2000))))))))</f>
        <v>0.44414225539749097</v>
      </c>
      <c r="AD1926" s="33">
        <f t="shared" si="198"/>
        <v>1924</v>
      </c>
      <c r="AE1926" s="33">
        <f t="shared" si="195"/>
        <v>546.09889214317218</v>
      </c>
      <c r="AH1926" s="33">
        <f t="shared" si="196"/>
        <v>74.15419245024917</v>
      </c>
      <c r="AI1926" s="33">
        <f t="shared" si="197"/>
        <v>15.84580754975083</v>
      </c>
      <c r="AK1926" s="75">
        <f t="shared" si="199"/>
        <v>-58.308384900498339</v>
      </c>
      <c r="AN1926" s="64"/>
      <c r="AQ1926" s="64"/>
      <c r="AR1926" s="75">
        <f>(SQRT((SIN(RADIANS(90-DEGREES(ASIN(AD1926/2000))))*SQRT(2*Basic!$C$4*9.81)*Tool!$B$125*SIN(RADIANS(90-DEGREES(ASIN(AD1926/2000))))*SQRT(2*Basic!$C$4*9.81)*Tool!$B$125)+(COS(RADIANS(90-DEGREES(ASIN(AD1926/2000))))*SQRT(2*Basic!$C$4*9.81)*COS(RADIANS(90-DEGREES(ASIN(AD1926/2000))))*SQRT(2*Basic!$C$4*9.81))))*(SQRT((SIN(RADIANS(90-DEGREES(ASIN(AD1926/2000))))*SQRT(2*Basic!$C$4*9.81)*Tool!$B$125*SIN(RADIANS(90-DEGREES(ASIN(AD1926/2000))))*SQRT(2*Basic!$C$4*9.81)*Tool!$B$125)+(COS(RADIANS(90-DEGREES(ASIN(AD1926/2000))))*SQRT(2*Basic!$C$4*9.81)*COS(RADIANS(90-DEGREES(ASIN(AD1926/2000))))*SQRT(2*Basic!$C$4*9.81))))/(2*9.81)</f>
        <v>1.8200491278400002</v>
      </c>
      <c r="AS1926" s="75">
        <f>(1/9.81)*((SQRT((SIN(RADIANS(90-DEGREES(ASIN(AD1926/2000))))*SQRT(2*Basic!$C$4*9.81)*Tool!$B$125*SIN(RADIANS(90-DEGREES(ASIN(AD1926/2000))))*SQRT(2*Basic!$C$4*9.81)*Tool!$B$125)+(COS(RADIANS(90-DEGREES(ASIN(AD1926/2000))))*SQRT(2*Basic!$C$4*9.81)*COS(RADIANS(90-DEGREES(ASIN(AD1926/2000))))*SQRT(2*Basic!$C$4*9.81))))*SIN(RADIANS(AK1926))+(SQRT(((SQRT((SIN(RADIANS(90-DEGREES(ASIN(AD1926/2000))))*SQRT(2*Basic!$C$4*9.81)*Tool!$B$125*SIN(RADIANS(90-DEGREES(ASIN(AD1926/2000))))*SQRT(2*Basic!$C$4*9.81)*Tool!$B$125)+(COS(RADIANS(90-DEGREES(ASIN(AD1926/2000))))*SQRT(2*Basic!$C$4*9.81)*COS(RADIANS(90-DEGREES(ASIN(AD1926/2000))))*SQRT(2*Basic!$C$4*9.81))))*SIN(RADIANS(AK1926))*(SQRT((SIN(RADIANS(90-DEGREES(ASIN(AD1926/2000))))*SQRT(2*Basic!$C$4*9.81)*Tool!$B$125*SIN(RADIANS(90-DEGREES(ASIN(AD1926/2000))))*SQRT(2*Basic!$C$4*9.81)*Tool!$B$125)+(COS(RADIANS(90-DEGREES(ASIN(AD1926/2000))))*SQRT(2*Basic!$C$4*9.81)*COS(RADIANS(90-DEGREES(ASIN(AD1926/2000))))*SQRT(2*Basic!$C$4*9.81))))*SIN(RADIANS(AK1926)))-19.62*(-Basic!$C$3))))*(SQRT((SIN(RADIANS(90-DEGREES(ASIN(AD1926/2000))))*SQRT(2*Basic!$C$4*9.81)*Tool!$B$125*SIN(RADIANS(90-DEGREES(ASIN(AD1926/2000))))*SQRT(2*Basic!$C$4*9.81)*Tool!$B$125)+(COS(RADIANS(90-DEGREES(ASIN(AD1926/2000))))*SQRT(2*Basic!$C$4*9.81)*COS(RADIANS(90-DEGREES(ASIN(AD1926/2000))))*SQRT(2*Basic!$C$4*9.81))))*COS(RADIANS(AK1926))</f>
        <v>2.2073118826665508</v>
      </c>
    </row>
    <row r="1927" spans="6:45" x14ac:dyDescent="0.3">
      <c r="F1927">
        <v>1925</v>
      </c>
      <c r="G1927" s="31">
        <f t="shared" si="194"/>
        <v>5.6749800091818035</v>
      </c>
      <c r="H1927" s="35">
        <f>Tool!$E$10+('Trajectory Map'!G1927*SIN(RADIANS(90-2*DEGREES(ASIN($D$5/2000))))/COS(RADIANS(90-2*DEGREES(ASIN($D$5/2000))))-('Trajectory Map'!G1927*'Trajectory Map'!G1927/((VLOOKUP($D$5,$AD$3:$AR$2002,15,FALSE)*4*COS(RADIANS(90-2*DEGREES(ASIN($D$5/2000))))*COS(RADIANS(90-2*DEGREES(ASIN($D$5/2000))))))))</f>
        <v>0.43793051168974539</v>
      </c>
      <c r="AD1927" s="33">
        <f t="shared" si="198"/>
        <v>1925</v>
      </c>
      <c r="AE1927" s="33">
        <f t="shared" si="195"/>
        <v>542.5633603552676</v>
      </c>
      <c r="AH1927" s="33">
        <f t="shared" si="196"/>
        <v>74.259451474831266</v>
      </c>
      <c r="AI1927" s="33">
        <f t="shared" si="197"/>
        <v>15.740548525168734</v>
      </c>
      <c r="AK1927" s="75">
        <f t="shared" si="199"/>
        <v>-58.518902949662532</v>
      </c>
      <c r="AN1927" s="64"/>
      <c r="AQ1927" s="64"/>
      <c r="AR1927" s="75">
        <f>(SQRT((SIN(RADIANS(90-DEGREES(ASIN(AD1927/2000))))*SQRT(2*Basic!$C$4*9.81)*Tool!$B$125*SIN(RADIANS(90-DEGREES(ASIN(AD1927/2000))))*SQRT(2*Basic!$C$4*9.81)*Tool!$B$125)+(COS(RADIANS(90-DEGREES(ASIN(AD1927/2000))))*SQRT(2*Basic!$C$4*9.81)*COS(RADIANS(90-DEGREES(ASIN(AD1927/2000))))*SQRT(2*Basic!$C$4*9.81))))*(SQRT((SIN(RADIANS(90-DEGREES(ASIN(AD1927/2000))))*SQRT(2*Basic!$C$4*9.81)*Tool!$B$125*SIN(RADIANS(90-DEGREES(ASIN(AD1927/2000))))*SQRT(2*Basic!$C$4*9.81)*Tool!$B$125)+(COS(RADIANS(90-DEGREES(ASIN(AD1927/2000))))*SQRT(2*Basic!$C$4*9.81)*COS(RADIANS(90-DEGREES(ASIN(AD1927/2000))))*SQRT(2*Basic!$C$4*9.81))))/(2*9.81)</f>
        <v>1.8210810062500005</v>
      </c>
      <c r="AS1927" s="75">
        <f>(1/9.81)*((SQRT((SIN(RADIANS(90-DEGREES(ASIN(AD1927/2000))))*SQRT(2*Basic!$C$4*9.81)*Tool!$B$125*SIN(RADIANS(90-DEGREES(ASIN(AD1927/2000))))*SQRT(2*Basic!$C$4*9.81)*Tool!$B$125)+(COS(RADIANS(90-DEGREES(ASIN(AD1927/2000))))*SQRT(2*Basic!$C$4*9.81)*COS(RADIANS(90-DEGREES(ASIN(AD1927/2000))))*SQRT(2*Basic!$C$4*9.81))))*SIN(RADIANS(AK1927))+(SQRT(((SQRT((SIN(RADIANS(90-DEGREES(ASIN(AD1927/2000))))*SQRT(2*Basic!$C$4*9.81)*Tool!$B$125*SIN(RADIANS(90-DEGREES(ASIN(AD1927/2000))))*SQRT(2*Basic!$C$4*9.81)*Tool!$B$125)+(COS(RADIANS(90-DEGREES(ASIN(AD1927/2000))))*SQRT(2*Basic!$C$4*9.81)*COS(RADIANS(90-DEGREES(ASIN(AD1927/2000))))*SQRT(2*Basic!$C$4*9.81))))*SIN(RADIANS(AK1927))*(SQRT((SIN(RADIANS(90-DEGREES(ASIN(AD1927/2000))))*SQRT(2*Basic!$C$4*9.81)*Tool!$B$125*SIN(RADIANS(90-DEGREES(ASIN(AD1927/2000))))*SQRT(2*Basic!$C$4*9.81)*Tool!$B$125)+(COS(RADIANS(90-DEGREES(ASIN(AD1927/2000))))*SQRT(2*Basic!$C$4*9.81)*COS(RADIANS(90-DEGREES(ASIN(AD1927/2000))))*SQRT(2*Basic!$C$4*9.81))))*SIN(RADIANS(AK1927)))-19.62*(-Basic!$C$3))))*(SQRT((SIN(RADIANS(90-DEGREES(ASIN(AD1927/2000))))*SQRT(2*Basic!$C$4*9.81)*Tool!$B$125*SIN(RADIANS(90-DEGREES(ASIN(AD1927/2000))))*SQRT(2*Basic!$C$4*9.81)*Tool!$B$125)+(COS(RADIANS(90-DEGREES(ASIN(AD1927/2000))))*SQRT(2*Basic!$C$4*9.81)*COS(RADIANS(90-DEGREES(ASIN(AD1927/2000))))*SQRT(2*Basic!$C$4*9.81))))*COS(RADIANS(AK1927))</f>
        <v>2.1924138583237252</v>
      </c>
    </row>
    <row r="1928" spans="6:45" x14ac:dyDescent="0.3">
      <c r="F1928">
        <v>1926</v>
      </c>
      <c r="G1928" s="31">
        <f t="shared" si="194"/>
        <v>5.6779280507450149</v>
      </c>
      <c r="H1928" s="35">
        <f>Tool!$E$10+('Trajectory Map'!G1928*SIN(RADIANS(90-2*DEGREES(ASIN($D$5/2000))))/COS(RADIANS(90-2*DEGREES(ASIN($D$5/2000))))-('Trajectory Map'!G1928*'Trajectory Map'!G1928/((VLOOKUP($D$5,$AD$3:$AR$2002,15,FALSE)*4*COS(RADIANS(90-2*DEGREES(ASIN($D$5/2000))))*COS(RADIANS(90-2*DEGREES(ASIN($D$5/2000))))))))</f>
        <v>0.43171531438848643</v>
      </c>
      <c r="AD1928" s="33">
        <f t="shared" si="198"/>
        <v>1926</v>
      </c>
      <c r="AE1928" s="33">
        <f t="shared" si="195"/>
        <v>539.00278292417011</v>
      </c>
      <c r="AH1928" s="33">
        <f t="shared" si="196"/>
        <v>74.365401098980513</v>
      </c>
      <c r="AI1928" s="33">
        <f t="shared" si="197"/>
        <v>15.634598901019487</v>
      </c>
      <c r="AK1928" s="75">
        <f t="shared" si="199"/>
        <v>-58.730802197961026</v>
      </c>
      <c r="AN1928" s="64"/>
      <c r="AQ1928" s="64"/>
      <c r="AR1928" s="75">
        <f>(SQRT((SIN(RADIANS(90-DEGREES(ASIN(AD1928/2000))))*SQRT(2*Basic!$C$4*9.81)*Tool!$B$125*SIN(RADIANS(90-DEGREES(ASIN(AD1928/2000))))*SQRT(2*Basic!$C$4*9.81)*Tool!$B$125)+(COS(RADIANS(90-DEGREES(ASIN(AD1928/2000))))*SQRT(2*Basic!$C$4*9.81)*COS(RADIANS(90-DEGREES(ASIN(AD1928/2000))))*SQRT(2*Basic!$C$4*9.81))))*(SQRT((SIN(RADIANS(90-DEGREES(ASIN(AD1928/2000))))*SQRT(2*Basic!$C$4*9.81)*Tool!$B$125*SIN(RADIANS(90-DEGREES(ASIN(AD1928/2000))))*SQRT(2*Basic!$C$4*9.81)*Tool!$B$125)+(COS(RADIANS(90-DEGREES(ASIN(AD1928/2000))))*SQRT(2*Basic!$C$4*9.81)*COS(RADIANS(90-DEGREES(ASIN(AD1928/2000))))*SQRT(2*Basic!$C$4*9.81))))/(2*9.81)</f>
        <v>1.8221134208399998</v>
      </c>
      <c r="AS1928" s="75">
        <f>(1/9.81)*((SQRT((SIN(RADIANS(90-DEGREES(ASIN(AD1928/2000))))*SQRT(2*Basic!$C$4*9.81)*Tool!$B$125*SIN(RADIANS(90-DEGREES(ASIN(AD1928/2000))))*SQRT(2*Basic!$C$4*9.81)*Tool!$B$125)+(COS(RADIANS(90-DEGREES(ASIN(AD1928/2000))))*SQRT(2*Basic!$C$4*9.81)*COS(RADIANS(90-DEGREES(ASIN(AD1928/2000))))*SQRT(2*Basic!$C$4*9.81))))*SIN(RADIANS(AK1928))+(SQRT(((SQRT((SIN(RADIANS(90-DEGREES(ASIN(AD1928/2000))))*SQRT(2*Basic!$C$4*9.81)*Tool!$B$125*SIN(RADIANS(90-DEGREES(ASIN(AD1928/2000))))*SQRT(2*Basic!$C$4*9.81)*Tool!$B$125)+(COS(RADIANS(90-DEGREES(ASIN(AD1928/2000))))*SQRT(2*Basic!$C$4*9.81)*COS(RADIANS(90-DEGREES(ASIN(AD1928/2000))))*SQRT(2*Basic!$C$4*9.81))))*SIN(RADIANS(AK1928))*(SQRT((SIN(RADIANS(90-DEGREES(ASIN(AD1928/2000))))*SQRT(2*Basic!$C$4*9.81)*Tool!$B$125*SIN(RADIANS(90-DEGREES(ASIN(AD1928/2000))))*SQRT(2*Basic!$C$4*9.81)*Tool!$B$125)+(COS(RADIANS(90-DEGREES(ASIN(AD1928/2000))))*SQRT(2*Basic!$C$4*9.81)*COS(RADIANS(90-DEGREES(ASIN(AD1928/2000))))*SQRT(2*Basic!$C$4*9.81))))*SIN(RADIANS(AK1928)))-19.62*(-Basic!$C$3))))*(SQRT((SIN(RADIANS(90-DEGREES(ASIN(AD1928/2000))))*SQRT(2*Basic!$C$4*9.81)*Tool!$B$125*SIN(RADIANS(90-DEGREES(ASIN(AD1928/2000))))*SQRT(2*Basic!$C$4*9.81)*Tool!$B$125)+(COS(RADIANS(90-DEGREES(ASIN(AD1928/2000))))*SQRT(2*Basic!$C$4*9.81)*COS(RADIANS(90-DEGREES(ASIN(AD1928/2000))))*SQRT(2*Basic!$C$4*9.81))))*COS(RADIANS(AK1928))</f>
        <v>2.1774208731828351</v>
      </c>
    </row>
    <row r="1929" spans="6:45" x14ac:dyDescent="0.3">
      <c r="F1929">
        <v>1927</v>
      </c>
      <c r="G1929" s="31">
        <f t="shared" si="194"/>
        <v>5.6808760923082264</v>
      </c>
      <c r="H1929" s="35">
        <f>Tool!$E$10+('Trajectory Map'!G1929*SIN(RADIANS(90-2*DEGREES(ASIN($D$5/2000))))/COS(RADIANS(90-2*DEGREES(ASIN($D$5/2000))))-('Trajectory Map'!G1929*'Trajectory Map'!G1929/((VLOOKUP($D$5,$AD$3:$AR$2002,15,FALSE)*4*COS(RADIANS(90-2*DEGREES(ASIN($D$5/2000))))*COS(RADIANS(90-2*DEGREES(ASIN($D$5/2000))))))))</f>
        <v>0.42549666349371229</v>
      </c>
      <c r="AD1929" s="33">
        <f t="shared" si="198"/>
        <v>1927</v>
      </c>
      <c r="AE1929" s="33">
        <f t="shared" si="195"/>
        <v>535.4166601815823</v>
      </c>
      <c r="AH1929" s="33">
        <f t="shared" si="196"/>
        <v>74.472055466297192</v>
      </c>
      <c r="AI1929" s="33">
        <f t="shared" si="197"/>
        <v>15.527944533702808</v>
      </c>
      <c r="AK1929" s="75">
        <f t="shared" si="199"/>
        <v>-58.944110932594384</v>
      </c>
      <c r="AN1929" s="64"/>
      <c r="AQ1929" s="64"/>
      <c r="AR1929" s="75">
        <f>(SQRT((SIN(RADIANS(90-DEGREES(ASIN(AD1929/2000))))*SQRT(2*Basic!$C$4*9.81)*Tool!$B$125*SIN(RADIANS(90-DEGREES(ASIN(AD1929/2000))))*SQRT(2*Basic!$C$4*9.81)*Tool!$B$125)+(COS(RADIANS(90-DEGREES(ASIN(AD1929/2000))))*SQRT(2*Basic!$C$4*9.81)*COS(RADIANS(90-DEGREES(ASIN(AD1929/2000))))*SQRT(2*Basic!$C$4*9.81))))*(SQRT((SIN(RADIANS(90-DEGREES(ASIN(AD1929/2000))))*SQRT(2*Basic!$C$4*9.81)*Tool!$B$125*SIN(RADIANS(90-DEGREES(ASIN(AD1929/2000))))*SQRT(2*Basic!$C$4*9.81)*Tool!$B$125)+(COS(RADIANS(90-DEGREES(ASIN(AD1929/2000))))*SQRT(2*Basic!$C$4*9.81)*COS(RADIANS(90-DEGREES(ASIN(AD1929/2000))))*SQRT(2*Basic!$C$4*9.81))))/(2*9.81)</f>
        <v>1.82314637161</v>
      </c>
      <c r="AS1929" s="75">
        <f>(1/9.81)*((SQRT((SIN(RADIANS(90-DEGREES(ASIN(AD1929/2000))))*SQRT(2*Basic!$C$4*9.81)*Tool!$B$125*SIN(RADIANS(90-DEGREES(ASIN(AD1929/2000))))*SQRT(2*Basic!$C$4*9.81)*Tool!$B$125)+(COS(RADIANS(90-DEGREES(ASIN(AD1929/2000))))*SQRT(2*Basic!$C$4*9.81)*COS(RADIANS(90-DEGREES(ASIN(AD1929/2000))))*SQRT(2*Basic!$C$4*9.81))))*SIN(RADIANS(AK1929))+(SQRT(((SQRT((SIN(RADIANS(90-DEGREES(ASIN(AD1929/2000))))*SQRT(2*Basic!$C$4*9.81)*Tool!$B$125*SIN(RADIANS(90-DEGREES(ASIN(AD1929/2000))))*SQRT(2*Basic!$C$4*9.81)*Tool!$B$125)+(COS(RADIANS(90-DEGREES(ASIN(AD1929/2000))))*SQRT(2*Basic!$C$4*9.81)*COS(RADIANS(90-DEGREES(ASIN(AD1929/2000))))*SQRT(2*Basic!$C$4*9.81))))*SIN(RADIANS(AK1929))*(SQRT((SIN(RADIANS(90-DEGREES(ASIN(AD1929/2000))))*SQRT(2*Basic!$C$4*9.81)*Tool!$B$125*SIN(RADIANS(90-DEGREES(ASIN(AD1929/2000))))*SQRT(2*Basic!$C$4*9.81)*Tool!$B$125)+(COS(RADIANS(90-DEGREES(ASIN(AD1929/2000))))*SQRT(2*Basic!$C$4*9.81)*COS(RADIANS(90-DEGREES(ASIN(AD1929/2000))))*SQRT(2*Basic!$C$4*9.81))))*SIN(RADIANS(AK1929)))-19.62*(-Basic!$C$3))))*(SQRT((SIN(RADIANS(90-DEGREES(ASIN(AD1929/2000))))*SQRT(2*Basic!$C$4*9.81)*Tool!$B$125*SIN(RADIANS(90-DEGREES(ASIN(AD1929/2000))))*SQRT(2*Basic!$C$4*9.81)*Tool!$B$125)+(COS(RADIANS(90-DEGREES(ASIN(AD1929/2000))))*SQRT(2*Basic!$C$4*9.81)*COS(RADIANS(90-DEGREES(ASIN(AD1929/2000))))*SQRT(2*Basic!$C$4*9.81))))*COS(RADIANS(AK1929))</f>
        <v>2.1623310324899521</v>
      </c>
    </row>
    <row r="1930" spans="6:45" x14ac:dyDescent="0.3">
      <c r="F1930">
        <v>1928</v>
      </c>
      <c r="G1930" s="31">
        <f t="shared" si="194"/>
        <v>5.683824133871437</v>
      </c>
      <c r="H1930" s="35">
        <f>Tool!$E$10+('Trajectory Map'!G1930*SIN(RADIANS(90-2*DEGREES(ASIN($D$5/2000))))/COS(RADIANS(90-2*DEGREES(ASIN($D$5/2000))))-('Trajectory Map'!G1930*'Trajectory Map'!G1930/((VLOOKUP($D$5,$AD$3:$AR$2002,15,FALSE)*4*COS(RADIANS(90-2*DEGREES(ASIN($D$5/2000))))*COS(RADIANS(90-2*DEGREES(ASIN($D$5/2000))))))))</f>
        <v>0.41927455900542654</v>
      </c>
      <c r="AD1930" s="33">
        <f t="shared" si="198"/>
        <v>1928</v>
      </c>
      <c r="AE1930" s="33">
        <f t="shared" si="195"/>
        <v>531.8044753478481</v>
      </c>
      <c r="AH1930" s="33">
        <f t="shared" si="196"/>
        <v>74.579429207009753</v>
      </c>
      <c r="AI1930" s="33">
        <f t="shared" si="197"/>
        <v>15.420570792990247</v>
      </c>
      <c r="AK1930" s="75">
        <f t="shared" si="199"/>
        <v>-59.158858414019505</v>
      </c>
      <c r="AN1930" s="64"/>
      <c r="AQ1930" s="64"/>
      <c r="AR1930" s="75">
        <f>(SQRT((SIN(RADIANS(90-DEGREES(ASIN(AD1930/2000))))*SQRT(2*Basic!$C$4*9.81)*Tool!$B$125*SIN(RADIANS(90-DEGREES(ASIN(AD1930/2000))))*SQRT(2*Basic!$C$4*9.81)*Tool!$B$125)+(COS(RADIANS(90-DEGREES(ASIN(AD1930/2000))))*SQRT(2*Basic!$C$4*9.81)*COS(RADIANS(90-DEGREES(ASIN(AD1930/2000))))*SQRT(2*Basic!$C$4*9.81))))*(SQRT((SIN(RADIANS(90-DEGREES(ASIN(AD1930/2000))))*SQRT(2*Basic!$C$4*9.81)*Tool!$B$125*SIN(RADIANS(90-DEGREES(ASIN(AD1930/2000))))*SQRT(2*Basic!$C$4*9.81)*Tool!$B$125)+(COS(RADIANS(90-DEGREES(ASIN(AD1930/2000))))*SQRT(2*Basic!$C$4*9.81)*COS(RADIANS(90-DEGREES(ASIN(AD1930/2000))))*SQRT(2*Basic!$C$4*9.81))))/(2*9.81)</f>
        <v>1.8241798585600002</v>
      </c>
      <c r="AS1930" s="75">
        <f>(1/9.81)*((SQRT((SIN(RADIANS(90-DEGREES(ASIN(AD1930/2000))))*SQRT(2*Basic!$C$4*9.81)*Tool!$B$125*SIN(RADIANS(90-DEGREES(ASIN(AD1930/2000))))*SQRT(2*Basic!$C$4*9.81)*Tool!$B$125)+(COS(RADIANS(90-DEGREES(ASIN(AD1930/2000))))*SQRT(2*Basic!$C$4*9.81)*COS(RADIANS(90-DEGREES(ASIN(AD1930/2000))))*SQRT(2*Basic!$C$4*9.81))))*SIN(RADIANS(AK1930))+(SQRT(((SQRT((SIN(RADIANS(90-DEGREES(ASIN(AD1930/2000))))*SQRT(2*Basic!$C$4*9.81)*Tool!$B$125*SIN(RADIANS(90-DEGREES(ASIN(AD1930/2000))))*SQRT(2*Basic!$C$4*9.81)*Tool!$B$125)+(COS(RADIANS(90-DEGREES(ASIN(AD1930/2000))))*SQRT(2*Basic!$C$4*9.81)*COS(RADIANS(90-DEGREES(ASIN(AD1930/2000))))*SQRT(2*Basic!$C$4*9.81))))*SIN(RADIANS(AK1930))*(SQRT((SIN(RADIANS(90-DEGREES(ASIN(AD1930/2000))))*SQRT(2*Basic!$C$4*9.81)*Tool!$B$125*SIN(RADIANS(90-DEGREES(ASIN(AD1930/2000))))*SQRT(2*Basic!$C$4*9.81)*Tool!$B$125)+(COS(RADIANS(90-DEGREES(ASIN(AD1930/2000))))*SQRT(2*Basic!$C$4*9.81)*COS(RADIANS(90-DEGREES(ASIN(AD1930/2000))))*SQRT(2*Basic!$C$4*9.81))))*SIN(RADIANS(AK1930)))-19.62*(-Basic!$C$3))))*(SQRT((SIN(RADIANS(90-DEGREES(ASIN(AD1930/2000))))*SQRT(2*Basic!$C$4*9.81)*Tool!$B$125*SIN(RADIANS(90-DEGREES(ASIN(AD1930/2000))))*SQRT(2*Basic!$C$4*9.81)*Tool!$B$125)+(COS(RADIANS(90-DEGREES(ASIN(AD1930/2000))))*SQRT(2*Basic!$C$4*9.81)*COS(RADIANS(90-DEGREES(ASIN(AD1930/2000))))*SQRT(2*Basic!$C$4*9.81))))*COS(RADIANS(AK1930))</f>
        <v>2.1471423750018461</v>
      </c>
    </row>
    <row r="1931" spans="6:45" x14ac:dyDescent="0.3">
      <c r="F1931">
        <v>1929</v>
      </c>
      <c r="G1931" s="31">
        <f t="shared" si="194"/>
        <v>5.6867721754346485</v>
      </c>
      <c r="H1931" s="35">
        <f>Tool!$E$10+('Trajectory Map'!G1931*SIN(RADIANS(90-2*DEGREES(ASIN($D$5/2000))))/COS(RADIANS(90-2*DEGREES(ASIN($D$5/2000))))-('Trajectory Map'!G1931*'Trajectory Map'!G1931/((VLOOKUP($D$5,$AD$3:$AR$2002,15,FALSE)*4*COS(RADIANS(90-2*DEGREES(ASIN($D$5/2000))))*COS(RADIANS(90-2*DEGREES(ASIN($D$5/2000))))))))</f>
        <v>0.41304900092362473</v>
      </c>
      <c r="AD1931" s="33">
        <f t="shared" si="198"/>
        <v>1929</v>
      </c>
      <c r="AE1931" s="33">
        <f t="shared" si="195"/>
        <v>528.16569369848321</v>
      </c>
      <c r="AH1931" s="33">
        <f t="shared" si="196"/>
        <v>74.687537461727928</v>
      </c>
      <c r="AI1931" s="33">
        <f t="shared" si="197"/>
        <v>15.312462538272072</v>
      </c>
      <c r="AK1931" s="75">
        <f t="shared" si="199"/>
        <v>-59.375074923455855</v>
      </c>
      <c r="AN1931" s="64"/>
      <c r="AQ1931" s="64"/>
      <c r="AR1931" s="75">
        <f>(SQRT((SIN(RADIANS(90-DEGREES(ASIN(AD1931/2000))))*SQRT(2*Basic!$C$4*9.81)*Tool!$B$125*SIN(RADIANS(90-DEGREES(ASIN(AD1931/2000))))*SQRT(2*Basic!$C$4*9.81)*Tool!$B$125)+(COS(RADIANS(90-DEGREES(ASIN(AD1931/2000))))*SQRT(2*Basic!$C$4*9.81)*COS(RADIANS(90-DEGREES(ASIN(AD1931/2000))))*SQRT(2*Basic!$C$4*9.81))))*(SQRT((SIN(RADIANS(90-DEGREES(ASIN(AD1931/2000))))*SQRT(2*Basic!$C$4*9.81)*Tool!$B$125*SIN(RADIANS(90-DEGREES(ASIN(AD1931/2000))))*SQRT(2*Basic!$C$4*9.81)*Tool!$B$125)+(COS(RADIANS(90-DEGREES(ASIN(AD1931/2000))))*SQRT(2*Basic!$C$4*9.81)*COS(RADIANS(90-DEGREES(ASIN(AD1931/2000))))*SQRT(2*Basic!$C$4*9.81))))/(2*9.81)</f>
        <v>1.8252138816900001</v>
      </c>
      <c r="AS1931" s="75">
        <f>(1/9.81)*((SQRT((SIN(RADIANS(90-DEGREES(ASIN(AD1931/2000))))*SQRT(2*Basic!$C$4*9.81)*Tool!$B$125*SIN(RADIANS(90-DEGREES(ASIN(AD1931/2000))))*SQRT(2*Basic!$C$4*9.81)*Tool!$B$125)+(COS(RADIANS(90-DEGREES(ASIN(AD1931/2000))))*SQRT(2*Basic!$C$4*9.81)*COS(RADIANS(90-DEGREES(ASIN(AD1931/2000))))*SQRT(2*Basic!$C$4*9.81))))*SIN(RADIANS(AK1931))+(SQRT(((SQRT((SIN(RADIANS(90-DEGREES(ASIN(AD1931/2000))))*SQRT(2*Basic!$C$4*9.81)*Tool!$B$125*SIN(RADIANS(90-DEGREES(ASIN(AD1931/2000))))*SQRT(2*Basic!$C$4*9.81)*Tool!$B$125)+(COS(RADIANS(90-DEGREES(ASIN(AD1931/2000))))*SQRT(2*Basic!$C$4*9.81)*COS(RADIANS(90-DEGREES(ASIN(AD1931/2000))))*SQRT(2*Basic!$C$4*9.81))))*SIN(RADIANS(AK1931))*(SQRT((SIN(RADIANS(90-DEGREES(ASIN(AD1931/2000))))*SQRT(2*Basic!$C$4*9.81)*Tool!$B$125*SIN(RADIANS(90-DEGREES(ASIN(AD1931/2000))))*SQRT(2*Basic!$C$4*9.81)*Tool!$B$125)+(COS(RADIANS(90-DEGREES(ASIN(AD1931/2000))))*SQRT(2*Basic!$C$4*9.81)*COS(RADIANS(90-DEGREES(ASIN(AD1931/2000))))*SQRT(2*Basic!$C$4*9.81))))*SIN(RADIANS(AK1931)))-19.62*(-Basic!$C$3))))*(SQRT((SIN(RADIANS(90-DEGREES(ASIN(AD1931/2000))))*SQRT(2*Basic!$C$4*9.81)*Tool!$B$125*SIN(RADIANS(90-DEGREES(ASIN(AD1931/2000))))*SQRT(2*Basic!$C$4*9.81)*Tool!$B$125)+(COS(RADIANS(90-DEGREES(ASIN(AD1931/2000))))*SQRT(2*Basic!$C$4*9.81)*COS(RADIANS(90-DEGREES(ASIN(AD1931/2000))))*SQRT(2*Basic!$C$4*9.81))))*COS(RADIANS(AK1931))</f>
        <v>2.131852869731695</v>
      </c>
    </row>
    <row r="1932" spans="6:45" x14ac:dyDescent="0.3">
      <c r="F1932">
        <v>1930</v>
      </c>
      <c r="G1932" s="31">
        <f t="shared" si="194"/>
        <v>5.68972021699786</v>
      </c>
      <c r="H1932" s="35">
        <f>Tool!$E$10+('Trajectory Map'!G1932*SIN(RADIANS(90-2*DEGREES(ASIN($D$5/2000))))/COS(RADIANS(90-2*DEGREES(ASIN($D$5/2000))))-('Trajectory Map'!G1932*'Trajectory Map'!G1932/((VLOOKUP($D$5,$AD$3:$AR$2002,15,FALSE)*4*COS(RADIANS(90-2*DEGREES(ASIN($D$5/2000))))*COS(RADIANS(90-2*DEGREES(ASIN($D$5/2000))))))))</f>
        <v>0.40681998924830864</v>
      </c>
      <c r="AD1932" s="33">
        <f t="shared" si="198"/>
        <v>1930</v>
      </c>
      <c r="AE1932" s="33">
        <f t="shared" si="195"/>
        <v>524.49976167773423</v>
      </c>
      <c r="AH1932" s="33">
        <f t="shared" si="196"/>
        <v>74.796395906706991</v>
      </c>
      <c r="AI1932" s="33">
        <f t="shared" si="197"/>
        <v>15.203604093293009</v>
      </c>
      <c r="AK1932" s="75">
        <f t="shared" si="199"/>
        <v>-59.592791813413982</v>
      </c>
      <c r="AN1932" s="64"/>
      <c r="AQ1932" s="64"/>
      <c r="AR1932" s="75">
        <f>(SQRT((SIN(RADIANS(90-DEGREES(ASIN(AD1932/2000))))*SQRT(2*Basic!$C$4*9.81)*Tool!$B$125*SIN(RADIANS(90-DEGREES(ASIN(AD1932/2000))))*SQRT(2*Basic!$C$4*9.81)*Tool!$B$125)+(COS(RADIANS(90-DEGREES(ASIN(AD1932/2000))))*SQRT(2*Basic!$C$4*9.81)*COS(RADIANS(90-DEGREES(ASIN(AD1932/2000))))*SQRT(2*Basic!$C$4*9.81))))*(SQRT((SIN(RADIANS(90-DEGREES(ASIN(AD1932/2000))))*SQRT(2*Basic!$C$4*9.81)*Tool!$B$125*SIN(RADIANS(90-DEGREES(ASIN(AD1932/2000))))*SQRT(2*Basic!$C$4*9.81)*Tool!$B$125)+(COS(RADIANS(90-DEGREES(ASIN(AD1932/2000))))*SQRT(2*Basic!$C$4*9.81)*COS(RADIANS(90-DEGREES(ASIN(AD1932/2000))))*SQRT(2*Basic!$C$4*9.81))))/(2*9.81)</f>
        <v>1.8262484410000004</v>
      </c>
      <c r="AS1932" s="75">
        <f>(1/9.81)*((SQRT((SIN(RADIANS(90-DEGREES(ASIN(AD1932/2000))))*SQRT(2*Basic!$C$4*9.81)*Tool!$B$125*SIN(RADIANS(90-DEGREES(ASIN(AD1932/2000))))*SQRT(2*Basic!$C$4*9.81)*Tool!$B$125)+(COS(RADIANS(90-DEGREES(ASIN(AD1932/2000))))*SQRT(2*Basic!$C$4*9.81)*COS(RADIANS(90-DEGREES(ASIN(AD1932/2000))))*SQRT(2*Basic!$C$4*9.81))))*SIN(RADIANS(AK1932))+(SQRT(((SQRT((SIN(RADIANS(90-DEGREES(ASIN(AD1932/2000))))*SQRT(2*Basic!$C$4*9.81)*Tool!$B$125*SIN(RADIANS(90-DEGREES(ASIN(AD1932/2000))))*SQRT(2*Basic!$C$4*9.81)*Tool!$B$125)+(COS(RADIANS(90-DEGREES(ASIN(AD1932/2000))))*SQRT(2*Basic!$C$4*9.81)*COS(RADIANS(90-DEGREES(ASIN(AD1932/2000))))*SQRT(2*Basic!$C$4*9.81))))*SIN(RADIANS(AK1932))*(SQRT((SIN(RADIANS(90-DEGREES(ASIN(AD1932/2000))))*SQRT(2*Basic!$C$4*9.81)*Tool!$B$125*SIN(RADIANS(90-DEGREES(ASIN(AD1932/2000))))*SQRT(2*Basic!$C$4*9.81)*Tool!$B$125)+(COS(RADIANS(90-DEGREES(ASIN(AD1932/2000))))*SQRT(2*Basic!$C$4*9.81)*COS(RADIANS(90-DEGREES(ASIN(AD1932/2000))))*SQRT(2*Basic!$C$4*9.81))))*SIN(RADIANS(AK1932)))-19.62*(-Basic!$C$3))))*(SQRT((SIN(RADIANS(90-DEGREES(ASIN(AD1932/2000))))*SQRT(2*Basic!$C$4*9.81)*Tool!$B$125*SIN(RADIANS(90-DEGREES(ASIN(AD1932/2000))))*SQRT(2*Basic!$C$4*9.81)*Tool!$B$125)+(COS(RADIANS(90-DEGREES(ASIN(AD1932/2000))))*SQRT(2*Basic!$C$4*9.81)*COS(RADIANS(90-DEGREES(ASIN(AD1932/2000))))*SQRT(2*Basic!$C$4*9.81))))*COS(RADIANS(AK1932))</f>
        <v>2.1164604124874775</v>
      </c>
    </row>
    <row r="1933" spans="6:45" x14ac:dyDescent="0.3">
      <c r="F1933">
        <v>1931</v>
      </c>
      <c r="G1933" s="31">
        <f t="shared" si="194"/>
        <v>5.6926682585610715</v>
      </c>
      <c r="H1933" s="35">
        <f>Tool!$E$10+('Trajectory Map'!G1933*SIN(RADIANS(90-2*DEGREES(ASIN($D$5/2000))))/COS(RADIANS(90-2*DEGREES(ASIN($D$5/2000))))-('Trajectory Map'!G1933*'Trajectory Map'!G1933/((VLOOKUP($D$5,$AD$3:$AR$2002,15,FALSE)*4*COS(RADIANS(90-2*DEGREES(ASIN($D$5/2000))))*COS(RADIANS(90-2*DEGREES(ASIN($D$5/2000))))))))</f>
        <v>0.40058752397948005</v>
      </c>
      <c r="AD1933" s="33">
        <f t="shared" si="198"/>
        <v>1931</v>
      </c>
      <c r="AE1933" s="33">
        <f t="shared" si="195"/>
        <v>520.80610595498979</v>
      </c>
      <c r="AH1933" s="33">
        <f t="shared" si="196"/>
        <v>74.90602078074302</v>
      </c>
      <c r="AI1933" s="33">
        <f t="shared" si="197"/>
        <v>15.09397921925698</v>
      </c>
      <c r="AK1933" s="75">
        <f t="shared" si="199"/>
        <v>-59.812041561486041</v>
      </c>
      <c r="AN1933" s="64"/>
      <c r="AQ1933" s="64"/>
      <c r="AR1933" s="75">
        <f>(SQRT((SIN(RADIANS(90-DEGREES(ASIN(AD1933/2000))))*SQRT(2*Basic!$C$4*9.81)*Tool!$B$125*SIN(RADIANS(90-DEGREES(ASIN(AD1933/2000))))*SQRT(2*Basic!$C$4*9.81)*Tool!$B$125)+(COS(RADIANS(90-DEGREES(ASIN(AD1933/2000))))*SQRT(2*Basic!$C$4*9.81)*COS(RADIANS(90-DEGREES(ASIN(AD1933/2000))))*SQRT(2*Basic!$C$4*9.81))))*(SQRT((SIN(RADIANS(90-DEGREES(ASIN(AD1933/2000))))*SQRT(2*Basic!$C$4*9.81)*Tool!$B$125*SIN(RADIANS(90-DEGREES(ASIN(AD1933/2000))))*SQRT(2*Basic!$C$4*9.81)*Tool!$B$125)+(COS(RADIANS(90-DEGREES(ASIN(AD1933/2000))))*SQRT(2*Basic!$C$4*9.81)*COS(RADIANS(90-DEGREES(ASIN(AD1933/2000))))*SQRT(2*Basic!$C$4*9.81))))/(2*9.81)</f>
        <v>1.8272835364899995</v>
      </c>
      <c r="AS1933" s="75">
        <f>(1/9.81)*((SQRT((SIN(RADIANS(90-DEGREES(ASIN(AD1933/2000))))*SQRT(2*Basic!$C$4*9.81)*Tool!$B$125*SIN(RADIANS(90-DEGREES(ASIN(AD1933/2000))))*SQRT(2*Basic!$C$4*9.81)*Tool!$B$125)+(COS(RADIANS(90-DEGREES(ASIN(AD1933/2000))))*SQRT(2*Basic!$C$4*9.81)*COS(RADIANS(90-DEGREES(ASIN(AD1933/2000))))*SQRT(2*Basic!$C$4*9.81))))*SIN(RADIANS(AK1933))+(SQRT(((SQRT((SIN(RADIANS(90-DEGREES(ASIN(AD1933/2000))))*SQRT(2*Basic!$C$4*9.81)*Tool!$B$125*SIN(RADIANS(90-DEGREES(ASIN(AD1933/2000))))*SQRT(2*Basic!$C$4*9.81)*Tool!$B$125)+(COS(RADIANS(90-DEGREES(ASIN(AD1933/2000))))*SQRT(2*Basic!$C$4*9.81)*COS(RADIANS(90-DEGREES(ASIN(AD1933/2000))))*SQRT(2*Basic!$C$4*9.81))))*SIN(RADIANS(AK1933))*(SQRT((SIN(RADIANS(90-DEGREES(ASIN(AD1933/2000))))*SQRT(2*Basic!$C$4*9.81)*Tool!$B$125*SIN(RADIANS(90-DEGREES(ASIN(AD1933/2000))))*SQRT(2*Basic!$C$4*9.81)*Tool!$B$125)+(COS(RADIANS(90-DEGREES(ASIN(AD1933/2000))))*SQRT(2*Basic!$C$4*9.81)*COS(RADIANS(90-DEGREES(ASIN(AD1933/2000))))*SQRT(2*Basic!$C$4*9.81))))*SIN(RADIANS(AK1933)))-19.62*(-Basic!$C$3))))*(SQRT((SIN(RADIANS(90-DEGREES(ASIN(AD1933/2000))))*SQRT(2*Basic!$C$4*9.81)*Tool!$B$125*SIN(RADIANS(90-DEGREES(ASIN(AD1933/2000))))*SQRT(2*Basic!$C$4*9.81)*Tool!$B$125)+(COS(RADIANS(90-DEGREES(ASIN(AD1933/2000))))*SQRT(2*Basic!$C$4*9.81)*COS(RADIANS(90-DEGREES(ASIN(AD1933/2000))))*SQRT(2*Basic!$C$4*9.81))))*COS(RADIANS(AK1933))</f>
        <v>2.1009628221865557</v>
      </c>
    </row>
    <row r="1934" spans="6:45" x14ac:dyDescent="0.3">
      <c r="F1934">
        <v>1932</v>
      </c>
      <c r="G1934" s="31">
        <f t="shared" si="194"/>
        <v>5.6956163001242821</v>
      </c>
      <c r="H1934" s="35">
        <f>Tool!$E$10+('Trajectory Map'!G1934*SIN(RADIANS(90-2*DEGREES(ASIN($D$5/2000))))/COS(RADIANS(90-2*DEGREES(ASIN($D$5/2000))))-('Trajectory Map'!G1934*'Trajectory Map'!G1934/((VLOOKUP($D$5,$AD$3:$AR$2002,15,FALSE)*4*COS(RADIANS(90-2*DEGREES(ASIN($D$5/2000))))*COS(RADIANS(90-2*DEGREES(ASIN($D$5/2000))))))))</f>
        <v>0.39435160511713807</v>
      </c>
      <c r="AD1934" s="33">
        <f t="shared" si="198"/>
        <v>1932</v>
      </c>
      <c r="AE1934" s="33">
        <f t="shared" si="195"/>
        <v>517.08413241947392</v>
      </c>
      <c r="AH1934" s="33">
        <f t="shared" si="196"/>
        <v>75.016428913828918</v>
      </c>
      <c r="AI1934" s="33">
        <f t="shared" si="197"/>
        <v>14.983571086171082</v>
      </c>
      <c r="AK1934" s="75">
        <f t="shared" si="199"/>
        <v>-60.032857827657836</v>
      </c>
      <c r="AN1934" s="64"/>
      <c r="AQ1934" s="64"/>
      <c r="AR1934" s="75">
        <f>(SQRT((SIN(RADIANS(90-DEGREES(ASIN(AD1934/2000))))*SQRT(2*Basic!$C$4*9.81)*Tool!$B$125*SIN(RADIANS(90-DEGREES(ASIN(AD1934/2000))))*SQRT(2*Basic!$C$4*9.81)*Tool!$B$125)+(COS(RADIANS(90-DEGREES(ASIN(AD1934/2000))))*SQRT(2*Basic!$C$4*9.81)*COS(RADIANS(90-DEGREES(ASIN(AD1934/2000))))*SQRT(2*Basic!$C$4*9.81))))*(SQRT((SIN(RADIANS(90-DEGREES(ASIN(AD1934/2000))))*SQRT(2*Basic!$C$4*9.81)*Tool!$B$125*SIN(RADIANS(90-DEGREES(ASIN(AD1934/2000))))*SQRT(2*Basic!$C$4*9.81)*Tool!$B$125)+(COS(RADIANS(90-DEGREES(ASIN(AD1934/2000))))*SQRT(2*Basic!$C$4*9.81)*COS(RADIANS(90-DEGREES(ASIN(AD1934/2000))))*SQRT(2*Basic!$C$4*9.81))))/(2*9.81)</f>
        <v>1.8283191681599995</v>
      </c>
      <c r="AS1934" s="75">
        <f>(1/9.81)*((SQRT((SIN(RADIANS(90-DEGREES(ASIN(AD1934/2000))))*SQRT(2*Basic!$C$4*9.81)*Tool!$B$125*SIN(RADIANS(90-DEGREES(ASIN(AD1934/2000))))*SQRT(2*Basic!$C$4*9.81)*Tool!$B$125)+(COS(RADIANS(90-DEGREES(ASIN(AD1934/2000))))*SQRT(2*Basic!$C$4*9.81)*COS(RADIANS(90-DEGREES(ASIN(AD1934/2000))))*SQRT(2*Basic!$C$4*9.81))))*SIN(RADIANS(AK1934))+(SQRT(((SQRT((SIN(RADIANS(90-DEGREES(ASIN(AD1934/2000))))*SQRT(2*Basic!$C$4*9.81)*Tool!$B$125*SIN(RADIANS(90-DEGREES(ASIN(AD1934/2000))))*SQRT(2*Basic!$C$4*9.81)*Tool!$B$125)+(COS(RADIANS(90-DEGREES(ASIN(AD1934/2000))))*SQRT(2*Basic!$C$4*9.81)*COS(RADIANS(90-DEGREES(ASIN(AD1934/2000))))*SQRT(2*Basic!$C$4*9.81))))*SIN(RADIANS(AK1934))*(SQRT((SIN(RADIANS(90-DEGREES(ASIN(AD1934/2000))))*SQRT(2*Basic!$C$4*9.81)*Tool!$B$125*SIN(RADIANS(90-DEGREES(ASIN(AD1934/2000))))*SQRT(2*Basic!$C$4*9.81)*Tool!$B$125)+(COS(RADIANS(90-DEGREES(ASIN(AD1934/2000))))*SQRT(2*Basic!$C$4*9.81)*COS(RADIANS(90-DEGREES(ASIN(AD1934/2000))))*SQRT(2*Basic!$C$4*9.81))))*SIN(RADIANS(AK1934)))-19.62*(-Basic!$C$3))))*(SQRT((SIN(RADIANS(90-DEGREES(ASIN(AD1934/2000))))*SQRT(2*Basic!$C$4*9.81)*Tool!$B$125*SIN(RADIANS(90-DEGREES(ASIN(AD1934/2000))))*SQRT(2*Basic!$C$4*9.81)*Tool!$B$125)+(COS(RADIANS(90-DEGREES(ASIN(AD1934/2000))))*SQRT(2*Basic!$C$4*9.81)*COS(RADIANS(90-DEGREES(ASIN(AD1934/2000))))*SQRT(2*Basic!$C$4*9.81))))*COS(RADIANS(AK1934))</f>
        <v>2.0853578369286607</v>
      </c>
    </row>
    <row r="1935" spans="6:45" x14ac:dyDescent="0.3">
      <c r="F1935">
        <v>1933</v>
      </c>
      <c r="G1935" s="31">
        <f t="shared" si="194"/>
        <v>5.6985643416874936</v>
      </c>
      <c r="H1935" s="35">
        <f>Tool!$E$10+('Trajectory Map'!G1935*SIN(RADIANS(90-2*DEGREES(ASIN($D$5/2000))))/COS(RADIANS(90-2*DEGREES(ASIN($D$5/2000))))-('Trajectory Map'!G1935*'Trajectory Map'!G1935/((VLOOKUP($D$5,$AD$3:$AR$2002,15,FALSE)*4*COS(RADIANS(90-2*DEGREES(ASIN($D$5/2000))))*COS(RADIANS(90-2*DEGREES(ASIN($D$5/2000))))))))</f>
        <v>0.38811223266128003</v>
      </c>
      <c r="AD1935" s="33">
        <f t="shared" si="198"/>
        <v>1933</v>
      </c>
      <c r="AE1935" s="33">
        <f t="shared" si="195"/>
        <v>513.3332251082137</v>
      </c>
      <c r="AH1935" s="33">
        <f t="shared" si="196"/>
        <v>75.12763775771505</v>
      </c>
      <c r="AI1935" s="33">
        <f t="shared" si="197"/>
        <v>14.87236224228495</v>
      </c>
      <c r="AK1935" s="75">
        <f t="shared" si="199"/>
        <v>-60.2552755154301</v>
      </c>
      <c r="AN1935" s="64"/>
      <c r="AQ1935" s="64"/>
      <c r="AR1935" s="75">
        <f>(SQRT((SIN(RADIANS(90-DEGREES(ASIN(AD1935/2000))))*SQRT(2*Basic!$C$4*9.81)*Tool!$B$125*SIN(RADIANS(90-DEGREES(ASIN(AD1935/2000))))*SQRT(2*Basic!$C$4*9.81)*Tool!$B$125)+(COS(RADIANS(90-DEGREES(ASIN(AD1935/2000))))*SQRT(2*Basic!$C$4*9.81)*COS(RADIANS(90-DEGREES(ASIN(AD1935/2000))))*SQRT(2*Basic!$C$4*9.81))))*(SQRT((SIN(RADIANS(90-DEGREES(ASIN(AD1935/2000))))*SQRT(2*Basic!$C$4*9.81)*Tool!$B$125*SIN(RADIANS(90-DEGREES(ASIN(AD1935/2000))))*SQRT(2*Basic!$C$4*9.81)*Tool!$B$125)+(COS(RADIANS(90-DEGREES(ASIN(AD1935/2000))))*SQRT(2*Basic!$C$4*9.81)*COS(RADIANS(90-DEGREES(ASIN(AD1935/2000))))*SQRT(2*Basic!$C$4*9.81))))/(2*9.81)</f>
        <v>1.8293553360099992</v>
      </c>
      <c r="AS1935" s="75">
        <f>(1/9.81)*((SQRT((SIN(RADIANS(90-DEGREES(ASIN(AD1935/2000))))*SQRT(2*Basic!$C$4*9.81)*Tool!$B$125*SIN(RADIANS(90-DEGREES(ASIN(AD1935/2000))))*SQRT(2*Basic!$C$4*9.81)*Tool!$B$125)+(COS(RADIANS(90-DEGREES(ASIN(AD1935/2000))))*SQRT(2*Basic!$C$4*9.81)*COS(RADIANS(90-DEGREES(ASIN(AD1935/2000))))*SQRT(2*Basic!$C$4*9.81))))*SIN(RADIANS(AK1935))+(SQRT(((SQRT((SIN(RADIANS(90-DEGREES(ASIN(AD1935/2000))))*SQRT(2*Basic!$C$4*9.81)*Tool!$B$125*SIN(RADIANS(90-DEGREES(ASIN(AD1935/2000))))*SQRT(2*Basic!$C$4*9.81)*Tool!$B$125)+(COS(RADIANS(90-DEGREES(ASIN(AD1935/2000))))*SQRT(2*Basic!$C$4*9.81)*COS(RADIANS(90-DEGREES(ASIN(AD1935/2000))))*SQRT(2*Basic!$C$4*9.81))))*SIN(RADIANS(AK1935))*(SQRT((SIN(RADIANS(90-DEGREES(ASIN(AD1935/2000))))*SQRT(2*Basic!$C$4*9.81)*Tool!$B$125*SIN(RADIANS(90-DEGREES(ASIN(AD1935/2000))))*SQRT(2*Basic!$C$4*9.81)*Tool!$B$125)+(COS(RADIANS(90-DEGREES(ASIN(AD1935/2000))))*SQRT(2*Basic!$C$4*9.81)*COS(RADIANS(90-DEGREES(ASIN(AD1935/2000))))*SQRT(2*Basic!$C$4*9.81))))*SIN(RADIANS(AK1935)))-19.62*(-Basic!$C$3))))*(SQRT((SIN(RADIANS(90-DEGREES(ASIN(AD1935/2000))))*SQRT(2*Basic!$C$4*9.81)*Tool!$B$125*SIN(RADIANS(90-DEGREES(ASIN(AD1935/2000))))*SQRT(2*Basic!$C$4*9.81)*Tool!$B$125)+(COS(RADIANS(90-DEGREES(ASIN(AD1935/2000))))*SQRT(2*Basic!$C$4*9.81)*COS(RADIANS(90-DEGREES(ASIN(AD1935/2000))))*SQRT(2*Basic!$C$4*9.81))))*COS(RADIANS(AK1935))</f>
        <v>2.0696431098074974</v>
      </c>
    </row>
    <row r="1936" spans="6:45" x14ac:dyDescent="0.3">
      <c r="F1936">
        <v>1934</v>
      </c>
      <c r="G1936" s="31">
        <f t="shared" si="194"/>
        <v>5.7015123832507051</v>
      </c>
      <c r="H1936" s="35">
        <f>Tool!$E$10+('Trajectory Map'!G1936*SIN(RADIANS(90-2*DEGREES(ASIN($D$5/2000))))/COS(RADIANS(90-2*DEGREES(ASIN($D$5/2000))))-('Trajectory Map'!G1936*'Trajectory Map'!G1936/((VLOOKUP($D$5,$AD$3:$AR$2002,15,FALSE)*4*COS(RADIANS(90-2*DEGREES(ASIN($D$5/2000))))*COS(RADIANS(90-2*DEGREES(ASIN($D$5/2000))))))))</f>
        <v>0.38186940661190683</v>
      </c>
      <c r="AD1936" s="33">
        <f t="shared" si="198"/>
        <v>1934</v>
      </c>
      <c r="AE1936" s="33">
        <f t="shared" si="195"/>
        <v>509.55274506178455</v>
      </c>
      <c r="AH1936" s="33">
        <f t="shared" si="196"/>
        <v>75.239665418530521</v>
      </c>
      <c r="AI1936" s="33">
        <f t="shared" si="197"/>
        <v>14.760334581469479</v>
      </c>
      <c r="AK1936" s="75">
        <f t="shared" si="199"/>
        <v>-60.479330837061042</v>
      </c>
      <c r="AN1936" s="64"/>
      <c r="AQ1936" s="64"/>
      <c r="AR1936" s="75">
        <f>(SQRT((SIN(RADIANS(90-DEGREES(ASIN(AD1936/2000))))*SQRT(2*Basic!$C$4*9.81)*Tool!$B$125*SIN(RADIANS(90-DEGREES(ASIN(AD1936/2000))))*SQRT(2*Basic!$C$4*9.81)*Tool!$B$125)+(COS(RADIANS(90-DEGREES(ASIN(AD1936/2000))))*SQRT(2*Basic!$C$4*9.81)*COS(RADIANS(90-DEGREES(ASIN(AD1936/2000))))*SQRT(2*Basic!$C$4*9.81))))*(SQRT((SIN(RADIANS(90-DEGREES(ASIN(AD1936/2000))))*SQRT(2*Basic!$C$4*9.81)*Tool!$B$125*SIN(RADIANS(90-DEGREES(ASIN(AD1936/2000))))*SQRT(2*Basic!$C$4*9.81)*Tool!$B$125)+(COS(RADIANS(90-DEGREES(ASIN(AD1936/2000))))*SQRT(2*Basic!$C$4*9.81)*COS(RADIANS(90-DEGREES(ASIN(AD1936/2000))))*SQRT(2*Basic!$C$4*9.81))))/(2*9.81)</f>
        <v>1.8303920400400007</v>
      </c>
      <c r="AS1936" s="75">
        <f>(1/9.81)*((SQRT((SIN(RADIANS(90-DEGREES(ASIN(AD1936/2000))))*SQRT(2*Basic!$C$4*9.81)*Tool!$B$125*SIN(RADIANS(90-DEGREES(ASIN(AD1936/2000))))*SQRT(2*Basic!$C$4*9.81)*Tool!$B$125)+(COS(RADIANS(90-DEGREES(ASIN(AD1936/2000))))*SQRT(2*Basic!$C$4*9.81)*COS(RADIANS(90-DEGREES(ASIN(AD1936/2000))))*SQRT(2*Basic!$C$4*9.81))))*SIN(RADIANS(AK1936))+(SQRT(((SQRT((SIN(RADIANS(90-DEGREES(ASIN(AD1936/2000))))*SQRT(2*Basic!$C$4*9.81)*Tool!$B$125*SIN(RADIANS(90-DEGREES(ASIN(AD1936/2000))))*SQRT(2*Basic!$C$4*9.81)*Tool!$B$125)+(COS(RADIANS(90-DEGREES(ASIN(AD1936/2000))))*SQRT(2*Basic!$C$4*9.81)*COS(RADIANS(90-DEGREES(ASIN(AD1936/2000))))*SQRT(2*Basic!$C$4*9.81))))*SIN(RADIANS(AK1936))*(SQRT((SIN(RADIANS(90-DEGREES(ASIN(AD1936/2000))))*SQRT(2*Basic!$C$4*9.81)*Tool!$B$125*SIN(RADIANS(90-DEGREES(ASIN(AD1936/2000))))*SQRT(2*Basic!$C$4*9.81)*Tool!$B$125)+(COS(RADIANS(90-DEGREES(ASIN(AD1936/2000))))*SQRT(2*Basic!$C$4*9.81)*COS(RADIANS(90-DEGREES(ASIN(AD1936/2000))))*SQRT(2*Basic!$C$4*9.81))))*SIN(RADIANS(AK1936)))-19.62*(-Basic!$C$3))))*(SQRT((SIN(RADIANS(90-DEGREES(ASIN(AD1936/2000))))*SQRT(2*Basic!$C$4*9.81)*Tool!$B$125*SIN(RADIANS(90-DEGREES(ASIN(AD1936/2000))))*SQRT(2*Basic!$C$4*9.81)*Tool!$B$125)+(COS(RADIANS(90-DEGREES(ASIN(AD1936/2000))))*SQRT(2*Basic!$C$4*9.81)*COS(RADIANS(90-DEGREES(ASIN(AD1936/2000))))*SQRT(2*Basic!$C$4*9.81))))*COS(RADIANS(AK1936))</f>
        <v>2.0538162044395643</v>
      </c>
    </row>
    <row r="1937" spans="6:45" x14ac:dyDescent="0.3">
      <c r="F1937">
        <v>1935</v>
      </c>
      <c r="G1937" s="31">
        <f t="shared" si="194"/>
        <v>5.7044604248139166</v>
      </c>
      <c r="H1937" s="35">
        <f>Tool!$E$10+('Trajectory Map'!G1937*SIN(RADIANS(90-2*DEGREES(ASIN($D$5/2000))))/COS(RADIANS(90-2*DEGREES(ASIN($D$5/2000))))-('Trajectory Map'!G1937*'Trajectory Map'!G1937/((VLOOKUP($D$5,$AD$3:$AR$2002,15,FALSE)*4*COS(RADIANS(90-2*DEGREES(ASIN($D$5/2000))))*COS(RADIANS(90-2*DEGREES(ASIN($D$5/2000))))))))</f>
        <v>0.375623126969022</v>
      </c>
      <c r="AD1937" s="33">
        <f t="shared" si="198"/>
        <v>1935</v>
      </c>
      <c r="AE1937" s="33">
        <f t="shared" si="195"/>
        <v>505.74202910179417</v>
      </c>
      <c r="AH1937" s="33">
        <f t="shared" si="196"/>
        <v>75.352530691638592</v>
      </c>
      <c r="AI1937" s="33">
        <f t="shared" si="197"/>
        <v>14.647469308361408</v>
      </c>
      <c r="AK1937" s="75">
        <f t="shared" si="199"/>
        <v>-60.705061383277183</v>
      </c>
      <c r="AN1937" s="64"/>
      <c r="AQ1937" s="64"/>
      <c r="AR1937" s="75">
        <f>(SQRT((SIN(RADIANS(90-DEGREES(ASIN(AD1937/2000))))*SQRT(2*Basic!$C$4*9.81)*Tool!$B$125*SIN(RADIANS(90-DEGREES(ASIN(AD1937/2000))))*SQRT(2*Basic!$C$4*9.81)*Tool!$B$125)+(COS(RADIANS(90-DEGREES(ASIN(AD1937/2000))))*SQRT(2*Basic!$C$4*9.81)*COS(RADIANS(90-DEGREES(ASIN(AD1937/2000))))*SQRT(2*Basic!$C$4*9.81))))*(SQRT((SIN(RADIANS(90-DEGREES(ASIN(AD1937/2000))))*SQRT(2*Basic!$C$4*9.81)*Tool!$B$125*SIN(RADIANS(90-DEGREES(ASIN(AD1937/2000))))*SQRT(2*Basic!$C$4*9.81)*Tool!$B$125)+(COS(RADIANS(90-DEGREES(ASIN(AD1937/2000))))*SQRT(2*Basic!$C$4*9.81)*COS(RADIANS(90-DEGREES(ASIN(AD1937/2000))))*SQRT(2*Basic!$C$4*9.81))))/(2*9.81)</f>
        <v>1.8314292802500003</v>
      </c>
      <c r="AS1937" s="75">
        <f>(1/9.81)*((SQRT((SIN(RADIANS(90-DEGREES(ASIN(AD1937/2000))))*SQRT(2*Basic!$C$4*9.81)*Tool!$B$125*SIN(RADIANS(90-DEGREES(ASIN(AD1937/2000))))*SQRT(2*Basic!$C$4*9.81)*Tool!$B$125)+(COS(RADIANS(90-DEGREES(ASIN(AD1937/2000))))*SQRT(2*Basic!$C$4*9.81)*COS(RADIANS(90-DEGREES(ASIN(AD1937/2000))))*SQRT(2*Basic!$C$4*9.81))))*SIN(RADIANS(AK1937))+(SQRT(((SQRT((SIN(RADIANS(90-DEGREES(ASIN(AD1937/2000))))*SQRT(2*Basic!$C$4*9.81)*Tool!$B$125*SIN(RADIANS(90-DEGREES(ASIN(AD1937/2000))))*SQRT(2*Basic!$C$4*9.81)*Tool!$B$125)+(COS(RADIANS(90-DEGREES(ASIN(AD1937/2000))))*SQRT(2*Basic!$C$4*9.81)*COS(RADIANS(90-DEGREES(ASIN(AD1937/2000))))*SQRT(2*Basic!$C$4*9.81))))*SIN(RADIANS(AK1937))*(SQRT((SIN(RADIANS(90-DEGREES(ASIN(AD1937/2000))))*SQRT(2*Basic!$C$4*9.81)*Tool!$B$125*SIN(RADIANS(90-DEGREES(ASIN(AD1937/2000))))*SQRT(2*Basic!$C$4*9.81)*Tool!$B$125)+(COS(RADIANS(90-DEGREES(ASIN(AD1937/2000))))*SQRT(2*Basic!$C$4*9.81)*COS(RADIANS(90-DEGREES(ASIN(AD1937/2000))))*SQRT(2*Basic!$C$4*9.81))))*SIN(RADIANS(AK1937)))-19.62*(-Basic!$C$3))))*(SQRT((SIN(RADIANS(90-DEGREES(ASIN(AD1937/2000))))*SQRT(2*Basic!$C$4*9.81)*Tool!$B$125*SIN(RADIANS(90-DEGREES(ASIN(AD1937/2000))))*SQRT(2*Basic!$C$4*9.81)*Tool!$B$125)+(COS(RADIANS(90-DEGREES(ASIN(AD1937/2000))))*SQRT(2*Basic!$C$4*9.81)*COS(RADIANS(90-DEGREES(ASIN(AD1937/2000))))*SQRT(2*Basic!$C$4*9.81))))*COS(RADIANS(AK1937))</f>
        <v>2.0378745901863238</v>
      </c>
    </row>
    <row r="1938" spans="6:45" x14ac:dyDescent="0.3">
      <c r="F1938">
        <v>1936</v>
      </c>
      <c r="G1938" s="31">
        <f t="shared" si="194"/>
        <v>5.7074084663771281</v>
      </c>
      <c r="H1938" s="35">
        <f>Tool!$E$10+('Trajectory Map'!G1938*SIN(RADIANS(90-2*DEGREES(ASIN($D$5/2000))))/COS(RADIANS(90-2*DEGREES(ASIN($D$5/2000))))-('Trajectory Map'!G1938*'Trajectory Map'!G1938/((VLOOKUP($D$5,$AD$3:$AR$2002,15,FALSE)*4*COS(RADIANS(90-2*DEGREES(ASIN($D$5/2000))))*COS(RADIANS(90-2*DEGREES(ASIN($D$5/2000))))))))</f>
        <v>0.36937339373262112</v>
      </c>
      <c r="AD1938" s="33">
        <f t="shared" si="198"/>
        <v>1936</v>
      </c>
      <c r="AE1938" s="33">
        <f t="shared" si="195"/>
        <v>501.90038852345992</v>
      </c>
      <c r="AH1938" s="33">
        <f t="shared" si="196"/>
        <v>75.466253098915033</v>
      </c>
      <c r="AI1938" s="33">
        <f t="shared" si="197"/>
        <v>14.533746901084967</v>
      </c>
      <c r="AK1938" s="75">
        <f t="shared" si="199"/>
        <v>-60.932506197830065</v>
      </c>
      <c r="AN1938" s="64"/>
      <c r="AQ1938" s="64"/>
      <c r="AR1938" s="75">
        <f>(SQRT((SIN(RADIANS(90-DEGREES(ASIN(AD1938/2000))))*SQRT(2*Basic!$C$4*9.81)*Tool!$B$125*SIN(RADIANS(90-DEGREES(ASIN(AD1938/2000))))*SQRT(2*Basic!$C$4*9.81)*Tool!$B$125)+(COS(RADIANS(90-DEGREES(ASIN(AD1938/2000))))*SQRT(2*Basic!$C$4*9.81)*COS(RADIANS(90-DEGREES(ASIN(AD1938/2000))))*SQRT(2*Basic!$C$4*9.81))))*(SQRT((SIN(RADIANS(90-DEGREES(ASIN(AD1938/2000))))*SQRT(2*Basic!$C$4*9.81)*Tool!$B$125*SIN(RADIANS(90-DEGREES(ASIN(AD1938/2000))))*SQRT(2*Basic!$C$4*9.81)*Tool!$B$125)+(COS(RADIANS(90-DEGREES(ASIN(AD1938/2000))))*SQRT(2*Basic!$C$4*9.81)*COS(RADIANS(90-DEGREES(ASIN(AD1938/2000))))*SQRT(2*Basic!$C$4*9.81))))/(2*9.81)</f>
        <v>1.8324670566400001</v>
      </c>
      <c r="AS1938" s="75">
        <f>(1/9.81)*((SQRT((SIN(RADIANS(90-DEGREES(ASIN(AD1938/2000))))*SQRT(2*Basic!$C$4*9.81)*Tool!$B$125*SIN(RADIANS(90-DEGREES(ASIN(AD1938/2000))))*SQRT(2*Basic!$C$4*9.81)*Tool!$B$125)+(COS(RADIANS(90-DEGREES(ASIN(AD1938/2000))))*SQRT(2*Basic!$C$4*9.81)*COS(RADIANS(90-DEGREES(ASIN(AD1938/2000))))*SQRT(2*Basic!$C$4*9.81))))*SIN(RADIANS(AK1938))+(SQRT(((SQRT((SIN(RADIANS(90-DEGREES(ASIN(AD1938/2000))))*SQRT(2*Basic!$C$4*9.81)*Tool!$B$125*SIN(RADIANS(90-DEGREES(ASIN(AD1938/2000))))*SQRT(2*Basic!$C$4*9.81)*Tool!$B$125)+(COS(RADIANS(90-DEGREES(ASIN(AD1938/2000))))*SQRT(2*Basic!$C$4*9.81)*COS(RADIANS(90-DEGREES(ASIN(AD1938/2000))))*SQRT(2*Basic!$C$4*9.81))))*SIN(RADIANS(AK1938))*(SQRT((SIN(RADIANS(90-DEGREES(ASIN(AD1938/2000))))*SQRT(2*Basic!$C$4*9.81)*Tool!$B$125*SIN(RADIANS(90-DEGREES(ASIN(AD1938/2000))))*SQRT(2*Basic!$C$4*9.81)*Tool!$B$125)+(COS(RADIANS(90-DEGREES(ASIN(AD1938/2000))))*SQRT(2*Basic!$C$4*9.81)*COS(RADIANS(90-DEGREES(ASIN(AD1938/2000))))*SQRT(2*Basic!$C$4*9.81))))*SIN(RADIANS(AK1938)))-19.62*(-Basic!$C$3))))*(SQRT((SIN(RADIANS(90-DEGREES(ASIN(AD1938/2000))))*SQRT(2*Basic!$C$4*9.81)*Tool!$B$125*SIN(RADIANS(90-DEGREES(ASIN(AD1938/2000))))*SQRT(2*Basic!$C$4*9.81)*Tool!$B$125)+(COS(RADIANS(90-DEGREES(ASIN(AD1938/2000))))*SQRT(2*Basic!$C$4*9.81)*COS(RADIANS(90-DEGREES(ASIN(AD1938/2000))))*SQRT(2*Basic!$C$4*9.81))))*COS(RADIANS(AK1938))</f>
        <v>2.0218156370438241</v>
      </c>
    </row>
    <row r="1939" spans="6:45" x14ac:dyDescent="0.3">
      <c r="F1939">
        <v>1937</v>
      </c>
      <c r="G1939" s="31">
        <f t="shared" si="194"/>
        <v>5.7103565079403387</v>
      </c>
      <c r="H1939" s="35">
        <f>Tool!$E$10+('Trajectory Map'!G1939*SIN(RADIANS(90-2*DEGREES(ASIN($D$5/2000))))/COS(RADIANS(90-2*DEGREES(ASIN($D$5/2000))))-('Trajectory Map'!G1939*'Trajectory Map'!G1939/((VLOOKUP($D$5,$AD$3:$AR$2002,15,FALSE)*4*COS(RADIANS(90-2*DEGREES(ASIN($D$5/2000))))*COS(RADIANS(90-2*DEGREES(ASIN($D$5/2000))))))))</f>
        <v>0.36312020690270863</v>
      </c>
      <c r="AD1939" s="33">
        <f t="shared" si="198"/>
        <v>1937</v>
      </c>
      <c r="AE1939" s="33">
        <f t="shared" si="195"/>
        <v>498.02710769595666</v>
      </c>
      <c r="AH1939" s="33">
        <f t="shared" si="196"/>
        <v>75.580852928659411</v>
      </c>
      <c r="AI1939" s="33">
        <f t="shared" si="197"/>
        <v>14.419147071340589</v>
      </c>
      <c r="AK1939" s="75">
        <f t="shared" si="199"/>
        <v>-61.161705857318822</v>
      </c>
      <c r="AN1939" s="64"/>
      <c r="AQ1939" s="64"/>
      <c r="AR1939" s="75">
        <f>(SQRT((SIN(RADIANS(90-DEGREES(ASIN(AD1939/2000))))*SQRT(2*Basic!$C$4*9.81)*Tool!$B$125*SIN(RADIANS(90-DEGREES(ASIN(AD1939/2000))))*SQRT(2*Basic!$C$4*9.81)*Tool!$B$125)+(COS(RADIANS(90-DEGREES(ASIN(AD1939/2000))))*SQRT(2*Basic!$C$4*9.81)*COS(RADIANS(90-DEGREES(ASIN(AD1939/2000))))*SQRT(2*Basic!$C$4*9.81))))*(SQRT((SIN(RADIANS(90-DEGREES(ASIN(AD1939/2000))))*SQRT(2*Basic!$C$4*9.81)*Tool!$B$125*SIN(RADIANS(90-DEGREES(ASIN(AD1939/2000))))*SQRT(2*Basic!$C$4*9.81)*Tool!$B$125)+(COS(RADIANS(90-DEGREES(ASIN(AD1939/2000))))*SQRT(2*Basic!$C$4*9.81)*COS(RADIANS(90-DEGREES(ASIN(AD1939/2000))))*SQRT(2*Basic!$C$4*9.81))))/(2*9.81)</f>
        <v>1.8335053692100003</v>
      </c>
      <c r="AS1939" s="75">
        <f>(1/9.81)*((SQRT((SIN(RADIANS(90-DEGREES(ASIN(AD1939/2000))))*SQRT(2*Basic!$C$4*9.81)*Tool!$B$125*SIN(RADIANS(90-DEGREES(ASIN(AD1939/2000))))*SQRT(2*Basic!$C$4*9.81)*Tool!$B$125)+(COS(RADIANS(90-DEGREES(ASIN(AD1939/2000))))*SQRT(2*Basic!$C$4*9.81)*COS(RADIANS(90-DEGREES(ASIN(AD1939/2000))))*SQRT(2*Basic!$C$4*9.81))))*SIN(RADIANS(AK1939))+(SQRT(((SQRT((SIN(RADIANS(90-DEGREES(ASIN(AD1939/2000))))*SQRT(2*Basic!$C$4*9.81)*Tool!$B$125*SIN(RADIANS(90-DEGREES(ASIN(AD1939/2000))))*SQRT(2*Basic!$C$4*9.81)*Tool!$B$125)+(COS(RADIANS(90-DEGREES(ASIN(AD1939/2000))))*SQRT(2*Basic!$C$4*9.81)*COS(RADIANS(90-DEGREES(ASIN(AD1939/2000))))*SQRT(2*Basic!$C$4*9.81))))*SIN(RADIANS(AK1939))*(SQRT((SIN(RADIANS(90-DEGREES(ASIN(AD1939/2000))))*SQRT(2*Basic!$C$4*9.81)*Tool!$B$125*SIN(RADIANS(90-DEGREES(ASIN(AD1939/2000))))*SQRT(2*Basic!$C$4*9.81)*Tool!$B$125)+(COS(RADIANS(90-DEGREES(ASIN(AD1939/2000))))*SQRT(2*Basic!$C$4*9.81)*COS(RADIANS(90-DEGREES(ASIN(AD1939/2000))))*SQRT(2*Basic!$C$4*9.81))))*SIN(RADIANS(AK1939)))-19.62*(-Basic!$C$3))))*(SQRT((SIN(RADIANS(90-DEGREES(ASIN(AD1939/2000))))*SQRT(2*Basic!$C$4*9.81)*Tool!$B$125*SIN(RADIANS(90-DEGREES(ASIN(AD1939/2000))))*SQRT(2*Basic!$C$4*9.81)*Tool!$B$125)+(COS(RADIANS(90-DEGREES(ASIN(AD1939/2000))))*SQRT(2*Basic!$C$4*9.81)*COS(RADIANS(90-DEGREES(ASIN(AD1939/2000))))*SQRT(2*Basic!$C$4*9.81))))*COS(RADIANS(AK1939))</f>
        <v>2.0056366101708965</v>
      </c>
    </row>
    <row r="1940" spans="6:45" x14ac:dyDescent="0.3">
      <c r="F1940">
        <v>1938</v>
      </c>
      <c r="G1940" s="31">
        <f t="shared" si="194"/>
        <v>5.7133045495035502</v>
      </c>
      <c r="H1940" s="35">
        <f>Tool!$E$10+('Trajectory Map'!G1940*SIN(RADIANS(90-2*DEGREES(ASIN($D$5/2000))))/COS(RADIANS(90-2*DEGREES(ASIN($D$5/2000))))-('Trajectory Map'!G1940*'Trajectory Map'!G1940/((VLOOKUP($D$5,$AD$3:$AR$2002,15,FALSE)*4*COS(RADIANS(90-2*DEGREES(ASIN($D$5/2000))))*COS(RADIANS(90-2*DEGREES(ASIN($D$5/2000))))))))</f>
        <v>0.35686356647927919</v>
      </c>
      <c r="AD1940" s="33">
        <f t="shared" si="198"/>
        <v>1938</v>
      </c>
      <c r="AE1940" s="33">
        <f t="shared" si="195"/>
        <v>494.12144256245347</v>
      </c>
      <c r="AH1940" s="33">
        <f t="shared" si="196"/>
        <v>75.696351278369448</v>
      </c>
      <c r="AI1940" s="33">
        <f t="shared" si="197"/>
        <v>14.303648721630552</v>
      </c>
      <c r="AK1940" s="75">
        <f t="shared" si="199"/>
        <v>-61.392702556738897</v>
      </c>
      <c r="AN1940" s="64"/>
      <c r="AQ1940" s="64"/>
      <c r="AR1940" s="75">
        <f>(SQRT((SIN(RADIANS(90-DEGREES(ASIN(AD1940/2000))))*SQRT(2*Basic!$C$4*9.81)*Tool!$B$125*SIN(RADIANS(90-DEGREES(ASIN(AD1940/2000))))*SQRT(2*Basic!$C$4*9.81)*Tool!$B$125)+(COS(RADIANS(90-DEGREES(ASIN(AD1940/2000))))*SQRT(2*Basic!$C$4*9.81)*COS(RADIANS(90-DEGREES(ASIN(AD1940/2000))))*SQRT(2*Basic!$C$4*9.81))))*(SQRT((SIN(RADIANS(90-DEGREES(ASIN(AD1940/2000))))*SQRT(2*Basic!$C$4*9.81)*Tool!$B$125*SIN(RADIANS(90-DEGREES(ASIN(AD1940/2000))))*SQRT(2*Basic!$C$4*9.81)*Tool!$B$125)+(COS(RADIANS(90-DEGREES(ASIN(AD1940/2000))))*SQRT(2*Basic!$C$4*9.81)*COS(RADIANS(90-DEGREES(ASIN(AD1940/2000))))*SQRT(2*Basic!$C$4*9.81))))/(2*9.81)</f>
        <v>1.83454421796</v>
      </c>
      <c r="AS1940" s="75">
        <f>(1/9.81)*((SQRT((SIN(RADIANS(90-DEGREES(ASIN(AD1940/2000))))*SQRT(2*Basic!$C$4*9.81)*Tool!$B$125*SIN(RADIANS(90-DEGREES(ASIN(AD1940/2000))))*SQRT(2*Basic!$C$4*9.81)*Tool!$B$125)+(COS(RADIANS(90-DEGREES(ASIN(AD1940/2000))))*SQRT(2*Basic!$C$4*9.81)*COS(RADIANS(90-DEGREES(ASIN(AD1940/2000))))*SQRT(2*Basic!$C$4*9.81))))*SIN(RADIANS(AK1940))+(SQRT(((SQRT((SIN(RADIANS(90-DEGREES(ASIN(AD1940/2000))))*SQRT(2*Basic!$C$4*9.81)*Tool!$B$125*SIN(RADIANS(90-DEGREES(ASIN(AD1940/2000))))*SQRT(2*Basic!$C$4*9.81)*Tool!$B$125)+(COS(RADIANS(90-DEGREES(ASIN(AD1940/2000))))*SQRT(2*Basic!$C$4*9.81)*COS(RADIANS(90-DEGREES(ASIN(AD1940/2000))))*SQRT(2*Basic!$C$4*9.81))))*SIN(RADIANS(AK1940))*(SQRT((SIN(RADIANS(90-DEGREES(ASIN(AD1940/2000))))*SQRT(2*Basic!$C$4*9.81)*Tool!$B$125*SIN(RADIANS(90-DEGREES(ASIN(AD1940/2000))))*SQRT(2*Basic!$C$4*9.81)*Tool!$B$125)+(COS(RADIANS(90-DEGREES(ASIN(AD1940/2000))))*SQRT(2*Basic!$C$4*9.81)*COS(RADIANS(90-DEGREES(ASIN(AD1940/2000))))*SQRT(2*Basic!$C$4*9.81))))*SIN(RADIANS(AK1940)))-19.62*(-Basic!$C$3))))*(SQRT((SIN(RADIANS(90-DEGREES(ASIN(AD1940/2000))))*SQRT(2*Basic!$C$4*9.81)*Tool!$B$125*SIN(RADIANS(90-DEGREES(ASIN(AD1940/2000))))*SQRT(2*Basic!$C$4*9.81)*Tool!$B$125)+(COS(RADIANS(90-DEGREES(ASIN(AD1940/2000))))*SQRT(2*Basic!$C$4*9.81)*COS(RADIANS(90-DEGREES(ASIN(AD1940/2000))))*SQRT(2*Basic!$C$4*9.81))))*COS(RADIANS(AK1940))</f>
        <v>1.9893346640243266</v>
      </c>
    </row>
    <row r="1941" spans="6:45" x14ac:dyDescent="0.3">
      <c r="F1941">
        <v>1939</v>
      </c>
      <c r="G1941" s="31">
        <f t="shared" si="194"/>
        <v>5.7162525910667616</v>
      </c>
      <c r="H1941" s="35">
        <f>Tool!$E$10+('Trajectory Map'!G1941*SIN(RADIANS(90-2*DEGREES(ASIN($D$5/2000))))/COS(RADIANS(90-2*DEGREES(ASIN($D$5/2000))))-('Trajectory Map'!G1941*'Trajectory Map'!G1941/((VLOOKUP($D$5,$AD$3:$AR$2002,15,FALSE)*4*COS(RADIANS(90-2*DEGREES(ASIN($D$5/2000))))*COS(RADIANS(90-2*DEGREES(ASIN($D$5/2000))))))))</f>
        <v>0.35060347246233636</v>
      </c>
      <c r="AD1941" s="33">
        <f t="shared" si="198"/>
        <v>1939</v>
      </c>
      <c r="AE1941" s="33">
        <f t="shared" si="195"/>
        <v>490.18261903090769</v>
      </c>
      <c r="AH1941" s="33">
        <f t="shared" si="196"/>
        <v>75.812770100634197</v>
      </c>
      <c r="AI1941" s="33">
        <f t="shared" si="197"/>
        <v>14.187229899365803</v>
      </c>
      <c r="AK1941" s="75">
        <f t="shared" si="199"/>
        <v>-61.625540201268393</v>
      </c>
      <c r="AN1941" s="64"/>
      <c r="AQ1941" s="64"/>
      <c r="AR1941" s="75">
        <f>(SQRT((SIN(RADIANS(90-DEGREES(ASIN(AD1941/2000))))*SQRT(2*Basic!$C$4*9.81)*Tool!$B$125*SIN(RADIANS(90-DEGREES(ASIN(AD1941/2000))))*SQRT(2*Basic!$C$4*9.81)*Tool!$B$125)+(COS(RADIANS(90-DEGREES(ASIN(AD1941/2000))))*SQRT(2*Basic!$C$4*9.81)*COS(RADIANS(90-DEGREES(ASIN(AD1941/2000))))*SQRT(2*Basic!$C$4*9.81))))*(SQRT((SIN(RADIANS(90-DEGREES(ASIN(AD1941/2000))))*SQRT(2*Basic!$C$4*9.81)*Tool!$B$125*SIN(RADIANS(90-DEGREES(ASIN(AD1941/2000))))*SQRT(2*Basic!$C$4*9.81)*Tool!$B$125)+(COS(RADIANS(90-DEGREES(ASIN(AD1941/2000))))*SQRT(2*Basic!$C$4*9.81)*COS(RADIANS(90-DEGREES(ASIN(AD1941/2000))))*SQRT(2*Basic!$C$4*9.81))))/(2*9.81)</f>
        <v>1.8355836028900003</v>
      </c>
      <c r="AS1941" s="75">
        <f>(1/9.81)*((SQRT((SIN(RADIANS(90-DEGREES(ASIN(AD1941/2000))))*SQRT(2*Basic!$C$4*9.81)*Tool!$B$125*SIN(RADIANS(90-DEGREES(ASIN(AD1941/2000))))*SQRT(2*Basic!$C$4*9.81)*Tool!$B$125)+(COS(RADIANS(90-DEGREES(ASIN(AD1941/2000))))*SQRT(2*Basic!$C$4*9.81)*COS(RADIANS(90-DEGREES(ASIN(AD1941/2000))))*SQRT(2*Basic!$C$4*9.81))))*SIN(RADIANS(AK1941))+(SQRT(((SQRT((SIN(RADIANS(90-DEGREES(ASIN(AD1941/2000))))*SQRT(2*Basic!$C$4*9.81)*Tool!$B$125*SIN(RADIANS(90-DEGREES(ASIN(AD1941/2000))))*SQRT(2*Basic!$C$4*9.81)*Tool!$B$125)+(COS(RADIANS(90-DEGREES(ASIN(AD1941/2000))))*SQRT(2*Basic!$C$4*9.81)*COS(RADIANS(90-DEGREES(ASIN(AD1941/2000))))*SQRT(2*Basic!$C$4*9.81))))*SIN(RADIANS(AK1941))*(SQRT((SIN(RADIANS(90-DEGREES(ASIN(AD1941/2000))))*SQRT(2*Basic!$C$4*9.81)*Tool!$B$125*SIN(RADIANS(90-DEGREES(ASIN(AD1941/2000))))*SQRT(2*Basic!$C$4*9.81)*Tool!$B$125)+(COS(RADIANS(90-DEGREES(ASIN(AD1941/2000))))*SQRT(2*Basic!$C$4*9.81)*COS(RADIANS(90-DEGREES(ASIN(AD1941/2000))))*SQRT(2*Basic!$C$4*9.81))))*SIN(RADIANS(AK1941)))-19.62*(-Basic!$C$3))))*(SQRT((SIN(RADIANS(90-DEGREES(ASIN(AD1941/2000))))*SQRT(2*Basic!$C$4*9.81)*Tool!$B$125*SIN(RADIANS(90-DEGREES(ASIN(AD1941/2000))))*SQRT(2*Basic!$C$4*9.81)*Tool!$B$125)+(COS(RADIANS(90-DEGREES(ASIN(AD1941/2000))))*SQRT(2*Basic!$C$4*9.81)*COS(RADIANS(90-DEGREES(ASIN(AD1941/2000))))*SQRT(2*Basic!$C$4*9.81))))*COS(RADIANS(AK1941))</f>
        <v>1.9729068360658584</v>
      </c>
    </row>
    <row r="1942" spans="6:45" x14ac:dyDescent="0.3">
      <c r="F1942">
        <v>1940</v>
      </c>
      <c r="G1942" s="31">
        <f t="shared" si="194"/>
        <v>5.7192006326299731</v>
      </c>
      <c r="H1942" s="35">
        <f>Tool!$E$10+('Trajectory Map'!G1942*SIN(RADIANS(90-2*DEGREES(ASIN($D$5/2000))))/COS(RADIANS(90-2*DEGREES(ASIN($D$5/2000))))-('Trajectory Map'!G1942*'Trajectory Map'!G1942/((VLOOKUP($D$5,$AD$3:$AR$2002,15,FALSE)*4*COS(RADIANS(90-2*DEGREES(ASIN($D$5/2000))))*COS(RADIANS(90-2*DEGREES(ASIN($D$5/2000))))))))</f>
        <v>0.34433992485188014</v>
      </c>
      <c r="AD1942" s="33">
        <f t="shared" si="198"/>
        <v>1940</v>
      </c>
      <c r="AE1942" s="33">
        <f t="shared" si="195"/>
        <v>486.20983124572871</v>
      </c>
      <c r="AH1942" s="33">
        <f t="shared" si="196"/>
        <v>75.930132252427882</v>
      </c>
      <c r="AI1942" s="33">
        <f t="shared" si="197"/>
        <v>14.069867747572118</v>
      </c>
      <c r="AK1942" s="75">
        <f t="shared" si="199"/>
        <v>-61.860264504855763</v>
      </c>
      <c r="AN1942" s="64"/>
      <c r="AQ1942" s="64"/>
      <c r="AR1942" s="75">
        <f>(SQRT((SIN(RADIANS(90-DEGREES(ASIN(AD1942/2000))))*SQRT(2*Basic!$C$4*9.81)*Tool!$B$125*SIN(RADIANS(90-DEGREES(ASIN(AD1942/2000))))*SQRT(2*Basic!$C$4*9.81)*Tool!$B$125)+(COS(RADIANS(90-DEGREES(ASIN(AD1942/2000))))*SQRT(2*Basic!$C$4*9.81)*COS(RADIANS(90-DEGREES(ASIN(AD1942/2000))))*SQRT(2*Basic!$C$4*9.81))))*(SQRT((SIN(RADIANS(90-DEGREES(ASIN(AD1942/2000))))*SQRT(2*Basic!$C$4*9.81)*Tool!$B$125*SIN(RADIANS(90-DEGREES(ASIN(AD1942/2000))))*SQRT(2*Basic!$C$4*9.81)*Tool!$B$125)+(COS(RADIANS(90-DEGREES(ASIN(AD1942/2000))))*SQRT(2*Basic!$C$4*9.81)*COS(RADIANS(90-DEGREES(ASIN(AD1942/2000))))*SQRT(2*Basic!$C$4*9.81))))/(2*9.81)</f>
        <v>1.8366235240000002</v>
      </c>
      <c r="AS1942" s="75">
        <f>(1/9.81)*((SQRT((SIN(RADIANS(90-DEGREES(ASIN(AD1942/2000))))*SQRT(2*Basic!$C$4*9.81)*Tool!$B$125*SIN(RADIANS(90-DEGREES(ASIN(AD1942/2000))))*SQRT(2*Basic!$C$4*9.81)*Tool!$B$125)+(COS(RADIANS(90-DEGREES(ASIN(AD1942/2000))))*SQRT(2*Basic!$C$4*9.81)*COS(RADIANS(90-DEGREES(ASIN(AD1942/2000))))*SQRT(2*Basic!$C$4*9.81))))*SIN(RADIANS(AK1942))+(SQRT(((SQRT((SIN(RADIANS(90-DEGREES(ASIN(AD1942/2000))))*SQRT(2*Basic!$C$4*9.81)*Tool!$B$125*SIN(RADIANS(90-DEGREES(ASIN(AD1942/2000))))*SQRT(2*Basic!$C$4*9.81)*Tool!$B$125)+(COS(RADIANS(90-DEGREES(ASIN(AD1942/2000))))*SQRT(2*Basic!$C$4*9.81)*COS(RADIANS(90-DEGREES(ASIN(AD1942/2000))))*SQRT(2*Basic!$C$4*9.81))))*SIN(RADIANS(AK1942))*(SQRT((SIN(RADIANS(90-DEGREES(ASIN(AD1942/2000))))*SQRT(2*Basic!$C$4*9.81)*Tool!$B$125*SIN(RADIANS(90-DEGREES(ASIN(AD1942/2000))))*SQRT(2*Basic!$C$4*9.81)*Tool!$B$125)+(COS(RADIANS(90-DEGREES(ASIN(AD1942/2000))))*SQRT(2*Basic!$C$4*9.81)*COS(RADIANS(90-DEGREES(ASIN(AD1942/2000))))*SQRT(2*Basic!$C$4*9.81))))*SIN(RADIANS(AK1942)))-19.62*(-Basic!$C$3))))*(SQRT((SIN(RADIANS(90-DEGREES(ASIN(AD1942/2000))))*SQRT(2*Basic!$C$4*9.81)*Tool!$B$125*SIN(RADIANS(90-DEGREES(ASIN(AD1942/2000))))*SQRT(2*Basic!$C$4*9.81)*Tool!$B$125)+(COS(RADIANS(90-DEGREES(ASIN(AD1942/2000))))*SQRT(2*Basic!$C$4*9.81)*COS(RADIANS(90-DEGREES(ASIN(AD1942/2000))))*SQRT(2*Basic!$C$4*9.81))))*COS(RADIANS(AK1942))</f>
        <v>1.9563500400023102</v>
      </c>
    </row>
    <row r="1943" spans="6:45" x14ac:dyDescent="0.3">
      <c r="F1943">
        <v>1941</v>
      </c>
      <c r="G1943" s="31">
        <f t="shared" si="194"/>
        <v>5.7221486741931846</v>
      </c>
      <c r="H1943" s="35">
        <f>Tool!$E$10+('Trajectory Map'!G1943*SIN(RADIANS(90-2*DEGREES(ASIN($D$5/2000))))/COS(RADIANS(90-2*DEGREES(ASIN($D$5/2000))))-('Trajectory Map'!G1943*'Trajectory Map'!G1943/((VLOOKUP($D$5,$AD$3:$AR$2002,15,FALSE)*4*COS(RADIANS(90-2*DEGREES(ASIN($D$5/2000))))*COS(RADIANS(90-2*DEGREES(ASIN($D$5/2000))))))))</f>
        <v>0.33807292364791053</v>
      </c>
      <c r="AD1943" s="33">
        <f t="shared" si="198"/>
        <v>1941</v>
      </c>
      <c r="AE1943" s="33">
        <f t="shared" si="195"/>
        <v>482.20223972934843</v>
      </c>
      <c r="AH1943" s="33">
        <f t="shared" si="196"/>
        <v>76.048461548118226</v>
      </c>
      <c r="AI1943" s="33">
        <f t="shared" si="197"/>
        <v>13.951538451881774</v>
      </c>
      <c r="AK1943" s="75">
        <f t="shared" si="199"/>
        <v>-62.096923096236452</v>
      </c>
      <c r="AN1943" s="64"/>
      <c r="AQ1943" s="64"/>
      <c r="AR1943" s="75">
        <f>(SQRT((SIN(RADIANS(90-DEGREES(ASIN(AD1943/2000))))*SQRT(2*Basic!$C$4*9.81)*Tool!$B$125*SIN(RADIANS(90-DEGREES(ASIN(AD1943/2000))))*SQRT(2*Basic!$C$4*9.81)*Tool!$B$125)+(COS(RADIANS(90-DEGREES(ASIN(AD1943/2000))))*SQRT(2*Basic!$C$4*9.81)*COS(RADIANS(90-DEGREES(ASIN(AD1943/2000))))*SQRT(2*Basic!$C$4*9.81))))*(SQRT((SIN(RADIANS(90-DEGREES(ASIN(AD1943/2000))))*SQRT(2*Basic!$C$4*9.81)*Tool!$B$125*SIN(RADIANS(90-DEGREES(ASIN(AD1943/2000))))*SQRT(2*Basic!$C$4*9.81)*Tool!$B$125)+(COS(RADIANS(90-DEGREES(ASIN(AD1943/2000))))*SQRT(2*Basic!$C$4*9.81)*COS(RADIANS(90-DEGREES(ASIN(AD1943/2000))))*SQRT(2*Basic!$C$4*9.81))))/(2*9.81)</f>
        <v>1.8376639812899997</v>
      </c>
      <c r="AS1943" s="75">
        <f>(1/9.81)*((SQRT((SIN(RADIANS(90-DEGREES(ASIN(AD1943/2000))))*SQRT(2*Basic!$C$4*9.81)*Tool!$B$125*SIN(RADIANS(90-DEGREES(ASIN(AD1943/2000))))*SQRT(2*Basic!$C$4*9.81)*Tool!$B$125)+(COS(RADIANS(90-DEGREES(ASIN(AD1943/2000))))*SQRT(2*Basic!$C$4*9.81)*COS(RADIANS(90-DEGREES(ASIN(AD1943/2000))))*SQRT(2*Basic!$C$4*9.81))))*SIN(RADIANS(AK1943))+(SQRT(((SQRT((SIN(RADIANS(90-DEGREES(ASIN(AD1943/2000))))*SQRT(2*Basic!$C$4*9.81)*Tool!$B$125*SIN(RADIANS(90-DEGREES(ASIN(AD1943/2000))))*SQRT(2*Basic!$C$4*9.81)*Tool!$B$125)+(COS(RADIANS(90-DEGREES(ASIN(AD1943/2000))))*SQRT(2*Basic!$C$4*9.81)*COS(RADIANS(90-DEGREES(ASIN(AD1943/2000))))*SQRT(2*Basic!$C$4*9.81))))*SIN(RADIANS(AK1943))*(SQRT((SIN(RADIANS(90-DEGREES(ASIN(AD1943/2000))))*SQRT(2*Basic!$C$4*9.81)*Tool!$B$125*SIN(RADIANS(90-DEGREES(ASIN(AD1943/2000))))*SQRT(2*Basic!$C$4*9.81)*Tool!$B$125)+(COS(RADIANS(90-DEGREES(ASIN(AD1943/2000))))*SQRT(2*Basic!$C$4*9.81)*COS(RADIANS(90-DEGREES(ASIN(AD1943/2000))))*SQRT(2*Basic!$C$4*9.81))))*SIN(RADIANS(AK1943)))-19.62*(-Basic!$C$3))))*(SQRT((SIN(RADIANS(90-DEGREES(ASIN(AD1943/2000))))*SQRT(2*Basic!$C$4*9.81)*Tool!$B$125*SIN(RADIANS(90-DEGREES(ASIN(AD1943/2000))))*SQRT(2*Basic!$C$4*9.81)*Tool!$B$125)+(COS(RADIANS(90-DEGREES(ASIN(AD1943/2000))))*SQRT(2*Basic!$C$4*9.81)*COS(RADIANS(90-DEGREES(ASIN(AD1943/2000))))*SQRT(2*Basic!$C$4*9.81))))*COS(RADIANS(AK1943))</f>
        <v>1.9396610585156704</v>
      </c>
    </row>
    <row r="1944" spans="6:45" x14ac:dyDescent="0.3">
      <c r="F1944">
        <v>1942</v>
      </c>
      <c r="G1944" s="31">
        <f t="shared" si="194"/>
        <v>5.7250967157563952</v>
      </c>
      <c r="H1944" s="35">
        <f>Tool!$E$10+('Trajectory Map'!G1944*SIN(RADIANS(90-2*DEGREES(ASIN($D$5/2000))))/COS(RADIANS(90-2*DEGREES(ASIN($D$5/2000))))-('Trajectory Map'!G1944*'Trajectory Map'!G1944/((VLOOKUP($D$5,$AD$3:$AR$2002,15,FALSE)*4*COS(RADIANS(90-2*DEGREES(ASIN($D$5/2000))))*COS(RADIANS(90-2*DEGREES(ASIN($D$5/2000))))))))</f>
        <v>0.33180246885042575</v>
      </c>
      <c r="AD1944" s="33">
        <f t="shared" si="198"/>
        <v>1942</v>
      </c>
      <c r="AE1944" s="33">
        <f t="shared" si="195"/>
        <v>478.15896938152275</v>
      </c>
      <c r="AH1944" s="33">
        <f t="shared" si="196"/>
        <v>76.167782816536445</v>
      </c>
      <c r="AI1944" s="33">
        <f t="shared" si="197"/>
        <v>13.832217183463555</v>
      </c>
      <c r="AK1944" s="75">
        <f t="shared" si="199"/>
        <v>-62.335565633072889</v>
      </c>
      <c r="AN1944" s="64"/>
      <c r="AQ1944" s="64"/>
      <c r="AR1944" s="75">
        <f>(SQRT((SIN(RADIANS(90-DEGREES(ASIN(AD1944/2000))))*SQRT(2*Basic!$C$4*9.81)*Tool!$B$125*SIN(RADIANS(90-DEGREES(ASIN(AD1944/2000))))*SQRT(2*Basic!$C$4*9.81)*Tool!$B$125)+(COS(RADIANS(90-DEGREES(ASIN(AD1944/2000))))*SQRT(2*Basic!$C$4*9.81)*COS(RADIANS(90-DEGREES(ASIN(AD1944/2000))))*SQRT(2*Basic!$C$4*9.81))))*(SQRT((SIN(RADIANS(90-DEGREES(ASIN(AD1944/2000))))*SQRT(2*Basic!$C$4*9.81)*Tool!$B$125*SIN(RADIANS(90-DEGREES(ASIN(AD1944/2000))))*SQRT(2*Basic!$C$4*9.81)*Tool!$B$125)+(COS(RADIANS(90-DEGREES(ASIN(AD1944/2000))))*SQRT(2*Basic!$C$4*9.81)*COS(RADIANS(90-DEGREES(ASIN(AD1944/2000))))*SQRT(2*Basic!$C$4*9.81))))/(2*9.81)</f>
        <v>1.8387049747599995</v>
      </c>
      <c r="AS1944" s="75">
        <f>(1/9.81)*((SQRT((SIN(RADIANS(90-DEGREES(ASIN(AD1944/2000))))*SQRT(2*Basic!$C$4*9.81)*Tool!$B$125*SIN(RADIANS(90-DEGREES(ASIN(AD1944/2000))))*SQRT(2*Basic!$C$4*9.81)*Tool!$B$125)+(COS(RADIANS(90-DEGREES(ASIN(AD1944/2000))))*SQRT(2*Basic!$C$4*9.81)*COS(RADIANS(90-DEGREES(ASIN(AD1944/2000))))*SQRT(2*Basic!$C$4*9.81))))*SIN(RADIANS(AK1944))+(SQRT(((SQRT((SIN(RADIANS(90-DEGREES(ASIN(AD1944/2000))))*SQRT(2*Basic!$C$4*9.81)*Tool!$B$125*SIN(RADIANS(90-DEGREES(ASIN(AD1944/2000))))*SQRT(2*Basic!$C$4*9.81)*Tool!$B$125)+(COS(RADIANS(90-DEGREES(ASIN(AD1944/2000))))*SQRT(2*Basic!$C$4*9.81)*COS(RADIANS(90-DEGREES(ASIN(AD1944/2000))))*SQRT(2*Basic!$C$4*9.81))))*SIN(RADIANS(AK1944))*(SQRT((SIN(RADIANS(90-DEGREES(ASIN(AD1944/2000))))*SQRT(2*Basic!$C$4*9.81)*Tool!$B$125*SIN(RADIANS(90-DEGREES(ASIN(AD1944/2000))))*SQRT(2*Basic!$C$4*9.81)*Tool!$B$125)+(COS(RADIANS(90-DEGREES(ASIN(AD1944/2000))))*SQRT(2*Basic!$C$4*9.81)*COS(RADIANS(90-DEGREES(ASIN(AD1944/2000))))*SQRT(2*Basic!$C$4*9.81))))*SIN(RADIANS(AK1944)))-19.62*(-Basic!$C$3))))*(SQRT((SIN(RADIANS(90-DEGREES(ASIN(AD1944/2000))))*SQRT(2*Basic!$C$4*9.81)*Tool!$B$125*SIN(RADIANS(90-DEGREES(ASIN(AD1944/2000))))*SQRT(2*Basic!$C$4*9.81)*Tool!$B$125)+(COS(RADIANS(90-DEGREES(ASIN(AD1944/2000))))*SQRT(2*Basic!$C$4*9.81)*COS(RADIANS(90-DEGREES(ASIN(AD1944/2000))))*SQRT(2*Basic!$C$4*9.81))))*COS(RADIANS(AK1944))</f>
        <v>1.9228365354354893</v>
      </c>
    </row>
    <row r="1945" spans="6:45" x14ac:dyDescent="0.3">
      <c r="F1945">
        <v>1943</v>
      </c>
      <c r="G1945" s="31">
        <f t="shared" si="194"/>
        <v>5.7280447573196067</v>
      </c>
      <c r="H1945" s="35">
        <f>Tool!$E$10+('Trajectory Map'!G1945*SIN(RADIANS(90-2*DEGREES(ASIN($D$5/2000))))/COS(RADIANS(90-2*DEGREES(ASIN($D$5/2000))))-('Trajectory Map'!G1945*'Trajectory Map'!G1945/((VLOOKUP($D$5,$AD$3:$AR$2002,15,FALSE)*4*COS(RADIANS(90-2*DEGREES(ASIN($D$5/2000))))*COS(RADIANS(90-2*DEGREES(ASIN($D$5/2000))))))))</f>
        <v>0.32552856045942757</v>
      </c>
      <c r="AD1945" s="33">
        <f t="shared" si="198"/>
        <v>1943</v>
      </c>
      <c r="AE1945" s="33">
        <f t="shared" si="195"/>
        <v>474.079107322818</v>
      </c>
      <c r="AH1945" s="33">
        <f t="shared" si="196"/>
        <v>76.288121962496419</v>
      </c>
      <c r="AI1945" s="33">
        <f t="shared" si="197"/>
        <v>13.711878037503581</v>
      </c>
      <c r="AK1945" s="75">
        <f t="shared" si="199"/>
        <v>-62.576243924992838</v>
      </c>
      <c r="AN1945" s="64"/>
      <c r="AQ1945" s="64"/>
      <c r="AR1945" s="75">
        <f>(SQRT((SIN(RADIANS(90-DEGREES(ASIN(AD1945/2000))))*SQRT(2*Basic!$C$4*9.81)*Tool!$B$125*SIN(RADIANS(90-DEGREES(ASIN(AD1945/2000))))*SQRT(2*Basic!$C$4*9.81)*Tool!$B$125)+(COS(RADIANS(90-DEGREES(ASIN(AD1945/2000))))*SQRT(2*Basic!$C$4*9.81)*COS(RADIANS(90-DEGREES(ASIN(AD1945/2000))))*SQRT(2*Basic!$C$4*9.81))))*(SQRT((SIN(RADIANS(90-DEGREES(ASIN(AD1945/2000))))*SQRT(2*Basic!$C$4*9.81)*Tool!$B$125*SIN(RADIANS(90-DEGREES(ASIN(AD1945/2000))))*SQRT(2*Basic!$C$4*9.81)*Tool!$B$125)+(COS(RADIANS(90-DEGREES(ASIN(AD1945/2000))))*SQRT(2*Basic!$C$4*9.81)*COS(RADIANS(90-DEGREES(ASIN(AD1945/2000))))*SQRT(2*Basic!$C$4*9.81))))/(2*9.81)</f>
        <v>1.8397465044100005</v>
      </c>
      <c r="AS1945" s="75">
        <f>(1/9.81)*((SQRT((SIN(RADIANS(90-DEGREES(ASIN(AD1945/2000))))*SQRT(2*Basic!$C$4*9.81)*Tool!$B$125*SIN(RADIANS(90-DEGREES(ASIN(AD1945/2000))))*SQRT(2*Basic!$C$4*9.81)*Tool!$B$125)+(COS(RADIANS(90-DEGREES(ASIN(AD1945/2000))))*SQRT(2*Basic!$C$4*9.81)*COS(RADIANS(90-DEGREES(ASIN(AD1945/2000))))*SQRT(2*Basic!$C$4*9.81))))*SIN(RADIANS(AK1945))+(SQRT(((SQRT((SIN(RADIANS(90-DEGREES(ASIN(AD1945/2000))))*SQRT(2*Basic!$C$4*9.81)*Tool!$B$125*SIN(RADIANS(90-DEGREES(ASIN(AD1945/2000))))*SQRT(2*Basic!$C$4*9.81)*Tool!$B$125)+(COS(RADIANS(90-DEGREES(ASIN(AD1945/2000))))*SQRT(2*Basic!$C$4*9.81)*COS(RADIANS(90-DEGREES(ASIN(AD1945/2000))))*SQRT(2*Basic!$C$4*9.81))))*SIN(RADIANS(AK1945))*(SQRT((SIN(RADIANS(90-DEGREES(ASIN(AD1945/2000))))*SQRT(2*Basic!$C$4*9.81)*Tool!$B$125*SIN(RADIANS(90-DEGREES(ASIN(AD1945/2000))))*SQRT(2*Basic!$C$4*9.81)*Tool!$B$125)+(COS(RADIANS(90-DEGREES(ASIN(AD1945/2000))))*SQRT(2*Basic!$C$4*9.81)*COS(RADIANS(90-DEGREES(ASIN(AD1945/2000))))*SQRT(2*Basic!$C$4*9.81))))*SIN(RADIANS(AK1945)))-19.62*(-Basic!$C$3))))*(SQRT((SIN(RADIANS(90-DEGREES(ASIN(AD1945/2000))))*SQRT(2*Basic!$C$4*9.81)*Tool!$B$125*SIN(RADIANS(90-DEGREES(ASIN(AD1945/2000))))*SQRT(2*Basic!$C$4*9.81)*Tool!$B$125)+(COS(RADIANS(90-DEGREES(ASIN(AD1945/2000))))*SQRT(2*Basic!$C$4*9.81)*COS(RADIANS(90-DEGREES(ASIN(AD1945/2000))))*SQRT(2*Basic!$C$4*9.81))))*COS(RADIANS(AK1945))</f>
        <v>1.905872967300297</v>
      </c>
    </row>
    <row r="1946" spans="6:45" x14ac:dyDescent="0.3">
      <c r="F1946">
        <v>1944</v>
      </c>
      <c r="G1946" s="31">
        <f t="shared" si="194"/>
        <v>5.7309927988828182</v>
      </c>
      <c r="H1946" s="35">
        <f>Tool!$E$10+('Trajectory Map'!G1946*SIN(RADIANS(90-2*DEGREES(ASIN($D$5/2000))))/COS(RADIANS(90-2*DEGREES(ASIN($D$5/2000))))-('Trajectory Map'!G1946*'Trajectory Map'!G1946/((VLOOKUP($D$5,$AD$3:$AR$2002,15,FALSE)*4*COS(RADIANS(90-2*DEGREES(ASIN($D$5/2000))))*COS(RADIANS(90-2*DEGREES(ASIN($D$5/2000))))))))</f>
        <v>0.31925119847491512</v>
      </c>
      <c r="AD1946" s="33">
        <f t="shared" si="198"/>
        <v>1944</v>
      </c>
      <c r="AE1946" s="33">
        <f t="shared" si="195"/>
        <v>469.96170056718449</v>
      </c>
      <c r="AH1946" s="33">
        <f t="shared" si="196"/>
        <v>76.409506033194091</v>
      </c>
      <c r="AI1946" s="33">
        <f t="shared" si="197"/>
        <v>13.590493966805909</v>
      </c>
      <c r="AK1946" s="75">
        <f t="shared" si="199"/>
        <v>-62.819012066388183</v>
      </c>
      <c r="AN1946" s="64"/>
      <c r="AQ1946" s="64"/>
      <c r="AR1946" s="75">
        <f>(SQRT((SIN(RADIANS(90-DEGREES(ASIN(AD1946/2000))))*SQRT(2*Basic!$C$4*9.81)*Tool!$B$125*SIN(RADIANS(90-DEGREES(ASIN(AD1946/2000))))*SQRT(2*Basic!$C$4*9.81)*Tool!$B$125)+(COS(RADIANS(90-DEGREES(ASIN(AD1946/2000))))*SQRT(2*Basic!$C$4*9.81)*COS(RADIANS(90-DEGREES(ASIN(AD1946/2000))))*SQRT(2*Basic!$C$4*9.81))))*(SQRT((SIN(RADIANS(90-DEGREES(ASIN(AD1946/2000))))*SQRT(2*Basic!$C$4*9.81)*Tool!$B$125*SIN(RADIANS(90-DEGREES(ASIN(AD1946/2000))))*SQRT(2*Basic!$C$4*9.81)*Tool!$B$125)+(COS(RADIANS(90-DEGREES(ASIN(AD1946/2000))))*SQRT(2*Basic!$C$4*9.81)*COS(RADIANS(90-DEGREES(ASIN(AD1946/2000))))*SQRT(2*Basic!$C$4*9.81))))/(2*9.81)</f>
        <v>1.84078857024</v>
      </c>
      <c r="AS1946" s="75">
        <f>(1/9.81)*((SQRT((SIN(RADIANS(90-DEGREES(ASIN(AD1946/2000))))*SQRT(2*Basic!$C$4*9.81)*Tool!$B$125*SIN(RADIANS(90-DEGREES(ASIN(AD1946/2000))))*SQRT(2*Basic!$C$4*9.81)*Tool!$B$125)+(COS(RADIANS(90-DEGREES(ASIN(AD1946/2000))))*SQRT(2*Basic!$C$4*9.81)*COS(RADIANS(90-DEGREES(ASIN(AD1946/2000))))*SQRT(2*Basic!$C$4*9.81))))*SIN(RADIANS(AK1946))+(SQRT(((SQRT((SIN(RADIANS(90-DEGREES(ASIN(AD1946/2000))))*SQRT(2*Basic!$C$4*9.81)*Tool!$B$125*SIN(RADIANS(90-DEGREES(ASIN(AD1946/2000))))*SQRT(2*Basic!$C$4*9.81)*Tool!$B$125)+(COS(RADIANS(90-DEGREES(ASIN(AD1946/2000))))*SQRT(2*Basic!$C$4*9.81)*COS(RADIANS(90-DEGREES(ASIN(AD1946/2000))))*SQRT(2*Basic!$C$4*9.81))))*SIN(RADIANS(AK1946))*(SQRT((SIN(RADIANS(90-DEGREES(ASIN(AD1946/2000))))*SQRT(2*Basic!$C$4*9.81)*Tool!$B$125*SIN(RADIANS(90-DEGREES(ASIN(AD1946/2000))))*SQRT(2*Basic!$C$4*9.81)*Tool!$B$125)+(COS(RADIANS(90-DEGREES(ASIN(AD1946/2000))))*SQRT(2*Basic!$C$4*9.81)*COS(RADIANS(90-DEGREES(ASIN(AD1946/2000))))*SQRT(2*Basic!$C$4*9.81))))*SIN(RADIANS(AK1946)))-19.62*(-Basic!$C$3))))*(SQRT((SIN(RADIANS(90-DEGREES(ASIN(AD1946/2000))))*SQRT(2*Basic!$C$4*9.81)*Tool!$B$125*SIN(RADIANS(90-DEGREES(ASIN(AD1946/2000))))*SQRT(2*Basic!$C$4*9.81)*Tool!$B$125)+(COS(RADIANS(90-DEGREES(ASIN(AD1946/2000))))*SQRT(2*Basic!$C$4*9.81)*COS(RADIANS(90-DEGREES(ASIN(AD1946/2000))))*SQRT(2*Basic!$C$4*9.81))))*COS(RADIANS(AK1946))</f>
        <v>1.8887666942488093</v>
      </c>
    </row>
    <row r="1947" spans="6:45" x14ac:dyDescent="0.3">
      <c r="F1947">
        <v>1945</v>
      </c>
      <c r="G1947" s="31">
        <f t="shared" si="194"/>
        <v>5.7339408404460297</v>
      </c>
      <c r="H1947" s="35">
        <f>Tool!$E$10+('Trajectory Map'!G1947*SIN(RADIANS(90-2*DEGREES(ASIN($D$5/2000))))/COS(RADIANS(90-2*DEGREES(ASIN($D$5/2000))))-('Trajectory Map'!G1947*'Trajectory Map'!G1947/((VLOOKUP($D$5,$AD$3:$AR$2002,15,FALSE)*4*COS(RADIANS(90-2*DEGREES(ASIN($D$5/2000))))*COS(RADIANS(90-2*DEGREES(ASIN($D$5/2000))))))))</f>
        <v>0.31297038289688661</v>
      </c>
      <c r="AD1947" s="33">
        <f t="shared" si="198"/>
        <v>1945</v>
      </c>
      <c r="AE1947" s="33">
        <f t="shared" si="195"/>
        <v>465.80575350675952</v>
      </c>
      <c r="AH1947" s="33">
        <f t="shared" si="196"/>
        <v>76.531963289969084</v>
      </c>
      <c r="AI1947" s="33">
        <f t="shared" si="197"/>
        <v>13.468036710030916</v>
      </c>
      <c r="AK1947" s="75">
        <f t="shared" si="199"/>
        <v>-63.063926579938169</v>
      </c>
      <c r="AN1947" s="64"/>
      <c r="AQ1947" s="64"/>
      <c r="AR1947" s="75">
        <f>(SQRT((SIN(RADIANS(90-DEGREES(ASIN(AD1947/2000))))*SQRT(2*Basic!$C$4*9.81)*Tool!$B$125*SIN(RADIANS(90-DEGREES(ASIN(AD1947/2000))))*SQRT(2*Basic!$C$4*9.81)*Tool!$B$125)+(COS(RADIANS(90-DEGREES(ASIN(AD1947/2000))))*SQRT(2*Basic!$C$4*9.81)*COS(RADIANS(90-DEGREES(ASIN(AD1947/2000))))*SQRT(2*Basic!$C$4*9.81))))*(SQRT((SIN(RADIANS(90-DEGREES(ASIN(AD1947/2000))))*SQRT(2*Basic!$C$4*9.81)*Tool!$B$125*SIN(RADIANS(90-DEGREES(ASIN(AD1947/2000))))*SQRT(2*Basic!$C$4*9.81)*Tool!$B$125)+(COS(RADIANS(90-DEGREES(ASIN(AD1947/2000))))*SQRT(2*Basic!$C$4*9.81)*COS(RADIANS(90-DEGREES(ASIN(AD1947/2000))))*SQRT(2*Basic!$C$4*9.81))))/(2*9.81)</f>
        <v>1.84183117225</v>
      </c>
      <c r="AS1947" s="75">
        <f>(1/9.81)*((SQRT((SIN(RADIANS(90-DEGREES(ASIN(AD1947/2000))))*SQRT(2*Basic!$C$4*9.81)*Tool!$B$125*SIN(RADIANS(90-DEGREES(ASIN(AD1947/2000))))*SQRT(2*Basic!$C$4*9.81)*Tool!$B$125)+(COS(RADIANS(90-DEGREES(ASIN(AD1947/2000))))*SQRT(2*Basic!$C$4*9.81)*COS(RADIANS(90-DEGREES(ASIN(AD1947/2000))))*SQRT(2*Basic!$C$4*9.81))))*SIN(RADIANS(AK1947))+(SQRT(((SQRT((SIN(RADIANS(90-DEGREES(ASIN(AD1947/2000))))*SQRT(2*Basic!$C$4*9.81)*Tool!$B$125*SIN(RADIANS(90-DEGREES(ASIN(AD1947/2000))))*SQRT(2*Basic!$C$4*9.81)*Tool!$B$125)+(COS(RADIANS(90-DEGREES(ASIN(AD1947/2000))))*SQRT(2*Basic!$C$4*9.81)*COS(RADIANS(90-DEGREES(ASIN(AD1947/2000))))*SQRT(2*Basic!$C$4*9.81))))*SIN(RADIANS(AK1947))*(SQRT((SIN(RADIANS(90-DEGREES(ASIN(AD1947/2000))))*SQRT(2*Basic!$C$4*9.81)*Tool!$B$125*SIN(RADIANS(90-DEGREES(ASIN(AD1947/2000))))*SQRT(2*Basic!$C$4*9.81)*Tool!$B$125)+(COS(RADIANS(90-DEGREES(ASIN(AD1947/2000))))*SQRT(2*Basic!$C$4*9.81)*COS(RADIANS(90-DEGREES(ASIN(AD1947/2000))))*SQRT(2*Basic!$C$4*9.81))))*SIN(RADIANS(AK1947)))-19.62*(-Basic!$C$3))))*(SQRT((SIN(RADIANS(90-DEGREES(ASIN(AD1947/2000))))*SQRT(2*Basic!$C$4*9.81)*Tool!$B$125*SIN(RADIANS(90-DEGREES(ASIN(AD1947/2000))))*SQRT(2*Basic!$C$4*9.81)*Tool!$B$125)+(COS(RADIANS(90-DEGREES(ASIN(AD1947/2000))))*SQRT(2*Basic!$C$4*9.81)*COS(RADIANS(90-DEGREES(ASIN(AD1947/2000))))*SQRT(2*Basic!$C$4*9.81))))*COS(RADIANS(AK1947))</f>
        <v>1.8715138901747048</v>
      </c>
    </row>
    <row r="1948" spans="6:45" x14ac:dyDescent="0.3">
      <c r="F1948">
        <v>1946</v>
      </c>
      <c r="G1948" s="31">
        <f t="shared" si="194"/>
        <v>5.7368888820092412</v>
      </c>
      <c r="H1948" s="35">
        <f>Tool!$E$10+('Trajectory Map'!G1948*SIN(RADIANS(90-2*DEGREES(ASIN($D$5/2000))))/COS(RADIANS(90-2*DEGREES(ASIN($D$5/2000))))-('Trajectory Map'!G1948*'Trajectory Map'!G1948/((VLOOKUP($D$5,$AD$3:$AR$2002,15,FALSE)*4*COS(RADIANS(90-2*DEGREES(ASIN($D$5/2000))))*COS(RADIANS(90-2*DEGREES(ASIN($D$5/2000))))))))</f>
        <v>0.3066861137253456</v>
      </c>
      <c r="AD1948" s="33">
        <f t="shared" si="198"/>
        <v>1946</v>
      </c>
      <c r="AE1948" s="33">
        <f t="shared" si="195"/>
        <v>461.61022519004058</v>
      </c>
      <c r="AH1948" s="33">
        <f t="shared" si="196"/>
        <v>76.655523285966851</v>
      </c>
      <c r="AI1948" s="33">
        <f t="shared" si="197"/>
        <v>13.344476714033149</v>
      </c>
      <c r="AK1948" s="75">
        <f t="shared" si="199"/>
        <v>-63.311046571933701</v>
      </c>
      <c r="AN1948" s="64"/>
      <c r="AQ1948" s="64"/>
      <c r="AR1948" s="75">
        <f>(SQRT((SIN(RADIANS(90-DEGREES(ASIN(AD1948/2000))))*SQRT(2*Basic!$C$4*9.81)*Tool!$B$125*SIN(RADIANS(90-DEGREES(ASIN(AD1948/2000))))*SQRT(2*Basic!$C$4*9.81)*Tool!$B$125)+(COS(RADIANS(90-DEGREES(ASIN(AD1948/2000))))*SQRT(2*Basic!$C$4*9.81)*COS(RADIANS(90-DEGREES(ASIN(AD1948/2000))))*SQRT(2*Basic!$C$4*9.81))))*(SQRT((SIN(RADIANS(90-DEGREES(ASIN(AD1948/2000))))*SQRT(2*Basic!$C$4*9.81)*Tool!$B$125*SIN(RADIANS(90-DEGREES(ASIN(AD1948/2000))))*SQRT(2*Basic!$C$4*9.81)*Tool!$B$125)+(COS(RADIANS(90-DEGREES(ASIN(AD1948/2000))))*SQRT(2*Basic!$C$4*9.81)*COS(RADIANS(90-DEGREES(ASIN(AD1948/2000))))*SQRT(2*Basic!$C$4*9.81))))/(2*9.81)</f>
        <v>1.8428743104399996</v>
      </c>
      <c r="AS1948" s="75">
        <f>(1/9.81)*((SQRT((SIN(RADIANS(90-DEGREES(ASIN(AD1948/2000))))*SQRT(2*Basic!$C$4*9.81)*Tool!$B$125*SIN(RADIANS(90-DEGREES(ASIN(AD1948/2000))))*SQRT(2*Basic!$C$4*9.81)*Tool!$B$125)+(COS(RADIANS(90-DEGREES(ASIN(AD1948/2000))))*SQRT(2*Basic!$C$4*9.81)*COS(RADIANS(90-DEGREES(ASIN(AD1948/2000))))*SQRT(2*Basic!$C$4*9.81))))*SIN(RADIANS(AK1948))+(SQRT(((SQRT((SIN(RADIANS(90-DEGREES(ASIN(AD1948/2000))))*SQRT(2*Basic!$C$4*9.81)*Tool!$B$125*SIN(RADIANS(90-DEGREES(ASIN(AD1948/2000))))*SQRT(2*Basic!$C$4*9.81)*Tool!$B$125)+(COS(RADIANS(90-DEGREES(ASIN(AD1948/2000))))*SQRT(2*Basic!$C$4*9.81)*COS(RADIANS(90-DEGREES(ASIN(AD1948/2000))))*SQRT(2*Basic!$C$4*9.81))))*SIN(RADIANS(AK1948))*(SQRT((SIN(RADIANS(90-DEGREES(ASIN(AD1948/2000))))*SQRT(2*Basic!$C$4*9.81)*Tool!$B$125*SIN(RADIANS(90-DEGREES(ASIN(AD1948/2000))))*SQRT(2*Basic!$C$4*9.81)*Tool!$B$125)+(COS(RADIANS(90-DEGREES(ASIN(AD1948/2000))))*SQRT(2*Basic!$C$4*9.81)*COS(RADIANS(90-DEGREES(ASIN(AD1948/2000))))*SQRT(2*Basic!$C$4*9.81))))*SIN(RADIANS(AK1948)))-19.62*(-Basic!$C$3))))*(SQRT((SIN(RADIANS(90-DEGREES(ASIN(AD1948/2000))))*SQRT(2*Basic!$C$4*9.81)*Tool!$B$125*SIN(RADIANS(90-DEGREES(ASIN(AD1948/2000))))*SQRT(2*Basic!$C$4*9.81)*Tool!$B$125)+(COS(RADIANS(90-DEGREES(ASIN(AD1948/2000))))*SQRT(2*Basic!$C$4*9.81)*COS(RADIANS(90-DEGREES(ASIN(AD1948/2000))))*SQRT(2*Basic!$C$4*9.81))))*COS(RADIANS(AK1948))</f>
        <v>1.8541105520709602</v>
      </c>
    </row>
    <row r="1949" spans="6:45" x14ac:dyDescent="0.3">
      <c r="F1949">
        <v>1947</v>
      </c>
      <c r="G1949" s="31">
        <f t="shared" si="194"/>
        <v>5.7398369235724518</v>
      </c>
      <c r="H1949" s="35">
        <f>Tool!$E$10+('Trajectory Map'!G1949*SIN(RADIANS(90-2*DEGREES(ASIN($D$5/2000))))/COS(RADIANS(90-2*DEGREES(ASIN($D$5/2000))))-('Trajectory Map'!G1949*'Trajectory Map'!G1949/((VLOOKUP($D$5,$AD$3:$AR$2002,15,FALSE)*4*COS(RADIANS(90-2*DEGREES(ASIN($D$5/2000))))*COS(RADIANS(90-2*DEGREES(ASIN($D$5/2000))))))))</f>
        <v>0.30039839096029297</v>
      </c>
      <c r="AD1949" s="33">
        <f t="shared" si="198"/>
        <v>1947</v>
      </c>
      <c r="AE1949" s="33">
        <f t="shared" si="195"/>
        <v>457.37402637228973</v>
      </c>
      <c r="AH1949" s="33">
        <f t="shared" si="196"/>
        <v>76.780216950306126</v>
      </c>
      <c r="AI1949" s="33">
        <f t="shared" si="197"/>
        <v>13.219783049693874</v>
      </c>
      <c r="AK1949" s="75">
        <f t="shared" si="199"/>
        <v>-63.560433900612253</v>
      </c>
      <c r="AN1949" s="64"/>
      <c r="AQ1949" s="64"/>
      <c r="AR1949" s="75">
        <f>(SQRT((SIN(RADIANS(90-DEGREES(ASIN(AD1949/2000))))*SQRT(2*Basic!$C$4*9.81)*Tool!$B$125*SIN(RADIANS(90-DEGREES(ASIN(AD1949/2000))))*SQRT(2*Basic!$C$4*9.81)*Tool!$B$125)+(COS(RADIANS(90-DEGREES(ASIN(AD1949/2000))))*SQRT(2*Basic!$C$4*9.81)*COS(RADIANS(90-DEGREES(ASIN(AD1949/2000))))*SQRT(2*Basic!$C$4*9.81))))*(SQRT((SIN(RADIANS(90-DEGREES(ASIN(AD1949/2000))))*SQRT(2*Basic!$C$4*9.81)*Tool!$B$125*SIN(RADIANS(90-DEGREES(ASIN(AD1949/2000))))*SQRT(2*Basic!$C$4*9.81)*Tool!$B$125)+(COS(RADIANS(90-DEGREES(ASIN(AD1949/2000))))*SQRT(2*Basic!$C$4*9.81)*COS(RADIANS(90-DEGREES(ASIN(AD1949/2000))))*SQRT(2*Basic!$C$4*9.81))))/(2*9.81)</f>
        <v>1.8439179848099998</v>
      </c>
      <c r="AS1949" s="75">
        <f>(1/9.81)*((SQRT((SIN(RADIANS(90-DEGREES(ASIN(AD1949/2000))))*SQRT(2*Basic!$C$4*9.81)*Tool!$B$125*SIN(RADIANS(90-DEGREES(ASIN(AD1949/2000))))*SQRT(2*Basic!$C$4*9.81)*Tool!$B$125)+(COS(RADIANS(90-DEGREES(ASIN(AD1949/2000))))*SQRT(2*Basic!$C$4*9.81)*COS(RADIANS(90-DEGREES(ASIN(AD1949/2000))))*SQRT(2*Basic!$C$4*9.81))))*SIN(RADIANS(AK1949))+(SQRT(((SQRT((SIN(RADIANS(90-DEGREES(ASIN(AD1949/2000))))*SQRT(2*Basic!$C$4*9.81)*Tool!$B$125*SIN(RADIANS(90-DEGREES(ASIN(AD1949/2000))))*SQRT(2*Basic!$C$4*9.81)*Tool!$B$125)+(COS(RADIANS(90-DEGREES(ASIN(AD1949/2000))))*SQRT(2*Basic!$C$4*9.81)*COS(RADIANS(90-DEGREES(ASIN(AD1949/2000))))*SQRT(2*Basic!$C$4*9.81))))*SIN(RADIANS(AK1949))*(SQRT((SIN(RADIANS(90-DEGREES(ASIN(AD1949/2000))))*SQRT(2*Basic!$C$4*9.81)*Tool!$B$125*SIN(RADIANS(90-DEGREES(ASIN(AD1949/2000))))*SQRT(2*Basic!$C$4*9.81)*Tool!$B$125)+(COS(RADIANS(90-DEGREES(ASIN(AD1949/2000))))*SQRT(2*Basic!$C$4*9.81)*COS(RADIANS(90-DEGREES(ASIN(AD1949/2000))))*SQRT(2*Basic!$C$4*9.81))))*SIN(RADIANS(AK1949)))-19.62*(-Basic!$C$3))))*(SQRT((SIN(RADIANS(90-DEGREES(ASIN(AD1949/2000))))*SQRT(2*Basic!$C$4*9.81)*Tool!$B$125*SIN(RADIANS(90-DEGREES(ASIN(AD1949/2000))))*SQRT(2*Basic!$C$4*9.81)*Tool!$B$125)+(COS(RADIANS(90-DEGREES(ASIN(AD1949/2000))))*SQRT(2*Basic!$C$4*9.81)*COS(RADIANS(90-DEGREES(ASIN(AD1949/2000))))*SQRT(2*Basic!$C$4*9.81))))*COS(RADIANS(AK1949))</f>
        <v>1.8365524884806304</v>
      </c>
    </row>
    <row r="1950" spans="6:45" x14ac:dyDescent="0.3">
      <c r="F1950">
        <v>1948</v>
      </c>
      <c r="G1950" s="31">
        <f t="shared" si="194"/>
        <v>5.7427849651356633</v>
      </c>
      <c r="H1950" s="35">
        <f>Tool!$E$10+('Trajectory Map'!G1950*SIN(RADIANS(90-2*DEGREES(ASIN($D$5/2000))))/COS(RADIANS(90-2*DEGREES(ASIN($D$5/2000))))-('Trajectory Map'!G1950*'Trajectory Map'!G1950/((VLOOKUP($D$5,$AD$3:$AR$2002,15,FALSE)*4*COS(RADIANS(90-2*DEGREES(ASIN($D$5/2000))))*COS(RADIANS(90-2*DEGREES(ASIN($D$5/2000))))))))</f>
        <v>0.29410721460172162</v>
      </c>
      <c r="AD1950" s="33">
        <f t="shared" si="198"/>
        <v>1948</v>
      </c>
      <c r="AE1950" s="33">
        <f t="shared" si="195"/>
        <v>453.09601631442314</v>
      </c>
      <c r="AH1950" s="33">
        <f t="shared" si="196"/>
        <v>76.906076679429503</v>
      </c>
      <c r="AI1950" s="33">
        <f t="shared" si="197"/>
        <v>13.093923320570497</v>
      </c>
      <c r="AK1950" s="75">
        <f t="shared" si="199"/>
        <v>-63.812153358859007</v>
      </c>
      <c r="AN1950" s="64"/>
      <c r="AQ1950" s="64"/>
      <c r="AR1950" s="75">
        <f>(SQRT((SIN(RADIANS(90-DEGREES(ASIN(AD1950/2000))))*SQRT(2*Basic!$C$4*9.81)*Tool!$B$125*SIN(RADIANS(90-DEGREES(ASIN(AD1950/2000))))*SQRT(2*Basic!$C$4*9.81)*Tool!$B$125)+(COS(RADIANS(90-DEGREES(ASIN(AD1950/2000))))*SQRT(2*Basic!$C$4*9.81)*COS(RADIANS(90-DEGREES(ASIN(AD1950/2000))))*SQRT(2*Basic!$C$4*9.81))))*(SQRT((SIN(RADIANS(90-DEGREES(ASIN(AD1950/2000))))*SQRT(2*Basic!$C$4*9.81)*Tool!$B$125*SIN(RADIANS(90-DEGREES(ASIN(AD1950/2000))))*SQRT(2*Basic!$C$4*9.81)*Tool!$B$125)+(COS(RADIANS(90-DEGREES(ASIN(AD1950/2000))))*SQRT(2*Basic!$C$4*9.81)*COS(RADIANS(90-DEGREES(ASIN(AD1950/2000))))*SQRT(2*Basic!$C$4*9.81))))/(2*9.81)</f>
        <v>1.8449621953600002</v>
      </c>
      <c r="AS1950" s="75">
        <f>(1/9.81)*((SQRT((SIN(RADIANS(90-DEGREES(ASIN(AD1950/2000))))*SQRT(2*Basic!$C$4*9.81)*Tool!$B$125*SIN(RADIANS(90-DEGREES(ASIN(AD1950/2000))))*SQRT(2*Basic!$C$4*9.81)*Tool!$B$125)+(COS(RADIANS(90-DEGREES(ASIN(AD1950/2000))))*SQRT(2*Basic!$C$4*9.81)*COS(RADIANS(90-DEGREES(ASIN(AD1950/2000))))*SQRT(2*Basic!$C$4*9.81))))*SIN(RADIANS(AK1950))+(SQRT(((SQRT((SIN(RADIANS(90-DEGREES(ASIN(AD1950/2000))))*SQRT(2*Basic!$C$4*9.81)*Tool!$B$125*SIN(RADIANS(90-DEGREES(ASIN(AD1950/2000))))*SQRT(2*Basic!$C$4*9.81)*Tool!$B$125)+(COS(RADIANS(90-DEGREES(ASIN(AD1950/2000))))*SQRT(2*Basic!$C$4*9.81)*COS(RADIANS(90-DEGREES(ASIN(AD1950/2000))))*SQRT(2*Basic!$C$4*9.81))))*SIN(RADIANS(AK1950))*(SQRT((SIN(RADIANS(90-DEGREES(ASIN(AD1950/2000))))*SQRT(2*Basic!$C$4*9.81)*Tool!$B$125*SIN(RADIANS(90-DEGREES(ASIN(AD1950/2000))))*SQRT(2*Basic!$C$4*9.81)*Tool!$B$125)+(COS(RADIANS(90-DEGREES(ASIN(AD1950/2000))))*SQRT(2*Basic!$C$4*9.81)*COS(RADIANS(90-DEGREES(ASIN(AD1950/2000))))*SQRT(2*Basic!$C$4*9.81))))*SIN(RADIANS(AK1950)))-19.62*(-Basic!$C$3))))*(SQRT((SIN(RADIANS(90-DEGREES(ASIN(AD1950/2000))))*SQRT(2*Basic!$C$4*9.81)*Tool!$B$125*SIN(RADIANS(90-DEGREES(ASIN(AD1950/2000))))*SQRT(2*Basic!$C$4*9.81)*Tool!$B$125)+(COS(RADIANS(90-DEGREES(ASIN(AD1950/2000))))*SQRT(2*Basic!$C$4*9.81)*COS(RADIANS(90-DEGREES(ASIN(AD1950/2000))))*SQRT(2*Basic!$C$4*9.81))))*COS(RADIANS(AK1950))</f>
        <v>1.818835306960916</v>
      </c>
    </row>
    <row r="1951" spans="6:45" x14ac:dyDescent="0.3">
      <c r="F1951">
        <v>1949</v>
      </c>
      <c r="G1951" s="31">
        <f t="shared" si="194"/>
        <v>5.7457330066988757</v>
      </c>
      <c r="H1951" s="35">
        <f>Tool!$E$10+('Trajectory Map'!G1951*SIN(RADIANS(90-2*DEGREES(ASIN($D$5/2000))))/COS(RADIANS(90-2*DEGREES(ASIN($D$5/2000))))-('Trajectory Map'!G1951*'Trajectory Map'!G1951/((VLOOKUP($D$5,$AD$3:$AR$2002,15,FALSE)*4*COS(RADIANS(90-2*DEGREES(ASIN($D$5/2000))))*COS(RADIANS(90-2*DEGREES(ASIN($D$5/2000))))))))</f>
        <v>0.28781258464963599</v>
      </c>
      <c r="AD1951" s="33">
        <f t="shared" si="198"/>
        <v>1949</v>
      </c>
      <c r="AE1951" s="33">
        <f t="shared" si="195"/>
        <v>448.77499930365997</v>
      </c>
      <c r="AH1951" s="33">
        <f t="shared" si="196"/>
        <v>77.033136436401648</v>
      </c>
      <c r="AI1951" s="33">
        <f t="shared" si="197"/>
        <v>12.966863563598352</v>
      </c>
      <c r="AK1951" s="75">
        <f t="shared" si="199"/>
        <v>-64.066272872803296</v>
      </c>
      <c r="AN1951" s="64"/>
      <c r="AQ1951" s="64"/>
      <c r="AR1951" s="75">
        <f>(SQRT((SIN(RADIANS(90-DEGREES(ASIN(AD1951/2000))))*SQRT(2*Basic!$C$4*9.81)*Tool!$B$125*SIN(RADIANS(90-DEGREES(ASIN(AD1951/2000))))*SQRT(2*Basic!$C$4*9.81)*Tool!$B$125)+(COS(RADIANS(90-DEGREES(ASIN(AD1951/2000))))*SQRT(2*Basic!$C$4*9.81)*COS(RADIANS(90-DEGREES(ASIN(AD1951/2000))))*SQRT(2*Basic!$C$4*9.81))))*(SQRT((SIN(RADIANS(90-DEGREES(ASIN(AD1951/2000))))*SQRT(2*Basic!$C$4*9.81)*Tool!$B$125*SIN(RADIANS(90-DEGREES(ASIN(AD1951/2000))))*SQRT(2*Basic!$C$4*9.81)*Tool!$B$125)+(COS(RADIANS(90-DEGREES(ASIN(AD1951/2000))))*SQRT(2*Basic!$C$4*9.81)*COS(RADIANS(90-DEGREES(ASIN(AD1951/2000))))*SQRT(2*Basic!$C$4*9.81))))/(2*9.81)</f>
        <v>1.8460069420899996</v>
      </c>
      <c r="AS1951" s="75">
        <f>(1/9.81)*((SQRT((SIN(RADIANS(90-DEGREES(ASIN(AD1951/2000))))*SQRT(2*Basic!$C$4*9.81)*Tool!$B$125*SIN(RADIANS(90-DEGREES(ASIN(AD1951/2000))))*SQRT(2*Basic!$C$4*9.81)*Tool!$B$125)+(COS(RADIANS(90-DEGREES(ASIN(AD1951/2000))))*SQRT(2*Basic!$C$4*9.81)*COS(RADIANS(90-DEGREES(ASIN(AD1951/2000))))*SQRT(2*Basic!$C$4*9.81))))*SIN(RADIANS(AK1951))+(SQRT(((SQRT((SIN(RADIANS(90-DEGREES(ASIN(AD1951/2000))))*SQRT(2*Basic!$C$4*9.81)*Tool!$B$125*SIN(RADIANS(90-DEGREES(ASIN(AD1951/2000))))*SQRT(2*Basic!$C$4*9.81)*Tool!$B$125)+(COS(RADIANS(90-DEGREES(ASIN(AD1951/2000))))*SQRT(2*Basic!$C$4*9.81)*COS(RADIANS(90-DEGREES(ASIN(AD1951/2000))))*SQRT(2*Basic!$C$4*9.81))))*SIN(RADIANS(AK1951))*(SQRT((SIN(RADIANS(90-DEGREES(ASIN(AD1951/2000))))*SQRT(2*Basic!$C$4*9.81)*Tool!$B$125*SIN(RADIANS(90-DEGREES(ASIN(AD1951/2000))))*SQRT(2*Basic!$C$4*9.81)*Tool!$B$125)+(COS(RADIANS(90-DEGREES(ASIN(AD1951/2000))))*SQRT(2*Basic!$C$4*9.81)*COS(RADIANS(90-DEGREES(ASIN(AD1951/2000))))*SQRT(2*Basic!$C$4*9.81))))*SIN(RADIANS(AK1951)))-19.62*(-Basic!$C$3))))*(SQRT((SIN(RADIANS(90-DEGREES(ASIN(AD1951/2000))))*SQRT(2*Basic!$C$4*9.81)*Tool!$B$125*SIN(RADIANS(90-DEGREES(ASIN(AD1951/2000))))*SQRT(2*Basic!$C$4*9.81)*Tool!$B$125)+(COS(RADIANS(90-DEGREES(ASIN(AD1951/2000))))*SQRT(2*Basic!$C$4*9.81)*COS(RADIANS(90-DEGREES(ASIN(AD1951/2000))))*SQRT(2*Basic!$C$4*9.81))))*COS(RADIANS(AK1951))</f>
        <v>1.800954400455409</v>
      </c>
    </row>
    <row r="1952" spans="6:45" x14ac:dyDescent="0.3">
      <c r="F1952">
        <v>1950</v>
      </c>
      <c r="G1952" s="31">
        <f t="shared" si="194"/>
        <v>5.7486810482620871</v>
      </c>
      <c r="H1952" s="35">
        <f>Tool!$E$10+('Trajectory Map'!G1952*SIN(RADIANS(90-2*DEGREES(ASIN($D$5/2000))))/COS(RADIANS(90-2*DEGREES(ASIN($D$5/2000))))-('Trajectory Map'!G1952*'Trajectory Map'!G1952/((VLOOKUP($D$5,$AD$3:$AR$2002,15,FALSE)*4*COS(RADIANS(90-2*DEGREES(ASIN($D$5/2000))))*COS(RADIANS(90-2*DEGREES(ASIN($D$5/2000))))))))</f>
        <v>0.28151450110403786</v>
      </c>
      <c r="AD1952" s="33">
        <f t="shared" si="198"/>
        <v>1950</v>
      </c>
      <c r="AE1952" s="33">
        <f t="shared" si="195"/>
        <v>444.40972086577943</v>
      </c>
      <c r="AH1952" s="33">
        <f t="shared" si="196"/>
        <v>77.161431859015948</v>
      </c>
      <c r="AI1952" s="33">
        <f t="shared" si="197"/>
        <v>12.838568140984052</v>
      </c>
      <c r="AK1952" s="75">
        <f t="shared" si="199"/>
        <v>-64.322863718031897</v>
      </c>
      <c r="AN1952" s="64"/>
      <c r="AQ1952" s="64"/>
      <c r="AR1952" s="75">
        <f>(SQRT((SIN(RADIANS(90-DEGREES(ASIN(AD1952/2000))))*SQRT(2*Basic!$C$4*9.81)*Tool!$B$125*SIN(RADIANS(90-DEGREES(ASIN(AD1952/2000))))*SQRT(2*Basic!$C$4*9.81)*Tool!$B$125)+(COS(RADIANS(90-DEGREES(ASIN(AD1952/2000))))*SQRT(2*Basic!$C$4*9.81)*COS(RADIANS(90-DEGREES(ASIN(AD1952/2000))))*SQRT(2*Basic!$C$4*9.81))))*(SQRT((SIN(RADIANS(90-DEGREES(ASIN(AD1952/2000))))*SQRT(2*Basic!$C$4*9.81)*Tool!$B$125*SIN(RADIANS(90-DEGREES(ASIN(AD1952/2000))))*SQRT(2*Basic!$C$4*9.81)*Tool!$B$125)+(COS(RADIANS(90-DEGREES(ASIN(AD1952/2000))))*SQRT(2*Basic!$C$4*9.81)*COS(RADIANS(90-DEGREES(ASIN(AD1952/2000))))*SQRT(2*Basic!$C$4*9.81))))/(2*9.81)</f>
        <v>1.8470522250000003</v>
      </c>
      <c r="AS1952" s="75">
        <f>(1/9.81)*((SQRT((SIN(RADIANS(90-DEGREES(ASIN(AD1952/2000))))*SQRT(2*Basic!$C$4*9.81)*Tool!$B$125*SIN(RADIANS(90-DEGREES(ASIN(AD1952/2000))))*SQRT(2*Basic!$C$4*9.81)*Tool!$B$125)+(COS(RADIANS(90-DEGREES(ASIN(AD1952/2000))))*SQRT(2*Basic!$C$4*9.81)*COS(RADIANS(90-DEGREES(ASIN(AD1952/2000))))*SQRT(2*Basic!$C$4*9.81))))*SIN(RADIANS(AK1952))+(SQRT(((SQRT((SIN(RADIANS(90-DEGREES(ASIN(AD1952/2000))))*SQRT(2*Basic!$C$4*9.81)*Tool!$B$125*SIN(RADIANS(90-DEGREES(ASIN(AD1952/2000))))*SQRT(2*Basic!$C$4*9.81)*Tool!$B$125)+(COS(RADIANS(90-DEGREES(ASIN(AD1952/2000))))*SQRT(2*Basic!$C$4*9.81)*COS(RADIANS(90-DEGREES(ASIN(AD1952/2000))))*SQRT(2*Basic!$C$4*9.81))))*SIN(RADIANS(AK1952))*(SQRT((SIN(RADIANS(90-DEGREES(ASIN(AD1952/2000))))*SQRT(2*Basic!$C$4*9.81)*Tool!$B$125*SIN(RADIANS(90-DEGREES(ASIN(AD1952/2000))))*SQRT(2*Basic!$C$4*9.81)*Tool!$B$125)+(COS(RADIANS(90-DEGREES(ASIN(AD1952/2000))))*SQRT(2*Basic!$C$4*9.81)*COS(RADIANS(90-DEGREES(ASIN(AD1952/2000))))*SQRT(2*Basic!$C$4*9.81))))*SIN(RADIANS(AK1952)))-19.62*(-Basic!$C$3))))*(SQRT((SIN(RADIANS(90-DEGREES(ASIN(AD1952/2000))))*SQRT(2*Basic!$C$4*9.81)*Tool!$B$125*SIN(RADIANS(90-DEGREES(ASIN(AD1952/2000))))*SQRT(2*Basic!$C$4*9.81)*Tool!$B$125)+(COS(RADIANS(90-DEGREES(ASIN(AD1952/2000))))*SQRT(2*Basic!$C$4*9.81)*COS(RADIANS(90-DEGREES(ASIN(AD1952/2000))))*SQRT(2*Basic!$C$4*9.81))))*COS(RADIANS(AK1952))</f>
        <v>1.782904932456201</v>
      </c>
    </row>
    <row r="1953" spans="6:45" x14ac:dyDescent="0.3">
      <c r="F1953">
        <v>1951</v>
      </c>
      <c r="G1953" s="31">
        <f t="shared" si="194"/>
        <v>5.7516290898252977</v>
      </c>
      <c r="H1953" s="35">
        <f>Tool!$E$10+('Trajectory Map'!G1953*SIN(RADIANS(90-2*DEGREES(ASIN($D$5/2000))))/COS(RADIANS(90-2*DEGREES(ASIN($D$5/2000))))-('Trajectory Map'!G1953*'Trajectory Map'!G1953/((VLOOKUP($D$5,$AD$3:$AR$2002,15,FALSE)*4*COS(RADIANS(90-2*DEGREES(ASIN($D$5/2000))))*COS(RADIANS(90-2*DEGREES(ASIN($D$5/2000))))))))</f>
        <v>0.275212963964929</v>
      </c>
      <c r="AD1953" s="33">
        <f t="shared" si="198"/>
        <v>1951</v>
      </c>
      <c r="AE1953" s="33">
        <f t="shared" si="195"/>
        <v>439.99886363489622</v>
      </c>
      <c r="AH1953" s="33">
        <f t="shared" si="196"/>
        <v>77.291000377684895</v>
      </c>
      <c r="AI1953" s="33">
        <f t="shared" si="197"/>
        <v>12.708999622315105</v>
      </c>
      <c r="AK1953" s="75">
        <f t="shared" si="199"/>
        <v>-64.582000755369791</v>
      </c>
      <c r="AN1953" s="64"/>
      <c r="AQ1953" s="64"/>
      <c r="AR1953" s="75">
        <f>(SQRT((SIN(RADIANS(90-DEGREES(ASIN(AD1953/2000))))*SQRT(2*Basic!$C$4*9.81)*Tool!$B$125*SIN(RADIANS(90-DEGREES(ASIN(AD1953/2000))))*SQRT(2*Basic!$C$4*9.81)*Tool!$B$125)+(COS(RADIANS(90-DEGREES(ASIN(AD1953/2000))))*SQRT(2*Basic!$C$4*9.81)*COS(RADIANS(90-DEGREES(ASIN(AD1953/2000))))*SQRT(2*Basic!$C$4*9.81))))*(SQRT((SIN(RADIANS(90-DEGREES(ASIN(AD1953/2000))))*SQRT(2*Basic!$C$4*9.81)*Tool!$B$125*SIN(RADIANS(90-DEGREES(ASIN(AD1953/2000))))*SQRT(2*Basic!$C$4*9.81)*Tool!$B$125)+(COS(RADIANS(90-DEGREES(ASIN(AD1953/2000))))*SQRT(2*Basic!$C$4*9.81)*COS(RADIANS(90-DEGREES(ASIN(AD1953/2000))))*SQRT(2*Basic!$C$4*9.81))))/(2*9.81)</f>
        <v>1.8480980440900001</v>
      </c>
      <c r="AS1953" s="75">
        <f>(1/9.81)*((SQRT((SIN(RADIANS(90-DEGREES(ASIN(AD1953/2000))))*SQRT(2*Basic!$C$4*9.81)*Tool!$B$125*SIN(RADIANS(90-DEGREES(ASIN(AD1953/2000))))*SQRT(2*Basic!$C$4*9.81)*Tool!$B$125)+(COS(RADIANS(90-DEGREES(ASIN(AD1953/2000))))*SQRT(2*Basic!$C$4*9.81)*COS(RADIANS(90-DEGREES(ASIN(AD1953/2000))))*SQRT(2*Basic!$C$4*9.81))))*SIN(RADIANS(AK1953))+(SQRT(((SQRT((SIN(RADIANS(90-DEGREES(ASIN(AD1953/2000))))*SQRT(2*Basic!$C$4*9.81)*Tool!$B$125*SIN(RADIANS(90-DEGREES(ASIN(AD1953/2000))))*SQRT(2*Basic!$C$4*9.81)*Tool!$B$125)+(COS(RADIANS(90-DEGREES(ASIN(AD1953/2000))))*SQRT(2*Basic!$C$4*9.81)*COS(RADIANS(90-DEGREES(ASIN(AD1953/2000))))*SQRT(2*Basic!$C$4*9.81))))*SIN(RADIANS(AK1953))*(SQRT((SIN(RADIANS(90-DEGREES(ASIN(AD1953/2000))))*SQRT(2*Basic!$C$4*9.81)*Tool!$B$125*SIN(RADIANS(90-DEGREES(ASIN(AD1953/2000))))*SQRT(2*Basic!$C$4*9.81)*Tool!$B$125)+(COS(RADIANS(90-DEGREES(ASIN(AD1953/2000))))*SQRT(2*Basic!$C$4*9.81)*COS(RADIANS(90-DEGREES(ASIN(AD1953/2000))))*SQRT(2*Basic!$C$4*9.81))))*SIN(RADIANS(AK1953)))-19.62*(-Basic!$C$3))))*(SQRT((SIN(RADIANS(90-DEGREES(ASIN(AD1953/2000))))*SQRT(2*Basic!$C$4*9.81)*Tool!$B$125*SIN(RADIANS(90-DEGREES(ASIN(AD1953/2000))))*SQRT(2*Basic!$C$4*9.81)*Tool!$B$125)+(COS(RADIANS(90-DEGREES(ASIN(AD1953/2000))))*SQRT(2*Basic!$C$4*9.81)*COS(RADIANS(90-DEGREES(ASIN(AD1953/2000))))*SQRT(2*Basic!$C$4*9.81))))*COS(RADIANS(AK1953))</f>
        <v>1.7646818208217578</v>
      </c>
    </row>
    <row r="1954" spans="6:45" x14ac:dyDescent="0.3">
      <c r="F1954">
        <v>1952</v>
      </c>
      <c r="G1954" s="31">
        <f t="shared" si="194"/>
        <v>5.7545771313885092</v>
      </c>
      <c r="H1954" s="35">
        <f>Tool!$E$10+('Trajectory Map'!G1954*SIN(RADIANS(90-2*DEGREES(ASIN($D$5/2000))))/COS(RADIANS(90-2*DEGREES(ASIN($D$5/2000))))-('Trajectory Map'!G1954*'Trajectory Map'!G1954/((VLOOKUP($D$5,$AD$3:$AR$2002,15,FALSE)*4*COS(RADIANS(90-2*DEGREES(ASIN($D$5/2000))))*COS(RADIANS(90-2*DEGREES(ASIN($D$5/2000))))))))</f>
        <v>0.26890797323230231</v>
      </c>
      <c r="AD1954" s="33">
        <f t="shared" si="198"/>
        <v>1952</v>
      </c>
      <c r="AE1954" s="33">
        <f t="shared" si="195"/>
        <v>435.54104284211837</v>
      </c>
      <c r="AH1954" s="33">
        <f t="shared" si="196"/>
        <v>77.421881344217411</v>
      </c>
      <c r="AI1954" s="33">
        <f t="shared" si="197"/>
        <v>12.578118655782589</v>
      </c>
      <c r="AK1954" s="75">
        <f t="shared" si="199"/>
        <v>-64.843762688434822</v>
      </c>
      <c r="AN1954" s="64"/>
      <c r="AQ1954" s="64"/>
      <c r="AR1954" s="75">
        <f>(SQRT((SIN(RADIANS(90-DEGREES(ASIN(AD1954/2000))))*SQRT(2*Basic!$C$4*9.81)*Tool!$B$125*SIN(RADIANS(90-DEGREES(ASIN(AD1954/2000))))*SQRT(2*Basic!$C$4*9.81)*Tool!$B$125)+(COS(RADIANS(90-DEGREES(ASIN(AD1954/2000))))*SQRT(2*Basic!$C$4*9.81)*COS(RADIANS(90-DEGREES(ASIN(AD1954/2000))))*SQRT(2*Basic!$C$4*9.81))))*(SQRT((SIN(RADIANS(90-DEGREES(ASIN(AD1954/2000))))*SQRT(2*Basic!$C$4*9.81)*Tool!$B$125*SIN(RADIANS(90-DEGREES(ASIN(AD1954/2000))))*SQRT(2*Basic!$C$4*9.81)*Tool!$B$125)+(COS(RADIANS(90-DEGREES(ASIN(AD1954/2000))))*SQRT(2*Basic!$C$4*9.81)*COS(RADIANS(90-DEGREES(ASIN(AD1954/2000))))*SQRT(2*Basic!$C$4*9.81))))/(2*9.81)</f>
        <v>1.8491443993600001</v>
      </c>
      <c r="AS1954" s="75">
        <f>(1/9.81)*((SQRT((SIN(RADIANS(90-DEGREES(ASIN(AD1954/2000))))*SQRT(2*Basic!$C$4*9.81)*Tool!$B$125*SIN(RADIANS(90-DEGREES(ASIN(AD1954/2000))))*SQRT(2*Basic!$C$4*9.81)*Tool!$B$125)+(COS(RADIANS(90-DEGREES(ASIN(AD1954/2000))))*SQRT(2*Basic!$C$4*9.81)*COS(RADIANS(90-DEGREES(ASIN(AD1954/2000))))*SQRT(2*Basic!$C$4*9.81))))*SIN(RADIANS(AK1954))+(SQRT(((SQRT((SIN(RADIANS(90-DEGREES(ASIN(AD1954/2000))))*SQRT(2*Basic!$C$4*9.81)*Tool!$B$125*SIN(RADIANS(90-DEGREES(ASIN(AD1954/2000))))*SQRT(2*Basic!$C$4*9.81)*Tool!$B$125)+(COS(RADIANS(90-DEGREES(ASIN(AD1954/2000))))*SQRT(2*Basic!$C$4*9.81)*COS(RADIANS(90-DEGREES(ASIN(AD1954/2000))))*SQRT(2*Basic!$C$4*9.81))))*SIN(RADIANS(AK1954))*(SQRT((SIN(RADIANS(90-DEGREES(ASIN(AD1954/2000))))*SQRT(2*Basic!$C$4*9.81)*Tool!$B$125*SIN(RADIANS(90-DEGREES(ASIN(AD1954/2000))))*SQRT(2*Basic!$C$4*9.81)*Tool!$B$125)+(COS(RADIANS(90-DEGREES(ASIN(AD1954/2000))))*SQRT(2*Basic!$C$4*9.81)*COS(RADIANS(90-DEGREES(ASIN(AD1954/2000))))*SQRT(2*Basic!$C$4*9.81))))*SIN(RADIANS(AK1954)))-19.62*(-Basic!$C$3))))*(SQRT((SIN(RADIANS(90-DEGREES(ASIN(AD1954/2000))))*SQRT(2*Basic!$C$4*9.81)*Tool!$B$125*SIN(RADIANS(90-DEGREES(ASIN(AD1954/2000))))*SQRT(2*Basic!$C$4*9.81)*Tool!$B$125)+(COS(RADIANS(90-DEGREES(ASIN(AD1954/2000))))*SQRT(2*Basic!$C$4*9.81)*COS(RADIANS(90-DEGREES(ASIN(AD1954/2000))))*SQRT(2*Basic!$C$4*9.81))))*COS(RADIANS(AK1954))</f>
        <v>1.7462797200989126</v>
      </c>
    </row>
    <row r="1955" spans="6:45" x14ac:dyDescent="0.3">
      <c r="F1955">
        <v>1953</v>
      </c>
      <c r="G1955" s="31">
        <f t="shared" si="194"/>
        <v>5.7575251729517207</v>
      </c>
      <c r="H1955" s="35">
        <f>Tool!$E$10+('Trajectory Map'!G1955*SIN(RADIANS(90-2*DEGREES(ASIN($D$5/2000))))/COS(RADIANS(90-2*DEGREES(ASIN($D$5/2000))))-('Trajectory Map'!G1955*'Trajectory Map'!G1955/((VLOOKUP($D$5,$AD$3:$AR$2002,15,FALSE)*4*COS(RADIANS(90-2*DEGREES(ASIN($D$5/2000))))*COS(RADIANS(90-2*DEGREES(ASIN($D$5/2000))))))))</f>
        <v>0.26259952890616312</v>
      </c>
      <c r="AD1955" s="33">
        <f t="shared" si="198"/>
        <v>1953</v>
      </c>
      <c r="AE1955" s="33">
        <f t="shared" si="195"/>
        <v>431.03480137919257</v>
      </c>
      <c r="AH1955" s="33">
        <f t="shared" si="196"/>
        <v>77.55411617273873</v>
      </c>
      <c r="AI1955" s="33">
        <f t="shared" si="197"/>
        <v>12.44588382726127</v>
      </c>
      <c r="AK1955" s="75">
        <f t="shared" si="199"/>
        <v>-65.108232345477461</v>
      </c>
      <c r="AN1955" s="64"/>
      <c r="AQ1955" s="64"/>
      <c r="AR1955" s="75">
        <f>(SQRT((SIN(RADIANS(90-DEGREES(ASIN(AD1955/2000))))*SQRT(2*Basic!$C$4*9.81)*Tool!$B$125*SIN(RADIANS(90-DEGREES(ASIN(AD1955/2000))))*SQRT(2*Basic!$C$4*9.81)*Tool!$B$125)+(COS(RADIANS(90-DEGREES(ASIN(AD1955/2000))))*SQRT(2*Basic!$C$4*9.81)*COS(RADIANS(90-DEGREES(ASIN(AD1955/2000))))*SQRT(2*Basic!$C$4*9.81))))*(SQRT((SIN(RADIANS(90-DEGREES(ASIN(AD1955/2000))))*SQRT(2*Basic!$C$4*9.81)*Tool!$B$125*SIN(RADIANS(90-DEGREES(ASIN(AD1955/2000))))*SQRT(2*Basic!$C$4*9.81)*Tool!$B$125)+(COS(RADIANS(90-DEGREES(ASIN(AD1955/2000))))*SQRT(2*Basic!$C$4*9.81)*COS(RADIANS(90-DEGREES(ASIN(AD1955/2000))))*SQRT(2*Basic!$C$4*9.81))))/(2*9.81)</f>
        <v>1.8501912908099998</v>
      </c>
      <c r="AS1955" s="75">
        <f>(1/9.81)*((SQRT((SIN(RADIANS(90-DEGREES(ASIN(AD1955/2000))))*SQRT(2*Basic!$C$4*9.81)*Tool!$B$125*SIN(RADIANS(90-DEGREES(ASIN(AD1955/2000))))*SQRT(2*Basic!$C$4*9.81)*Tool!$B$125)+(COS(RADIANS(90-DEGREES(ASIN(AD1955/2000))))*SQRT(2*Basic!$C$4*9.81)*COS(RADIANS(90-DEGREES(ASIN(AD1955/2000))))*SQRT(2*Basic!$C$4*9.81))))*SIN(RADIANS(AK1955))+(SQRT(((SQRT((SIN(RADIANS(90-DEGREES(ASIN(AD1955/2000))))*SQRT(2*Basic!$C$4*9.81)*Tool!$B$125*SIN(RADIANS(90-DEGREES(ASIN(AD1955/2000))))*SQRT(2*Basic!$C$4*9.81)*Tool!$B$125)+(COS(RADIANS(90-DEGREES(ASIN(AD1955/2000))))*SQRT(2*Basic!$C$4*9.81)*COS(RADIANS(90-DEGREES(ASIN(AD1955/2000))))*SQRT(2*Basic!$C$4*9.81))))*SIN(RADIANS(AK1955))*(SQRT((SIN(RADIANS(90-DEGREES(ASIN(AD1955/2000))))*SQRT(2*Basic!$C$4*9.81)*Tool!$B$125*SIN(RADIANS(90-DEGREES(ASIN(AD1955/2000))))*SQRT(2*Basic!$C$4*9.81)*Tool!$B$125)+(COS(RADIANS(90-DEGREES(ASIN(AD1955/2000))))*SQRT(2*Basic!$C$4*9.81)*COS(RADIANS(90-DEGREES(ASIN(AD1955/2000))))*SQRT(2*Basic!$C$4*9.81))))*SIN(RADIANS(AK1955)))-19.62*(-Basic!$C$3))))*(SQRT((SIN(RADIANS(90-DEGREES(ASIN(AD1955/2000))))*SQRT(2*Basic!$C$4*9.81)*Tool!$B$125*SIN(RADIANS(90-DEGREES(ASIN(AD1955/2000))))*SQRT(2*Basic!$C$4*9.81)*Tool!$B$125)+(COS(RADIANS(90-DEGREES(ASIN(AD1955/2000))))*SQRT(2*Basic!$C$4*9.81)*COS(RADIANS(90-DEGREES(ASIN(AD1955/2000))))*SQRT(2*Basic!$C$4*9.81))))*COS(RADIANS(AK1955))</f>
        <v>1.7276930021763215</v>
      </c>
    </row>
    <row r="1956" spans="6:45" x14ac:dyDescent="0.3">
      <c r="F1956">
        <v>1954</v>
      </c>
      <c r="G1956" s="31">
        <f t="shared" si="194"/>
        <v>5.7604732145149322</v>
      </c>
      <c r="H1956" s="35">
        <f>Tool!$E$10+('Trajectory Map'!G1956*SIN(RADIANS(90-2*DEGREES(ASIN($D$5/2000))))/COS(RADIANS(90-2*DEGREES(ASIN($D$5/2000))))-('Trajectory Map'!G1956*'Trajectory Map'!G1956/((VLOOKUP($D$5,$AD$3:$AR$2002,15,FALSE)*4*COS(RADIANS(90-2*DEGREES(ASIN($D$5/2000))))*COS(RADIANS(90-2*DEGREES(ASIN($D$5/2000))))))))</f>
        <v>0.25628763098650786</v>
      </c>
      <c r="AD1956" s="33">
        <f t="shared" si="198"/>
        <v>1954</v>
      </c>
      <c r="AE1956" s="33">
        <f t="shared" si="195"/>
        <v>426.4786043871369</v>
      </c>
      <c r="AH1956" s="33">
        <f t="shared" si="196"/>
        <v>77.687748494181093</v>
      </c>
      <c r="AI1956" s="33">
        <f t="shared" si="197"/>
        <v>12.312251505818907</v>
      </c>
      <c r="AK1956" s="75">
        <f t="shared" si="199"/>
        <v>-65.375496988362187</v>
      </c>
      <c r="AN1956" s="64"/>
      <c r="AQ1956" s="64"/>
      <c r="AR1956" s="75">
        <f>(SQRT((SIN(RADIANS(90-DEGREES(ASIN(AD1956/2000))))*SQRT(2*Basic!$C$4*9.81)*Tool!$B$125*SIN(RADIANS(90-DEGREES(ASIN(AD1956/2000))))*SQRT(2*Basic!$C$4*9.81)*Tool!$B$125)+(COS(RADIANS(90-DEGREES(ASIN(AD1956/2000))))*SQRT(2*Basic!$C$4*9.81)*COS(RADIANS(90-DEGREES(ASIN(AD1956/2000))))*SQRT(2*Basic!$C$4*9.81))))*(SQRT((SIN(RADIANS(90-DEGREES(ASIN(AD1956/2000))))*SQRT(2*Basic!$C$4*9.81)*Tool!$B$125*SIN(RADIANS(90-DEGREES(ASIN(AD1956/2000))))*SQRT(2*Basic!$C$4*9.81)*Tool!$B$125)+(COS(RADIANS(90-DEGREES(ASIN(AD1956/2000))))*SQRT(2*Basic!$C$4*9.81)*COS(RADIANS(90-DEGREES(ASIN(AD1956/2000))))*SQRT(2*Basic!$C$4*9.81))))/(2*9.81)</f>
        <v>1.8512387184399997</v>
      </c>
      <c r="AS1956" s="75">
        <f>(1/9.81)*((SQRT((SIN(RADIANS(90-DEGREES(ASIN(AD1956/2000))))*SQRT(2*Basic!$C$4*9.81)*Tool!$B$125*SIN(RADIANS(90-DEGREES(ASIN(AD1956/2000))))*SQRT(2*Basic!$C$4*9.81)*Tool!$B$125)+(COS(RADIANS(90-DEGREES(ASIN(AD1956/2000))))*SQRT(2*Basic!$C$4*9.81)*COS(RADIANS(90-DEGREES(ASIN(AD1956/2000))))*SQRT(2*Basic!$C$4*9.81))))*SIN(RADIANS(AK1956))+(SQRT(((SQRT((SIN(RADIANS(90-DEGREES(ASIN(AD1956/2000))))*SQRT(2*Basic!$C$4*9.81)*Tool!$B$125*SIN(RADIANS(90-DEGREES(ASIN(AD1956/2000))))*SQRT(2*Basic!$C$4*9.81)*Tool!$B$125)+(COS(RADIANS(90-DEGREES(ASIN(AD1956/2000))))*SQRT(2*Basic!$C$4*9.81)*COS(RADIANS(90-DEGREES(ASIN(AD1956/2000))))*SQRT(2*Basic!$C$4*9.81))))*SIN(RADIANS(AK1956))*(SQRT((SIN(RADIANS(90-DEGREES(ASIN(AD1956/2000))))*SQRT(2*Basic!$C$4*9.81)*Tool!$B$125*SIN(RADIANS(90-DEGREES(ASIN(AD1956/2000))))*SQRT(2*Basic!$C$4*9.81)*Tool!$B$125)+(COS(RADIANS(90-DEGREES(ASIN(AD1956/2000))))*SQRT(2*Basic!$C$4*9.81)*COS(RADIANS(90-DEGREES(ASIN(AD1956/2000))))*SQRT(2*Basic!$C$4*9.81))))*SIN(RADIANS(AK1956)))-19.62*(-Basic!$C$3))))*(SQRT((SIN(RADIANS(90-DEGREES(ASIN(AD1956/2000))))*SQRT(2*Basic!$C$4*9.81)*Tool!$B$125*SIN(RADIANS(90-DEGREES(ASIN(AD1956/2000))))*SQRT(2*Basic!$C$4*9.81)*Tool!$B$125)+(COS(RADIANS(90-DEGREES(ASIN(AD1956/2000))))*SQRT(2*Basic!$C$4*9.81)*COS(RADIANS(90-DEGREES(ASIN(AD1956/2000))))*SQRT(2*Basic!$C$4*9.81))))*COS(RADIANS(AK1956))</f>
        <v>1.7089157350730144</v>
      </c>
    </row>
    <row r="1957" spans="6:45" x14ac:dyDescent="0.3">
      <c r="F1957">
        <v>1955</v>
      </c>
      <c r="G1957" s="31">
        <f t="shared" si="194"/>
        <v>5.7634212560781437</v>
      </c>
      <c r="H1957" s="35">
        <f>Tool!$E$10+('Trajectory Map'!G1957*SIN(RADIANS(90-2*DEGREES(ASIN($D$5/2000))))/COS(RADIANS(90-2*DEGREES(ASIN($D$5/2000))))-('Trajectory Map'!G1957*'Trajectory Map'!G1957/((VLOOKUP($D$5,$AD$3:$AR$2002,15,FALSE)*4*COS(RADIANS(90-2*DEGREES(ASIN($D$5/2000))))*COS(RADIANS(90-2*DEGREES(ASIN($D$5/2000))))))))</f>
        <v>0.24997227947333922</v>
      </c>
      <c r="AD1957" s="33">
        <f t="shared" si="198"/>
        <v>1955</v>
      </c>
      <c r="AE1957" s="33">
        <f t="shared" si="195"/>
        <v>421.87083331275699</v>
      </c>
      <c r="AH1957" s="33">
        <f t="shared" si="196"/>
        <v>77.822824325978544</v>
      </c>
      <c r="AI1957" s="33">
        <f t="shared" si="197"/>
        <v>12.177175674021456</v>
      </c>
      <c r="AK1957" s="75">
        <f t="shared" si="199"/>
        <v>-65.645648651957089</v>
      </c>
      <c r="AN1957" s="64"/>
      <c r="AQ1957" s="64"/>
      <c r="AR1957" s="75">
        <f>(SQRT((SIN(RADIANS(90-DEGREES(ASIN(AD1957/2000))))*SQRT(2*Basic!$C$4*9.81)*Tool!$B$125*SIN(RADIANS(90-DEGREES(ASIN(AD1957/2000))))*SQRT(2*Basic!$C$4*9.81)*Tool!$B$125)+(COS(RADIANS(90-DEGREES(ASIN(AD1957/2000))))*SQRT(2*Basic!$C$4*9.81)*COS(RADIANS(90-DEGREES(ASIN(AD1957/2000))))*SQRT(2*Basic!$C$4*9.81))))*(SQRT((SIN(RADIANS(90-DEGREES(ASIN(AD1957/2000))))*SQRT(2*Basic!$C$4*9.81)*Tool!$B$125*SIN(RADIANS(90-DEGREES(ASIN(AD1957/2000))))*SQRT(2*Basic!$C$4*9.81)*Tool!$B$125)+(COS(RADIANS(90-DEGREES(ASIN(AD1957/2000))))*SQRT(2*Basic!$C$4*9.81)*COS(RADIANS(90-DEGREES(ASIN(AD1957/2000))))*SQRT(2*Basic!$C$4*9.81))))/(2*9.81)</f>
        <v>1.8522866822499993</v>
      </c>
      <c r="AS1957" s="75">
        <f>(1/9.81)*((SQRT((SIN(RADIANS(90-DEGREES(ASIN(AD1957/2000))))*SQRT(2*Basic!$C$4*9.81)*Tool!$B$125*SIN(RADIANS(90-DEGREES(ASIN(AD1957/2000))))*SQRT(2*Basic!$C$4*9.81)*Tool!$B$125)+(COS(RADIANS(90-DEGREES(ASIN(AD1957/2000))))*SQRT(2*Basic!$C$4*9.81)*COS(RADIANS(90-DEGREES(ASIN(AD1957/2000))))*SQRT(2*Basic!$C$4*9.81))))*SIN(RADIANS(AK1957))+(SQRT(((SQRT((SIN(RADIANS(90-DEGREES(ASIN(AD1957/2000))))*SQRT(2*Basic!$C$4*9.81)*Tool!$B$125*SIN(RADIANS(90-DEGREES(ASIN(AD1957/2000))))*SQRT(2*Basic!$C$4*9.81)*Tool!$B$125)+(COS(RADIANS(90-DEGREES(ASIN(AD1957/2000))))*SQRT(2*Basic!$C$4*9.81)*COS(RADIANS(90-DEGREES(ASIN(AD1957/2000))))*SQRT(2*Basic!$C$4*9.81))))*SIN(RADIANS(AK1957))*(SQRT((SIN(RADIANS(90-DEGREES(ASIN(AD1957/2000))))*SQRT(2*Basic!$C$4*9.81)*Tool!$B$125*SIN(RADIANS(90-DEGREES(ASIN(AD1957/2000))))*SQRT(2*Basic!$C$4*9.81)*Tool!$B$125)+(COS(RADIANS(90-DEGREES(ASIN(AD1957/2000))))*SQRT(2*Basic!$C$4*9.81)*COS(RADIANS(90-DEGREES(ASIN(AD1957/2000))))*SQRT(2*Basic!$C$4*9.81))))*SIN(RADIANS(AK1957)))-19.62*(-Basic!$C$3))))*(SQRT((SIN(RADIANS(90-DEGREES(ASIN(AD1957/2000))))*SQRT(2*Basic!$C$4*9.81)*Tool!$B$125*SIN(RADIANS(90-DEGREES(ASIN(AD1957/2000))))*SQRT(2*Basic!$C$4*9.81)*Tool!$B$125)+(COS(RADIANS(90-DEGREES(ASIN(AD1957/2000))))*SQRT(2*Basic!$C$4*9.81)*COS(RADIANS(90-DEGREES(ASIN(AD1957/2000))))*SQRT(2*Basic!$C$4*9.81))))*COS(RADIANS(AK1957))</f>
        <v>1.6899416596374566</v>
      </c>
    </row>
    <row r="1958" spans="6:45" x14ac:dyDescent="0.3">
      <c r="F1958">
        <v>1956</v>
      </c>
      <c r="G1958" s="31">
        <f t="shared" si="194"/>
        <v>5.7663692976413543</v>
      </c>
      <c r="H1958" s="35">
        <f>Tool!$E$10+('Trajectory Map'!G1958*SIN(RADIANS(90-2*DEGREES(ASIN($D$5/2000))))/COS(RADIANS(90-2*DEGREES(ASIN($D$5/2000))))-('Trajectory Map'!G1958*'Trajectory Map'!G1958/((VLOOKUP($D$5,$AD$3:$AR$2002,15,FALSE)*4*COS(RADIANS(90-2*DEGREES(ASIN($D$5/2000))))*COS(RADIANS(90-2*DEGREES(ASIN($D$5/2000))))))))</f>
        <v>0.24365347436665985</v>
      </c>
      <c r="AD1958" s="33">
        <f t="shared" si="198"/>
        <v>1956</v>
      </c>
      <c r="AE1958" s="33">
        <f t="shared" si="195"/>
        <v>417.20977936764615</v>
      </c>
      <c r="AH1958" s="33">
        <f t="shared" si="196"/>
        <v>77.959392258834384</v>
      </c>
      <c r="AI1958" s="33">
        <f t="shared" si="197"/>
        <v>12.040607741165616</v>
      </c>
      <c r="AK1958" s="75">
        <f t="shared" si="199"/>
        <v>-65.918784517668769</v>
      </c>
      <c r="AN1958" s="64"/>
      <c r="AQ1958" s="64"/>
      <c r="AR1958" s="75">
        <f>(SQRT((SIN(RADIANS(90-DEGREES(ASIN(AD1958/2000))))*SQRT(2*Basic!$C$4*9.81)*Tool!$B$125*SIN(RADIANS(90-DEGREES(ASIN(AD1958/2000))))*SQRT(2*Basic!$C$4*9.81)*Tool!$B$125)+(COS(RADIANS(90-DEGREES(ASIN(AD1958/2000))))*SQRT(2*Basic!$C$4*9.81)*COS(RADIANS(90-DEGREES(ASIN(AD1958/2000))))*SQRT(2*Basic!$C$4*9.81))))*(SQRT((SIN(RADIANS(90-DEGREES(ASIN(AD1958/2000))))*SQRT(2*Basic!$C$4*9.81)*Tool!$B$125*SIN(RADIANS(90-DEGREES(ASIN(AD1958/2000))))*SQRT(2*Basic!$C$4*9.81)*Tool!$B$125)+(COS(RADIANS(90-DEGREES(ASIN(AD1958/2000))))*SQRT(2*Basic!$C$4*9.81)*COS(RADIANS(90-DEGREES(ASIN(AD1958/2000))))*SQRT(2*Basic!$C$4*9.81))))/(2*9.81)</f>
        <v>1.8533351822399997</v>
      </c>
      <c r="AS1958" s="75">
        <f>(1/9.81)*((SQRT((SIN(RADIANS(90-DEGREES(ASIN(AD1958/2000))))*SQRT(2*Basic!$C$4*9.81)*Tool!$B$125*SIN(RADIANS(90-DEGREES(ASIN(AD1958/2000))))*SQRT(2*Basic!$C$4*9.81)*Tool!$B$125)+(COS(RADIANS(90-DEGREES(ASIN(AD1958/2000))))*SQRT(2*Basic!$C$4*9.81)*COS(RADIANS(90-DEGREES(ASIN(AD1958/2000))))*SQRT(2*Basic!$C$4*9.81))))*SIN(RADIANS(AK1958))+(SQRT(((SQRT((SIN(RADIANS(90-DEGREES(ASIN(AD1958/2000))))*SQRT(2*Basic!$C$4*9.81)*Tool!$B$125*SIN(RADIANS(90-DEGREES(ASIN(AD1958/2000))))*SQRT(2*Basic!$C$4*9.81)*Tool!$B$125)+(COS(RADIANS(90-DEGREES(ASIN(AD1958/2000))))*SQRT(2*Basic!$C$4*9.81)*COS(RADIANS(90-DEGREES(ASIN(AD1958/2000))))*SQRT(2*Basic!$C$4*9.81))))*SIN(RADIANS(AK1958))*(SQRT((SIN(RADIANS(90-DEGREES(ASIN(AD1958/2000))))*SQRT(2*Basic!$C$4*9.81)*Tool!$B$125*SIN(RADIANS(90-DEGREES(ASIN(AD1958/2000))))*SQRT(2*Basic!$C$4*9.81)*Tool!$B$125)+(COS(RADIANS(90-DEGREES(ASIN(AD1958/2000))))*SQRT(2*Basic!$C$4*9.81)*COS(RADIANS(90-DEGREES(ASIN(AD1958/2000))))*SQRT(2*Basic!$C$4*9.81))))*SIN(RADIANS(AK1958)))-19.62*(-Basic!$C$3))))*(SQRT((SIN(RADIANS(90-DEGREES(ASIN(AD1958/2000))))*SQRT(2*Basic!$C$4*9.81)*Tool!$B$125*SIN(RADIANS(90-DEGREES(ASIN(AD1958/2000))))*SQRT(2*Basic!$C$4*9.81)*Tool!$B$125)+(COS(RADIANS(90-DEGREES(ASIN(AD1958/2000))))*SQRT(2*Basic!$C$4*9.81)*COS(RADIANS(90-DEGREES(ASIN(AD1958/2000))))*SQRT(2*Basic!$C$4*9.81))))*COS(RADIANS(AK1958))</f>
        <v>1.6707641639001727</v>
      </c>
    </row>
    <row r="1959" spans="6:45" x14ac:dyDescent="0.3">
      <c r="F1959">
        <v>1957</v>
      </c>
      <c r="G1959" s="31">
        <f t="shared" si="194"/>
        <v>5.7693173392045658</v>
      </c>
      <c r="H1959" s="35">
        <f>Tool!$E$10+('Trajectory Map'!G1959*SIN(RADIANS(90-2*DEGREES(ASIN($D$5/2000))))/COS(RADIANS(90-2*DEGREES(ASIN($D$5/2000))))-('Trajectory Map'!G1959*'Trajectory Map'!G1959/((VLOOKUP($D$5,$AD$3:$AR$2002,15,FALSE)*4*COS(RADIANS(90-2*DEGREES(ASIN($D$5/2000))))*COS(RADIANS(90-2*DEGREES(ASIN($D$5/2000))))))))</f>
        <v>0.23733121566646354</v>
      </c>
      <c r="AD1959" s="33">
        <f t="shared" si="198"/>
        <v>1957</v>
      </c>
      <c r="AE1959" s="33">
        <f t="shared" si="195"/>
        <v>412.49363631454969</v>
      </c>
      <c r="AH1959" s="33">
        <f t="shared" si="196"/>
        <v>78.097503662709613</v>
      </c>
      <c r="AI1959" s="33">
        <f t="shared" si="197"/>
        <v>11.902496337290387</v>
      </c>
      <c r="AK1959" s="75">
        <f t="shared" si="199"/>
        <v>-66.195007325419226</v>
      </c>
      <c r="AN1959" s="64"/>
      <c r="AQ1959" s="64"/>
      <c r="AR1959" s="75">
        <f>(SQRT((SIN(RADIANS(90-DEGREES(ASIN(AD1959/2000))))*SQRT(2*Basic!$C$4*9.81)*Tool!$B$125*SIN(RADIANS(90-DEGREES(ASIN(AD1959/2000))))*SQRT(2*Basic!$C$4*9.81)*Tool!$B$125)+(COS(RADIANS(90-DEGREES(ASIN(AD1959/2000))))*SQRT(2*Basic!$C$4*9.81)*COS(RADIANS(90-DEGREES(ASIN(AD1959/2000))))*SQRT(2*Basic!$C$4*9.81))))*(SQRT((SIN(RADIANS(90-DEGREES(ASIN(AD1959/2000))))*SQRT(2*Basic!$C$4*9.81)*Tool!$B$125*SIN(RADIANS(90-DEGREES(ASIN(AD1959/2000))))*SQRT(2*Basic!$C$4*9.81)*Tool!$B$125)+(COS(RADIANS(90-DEGREES(ASIN(AD1959/2000))))*SQRT(2*Basic!$C$4*9.81)*COS(RADIANS(90-DEGREES(ASIN(AD1959/2000))))*SQRT(2*Basic!$C$4*9.81))))/(2*9.81)</f>
        <v>1.8543842184099999</v>
      </c>
      <c r="AS1959" s="75">
        <f>(1/9.81)*((SQRT((SIN(RADIANS(90-DEGREES(ASIN(AD1959/2000))))*SQRT(2*Basic!$C$4*9.81)*Tool!$B$125*SIN(RADIANS(90-DEGREES(ASIN(AD1959/2000))))*SQRT(2*Basic!$C$4*9.81)*Tool!$B$125)+(COS(RADIANS(90-DEGREES(ASIN(AD1959/2000))))*SQRT(2*Basic!$C$4*9.81)*COS(RADIANS(90-DEGREES(ASIN(AD1959/2000))))*SQRT(2*Basic!$C$4*9.81))))*SIN(RADIANS(AK1959))+(SQRT(((SQRT((SIN(RADIANS(90-DEGREES(ASIN(AD1959/2000))))*SQRT(2*Basic!$C$4*9.81)*Tool!$B$125*SIN(RADIANS(90-DEGREES(ASIN(AD1959/2000))))*SQRT(2*Basic!$C$4*9.81)*Tool!$B$125)+(COS(RADIANS(90-DEGREES(ASIN(AD1959/2000))))*SQRT(2*Basic!$C$4*9.81)*COS(RADIANS(90-DEGREES(ASIN(AD1959/2000))))*SQRT(2*Basic!$C$4*9.81))))*SIN(RADIANS(AK1959))*(SQRT((SIN(RADIANS(90-DEGREES(ASIN(AD1959/2000))))*SQRT(2*Basic!$C$4*9.81)*Tool!$B$125*SIN(RADIANS(90-DEGREES(ASIN(AD1959/2000))))*SQRT(2*Basic!$C$4*9.81)*Tool!$B$125)+(COS(RADIANS(90-DEGREES(ASIN(AD1959/2000))))*SQRT(2*Basic!$C$4*9.81)*COS(RADIANS(90-DEGREES(ASIN(AD1959/2000))))*SQRT(2*Basic!$C$4*9.81))))*SIN(RADIANS(AK1959)))-19.62*(-Basic!$C$3))))*(SQRT((SIN(RADIANS(90-DEGREES(ASIN(AD1959/2000))))*SQRT(2*Basic!$C$4*9.81)*Tool!$B$125*SIN(RADIANS(90-DEGREES(ASIN(AD1959/2000))))*SQRT(2*Basic!$C$4*9.81)*Tool!$B$125)+(COS(RADIANS(90-DEGREES(ASIN(AD1959/2000))))*SQRT(2*Basic!$C$4*9.81)*COS(RADIANS(90-DEGREES(ASIN(AD1959/2000))))*SQRT(2*Basic!$C$4*9.81))))*COS(RADIANS(AK1959))</f>
        <v>1.6513762547845057</v>
      </c>
    </row>
    <row r="1960" spans="6:45" x14ac:dyDescent="0.3">
      <c r="F1960">
        <v>1958</v>
      </c>
      <c r="G1960" s="31">
        <f t="shared" si="194"/>
        <v>5.7722653807677773</v>
      </c>
      <c r="H1960" s="35">
        <f>Tool!$E$10+('Trajectory Map'!G1960*SIN(RADIANS(90-2*DEGREES(ASIN($D$5/2000))))/COS(RADIANS(90-2*DEGREES(ASIN($D$5/2000))))-('Trajectory Map'!G1960*'Trajectory Map'!G1960/((VLOOKUP($D$5,$AD$3:$AR$2002,15,FALSE)*4*COS(RADIANS(90-2*DEGREES(ASIN($D$5/2000))))*COS(RADIANS(90-2*DEGREES(ASIN($D$5/2000))))))))</f>
        <v>0.23100550337275116</v>
      </c>
      <c r="AD1960" s="33">
        <f t="shared" si="198"/>
        <v>1958</v>
      </c>
      <c r="AE1960" s="33">
        <f t="shared" si="195"/>
        <v>407.72049249455193</v>
      </c>
      <c r="AH1960" s="33">
        <f t="shared" si="196"/>
        <v>78.237212914505861</v>
      </c>
      <c r="AI1960" s="33">
        <f t="shared" si="197"/>
        <v>11.762787085494139</v>
      </c>
      <c r="AK1960" s="75">
        <f t="shared" si="199"/>
        <v>-66.474425829011722</v>
      </c>
      <c r="AN1960" s="64"/>
      <c r="AQ1960" s="64"/>
      <c r="AR1960" s="75">
        <f>(SQRT((SIN(RADIANS(90-DEGREES(ASIN(AD1960/2000))))*SQRT(2*Basic!$C$4*9.81)*Tool!$B$125*SIN(RADIANS(90-DEGREES(ASIN(AD1960/2000))))*SQRT(2*Basic!$C$4*9.81)*Tool!$B$125)+(COS(RADIANS(90-DEGREES(ASIN(AD1960/2000))))*SQRT(2*Basic!$C$4*9.81)*COS(RADIANS(90-DEGREES(ASIN(AD1960/2000))))*SQRT(2*Basic!$C$4*9.81))))*(SQRT((SIN(RADIANS(90-DEGREES(ASIN(AD1960/2000))))*SQRT(2*Basic!$C$4*9.81)*Tool!$B$125*SIN(RADIANS(90-DEGREES(ASIN(AD1960/2000))))*SQRT(2*Basic!$C$4*9.81)*Tool!$B$125)+(COS(RADIANS(90-DEGREES(ASIN(AD1960/2000))))*SQRT(2*Basic!$C$4*9.81)*COS(RADIANS(90-DEGREES(ASIN(AD1960/2000))))*SQRT(2*Basic!$C$4*9.81))))/(2*9.81)</f>
        <v>1.8554337907599998</v>
      </c>
      <c r="AS1960" s="75">
        <f>(1/9.81)*((SQRT((SIN(RADIANS(90-DEGREES(ASIN(AD1960/2000))))*SQRT(2*Basic!$C$4*9.81)*Tool!$B$125*SIN(RADIANS(90-DEGREES(ASIN(AD1960/2000))))*SQRT(2*Basic!$C$4*9.81)*Tool!$B$125)+(COS(RADIANS(90-DEGREES(ASIN(AD1960/2000))))*SQRT(2*Basic!$C$4*9.81)*COS(RADIANS(90-DEGREES(ASIN(AD1960/2000))))*SQRT(2*Basic!$C$4*9.81))))*SIN(RADIANS(AK1960))+(SQRT(((SQRT((SIN(RADIANS(90-DEGREES(ASIN(AD1960/2000))))*SQRT(2*Basic!$C$4*9.81)*Tool!$B$125*SIN(RADIANS(90-DEGREES(ASIN(AD1960/2000))))*SQRT(2*Basic!$C$4*9.81)*Tool!$B$125)+(COS(RADIANS(90-DEGREES(ASIN(AD1960/2000))))*SQRT(2*Basic!$C$4*9.81)*COS(RADIANS(90-DEGREES(ASIN(AD1960/2000))))*SQRT(2*Basic!$C$4*9.81))))*SIN(RADIANS(AK1960))*(SQRT((SIN(RADIANS(90-DEGREES(ASIN(AD1960/2000))))*SQRT(2*Basic!$C$4*9.81)*Tool!$B$125*SIN(RADIANS(90-DEGREES(ASIN(AD1960/2000))))*SQRT(2*Basic!$C$4*9.81)*Tool!$B$125)+(COS(RADIANS(90-DEGREES(ASIN(AD1960/2000))))*SQRT(2*Basic!$C$4*9.81)*COS(RADIANS(90-DEGREES(ASIN(AD1960/2000))))*SQRT(2*Basic!$C$4*9.81))))*SIN(RADIANS(AK1960)))-19.62*(-Basic!$C$3))))*(SQRT((SIN(RADIANS(90-DEGREES(ASIN(AD1960/2000))))*SQRT(2*Basic!$C$4*9.81)*Tool!$B$125*SIN(RADIANS(90-DEGREES(ASIN(AD1960/2000))))*SQRT(2*Basic!$C$4*9.81)*Tool!$B$125)+(COS(RADIANS(90-DEGREES(ASIN(AD1960/2000))))*SQRT(2*Basic!$C$4*9.81)*COS(RADIANS(90-DEGREES(ASIN(AD1960/2000))))*SQRT(2*Basic!$C$4*9.81))))*COS(RADIANS(AK1960))</f>
        <v>1.6317705268353335</v>
      </c>
    </row>
    <row r="1961" spans="6:45" x14ac:dyDescent="0.3">
      <c r="F1961">
        <v>1959</v>
      </c>
      <c r="G1961" s="31">
        <f t="shared" si="194"/>
        <v>5.7752134223309888</v>
      </c>
      <c r="H1961" s="35">
        <f>Tool!$E$10+('Trajectory Map'!G1961*SIN(RADIANS(90-2*DEGREES(ASIN($D$5/2000))))/COS(RADIANS(90-2*DEGREES(ASIN($D$5/2000))))-('Trajectory Map'!G1961*'Trajectory Map'!G1961/((VLOOKUP($D$5,$AD$3:$AR$2002,15,FALSE)*4*COS(RADIANS(90-2*DEGREES(ASIN($D$5/2000))))*COS(RADIANS(90-2*DEGREES(ASIN($D$5/2000))))))))</f>
        <v>0.22467633748552718</v>
      </c>
      <c r="AD1961" s="33">
        <f t="shared" si="198"/>
        <v>1959</v>
      </c>
      <c r="AE1961" s="33">
        <f t="shared" si="195"/>
        <v>402.88832199506601</v>
      </c>
      <c r="AH1961" s="33">
        <f t="shared" si="196"/>
        <v>78.378577650302915</v>
      </c>
      <c r="AI1961" s="33">
        <f t="shared" si="197"/>
        <v>11.621422349697085</v>
      </c>
      <c r="AK1961" s="75">
        <f t="shared" si="199"/>
        <v>-66.757155300605831</v>
      </c>
      <c r="AN1961" s="64"/>
      <c r="AQ1961" s="64"/>
      <c r="AR1961" s="75">
        <f>(SQRT((SIN(RADIANS(90-DEGREES(ASIN(AD1961/2000))))*SQRT(2*Basic!$C$4*9.81)*Tool!$B$125*SIN(RADIANS(90-DEGREES(ASIN(AD1961/2000))))*SQRT(2*Basic!$C$4*9.81)*Tool!$B$125)+(COS(RADIANS(90-DEGREES(ASIN(AD1961/2000))))*SQRT(2*Basic!$C$4*9.81)*COS(RADIANS(90-DEGREES(ASIN(AD1961/2000))))*SQRT(2*Basic!$C$4*9.81))))*(SQRT((SIN(RADIANS(90-DEGREES(ASIN(AD1961/2000))))*SQRT(2*Basic!$C$4*9.81)*Tool!$B$125*SIN(RADIANS(90-DEGREES(ASIN(AD1961/2000))))*SQRT(2*Basic!$C$4*9.81)*Tool!$B$125)+(COS(RADIANS(90-DEGREES(ASIN(AD1961/2000))))*SQRT(2*Basic!$C$4*9.81)*COS(RADIANS(90-DEGREES(ASIN(AD1961/2000))))*SQRT(2*Basic!$C$4*9.81))))/(2*9.81)</f>
        <v>1.8564838992899997</v>
      </c>
      <c r="AS1961" s="75">
        <f>(1/9.81)*((SQRT((SIN(RADIANS(90-DEGREES(ASIN(AD1961/2000))))*SQRT(2*Basic!$C$4*9.81)*Tool!$B$125*SIN(RADIANS(90-DEGREES(ASIN(AD1961/2000))))*SQRT(2*Basic!$C$4*9.81)*Tool!$B$125)+(COS(RADIANS(90-DEGREES(ASIN(AD1961/2000))))*SQRT(2*Basic!$C$4*9.81)*COS(RADIANS(90-DEGREES(ASIN(AD1961/2000))))*SQRT(2*Basic!$C$4*9.81))))*SIN(RADIANS(AK1961))+(SQRT(((SQRT((SIN(RADIANS(90-DEGREES(ASIN(AD1961/2000))))*SQRT(2*Basic!$C$4*9.81)*Tool!$B$125*SIN(RADIANS(90-DEGREES(ASIN(AD1961/2000))))*SQRT(2*Basic!$C$4*9.81)*Tool!$B$125)+(COS(RADIANS(90-DEGREES(ASIN(AD1961/2000))))*SQRT(2*Basic!$C$4*9.81)*COS(RADIANS(90-DEGREES(ASIN(AD1961/2000))))*SQRT(2*Basic!$C$4*9.81))))*SIN(RADIANS(AK1961))*(SQRT((SIN(RADIANS(90-DEGREES(ASIN(AD1961/2000))))*SQRT(2*Basic!$C$4*9.81)*Tool!$B$125*SIN(RADIANS(90-DEGREES(ASIN(AD1961/2000))))*SQRT(2*Basic!$C$4*9.81)*Tool!$B$125)+(COS(RADIANS(90-DEGREES(ASIN(AD1961/2000))))*SQRT(2*Basic!$C$4*9.81)*COS(RADIANS(90-DEGREES(ASIN(AD1961/2000))))*SQRT(2*Basic!$C$4*9.81))))*SIN(RADIANS(AK1961)))-19.62*(-Basic!$C$3))))*(SQRT((SIN(RADIANS(90-DEGREES(ASIN(AD1961/2000))))*SQRT(2*Basic!$C$4*9.81)*Tool!$B$125*SIN(RADIANS(90-DEGREES(ASIN(AD1961/2000))))*SQRT(2*Basic!$C$4*9.81)*Tool!$B$125)+(COS(RADIANS(90-DEGREES(ASIN(AD1961/2000))))*SQRT(2*Basic!$C$4*9.81)*COS(RADIANS(90-DEGREES(ASIN(AD1961/2000))))*SQRT(2*Basic!$C$4*9.81))))*COS(RADIANS(AK1961))</f>
        <v>1.6119391275724044</v>
      </c>
    </row>
    <row r="1962" spans="6:45" x14ac:dyDescent="0.3">
      <c r="F1962">
        <v>1960</v>
      </c>
      <c r="G1962" s="31">
        <f t="shared" si="194"/>
        <v>5.7781614638942003</v>
      </c>
      <c r="H1962" s="35">
        <f>Tool!$E$10+('Trajectory Map'!G1962*SIN(RADIANS(90-2*DEGREES(ASIN($D$5/2000))))/COS(RADIANS(90-2*DEGREES(ASIN($D$5/2000))))-('Trajectory Map'!G1962*'Trajectory Map'!G1962/((VLOOKUP($D$5,$AD$3:$AR$2002,15,FALSE)*4*COS(RADIANS(90-2*DEGREES(ASIN($D$5/2000))))*COS(RADIANS(90-2*DEGREES(ASIN($D$5/2000))))))))</f>
        <v>0.21834371800478891</v>
      </c>
      <c r="AD1962" s="33">
        <f t="shared" si="198"/>
        <v>1960</v>
      </c>
      <c r="AE1962" s="33">
        <f t="shared" si="195"/>
        <v>397.99497484264799</v>
      </c>
      <c r="AH1962" s="33">
        <f t="shared" si="196"/>
        <v>78.521659045466421</v>
      </c>
      <c r="AI1962" s="33">
        <f t="shared" si="197"/>
        <v>11.478340954533579</v>
      </c>
      <c r="AK1962" s="75">
        <f t="shared" si="199"/>
        <v>-67.043318090932843</v>
      </c>
      <c r="AN1962" s="64"/>
      <c r="AQ1962" s="64"/>
      <c r="AR1962" s="75">
        <f>(SQRT((SIN(RADIANS(90-DEGREES(ASIN(AD1962/2000))))*SQRT(2*Basic!$C$4*9.81)*Tool!$B$125*SIN(RADIANS(90-DEGREES(ASIN(AD1962/2000))))*SQRT(2*Basic!$C$4*9.81)*Tool!$B$125)+(COS(RADIANS(90-DEGREES(ASIN(AD1962/2000))))*SQRT(2*Basic!$C$4*9.81)*COS(RADIANS(90-DEGREES(ASIN(AD1962/2000))))*SQRT(2*Basic!$C$4*9.81))))*(SQRT((SIN(RADIANS(90-DEGREES(ASIN(AD1962/2000))))*SQRT(2*Basic!$C$4*9.81)*Tool!$B$125*SIN(RADIANS(90-DEGREES(ASIN(AD1962/2000))))*SQRT(2*Basic!$C$4*9.81)*Tool!$B$125)+(COS(RADIANS(90-DEGREES(ASIN(AD1962/2000))))*SQRT(2*Basic!$C$4*9.81)*COS(RADIANS(90-DEGREES(ASIN(AD1962/2000))))*SQRT(2*Basic!$C$4*9.81))))/(2*9.81)</f>
        <v>1.8575345439999997</v>
      </c>
      <c r="AS1962" s="75">
        <f>(1/9.81)*((SQRT((SIN(RADIANS(90-DEGREES(ASIN(AD1962/2000))))*SQRT(2*Basic!$C$4*9.81)*Tool!$B$125*SIN(RADIANS(90-DEGREES(ASIN(AD1962/2000))))*SQRT(2*Basic!$C$4*9.81)*Tool!$B$125)+(COS(RADIANS(90-DEGREES(ASIN(AD1962/2000))))*SQRT(2*Basic!$C$4*9.81)*COS(RADIANS(90-DEGREES(ASIN(AD1962/2000))))*SQRT(2*Basic!$C$4*9.81))))*SIN(RADIANS(AK1962))+(SQRT(((SQRT((SIN(RADIANS(90-DEGREES(ASIN(AD1962/2000))))*SQRT(2*Basic!$C$4*9.81)*Tool!$B$125*SIN(RADIANS(90-DEGREES(ASIN(AD1962/2000))))*SQRT(2*Basic!$C$4*9.81)*Tool!$B$125)+(COS(RADIANS(90-DEGREES(ASIN(AD1962/2000))))*SQRT(2*Basic!$C$4*9.81)*COS(RADIANS(90-DEGREES(ASIN(AD1962/2000))))*SQRT(2*Basic!$C$4*9.81))))*SIN(RADIANS(AK1962))*(SQRT((SIN(RADIANS(90-DEGREES(ASIN(AD1962/2000))))*SQRT(2*Basic!$C$4*9.81)*Tool!$B$125*SIN(RADIANS(90-DEGREES(ASIN(AD1962/2000))))*SQRT(2*Basic!$C$4*9.81)*Tool!$B$125)+(COS(RADIANS(90-DEGREES(ASIN(AD1962/2000))))*SQRT(2*Basic!$C$4*9.81)*COS(RADIANS(90-DEGREES(ASIN(AD1962/2000))))*SQRT(2*Basic!$C$4*9.81))))*SIN(RADIANS(AK1962)))-19.62*(-Basic!$C$3))))*(SQRT((SIN(RADIANS(90-DEGREES(ASIN(AD1962/2000))))*SQRT(2*Basic!$C$4*9.81)*Tool!$B$125*SIN(RADIANS(90-DEGREES(ASIN(AD1962/2000))))*SQRT(2*Basic!$C$4*9.81)*Tool!$B$125)+(COS(RADIANS(90-DEGREES(ASIN(AD1962/2000))))*SQRT(2*Basic!$C$4*9.81)*COS(RADIANS(90-DEGREES(ASIN(AD1962/2000))))*SQRT(2*Basic!$C$4*9.81))))*COS(RADIANS(AK1962))</f>
        <v>1.5918737190122509</v>
      </c>
    </row>
    <row r="1963" spans="6:45" x14ac:dyDescent="0.3">
      <c r="F1963">
        <v>1961</v>
      </c>
      <c r="G1963" s="31">
        <f t="shared" si="194"/>
        <v>5.7811095054574109</v>
      </c>
      <c r="H1963" s="35">
        <f>Tool!$E$10+('Trajectory Map'!G1963*SIN(RADIANS(90-2*DEGREES(ASIN($D$5/2000))))/COS(RADIANS(90-2*DEGREES(ASIN($D$5/2000))))-('Trajectory Map'!G1963*'Trajectory Map'!G1963/((VLOOKUP($D$5,$AD$3:$AR$2002,15,FALSE)*4*COS(RADIANS(90-2*DEGREES(ASIN($D$5/2000))))*COS(RADIANS(90-2*DEGREES(ASIN($D$5/2000))))))))</f>
        <v>0.21200764493053637</v>
      </c>
      <c r="AD1963" s="33">
        <f t="shared" si="198"/>
        <v>1961</v>
      </c>
      <c r="AE1963" s="33">
        <f t="shared" si="195"/>
        <v>393.0381660856869</v>
      </c>
      <c r="AH1963" s="33">
        <f t="shared" si="196"/>
        <v>78.666522126484608</v>
      </c>
      <c r="AI1963" s="33">
        <f t="shared" si="197"/>
        <v>11.333477873515392</v>
      </c>
      <c r="AK1963" s="75">
        <f t="shared" si="199"/>
        <v>-67.333044252969216</v>
      </c>
      <c r="AN1963" s="64"/>
      <c r="AQ1963" s="64"/>
      <c r="AR1963" s="75">
        <f>(SQRT((SIN(RADIANS(90-DEGREES(ASIN(AD1963/2000))))*SQRT(2*Basic!$C$4*9.81)*Tool!$B$125*SIN(RADIANS(90-DEGREES(ASIN(AD1963/2000))))*SQRT(2*Basic!$C$4*9.81)*Tool!$B$125)+(COS(RADIANS(90-DEGREES(ASIN(AD1963/2000))))*SQRT(2*Basic!$C$4*9.81)*COS(RADIANS(90-DEGREES(ASIN(AD1963/2000))))*SQRT(2*Basic!$C$4*9.81))))*(SQRT((SIN(RADIANS(90-DEGREES(ASIN(AD1963/2000))))*SQRT(2*Basic!$C$4*9.81)*Tool!$B$125*SIN(RADIANS(90-DEGREES(ASIN(AD1963/2000))))*SQRT(2*Basic!$C$4*9.81)*Tool!$B$125)+(COS(RADIANS(90-DEGREES(ASIN(AD1963/2000))))*SQRT(2*Basic!$C$4*9.81)*COS(RADIANS(90-DEGREES(ASIN(AD1963/2000))))*SQRT(2*Basic!$C$4*9.81))))/(2*9.81)</f>
        <v>1.85858572489</v>
      </c>
      <c r="AS1963" s="75">
        <f>(1/9.81)*((SQRT((SIN(RADIANS(90-DEGREES(ASIN(AD1963/2000))))*SQRT(2*Basic!$C$4*9.81)*Tool!$B$125*SIN(RADIANS(90-DEGREES(ASIN(AD1963/2000))))*SQRT(2*Basic!$C$4*9.81)*Tool!$B$125)+(COS(RADIANS(90-DEGREES(ASIN(AD1963/2000))))*SQRT(2*Basic!$C$4*9.81)*COS(RADIANS(90-DEGREES(ASIN(AD1963/2000))))*SQRT(2*Basic!$C$4*9.81))))*SIN(RADIANS(AK1963))+(SQRT(((SQRT((SIN(RADIANS(90-DEGREES(ASIN(AD1963/2000))))*SQRT(2*Basic!$C$4*9.81)*Tool!$B$125*SIN(RADIANS(90-DEGREES(ASIN(AD1963/2000))))*SQRT(2*Basic!$C$4*9.81)*Tool!$B$125)+(COS(RADIANS(90-DEGREES(ASIN(AD1963/2000))))*SQRT(2*Basic!$C$4*9.81)*COS(RADIANS(90-DEGREES(ASIN(AD1963/2000))))*SQRT(2*Basic!$C$4*9.81))))*SIN(RADIANS(AK1963))*(SQRT((SIN(RADIANS(90-DEGREES(ASIN(AD1963/2000))))*SQRT(2*Basic!$C$4*9.81)*Tool!$B$125*SIN(RADIANS(90-DEGREES(ASIN(AD1963/2000))))*SQRT(2*Basic!$C$4*9.81)*Tool!$B$125)+(COS(RADIANS(90-DEGREES(ASIN(AD1963/2000))))*SQRT(2*Basic!$C$4*9.81)*COS(RADIANS(90-DEGREES(ASIN(AD1963/2000))))*SQRT(2*Basic!$C$4*9.81))))*SIN(RADIANS(AK1963)))-19.62*(-Basic!$C$3))))*(SQRT((SIN(RADIANS(90-DEGREES(ASIN(AD1963/2000))))*SQRT(2*Basic!$C$4*9.81)*Tool!$B$125*SIN(RADIANS(90-DEGREES(ASIN(AD1963/2000))))*SQRT(2*Basic!$C$4*9.81)*Tool!$B$125)+(COS(RADIANS(90-DEGREES(ASIN(AD1963/2000))))*SQRT(2*Basic!$C$4*9.81)*COS(RADIANS(90-DEGREES(ASIN(AD1963/2000))))*SQRT(2*Basic!$C$4*9.81))))*COS(RADIANS(AK1963))</f>
        <v>1.5715654348279353</v>
      </c>
    </row>
    <row r="1964" spans="6:45" x14ac:dyDescent="0.3">
      <c r="F1964">
        <v>1962</v>
      </c>
      <c r="G1964" s="31">
        <f t="shared" si="194"/>
        <v>5.7840575470206224</v>
      </c>
      <c r="H1964" s="35">
        <f>Tool!$E$10+('Trajectory Map'!G1964*SIN(RADIANS(90-2*DEGREES(ASIN($D$5/2000))))/COS(RADIANS(90-2*DEGREES(ASIN($D$5/2000))))-('Trajectory Map'!G1964*'Trajectory Map'!G1964/((VLOOKUP($D$5,$AD$3:$AR$2002,15,FALSE)*4*COS(RADIANS(90-2*DEGREES(ASIN($D$5/2000))))*COS(RADIANS(90-2*DEGREES(ASIN($D$5/2000))))))))</f>
        <v>0.20566811826276954</v>
      </c>
      <c r="AD1964" s="33">
        <f t="shared" si="198"/>
        <v>1962</v>
      </c>
      <c r="AE1964" s="33">
        <f t="shared" si="195"/>
        <v>388.01546360937732</v>
      </c>
      <c r="AH1964" s="33">
        <f t="shared" si="196"/>
        <v>78.813236119040042</v>
      </c>
      <c r="AI1964" s="33">
        <f t="shared" si="197"/>
        <v>11.186763880959958</v>
      </c>
      <c r="AK1964" s="75">
        <f t="shared" si="199"/>
        <v>-67.626472238080083</v>
      </c>
      <c r="AN1964" s="64"/>
      <c r="AQ1964" s="64"/>
      <c r="AR1964" s="75">
        <f>(SQRT((SIN(RADIANS(90-DEGREES(ASIN(AD1964/2000))))*SQRT(2*Basic!$C$4*9.81)*Tool!$B$125*SIN(RADIANS(90-DEGREES(ASIN(AD1964/2000))))*SQRT(2*Basic!$C$4*9.81)*Tool!$B$125)+(COS(RADIANS(90-DEGREES(ASIN(AD1964/2000))))*SQRT(2*Basic!$C$4*9.81)*COS(RADIANS(90-DEGREES(ASIN(AD1964/2000))))*SQRT(2*Basic!$C$4*9.81))))*(SQRT((SIN(RADIANS(90-DEGREES(ASIN(AD1964/2000))))*SQRT(2*Basic!$C$4*9.81)*Tool!$B$125*SIN(RADIANS(90-DEGREES(ASIN(AD1964/2000))))*SQRT(2*Basic!$C$4*9.81)*Tool!$B$125)+(COS(RADIANS(90-DEGREES(ASIN(AD1964/2000))))*SQRT(2*Basic!$C$4*9.81)*COS(RADIANS(90-DEGREES(ASIN(AD1964/2000))))*SQRT(2*Basic!$C$4*9.81))))/(2*9.81)</f>
        <v>1.8596374419599997</v>
      </c>
      <c r="AS1964" s="75">
        <f>(1/9.81)*((SQRT((SIN(RADIANS(90-DEGREES(ASIN(AD1964/2000))))*SQRT(2*Basic!$C$4*9.81)*Tool!$B$125*SIN(RADIANS(90-DEGREES(ASIN(AD1964/2000))))*SQRT(2*Basic!$C$4*9.81)*Tool!$B$125)+(COS(RADIANS(90-DEGREES(ASIN(AD1964/2000))))*SQRT(2*Basic!$C$4*9.81)*COS(RADIANS(90-DEGREES(ASIN(AD1964/2000))))*SQRT(2*Basic!$C$4*9.81))))*SIN(RADIANS(AK1964))+(SQRT(((SQRT((SIN(RADIANS(90-DEGREES(ASIN(AD1964/2000))))*SQRT(2*Basic!$C$4*9.81)*Tool!$B$125*SIN(RADIANS(90-DEGREES(ASIN(AD1964/2000))))*SQRT(2*Basic!$C$4*9.81)*Tool!$B$125)+(COS(RADIANS(90-DEGREES(ASIN(AD1964/2000))))*SQRT(2*Basic!$C$4*9.81)*COS(RADIANS(90-DEGREES(ASIN(AD1964/2000))))*SQRT(2*Basic!$C$4*9.81))))*SIN(RADIANS(AK1964))*(SQRT((SIN(RADIANS(90-DEGREES(ASIN(AD1964/2000))))*SQRT(2*Basic!$C$4*9.81)*Tool!$B$125*SIN(RADIANS(90-DEGREES(ASIN(AD1964/2000))))*SQRT(2*Basic!$C$4*9.81)*Tool!$B$125)+(COS(RADIANS(90-DEGREES(ASIN(AD1964/2000))))*SQRT(2*Basic!$C$4*9.81)*COS(RADIANS(90-DEGREES(ASIN(AD1964/2000))))*SQRT(2*Basic!$C$4*9.81))))*SIN(RADIANS(AK1964)))-19.62*(-Basic!$C$3))))*(SQRT((SIN(RADIANS(90-DEGREES(ASIN(AD1964/2000))))*SQRT(2*Basic!$C$4*9.81)*Tool!$B$125*SIN(RADIANS(90-DEGREES(ASIN(AD1964/2000))))*SQRT(2*Basic!$C$4*9.81)*Tool!$B$125)+(COS(RADIANS(90-DEGREES(ASIN(AD1964/2000))))*SQRT(2*Basic!$C$4*9.81)*COS(RADIANS(90-DEGREES(ASIN(AD1964/2000))))*SQRT(2*Basic!$C$4*9.81))))*COS(RADIANS(AK1964))</f>
        <v>1.5510048325267962</v>
      </c>
    </row>
    <row r="1965" spans="6:45" x14ac:dyDescent="0.3">
      <c r="F1965">
        <v>1963</v>
      </c>
      <c r="G1965" s="31">
        <f t="shared" si="194"/>
        <v>5.7870055885838338</v>
      </c>
      <c r="H1965" s="35">
        <f>Tool!$E$10+('Trajectory Map'!G1965*SIN(RADIANS(90-2*DEGREES(ASIN($D$5/2000))))/COS(RADIANS(90-2*DEGREES(ASIN($D$5/2000))))-('Trajectory Map'!G1965*'Trajectory Map'!G1965/((VLOOKUP($D$5,$AD$3:$AR$2002,15,FALSE)*4*COS(RADIANS(90-2*DEGREES(ASIN($D$5/2000))))*COS(RADIANS(90-2*DEGREES(ASIN($D$5/2000))))))))</f>
        <v>0.19932513800148932</v>
      </c>
      <c r="AD1965" s="33">
        <f t="shared" si="198"/>
        <v>1963</v>
      </c>
      <c r="AE1965" s="33">
        <f t="shared" si="195"/>
        <v>382.92427449823549</v>
      </c>
      <c r="AH1965" s="33">
        <f t="shared" si="196"/>
        <v>78.961874837599481</v>
      </c>
      <c r="AI1965" s="33">
        <f t="shared" si="197"/>
        <v>11.038125162400519</v>
      </c>
      <c r="AK1965" s="75">
        <f t="shared" si="199"/>
        <v>-67.923749675198962</v>
      </c>
      <c r="AN1965" s="64"/>
      <c r="AQ1965" s="64"/>
      <c r="AR1965" s="75">
        <f>(SQRT((SIN(RADIANS(90-DEGREES(ASIN(AD1965/2000))))*SQRT(2*Basic!$C$4*9.81)*Tool!$B$125*SIN(RADIANS(90-DEGREES(ASIN(AD1965/2000))))*SQRT(2*Basic!$C$4*9.81)*Tool!$B$125)+(COS(RADIANS(90-DEGREES(ASIN(AD1965/2000))))*SQRT(2*Basic!$C$4*9.81)*COS(RADIANS(90-DEGREES(ASIN(AD1965/2000))))*SQRT(2*Basic!$C$4*9.81))))*(SQRT((SIN(RADIANS(90-DEGREES(ASIN(AD1965/2000))))*SQRT(2*Basic!$C$4*9.81)*Tool!$B$125*SIN(RADIANS(90-DEGREES(ASIN(AD1965/2000))))*SQRT(2*Basic!$C$4*9.81)*Tool!$B$125)+(COS(RADIANS(90-DEGREES(ASIN(AD1965/2000))))*SQRT(2*Basic!$C$4*9.81)*COS(RADIANS(90-DEGREES(ASIN(AD1965/2000))))*SQRT(2*Basic!$C$4*9.81))))/(2*9.81)</f>
        <v>1.8606896952100007</v>
      </c>
      <c r="AS1965" s="75">
        <f>(1/9.81)*((SQRT((SIN(RADIANS(90-DEGREES(ASIN(AD1965/2000))))*SQRT(2*Basic!$C$4*9.81)*Tool!$B$125*SIN(RADIANS(90-DEGREES(ASIN(AD1965/2000))))*SQRT(2*Basic!$C$4*9.81)*Tool!$B$125)+(COS(RADIANS(90-DEGREES(ASIN(AD1965/2000))))*SQRT(2*Basic!$C$4*9.81)*COS(RADIANS(90-DEGREES(ASIN(AD1965/2000))))*SQRT(2*Basic!$C$4*9.81))))*SIN(RADIANS(AK1965))+(SQRT(((SQRT((SIN(RADIANS(90-DEGREES(ASIN(AD1965/2000))))*SQRT(2*Basic!$C$4*9.81)*Tool!$B$125*SIN(RADIANS(90-DEGREES(ASIN(AD1965/2000))))*SQRT(2*Basic!$C$4*9.81)*Tool!$B$125)+(COS(RADIANS(90-DEGREES(ASIN(AD1965/2000))))*SQRT(2*Basic!$C$4*9.81)*COS(RADIANS(90-DEGREES(ASIN(AD1965/2000))))*SQRT(2*Basic!$C$4*9.81))))*SIN(RADIANS(AK1965))*(SQRT((SIN(RADIANS(90-DEGREES(ASIN(AD1965/2000))))*SQRT(2*Basic!$C$4*9.81)*Tool!$B$125*SIN(RADIANS(90-DEGREES(ASIN(AD1965/2000))))*SQRT(2*Basic!$C$4*9.81)*Tool!$B$125)+(COS(RADIANS(90-DEGREES(ASIN(AD1965/2000))))*SQRT(2*Basic!$C$4*9.81)*COS(RADIANS(90-DEGREES(ASIN(AD1965/2000))))*SQRT(2*Basic!$C$4*9.81))))*SIN(RADIANS(AK1965)))-19.62*(-Basic!$C$3))))*(SQRT((SIN(RADIANS(90-DEGREES(ASIN(AD1965/2000))))*SQRT(2*Basic!$C$4*9.81)*Tool!$B$125*SIN(RADIANS(90-DEGREES(ASIN(AD1965/2000))))*SQRT(2*Basic!$C$4*9.81)*Tool!$B$125)+(COS(RADIANS(90-DEGREES(ASIN(AD1965/2000))))*SQRT(2*Basic!$C$4*9.81)*COS(RADIANS(90-DEGREES(ASIN(AD1965/2000))))*SQRT(2*Basic!$C$4*9.81))))*COS(RADIANS(AK1965))</f>
        <v>1.5301818399194731</v>
      </c>
    </row>
    <row r="1966" spans="6:45" x14ac:dyDescent="0.3">
      <c r="F1966">
        <v>1964</v>
      </c>
      <c r="G1966" s="31">
        <f t="shared" si="194"/>
        <v>5.7899536301470453</v>
      </c>
      <c r="H1966" s="35">
        <f>Tool!$E$10+('Trajectory Map'!G1966*SIN(RADIANS(90-2*DEGREES(ASIN($D$5/2000))))/COS(RADIANS(90-2*DEGREES(ASIN($D$5/2000))))-('Trajectory Map'!G1966*'Trajectory Map'!G1966/((VLOOKUP($D$5,$AD$3:$AR$2002,15,FALSE)*4*COS(RADIANS(90-2*DEGREES(ASIN($D$5/2000))))*COS(RADIANS(90-2*DEGREES(ASIN($D$5/2000))))))))</f>
        <v>0.19297870414669305</v>
      </c>
      <c r="AD1966" s="33">
        <f t="shared" si="198"/>
        <v>1964</v>
      </c>
      <c r="AE1966" s="33">
        <f t="shared" si="195"/>
        <v>377.76182972873266</v>
      </c>
      <c r="AH1966" s="33">
        <f t="shared" si="196"/>
        <v>79.112517122738979</v>
      </c>
      <c r="AI1966" s="33">
        <f t="shared" si="197"/>
        <v>10.887482877261021</v>
      </c>
      <c r="AK1966" s="75">
        <f t="shared" si="199"/>
        <v>-68.225034245477957</v>
      </c>
      <c r="AN1966" s="64"/>
      <c r="AQ1966" s="64"/>
      <c r="AR1966" s="75">
        <f>(SQRT((SIN(RADIANS(90-DEGREES(ASIN(AD1966/2000))))*SQRT(2*Basic!$C$4*9.81)*Tool!$B$125*SIN(RADIANS(90-DEGREES(ASIN(AD1966/2000))))*SQRT(2*Basic!$C$4*9.81)*Tool!$B$125)+(COS(RADIANS(90-DEGREES(ASIN(AD1966/2000))))*SQRT(2*Basic!$C$4*9.81)*COS(RADIANS(90-DEGREES(ASIN(AD1966/2000))))*SQRT(2*Basic!$C$4*9.81))))*(SQRT((SIN(RADIANS(90-DEGREES(ASIN(AD1966/2000))))*SQRT(2*Basic!$C$4*9.81)*Tool!$B$125*SIN(RADIANS(90-DEGREES(ASIN(AD1966/2000))))*SQRT(2*Basic!$C$4*9.81)*Tool!$B$125)+(COS(RADIANS(90-DEGREES(ASIN(AD1966/2000))))*SQRT(2*Basic!$C$4*9.81)*COS(RADIANS(90-DEGREES(ASIN(AD1966/2000))))*SQRT(2*Basic!$C$4*9.81))))/(2*9.81)</f>
        <v>1.8617424846400001</v>
      </c>
      <c r="AS1966" s="75">
        <f>(1/9.81)*((SQRT((SIN(RADIANS(90-DEGREES(ASIN(AD1966/2000))))*SQRT(2*Basic!$C$4*9.81)*Tool!$B$125*SIN(RADIANS(90-DEGREES(ASIN(AD1966/2000))))*SQRT(2*Basic!$C$4*9.81)*Tool!$B$125)+(COS(RADIANS(90-DEGREES(ASIN(AD1966/2000))))*SQRT(2*Basic!$C$4*9.81)*COS(RADIANS(90-DEGREES(ASIN(AD1966/2000))))*SQRT(2*Basic!$C$4*9.81))))*SIN(RADIANS(AK1966))+(SQRT(((SQRT((SIN(RADIANS(90-DEGREES(ASIN(AD1966/2000))))*SQRT(2*Basic!$C$4*9.81)*Tool!$B$125*SIN(RADIANS(90-DEGREES(ASIN(AD1966/2000))))*SQRT(2*Basic!$C$4*9.81)*Tool!$B$125)+(COS(RADIANS(90-DEGREES(ASIN(AD1966/2000))))*SQRT(2*Basic!$C$4*9.81)*COS(RADIANS(90-DEGREES(ASIN(AD1966/2000))))*SQRT(2*Basic!$C$4*9.81))))*SIN(RADIANS(AK1966))*(SQRT((SIN(RADIANS(90-DEGREES(ASIN(AD1966/2000))))*SQRT(2*Basic!$C$4*9.81)*Tool!$B$125*SIN(RADIANS(90-DEGREES(ASIN(AD1966/2000))))*SQRT(2*Basic!$C$4*9.81)*Tool!$B$125)+(COS(RADIANS(90-DEGREES(ASIN(AD1966/2000))))*SQRT(2*Basic!$C$4*9.81)*COS(RADIANS(90-DEGREES(ASIN(AD1966/2000))))*SQRT(2*Basic!$C$4*9.81))))*SIN(RADIANS(AK1966)))-19.62*(-Basic!$C$3))))*(SQRT((SIN(RADIANS(90-DEGREES(ASIN(AD1966/2000))))*SQRT(2*Basic!$C$4*9.81)*Tool!$B$125*SIN(RADIANS(90-DEGREES(ASIN(AD1966/2000))))*SQRT(2*Basic!$C$4*9.81)*Tool!$B$125)+(COS(RADIANS(90-DEGREES(ASIN(AD1966/2000))))*SQRT(2*Basic!$C$4*9.81)*COS(RADIANS(90-DEGREES(ASIN(AD1966/2000))))*SQRT(2*Basic!$C$4*9.81))))*COS(RADIANS(AK1966))</f>
        <v>1.509085695024921</v>
      </c>
    </row>
    <row r="1967" spans="6:45" x14ac:dyDescent="0.3">
      <c r="F1967">
        <v>1965</v>
      </c>
      <c r="G1967" s="31">
        <f t="shared" si="194"/>
        <v>5.7929016717102568</v>
      </c>
      <c r="H1967" s="35">
        <f>Tool!$E$10+('Trajectory Map'!G1967*SIN(RADIANS(90-2*DEGREES(ASIN($D$5/2000))))/COS(RADIANS(90-2*DEGREES(ASIN($D$5/2000))))-('Trajectory Map'!G1967*'Trajectory Map'!G1967/((VLOOKUP($D$5,$AD$3:$AR$2002,15,FALSE)*4*COS(RADIANS(90-2*DEGREES(ASIN($D$5/2000))))*COS(RADIANS(90-2*DEGREES(ASIN($D$5/2000))))))))</f>
        <v>0.18662881669838427</v>
      </c>
      <c r="AD1967" s="33">
        <f t="shared" si="198"/>
        <v>1965</v>
      </c>
      <c r="AE1967" s="33">
        <f t="shared" si="195"/>
        <v>372.5251669350676</v>
      </c>
      <c r="AH1967" s="33">
        <f t="shared" si="196"/>
        <v>79.265247333553788</v>
      </c>
      <c r="AI1967" s="33">
        <f t="shared" si="197"/>
        <v>10.734752666446212</v>
      </c>
      <c r="AK1967" s="75">
        <f t="shared" si="199"/>
        <v>-68.530494667107575</v>
      </c>
      <c r="AN1967" s="64"/>
      <c r="AQ1967" s="64"/>
      <c r="AR1967" s="75">
        <f>(SQRT((SIN(RADIANS(90-DEGREES(ASIN(AD1967/2000))))*SQRT(2*Basic!$C$4*9.81)*Tool!$B$125*SIN(RADIANS(90-DEGREES(ASIN(AD1967/2000))))*SQRT(2*Basic!$C$4*9.81)*Tool!$B$125)+(COS(RADIANS(90-DEGREES(ASIN(AD1967/2000))))*SQRT(2*Basic!$C$4*9.81)*COS(RADIANS(90-DEGREES(ASIN(AD1967/2000))))*SQRT(2*Basic!$C$4*9.81))))*(SQRT((SIN(RADIANS(90-DEGREES(ASIN(AD1967/2000))))*SQRT(2*Basic!$C$4*9.81)*Tool!$B$125*SIN(RADIANS(90-DEGREES(ASIN(AD1967/2000))))*SQRT(2*Basic!$C$4*9.81)*Tool!$B$125)+(COS(RADIANS(90-DEGREES(ASIN(AD1967/2000))))*SQRT(2*Basic!$C$4*9.81)*COS(RADIANS(90-DEGREES(ASIN(AD1967/2000))))*SQRT(2*Basic!$C$4*9.81))))/(2*9.81)</f>
        <v>1.8627958102500006</v>
      </c>
      <c r="AS1967" s="75">
        <f>(1/9.81)*((SQRT((SIN(RADIANS(90-DEGREES(ASIN(AD1967/2000))))*SQRT(2*Basic!$C$4*9.81)*Tool!$B$125*SIN(RADIANS(90-DEGREES(ASIN(AD1967/2000))))*SQRT(2*Basic!$C$4*9.81)*Tool!$B$125)+(COS(RADIANS(90-DEGREES(ASIN(AD1967/2000))))*SQRT(2*Basic!$C$4*9.81)*COS(RADIANS(90-DEGREES(ASIN(AD1967/2000))))*SQRT(2*Basic!$C$4*9.81))))*SIN(RADIANS(AK1967))+(SQRT(((SQRT((SIN(RADIANS(90-DEGREES(ASIN(AD1967/2000))))*SQRT(2*Basic!$C$4*9.81)*Tool!$B$125*SIN(RADIANS(90-DEGREES(ASIN(AD1967/2000))))*SQRT(2*Basic!$C$4*9.81)*Tool!$B$125)+(COS(RADIANS(90-DEGREES(ASIN(AD1967/2000))))*SQRT(2*Basic!$C$4*9.81)*COS(RADIANS(90-DEGREES(ASIN(AD1967/2000))))*SQRT(2*Basic!$C$4*9.81))))*SIN(RADIANS(AK1967))*(SQRT((SIN(RADIANS(90-DEGREES(ASIN(AD1967/2000))))*SQRT(2*Basic!$C$4*9.81)*Tool!$B$125*SIN(RADIANS(90-DEGREES(ASIN(AD1967/2000))))*SQRT(2*Basic!$C$4*9.81)*Tool!$B$125)+(COS(RADIANS(90-DEGREES(ASIN(AD1967/2000))))*SQRT(2*Basic!$C$4*9.81)*COS(RADIANS(90-DEGREES(ASIN(AD1967/2000))))*SQRT(2*Basic!$C$4*9.81))))*SIN(RADIANS(AK1967)))-19.62*(-Basic!$C$3))))*(SQRT((SIN(RADIANS(90-DEGREES(ASIN(AD1967/2000))))*SQRT(2*Basic!$C$4*9.81)*Tool!$B$125*SIN(RADIANS(90-DEGREES(ASIN(AD1967/2000))))*SQRT(2*Basic!$C$4*9.81)*Tool!$B$125)+(COS(RADIANS(90-DEGREES(ASIN(AD1967/2000))))*SQRT(2*Basic!$C$4*9.81)*COS(RADIANS(90-DEGREES(ASIN(AD1967/2000))))*SQRT(2*Basic!$C$4*9.81))))*COS(RADIANS(AK1967))</f>
        <v>1.4877048784003337</v>
      </c>
    </row>
    <row r="1968" spans="6:45" x14ac:dyDescent="0.3">
      <c r="F1968">
        <v>1966</v>
      </c>
      <c r="G1968" s="31">
        <f t="shared" si="194"/>
        <v>5.7958497132734674</v>
      </c>
      <c r="H1968" s="35">
        <f>Tool!$E$10+('Trajectory Map'!G1968*SIN(RADIANS(90-2*DEGREES(ASIN($D$5/2000))))/COS(RADIANS(90-2*DEGREES(ASIN($D$5/2000))))-('Trajectory Map'!G1968*'Trajectory Map'!G1968/((VLOOKUP($D$5,$AD$3:$AR$2002,15,FALSE)*4*COS(RADIANS(90-2*DEGREES(ASIN($D$5/2000))))*COS(RADIANS(90-2*DEGREES(ASIN($D$5/2000))))))))</f>
        <v>0.18027547565656121</v>
      </c>
      <c r="AD1968" s="33">
        <f t="shared" si="198"/>
        <v>1966</v>
      </c>
      <c r="AE1968" s="33">
        <f t="shared" si="195"/>
        <v>367.21111094301057</v>
      </c>
      <c r="AH1968" s="33">
        <f t="shared" si="196"/>
        <v>79.4201559038775</v>
      </c>
      <c r="AI1968" s="33">
        <f t="shared" si="197"/>
        <v>10.5798440961225</v>
      </c>
      <c r="AK1968" s="75">
        <f t="shared" si="199"/>
        <v>-68.840311807755</v>
      </c>
      <c r="AN1968" s="64"/>
      <c r="AQ1968" s="64"/>
      <c r="AR1968" s="75">
        <f>(SQRT((SIN(RADIANS(90-DEGREES(ASIN(AD1968/2000))))*SQRT(2*Basic!$C$4*9.81)*Tool!$B$125*SIN(RADIANS(90-DEGREES(ASIN(AD1968/2000))))*SQRT(2*Basic!$C$4*9.81)*Tool!$B$125)+(COS(RADIANS(90-DEGREES(ASIN(AD1968/2000))))*SQRT(2*Basic!$C$4*9.81)*COS(RADIANS(90-DEGREES(ASIN(AD1968/2000))))*SQRT(2*Basic!$C$4*9.81))))*(SQRT((SIN(RADIANS(90-DEGREES(ASIN(AD1968/2000))))*SQRT(2*Basic!$C$4*9.81)*Tool!$B$125*SIN(RADIANS(90-DEGREES(ASIN(AD1968/2000))))*SQRT(2*Basic!$C$4*9.81)*Tool!$B$125)+(COS(RADIANS(90-DEGREES(ASIN(AD1968/2000))))*SQRT(2*Basic!$C$4*9.81)*COS(RADIANS(90-DEGREES(ASIN(AD1968/2000))))*SQRT(2*Basic!$C$4*9.81))))/(2*9.81)</f>
        <v>1.86384967204</v>
      </c>
      <c r="AS1968" s="75">
        <f>(1/9.81)*((SQRT((SIN(RADIANS(90-DEGREES(ASIN(AD1968/2000))))*SQRT(2*Basic!$C$4*9.81)*Tool!$B$125*SIN(RADIANS(90-DEGREES(ASIN(AD1968/2000))))*SQRT(2*Basic!$C$4*9.81)*Tool!$B$125)+(COS(RADIANS(90-DEGREES(ASIN(AD1968/2000))))*SQRT(2*Basic!$C$4*9.81)*COS(RADIANS(90-DEGREES(ASIN(AD1968/2000))))*SQRT(2*Basic!$C$4*9.81))))*SIN(RADIANS(AK1968))+(SQRT(((SQRT((SIN(RADIANS(90-DEGREES(ASIN(AD1968/2000))))*SQRT(2*Basic!$C$4*9.81)*Tool!$B$125*SIN(RADIANS(90-DEGREES(ASIN(AD1968/2000))))*SQRT(2*Basic!$C$4*9.81)*Tool!$B$125)+(COS(RADIANS(90-DEGREES(ASIN(AD1968/2000))))*SQRT(2*Basic!$C$4*9.81)*COS(RADIANS(90-DEGREES(ASIN(AD1968/2000))))*SQRT(2*Basic!$C$4*9.81))))*SIN(RADIANS(AK1968))*(SQRT((SIN(RADIANS(90-DEGREES(ASIN(AD1968/2000))))*SQRT(2*Basic!$C$4*9.81)*Tool!$B$125*SIN(RADIANS(90-DEGREES(ASIN(AD1968/2000))))*SQRT(2*Basic!$C$4*9.81)*Tool!$B$125)+(COS(RADIANS(90-DEGREES(ASIN(AD1968/2000))))*SQRT(2*Basic!$C$4*9.81)*COS(RADIANS(90-DEGREES(ASIN(AD1968/2000))))*SQRT(2*Basic!$C$4*9.81))))*SIN(RADIANS(AK1968)))-19.62*(-Basic!$C$3))))*(SQRT((SIN(RADIANS(90-DEGREES(ASIN(AD1968/2000))))*SQRT(2*Basic!$C$4*9.81)*Tool!$B$125*SIN(RADIANS(90-DEGREES(ASIN(AD1968/2000))))*SQRT(2*Basic!$C$4*9.81)*Tool!$B$125)+(COS(RADIANS(90-DEGREES(ASIN(AD1968/2000))))*SQRT(2*Basic!$C$4*9.81)*COS(RADIANS(90-DEGREES(ASIN(AD1968/2000))))*SQRT(2*Basic!$C$4*9.81))))*COS(RADIANS(AK1968))</f>
        <v>1.4660270366956305</v>
      </c>
    </row>
    <row r="1969" spans="6:45" x14ac:dyDescent="0.3">
      <c r="F1969">
        <v>1967</v>
      </c>
      <c r="G1969" s="31">
        <f t="shared" si="194"/>
        <v>5.7987977548366789</v>
      </c>
      <c r="H1969" s="35">
        <f>Tool!$E$10+('Trajectory Map'!G1969*SIN(RADIANS(90-2*DEGREES(ASIN($D$5/2000))))/COS(RADIANS(90-2*DEGREES(ASIN($D$5/2000))))-('Trajectory Map'!G1969*'Trajectory Map'!G1969/((VLOOKUP($D$5,$AD$3:$AR$2002,15,FALSE)*4*COS(RADIANS(90-2*DEGREES(ASIN($D$5/2000))))*COS(RADIANS(90-2*DEGREES(ASIN($D$5/2000))))))))</f>
        <v>0.17391868102122388</v>
      </c>
      <c r="AD1969" s="33">
        <f t="shared" si="198"/>
        <v>1967</v>
      </c>
      <c r="AE1969" s="33">
        <f t="shared" si="195"/>
        <v>361.81625170796292</v>
      </c>
      <c r="AH1969" s="33">
        <f t="shared" si="196"/>
        <v>79.577339972717127</v>
      </c>
      <c r="AI1969" s="33">
        <f t="shared" si="197"/>
        <v>10.422660027282873</v>
      </c>
      <c r="AK1969" s="75">
        <f t="shared" si="199"/>
        <v>-69.154679945434253</v>
      </c>
      <c r="AN1969" s="64"/>
      <c r="AQ1969" s="64"/>
      <c r="AR1969" s="75">
        <f>(SQRT((SIN(RADIANS(90-DEGREES(ASIN(AD1969/2000))))*SQRT(2*Basic!$C$4*9.81)*Tool!$B$125*SIN(RADIANS(90-DEGREES(ASIN(AD1969/2000))))*SQRT(2*Basic!$C$4*9.81)*Tool!$B$125)+(COS(RADIANS(90-DEGREES(ASIN(AD1969/2000))))*SQRT(2*Basic!$C$4*9.81)*COS(RADIANS(90-DEGREES(ASIN(AD1969/2000))))*SQRT(2*Basic!$C$4*9.81))))*(SQRT((SIN(RADIANS(90-DEGREES(ASIN(AD1969/2000))))*SQRT(2*Basic!$C$4*9.81)*Tool!$B$125*SIN(RADIANS(90-DEGREES(ASIN(AD1969/2000))))*SQRT(2*Basic!$C$4*9.81)*Tool!$B$125)+(COS(RADIANS(90-DEGREES(ASIN(AD1969/2000))))*SQRT(2*Basic!$C$4*9.81)*COS(RADIANS(90-DEGREES(ASIN(AD1969/2000))))*SQRT(2*Basic!$C$4*9.81))))/(2*9.81)</f>
        <v>1.8649040700099997</v>
      </c>
      <c r="AS1969" s="75">
        <f>(1/9.81)*((SQRT((SIN(RADIANS(90-DEGREES(ASIN(AD1969/2000))))*SQRT(2*Basic!$C$4*9.81)*Tool!$B$125*SIN(RADIANS(90-DEGREES(ASIN(AD1969/2000))))*SQRT(2*Basic!$C$4*9.81)*Tool!$B$125)+(COS(RADIANS(90-DEGREES(ASIN(AD1969/2000))))*SQRT(2*Basic!$C$4*9.81)*COS(RADIANS(90-DEGREES(ASIN(AD1969/2000))))*SQRT(2*Basic!$C$4*9.81))))*SIN(RADIANS(AK1969))+(SQRT(((SQRT((SIN(RADIANS(90-DEGREES(ASIN(AD1969/2000))))*SQRT(2*Basic!$C$4*9.81)*Tool!$B$125*SIN(RADIANS(90-DEGREES(ASIN(AD1969/2000))))*SQRT(2*Basic!$C$4*9.81)*Tool!$B$125)+(COS(RADIANS(90-DEGREES(ASIN(AD1969/2000))))*SQRT(2*Basic!$C$4*9.81)*COS(RADIANS(90-DEGREES(ASIN(AD1969/2000))))*SQRT(2*Basic!$C$4*9.81))))*SIN(RADIANS(AK1969))*(SQRT((SIN(RADIANS(90-DEGREES(ASIN(AD1969/2000))))*SQRT(2*Basic!$C$4*9.81)*Tool!$B$125*SIN(RADIANS(90-DEGREES(ASIN(AD1969/2000))))*SQRT(2*Basic!$C$4*9.81)*Tool!$B$125)+(COS(RADIANS(90-DEGREES(ASIN(AD1969/2000))))*SQRT(2*Basic!$C$4*9.81)*COS(RADIANS(90-DEGREES(ASIN(AD1969/2000))))*SQRT(2*Basic!$C$4*9.81))))*SIN(RADIANS(AK1969)))-19.62*(-Basic!$C$3))))*(SQRT((SIN(RADIANS(90-DEGREES(ASIN(AD1969/2000))))*SQRT(2*Basic!$C$4*9.81)*Tool!$B$125*SIN(RADIANS(90-DEGREES(ASIN(AD1969/2000))))*SQRT(2*Basic!$C$4*9.81)*Tool!$B$125)+(COS(RADIANS(90-DEGREES(ASIN(AD1969/2000))))*SQRT(2*Basic!$C$4*9.81)*COS(RADIANS(90-DEGREES(ASIN(AD1969/2000))))*SQRT(2*Basic!$C$4*9.81))))*COS(RADIANS(AK1969))</f>
        <v>1.4440388960007118</v>
      </c>
    </row>
    <row r="1970" spans="6:45" x14ac:dyDescent="0.3">
      <c r="F1970">
        <v>1968</v>
      </c>
      <c r="G1970" s="31">
        <f t="shared" si="194"/>
        <v>5.8017457963998904</v>
      </c>
      <c r="H1970" s="35">
        <f>Tool!$E$10+('Trajectory Map'!G1970*SIN(RADIANS(90-2*DEGREES(ASIN($D$5/2000))))/COS(RADIANS(90-2*DEGREES(ASIN($D$5/2000))))-('Trajectory Map'!G1970*'Trajectory Map'!G1970/((VLOOKUP($D$5,$AD$3:$AR$2002,15,FALSE)*4*COS(RADIANS(90-2*DEGREES(ASIN($D$5/2000))))*COS(RADIANS(90-2*DEGREES(ASIN($D$5/2000))))))))</f>
        <v>0.16755843279237226</v>
      </c>
      <c r="AD1970" s="33">
        <f t="shared" si="198"/>
        <v>1968</v>
      </c>
      <c r="AE1970" s="33">
        <f t="shared" si="195"/>
        <v>356.33691922112138</v>
      </c>
      <c r="AH1970" s="33">
        <f t="shared" si="196"/>
        <v>79.736904101377448</v>
      </c>
      <c r="AI1970" s="33">
        <f t="shared" si="197"/>
        <v>10.263095898622552</v>
      </c>
      <c r="AK1970" s="75">
        <f t="shared" si="199"/>
        <v>-69.473808202754896</v>
      </c>
      <c r="AN1970" s="64"/>
      <c r="AQ1970" s="64"/>
      <c r="AR1970" s="75">
        <f>(SQRT((SIN(RADIANS(90-DEGREES(ASIN(AD1970/2000))))*SQRT(2*Basic!$C$4*9.81)*Tool!$B$125*SIN(RADIANS(90-DEGREES(ASIN(AD1970/2000))))*SQRT(2*Basic!$C$4*9.81)*Tool!$B$125)+(COS(RADIANS(90-DEGREES(ASIN(AD1970/2000))))*SQRT(2*Basic!$C$4*9.81)*COS(RADIANS(90-DEGREES(ASIN(AD1970/2000))))*SQRT(2*Basic!$C$4*9.81))))*(SQRT((SIN(RADIANS(90-DEGREES(ASIN(AD1970/2000))))*SQRT(2*Basic!$C$4*9.81)*Tool!$B$125*SIN(RADIANS(90-DEGREES(ASIN(AD1970/2000))))*SQRT(2*Basic!$C$4*9.81)*Tool!$B$125)+(COS(RADIANS(90-DEGREES(ASIN(AD1970/2000))))*SQRT(2*Basic!$C$4*9.81)*COS(RADIANS(90-DEGREES(ASIN(AD1970/2000))))*SQRT(2*Basic!$C$4*9.81))))/(2*9.81)</f>
        <v>1.8659590041599998</v>
      </c>
      <c r="AS1970" s="75">
        <f>(1/9.81)*((SQRT((SIN(RADIANS(90-DEGREES(ASIN(AD1970/2000))))*SQRT(2*Basic!$C$4*9.81)*Tool!$B$125*SIN(RADIANS(90-DEGREES(ASIN(AD1970/2000))))*SQRT(2*Basic!$C$4*9.81)*Tool!$B$125)+(COS(RADIANS(90-DEGREES(ASIN(AD1970/2000))))*SQRT(2*Basic!$C$4*9.81)*COS(RADIANS(90-DEGREES(ASIN(AD1970/2000))))*SQRT(2*Basic!$C$4*9.81))))*SIN(RADIANS(AK1970))+(SQRT(((SQRT((SIN(RADIANS(90-DEGREES(ASIN(AD1970/2000))))*SQRT(2*Basic!$C$4*9.81)*Tool!$B$125*SIN(RADIANS(90-DEGREES(ASIN(AD1970/2000))))*SQRT(2*Basic!$C$4*9.81)*Tool!$B$125)+(COS(RADIANS(90-DEGREES(ASIN(AD1970/2000))))*SQRT(2*Basic!$C$4*9.81)*COS(RADIANS(90-DEGREES(ASIN(AD1970/2000))))*SQRT(2*Basic!$C$4*9.81))))*SIN(RADIANS(AK1970))*(SQRT((SIN(RADIANS(90-DEGREES(ASIN(AD1970/2000))))*SQRT(2*Basic!$C$4*9.81)*Tool!$B$125*SIN(RADIANS(90-DEGREES(ASIN(AD1970/2000))))*SQRT(2*Basic!$C$4*9.81)*Tool!$B$125)+(COS(RADIANS(90-DEGREES(ASIN(AD1970/2000))))*SQRT(2*Basic!$C$4*9.81)*COS(RADIANS(90-DEGREES(ASIN(AD1970/2000))))*SQRT(2*Basic!$C$4*9.81))))*SIN(RADIANS(AK1970)))-19.62*(-Basic!$C$3))))*(SQRT((SIN(RADIANS(90-DEGREES(ASIN(AD1970/2000))))*SQRT(2*Basic!$C$4*9.81)*Tool!$B$125*SIN(RADIANS(90-DEGREES(ASIN(AD1970/2000))))*SQRT(2*Basic!$C$4*9.81)*Tool!$B$125)+(COS(RADIANS(90-DEGREES(ASIN(AD1970/2000))))*SQRT(2*Basic!$C$4*9.81)*COS(RADIANS(90-DEGREES(ASIN(AD1970/2000))))*SQRT(2*Basic!$C$4*9.81))))*COS(RADIANS(AK1970))</f>
        <v>1.4217261632691862</v>
      </c>
    </row>
    <row r="1971" spans="6:45" x14ac:dyDescent="0.3">
      <c r="F1971">
        <v>1969</v>
      </c>
      <c r="G1971" s="31">
        <f t="shared" si="194"/>
        <v>5.8046938379631019</v>
      </c>
      <c r="H1971" s="35">
        <f>Tool!$E$10+('Trajectory Map'!G1971*SIN(RADIANS(90-2*DEGREES(ASIN($D$5/2000))))/COS(RADIANS(90-2*DEGREES(ASIN($D$5/2000))))-('Trajectory Map'!G1971*'Trajectory Map'!G1971/((VLOOKUP($D$5,$AD$3:$AR$2002,15,FALSE)*4*COS(RADIANS(90-2*DEGREES(ASIN($D$5/2000))))*COS(RADIANS(90-2*DEGREES(ASIN($D$5/2000))))))))</f>
        <v>0.16119473097000725</v>
      </c>
      <c r="AD1971" s="33">
        <f t="shared" si="198"/>
        <v>1969</v>
      </c>
      <c r="AE1971" s="33">
        <f t="shared" si="195"/>
        <v>350.76915485829136</v>
      </c>
      <c r="AH1971" s="33">
        <f t="shared" si="196"/>
        <v>79.898961092304759</v>
      </c>
      <c r="AI1971" s="33">
        <f t="shared" si="197"/>
        <v>10.101038907695241</v>
      </c>
      <c r="AK1971" s="75">
        <f t="shared" si="199"/>
        <v>-69.797922184609519</v>
      </c>
      <c r="AN1971" s="64"/>
      <c r="AQ1971" s="64"/>
      <c r="AR1971" s="75">
        <f>(SQRT((SIN(RADIANS(90-DEGREES(ASIN(AD1971/2000))))*SQRT(2*Basic!$C$4*9.81)*Tool!$B$125*SIN(RADIANS(90-DEGREES(ASIN(AD1971/2000))))*SQRT(2*Basic!$C$4*9.81)*Tool!$B$125)+(COS(RADIANS(90-DEGREES(ASIN(AD1971/2000))))*SQRT(2*Basic!$C$4*9.81)*COS(RADIANS(90-DEGREES(ASIN(AD1971/2000))))*SQRT(2*Basic!$C$4*9.81))))*(SQRT((SIN(RADIANS(90-DEGREES(ASIN(AD1971/2000))))*SQRT(2*Basic!$C$4*9.81)*Tool!$B$125*SIN(RADIANS(90-DEGREES(ASIN(AD1971/2000))))*SQRT(2*Basic!$C$4*9.81)*Tool!$B$125)+(COS(RADIANS(90-DEGREES(ASIN(AD1971/2000))))*SQRT(2*Basic!$C$4*9.81)*COS(RADIANS(90-DEGREES(ASIN(AD1971/2000))))*SQRT(2*Basic!$C$4*9.81))))/(2*9.81)</f>
        <v>1.8670144744900001</v>
      </c>
      <c r="AS1971" s="75">
        <f>(1/9.81)*((SQRT((SIN(RADIANS(90-DEGREES(ASIN(AD1971/2000))))*SQRT(2*Basic!$C$4*9.81)*Tool!$B$125*SIN(RADIANS(90-DEGREES(ASIN(AD1971/2000))))*SQRT(2*Basic!$C$4*9.81)*Tool!$B$125)+(COS(RADIANS(90-DEGREES(ASIN(AD1971/2000))))*SQRT(2*Basic!$C$4*9.81)*COS(RADIANS(90-DEGREES(ASIN(AD1971/2000))))*SQRT(2*Basic!$C$4*9.81))))*SIN(RADIANS(AK1971))+(SQRT(((SQRT((SIN(RADIANS(90-DEGREES(ASIN(AD1971/2000))))*SQRT(2*Basic!$C$4*9.81)*Tool!$B$125*SIN(RADIANS(90-DEGREES(ASIN(AD1971/2000))))*SQRT(2*Basic!$C$4*9.81)*Tool!$B$125)+(COS(RADIANS(90-DEGREES(ASIN(AD1971/2000))))*SQRT(2*Basic!$C$4*9.81)*COS(RADIANS(90-DEGREES(ASIN(AD1971/2000))))*SQRT(2*Basic!$C$4*9.81))))*SIN(RADIANS(AK1971))*(SQRT((SIN(RADIANS(90-DEGREES(ASIN(AD1971/2000))))*SQRT(2*Basic!$C$4*9.81)*Tool!$B$125*SIN(RADIANS(90-DEGREES(ASIN(AD1971/2000))))*SQRT(2*Basic!$C$4*9.81)*Tool!$B$125)+(COS(RADIANS(90-DEGREES(ASIN(AD1971/2000))))*SQRT(2*Basic!$C$4*9.81)*COS(RADIANS(90-DEGREES(ASIN(AD1971/2000))))*SQRT(2*Basic!$C$4*9.81))))*SIN(RADIANS(AK1971)))-19.62*(-Basic!$C$3))))*(SQRT((SIN(RADIANS(90-DEGREES(ASIN(AD1971/2000))))*SQRT(2*Basic!$C$4*9.81)*Tool!$B$125*SIN(RADIANS(90-DEGREES(ASIN(AD1971/2000))))*SQRT(2*Basic!$C$4*9.81)*Tool!$B$125)+(COS(RADIANS(90-DEGREES(ASIN(AD1971/2000))))*SQRT(2*Basic!$C$4*9.81)*COS(RADIANS(90-DEGREES(ASIN(AD1971/2000))))*SQRT(2*Basic!$C$4*9.81))))*COS(RADIANS(AK1971))</f>
        <v>1.3990734137504288</v>
      </c>
    </row>
    <row r="1972" spans="6:45" x14ac:dyDescent="0.3">
      <c r="F1972">
        <v>1970</v>
      </c>
      <c r="G1972" s="31">
        <f t="shared" si="194"/>
        <v>5.8076418795263125</v>
      </c>
      <c r="H1972" s="35">
        <f>Tool!$E$10+('Trajectory Map'!G1972*SIN(RADIANS(90-2*DEGREES(ASIN($D$5/2000))))/COS(RADIANS(90-2*DEGREES(ASIN($D$5/2000))))-('Trajectory Map'!G1972*'Trajectory Map'!G1972/((VLOOKUP($D$5,$AD$3:$AR$2002,15,FALSE)*4*COS(RADIANS(90-2*DEGREES(ASIN($D$5/2000))))*COS(RADIANS(90-2*DEGREES(ASIN($D$5/2000))))))))</f>
        <v>0.15482757555412885</v>
      </c>
      <c r="AD1972" s="33">
        <f t="shared" si="198"/>
        <v>1970</v>
      </c>
      <c r="AE1972" s="33">
        <f t="shared" si="195"/>
        <v>345.10867853474792</v>
      </c>
      <c r="AH1972" s="33">
        <f t="shared" si="196"/>
        <v>80.063632927859274</v>
      </c>
      <c r="AI1972" s="33">
        <f t="shared" si="197"/>
        <v>9.936367072140726</v>
      </c>
      <c r="AK1972" s="75">
        <f t="shared" si="199"/>
        <v>-70.127265855718548</v>
      </c>
      <c r="AN1972" s="64"/>
      <c r="AQ1972" s="64"/>
      <c r="AR1972" s="75">
        <f>(SQRT((SIN(RADIANS(90-DEGREES(ASIN(AD1972/2000))))*SQRT(2*Basic!$C$4*9.81)*Tool!$B$125*SIN(RADIANS(90-DEGREES(ASIN(AD1972/2000))))*SQRT(2*Basic!$C$4*9.81)*Tool!$B$125)+(COS(RADIANS(90-DEGREES(ASIN(AD1972/2000))))*SQRT(2*Basic!$C$4*9.81)*COS(RADIANS(90-DEGREES(ASIN(AD1972/2000))))*SQRT(2*Basic!$C$4*9.81))))*(SQRT((SIN(RADIANS(90-DEGREES(ASIN(AD1972/2000))))*SQRT(2*Basic!$C$4*9.81)*Tool!$B$125*SIN(RADIANS(90-DEGREES(ASIN(AD1972/2000))))*SQRT(2*Basic!$C$4*9.81)*Tool!$B$125)+(COS(RADIANS(90-DEGREES(ASIN(AD1972/2000))))*SQRT(2*Basic!$C$4*9.81)*COS(RADIANS(90-DEGREES(ASIN(AD1972/2000))))*SQRT(2*Basic!$C$4*9.81))))/(2*9.81)</f>
        <v>1.8680704810000002</v>
      </c>
      <c r="AS1972" s="75">
        <f>(1/9.81)*((SQRT((SIN(RADIANS(90-DEGREES(ASIN(AD1972/2000))))*SQRT(2*Basic!$C$4*9.81)*Tool!$B$125*SIN(RADIANS(90-DEGREES(ASIN(AD1972/2000))))*SQRT(2*Basic!$C$4*9.81)*Tool!$B$125)+(COS(RADIANS(90-DEGREES(ASIN(AD1972/2000))))*SQRT(2*Basic!$C$4*9.81)*COS(RADIANS(90-DEGREES(ASIN(AD1972/2000))))*SQRT(2*Basic!$C$4*9.81))))*SIN(RADIANS(AK1972))+(SQRT(((SQRT((SIN(RADIANS(90-DEGREES(ASIN(AD1972/2000))))*SQRT(2*Basic!$C$4*9.81)*Tool!$B$125*SIN(RADIANS(90-DEGREES(ASIN(AD1972/2000))))*SQRT(2*Basic!$C$4*9.81)*Tool!$B$125)+(COS(RADIANS(90-DEGREES(ASIN(AD1972/2000))))*SQRT(2*Basic!$C$4*9.81)*COS(RADIANS(90-DEGREES(ASIN(AD1972/2000))))*SQRT(2*Basic!$C$4*9.81))))*SIN(RADIANS(AK1972))*(SQRT((SIN(RADIANS(90-DEGREES(ASIN(AD1972/2000))))*SQRT(2*Basic!$C$4*9.81)*Tool!$B$125*SIN(RADIANS(90-DEGREES(ASIN(AD1972/2000))))*SQRT(2*Basic!$C$4*9.81)*Tool!$B$125)+(COS(RADIANS(90-DEGREES(ASIN(AD1972/2000))))*SQRT(2*Basic!$C$4*9.81)*COS(RADIANS(90-DEGREES(ASIN(AD1972/2000))))*SQRT(2*Basic!$C$4*9.81))))*SIN(RADIANS(AK1972)))-19.62*(-Basic!$C$3))))*(SQRT((SIN(RADIANS(90-DEGREES(ASIN(AD1972/2000))))*SQRT(2*Basic!$C$4*9.81)*Tool!$B$125*SIN(RADIANS(90-DEGREES(ASIN(AD1972/2000))))*SQRT(2*Basic!$C$4*9.81)*Tool!$B$125)+(COS(RADIANS(90-DEGREES(ASIN(AD1972/2000))))*SQRT(2*Basic!$C$4*9.81)*COS(RADIANS(90-DEGREES(ASIN(AD1972/2000))))*SQRT(2*Basic!$C$4*9.81))))*COS(RADIANS(AK1972))</f>
        <v>1.3760639619242088</v>
      </c>
    </row>
    <row r="1973" spans="6:45" x14ac:dyDescent="0.3">
      <c r="F1973">
        <v>1971</v>
      </c>
      <c r="G1973" s="31">
        <f t="shared" si="194"/>
        <v>5.810589921089524</v>
      </c>
      <c r="H1973" s="35">
        <f>Tool!$E$10+('Trajectory Map'!G1973*SIN(RADIANS(90-2*DEGREES(ASIN($D$5/2000))))/COS(RADIANS(90-2*DEGREES(ASIN($D$5/2000))))-('Trajectory Map'!G1973*'Trajectory Map'!G1973/((VLOOKUP($D$5,$AD$3:$AR$2002,15,FALSE)*4*COS(RADIANS(90-2*DEGREES(ASIN($D$5/2000))))*COS(RADIANS(90-2*DEGREES(ASIN($D$5/2000))))))))</f>
        <v>0.14845696654473528</v>
      </c>
      <c r="AD1973" s="33">
        <f t="shared" si="198"/>
        <v>1971</v>
      </c>
      <c r="AE1973" s="33">
        <f t="shared" si="195"/>
        <v>339.35085089034328</v>
      </c>
      <c r="AH1973" s="33">
        <f t="shared" si="196"/>
        <v>80.231051851209031</v>
      </c>
      <c r="AI1973" s="33">
        <f t="shared" si="197"/>
        <v>9.7689481487909688</v>
      </c>
      <c r="AK1973" s="75">
        <f t="shared" si="199"/>
        <v>-70.462103702418062</v>
      </c>
      <c r="AN1973" s="64"/>
      <c r="AQ1973" s="64"/>
      <c r="AR1973" s="75">
        <f>(SQRT((SIN(RADIANS(90-DEGREES(ASIN(AD1973/2000))))*SQRT(2*Basic!$C$4*9.81)*Tool!$B$125*SIN(RADIANS(90-DEGREES(ASIN(AD1973/2000))))*SQRT(2*Basic!$C$4*9.81)*Tool!$B$125)+(COS(RADIANS(90-DEGREES(ASIN(AD1973/2000))))*SQRT(2*Basic!$C$4*9.81)*COS(RADIANS(90-DEGREES(ASIN(AD1973/2000))))*SQRT(2*Basic!$C$4*9.81))))*(SQRT((SIN(RADIANS(90-DEGREES(ASIN(AD1973/2000))))*SQRT(2*Basic!$C$4*9.81)*Tool!$B$125*SIN(RADIANS(90-DEGREES(ASIN(AD1973/2000))))*SQRT(2*Basic!$C$4*9.81)*Tool!$B$125)+(COS(RADIANS(90-DEGREES(ASIN(AD1973/2000))))*SQRT(2*Basic!$C$4*9.81)*COS(RADIANS(90-DEGREES(ASIN(AD1973/2000))))*SQRT(2*Basic!$C$4*9.81))))/(2*9.81)</f>
        <v>1.8691270236900002</v>
      </c>
      <c r="AS1973" s="75">
        <f>(1/9.81)*((SQRT((SIN(RADIANS(90-DEGREES(ASIN(AD1973/2000))))*SQRT(2*Basic!$C$4*9.81)*Tool!$B$125*SIN(RADIANS(90-DEGREES(ASIN(AD1973/2000))))*SQRT(2*Basic!$C$4*9.81)*Tool!$B$125)+(COS(RADIANS(90-DEGREES(ASIN(AD1973/2000))))*SQRT(2*Basic!$C$4*9.81)*COS(RADIANS(90-DEGREES(ASIN(AD1973/2000))))*SQRT(2*Basic!$C$4*9.81))))*SIN(RADIANS(AK1973))+(SQRT(((SQRT((SIN(RADIANS(90-DEGREES(ASIN(AD1973/2000))))*SQRT(2*Basic!$C$4*9.81)*Tool!$B$125*SIN(RADIANS(90-DEGREES(ASIN(AD1973/2000))))*SQRT(2*Basic!$C$4*9.81)*Tool!$B$125)+(COS(RADIANS(90-DEGREES(ASIN(AD1973/2000))))*SQRT(2*Basic!$C$4*9.81)*COS(RADIANS(90-DEGREES(ASIN(AD1973/2000))))*SQRT(2*Basic!$C$4*9.81))))*SIN(RADIANS(AK1973))*(SQRT((SIN(RADIANS(90-DEGREES(ASIN(AD1973/2000))))*SQRT(2*Basic!$C$4*9.81)*Tool!$B$125*SIN(RADIANS(90-DEGREES(ASIN(AD1973/2000))))*SQRT(2*Basic!$C$4*9.81)*Tool!$B$125)+(COS(RADIANS(90-DEGREES(ASIN(AD1973/2000))))*SQRT(2*Basic!$C$4*9.81)*COS(RADIANS(90-DEGREES(ASIN(AD1973/2000))))*SQRT(2*Basic!$C$4*9.81))))*SIN(RADIANS(AK1973)))-19.62*(-Basic!$C$3))))*(SQRT((SIN(RADIANS(90-DEGREES(ASIN(AD1973/2000))))*SQRT(2*Basic!$C$4*9.81)*Tool!$B$125*SIN(RADIANS(90-DEGREES(ASIN(AD1973/2000))))*SQRT(2*Basic!$C$4*9.81)*Tool!$B$125)+(COS(RADIANS(90-DEGREES(ASIN(AD1973/2000))))*SQRT(2*Basic!$C$4*9.81)*COS(RADIANS(90-DEGREES(ASIN(AD1973/2000))))*SQRT(2*Basic!$C$4*9.81))))*COS(RADIANS(AK1973))</f>
        <v>1.3526797128838262</v>
      </c>
    </row>
    <row r="1974" spans="6:45" x14ac:dyDescent="0.3">
      <c r="F1974">
        <v>1972</v>
      </c>
      <c r="G1974" s="31">
        <f t="shared" si="194"/>
        <v>5.8135379626527355</v>
      </c>
      <c r="H1974" s="35">
        <f>Tool!$E$10+('Trajectory Map'!G1974*SIN(RADIANS(90-2*DEGREES(ASIN($D$5/2000))))/COS(RADIANS(90-2*DEGREES(ASIN($D$5/2000))))-('Trajectory Map'!G1974*'Trajectory Map'!G1974/((VLOOKUP($D$5,$AD$3:$AR$2002,15,FALSE)*4*COS(RADIANS(90-2*DEGREES(ASIN($D$5/2000))))*COS(RADIANS(90-2*DEGREES(ASIN($D$5/2000))))))))</f>
        <v>0.14208290394182743</v>
      </c>
      <c r="AD1974" s="33">
        <f t="shared" si="198"/>
        <v>1972</v>
      </c>
      <c r="AE1974" s="33">
        <f t="shared" si="195"/>
        <v>333.49062955351536</v>
      </c>
      <c r="AH1974" s="33">
        <f t="shared" si="196"/>
        <v>80.401361616560024</v>
      </c>
      <c r="AI1974" s="33">
        <f t="shared" si="197"/>
        <v>9.598638383439976</v>
      </c>
      <c r="AK1974" s="75">
        <f t="shared" si="199"/>
        <v>-70.802723233120048</v>
      </c>
      <c r="AN1974" s="64"/>
      <c r="AQ1974" s="64"/>
      <c r="AR1974" s="75">
        <f>(SQRT((SIN(RADIANS(90-DEGREES(ASIN(AD1974/2000))))*SQRT(2*Basic!$C$4*9.81)*Tool!$B$125*SIN(RADIANS(90-DEGREES(ASIN(AD1974/2000))))*SQRT(2*Basic!$C$4*9.81)*Tool!$B$125)+(COS(RADIANS(90-DEGREES(ASIN(AD1974/2000))))*SQRT(2*Basic!$C$4*9.81)*COS(RADIANS(90-DEGREES(ASIN(AD1974/2000))))*SQRT(2*Basic!$C$4*9.81))))*(SQRT((SIN(RADIANS(90-DEGREES(ASIN(AD1974/2000))))*SQRT(2*Basic!$C$4*9.81)*Tool!$B$125*SIN(RADIANS(90-DEGREES(ASIN(AD1974/2000))))*SQRT(2*Basic!$C$4*9.81)*Tool!$B$125)+(COS(RADIANS(90-DEGREES(ASIN(AD1974/2000))))*SQRT(2*Basic!$C$4*9.81)*COS(RADIANS(90-DEGREES(ASIN(AD1974/2000))))*SQRT(2*Basic!$C$4*9.81))))/(2*9.81)</f>
        <v>1.8701841025599999</v>
      </c>
      <c r="AS1974" s="75">
        <f>(1/9.81)*((SQRT((SIN(RADIANS(90-DEGREES(ASIN(AD1974/2000))))*SQRT(2*Basic!$C$4*9.81)*Tool!$B$125*SIN(RADIANS(90-DEGREES(ASIN(AD1974/2000))))*SQRT(2*Basic!$C$4*9.81)*Tool!$B$125)+(COS(RADIANS(90-DEGREES(ASIN(AD1974/2000))))*SQRT(2*Basic!$C$4*9.81)*COS(RADIANS(90-DEGREES(ASIN(AD1974/2000))))*SQRT(2*Basic!$C$4*9.81))))*SIN(RADIANS(AK1974))+(SQRT(((SQRT((SIN(RADIANS(90-DEGREES(ASIN(AD1974/2000))))*SQRT(2*Basic!$C$4*9.81)*Tool!$B$125*SIN(RADIANS(90-DEGREES(ASIN(AD1974/2000))))*SQRT(2*Basic!$C$4*9.81)*Tool!$B$125)+(COS(RADIANS(90-DEGREES(ASIN(AD1974/2000))))*SQRT(2*Basic!$C$4*9.81)*COS(RADIANS(90-DEGREES(ASIN(AD1974/2000))))*SQRT(2*Basic!$C$4*9.81))))*SIN(RADIANS(AK1974))*(SQRT((SIN(RADIANS(90-DEGREES(ASIN(AD1974/2000))))*SQRT(2*Basic!$C$4*9.81)*Tool!$B$125*SIN(RADIANS(90-DEGREES(ASIN(AD1974/2000))))*SQRT(2*Basic!$C$4*9.81)*Tool!$B$125)+(COS(RADIANS(90-DEGREES(ASIN(AD1974/2000))))*SQRT(2*Basic!$C$4*9.81)*COS(RADIANS(90-DEGREES(ASIN(AD1974/2000))))*SQRT(2*Basic!$C$4*9.81))))*SIN(RADIANS(AK1974)))-19.62*(-Basic!$C$3))))*(SQRT((SIN(RADIANS(90-DEGREES(ASIN(AD1974/2000))))*SQRT(2*Basic!$C$4*9.81)*Tool!$B$125*SIN(RADIANS(90-DEGREES(ASIN(AD1974/2000))))*SQRT(2*Basic!$C$4*9.81)*Tool!$B$125)+(COS(RADIANS(90-DEGREES(ASIN(AD1974/2000))))*SQRT(2*Basic!$C$4*9.81)*COS(RADIANS(90-DEGREES(ASIN(AD1974/2000))))*SQRT(2*Basic!$C$4*9.81))))*COS(RADIANS(AK1974))</f>
        <v>1.3289009904223976</v>
      </c>
    </row>
    <row r="1975" spans="6:45" x14ac:dyDescent="0.3">
      <c r="F1975">
        <v>1973</v>
      </c>
      <c r="G1975" s="31">
        <f t="shared" si="194"/>
        <v>5.816486004215947</v>
      </c>
      <c r="H1975" s="35">
        <f>Tool!$E$10+('Trajectory Map'!G1975*SIN(RADIANS(90-2*DEGREES(ASIN($D$5/2000))))/COS(RADIANS(90-2*DEGREES(ASIN($D$5/2000))))-('Trajectory Map'!G1975*'Trajectory Map'!G1975/((VLOOKUP($D$5,$AD$3:$AR$2002,15,FALSE)*4*COS(RADIANS(90-2*DEGREES(ASIN($D$5/2000))))*COS(RADIANS(90-2*DEGREES(ASIN($D$5/2000))))))))</f>
        <v>0.13570538774540353</v>
      </c>
      <c r="AD1975" s="33">
        <f t="shared" si="198"/>
        <v>1973</v>
      </c>
      <c r="AE1975" s="33">
        <f t="shared" si="195"/>
        <v>327.52251830981027</v>
      </c>
      <c r="AH1975" s="33">
        <f t="shared" si="196"/>
        <v>80.574718942320686</v>
      </c>
      <c r="AI1975" s="33">
        <f t="shared" si="197"/>
        <v>9.4252810576793138</v>
      </c>
      <c r="AK1975" s="75">
        <f t="shared" si="199"/>
        <v>-71.149437884641372</v>
      </c>
      <c r="AN1975" s="64"/>
      <c r="AQ1975" s="64"/>
      <c r="AR1975" s="75">
        <f>(SQRT((SIN(RADIANS(90-DEGREES(ASIN(AD1975/2000))))*SQRT(2*Basic!$C$4*9.81)*Tool!$B$125*SIN(RADIANS(90-DEGREES(ASIN(AD1975/2000))))*SQRT(2*Basic!$C$4*9.81)*Tool!$B$125)+(COS(RADIANS(90-DEGREES(ASIN(AD1975/2000))))*SQRT(2*Basic!$C$4*9.81)*COS(RADIANS(90-DEGREES(ASIN(AD1975/2000))))*SQRT(2*Basic!$C$4*9.81))))*(SQRT((SIN(RADIANS(90-DEGREES(ASIN(AD1975/2000))))*SQRT(2*Basic!$C$4*9.81)*Tool!$B$125*SIN(RADIANS(90-DEGREES(ASIN(AD1975/2000))))*SQRT(2*Basic!$C$4*9.81)*Tool!$B$125)+(COS(RADIANS(90-DEGREES(ASIN(AD1975/2000))))*SQRT(2*Basic!$C$4*9.81)*COS(RADIANS(90-DEGREES(ASIN(AD1975/2000))))*SQRT(2*Basic!$C$4*9.81))))/(2*9.81)</f>
        <v>1.8712417176099998</v>
      </c>
      <c r="AS1975" s="75">
        <f>(1/9.81)*((SQRT((SIN(RADIANS(90-DEGREES(ASIN(AD1975/2000))))*SQRT(2*Basic!$C$4*9.81)*Tool!$B$125*SIN(RADIANS(90-DEGREES(ASIN(AD1975/2000))))*SQRT(2*Basic!$C$4*9.81)*Tool!$B$125)+(COS(RADIANS(90-DEGREES(ASIN(AD1975/2000))))*SQRT(2*Basic!$C$4*9.81)*COS(RADIANS(90-DEGREES(ASIN(AD1975/2000))))*SQRT(2*Basic!$C$4*9.81))))*SIN(RADIANS(AK1975))+(SQRT(((SQRT((SIN(RADIANS(90-DEGREES(ASIN(AD1975/2000))))*SQRT(2*Basic!$C$4*9.81)*Tool!$B$125*SIN(RADIANS(90-DEGREES(ASIN(AD1975/2000))))*SQRT(2*Basic!$C$4*9.81)*Tool!$B$125)+(COS(RADIANS(90-DEGREES(ASIN(AD1975/2000))))*SQRT(2*Basic!$C$4*9.81)*COS(RADIANS(90-DEGREES(ASIN(AD1975/2000))))*SQRT(2*Basic!$C$4*9.81))))*SIN(RADIANS(AK1975))*(SQRT((SIN(RADIANS(90-DEGREES(ASIN(AD1975/2000))))*SQRT(2*Basic!$C$4*9.81)*Tool!$B$125*SIN(RADIANS(90-DEGREES(ASIN(AD1975/2000))))*SQRT(2*Basic!$C$4*9.81)*Tool!$B$125)+(COS(RADIANS(90-DEGREES(ASIN(AD1975/2000))))*SQRT(2*Basic!$C$4*9.81)*COS(RADIANS(90-DEGREES(ASIN(AD1975/2000))))*SQRT(2*Basic!$C$4*9.81))))*SIN(RADIANS(AK1975)))-19.62*(-Basic!$C$3))))*(SQRT((SIN(RADIANS(90-DEGREES(ASIN(AD1975/2000))))*SQRT(2*Basic!$C$4*9.81)*Tool!$B$125*SIN(RADIANS(90-DEGREES(ASIN(AD1975/2000))))*SQRT(2*Basic!$C$4*9.81)*Tool!$B$125)+(COS(RADIANS(90-DEGREES(ASIN(AD1975/2000))))*SQRT(2*Basic!$C$4*9.81)*COS(RADIANS(90-DEGREES(ASIN(AD1975/2000))))*SQRT(2*Basic!$C$4*9.81))))*COS(RADIANS(AK1975))</f>
        <v>1.3047063371982197</v>
      </c>
    </row>
    <row r="1976" spans="6:45" x14ac:dyDescent="0.3">
      <c r="F1976">
        <v>1974</v>
      </c>
      <c r="G1976" s="31">
        <f t="shared" si="194"/>
        <v>5.8194340457791585</v>
      </c>
      <c r="H1976" s="35">
        <f>Tool!$E$10+('Trajectory Map'!G1976*SIN(RADIANS(90-2*DEGREES(ASIN($D$5/2000))))/COS(RADIANS(90-2*DEGREES(ASIN($D$5/2000))))-('Trajectory Map'!G1976*'Trajectory Map'!G1976/((VLOOKUP($D$5,$AD$3:$AR$2002,15,FALSE)*4*COS(RADIANS(90-2*DEGREES(ASIN($D$5/2000))))*COS(RADIANS(90-2*DEGREES(ASIN($D$5/2000))))))))</f>
        <v>0.1293244179554689</v>
      </c>
      <c r="AD1976" s="33">
        <f t="shared" si="198"/>
        <v>1974</v>
      </c>
      <c r="AE1976" s="33">
        <f t="shared" si="195"/>
        <v>321.44050771488025</v>
      </c>
      <c r="AH1976" s="33">
        <f t="shared" si="196"/>
        <v>80.751295208971072</v>
      </c>
      <c r="AI1976" s="33">
        <f t="shared" si="197"/>
        <v>9.2487047910289277</v>
      </c>
      <c r="AK1976" s="75">
        <f t="shared" si="199"/>
        <v>-71.502590417942145</v>
      </c>
      <c r="AN1976" s="64"/>
      <c r="AQ1976" s="64"/>
      <c r="AR1976" s="75">
        <f>(SQRT((SIN(RADIANS(90-DEGREES(ASIN(AD1976/2000))))*SQRT(2*Basic!$C$4*9.81)*Tool!$B$125*SIN(RADIANS(90-DEGREES(ASIN(AD1976/2000))))*SQRT(2*Basic!$C$4*9.81)*Tool!$B$125)+(COS(RADIANS(90-DEGREES(ASIN(AD1976/2000))))*SQRT(2*Basic!$C$4*9.81)*COS(RADIANS(90-DEGREES(ASIN(AD1976/2000))))*SQRT(2*Basic!$C$4*9.81))))*(SQRT((SIN(RADIANS(90-DEGREES(ASIN(AD1976/2000))))*SQRT(2*Basic!$C$4*9.81)*Tool!$B$125*SIN(RADIANS(90-DEGREES(ASIN(AD1976/2000))))*SQRT(2*Basic!$C$4*9.81)*Tool!$B$125)+(COS(RADIANS(90-DEGREES(ASIN(AD1976/2000))))*SQRT(2*Basic!$C$4*9.81)*COS(RADIANS(90-DEGREES(ASIN(AD1976/2000))))*SQRT(2*Basic!$C$4*9.81))))/(2*9.81)</f>
        <v>1.8722998688399999</v>
      </c>
      <c r="AS1976" s="75">
        <f>(1/9.81)*((SQRT((SIN(RADIANS(90-DEGREES(ASIN(AD1976/2000))))*SQRT(2*Basic!$C$4*9.81)*Tool!$B$125*SIN(RADIANS(90-DEGREES(ASIN(AD1976/2000))))*SQRT(2*Basic!$C$4*9.81)*Tool!$B$125)+(COS(RADIANS(90-DEGREES(ASIN(AD1976/2000))))*SQRT(2*Basic!$C$4*9.81)*COS(RADIANS(90-DEGREES(ASIN(AD1976/2000))))*SQRT(2*Basic!$C$4*9.81))))*SIN(RADIANS(AK1976))+(SQRT(((SQRT((SIN(RADIANS(90-DEGREES(ASIN(AD1976/2000))))*SQRT(2*Basic!$C$4*9.81)*Tool!$B$125*SIN(RADIANS(90-DEGREES(ASIN(AD1976/2000))))*SQRT(2*Basic!$C$4*9.81)*Tool!$B$125)+(COS(RADIANS(90-DEGREES(ASIN(AD1976/2000))))*SQRT(2*Basic!$C$4*9.81)*COS(RADIANS(90-DEGREES(ASIN(AD1976/2000))))*SQRT(2*Basic!$C$4*9.81))))*SIN(RADIANS(AK1976))*(SQRT((SIN(RADIANS(90-DEGREES(ASIN(AD1976/2000))))*SQRT(2*Basic!$C$4*9.81)*Tool!$B$125*SIN(RADIANS(90-DEGREES(ASIN(AD1976/2000))))*SQRT(2*Basic!$C$4*9.81)*Tool!$B$125)+(COS(RADIANS(90-DEGREES(ASIN(AD1976/2000))))*SQRT(2*Basic!$C$4*9.81)*COS(RADIANS(90-DEGREES(ASIN(AD1976/2000))))*SQRT(2*Basic!$C$4*9.81))))*SIN(RADIANS(AK1976)))-19.62*(-Basic!$C$3))))*(SQRT((SIN(RADIANS(90-DEGREES(ASIN(AD1976/2000))))*SQRT(2*Basic!$C$4*9.81)*Tool!$B$125*SIN(RADIANS(90-DEGREES(ASIN(AD1976/2000))))*SQRT(2*Basic!$C$4*9.81)*Tool!$B$125)+(COS(RADIANS(90-DEGREES(ASIN(AD1976/2000))))*SQRT(2*Basic!$C$4*9.81)*COS(RADIANS(90-DEGREES(ASIN(AD1976/2000))))*SQRT(2*Basic!$C$4*9.81))))*COS(RADIANS(AK1976))</f>
        <v>1.280072281230118</v>
      </c>
    </row>
    <row r="1977" spans="6:45" x14ac:dyDescent="0.3">
      <c r="F1977">
        <v>1975</v>
      </c>
      <c r="G1977" s="31">
        <f t="shared" si="194"/>
        <v>5.8223820873423691</v>
      </c>
      <c r="H1977" s="35">
        <f>Tool!$E$10+('Trajectory Map'!G1977*SIN(RADIANS(90-2*DEGREES(ASIN($D$5/2000))))/COS(RADIANS(90-2*DEGREES(ASIN($D$5/2000))))-('Trajectory Map'!G1977*'Trajectory Map'!G1977/((VLOOKUP($D$5,$AD$3:$AR$2002,15,FALSE)*4*COS(RADIANS(90-2*DEGREES(ASIN($D$5/2000))))*COS(RADIANS(90-2*DEGREES(ASIN($D$5/2000))))))))</f>
        <v>0.12293999457201998</v>
      </c>
      <c r="AD1977" s="33">
        <f t="shared" si="198"/>
        <v>1975</v>
      </c>
      <c r="AE1977" s="33">
        <f t="shared" si="195"/>
        <v>315.23800532296229</v>
      </c>
      <c r="AH1977" s="33">
        <f t="shared" si="196"/>
        <v>80.931278453967323</v>
      </c>
      <c r="AI1977" s="33">
        <f t="shared" si="197"/>
        <v>9.0687215460326769</v>
      </c>
      <c r="AK1977" s="75">
        <f t="shared" si="199"/>
        <v>-71.862556907934646</v>
      </c>
      <c r="AN1977" s="64"/>
      <c r="AQ1977" s="64"/>
      <c r="AR1977" s="75">
        <f>(SQRT((SIN(RADIANS(90-DEGREES(ASIN(AD1977/2000))))*SQRT(2*Basic!$C$4*9.81)*Tool!$B$125*SIN(RADIANS(90-DEGREES(ASIN(AD1977/2000))))*SQRT(2*Basic!$C$4*9.81)*Tool!$B$125)+(COS(RADIANS(90-DEGREES(ASIN(AD1977/2000))))*SQRT(2*Basic!$C$4*9.81)*COS(RADIANS(90-DEGREES(ASIN(AD1977/2000))))*SQRT(2*Basic!$C$4*9.81))))*(SQRT((SIN(RADIANS(90-DEGREES(ASIN(AD1977/2000))))*SQRT(2*Basic!$C$4*9.81)*Tool!$B$125*SIN(RADIANS(90-DEGREES(ASIN(AD1977/2000))))*SQRT(2*Basic!$C$4*9.81)*Tool!$B$125)+(COS(RADIANS(90-DEGREES(ASIN(AD1977/2000))))*SQRT(2*Basic!$C$4*9.81)*COS(RADIANS(90-DEGREES(ASIN(AD1977/2000))))*SQRT(2*Basic!$C$4*9.81))))/(2*9.81)</f>
        <v>1.8733585562500001</v>
      </c>
      <c r="AS1977" s="75">
        <f>(1/9.81)*((SQRT((SIN(RADIANS(90-DEGREES(ASIN(AD1977/2000))))*SQRT(2*Basic!$C$4*9.81)*Tool!$B$125*SIN(RADIANS(90-DEGREES(ASIN(AD1977/2000))))*SQRT(2*Basic!$C$4*9.81)*Tool!$B$125)+(COS(RADIANS(90-DEGREES(ASIN(AD1977/2000))))*SQRT(2*Basic!$C$4*9.81)*COS(RADIANS(90-DEGREES(ASIN(AD1977/2000))))*SQRT(2*Basic!$C$4*9.81))))*SIN(RADIANS(AK1977))+(SQRT(((SQRT((SIN(RADIANS(90-DEGREES(ASIN(AD1977/2000))))*SQRT(2*Basic!$C$4*9.81)*Tool!$B$125*SIN(RADIANS(90-DEGREES(ASIN(AD1977/2000))))*SQRT(2*Basic!$C$4*9.81)*Tool!$B$125)+(COS(RADIANS(90-DEGREES(ASIN(AD1977/2000))))*SQRT(2*Basic!$C$4*9.81)*COS(RADIANS(90-DEGREES(ASIN(AD1977/2000))))*SQRT(2*Basic!$C$4*9.81))))*SIN(RADIANS(AK1977))*(SQRT((SIN(RADIANS(90-DEGREES(ASIN(AD1977/2000))))*SQRT(2*Basic!$C$4*9.81)*Tool!$B$125*SIN(RADIANS(90-DEGREES(ASIN(AD1977/2000))))*SQRT(2*Basic!$C$4*9.81)*Tool!$B$125)+(COS(RADIANS(90-DEGREES(ASIN(AD1977/2000))))*SQRT(2*Basic!$C$4*9.81)*COS(RADIANS(90-DEGREES(ASIN(AD1977/2000))))*SQRT(2*Basic!$C$4*9.81))))*SIN(RADIANS(AK1977)))-19.62*(-Basic!$C$3))))*(SQRT((SIN(RADIANS(90-DEGREES(ASIN(AD1977/2000))))*SQRT(2*Basic!$C$4*9.81)*Tool!$B$125*SIN(RADIANS(90-DEGREES(ASIN(AD1977/2000))))*SQRT(2*Basic!$C$4*9.81)*Tool!$B$125)+(COS(RADIANS(90-DEGREES(ASIN(AD1977/2000))))*SQRT(2*Basic!$C$4*9.81)*COS(RADIANS(90-DEGREES(ASIN(AD1977/2000))))*SQRT(2*Basic!$C$4*9.81))))*COS(RADIANS(AK1977))</f>
        <v>1.2549730615198407</v>
      </c>
    </row>
    <row r="1978" spans="6:45" x14ac:dyDescent="0.3">
      <c r="F1978">
        <v>1976</v>
      </c>
      <c r="G1978" s="31">
        <f t="shared" si="194"/>
        <v>5.8253301289055806</v>
      </c>
      <c r="H1978" s="35">
        <f>Tool!$E$10+('Trajectory Map'!G1978*SIN(RADIANS(90-2*DEGREES(ASIN($D$5/2000))))/COS(RADIANS(90-2*DEGREES(ASIN($D$5/2000))))-('Trajectory Map'!G1978*'Trajectory Map'!G1978/((VLOOKUP($D$5,$AD$3:$AR$2002,15,FALSE)*4*COS(RADIANS(90-2*DEGREES(ASIN($D$5/2000))))*COS(RADIANS(90-2*DEGREES(ASIN($D$5/2000))))))))</f>
        <v>0.11655211759505413</v>
      </c>
      <c r="AD1978" s="33">
        <f t="shared" si="198"/>
        <v>1976</v>
      </c>
      <c r="AE1978" s="33">
        <f t="shared" si="195"/>
        <v>308.90775322092514</v>
      </c>
      <c r="AH1978" s="33">
        <f t="shared" si="196"/>
        <v>81.114875729771924</v>
      </c>
      <c r="AI1978" s="33">
        <f t="shared" si="197"/>
        <v>8.8851242702280757</v>
      </c>
      <c r="AK1978" s="75">
        <f t="shared" si="199"/>
        <v>-72.229751459543849</v>
      </c>
      <c r="AN1978" s="64"/>
      <c r="AQ1978" s="64"/>
      <c r="AR1978" s="75">
        <f>(SQRT((SIN(RADIANS(90-DEGREES(ASIN(AD1978/2000))))*SQRT(2*Basic!$C$4*9.81)*Tool!$B$125*SIN(RADIANS(90-DEGREES(ASIN(AD1978/2000))))*SQRT(2*Basic!$C$4*9.81)*Tool!$B$125)+(COS(RADIANS(90-DEGREES(ASIN(AD1978/2000))))*SQRT(2*Basic!$C$4*9.81)*COS(RADIANS(90-DEGREES(ASIN(AD1978/2000))))*SQRT(2*Basic!$C$4*9.81))))*(SQRT((SIN(RADIANS(90-DEGREES(ASIN(AD1978/2000))))*SQRT(2*Basic!$C$4*9.81)*Tool!$B$125*SIN(RADIANS(90-DEGREES(ASIN(AD1978/2000))))*SQRT(2*Basic!$C$4*9.81)*Tool!$B$125)+(COS(RADIANS(90-DEGREES(ASIN(AD1978/2000))))*SQRT(2*Basic!$C$4*9.81)*COS(RADIANS(90-DEGREES(ASIN(AD1978/2000))))*SQRT(2*Basic!$C$4*9.81))))/(2*9.81)</f>
        <v>1.8744177798400001</v>
      </c>
      <c r="AS1978" s="75">
        <f>(1/9.81)*((SQRT((SIN(RADIANS(90-DEGREES(ASIN(AD1978/2000))))*SQRT(2*Basic!$C$4*9.81)*Tool!$B$125*SIN(RADIANS(90-DEGREES(ASIN(AD1978/2000))))*SQRT(2*Basic!$C$4*9.81)*Tool!$B$125)+(COS(RADIANS(90-DEGREES(ASIN(AD1978/2000))))*SQRT(2*Basic!$C$4*9.81)*COS(RADIANS(90-DEGREES(ASIN(AD1978/2000))))*SQRT(2*Basic!$C$4*9.81))))*SIN(RADIANS(AK1978))+(SQRT(((SQRT((SIN(RADIANS(90-DEGREES(ASIN(AD1978/2000))))*SQRT(2*Basic!$C$4*9.81)*Tool!$B$125*SIN(RADIANS(90-DEGREES(ASIN(AD1978/2000))))*SQRT(2*Basic!$C$4*9.81)*Tool!$B$125)+(COS(RADIANS(90-DEGREES(ASIN(AD1978/2000))))*SQRT(2*Basic!$C$4*9.81)*COS(RADIANS(90-DEGREES(ASIN(AD1978/2000))))*SQRT(2*Basic!$C$4*9.81))))*SIN(RADIANS(AK1978))*(SQRT((SIN(RADIANS(90-DEGREES(ASIN(AD1978/2000))))*SQRT(2*Basic!$C$4*9.81)*Tool!$B$125*SIN(RADIANS(90-DEGREES(ASIN(AD1978/2000))))*SQRT(2*Basic!$C$4*9.81)*Tool!$B$125)+(COS(RADIANS(90-DEGREES(ASIN(AD1978/2000))))*SQRT(2*Basic!$C$4*9.81)*COS(RADIANS(90-DEGREES(ASIN(AD1978/2000))))*SQRT(2*Basic!$C$4*9.81))))*SIN(RADIANS(AK1978)))-19.62*(-Basic!$C$3))))*(SQRT((SIN(RADIANS(90-DEGREES(ASIN(AD1978/2000))))*SQRT(2*Basic!$C$4*9.81)*Tool!$B$125*SIN(RADIANS(90-DEGREES(ASIN(AD1978/2000))))*SQRT(2*Basic!$C$4*9.81)*Tool!$B$125)+(COS(RADIANS(90-DEGREES(ASIN(AD1978/2000))))*SQRT(2*Basic!$C$4*9.81)*COS(RADIANS(90-DEGREES(ASIN(AD1978/2000))))*SQRT(2*Basic!$C$4*9.81))))*COS(RADIANS(AK1978))</f>
        <v>1.2293803037041984</v>
      </c>
    </row>
    <row r="1979" spans="6:45" x14ac:dyDescent="0.3">
      <c r="F1979">
        <v>1977</v>
      </c>
      <c r="G1979" s="31">
        <f t="shared" si="194"/>
        <v>5.828278170468792</v>
      </c>
      <c r="H1979" s="35">
        <f>Tool!$E$10+('Trajectory Map'!G1979*SIN(RADIANS(90-2*DEGREES(ASIN($D$5/2000))))/COS(RADIANS(90-2*DEGREES(ASIN($D$5/2000))))-('Trajectory Map'!G1979*'Trajectory Map'!G1979/((VLOOKUP($D$5,$AD$3:$AR$2002,15,FALSE)*4*COS(RADIANS(90-2*DEGREES(ASIN($D$5/2000))))*COS(RADIANS(90-2*DEGREES(ASIN($D$5/2000))))))))</f>
        <v>0.11016078702457577</v>
      </c>
      <c r="AD1979" s="33">
        <f t="shared" si="198"/>
        <v>1977</v>
      </c>
      <c r="AE1979" s="33">
        <f t="shared" si="195"/>
        <v>302.44172992495595</v>
      </c>
      <c r="AH1979" s="33">
        <f t="shared" si="196"/>
        <v>81.302315909219445</v>
      </c>
      <c r="AI1979" s="33">
        <f t="shared" si="197"/>
        <v>8.6976840907805553</v>
      </c>
      <c r="AK1979" s="75">
        <f t="shared" si="199"/>
        <v>-72.604631818438889</v>
      </c>
      <c r="AN1979" s="64"/>
      <c r="AQ1979" s="64"/>
      <c r="AR1979" s="75">
        <f>(SQRT((SIN(RADIANS(90-DEGREES(ASIN(AD1979/2000))))*SQRT(2*Basic!$C$4*9.81)*Tool!$B$125*SIN(RADIANS(90-DEGREES(ASIN(AD1979/2000))))*SQRT(2*Basic!$C$4*9.81)*Tool!$B$125)+(COS(RADIANS(90-DEGREES(ASIN(AD1979/2000))))*SQRT(2*Basic!$C$4*9.81)*COS(RADIANS(90-DEGREES(ASIN(AD1979/2000))))*SQRT(2*Basic!$C$4*9.81))))*(SQRT((SIN(RADIANS(90-DEGREES(ASIN(AD1979/2000))))*SQRT(2*Basic!$C$4*9.81)*Tool!$B$125*SIN(RADIANS(90-DEGREES(ASIN(AD1979/2000))))*SQRT(2*Basic!$C$4*9.81)*Tool!$B$125)+(COS(RADIANS(90-DEGREES(ASIN(AD1979/2000))))*SQRT(2*Basic!$C$4*9.81)*COS(RADIANS(90-DEGREES(ASIN(AD1979/2000))))*SQRT(2*Basic!$C$4*9.81))))/(2*9.81)</f>
        <v>1.8754775396100003</v>
      </c>
      <c r="AS1979" s="75">
        <f>(1/9.81)*((SQRT((SIN(RADIANS(90-DEGREES(ASIN(AD1979/2000))))*SQRT(2*Basic!$C$4*9.81)*Tool!$B$125*SIN(RADIANS(90-DEGREES(ASIN(AD1979/2000))))*SQRT(2*Basic!$C$4*9.81)*Tool!$B$125)+(COS(RADIANS(90-DEGREES(ASIN(AD1979/2000))))*SQRT(2*Basic!$C$4*9.81)*COS(RADIANS(90-DEGREES(ASIN(AD1979/2000))))*SQRT(2*Basic!$C$4*9.81))))*SIN(RADIANS(AK1979))+(SQRT(((SQRT((SIN(RADIANS(90-DEGREES(ASIN(AD1979/2000))))*SQRT(2*Basic!$C$4*9.81)*Tool!$B$125*SIN(RADIANS(90-DEGREES(ASIN(AD1979/2000))))*SQRT(2*Basic!$C$4*9.81)*Tool!$B$125)+(COS(RADIANS(90-DEGREES(ASIN(AD1979/2000))))*SQRT(2*Basic!$C$4*9.81)*COS(RADIANS(90-DEGREES(ASIN(AD1979/2000))))*SQRT(2*Basic!$C$4*9.81))))*SIN(RADIANS(AK1979))*(SQRT((SIN(RADIANS(90-DEGREES(ASIN(AD1979/2000))))*SQRT(2*Basic!$C$4*9.81)*Tool!$B$125*SIN(RADIANS(90-DEGREES(ASIN(AD1979/2000))))*SQRT(2*Basic!$C$4*9.81)*Tool!$B$125)+(COS(RADIANS(90-DEGREES(ASIN(AD1979/2000))))*SQRT(2*Basic!$C$4*9.81)*COS(RADIANS(90-DEGREES(ASIN(AD1979/2000))))*SQRT(2*Basic!$C$4*9.81))))*SIN(RADIANS(AK1979)))-19.62*(-Basic!$C$3))))*(SQRT((SIN(RADIANS(90-DEGREES(ASIN(AD1979/2000))))*SQRT(2*Basic!$C$4*9.81)*Tool!$B$125*SIN(RADIANS(90-DEGREES(ASIN(AD1979/2000))))*SQRT(2*Basic!$C$4*9.81)*Tool!$B$125)+(COS(RADIANS(90-DEGREES(ASIN(AD1979/2000))))*SQRT(2*Basic!$C$4*9.81)*COS(RADIANS(90-DEGREES(ASIN(AD1979/2000))))*SQRT(2*Basic!$C$4*9.81))))*COS(RADIANS(AK1979))</f>
        <v>1.203262634144904</v>
      </c>
    </row>
    <row r="1980" spans="6:45" x14ac:dyDescent="0.3">
      <c r="F1980">
        <v>1978</v>
      </c>
      <c r="G1980" s="31">
        <f t="shared" si="194"/>
        <v>5.8312262120320035</v>
      </c>
      <c r="H1980" s="35">
        <f>Tool!$E$10+('Trajectory Map'!G1980*SIN(RADIANS(90-2*DEGREES(ASIN($D$5/2000))))/COS(RADIANS(90-2*DEGREES(ASIN($D$5/2000))))-('Trajectory Map'!G1980*'Trajectory Map'!G1980/((VLOOKUP($D$5,$AD$3:$AR$2002,15,FALSE)*4*COS(RADIANS(90-2*DEGREES(ASIN($D$5/2000))))*COS(RADIANS(90-2*DEGREES(ASIN($D$5/2000))))))))</f>
        <v>0.10376600286058313</v>
      </c>
      <c r="AD1980" s="33">
        <f t="shared" si="198"/>
        <v>1978</v>
      </c>
      <c r="AE1980" s="33">
        <f t="shared" si="195"/>
        <v>295.83103285490517</v>
      </c>
      <c r="AH1980" s="33">
        <f t="shared" si="196"/>
        <v>81.493853046522929</v>
      </c>
      <c r="AI1980" s="33">
        <f t="shared" si="197"/>
        <v>8.5061469534770708</v>
      </c>
      <c r="AK1980" s="75">
        <f t="shared" si="199"/>
        <v>-72.987706093045858</v>
      </c>
      <c r="AN1980" s="64"/>
      <c r="AQ1980" s="64"/>
      <c r="AR1980" s="75">
        <f>(SQRT((SIN(RADIANS(90-DEGREES(ASIN(AD1980/2000))))*SQRT(2*Basic!$C$4*9.81)*Tool!$B$125*SIN(RADIANS(90-DEGREES(ASIN(AD1980/2000))))*SQRT(2*Basic!$C$4*9.81)*Tool!$B$125)+(COS(RADIANS(90-DEGREES(ASIN(AD1980/2000))))*SQRT(2*Basic!$C$4*9.81)*COS(RADIANS(90-DEGREES(ASIN(AD1980/2000))))*SQRT(2*Basic!$C$4*9.81))))*(SQRT((SIN(RADIANS(90-DEGREES(ASIN(AD1980/2000))))*SQRT(2*Basic!$C$4*9.81)*Tool!$B$125*SIN(RADIANS(90-DEGREES(ASIN(AD1980/2000))))*SQRT(2*Basic!$C$4*9.81)*Tool!$B$125)+(COS(RADIANS(90-DEGREES(ASIN(AD1980/2000))))*SQRT(2*Basic!$C$4*9.81)*COS(RADIANS(90-DEGREES(ASIN(AD1980/2000))))*SQRT(2*Basic!$C$4*9.81))))/(2*9.81)</f>
        <v>1.8765378355599998</v>
      </c>
      <c r="AS1980" s="75">
        <f>(1/9.81)*((SQRT((SIN(RADIANS(90-DEGREES(ASIN(AD1980/2000))))*SQRT(2*Basic!$C$4*9.81)*Tool!$B$125*SIN(RADIANS(90-DEGREES(ASIN(AD1980/2000))))*SQRT(2*Basic!$C$4*9.81)*Tool!$B$125)+(COS(RADIANS(90-DEGREES(ASIN(AD1980/2000))))*SQRT(2*Basic!$C$4*9.81)*COS(RADIANS(90-DEGREES(ASIN(AD1980/2000))))*SQRT(2*Basic!$C$4*9.81))))*SIN(RADIANS(AK1980))+(SQRT(((SQRT((SIN(RADIANS(90-DEGREES(ASIN(AD1980/2000))))*SQRT(2*Basic!$C$4*9.81)*Tool!$B$125*SIN(RADIANS(90-DEGREES(ASIN(AD1980/2000))))*SQRT(2*Basic!$C$4*9.81)*Tool!$B$125)+(COS(RADIANS(90-DEGREES(ASIN(AD1980/2000))))*SQRT(2*Basic!$C$4*9.81)*COS(RADIANS(90-DEGREES(ASIN(AD1980/2000))))*SQRT(2*Basic!$C$4*9.81))))*SIN(RADIANS(AK1980))*(SQRT((SIN(RADIANS(90-DEGREES(ASIN(AD1980/2000))))*SQRT(2*Basic!$C$4*9.81)*Tool!$B$125*SIN(RADIANS(90-DEGREES(ASIN(AD1980/2000))))*SQRT(2*Basic!$C$4*9.81)*Tool!$B$125)+(COS(RADIANS(90-DEGREES(ASIN(AD1980/2000))))*SQRT(2*Basic!$C$4*9.81)*COS(RADIANS(90-DEGREES(ASIN(AD1980/2000))))*SQRT(2*Basic!$C$4*9.81))))*SIN(RADIANS(AK1980)))-19.62*(-Basic!$C$3))))*(SQRT((SIN(RADIANS(90-DEGREES(ASIN(AD1980/2000))))*SQRT(2*Basic!$C$4*9.81)*Tool!$B$125*SIN(RADIANS(90-DEGREES(ASIN(AD1980/2000))))*SQRT(2*Basic!$C$4*9.81)*Tool!$B$125)+(COS(RADIANS(90-DEGREES(ASIN(AD1980/2000))))*SQRT(2*Basic!$C$4*9.81)*COS(RADIANS(90-DEGREES(ASIN(AD1980/2000))))*SQRT(2*Basic!$C$4*9.81))))*COS(RADIANS(AK1980))</f>
        <v>1.1765852175465183</v>
      </c>
    </row>
    <row r="1981" spans="6:45" x14ac:dyDescent="0.3">
      <c r="F1981">
        <v>1979</v>
      </c>
      <c r="G1981" s="31">
        <f t="shared" si="194"/>
        <v>5.834174253595215</v>
      </c>
      <c r="H1981" s="35">
        <f>Tool!$E$10+('Trajectory Map'!G1981*SIN(RADIANS(90-2*DEGREES(ASIN($D$5/2000))))/COS(RADIANS(90-2*DEGREES(ASIN($D$5/2000))))-('Trajectory Map'!G1981*'Trajectory Map'!G1981/((VLOOKUP($D$5,$AD$3:$AR$2002,15,FALSE)*4*COS(RADIANS(90-2*DEGREES(ASIN($D$5/2000))))*COS(RADIANS(90-2*DEGREES(ASIN($D$5/2000))))))))</f>
        <v>9.7367765103076209E-2</v>
      </c>
      <c r="AD1981" s="33">
        <f t="shared" si="198"/>
        <v>1979</v>
      </c>
      <c r="AE1981" s="33">
        <f t="shared" si="195"/>
        <v>289.06573646836802</v>
      </c>
      <c r="AH1981" s="33">
        <f t="shared" si="196"/>
        <v>81.689770434655031</v>
      </c>
      <c r="AI1981" s="33">
        <f t="shared" si="197"/>
        <v>8.3102295653449687</v>
      </c>
      <c r="AK1981" s="75">
        <f t="shared" si="199"/>
        <v>-73.379540869310063</v>
      </c>
      <c r="AN1981" s="64"/>
      <c r="AQ1981" s="64"/>
      <c r="AR1981" s="75">
        <f>(SQRT((SIN(RADIANS(90-DEGREES(ASIN(AD1981/2000))))*SQRT(2*Basic!$C$4*9.81)*Tool!$B$125*SIN(RADIANS(90-DEGREES(ASIN(AD1981/2000))))*SQRT(2*Basic!$C$4*9.81)*Tool!$B$125)+(COS(RADIANS(90-DEGREES(ASIN(AD1981/2000))))*SQRT(2*Basic!$C$4*9.81)*COS(RADIANS(90-DEGREES(ASIN(AD1981/2000))))*SQRT(2*Basic!$C$4*9.81))))*(SQRT((SIN(RADIANS(90-DEGREES(ASIN(AD1981/2000))))*SQRT(2*Basic!$C$4*9.81)*Tool!$B$125*SIN(RADIANS(90-DEGREES(ASIN(AD1981/2000))))*SQRT(2*Basic!$C$4*9.81)*Tool!$B$125)+(COS(RADIANS(90-DEGREES(ASIN(AD1981/2000))))*SQRT(2*Basic!$C$4*9.81)*COS(RADIANS(90-DEGREES(ASIN(AD1981/2000))))*SQRT(2*Basic!$C$4*9.81))))/(2*9.81)</f>
        <v>1.8775986676900001</v>
      </c>
      <c r="AS1981" s="75">
        <f>(1/9.81)*((SQRT((SIN(RADIANS(90-DEGREES(ASIN(AD1981/2000))))*SQRT(2*Basic!$C$4*9.81)*Tool!$B$125*SIN(RADIANS(90-DEGREES(ASIN(AD1981/2000))))*SQRT(2*Basic!$C$4*9.81)*Tool!$B$125)+(COS(RADIANS(90-DEGREES(ASIN(AD1981/2000))))*SQRT(2*Basic!$C$4*9.81)*COS(RADIANS(90-DEGREES(ASIN(AD1981/2000))))*SQRT(2*Basic!$C$4*9.81))))*SIN(RADIANS(AK1981))+(SQRT(((SQRT((SIN(RADIANS(90-DEGREES(ASIN(AD1981/2000))))*SQRT(2*Basic!$C$4*9.81)*Tool!$B$125*SIN(RADIANS(90-DEGREES(ASIN(AD1981/2000))))*SQRT(2*Basic!$C$4*9.81)*Tool!$B$125)+(COS(RADIANS(90-DEGREES(ASIN(AD1981/2000))))*SQRT(2*Basic!$C$4*9.81)*COS(RADIANS(90-DEGREES(ASIN(AD1981/2000))))*SQRT(2*Basic!$C$4*9.81))))*SIN(RADIANS(AK1981))*(SQRT((SIN(RADIANS(90-DEGREES(ASIN(AD1981/2000))))*SQRT(2*Basic!$C$4*9.81)*Tool!$B$125*SIN(RADIANS(90-DEGREES(ASIN(AD1981/2000))))*SQRT(2*Basic!$C$4*9.81)*Tool!$B$125)+(COS(RADIANS(90-DEGREES(ASIN(AD1981/2000))))*SQRT(2*Basic!$C$4*9.81)*COS(RADIANS(90-DEGREES(ASIN(AD1981/2000))))*SQRT(2*Basic!$C$4*9.81))))*SIN(RADIANS(AK1981)))-19.62*(-Basic!$C$3))))*(SQRT((SIN(RADIANS(90-DEGREES(ASIN(AD1981/2000))))*SQRT(2*Basic!$C$4*9.81)*Tool!$B$125*SIN(RADIANS(90-DEGREES(ASIN(AD1981/2000))))*SQRT(2*Basic!$C$4*9.81)*Tool!$B$125)+(COS(RADIANS(90-DEGREES(ASIN(AD1981/2000))))*SQRT(2*Basic!$C$4*9.81)*COS(RADIANS(90-DEGREES(ASIN(AD1981/2000))))*SQRT(2*Basic!$C$4*9.81))))*COS(RADIANS(AK1981))</f>
        <v>1.1493091987276014</v>
      </c>
    </row>
    <row r="1982" spans="6:45" x14ac:dyDescent="0.3">
      <c r="F1982">
        <v>1980</v>
      </c>
      <c r="G1982" s="31">
        <f t="shared" si="194"/>
        <v>5.8371222951584256</v>
      </c>
      <c r="H1982" s="35">
        <f>Tool!$E$10+('Trajectory Map'!G1982*SIN(RADIANS(90-2*DEGREES(ASIN($D$5/2000))))/COS(RADIANS(90-2*DEGREES(ASIN($D$5/2000))))-('Trajectory Map'!G1982*'Trajectory Map'!G1982/((VLOOKUP($D$5,$AD$3:$AR$2002,15,FALSE)*4*COS(RADIANS(90-2*DEGREES(ASIN($D$5/2000))))*COS(RADIANS(90-2*DEGREES(ASIN($D$5/2000))))))))</f>
        <v>9.0966073752057675E-2</v>
      </c>
      <c r="AD1982" s="33">
        <f t="shared" si="198"/>
        <v>1980</v>
      </c>
      <c r="AE1982" s="33">
        <f t="shared" si="195"/>
        <v>282.1347195933177</v>
      </c>
      <c r="AH1982" s="33">
        <f t="shared" si="196"/>
        <v>81.890385544005809</v>
      </c>
      <c r="AI1982" s="33">
        <f t="shared" si="197"/>
        <v>8.1096144559941905</v>
      </c>
      <c r="AK1982" s="75">
        <f t="shared" si="199"/>
        <v>-73.780771088011619</v>
      </c>
      <c r="AN1982" s="64"/>
      <c r="AQ1982" s="64"/>
      <c r="AR1982" s="75">
        <f>(SQRT((SIN(RADIANS(90-DEGREES(ASIN(AD1982/2000))))*SQRT(2*Basic!$C$4*9.81)*Tool!$B$125*SIN(RADIANS(90-DEGREES(ASIN(AD1982/2000))))*SQRT(2*Basic!$C$4*9.81)*Tool!$B$125)+(COS(RADIANS(90-DEGREES(ASIN(AD1982/2000))))*SQRT(2*Basic!$C$4*9.81)*COS(RADIANS(90-DEGREES(ASIN(AD1982/2000))))*SQRT(2*Basic!$C$4*9.81))))*(SQRT((SIN(RADIANS(90-DEGREES(ASIN(AD1982/2000))))*SQRT(2*Basic!$C$4*9.81)*Tool!$B$125*SIN(RADIANS(90-DEGREES(ASIN(AD1982/2000))))*SQRT(2*Basic!$C$4*9.81)*Tool!$B$125)+(COS(RADIANS(90-DEGREES(ASIN(AD1982/2000))))*SQRT(2*Basic!$C$4*9.81)*COS(RADIANS(90-DEGREES(ASIN(AD1982/2000))))*SQRT(2*Basic!$C$4*9.81))))/(2*9.81)</f>
        <v>1.8786600359999999</v>
      </c>
      <c r="AS1982" s="75">
        <f>(1/9.81)*((SQRT((SIN(RADIANS(90-DEGREES(ASIN(AD1982/2000))))*SQRT(2*Basic!$C$4*9.81)*Tool!$B$125*SIN(RADIANS(90-DEGREES(ASIN(AD1982/2000))))*SQRT(2*Basic!$C$4*9.81)*Tool!$B$125)+(COS(RADIANS(90-DEGREES(ASIN(AD1982/2000))))*SQRT(2*Basic!$C$4*9.81)*COS(RADIANS(90-DEGREES(ASIN(AD1982/2000))))*SQRT(2*Basic!$C$4*9.81))))*SIN(RADIANS(AK1982))+(SQRT(((SQRT((SIN(RADIANS(90-DEGREES(ASIN(AD1982/2000))))*SQRT(2*Basic!$C$4*9.81)*Tool!$B$125*SIN(RADIANS(90-DEGREES(ASIN(AD1982/2000))))*SQRT(2*Basic!$C$4*9.81)*Tool!$B$125)+(COS(RADIANS(90-DEGREES(ASIN(AD1982/2000))))*SQRT(2*Basic!$C$4*9.81)*COS(RADIANS(90-DEGREES(ASIN(AD1982/2000))))*SQRT(2*Basic!$C$4*9.81))))*SIN(RADIANS(AK1982))*(SQRT((SIN(RADIANS(90-DEGREES(ASIN(AD1982/2000))))*SQRT(2*Basic!$C$4*9.81)*Tool!$B$125*SIN(RADIANS(90-DEGREES(ASIN(AD1982/2000))))*SQRT(2*Basic!$C$4*9.81)*Tool!$B$125)+(COS(RADIANS(90-DEGREES(ASIN(AD1982/2000))))*SQRT(2*Basic!$C$4*9.81)*COS(RADIANS(90-DEGREES(ASIN(AD1982/2000))))*SQRT(2*Basic!$C$4*9.81))))*SIN(RADIANS(AK1982)))-19.62*(-Basic!$C$3))))*(SQRT((SIN(RADIANS(90-DEGREES(ASIN(AD1982/2000))))*SQRT(2*Basic!$C$4*9.81)*Tool!$B$125*SIN(RADIANS(90-DEGREES(ASIN(AD1982/2000))))*SQRT(2*Basic!$C$4*9.81)*Tool!$B$125)+(COS(RADIANS(90-DEGREES(ASIN(AD1982/2000))))*SQRT(2*Basic!$C$4*9.81)*COS(RADIANS(90-DEGREES(ASIN(AD1982/2000))))*SQRT(2*Basic!$C$4*9.81))))*COS(RADIANS(AK1982))</f>
        <v>1.1213910230883823</v>
      </c>
    </row>
    <row r="1983" spans="6:45" x14ac:dyDescent="0.3">
      <c r="F1983">
        <v>1981</v>
      </c>
      <c r="G1983" s="31">
        <f t="shared" si="194"/>
        <v>5.8400703367216371</v>
      </c>
      <c r="H1983" s="35">
        <f>Tool!$E$10+('Trajectory Map'!G1983*SIN(RADIANS(90-2*DEGREES(ASIN($D$5/2000))))/COS(RADIANS(90-2*DEGREES(ASIN($D$5/2000))))-('Trajectory Map'!G1983*'Trajectory Map'!G1983/((VLOOKUP($D$5,$AD$3:$AR$2002,15,FALSE)*4*COS(RADIANS(90-2*DEGREES(ASIN($D$5/2000))))*COS(RADIANS(90-2*DEGREES(ASIN($D$5/2000))))))))</f>
        <v>8.4560928807521307E-2</v>
      </c>
      <c r="AD1983" s="33">
        <f t="shared" si="198"/>
        <v>1981</v>
      </c>
      <c r="AE1983" s="33">
        <f t="shared" si="195"/>
        <v>275.025453367502</v>
      </c>
      <c r="AH1983" s="33">
        <f t="shared" si="196"/>
        <v>82.096056088205714</v>
      </c>
      <c r="AI1983" s="33">
        <f t="shared" si="197"/>
        <v>7.9039439117942862</v>
      </c>
      <c r="AK1983" s="75">
        <f t="shared" si="199"/>
        <v>-74.192112176411428</v>
      </c>
      <c r="AN1983" s="64"/>
      <c r="AQ1983" s="64"/>
      <c r="AR1983" s="75">
        <f>(SQRT((SIN(RADIANS(90-DEGREES(ASIN(AD1983/2000))))*SQRT(2*Basic!$C$4*9.81)*Tool!$B$125*SIN(RADIANS(90-DEGREES(ASIN(AD1983/2000))))*SQRT(2*Basic!$C$4*9.81)*Tool!$B$125)+(COS(RADIANS(90-DEGREES(ASIN(AD1983/2000))))*SQRT(2*Basic!$C$4*9.81)*COS(RADIANS(90-DEGREES(ASIN(AD1983/2000))))*SQRT(2*Basic!$C$4*9.81))))*(SQRT((SIN(RADIANS(90-DEGREES(ASIN(AD1983/2000))))*SQRT(2*Basic!$C$4*9.81)*Tool!$B$125*SIN(RADIANS(90-DEGREES(ASIN(AD1983/2000))))*SQRT(2*Basic!$C$4*9.81)*Tool!$B$125)+(COS(RADIANS(90-DEGREES(ASIN(AD1983/2000))))*SQRT(2*Basic!$C$4*9.81)*COS(RADIANS(90-DEGREES(ASIN(AD1983/2000))))*SQRT(2*Basic!$C$4*9.81))))/(2*9.81)</f>
        <v>1.8797219404900001</v>
      </c>
      <c r="AS1983" s="75">
        <f>(1/9.81)*((SQRT((SIN(RADIANS(90-DEGREES(ASIN(AD1983/2000))))*SQRT(2*Basic!$C$4*9.81)*Tool!$B$125*SIN(RADIANS(90-DEGREES(ASIN(AD1983/2000))))*SQRT(2*Basic!$C$4*9.81)*Tool!$B$125)+(COS(RADIANS(90-DEGREES(ASIN(AD1983/2000))))*SQRT(2*Basic!$C$4*9.81)*COS(RADIANS(90-DEGREES(ASIN(AD1983/2000))))*SQRT(2*Basic!$C$4*9.81))))*SIN(RADIANS(AK1983))+(SQRT(((SQRT((SIN(RADIANS(90-DEGREES(ASIN(AD1983/2000))))*SQRT(2*Basic!$C$4*9.81)*Tool!$B$125*SIN(RADIANS(90-DEGREES(ASIN(AD1983/2000))))*SQRT(2*Basic!$C$4*9.81)*Tool!$B$125)+(COS(RADIANS(90-DEGREES(ASIN(AD1983/2000))))*SQRT(2*Basic!$C$4*9.81)*COS(RADIANS(90-DEGREES(ASIN(AD1983/2000))))*SQRT(2*Basic!$C$4*9.81))))*SIN(RADIANS(AK1983))*(SQRT((SIN(RADIANS(90-DEGREES(ASIN(AD1983/2000))))*SQRT(2*Basic!$C$4*9.81)*Tool!$B$125*SIN(RADIANS(90-DEGREES(ASIN(AD1983/2000))))*SQRT(2*Basic!$C$4*9.81)*Tool!$B$125)+(COS(RADIANS(90-DEGREES(ASIN(AD1983/2000))))*SQRT(2*Basic!$C$4*9.81)*COS(RADIANS(90-DEGREES(ASIN(AD1983/2000))))*SQRT(2*Basic!$C$4*9.81))))*SIN(RADIANS(AK1983)))-19.62*(-Basic!$C$3))))*(SQRT((SIN(RADIANS(90-DEGREES(ASIN(AD1983/2000))))*SQRT(2*Basic!$C$4*9.81)*Tool!$B$125*SIN(RADIANS(90-DEGREES(ASIN(AD1983/2000))))*SQRT(2*Basic!$C$4*9.81)*Tool!$B$125)+(COS(RADIANS(90-DEGREES(ASIN(AD1983/2000))))*SQRT(2*Basic!$C$4*9.81)*COS(RADIANS(90-DEGREES(ASIN(AD1983/2000))))*SQRT(2*Basic!$C$4*9.81))))*COS(RADIANS(AK1983))</f>
        <v>1.0927816019201146</v>
      </c>
    </row>
    <row r="1984" spans="6:45" x14ac:dyDescent="0.3">
      <c r="F1984">
        <v>1982</v>
      </c>
      <c r="G1984" s="31">
        <f t="shared" si="194"/>
        <v>5.8430183782848486</v>
      </c>
      <c r="H1984" s="35">
        <f>Tool!$E$10+('Trajectory Map'!G1984*SIN(RADIANS(90-2*DEGREES(ASIN($D$5/2000))))/COS(RADIANS(90-2*DEGREES(ASIN($D$5/2000))))-('Trajectory Map'!G1984*'Trajectory Map'!G1984/((VLOOKUP($D$5,$AD$3:$AR$2002,15,FALSE)*4*COS(RADIANS(90-2*DEGREES(ASIN($D$5/2000))))*COS(RADIANS(90-2*DEGREES(ASIN($D$5/2000))))))))</f>
        <v>7.8152330269471548E-2</v>
      </c>
      <c r="AD1984" s="33">
        <f t="shared" si="198"/>
        <v>1982</v>
      </c>
      <c r="AE1984" s="33">
        <f t="shared" si="195"/>
        <v>267.72373820787726</v>
      </c>
      <c r="AH1984" s="33">
        <f t="shared" si="196"/>
        <v>82.307187548440126</v>
      </c>
      <c r="AI1984" s="33">
        <f t="shared" si="197"/>
        <v>7.6928124515598739</v>
      </c>
      <c r="AK1984" s="75">
        <f t="shared" si="199"/>
        <v>-74.614375096880252</v>
      </c>
      <c r="AN1984" s="64"/>
      <c r="AQ1984" s="64"/>
      <c r="AR1984" s="75">
        <f>(SQRT((SIN(RADIANS(90-DEGREES(ASIN(AD1984/2000))))*SQRT(2*Basic!$C$4*9.81)*Tool!$B$125*SIN(RADIANS(90-DEGREES(ASIN(AD1984/2000))))*SQRT(2*Basic!$C$4*9.81)*Tool!$B$125)+(COS(RADIANS(90-DEGREES(ASIN(AD1984/2000))))*SQRT(2*Basic!$C$4*9.81)*COS(RADIANS(90-DEGREES(ASIN(AD1984/2000))))*SQRT(2*Basic!$C$4*9.81))))*(SQRT((SIN(RADIANS(90-DEGREES(ASIN(AD1984/2000))))*SQRT(2*Basic!$C$4*9.81)*Tool!$B$125*SIN(RADIANS(90-DEGREES(ASIN(AD1984/2000))))*SQRT(2*Basic!$C$4*9.81)*Tool!$B$125)+(COS(RADIANS(90-DEGREES(ASIN(AD1984/2000))))*SQRT(2*Basic!$C$4*9.81)*COS(RADIANS(90-DEGREES(ASIN(AD1984/2000))))*SQRT(2*Basic!$C$4*9.81))))/(2*9.81)</f>
        <v>1.8807843811599998</v>
      </c>
      <c r="AS1984" s="75">
        <f>(1/9.81)*((SQRT((SIN(RADIANS(90-DEGREES(ASIN(AD1984/2000))))*SQRT(2*Basic!$C$4*9.81)*Tool!$B$125*SIN(RADIANS(90-DEGREES(ASIN(AD1984/2000))))*SQRT(2*Basic!$C$4*9.81)*Tool!$B$125)+(COS(RADIANS(90-DEGREES(ASIN(AD1984/2000))))*SQRT(2*Basic!$C$4*9.81)*COS(RADIANS(90-DEGREES(ASIN(AD1984/2000))))*SQRT(2*Basic!$C$4*9.81))))*SIN(RADIANS(AK1984))+(SQRT(((SQRT((SIN(RADIANS(90-DEGREES(ASIN(AD1984/2000))))*SQRT(2*Basic!$C$4*9.81)*Tool!$B$125*SIN(RADIANS(90-DEGREES(ASIN(AD1984/2000))))*SQRT(2*Basic!$C$4*9.81)*Tool!$B$125)+(COS(RADIANS(90-DEGREES(ASIN(AD1984/2000))))*SQRT(2*Basic!$C$4*9.81)*COS(RADIANS(90-DEGREES(ASIN(AD1984/2000))))*SQRT(2*Basic!$C$4*9.81))))*SIN(RADIANS(AK1984))*(SQRT((SIN(RADIANS(90-DEGREES(ASIN(AD1984/2000))))*SQRT(2*Basic!$C$4*9.81)*Tool!$B$125*SIN(RADIANS(90-DEGREES(ASIN(AD1984/2000))))*SQRT(2*Basic!$C$4*9.81)*Tool!$B$125)+(COS(RADIANS(90-DEGREES(ASIN(AD1984/2000))))*SQRT(2*Basic!$C$4*9.81)*COS(RADIANS(90-DEGREES(ASIN(AD1984/2000))))*SQRT(2*Basic!$C$4*9.81))))*SIN(RADIANS(AK1984)))-19.62*(-Basic!$C$3))))*(SQRT((SIN(RADIANS(90-DEGREES(ASIN(AD1984/2000))))*SQRT(2*Basic!$C$4*9.81)*Tool!$B$125*SIN(RADIANS(90-DEGREES(ASIN(AD1984/2000))))*SQRT(2*Basic!$C$4*9.81)*Tool!$B$125)+(COS(RADIANS(90-DEGREES(ASIN(AD1984/2000))))*SQRT(2*Basic!$C$4*9.81)*COS(RADIANS(90-DEGREES(ASIN(AD1984/2000))))*SQRT(2*Basic!$C$4*9.81))))*COS(RADIANS(AK1984))</f>
        <v>1.0634252769356598</v>
      </c>
    </row>
    <row r="1985" spans="6:45" x14ac:dyDescent="0.3">
      <c r="F1985">
        <v>1983</v>
      </c>
      <c r="G1985" s="31">
        <f t="shared" si="194"/>
        <v>5.8459664198480601</v>
      </c>
      <c r="H1985" s="35">
        <f>Tool!$E$10+('Trajectory Map'!G1985*SIN(RADIANS(90-2*DEGREES(ASIN($D$5/2000))))/COS(RADIANS(90-2*DEGREES(ASIN($D$5/2000))))-('Trajectory Map'!G1985*'Trajectory Map'!G1985/((VLOOKUP($D$5,$AD$3:$AR$2002,15,FALSE)*4*COS(RADIANS(90-2*DEGREES(ASIN($D$5/2000))))*COS(RADIANS(90-2*DEGREES(ASIN($D$5/2000))))))))</f>
        <v>7.1740278137908398E-2</v>
      </c>
      <c r="AD1985" s="33">
        <f t="shared" si="198"/>
        <v>1983</v>
      </c>
      <c r="AE1985" s="33">
        <f t="shared" si="195"/>
        <v>260.21337398373669</v>
      </c>
      <c r="AH1985" s="33">
        <f t="shared" si="196"/>
        <v>82.524242609230555</v>
      </c>
      <c r="AI1985" s="33">
        <f t="shared" si="197"/>
        <v>7.475757390769445</v>
      </c>
      <c r="AK1985" s="75">
        <f t="shared" si="199"/>
        <v>-75.04848521846111</v>
      </c>
      <c r="AN1985" s="64"/>
      <c r="AQ1985" s="64"/>
      <c r="AR1985" s="75">
        <f>(SQRT((SIN(RADIANS(90-DEGREES(ASIN(AD1985/2000))))*SQRT(2*Basic!$C$4*9.81)*Tool!$B$125*SIN(RADIANS(90-DEGREES(ASIN(AD1985/2000))))*SQRT(2*Basic!$C$4*9.81)*Tool!$B$125)+(COS(RADIANS(90-DEGREES(ASIN(AD1985/2000))))*SQRT(2*Basic!$C$4*9.81)*COS(RADIANS(90-DEGREES(ASIN(AD1985/2000))))*SQRT(2*Basic!$C$4*9.81))))*(SQRT((SIN(RADIANS(90-DEGREES(ASIN(AD1985/2000))))*SQRT(2*Basic!$C$4*9.81)*Tool!$B$125*SIN(RADIANS(90-DEGREES(ASIN(AD1985/2000))))*SQRT(2*Basic!$C$4*9.81)*Tool!$B$125)+(COS(RADIANS(90-DEGREES(ASIN(AD1985/2000))))*SQRT(2*Basic!$C$4*9.81)*COS(RADIANS(90-DEGREES(ASIN(AD1985/2000))))*SQRT(2*Basic!$C$4*9.81))))/(2*9.81)</f>
        <v>1.8818473580100001</v>
      </c>
      <c r="AS1985" s="75">
        <f>(1/9.81)*((SQRT((SIN(RADIANS(90-DEGREES(ASIN(AD1985/2000))))*SQRT(2*Basic!$C$4*9.81)*Tool!$B$125*SIN(RADIANS(90-DEGREES(ASIN(AD1985/2000))))*SQRT(2*Basic!$C$4*9.81)*Tool!$B$125)+(COS(RADIANS(90-DEGREES(ASIN(AD1985/2000))))*SQRT(2*Basic!$C$4*9.81)*COS(RADIANS(90-DEGREES(ASIN(AD1985/2000))))*SQRT(2*Basic!$C$4*9.81))))*SIN(RADIANS(AK1985))+(SQRT(((SQRT((SIN(RADIANS(90-DEGREES(ASIN(AD1985/2000))))*SQRT(2*Basic!$C$4*9.81)*Tool!$B$125*SIN(RADIANS(90-DEGREES(ASIN(AD1985/2000))))*SQRT(2*Basic!$C$4*9.81)*Tool!$B$125)+(COS(RADIANS(90-DEGREES(ASIN(AD1985/2000))))*SQRT(2*Basic!$C$4*9.81)*COS(RADIANS(90-DEGREES(ASIN(AD1985/2000))))*SQRT(2*Basic!$C$4*9.81))))*SIN(RADIANS(AK1985))*(SQRT((SIN(RADIANS(90-DEGREES(ASIN(AD1985/2000))))*SQRT(2*Basic!$C$4*9.81)*Tool!$B$125*SIN(RADIANS(90-DEGREES(ASIN(AD1985/2000))))*SQRT(2*Basic!$C$4*9.81)*Tool!$B$125)+(COS(RADIANS(90-DEGREES(ASIN(AD1985/2000))))*SQRT(2*Basic!$C$4*9.81)*COS(RADIANS(90-DEGREES(ASIN(AD1985/2000))))*SQRT(2*Basic!$C$4*9.81))))*SIN(RADIANS(AK1985)))-19.62*(-Basic!$C$3))))*(SQRT((SIN(RADIANS(90-DEGREES(ASIN(AD1985/2000))))*SQRT(2*Basic!$C$4*9.81)*Tool!$B$125*SIN(RADIANS(90-DEGREES(ASIN(AD1985/2000))))*SQRT(2*Basic!$C$4*9.81)*Tool!$B$125)+(COS(RADIANS(90-DEGREES(ASIN(AD1985/2000))))*SQRT(2*Basic!$C$4*9.81)*COS(RADIANS(90-DEGREES(ASIN(AD1985/2000))))*SQRT(2*Basic!$C$4*9.81))))*COS(RADIANS(AK1985))</f>
        <v>1.0332585216479122</v>
      </c>
    </row>
    <row r="1986" spans="6:45" x14ac:dyDescent="0.3">
      <c r="F1986">
        <v>1984</v>
      </c>
      <c r="G1986" s="31">
        <f t="shared" si="194"/>
        <v>5.8489144614112716</v>
      </c>
      <c r="H1986" s="35">
        <f>Tool!$E$10+('Trajectory Map'!G1986*SIN(RADIANS(90-2*DEGREES(ASIN($D$5/2000))))/COS(RADIANS(90-2*DEGREES(ASIN($D$5/2000))))-('Trajectory Map'!G1986*'Trajectory Map'!G1986/((VLOOKUP($D$5,$AD$3:$AR$2002,15,FALSE)*4*COS(RADIANS(90-2*DEGREES(ASIN($D$5/2000))))*COS(RADIANS(90-2*DEGREES(ASIN($D$5/2000))))))))</f>
        <v>6.5324772412832743E-2</v>
      </c>
      <c r="AD1986" s="33">
        <f t="shared" si="198"/>
        <v>1984</v>
      </c>
      <c r="AE1986" s="33">
        <f t="shared" si="195"/>
        <v>252.47574140895199</v>
      </c>
      <c r="AH1986" s="33">
        <f t="shared" si="196"/>
        <v>82.747753134940567</v>
      </c>
      <c r="AI1986" s="33">
        <f t="shared" si="197"/>
        <v>7.2522468650594334</v>
      </c>
      <c r="AK1986" s="75">
        <f t="shared" si="199"/>
        <v>-75.495506269881133</v>
      </c>
      <c r="AN1986" s="64"/>
      <c r="AQ1986" s="64"/>
      <c r="AR1986" s="75">
        <f>(SQRT((SIN(RADIANS(90-DEGREES(ASIN(AD1986/2000))))*SQRT(2*Basic!$C$4*9.81)*Tool!$B$125*SIN(RADIANS(90-DEGREES(ASIN(AD1986/2000))))*SQRT(2*Basic!$C$4*9.81)*Tool!$B$125)+(COS(RADIANS(90-DEGREES(ASIN(AD1986/2000))))*SQRT(2*Basic!$C$4*9.81)*COS(RADIANS(90-DEGREES(ASIN(AD1986/2000))))*SQRT(2*Basic!$C$4*9.81))))*(SQRT((SIN(RADIANS(90-DEGREES(ASIN(AD1986/2000))))*SQRT(2*Basic!$C$4*9.81)*Tool!$B$125*SIN(RADIANS(90-DEGREES(ASIN(AD1986/2000))))*SQRT(2*Basic!$C$4*9.81)*Tool!$B$125)+(COS(RADIANS(90-DEGREES(ASIN(AD1986/2000))))*SQRT(2*Basic!$C$4*9.81)*COS(RADIANS(90-DEGREES(ASIN(AD1986/2000))))*SQRT(2*Basic!$C$4*9.81))))/(2*9.81)</f>
        <v>1.8829108710400004</v>
      </c>
      <c r="AS1986" s="75">
        <f>(1/9.81)*((SQRT((SIN(RADIANS(90-DEGREES(ASIN(AD1986/2000))))*SQRT(2*Basic!$C$4*9.81)*Tool!$B$125*SIN(RADIANS(90-DEGREES(ASIN(AD1986/2000))))*SQRT(2*Basic!$C$4*9.81)*Tool!$B$125)+(COS(RADIANS(90-DEGREES(ASIN(AD1986/2000))))*SQRT(2*Basic!$C$4*9.81)*COS(RADIANS(90-DEGREES(ASIN(AD1986/2000))))*SQRT(2*Basic!$C$4*9.81))))*SIN(RADIANS(AK1986))+(SQRT(((SQRT((SIN(RADIANS(90-DEGREES(ASIN(AD1986/2000))))*SQRT(2*Basic!$C$4*9.81)*Tool!$B$125*SIN(RADIANS(90-DEGREES(ASIN(AD1986/2000))))*SQRT(2*Basic!$C$4*9.81)*Tool!$B$125)+(COS(RADIANS(90-DEGREES(ASIN(AD1986/2000))))*SQRT(2*Basic!$C$4*9.81)*COS(RADIANS(90-DEGREES(ASIN(AD1986/2000))))*SQRT(2*Basic!$C$4*9.81))))*SIN(RADIANS(AK1986))*(SQRT((SIN(RADIANS(90-DEGREES(ASIN(AD1986/2000))))*SQRT(2*Basic!$C$4*9.81)*Tool!$B$125*SIN(RADIANS(90-DEGREES(ASIN(AD1986/2000))))*SQRT(2*Basic!$C$4*9.81)*Tool!$B$125)+(COS(RADIANS(90-DEGREES(ASIN(AD1986/2000))))*SQRT(2*Basic!$C$4*9.81)*COS(RADIANS(90-DEGREES(ASIN(AD1986/2000))))*SQRT(2*Basic!$C$4*9.81))))*SIN(RADIANS(AK1986)))-19.62*(-Basic!$C$3))))*(SQRT((SIN(RADIANS(90-DEGREES(ASIN(AD1986/2000))))*SQRT(2*Basic!$C$4*9.81)*Tool!$B$125*SIN(RADIANS(90-DEGREES(ASIN(AD1986/2000))))*SQRT(2*Basic!$C$4*9.81)*Tool!$B$125)+(COS(RADIANS(90-DEGREES(ASIN(AD1986/2000))))*SQRT(2*Basic!$C$4*9.81)*COS(RADIANS(90-DEGREES(ASIN(AD1986/2000))))*SQRT(2*Basic!$C$4*9.81))))*COS(RADIANS(AK1986))</f>
        <v>1.0022082929447638</v>
      </c>
    </row>
    <row r="1987" spans="6:45" x14ac:dyDescent="0.3">
      <c r="F1987">
        <v>1985</v>
      </c>
      <c r="G1987" s="31">
        <f t="shared" ref="G1987:G2002" si="200">F1987*$AV$2/2000</f>
        <v>5.8518625029744822</v>
      </c>
      <c r="H1987" s="35">
        <f>Tool!$E$10+('Trajectory Map'!G1987*SIN(RADIANS(90-2*DEGREES(ASIN($D$5/2000))))/COS(RADIANS(90-2*DEGREES(ASIN($D$5/2000))))-('Trajectory Map'!G1987*'Trajectory Map'!G1987/((VLOOKUP($D$5,$AD$3:$AR$2002,15,FALSE)*4*COS(RADIANS(90-2*DEGREES(ASIN($D$5/2000))))*COS(RADIANS(90-2*DEGREES(ASIN($D$5/2000))))))))</f>
        <v>5.8905813094241921E-2</v>
      </c>
      <c r="AD1987" s="33">
        <f t="shared" si="198"/>
        <v>1985</v>
      </c>
      <c r="AE1987" s="33">
        <f t="shared" si="195"/>
        <v>244.48926356795303</v>
      </c>
      <c r="AH1987" s="33">
        <f t="shared" si="196"/>
        <v>82.978335576799338</v>
      </c>
      <c r="AI1987" s="33">
        <f t="shared" si="197"/>
        <v>7.0216644232006615</v>
      </c>
      <c r="AK1987" s="75">
        <f t="shared" si="199"/>
        <v>-75.956671153598677</v>
      </c>
      <c r="AN1987" s="64"/>
      <c r="AQ1987" s="64"/>
      <c r="AR1987" s="75">
        <f>(SQRT((SIN(RADIANS(90-DEGREES(ASIN(AD1987/2000))))*SQRT(2*Basic!$C$4*9.81)*Tool!$B$125*SIN(RADIANS(90-DEGREES(ASIN(AD1987/2000))))*SQRT(2*Basic!$C$4*9.81)*Tool!$B$125)+(COS(RADIANS(90-DEGREES(ASIN(AD1987/2000))))*SQRT(2*Basic!$C$4*9.81)*COS(RADIANS(90-DEGREES(ASIN(AD1987/2000))))*SQRT(2*Basic!$C$4*9.81))))*(SQRT((SIN(RADIANS(90-DEGREES(ASIN(AD1987/2000))))*SQRT(2*Basic!$C$4*9.81)*Tool!$B$125*SIN(RADIANS(90-DEGREES(ASIN(AD1987/2000))))*SQRT(2*Basic!$C$4*9.81)*Tool!$B$125)+(COS(RADIANS(90-DEGREES(ASIN(AD1987/2000))))*SQRT(2*Basic!$C$4*9.81)*COS(RADIANS(90-DEGREES(ASIN(AD1987/2000))))*SQRT(2*Basic!$C$4*9.81))))/(2*9.81)</f>
        <v>1.8839749202500007</v>
      </c>
      <c r="AS1987" s="75">
        <f>(1/9.81)*((SQRT((SIN(RADIANS(90-DEGREES(ASIN(AD1987/2000))))*SQRT(2*Basic!$C$4*9.81)*Tool!$B$125*SIN(RADIANS(90-DEGREES(ASIN(AD1987/2000))))*SQRT(2*Basic!$C$4*9.81)*Tool!$B$125)+(COS(RADIANS(90-DEGREES(ASIN(AD1987/2000))))*SQRT(2*Basic!$C$4*9.81)*COS(RADIANS(90-DEGREES(ASIN(AD1987/2000))))*SQRT(2*Basic!$C$4*9.81))))*SIN(RADIANS(AK1987))+(SQRT(((SQRT((SIN(RADIANS(90-DEGREES(ASIN(AD1987/2000))))*SQRT(2*Basic!$C$4*9.81)*Tool!$B$125*SIN(RADIANS(90-DEGREES(ASIN(AD1987/2000))))*SQRT(2*Basic!$C$4*9.81)*Tool!$B$125)+(COS(RADIANS(90-DEGREES(ASIN(AD1987/2000))))*SQRT(2*Basic!$C$4*9.81)*COS(RADIANS(90-DEGREES(ASIN(AD1987/2000))))*SQRT(2*Basic!$C$4*9.81))))*SIN(RADIANS(AK1987))*(SQRT((SIN(RADIANS(90-DEGREES(ASIN(AD1987/2000))))*SQRT(2*Basic!$C$4*9.81)*Tool!$B$125*SIN(RADIANS(90-DEGREES(ASIN(AD1987/2000))))*SQRT(2*Basic!$C$4*9.81)*Tool!$B$125)+(COS(RADIANS(90-DEGREES(ASIN(AD1987/2000))))*SQRT(2*Basic!$C$4*9.81)*COS(RADIANS(90-DEGREES(ASIN(AD1987/2000))))*SQRT(2*Basic!$C$4*9.81))))*SIN(RADIANS(AK1987)))-19.62*(-Basic!$C$3))))*(SQRT((SIN(RADIANS(90-DEGREES(ASIN(AD1987/2000))))*SQRT(2*Basic!$C$4*9.81)*Tool!$B$125*SIN(RADIANS(90-DEGREES(ASIN(AD1987/2000))))*SQRT(2*Basic!$C$4*9.81)*Tool!$B$125)+(COS(RADIANS(90-DEGREES(ASIN(AD1987/2000))))*SQRT(2*Basic!$C$4*9.81)*COS(RADIANS(90-DEGREES(ASIN(AD1987/2000))))*SQRT(2*Basic!$C$4*9.81))))*COS(RADIANS(AK1987))</f>
        <v>0.97018991032660629</v>
      </c>
    </row>
    <row r="1988" spans="6:45" x14ac:dyDescent="0.3">
      <c r="F1988">
        <v>1986</v>
      </c>
      <c r="G1988" s="31">
        <f t="shared" si="200"/>
        <v>5.8548105445376937</v>
      </c>
      <c r="H1988" s="35">
        <f>Tool!$E$10+('Trajectory Map'!G1988*SIN(RADIANS(90-2*DEGREES(ASIN($D$5/2000))))/COS(RADIANS(90-2*DEGREES(ASIN($D$5/2000))))-('Trajectory Map'!G1988*'Trajectory Map'!G1988/((VLOOKUP($D$5,$AD$3:$AR$2002,15,FALSE)*4*COS(RADIANS(90-2*DEGREES(ASIN($D$5/2000))))*COS(RADIANS(90-2*DEGREES(ASIN($D$5/2000))))))))</f>
        <v>5.2483400182135931E-2</v>
      </c>
      <c r="AD1988" s="33">
        <f t="shared" si="198"/>
        <v>1986</v>
      </c>
      <c r="AE1988" s="33">
        <f t="shared" ref="AE1988:AE2002" si="201">SQRT($AC$7-(AD1988*AD1988))</f>
        <v>236.22870274376058</v>
      </c>
      <c r="AH1988" s="33">
        <f t="shared" ref="AH1988:AH2002" si="202">DEGREES(ASIN(AD1988/2000))</f>
        <v>83.216711093766648</v>
      </c>
      <c r="AI1988" s="33">
        <f t="shared" ref="AI1988:AI2002" si="203">90-AH1988</f>
        <v>6.7832889062333521</v>
      </c>
      <c r="AK1988" s="75">
        <f t="shared" si="199"/>
        <v>-76.433422187533296</v>
      </c>
      <c r="AN1988" s="64"/>
      <c r="AQ1988" s="64"/>
      <c r="AR1988" s="75">
        <f>(SQRT((SIN(RADIANS(90-DEGREES(ASIN(AD1988/2000))))*SQRT(2*Basic!$C$4*9.81)*Tool!$B$125*SIN(RADIANS(90-DEGREES(ASIN(AD1988/2000))))*SQRT(2*Basic!$C$4*9.81)*Tool!$B$125)+(COS(RADIANS(90-DEGREES(ASIN(AD1988/2000))))*SQRT(2*Basic!$C$4*9.81)*COS(RADIANS(90-DEGREES(ASIN(AD1988/2000))))*SQRT(2*Basic!$C$4*9.81))))*(SQRT((SIN(RADIANS(90-DEGREES(ASIN(AD1988/2000))))*SQRT(2*Basic!$C$4*9.81)*Tool!$B$125*SIN(RADIANS(90-DEGREES(ASIN(AD1988/2000))))*SQRT(2*Basic!$C$4*9.81)*Tool!$B$125)+(COS(RADIANS(90-DEGREES(ASIN(AD1988/2000))))*SQRT(2*Basic!$C$4*9.81)*COS(RADIANS(90-DEGREES(ASIN(AD1988/2000))))*SQRT(2*Basic!$C$4*9.81))))/(2*9.81)</f>
        <v>1.8850395056399996</v>
      </c>
      <c r="AS1988" s="75">
        <f>(1/9.81)*((SQRT((SIN(RADIANS(90-DEGREES(ASIN(AD1988/2000))))*SQRT(2*Basic!$C$4*9.81)*Tool!$B$125*SIN(RADIANS(90-DEGREES(ASIN(AD1988/2000))))*SQRT(2*Basic!$C$4*9.81)*Tool!$B$125)+(COS(RADIANS(90-DEGREES(ASIN(AD1988/2000))))*SQRT(2*Basic!$C$4*9.81)*COS(RADIANS(90-DEGREES(ASIN(AD1988/2000))))*SQRT(2*Basic!$C$4*9.81))))*SIN(RADIANS(AK1988))+(SQRT(((SQRT((SIN(RADIANS(90-DEGREES(ASIN(AD1988/2000))))*SQRT(2*Basic!$C$4*9.81)*Tool!$B$125*SIN(RADIANS(90-DEGREES(ASIN(AD1988/2000))))*SQRT(2*Basic!$C$4*9.81)*Tool!$B$125)+(COS(RADIANS(90-DEGREES(ASIN(AD1988/2000))))*SQRT(2*Basic!$C$4*9.81)*COS(RADIANS(90-DEGREES(ASIN(AD1988/2000))))*SQRT(2*Basic!$C$4*9.81))))*SIN(RADIANS(AK1988))*(SQRT((SIN(RADIANS(90-DEGREES(ASIN(AD1988/2000))))*SQRT(2*Basic!$C$4*9.81)*Tool!$B$125*SIN(RADIANS(90-DEGREES(ASIN(AD1988/2000))))*SQRT(2*Basic!$C$4*9.81)*Tool!$B$125)+(COS(RADIANS(90-DEGREES(ASIN(AD1988/2000))))*SQRT(2*Basic!$C$4*9.81)*COS(RADIANS(90-DEGREES(ASIN(AD1988/2000))))*SQRT(2*Basic!$C$4*9.81))))*SIN(RADIANS(AK1988)))-19.62*(-Basic!$C$3))))*(SQRT((SIN(RADIANS(90-DEGREES(ASIN(AD1988/2000))))*SQRT(2*Basic!$C$4*9.81)*Tool!$B$125*SIN(RADIANS(90-DEGREES(ASIN(AD1988/2000))))*SQRT(2*Basic!$C$4*9.81)*Tool!$B$125)+(COS(RADIANS(90-DEGREES(ASIN(AD1988/2000))))*SQRT(2*Basic!$C$4*9.81)*COS(RADIANS(90-DEGREES(ASIN(AD1988/2000))))*SQRT(2*Basic!$C$4*9.81))))*COS(RADIANS(AK1988))</f>
        <v>0.93710428607033092</v>
      </c>
    </row>
    <row r="1989" spans="6:45" x14ac:dyDescent="0.3">
      <c r="F1989">
        <v>1987</v>
      </c>
      <c r="G1989" s="31">
        <f t="shared" si="200"/>
        <v>5.8577585861009061</v>
      </c>
      <c r="H1989" s="35">
        <f>Tool!$E$10+('Trajectory Map'!G1989*SIN(RADIANS(90-2*DEGREES(ASIN($D$5/2000))))/COS(RADIANS(90-2*DEGREES(ASIN($D$5/2000))))-('Trajectory Map'!G1989*'Trajectory Map'!G1989/((VLOOKUP($D$5,$AD$3:$AR$2002,15,FALSE)*4*COS(RADIANS(90-2*DEGREES(ASIN($D$5/2000))))*COS(RADIANS(90-2*DEGREES(ASIN($D$5/2000))))))))</f>
        <v>4.6057533676515661E-2</v>
      </c>
      <c r="AD1989" s="33">
        <f t="shared" ref="AD1989:AD2000" si="204">AD1988+1</f>
        <v>1987</v>
      </c>
      <c r="AE1989" s="33">
        <f t="shared" si="201"/>
        <v>227.66422643885008</v>
      </c>
      <c r="AH1989" s="33">
        <f t="shared" si="202"/>
        <v>83.463732279732127</v>
      </c>
      <c r="AI1989" s="33">
        <f t="shared" si="203"/>
        <v>6.5362677202678725</v>
      </c>
      <c r="AK1989" s="75">
        <f t="shared" ref="AK1989:AK2002" si="205">90-(AH1989*2)</f>
        <v>-76.927464559464255</v>
      </c>
      <c r="AN1989" s="64"/>
      <c r="AQ1989" s="64"/>
      <c r="AR1989" s="75">
        <f>(SQRT((SIN(RADIANS(90-DEGREES(ASIN(AD1989/2000))))*SQRT(2*Basic!$C$4*9.81)*Tool!$B$125*SIN(RADIANS(90-DEGREES(ASIN(AD1989/2000))))*SQRT(2*Basic!$C$4*9.81)*Tool!$B$125)+(COS(RADIANS(90-DEGREES(ASIN(AD1989/2000))))*SQRT(2*Basic!$C$4*9.81)*COS(RADIANS(90-DEGREES(ASIN(AD1989/2000))))*SQRT(2*Basic!$C$4*9.81))))*(SQRT((SIN(RADIANS(90-DEGREES(ASIN(AD1989/2000))))*SQRT(2*Basic!$C$4*9.81)*Tool!$B$125*SIN(RADIANS(90-DEGREES(ASIN(AD1989/2000))))*SQRT(2*Basic!$C$4*9.81)*Tool!$B$125)+(COS(RADIANS(90-DEGREES(ASIN(AD1989/2000))))*SQRT(2*Basic!$C$4*9.81)*COS(RADIANS(90-DEGREES(ASIN(AD1989/2000))))*SQRT(2*Basic!$C$4*9.81))))/(2*9.81)</f>
        <v>1.8861046272099997</v>
      </c>
      <c r="AS1989" s="75">
        <f>(1/9.81)*((SQRT((SIN(RADIANS(90-DEGREES(ASIN(AD1989/2000))))*SQRT(2*Basic!$C$4*9.81)*Tool!$B$125*SIN(RADIANS(90-DEGREES(ASIN(AD1989/2000))))*SQRT(2*Basic!$C$4*9.81)*Tool!$B$125)+(COS(RADIANS(90-DEGREES(ASIN(AD1989/2000))))*SQRT(2*Basic!$C$4*9.81)*COS(RADIANS(90-DEGREES(ASIN(AD1989/2000))))*SQRT(2*Basic!$C$4*9.81))))*SIN(RADIANS(AK1989))+(SQRT(((SQRT((SIN(RADIANS(90-DEGREES(ASIN(AD1989/2000))))*SQRT(2*Basic!$C$4*9.81)*Tool!$B$125*SIN(RADIANS(90-DEGREES(ASIN(AD1989/2000))))*SQRT(2*Basic!$C$4*9.81)*Tool!$B$125)+(COS(RADIANS(90-DEGREES(ASIN(AD1989/2000))))*SQRT(2*Basic!$C$4*9.81)*COS(RADIANS(90-DEGREES(ASIN(AD1989/2000))))*SQRT(2*Basic!$C$4*9.81))))*SIN(RADIANS(AK1989))*(SQRT((SIN(RADIANS(90-DEGREES(ASIN(AD1989/2000))))*SQRT(2*Basic!$C$4*9.81)*Tool!$B$125*SIN(RADIANS(90-DEGREES(ASIN(AD1989/2000))))*SQRT(2*Basic!$C$4*9.81)*Tool!$B$125)+(COS(RADIANS(90-DEGREES(ASIN(AD1989/2000))))*SQRT(2*Basic!$C$4*9.81)*COS(RADIANS(90-DEGREES(ASIN(AD1989/2000))))*SQRT(2*Basic!$C$4*9.81))))*SIN(RADIANS(AK1989)))-19.62*(-Basic!$C$3))))*(SQRT((SIN(RADIANS(90-DEGREES(ASIN(AD1989/2000))))*SQRT(2*Basic!$C$4*9.81)*Tool!$B$125*SIN(RADIANS(90-DEGREES(ASIN(AD1989/2000))))*SQRT(2*Basic!$C$4*9.81)*Tool!$B$125)+(COS(RADIANS(90-DEGREES(ASIN(AD1989/2000))))*SQRT(2*Basic!$C$4*9.81)*COS(RADIANS(90-DEGREES(ASIN(AD1989/2000))))*SQRT(2*Basic!$C$4*9.81))))*COS(RADIANS(AK1989))</f>
        <v>0.90283424567779869</v>
      </c>
    </row>
    <row r="1990" spans="6:45" x14ac:dyDescent="0.3">
      <c r="F1990">
        <v>1988</v>
      </c>
      <c r="G1990" s="31">
        <f t="shared" si="200"/>
        <v>5.8607066276641175</v>
      </c>
      <c r="H1990" s="35">
        <f>Tool!$E$10+('Trajectory Map'!G1990*SIN(RADIANS(90-2*DEGREES(ASIN($D$5/2000))))/COS(RADIANS(90-2*DEGREES(ASIN($D$5/2000))))-('Trajectory Map'!G1990*'Trajectory Map'!G1990/((VLOOKUP($D$5,$AD$3:$AR$2002,15,FALSE)*4*COS(RADIANS(90-2*DEGREES(ASIN($D$5/2000))))*COS(RADIANS(90-2*DEGREES(ASIN($D$5/2000))))))))</f>
        <v>3.9628213577380222E-2</v>
      </c>
      <c r="AD1990" s="33">
        <f t="shared" si="204"/>
        <v>1988</v>
      </c>
      <c r="AE1990" s="33">
        <f t="shared" si="201"/>
        <v>218.76014262200508</v>
      </c>
      <c r="AH1990" s="33">
        <f t="shared" si="202"/>
        <v>83.720419358902973</v>
      </c>
      <c r="AI1990" s="33">
        <f t="shared" si="203"/>
        <v>6.2795806410970272</v>
      </c>
      <c r="AK1990" s="75">
        <f t="shared" si="205"/>
        <v>-77.440838717805946</v>
      </c>
      <c r="AN1990" s="64"/>
      <c r="AQ1990" s="64"/>
      <c r="AR1990" s="75">
        <f>(SQRT((SIN(RADIANS(90-DEGREES(ASIN(AD1990/2000))))*SQRT(2*Basic!$C$4*9.81)*Tool!$B$125*SIN(RADIANS(90-DEGREES(ASIN(AD1990/2000))))*SQRT(2*Basic!$C$4*9.81)*Tool!$B$125)+(COS(RADIANS(90-DEGREES(ASIN(AD1990/2000))))*SQRT(2*Basic!$C$4*9.81)*COS(RADIANS(90-DEGREES(ASIN(AD1990/2000))))*SQRT(2*Basic!$C$4*9.81))))*(SQRT((SIN(RADIANS(90-DEGREES(ASIN(AD1990/2000))))*SQRT(2*Basic!$C$4*9.81)*Tool!$B$125*SIN(RADIANS(90-DEGREES(ASIN(AD1990/2000))))*SQRT(2*Basic!$C$4*9.81)*Tool!$B$125)+(COS(RADIANS(90-DEGREES(ASIN(AD1990/2000))))*SQRT(2*Basic!$C$4*9.81)*COS(RADIANS(90-DEGREES(ASIN(AD1990/2000))))*SQRT(2*Basic!$C$4*9.81))))/(2*9.81)</f>
        <v>1.8871702849600001</v>
      </c>
      <c r="AS1990" s="75">
        <f>(1/9.81)*((SQRT((SIN(RADIANS(90-DEGREES(ASIN(AD1990/2000))))*SQRT(2*Basic!$C$4*9.81)*Tool!$B$125*SIN(RADIANS(90-DEGREES(ASIN(AD1990/2000))))*SQRT(2*Basic!$C$4*9.81)*Tool!$B$125)+(COS(RADIANS(90-DEGREES(ASIN(AD1990/2000))))*SQRT(2*Basic!$C$4*9.81)*COS(RADIANS(90-DEGREES(ASIN(AD1990/2000))))*SQRT(2*Basic!$C$4*9.81))))*SIN(RADIANS(AK1990))+(SQRT(((SQRT((SIN(RADIANS(90-DEGREES(ASIN(AD1990/2000))))*SQRT(2*Basic!$C$4*9.81)*Tool!$B$125*SIN(RADIANS(90-DEGREES(ASIN(AD1990/2000))))*SQRT(2*Basic!$C$4*9.81)*Tool!$B$125)+(COS(RADIANS(90-DEGREES(ASIN(AD1990/2000))))*SQRT(2*Basic!$C$4*9.81)*COS(RADIANS(90-DEGREES(ASIN(AD1990/2000))))*SQRT(2*Basic!$C$4*9.81))))*SIN(RADIANS(AK1990))*(SQRT((SIN(RADIANS(90-DEGREES(ASIN(AD1990/2000))))*SQRT(2*Basic!$C$4*9.81)*Tool!$B$125*SIN(RADIANS(90-DEGREES(ASIN(AD1990/2000))))*SQRT(2*Basic!$C$4*9.81)*Tool!$B$125)+(COS(RADIANS(90-DEGREES(ASIN(AD1990/2000))))*SQRT(2*Basic!$C$4*9.81)*COS(RADIANS(90-DEGREES(ASIN(AD1990/2000))))*SQRT(2*Basic!$C$4*9.81))))*SIN(RADIANS(AK1990)))-19.62*(-Basic!$C$3))))*(SQRT((SIN(RADIANS(90-DEGREES(ASIN(AD1990/2000))))*SQRT(2*Basic!$C$4*9.81)*Tool!$B$125*SIN(RADIANS(90-DEGREES(ASIN(AD1990/2000))))*SQRT(2*Basic!$C$4*9.81)*Tool!$B$125)+(COS(RADIANS(90-DEGREES(ASIN(AD1990/2000))))*SQRT(2*Basic!$C$4*9.81)*COS(RADIANS(90-DEGREES(ASIN(AD1990/2000))))*SQRT(2*Basic!$C$4*9.81))))*COS(RADIANS(AK1990))</f>
        <v>0.86723954444299367</v>
      </c>
    </row>
    <row r="1991" spans="6:45" x14ac:dyDescent="0.3">
      <c r="F1991">
        <v>1989</v>
      </c>
      <c r="G1991" s="31">
        <f t="shared" si="200"/>
        <v>5.8636546692273281</v>
      </c>
      <c r="H1991" s="35">
        <f>Tool!$E$10+('Trajectory Map'!G1991*SIN(RADIANS(90-2*DEGREES(ASIN($D$5/2000))))/COS(RADIANS(90-2*DEGREES(ASIN($D$5/2000))))-('Trajectory Map'!G1991*'Trajectory Map'!G1991/((VLOOKUP($D$5,$AD$3:$AR$2002,15,FALSE)*4*COS(RADIANS(90-2*DEGREES(ASIN($D$5/2000))))*COS(RADIANS(90-2*DEGREES(ASIN($D$5/2000))))))))</f>
        <v>3.3195439884734057E-2</v>
      </c>
      <c r="AD1991" s="33">
        <f t="shared" si="204"/>
        <v>1989</v>
      </c>
      <c r="AE1991" s="33">
        <f t="shared" si="201"/>
        <v>209.47314863724182</v>
      </c>
      <c r="AH1991" s="33">
        <f t="shared" si="202"/>
        <v>83.988010303079434</v>
      </c>
      <c r="AI1991" s="33">
        <f t="shared" si="203"/>
        <v>6.0119896969205655</v>
      </c>
      <c r="AK1991" s="75">
        <f t="shared" si="205"/>
        <v>-77.976020606158869</v>
      </c>
      <c r="AN1991" s="64"/>
      <c r="AQ1991" s="64"/>
      <c r="AR1991" s="75">
        <f>(SQRT((SIN(RADIANS(90-DEGREES(ASIN(AD1991/2000))))*SQRT(2*Basic!$C$4*9.81)*Tool!$B$125*SIN(RADIANS(90-DEGREES(ASIN(AD1991/2000))))*SQRT(2*Basic!$C$4*9.81)*Tool!$B$125)+(COS(RADIANS(90-DEGREES(ASIN(AD1991/2000))))*SQRT(2*Basic!$C$4*9.81)*COS(RADIANS(90-DEGREES(ASIN(AD1991/2000))))*SQRT(2*Basic!$C$4*9.81))))*(SQRT((SIN(RADIANS(90-DEGREES(ASIN(AD1991/2000))))*SQRT(2*Basic!$C$4*9.81)*Tool!$B$125*SIN(RADIANS(90-DEGREES(ASIN(AD1991/2000))))*SQRT(2*Basic!$C$4*9.81)*Tool!$B$125)+(COS(RADIANS(90-DEGREES(ASIN(AD1991/2000))))*SQRT(2*Basic!$C$4*9.81)*COS(RADIANS(90-DEGREES(ASIN(AD1991/2000))))*SQRT(2*Basic!$C$4*9.81))))/(2*9.81)</f>
        <v>1.8882364788899997</v>
      </c>
      <c r="AS1991" s="75">
        <f>(1/9.81)*((SQRT((SIN(RADIANS(90-DEGREES(ASIN(AD1991/2000))))*SQRT(2*Basic!$C$4*9.81)*Tool!$B$125*SIN(RADIANS(90-DEGREES(ASIN(AD1991/2000))))*SQRT(2*Basic!$C$4*9.81)*Tool!$B$125)+(COS(RADIANS(90-DEGREES(ASIN(AD1991/2000))))*SQRT(2*Basic!$C$4*9.81)*COS(RADIANS(90-DEGREES(ASIN(AD1991/2000))))*SQRT(2*Basic!$C$4*9.81))))*SIN(RADIANS(AK1991))+(SQRT(((SQRT((SIN(RADIANS(90-DEGREES(ASIN(AD1991/2000))))*SQRT(2*Basic!$C$4*9.81)*Tool!$B$125*SIN(RADIANS(90-DEGREES(ASIN(AD1991/2000))))*SQRT(2*Basic!$C$4*9.81)*Tool!$B$125)+(COS(RADIANS(90-DEGREES(ASIN(AD1991/2000))))*SQRT(2*Basic!$C$4*9.81)*COS(RADIANS(90-DEGREES(ASIN(AD1991/2000))))*SQRT(2*Basic!$C$4*9.81))))*SIN(RADIANS(AK1991))*(SQRT((SIN(RADIANS(90-DEGREES(ASIN(AD1991/2000))))*SQRT(2*Basic!$C$4*9.81)*Tool!$B$125*SIN(RADIANS(90-DEGREES(ASIN(AD1991/2000))))*SQRT(2*Basic!$C$4*9.81)*Tool!$B$125)+(COS(RADIANS(90-DEGREES(ASIN(AD1991/2000))))*SQRT(2*Basic!$C$4*9.81)*COS(RADIANS(90-DEGREES(ASIN(AD1991/2000))))*SQRT(2*Basic!$C$4*9.81))))*SIN(RADIANS(AK1991)))-19.62*(-Basic!$C$3))))*(SQRT((SIN(RADIANS(90-DEGREES(ASIN(AD1991/2000))))*SQRT(2*Basic!$C$4*9.81)*Tool!$B$125*SIN(RADIANS(90-DEGREES(ASIN(AD1991/2000))))*SQRT(2*Basic!$C$4*9.81)*Tool!$B$125)+(COS(RADIANS(90-DEGREES(ASIN(AD1991/2000))))*SQRT(2*Basic!$C$4*9.81)*COS(RADIANS(90-DEGREES(ASIN(AD1991/2000))))*SQRT(2*Basic!$C$4*9.81))))*COS(RADIANS(AK1991))</f>
        <v>0.83014996669575514</v>
      </c>
    </row>
    <row r="1992" spans="6:45" x14ac:dyDescent="0.3">
      <c r="F1992">
        <v>1990</v>
      </c>
      <c r="G1992" s="31">
        <f t="shared" si="200"/>
        <v>5.8666027107905396</v>
      </c>
      <c r="H1992" s="35">
        <f>Tool!$E$10+('Trajectory Map'!G1992*SIN(RADIANS(90-2*DEGREES(ASIN($D$5/2000))))/COS(RADIANS(90-2*DEGREES(ASIN($D$5/2000))))-('Trajectory Map'!G1992*'Trajectory Map'!G1992/((VLOOKUP($D$5,$AD$3:$AR$2002,15,FALSE)*4*COS(RADIANS(90-2*DEGREES(ASIN($D$5/2000))))*COS(RADIANS(90-2*DEGREES(ASIN($D$5/2000))))))))</f>
        <v>2.6759212598572724E-2</v>
      </c>
      <c r="AD1992" s="33">
        <f t="shared" si="204"/>
        <v>1990</v>
      </c>
      <c r="AE1992" s="33">
        <f t="shared" si="201"/>
        <v>199.74984355438178</v>
      </c>
      <c r="AH1992" s="33">
        <f t="shared" si="202"/>
        <v>84.268032034802275</v>
      </c>
      <c r="AI1992" s="33">
        <f t="shared" si="203"/>
        <v>5.7319679651977253</v>
      </c>
      <c r="AK1992" s="75">
        <f t="shared" si="205"/>
        <v>-78.536064069604549</v>
      </c>
      <c r="AN1992" s="64"/>
      <c r="AQ1992" s="64"/>
      <c r="AR1992" s="75">
        <f>(SQRT((SIN(RADIANS(90-DEGREES(ASIN(AD1992/2000))))*SQRT(2*Basic!$C$4*9.81)*Tool!$B$125*SIN(RADIANS(90-DEGREES(ASIN(AD1992/2000))))*SQRT(2*Basic!$C$4*9.81)*Tool!$B$125)+(COS(RADIANS(90-DEGREES(ASIN(AD1992/2000))))*SQRT(2*Basic!$C$4*9.81)*COS(RADIANS(90-DEGREES(ASIN(AD1992/2000))))*SQRT(2*Basic!$C$4*9.81))))*(SQRT((SIN(RADIANS(90-DEGREES(ASIN(AD1992/2000))))*SQRT(2*Basic!$C$4*9.81)*Tool!$B$125*SIN(RADIANS(90-DEGREES(ASIN(AD1992/2000))))*SQRT(2*Basic!$C$4*9.81)*Tool!$B$125)+(COS(RADIANS(90-DEGREES(ASIN(AD1992/2000))))*SQRT(2*Basic!$C$4*9.81)*COS(RADIANS(90-DEGREES(ASIN(AD1992/2000))))*SQRT(2*Basic!$C$4*9.81))))/(2*9.81)</f>
        <v>1.8893032090000006</v>
      </c>
      <c r="AS1992" s="75">
        <f>(1/9.81)*((SQRT((SIN(RADIANS(90-DEGREES(ASIN(AD1992/2000))))*SQRT(2*Basic!$C$4*9.81)*Tool!$B$125*SIN(RADIANS(90-DEGREES(ASIN(AD1992/2000))))*SQRT(2*Basic!$C$4*9.81)*Tool!$B$125)+(COS(RADIANS(90-DEGREES(ASIN(AD1992/2000))))*SQRT(2*Basic!$C$4*9.81)*COS(RADIANS(90-DEGREES(ASIN(AD1992/2000))))*SQRT(2*Basic!$C$4*9.81))))*SIN(RADIANS(AK1992))+(SQRT(((SQRT((SIN(RADIANS(90-DEGREES(ASIN(AD1992/2000))))*SQRT(2*Basic!$C$4*9.81)*Tool!$B$125*SIN(RADIANS(90-DEGREES(ASIN(AD1992/2000))))*SQRT(2*Basic!$C$4*9.81)*Tool!$B$125)+(COS(RADIANS(90-DEGREES(ASIN(AD1992/2000))))*SQRT(2*Basic!$C$4*9.81)*COS(RADIANS(90-DEGREES(ASIN(AD1992/2000))))*SQRT(2*Basic!$C$4*9.81))))*SIN(RADIANS(AK1992))*(SQRT((SIN(RADIANS(90-DEGREES(ASIN(AD1992/2000))))*SQRT(2*Basic!$C$4*9.81)*Tool!$B$125*SIN(RADIANS(90-DEGREES(ASIN(AD1992/2000))))*SQRT(2*Basic!$C$4*9.81)*Tool!$B$125)+(COS(RADIANS(90-DEGREES(ASIN(AD1992/2000))))*SQRT(2*Basic!$C$4*9.81)*COS(RADIANS(90-DEGREES(ASIN(AD1992/2000))))*SQRT(2*Basic!$C$4*9.81))))*SIN(RADIANS(AK1992)))-19.62*(-Basic!$C$3))))*(SQRT((SIN(RADIANS(90-DEGREES(ASIN(AD1992/2000))))*SQRT(2*Basic!$C$4*9.81)*Tool!$B$125*SIN(RADIANS(90-DEGREES(ASIN(AD1992/2000))))*SQRT(2*Basic!$C$4*9.81)*Tool!$B$125)+(COS(RADIANS(90-DEGREES(ASIN(AD1992/2000))))*SQRT(2*Basic!$C$4*9.81)*COS(RADIANS(90-DEGREES(ASIN(AD1992/2000))))*SQRT(2*Basic!$C$4*9.81))))*COS(RADIANS(AK1992))</f>
        <v>0.79135552092338945</v>
      </c>
    </row>
    <row r="1993" spans="6:45" x14ac:dyDescent="0.3">
      <c r="F1993">
        <v>1991</v>
      </c>
      <c r="G1993" s="31">
        <f t="shared" si="200"/>
        <v>5.8695507523537511</v>
      </c>
      <c r="H1993" s="35">
        <f>Tool!$E$10+('Trajectory Map'!G1993*SIN(RADIANS(90-2*DEGREES(ASIN($D$5/2000))))/COS(RADIANS(90-2*DEGREES(ASIN($D$5/2000))))-('Trajectory Map'!G1993*'Trajectory Map'!G1993/((VLOOKUP($D$5,$AD$3:$AR$2002,15,FALSE)*4*COS(RADIANS(90-2*DEGREES(ASIN($D$5/2000))))*COS(RADIANS(90-2*DEGREES(ASIN($D$5/2000))))))))</f>
        <v>2.0319531718895334E-2</v>
      </c>
      <c r="AD1993" s="33">
        <f t="shared" si="204"/>
        <v>1991</v>
      </c>
      <c r="AE1993" s="33">
        <f t="shared" si="201"/>
        <v>189.52308566504504</v>
      </c>
      <c r="AH1993" s="33">
        <f t="shared" si="202"/>
        <v>84.562404693044684</v>
      </c>
      <c r="AI1993" s="33">
        <f t="shared" si="203"/>
        <v>5.4375953069553162</v>
      </c>
      <c r="AK1993" s="75">
        <f t="shared" si="205"/>
        <v>-79.124809386089368</v>
      </c>
      <c r="AN1993" s="64"/>
      <c r="AQ1993" s="64"/>
      <c r="AR1993" s="75">
        <f>(SQRT((SIN(RADIANS(90-DEGREES(ASIN(AD1993/2000))))*SQRT(2*Basic!$C$4*9.81)*Tool!$B$125*SIN(RADIANS(90-DEGREES(ASIN(AD1993/2000))))*SQRT(2*Basic!$C$4*9.81)*Tool!$B$125)+(COS(RADIANS(90-DEGREES(ASIN(AD1993/2000))))*SQRT(2*Basic!$C$4*9.81)*COS(RADIANS(90-DEGREES(ASIN(AD1993/2000))))*SQRT(2*Basic!$C$4*9.81))))*(SQRT((SIN(RADIANS(90-DEGREES(ASIN(AD1993/2000))))*SQRT(2*Basic!$C$4*9.81)*Tool!$B$125*SIN(RADIANS(90-DEGREES(ASIN(AD1993/2000))))*SQRT(2*Basic!$C$4*9.81)*Tool!$B$125)+(COS(RADIANS(90-DEGREES(ASIN(AD1993/2000))))*SQRT(2*Basic!$C$4*9.81)*COS(RADIANS(90-DEGREES(ASIN(AD1993/2000))))*SQRT(2*Basic!$C$4*9.81))))/(2*9.81)</f>
        <v>1.8903704752900006</v>
      </c>
      <c r="AS1993" s="75">
        <f>(1/9.81)*((SQRT((SIN(RADIANS(90-DEGREES(ASIN(AD1993/2000))))*SQRT(2*Basic!$C$4*9.81)*Tool!$B$125*SIN(RADIANS(90-DEGREES(ASIN(AD1993/2000))))*SQRT(2*Basic!$C$4*9.81)*Tool!$B$125)+(COS(RADIANS(90-DEGREES(ASIN(AD1993/2000))))*SQRT(2*Basic!$C$4*9.81)*COS(RADIANS(90-DEGREES(ASIN(AD1993/2000))))*SQRT(2*Basic!$C$4*9.81))))*SIN(RADIANS(AK1993))+(SQRT(((SQRT((SIN(RADIANS(90-DEGREES(ASIN(AD1993/2000))))*SQRT(2*Basic!$C$4*9.81)*Tool!$B$125*SIN(RADIANS(90-DEGREES(ASIN(AD1993/2000))))*SQRT(2*Basic!$C$4*9.81)*Tool!$B$125)+(COS(RADIANS(90-DEGREES(ASIN(AD1993/2000))))*SQRT(2*Basic!$C$4*9.81)*COS(RADIANS(90-DEGREES(ASIN(AD1993/2000))))*SQRT(2*Basic!$C$4*9.81))))*SIN(RADIANS(AK1993))*(SQRT((SIN(RADIANS(90-DEGREES(ASIN(AD1993/2000))))*SQRT(2*Basic!$C$4*9.81)*Tool!$B$125*SIN(RADIANS(90-DEGREES(ASIN(AD1993/2000))))*SQRT(2*Basic!$C$4*9.81)*Tool!$B$125)+(COS(RADIANS(90-DEGREES(ASIN(AD1993/2000))))*SQRT(2*Basic!$C$4*9.81)*COS(RADIANS(90-DEGREES(ASIN(AD1993/2000))))*SQRT(2*Basic!$C$4*9.81))))*SIN(RADIANS(AK1993)))-19.62*(-Basic!$C$3))))*(SQRT((SIN(RADIANS(90-DEGREES(ASIN(AD1993/2000))))*SQRT(2*Basic!$C$4*9.81)*Tool!$B$125*SIN(RADIANS(90-DEGREES(ASIN(AD1993/2000))))*SQRT(2*Basic!$C$4*9.81)*Tool!$B$125)+(COS(RADIANS(90-DEGREES(ASIN(AD1993/2000))))*SQRT(2*Basic!$C$4*9.81)*COS(RADIANS(90-DEGREES(ASIN(AD1993/2000))))*SQRT(2*Basic!$C$4*9.81))))*COS(RADIANS(AK1993))</f>
        <v>0.75059208096974739</v>
      </c>
    </row>
    <row r="1994" spans="6:45" x14ac:dyDescent="0.3">
      <c r="F1994">
        <v>1992</v>
      </c>
      <c r="G1994" s="31">
        <f t="shared" si="200"/>
        <v>5.8724987939169626</v>
      </c>
      <c r="H1994" s="35">
        <f>Tool!$E$10+('Trajectory Map'!G1994*SIN(RADIANS(90-2*DEGREES(ASIN($D$5/2000))))/COS(RADIANS(90-2*DEGREES(ASIN($D$5/2000))))-('Trajectory Map'!G1994*'Trajectory Map'!G1994/((VLOOKUP($D$5,$AD$3:$AR$2002,15,FALSE)*4*COS(RADIANS(90-2*DEGREES(ASIN($D$5/2000))))*COS(RADIANS(90-2*DEGREES(ASIN($D$5/2000))))))))</f>
        <v>1.3876397245705441E-2</v>
      </c>
      <c r="AD1994" s="33">
        <f t="shared" si="204"/>
        <v>1992</v>
      </c>
      <c r="AE1994" s="33">
        <f t="shared" si="201"/>
        <v>178.70646322950941</v>
      </c>
      <c r="AH1994" s="33">
        <f t="shared" si="202"/>
        <v>84.873599918052292</v>
      </c>
      <c r="AI1994" s="33">
        <f t="shared" si="203"/>
        <v>5.1264000819477076</v>
      </c>
      <c r="AK1994" s="75">
        <f t="shared" si="205"/>
        <v>-79.747199836104585</v>
      </c>
      <c r="AN1994" s="64"/>
      <c r="AQ1994" s="64"/>
      <c r="AR1994" s="75">
        <f>(SQRT((SIN(RADIANS(90-DEGREES(ASIN(AD1994/2000))))*SQRT(2*Basic!$C$4*9.81)*Tool!$B$125*SIN(RADIANS(90-DEGREES(ASIN(AD1994/2000))))*SQRT(2*Basic!$C$4*9.81)*Tool!$B$125)+(COS(RADIANS(90-DEGREES(ASIN(AD1994/2000))))*SQRT(2*Basic!$C$4*9.81)*COS(RADIANS(90-DEGREES(ASIN(AD1994/2000))))*SQRT(2*Basic!$C$4*9.81))))*(SQRT((SIN(RADIANS(90-DEGREES(ASIN(AD1994/2000))))*SQRT(2*Basic!$C$4*9.81)*Tool!$B$125*SIN(RADIANS(90-DEGREES(ASIN(AD1994/2000))))*SQRT(2*Basic!$C$4*9.81)*Tool!$B$125)+(COS(RADIANS(90-DEGREES(ASIN(AD1994/2000))))*SQRT(2*Basic!$C$4*9.81)*COS(RADIANS(90-DEGREES(ASIN(AD1994/2000))))*SQRT(2*Basic!$C$4*9.81))))/(2*9.81)</f>
        <v>1.8914382777599996</v>
      </c>
      <c r="AS1994" s="75">
        <f>(1/9.81)*((SQRT((SIN(RADIANS(90-DEGREES(ASIN(AD1994/2000))))*SQRT(2*Basic!$C$4*9.81)*Tool!$B$125*SIN(RADIANS(90-DEGREES(ASIN(AD1994/2000))))*SQRT(2*Basic!$C$4*9.81)*Tool!$B$125)+(COS(RADIANS(90-DEGREES(ASIN(AD1994/2000))))*SQRT(2*Basic!$C$4*9.81)*COS(RADIANS(90-DEGREES(ASIN(AD1994/2000))))*SQRT(2*Basic!$C$4*9.81))))*SIN(RADIANS(AK1994))+(SQRT(((SQRT((SIN(RADIANS(90-DEGREES(ASIN(AD1994/2000))))*SQRT(2*Basic!$C$4*9.81)*Tool!$B$125*SIN(RADIANS(90-DEGREES(ASIN(AD1994/2000))))*SQRT(2*Basic!$C$4*9.81)*Tool!$B$125)+(COS(RADIANS(90-DEGREES(ASIN(AD1994/2000))))*SQRT(2*Basic!$C$4*9.81)*COS(RADIANS(90-DEGREES(ASIN(AD1994/2000))))*SQRT(2*Basic!$C$4*9.81))))*SIN(RADIANS(AK1994))*(SQRT((SIN(RADIANS(90-DEGREES(ASIN(AD1994/2000))))*SQRT(2*Basic!$C$4*9.81)*Tool!$B$125*SIN(RADIANS(90-DEGREES(ASIN(AD1994/2000))))*SQRT(2*Basic!$C$4*9.81)*Tool!$B$125)+(COS(RADIANS(90-DEGREES(ASIN(AD1994/2000))))*SQRT(2*Basic!$C$4*9.81)*COS(RADIANS(90-DEGREES(ASIN(AD1994/2000))))*SQRT(2*Basic!$C$4*9.81))))*SIN(RADIANS(AK1994)))-19.62*(-Basic!$C$3))))*(SQRT((SIN(RADIANS(90-DEGREES(ASIN(AD1994/2000))))*SQRT(2*Basic!$C$4*9.81)*Tool!$B$125*SIN(RADIANS(90-DEGREES(ASIN(AD1994/2000))))*SQRT(2*Basic!$C$4*9.81)*Tool!$B$125)+(COS(RADIANS(90-DEGREES(ASIN(AD1994/2000))))*SQRT(2*Basic!$C$4*9.81)*COS(RADIANS(90-DEGREES(ASIN(AD1994/2000))))*SQRT(2*Basic!$C$4*9.81))))*COS(RADIANS(AK1994))</f>
        <v>0.70751958637374401</v>
      </c>
    </row>
    <row r="1995" spans="6:45" x14ac:dyDescent="0.3">
      <c r="F1995">
        <v>1993</v>
      </c>
      <c r="G1995" s="31">
        <f t="shared" si="200"/>
        <v>5.8754468354801741</v>
      </c>
      <c r="H1995" s="35">
        <f>Tool!$E$10+('Trajectory Map'!G1995*SIN(RADIANS(90-2*DEGREES(ASIN($D$5/2000))))/COS(RADIANS(90-2*DEGREES(ASIN($D$5/2000))))-('Trajectory Map'!G1995*'Trajectory Map'!G1995/((VLOOKUP($D$5,$AD$3:$AR$2002,15,FALSE)*4*COS(RADIANS(90-2*DEGREES(ASIN($D$5/2000))))*COS(RADIANS(90-2*DEGREES(ASIN($D$5/2000))))))))</f>
        <v>7.4298091790012677E-3</v>
      </c>
      <c r="AD1995" s="33">
        <f t="shared" si="204"/>
        <v>1993</v>
      </c>
      <c r="AE1995" s="33">
        <f t="shared" si="201"/>
        <v>167.18552568927731</v>
      </c>
      <c r="AH1995" s="33">
        <f t="shared" si="202"/>
        <v>85.204891891947582</v>
      </c>
      <c r="AI1995" s="33">
        <f t="shared" si="203"/>
        <v>4.7951081080524176</v>
      </c>
      <c r="AK1995" s="75">
        <f t="shared" si="205"/>
        <v>-80.409783783895165</v>
      </c>
      <c r="AN1995" s="64"/>
      <c r="AQ1995" s="64"/>
      <c r="AR1995" s="75">
        <f>(SQRT((SIN(RADIANS(90-DEGREES(ASIN(AD1995/2000))))*SQRT(2*Basic!$C$4*9.81)*Tool!$B$125*SIN(RADIANS(90-DEGREES(ASIN(AD1995/2000))))*SQRT(2*Basic!$C$4*9.81)*Tool!$B$125)+(COS(RADIANS(90-DEGREES(ASIN(AD1995/2000))))*SQRT(2*Basic!$C$4*9.81)*COS(RADIANS(90-DEGREES(ASIN(AD1995/2000))))*SQRT(2*Basic!$C$4*9.81))))*(SQRT((SIN(RADIANS(90-DEGREES(ASIN(AD1995/2000))))*SQRT(2*Basic!$C$4*9.81)*Tool!$B$125*SIN(RADIANS(90-DEGREES(ASIN(AD1995/2000))))*SQRT(2*Basic!$C$4*9.81)*Tool!$B$125)+(COS(RADIANS(90-DEGREES(ASIN(AD1995/2000))))*SQRT(2*Basic!$C$4*9.81)*COS(RADIANS(90-DEGREES(ASIN(AD1995/2000))))*SQRT(2*Basic!$C$4*9.81))))/(2*9.81)</f>
        <v>1.8925066164100004</v>
      </c>
      <c r="AS1995" s="75">
        <f>(1/9.81)*((SQRT((SIN(RADIANS(90-DEGREES(ASIN(AD1995/2000))))*SQRT(2*Basic!$C$4*9.81)*Tool!$B$125*SIN(RADIANS(90-DEGREES(ASIN(AD1995/2000))))*SQRT(2*Basic!$C$4*9.81)*Tool!$B$125)+(COS(RADIANS(90-DEGREES(ASIN(AD1995/2000))))*SQRT(2*Basic!$C$4*9.81)*COS(RADIANS(90-DEGREES(ASIN(AD1995/2000))))*SQRT(2*Basic!$C$4*9.81))))*SIN(RADIANS(AK1995))+(SQRT(((SQRT((SIN(RADIANS(90-DEGREES(ASIN(AD1995/2000))))*SQRT(2*Basic!$C$4*9.81)*Tool!$B$125*SIN(RADIANS(90-DEGREES(ASIN(AD1995/2000))))*SQRT(2*Basic!$C$4*9.81)*Tool!$B$125)+(COS(RADIANS(90-DEGREES(ASIN(AD1995/2000))))*SQRT(2*Basic!$C$4*9.81)*COS(RADIANS(90-DEGREES(ASIN(AD1995/2000))))*SQRT(2*Basic!$C$4*9.81))))*SIN(RADIANS(AK1995))*(SQRT((SIN(RADIANS(90-DEGREES(ASIN(AD1995/2000))))*SQRT(2*Basic!$C$4*9.81)*Tool!$B$125*SIN(RADIANS(90-DEGREES(ASIN(AD1995/2000))))*SQRT(2*Basic!$C$4*9.81)*Tool!$B$125)+(COS(RADIANS(90-DEGREES(ASIN(AD1995/2000))))*SQRT(2*Basic!$C$4*9.81)*COS(RADIANS(90-DEGREES(ASIN(AD1995/2000))))*SQRT(2*Basic!$C$4*9.81))))*SIN(RADIANS(AK1995)))-19.62*(-Basic!$C$3))))*(SQRT((SIN(RADIANS(90-DEGREES(ASIN(AD1995/2000))))*SQRT(2*Basic!$C$4*9.81)*Tool!$B$125*SIN(RADIANS(90-DEGREES(ASIN(AD1995/2000))))*SQRT(2*Basic!$C$4*9.81)*Tool!$B$125)+(COS(RADIANS(90-DEGREES(ASIN(AD1995/2000))))*SQRT(2*Basic!$C$4*9.81)*COS(RADIANS(90-DEGREES(ASIN(AD1995/2000))))*SQRT(2*Basic!$C$4*9.81))))*COS(RADIANS(AK1995))</f>
        <v>0.66168746530883549</v>
      </c>
    </row>
    <row r="1996" spans="6:45" x14ac:dyDescent="0.3">
      <c r="F1996">
        <v>1994</v>
      </c>
      <c r="G1996" s="31">
        <f t="shared" si="200"/>
        <v>5.8783948770433847</v>
      </c>
      <c r="H1996" s="35">
        <f>Tool!$E$10+('Trajectory Map'!G1996*SIN(RADIANS(90-2*DEGREES(ASIN($D$5/2000))))/COS(RADIANS(90-2*DEGREES(ASIN($D$5/2000))))-('Trajectory Map'!G1996*'Trajectory Map'!G1996/((VLOOKUP($D$5,$AD$3:$AR$2002,15,FALSE)*4*COS(RADIANS(90-2*DEGREES(ASIN($D$5/2000))))*COS(RADIANS(90-2*DEGREES(ASIN($D$5/2000))))))))</f>
        <v>9.7976751878459112E-4</v>
      </c>
      <c r="AD1996" s="33">
        <f t="shared" si="204"/>
        <v>1994</v>
      </c>
      <c r="AE1996" s="33">
        <f t="shared" si="201"/>
        <v>154.80310074413885</v>
      </c>
      <c r="AH1996" s="33">
        <f t="shared" si="202"/>
        <v>85.560777725157124</v>
      </c>
      <c r="AI1996" s="33">
        <f t="shared" si="203"/>
        <v>4.4392222748428765</v>
      </c>
      <c r="AK1996" s="75">
        <f t="shared" si="205"/>
        <v>-81.121555450314247</v>
      </c>
      <c r="AN1996" s="64"/>
      <c r="AQ1996" s="64"/>
      <c r="AR1996" s="75">
        <f>(SQRT((SIN(RADIANS(90-DEGREES(ASIN(AD1996/2000))))*SQRT(2*Basic!$C$4*9.81)*Tool!$B$125*SIN(RADIANS(90-DEGREES(ASIN(AD1996/2000))))*SQRT(2*Basic!$C$4*9.81)*Tool!$B$125)+(COS(RADIANS(90-DEGREES(ASIN(AD1996/2000))))*SQRT(2*Basic!$C$4*9.81)*COS(RADIANS(90-DEGREES(ASIN(AD1996/2000))))*SQRT(2*Basic!$C$4*9.81))))*(SQRT((SIN(RADIANS(90-DEGREES(ASIN(AD1996/2000))))*SQRT(2*Basic!$C$4*9.81)*Tool!$B$125*SIN(RADIANS(90-DEGREES(ASIN(AD1996/2000))))*SQRT(2*Basic!$C$4*9.81)*Tool!$B$125)+(COS(RADIANS(90-DEGREES(ASIN(AD1996/2000))))*SQRT(2*Basic!$C$4*9.81)*COS(RADIANS(90-DEGREES(ASIN(AD1996/2000))))*SQRT(2*Basic!$C$4*9.81))))/(2*9.81)</f>
        <v>1.89357549124</v>
      </c>
      <c r="AS1996" s="75">
        <f>(1/9.81)*((SQRT((SIN(RADIANS(90-DEGREES(ASIN(AD1996/2000))))*SQRT(2*Basic!$C$4*9.81)*Tool!$B$125*SIN(RADIANS(90-DEGREES(ASIN(AD1996/2000))))*SQRT(2*Basic!$C$4*9.81)*Tool!$B$125)+(COS(RADIANS(90-DEGREES(ASIN(AD1996/2000))))*SQRT(2*Basic!$C$4*9.81)*COS(RADIANS(90-DEGREES(ASIN(AD1996/2000))))*SQRT(2*Basic!$C$4*9.81))))*SIN(RADIANS(AK1996))+(SQRT(((SQRT((SIN(RADIANS(90-DEGREES(ASIN(AD1996/2000))))*SQRT(2*Basic!$C$4*9.81)*Tool!$B$125*SIN(RADIANS(90-DEGREES(ASIN(AD1996/2000))))*SQRT(2*Basic!$C$4*9.81)*Tool!$B$125)+(COS(RADIANS(90-DEGREES(ASIN(AD1996/2000))))*SQRT(2*Basic!$C$4*9.81)*COS(RADIANS(90-DEGREES(ASIN(AD1996/2000))))*SQRT(2*Basic!$C$4*9.81))))*SIN(RADIANS(AK1996))*(SQRT((SIN(RADIANS(90-DEGREES(ASIN(AD1996/2000))))*SQRT(2*Basic!$C$4*9.81)*Tool!$B$125*SIN(RADIANS(90-DEGREES(ASIN(AD1996/2000))))*SQRT(2*Basic!$C$4*9.81)*Tool!$B$125)+(COS(RADIANS(90-DEGREES(ASIN(AD1996/2000))))*SQRT(2*Basic!$C$4*9.81)*COS(RADIANS(90-DEGREES(ASIN(AD1996/2000))))*SQRT(2*Basic!$C$4*9.81))))*SIN(RADIANS(AK1996)))-19.62*(-Basic!$C$3))))*(SQRT((SIN(RADIANS(90-DEGREES(ASIN(AD1996/2000))))*SQRT(2*Basic!$C$4*9.81)*Tool!$B$125*SIN(RADIANS(90-DEGREES(ASIN(AD1996/2000))))*SQRT(2*Basic!$C$4*9.81)*Tool!$B$125)+(COS(RADIANS(90-DEGREES(ASIN(AD1996/2000))))*SQRT(2*Basic!$C$4*9.81)*COS(RADIANS(90-DEGREES(ASIN(AD1996/2000))))*SQRT(2*Basic!$C$4*9.81))))*COS(RADIANS(AK1996))</f>
        <v>0.61247672819402721</v>
      </c>
    </row>
    <row r="1997" spans="6:45" x14ac:dyDescent="0.3">
      <c r="F1997">
        <v>1995</v>
      </c>
      <c r="G1997" s="31">
        <f t="shared" si="200"/>
        <v>5.8813429186065962</v>
      </c>
      <c r="H1997" s="35">
        <f>Tool!$E$10+('Trajectory Map'!G1997*SIN(RADIANS(90-2*DEGREES(ASIN($D$5/2000))))/COS(RADIANS(90-2*DEGREES(ASIN($D$5/2000))))-('Trajectory Map'!G1997*'Trajectory Map'!G1997/((VLOOKUP($D$5,$AD$3:$AR$2002,15,FALSE)*4*COS(RADIANS(90-2*DEGREES(ASIN($D$5/2000))))*COS(RADIANS(90-2*DEGREES(ASIN($D$5/2000))))))))</f>
        <v>-5.4737277349481417E-3</v>
      </c>
      <c r="AD1997" s="33">
        <f t="shared" si="204"/>
        <v>1995</v>
      </c>
      <c r="AE1997" s="33">
        <f t="shared" si="201"/>
        <v>141.33294025102569</v>
      </c>
      <c r="AH1997" s="33">
        <f t="shared" si="202"/>
        <v>85.947732055616939</v>
      </c>
      <c r="AI1997" s="33">
        <f t="shared" si="203"/>
        <v>4.0522679443830611</v>
      </c>
      <c r="AK1997" s="75">
        <f t="shared" si="205"/>
        <v>-81.895464111233878</v>
      </c>
      <c r="AN1997" s="64"/>
      <c r="AQ1997" s="64"/>
      <c r="AR1997" s="75">
        <f>(SQRT((SIN(RADIANS(90-DEGREES(ASIN(AD1997/2000))))*SQRT(2*Basic!$C$4*9.81)*Tool!$B$125*SIN(RADIANS(90-DEGREES(ASIN(AD1997/2000))))*SQRT(2*Basic!$C$4*9.81)*Tool!$B$125)+(COS(RADIANS(90-DEGREES(ASIN(AD1997/2000))))*SQRT(2*Basic!$C$4*9.81)*COS(RADIANS(90-DEGREES(ASIN(AD1997/2000))))*SQRT(2*Basic!$C$4*9.81))))*(SQRT((SIN(RADIANS(90-DEGREES(ASIN(AD1997/2000))))*SQRT(2*Basic!$C$4*9.81)*Tool!$B$125*SIN(RADIANS(90-DEGREES(ASIN(AD1997/2000))))*SQRT(2*Basic!$C$4*9.81)*Tool!$B$125)+(COS(RADIANS(90-DEGREES(ASIN(AD1997/2000))))*SQRT(2*Basic!$C$4*9.81)*COS(RADIANS(90-DEGREES(ASIN(AD1997/2000))))*SQRT(2*Basic!$C$4*9.81))))/(2*9.81)</f>
        <v>1.8946449022499998</v>
      </c>
      <c r="AS1997" s="75">
        <f>(1/9.81)*((SQRT((SIN(RADIANS(90-DEGREES(ASIN(AD1997/2000))))*SQRT(2*Basic!$C$4*9.81)*Tool!$B$125*SIN(RADIANS(90-DEGREES(ASIN(AD1997/2000))))*SQRT(2*Basic!$C$4*9.81)*Tool!$B$125)+(COS(RADIANS(90-DEGREES(ASIN(AD1997/2000))))*SQRT(2*Basic!$C$4*9.81)*COS(RADIANS(90-DEGREES(ASIN(AD1997/2000))))*SQRT(2*Basic!$C$4*9.81))))*SIN(RADIANS(AK1997))+(SQRT(((SQRT((SIN(RADIANS(90-DEGREES(ASIN(AD1997/2000))))*SQRT(2*Basic!$C$4*9.81)*Tool!$B$125*SIN(RADIANS(90-DEGREES(ASIN(AD1997/2000))))*SQRT(2*Basic!$C$4*9.81)*Tool!$B$125)+(COS(RADIANS(90-DEGREES(ASIN(AD1997/2000))))*SQRT(2*Basic!$C$4*9.81)*COS(RADIANS(90-DEGREES(ASIN(AD1997/2000))))*SQRT(2*Basic!$C$4*9.81))))*SIN(RADIANS(AK1997))*(SQRT((SIN(RADIANS(90-DEGREES(ASIN(AD1997/2000))))*SQRT(2*Basic!$C$4*9.81)*Tool!$B$125*SIN(RADIANS(90-DEGREES(ASIN(AD1997/2000))))*SQRT(2*Basic!$C$4*9.81)*Tool!$B$125)+(COS(RADIANS(90-DEGREES(ASIN(AD1997/2000))))*SQRT(2*Basic!$C$4*9.81)*COS(RADIANS(90-DEGREES(ASIN(AD1997/2000))))*SQRT(2*Basic!$C$4*9.81))))*SIN(RADIANS(AK1997)))-19.62*(-Basic!$C$3))))*(SQRT((SIN(RADIANS(90-DEGREES(ASIN(AD1997/2000))))*SQRT(2*Basic!$C$4*9.81)*Tool!$B$125*SIN(RADIANS(90-DEGREES(ASIN(AD1997/2000))))*SQRT(2*Basic!$C$4*9.81)*Tool!$B$125)+(COS(RADIANS(90-DEGREES(ASIN(AD1997/2000))))*SQRT(2*Basic!$C$4*9.81)*COS(RADIANS(90-DEGREES(ASIN(AD1997/2000))))*SQRT(2*Basic!$C$4*9.81))))*COS(RADIANS(AK1997))</f>
        <v>0.55899601686912059</v>
      </c>
    </row>
    <row r="1998" spans="6:45" x14ac:dyDescent="0.3">
      <c r="F1998">
        <v>1996</v>
      </c>
      <c r="G1998" s="31">
        <f t="shared" si="200"/>
        <v>5.8842909601698077</v>
      </c>
      <c r="H1998" s="35">
        <f>Tool!$E$10+('Trajectory Map'!G1998*SIN(RADIANS(90-2*DEGREES(ASIN($D$5/2000))))/COS(RADIANS(90-2*DEGREES(ASIN($D$5/2000))))-('Trajectory Map'!G1998*'Trajectory Map'!G1998/((VLOOKUP($D$5,$AD$3:$AR$2002,15,FALSE)*4*COS(RADIANS(90-2*DEGREES(ASIN($D$5/2000))))*COS(RADIANS(90-2*DEGREES(ASIN($D$5/2000))))))))</f>
        <v>-1.1930676582193378E-2</v>
      </c>
      <c r="AD1998" s="33">
        <f t="shared" si="204"/>
        <v>1996</v>
      </c>
      <c r="AE1998" s="33">
        <f t="shared" si="201"/>
        <v>126.42784503423286</v>
      </c>
      <c r="AH1998" s="33">
        <f t="shared" si="202"/>
        <v>86.375692505992049</v>
      </c>
      <c r="AI1998" s="33">
        <f t="shared" si="203"/>
        <v>3.6243074940079509</v>
      </c>
      <c r="AK1998" s="75">
        <f t="shared" si="205"/>
        <v>-82.751385011984098</v>
      </c>
      <c r="AN1998" s="64"/>
      <c r="AQ1998" s="64"/>
      <c r="AR1998" s="75">
        <f>(SQRT((SIN(RADIANS(90-DEGREES(ASIN(AD1998/2000))))*SQRT(2*Basic!$C$4*9.81)*Tool!$B$125*SIN(RADIANS(90-DEGREES(ASIN(AD1998/2000))))*SQRT(2*Basic!$C$4*9.81)*Tool!$B$125)+(COS(RADIANS(90-DEGREES(ASIN(AD1998/2000))))*SQRT(2*Basic!$C$4*9.81)*COS(RADIANS(90-DEGREES(ASIN(AD1998/2000))))*SQRT(2*Basic!$C$4*9.81))))*(SQRT((SIN(RADIANS(90-DEGREES(ASIN(AD1998/2000))))*SQRT(2*Basic!$C$4*9.81)*Tool!$B$125*SIN(RADIANS(90-DEGREES(ASIN(AD1998/2000))))*SQRT(2*Basic!$C$4*9.81)*Tool!$B$125)+(COS(RADIANS(90-DEGREES(ASIN(AD1998/2000))))*SQRT(2*Basic!$C$4*9.81)*COS(RADIANS(90-DEGREES(ASIN(AD1998/2000))))*SQRT(2*Basic!$C$4*9.81))))/(2*9.81)</f>
        <v>1.8957148494399998</v>
      </c>
      <c r="AS1998" s="75">
        <f>(1/9.81)*((SQRT((SIN(RADIANS(90-DEGREES(ASIN(AD1998/2000))))*SQRT(2*Basic!$C$4*9.81)*Tool!$B$125*SIN(RADIANS(90-DEGREES(ASIN(AD1998/2000))))*SQRT(2*Basic!$C$4*9.81)*Tool!$B$125)+(COS(RADIANS(90-DEGREES(ASIN(AD1998/2000))))*SQRT(2*Basic!$C$4*9.81)*COS(RADIANS(90-DEGREES(ASIN(AD1998/2000))))*SQRT(2*Basic!$C$4*9.81))))*SIN(RADIANS(AK1998))+(SQRT(((SQRT((SIN(RADIANS(90-DEGREES(ASIN(AD1998/2000))))*SQRT(2*Basic!$C$4*9.81)*Tool!$B$125*SIN(RADIANS(90-DEGREES(ASIN(AD1998/2000))))*SQRT(2*Basic!$C$4*9.81)*Tool!$B$125)+(COS(RADIANS(90-DEGREES(ASIN(AD1998/2000))))*SQRT(2*Basic!$C$4*9.81)*COS(RADIANS(90-DEGREES(ASIN(AD1998/2000))))*SQRT(2*Basic!$C$4*9.81))))*SIN(RADIANS(AK1998))*(SQRT((SIN(RADIANS(90-DEGREES(ASIN(AD1998/2000))))*SQRT(2*Basic!$C$4*9.81)*Tool!$B$125*SIN(RADIANS(90-DEGREES(ASIN(AD1998/2000))))*SQRT(2*Basic!$C$4*9.81)*Tool!$B$125)+(COS(RADIANS(90-DEGREES(ASIN(AD1998/2000))))*SQRT(2*Basic!$C$4*9.81)*COS(RADIANS(90-DEGREES(ASIN(AD1998/2000))))*SQRT(2*Basic!$C$4*9.81))))*SIN(RADIANS(AK1998)))-19.62*(-Basic!$C$3))))*(SQRT((SIN(RADIANS(90-DEGREES(ASIN(AD1998/2000))))*SQRT(2*Basic!$C$4*9.81)*Tool!$B$125*SIN(RADIANS(90-DEGREES(ASIN(AD1998/2000))))*SQRT(2*Basic!$C$4*9.81)*Tool!$B$125)+(COS(RADIANS(90-DEGREES(ASIN(AD1998/2000))))*SQRT(2*Basic!$C$4*9.81)*COS(RADIANS(90-DEGREES(ASIN(AD1998/2000))))*SQRT(2*Basic!$C$4*9.81))))*COS(RADIANS(AK1998))</f>
        <v>0.4998769574156906</v>
      </c>
    </row>
    <row r="1999" spans="6:45" x14ac:dyDescent="0.3">
      <c r="F1999">
        <v>1997</v>
      </c>
      <c r="G1999" s="31">
        <f t="shared" si="200"/>
        <v>5.8872390017330192</v>
      </c>
      <c r="H1999" s="35">
        <f>Tool!$E$10+('Trajectory Map'!G1999*SIN(RADIANS(90-2*DEGREES(ASIN($D$5/2000))))/COS(RADIANS(90-2*DEGREES(ASIN($D$5/2000))))-('Trajectory Map'!G1999*'Trajectory Map'!G1999/((VLOOKUP($D$5,$AD$3:$AR$2002,15,FALSE)*4*COS(RADIANS(90-2*DEGREES(ASIN($D$5/2000))))*COS(RADIANS(90-2*DEGREES(ASIN($D$5/2000))))))))</f>
        <v>-1.8391079022956447E-2</v>
      </c>
      <c r="AD1999" s="33">
        <f t="shared" si="204"/>
        <v>1997</v>
      </c>
      <c r="AE1999" s="33">
        <f t="shared" si="201"/>
        <v>109.50342460398214</v>
      </c>
      <c r="AH1999" s="33">
        <f t="shared" si="202"/>
        <v>86.861388501245443</v>
      </c>
      <c r="AI1999" s="33">
        <f t="shared" si="203"/>
        <v>3.1386114987545568</v>
      </c>
      <c r="AK1999" s="75">
        <f t="shared" si="205"/>
        <v>-83.722777002490886</v>
      </c>
      <c r="AN1999" s="64"/>
      <c r="AQ1999" s="64"/>
      <c r="AR1999" s="75">
        <f>(SQRT((SIN(RADIANS(90-DEGREES(ASIN(AD1999/2000))))*SQRT(2*Basic!$C$4*9.81)*Tool!$B$125*SIN(RADIANS(90-DEGREES(ASIN(AD1999/2000))))*SQRT(2*Basic!$C$4*9.81)*Tool!$B$125)+(COS(RADIANS(90-DEGREES(ASIN(AD1999/2000))))*SQRT(2*Basic!$C$4*9.81)*COS(RADIANS(90-DEGREES(ASIN(AD1999/2000))))*SQRT(2*Basic!$C$4*9.81))))*(SQRT((SIN(RADIANS(90-DEGREES(ASIN(AD1999/2000))))*SQRT(2*Basic!$C$4*9.81)*Tool!$B$125*SIN(RADIANS(90-DEGREES(ASIN(AD1999/2000))))*SQRT(2*Basic!$C$4*9.81)*Tool!$B$125)+(COS(RADIANS(90-DEGREES(ASIN(AD1999/2000))))*SQRT(2*Basic!$C$4*9.81)*COS(RADIANS(90-DEGREES(ASIN(AD1999/2000))))*SQRT(2*Basic!$C$4*9.81))))/(2*9.81)</f>
        <v>1.8967853328099999</v>
      </c>
      <c r="AS1999" s="75">
        <f>(1/9.81)*((SQRT((SIN(RADIANS(90-DEGREES(ASIN(AD1999/2000))))*SQRT(2*Basic!$C$4*9.81)*Tool!$B$125*SIN(RADIANS(90-DEGREES(ASIN(AD1999/2000))))*SQRT(2*Basic!$C$4*9.81)*Tool!$B$125)+(COS(RADIANS(90-DEGREES(ASIN(AD1999/2000))))*SQRT(2*Basic!$C$4*9.81)*COS(RADIANS(90-DEGREES(ASIN(AD1999/2000))))*SQRT(2*Basic!$C$4*9.81))))*SIN(RADIANS(AK1999))+(SQRT(((SQRT((SIN(RADIANS(90-DEGREES(ASIN(AD1999/2000))))*SQRT(2*Basic!$C$4*9.81)*Tool!$B$125*SIN(RADIANS(90-DEGREES(ASIN(AD1999/2000))))*SQRT(2*Basic!$C$4*9.81)*Tool!$B$125)+(COS(RADIANS(90-DEGREES(ASIN(AD1999/2000))))*SQRT(2*Basic!$C$4*9.81)*COS(RADIANS(90-DEGREES(ASIN(AD1999/2000))))*SQRT(2*Basic!$C$4*9.81))))*SIN(RADIANS(AK1999))*(SQRT((SIN(RADIANS(90-DEGREES(ASIN(AD1999/2000))))*SQRT(2*Basic!$C$4*9.81)*Tool!$B$125*SIN(RADIANS(90-DEGREES(ASIN(AD1999/2000))))*SQRT(2*Basic!$C$4*9.81)*Tool!$B$125)+(COS(RADIANS(90-DEGREES(ASIN(AD1999/2000))))*SQRT(2*Basic!$C$4*9.81)*COS(RADIANS(90-DEGREES(ASIN(AD1999/2000))))*SQRT(2*Basic!$C$4*9.81))))*SIN(RADIANS(AK1999)))-19.62*(-Basic!$C$3))))*(SQRT((SIN(RADIANS(90-DEGREES(ASIN(AD1999/2000))))*SQRT(2*Basic!$C$4*9.81)*Tool!$B$125*SIN(RADIANS(90-DEGREES(ASIN(AD1999/2000))))*SQRT(2*Basic!$C$4*9.81)*Tool!$B$125)+(COS(RADIANS(90-DEGREES(ASIN(AD1999/2000))))*SQRT(2*Basic!$C$4*9.81)*COS(RADIANS(90-DEGREES(ASIN(AD1999/2000))))*SQRT(2*Basic!$C$4*9.81))))*COS(RADIANS(AK1999))</f>
        <v>0.4328155221116412</v>
      </c>
    </row>
    <row r="2000" spans="6:45" x14ac:dyDescent="0.3">
      <c r="F2000">
        <v>1998</v>
      </c>
      <c r="G2000" s="31">
        <f t="shared" si="200"/>
        <v>5.8901870432962307</v>
      </c>
      <c r="H2000" s="35">
        <f>Tool!$E$10+('Trajectory Map'!G2000*SIN(RADIANS(90-2*DEGREES(ASIN($D$5/2000))))/COS(RADIANS(90-2*DEGREES(ASIN($D$5/2000))))-('Trajectory Map'!G2000*'Trajectory Map'!G2000/((VLOOKUP($D$5,$AD$3:$AR$2002,15,FALSE)*4*COS(RADIANS(90-2*DEGREES(ASIN($D$5/2000))))*COS(RADIANS(90-2*DEGREES(ASIN($D$5/2000))))))))</f>
        <v>-2.4854935057231131E-2</v>
      </c>
      <c r="AD2000" s="33">
        <f t="shared" si="204"/>
        <v>1998</v>
      </c>
      <c r="AE2000" s="33">
        <f t="shared" si="201"/>
        <v>89.420355624432631</v>
      </c>
      <c r="AH2000" s="33">
        <f t="shared" si="202"/>
        <v>87.43744126687686</v>
      </c>
      <c r="AI2000" s="33">
        <f t="shared" si="203"/>
        <v>2.5625587331231401</v>
      </c>
      <c r="AK2000" s="75">
        <f t="shared" si="205"/>
        <v>-84.87488253375372</v>
      </c>
      <c r="AN2000" s="64"/>
      <c r="AQ2000" s="64"/>
      <c r="AR2000" s="75">
        <f>(SQRT((SIN(RADIANS(90-DEGREES(ASIN(AD2000/2000))))*SQRT(2*Basic!$C$4*9.81)*Tool!$B$125*SIN(RADIANS(90-DEGREES(ASIN(AD2000/2000))))*SQRT(2*Basic!$C$4*9.81)*Tool!$B$125)+(COS(RADIANS(90-DEGREES(ASIN(AD2000/2000))))*SQRT(2*Basic!$C$4*9.81)*COS(RADIANS(90-DEGREES(ASIN(AD2000/2000))))*SQRT(2*Basic!$C$4*9.81))))*(SQRT((SIN(RADIANS(90-DEGREES(ASIN(AD2000/2000))))*SQRT(2*Basic!$C$4*9.81)*Tool!$B$125*SIN(RADIANS(90-DEGREES(ASIN(AD2000/2000))))*SQRT(2*Basic!$C$4*9.81)*Tool!$B$125)+(COS(RADIANS(90-DEGREES(ASIN(AD2000/2000))))*SQRT(2*Basic!$C$4*9.81)*COS(RADIANS(90-DEGREES(ASIN(AD2000/2000))))*SQRT(2*Basic!$C$4*9.81))))/(2*9.81)</f>
        <v>1.8978563523600005</v>
      </c>
      <c r="AS2000" s="75">
        <f>(1/9.81)*((SQRT((SIN(RADIANS(90-DEGREES(ASIN(AD2000/2000))))*SQRT(2*Basic!$C$4*9.81)*Tool!$B$125*SIN(RADIANS(90-DEGREES(ASIN(AD2000/2000))))*SQRT(2*Basic!$C$4*9.81)*Tool!$B$125)+(COS(RADIANS(90-DEGREES(ASIN(AD2000/2000))))*SQRT(2*Basic!$C$4*9.81)*COS(RADIANS(90-DEGREES(ASIN(AD2000/2000))))*SQRT(2*Basic!$C$4*9.81))))*SIN(RADIANS(AK2000))+(SQRT(((SQRT((SIN(RADIANS(90-DEGREES(ASIN(AD2000/2000))))*SQRT(2*Basic!$C$4*9.81)*Tool!$B$125*SIN(RADIANS(90-DEGREES(ASIN(AD2000/2000))))*SQRT(2*Basic!$C$4*9.81)*Tool!$B$125)+(COS(RADIANS(90-DEGREES(ASIN(AD2000/2000))))*SQRT(2*Basic!$C$4*9.81)*COS(RADIANS(90-DEGREES(ASIN(AD2000/2000))))*SQRT(2*Basic!$C$4*9.81))))*SIN(RADIANS(AK2000))*(SQRT((SIN(RADIANS(90-DEGREES(ASIN(AD2000/2000))))*SQRT(2*Basic!$C$4*9.81)*Tool!$B$125*SIN(RADIANS(90-DEGREES(ASIN(AD2000/2000))))*SQRT(2*Basic!$C$4*9.81)*Tool!$B$125)+(COS(RADIANS(90-DEGREES(ASIN(AD2000/2000))))*SQRT(2*Basic!$C$4*9.81)*COS(RADIANS(90-DEGREES(ASIN(AD2000/2000))))*SQRT(2*Basic!$C$4*9.81))))*SIN(RADIANS(AK2000)))-19.62*(-Basic!$C$3))))*(SQRT((SIN(RADIANS(90-DEGREES(ASIN(AD2000/2000))))*SQRT(2*Basic!$C$4*9.81)*Tool!$B$125*SIN(RADIANS(90-DEGREES(ASIN(AD2000/2000))))*SQRT(2*Basic!$C$4*9.81)*Tool!$B$125)+(COS(RADIANS(90-DEGREES(ASIN(AD2000/2000))))*SQRT(2*Basic!$C$4*9.81)*COS(RADIANS(90-DEGREES(ASIN(AD2000/2000))))*SQRT(2*Basic!$C$4*9.81))))*COS(RADIANS(AK2000))</f>
        <v>0.35331814694104297</v>
      </c>
    </row>
    <row r="2001" spans="6:45" x14ac:dyDescent="0.3">
      <c r="F2001">
        <v>1999</v>
      </c>
      <c r="G2001" s="31">
        <f t="shared" si="200"/>
        <v>5.8931350848594413</v>
      </c>
      <c r="H2001" s="35">
        <f>Tool!$E$10+('Trajectory Map'!G2001*SIN(RADIANS(90-2*DEGREES(ASIN($D$5/2000))))/COS(RADIANS(90-2*DEGREES(ASIN($D$5/2000))))-('Trajectory Map'!G2001*'Trajectory Map'!G2001/((VLOOKUP($D$5,$AD$3:$AR$2002,15,FALSE)*4*COS(RADIANS(90-2*DEGREES(ASIN($D$5/2000))))*COS(RADIANS(90-2*DEGREES(ASIN($D$5/2000))))))))</f>
        <v>-3.1322244685016543E-2</v>
      </c>
      <c r="AD2001" s="33">
        <f>AD2000+1</f>
        <v>1999</v>
      </c>
      <c r="AE2001" s="33">
        <f t="shared" si="201"/>
        <v>63.237647015049511</v>
      </c>
      <c r="AH2001" s="33">
        <f t="shared" si="202"/>
        <v>88.188072861926088</v>
      </c>
      <c r="AI2001" s="33">
        <f t="shared" si="203"/>
        <v>1.8119271380739121</v>
      </c>
      <c r="AK2001" s="75">
        <f t="shared" si="205"/>
        <v>-86.376145723852176</v>
      </c>
      <c r="AN2001" s="64"/>
      <c r="AQ2001" s="64"/>
      <c r="AR2001" s="75">
        <f>(SQRT((SIN(RADIANS(90-DEGREES(ASIN(AD2001/2000))))*SQRT(2*Basic!$C$4*9.81)*Tool!$B$125*SIN(RADIANS(90-DEGREES(ASIN(AD2001/2000))))*SQRT(2*Basic!$C$4*9.81)*Tool!$B$125)+(COS(RADIANS(90-DEGREES(ASIN(AD2001/2000))))*SQRT(2*Basic!$C$4*9.81)*COS(RADIANS(90-DEGREES(ASIN(AD2001/2000))))*SQRT(2*Basic!$C$4*9.81))))*(SQRT((SIN(RADIANS(90-DEGREES(ASIN(AD2001/2000))))*SQRT(2*Basic!$C$4*9.81)*Tool!$B$125*SIN(RADIANS(90-DEGREES(ASIN(AD2001/2000))))*SQRT(2*Basic!$C$4*9.81)*Tool!$B$125)+(COS(RADIANS(90-DEGREES(ASIN(AD2001/2000))))*SQRT(2*Basic!$C$4*9.81)*COS(RADIANS(90-DEGREES(ASIN(AD2001/2000))))*SQRT(2*Basic!$C$4*9.81))))/(2*9.81)</f>
        <v>1.8989279080900001</v>
      </c>
      <c r="AS2001" s="75">
        <f>(1/9.81)*((SQRT((SIN(RADIANS(90-DEGREES(ASIN(AD2001/2000))))*SQRT(2*Basic!$C$4*9.81)*Tool!$B$125*SIN(RADIANS(90-DEGREES(ASIN(AD2001/2000))))*SQRT(2*Basic!$C$4*9.81)*Tool!$B$125)+(COS(RADIANS(90-DEGREES(ASIN(AD2001/2000))))*SQRT(2*Basic!$C$4*9.81)*COS(RADIANS(90-DEGREES(ASIN(AD2001/2000))))*SQRT(2*Basic!$C$4*9.81))))*SIN(RADIANS(AK2001))+(SQRT(((SQRT((SIN(RADIANS(90-DEGREES(ASIN(AD2001/2000))))*SQRT(2*Basic!$C$4*9.81)*Tool!$B$125*SIN(RADIANS(90-DEGREES(ASIN(AD2001/2000))))*SQRT(2*Basic!$C$4*9.81)*Tool!$B$125)+(COS(RADIANS(90-DEGREES(ASIN(AD2001/2000))))*SQRT(2*Basic!$C$4*9.81)*COS(RADIANS(90-DEGREES(ASIN(AD2001/2000))))*SQRT(2*Basic!$C$4*9.81))))*SIN(RADIANS(AK2001))*(SQRT((SIN(RADIANS(90-DEGREES(ASIN(AD2001/2000))))*SQRT(2*Basic!$C$4*9.81)*Tool!$B$125*SIN(RADIANS(90-DEGREES(ASIN(AD2001/2000))))*SQRT(2*Basic!$C$4*9.81)*Tool!$B$125)+(COS(RADIANS(90-DEGREES(ASIN(AD2001/2000))))*SQRT(2*Basic!$C$4*9.81)*COS(RADIANS(90-DEGREES(ASIN(AD2001/2000))))*SQRT(2*Basic!$C$4*9.81))))*SIN(RADIANS(AK2001)))-19.62*(-Basic!$C$3))))*(SQRT((SIN(RADIANS(90-DEGREES(ASIN(AD2001/2000))))*SQRT(2*Basic!$C$4*9.81)*Tool!$B$125*SIN(RADIANS(90-DEGREES(ASIN(AD2001/2000))))*SQRT(2*Basic!$C$4*9.81)*Tool!$B$125)+(COS(RADIANS(90-DEGREES(ASIN(AD2001/2000))))*SQRT(2*Basic!$C$4*9.81)*COS(RADIANS(90-DEGREES(ASIN(AD2001/2000))))*SQRT(2*Basic!$C$4*9.81))))*COS(RADIANS(AK2001))</f>
        <v>0.24978097752683429</v>
      </c>
    </row>
    <row r="2002" spans="6:45" x14ac:dyDescent="0.3">
      <c r="F2002">
        <v>2000</v>
      </c>
      <c r="G2002" s="31">
        <f t="shared" si="200"/>
        <v>5.8960831264226528</v>
      </c>
      <c r="H2002" s="35">
        <f>Tool!$E$10+('Trajectory Map'!G2002*SIN(RADIANS(90-2*DEGREES(ASIN($D$5/2000))))/COS(RADIANS(90-2*DEGREES(ASIN($D$5/2000))))-('Trajectory Map'!G2002*'Trajectory Map'!G2002/((VLOOKUP($D$5,$AD$3:$AR$2002,15,FALSE)*4*COS(RADIANS(90-2*DEGREES(ASIN($D$5/2000))))*COS(RADIANS(90-2*DEGREES(ASIN($D$5/2000))))))))</f>
        <v>-3.7793007906320675E-2</v>
      </c>
      <c r="AD2002" s="33">
        <f t="shared" ref="AD2002" si="206">AD2001+1</f>
        <v>2000</v>
      </c>
      <c r="AE2002" s="33">
        <f t="shared" si="201"/>
        <v>0</v>
      </c>
      <c r="AH2002" s="33">
        <f t="shared" si="202"/>
        <v>90</v>
      </c>
      <c r="AI2002" s="33">
        <f t="shared" si="203"/>
        <v>0</v>
      </c>
      <c r="AK2002" s="75">
        <f t="shared" si="205"/>
        <v>-90</v>
      </c>
      <c r="AN2002" s="64"/>
      <c r="AQ2002" s="64"/>
      <c r="AR2002" s="75">
        <f>(SQRT((SIN(RADIANS(90-DEGREES(ASIN(AD2002/2000))))*SQRT(2*Basic!$C$4*9.81)*Tool!$B$125*SIN(RADIANS(90-DEGREES(ASIN(AD2002/2000))))*SQRT(2*Basic!$C$4*9.81)*Tool!$B$125)+(COS(RADIANS(90-DEGREES(ASIN(AD2002/2000))))*SQRT(2*Basic!$C$4*9.81)*COS(RADIANS(90-DEGREES(ASIN(AD2002/2000))))*SQRT(2*Basic!$C$4*9.81))))*(SQRT((SIN(RADIANS(90-DEGREES(ASIN(AD2002/2000))))*SQRT(2*Basic!$C$4*9.81)*Tool!$B$125*SIN(RADIANS(90-DEGREES(ASIN(AD2002/2000))))*SQRT(2*Basic!$C$4*9.81)*Tool!$B$125)+(COS(RADIANS(90-DEGREES(ASIN(AD2002/2000))))*SQRT(2*Basic!$C$4*9.81)*COS(RADIANS(90-DEGREES(ASIN(AD2002/2000))))*SQRT(2*Basic!$C$4*9.81))))/(2*9.81)</f>
        <v>1.9</v>
      </c>
      <c r="AS2002" s="75">
        <f>(1/9.81)*((SQRT((SIN(RADIANS(90-DEGREES(ASIN(AD2002/2000))))*SQRT(2*Basic!$C$4*9.81)*Tool!$B$125*SIN(RADIANS(90-DEGREES(ASIN(AD2002/2000))))*SQRT(2*Basic!$C$4*9.81)*Tool!$B$125)+(COS(RADIANS(90-DEGREES(ASIN(AD2002/2000))))*SQRT(2*Basic!$C$4*9.81)*COS(RADIANS(90-DEGREES(ASIN(AD2002/2000))))*SQRT(2*Basic!$C$4*9.81))))*SIN(RADIANS(AK2002))+(SQRT(((SQRT((SIN(RADIANS(90-DEGREES(ASIN(AD2002/2000))))*SQRT(2*Basic!$C$4*9.81)*Tool!$B$125*SIN(RADIANS(90-DEGREES(ASIN(AD2002/2000))))*SQRT(2*Basic!$C$4*9.81)*Tool!$B$125)+(COS(RADIANS(90-DEGREES(ASIN(AD2002/2000))))*SQRT(2*Basic!$C$4*9.81)*COS(RADIANS(90-DEGREES(ASIN(AD2002/2000))))*SQRT(2*Basic!$C$4*9.81))))*SIN(RADIANS(AK2002))*(SQRT((SIN(RADIANS(90-DEGREES(ASIN(AD2002/2000))))*SQRT(2*Basic!$C$4*9.81)*Tool!$B$125*SIN(RADIANS(90-DEGREES(ASIN(AD2002/2000))))*SQRT(2*Basic!$C$4*9.81)*Tool!$B$125)+(COS(RADIANS(90-DEGREES(ASIN(AD2002/2000))))*SQRT(2*Basic!$C$4*9.81)*COS(RADIANS(90-DEGREES(ASIN(AD2002/2000))))*SQRT(2*Basic!$C$4*9.81))))*SIN(RADIANS(AK2002)))-19.62*(-Basic!$C$3))))*(SQRT((SIN(RADIANS(90-DEGREES(ASIN(AD2002/2000))))*SQRT(2*Basic!$C$4*9.81)*Tool!$B$125*SIN(RADIANS(90-DEGREES(ASIN(AD2002/2000))))*SQRT(2*Basic!$C$4*9.81)*Tool!$B$125)+(COS(RADIANS(90-DEGREES(ASIN(AD2002/2000))))*SQRT(2*Basic!$C$4*9.81)*COS(RADIANS(90-DEGREES(ASIN(AD2002/2000))))*SQRT(2*Basic!$C$4*9.81))))*COS(RADIANS(AK2002))</f>
        <v>2.418778894498477E-16</v>
      </c>
    </row>
  </sheetData>
  <mergeCells count="10">
    <mergeCell ref="W10:X10"/>
    <mergeCell ref="W14:X14"/>
    <mergeCell ref="N1:O1"/>
    <mergeCell ref="Q2:S2"/>
    <mergeCell ref="T2:U2"/>
    <mergeCell ref="AX1:AZ1"/>
    <mergeCell ref="BB1:BC1"/>
    <mergeCell ref="W2:X2"/>
    <mergeCell ref="W6:X6"/>
    <mergeCell ref="G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C813-EB3D-4D8E-8B89-C3ECA3C62B46}">
  <sheetPr codeName="Sheet6"/>
  <dimension ref="A2:E2002"/>
  <sheetViews>
    <sheetView workbookViewId="0">
      <selection activeCell="I2" sqref="I2"/>
    </sheetView>
  </sheetViews>
  <sheetFormatPr defaultRowHeight="15" x14ac:dyDescent="0.3"/>
  <cols>
    <col min="2" max="5" width="14.28515625" style="1" customWidth="1"/>
  </cols>
  <sheetData>
    <row r="2" spans="1:5" ht="45" x14ac:dyDescent="0.3">
      <c r="B2" s="26" t="str">
        <f>Tool!$B$12</f>
        <v>100th Percentile Distance</v>
      </c>
      <c r="C2" s="26" t="str">
        <f>Tool!$B$13</f>
        <v>75th 0Percentile  Distance</v>
      </c>
      <c r="D2" s="26" t="str">
        <f>Tool!$B$14</f>
        <v>50th 0Percentile Distance</v>
      </c>
      <c r="E2" s="26" t="str">
        <f>Tool!B15</f>
        <v>25th 0Percentile Distance</v>
      </c>
    </row>
    <row r="3" spans="1:5" x14ac:dyDescent="0.3">
      <c r="A3">
        <v>1</v>
      </c>
      <c r="B3" s="1">
        <f>Tool!$E$12</f>
        <v>5.8960831264226528</v>
      </c>
      <c r="C3" s="1">
        <f>Tool!$E$13</f>
        <v>5.4808572546400471</v>
      </c>
      <c r="D3" s="1">
        <f>Tool!$E$14</f>
        <v>4.3133318604447162</v>
      </c>
      <c r="E3" s="1">
        <f>Tool!$E$15</f>
        <v>2.5387363045571067</v>
      </c>
    </row>
    <row r="4" spans="1:5" x14ac:dyDescent="0.3">
      <c r="A4">
        <v>2</v>
      </c>
      <c r="B4" s="1">
        <f>Tool!$E$12</f>
        <v>5.8960831264226528</v>
      </c>
      <c r="C4" s="1">
        <f>Tool!$E$13</f>
        <v>5.4808572546400471</v>
      </c>
      <c r="D4" s="1">
        <f>Tool!$E$14</f>
        <v>4.3133318604447162</v>
      </c>
      <c r="E4" s="1">
        <f>Tool!$E$15</f>
        <v>2.5387363045571067</v>
      </c>
    </row>
    <row r="5" spans="1:5" x14ac:dyDescent="0.3">
      <c r="A5">
        <v>3</v>
      </c>
      <c r="B5" s="1">
        <f>Tool!$E$12</f>
        <v>5.8960831264226528</v>
      </c>
      <c r="C5" s="1">
        <f>Tool!$E$13</f>
        <v>5.4808572546400471</v>
      </c>
      <c r="D5" s="1">
        <f>Tool!$E$14</f>
        <v>4.3133318604447162</v>
      </c>
      <c r="E5" s="1">
        <f>Tool!$E$15</f>
        <v>2.5387363045571067</v>
      </c>
    </row>
    <row r="6" spans="1:5" x14ac:dyDescent="0.3">
      <c r="A6">
        <v>4</v>
      </c>
      <c r="B6" s="1">
        <f>Tool!$E$12</f>
        <v>5.8960831264226528</v>
      </c>
      <c r="C6" s="1">
        <f>Tool!$E$13</f>
        <v>5.4808572546400471</v>
      </c>
      <c r="D6" s="1">
        <f>Tool!$E$14</f>
        <v>4.3133318604447162</v>
      </c>
      <c r="E6" s="1">
        <f>Tool!$E$15</f>
        <v>2.5387363045571067</v>
      </c>
    </row>
    <row r="7" spans="1:5" x14ac:dyDescent="0.3">
      <c r="A7">
        <v>5</v>
      </c>
      <c r="B7" s="1">
        <f>Tool!$E$12</f>
        <v>5.8960831264226528</v>
      </c>
      <c r="C7" s="1">
        <f>Tool!$E$13</f>
        <v>5.4808572546400471</v>
      </c>
      <c r="D7" s="1">
        <f>Tool!$E$14</f>
        <v>4.3133318604447162</v>
      </c>
      <c r="E7" s="1">
        <f>Tool!$E$15</f>
        <v>2.5387363045571067</v>
      </c>
    </row>
    <row r="8" spans="1:5" x14ac:dyDescent="0.3">
      <c r="A8">
        <v>6</v>
      </c>
      <c r="B8" s="1">
        <f>Tool!$E$12</f>
        <v>5.8960831264226528</v>
      </c>
      <c r="C8" s="1">
        <f>Tool!$E$13</f>
        <v>5.4808572546400471</v>
      </c>
      <c r="D8" s="1">
        <f>Tool!$E$14</f>
        <v>4.3133318604447162</v>
      </c>
      <c r="E8" s="1">
        <f>Tool!$E$15</f>
        <v>2.5387363045571067</v>
      </c>
    </row>
    <row r="9" spans="1:5" x14ac:dyDescent="0.3">
      <c r="A9">
        <v>7</v>
      </c>
      <c r="B9" s="1">
        <f>Tool!$E$12</f>
        <v>5.8960831264226528</v>
      </c>
      <c r="C9" s="1">
        <f>Tool!$E$13</f>
        <v>5.4808572546400471</v>
      </c>
      <c r="D9" s="1">
        <f>Tool!$E$14</f>
        <v>4.3133318604447162</v>
      </c>
      <c r="E9" s="1">
        <f>Tool!$E$15</f>
        <v>2.5387363045571067</v>
      </c>
    </row>
    <row r="10" spans="1:5" x14ac:dyDescent="0.3">
      <c r="A10">
        <v>8</v>
      </c>
      <c r="B10" s="1">
        <f>Tool!$E$12</f>
        <v>5.8960831264226528</v>
      </c>
      <c r="C10" s="1">
        <f>Tool!$E$13</f>
        <v>5.4808572546400471</v>
      </c>
      <c r="D10" s="1">
        <f>Tool!$E$14</f>
        <v>4.3133318604447162</v>
      </c>
      <c r="E10" s="1">
        <f>Tool!$E$15</f>
        <v>2.5387363045571067</v>
      </c>
    </row>
    <row r="11" spans="1:5" x14ac:dyDescent="0.3">
      <c r="A11">
        <v>9</v>
      </c>
      <c r="B11" s="1">
        <f>Tool!$E$12</f>
        <v>5.8960831264226528</v>
      </c>
      <c r="C11" s="1">
        <f>Tool!$E$13</f>
        <v>5.4808572546400471</v>
      </c>
      <c r="D11" s="1">
        <f>Tool!$E$14</f>
        <v>4.3133318604447162</v>
      </c>
      <c r="E11" s="1">
        <f>Tool!$E$15</f>
        <v>2.5387363045571067</v>
      </c>
    </row>
    <row r="12" spans="1:5" x14ac:dyDescent="0.3">
      <c r="A12">
        <v>10</v>
      </c>
      <c r="B12" s="1">
        <f>Tool!$E$12</f>
        <v>5.8960831264226528</v>
      </c>
      <c r="C12" s="1">
        <f>Tool!$E$13</f>
        <v>5.4808572546400471</v>
      </c>
      <c r="D12" s="1">
        <f>Tool!$E$14</f>
        <v>4.3133318604447162</v>
      </c>
      <c r="E12" s="1">
        <f>Tool!$E$15</f>
        <v>2.5387363045571067</v>
      </c>
    </row>
    <row r="13" spans="1:5" x14ac:dyDescent="0.3">
      <c r="A13">
        <v>11</v>
      </c>
      <c r="B13" s="1">
        <f>Tool!$E$12</f>
        <v>5.8960831264226528</v>
      </c>
      <c r="C13" s="1">
        <f>Tool!$E$13</f>
        <v>5.4808572546400471</v>
      </c>
      <c r="D13" s="1">
        <f>Tool!$E$14</f>
        <v>4.3133318604447162</v>
      </c>
      <c r="E13" s="1">
        <f>Tool!$E$15</f>
        <v>2.5387363045571067</v>
      </c>
    </row>
    <row r="14" spans="1:5" x14ac:dyDescent="0.3">
      <c r="A14">
        <v>12</v>
      </c>
      <c r="B14" s="1">
        <f>Tool!$E$12</f>
        <v>5.8960831264226528</v>
      </c>
      <c r="C14" s="1">
        <f>Tool!$E$13</f>
        <v>5.4808572546400471</v>
      </c>
      <c r="D14" s="1">
        <f>Tool!$E$14</f>
        <v>4.3133318604447162</v>
      </c>
      <c r="E14" s="1">
        <f>Tool!$E$15</f>
        <v>2.5387363045571067</v>
      </c>
    </row>
    <row r="15" spans="1:5" x14ac:dyDescent="0.3">
      <c r="A15">
        <v>13</v>
      </c>
      <c r="B15" s="1">
        <f>Tool!$E$12</f>
        <v>5.8960831264226528</v>
      </c>
      <c r="C15" s="1">
        <f>Tool!$E$13</f>
        <v>5.4808572546400471</v>
      </c>
      <c r="D15" s="1">
        <f>Tool!$E$14</f>
        <v>4.3133318604447162</v>
      </c>
      <c r="E15" s="1">
        <f>Tool!$E$15</f>
        <v>2.5387363045571067</v>
      </c>
    </row>
    <row r="16" spans="1:5" x14ac:dyDescent="0.3">
      <c r="A16">
        <v>14</v>
      </c>
      <c r="B16" s="1">
        <f>Tool!$E$12</f>
        <v>5.8960831264226528</v>
      </c>
      <c r="C16" s="1">
        <f>Tool!$E$13</f>
        <v>5.4808572546400471</v>
      </c>
      <c r="D16" s="1">
        <f>Tool!$E$14</f>
        <v>4.3133318604447162</v>
      </c>
      <c r="E16" s="1">
        <f>Tool!$E$15</f>
        <v>2.5387363045571067</v>
      </c>
    </row>
    <row r="17" spans="1:5" x14ac:dyDescent="0.3">
      <c r="A17">
        <v>15</v>
      </c>
      <c r="B17" s="1">
        <f>Tool!$E$12</f>
        <v>5.8960831264226528</v>
      </c>
      <c r="C17" s="1">
        <f>Tool!$E$13</f>
        <v>5.4808572546400471</v>
      </c>
      <c r="D17" s="1">
        <f>Tool!$E$14</f>
        <v>4.3133318604447162</v>
      </c>
      <c r="E17" s="1">
        <f>Tool!$E$15</f>
        <v>2.5387363045571067</v>
      </c>
    </row>
    <row r="18" spans="1:5" x14ac:dyDescent="0.3">
      <c r="A18">
        <v>16</v>
      </c>
      <c r="B18" s="1">
        <f>Tool!$E$12</f>
        <v>5.8960831264226528</v>
      </c>
      <c r="C18" s="1">
        <f>Tool!$E$13</f>
        <v>5.4808572546400471</v>
      </c>
      <c r="D18" s="1">
        <f>Tool!$E$14</f>
        <v>4.3133318604447162</v>
      </c>
      <c r="E18" s="1">
        <f>Tool!$E$15</f>
        <v>2.5387363045571067</v>
      </c>
    </row>
    <row r="19" spans="1:5" x14ac:dyDescent="0.3">
      <c r="A19">
        <v>17</v>
      </c>
      <c r="B19" s="1">
        <f>Tool!$E$12</f>
        <v>5.8960831264226528</v>
      </c>
      <c r="C19" s="1">
        <f>Tool!$E$13</f>
        <v>5.4808572546400471</v>
      </c>
      <c r="D19" s="1">
        <f>Tool!$E$14</f>
        <v>4.3133318604447162</v>
      </c>
      <c r="E19" s="1">
        <f>Tool!$E$15</f>
        <v>2.5387363045571067</v>
      </c>
    </row>
    <row r="20" spans="1:5" x14ac:dyDescent="0.3">
      <c r="A20">
        <v>18</v>
      </c>
      <c r="B20" s="1">
        <f>Tool!$E$12</f>
        <v>5.8960831264226528</v>
      </c>
      <c r="C20" s="1">
        <f>Tool!$E$13</f>
        <v>5.4808572546400471</v>
      </c>
      <c r="D20" s="1">
        <f>Tool!$E$14</f>
        <v>4.3133318604447162</v>
      </c>
      <c r="E20" s="1">
        <f>Tool!$E$15</f>
        <v>2.5387363045571067</v>
      </c>
    </row>
    <row r="21" spans="1:5" x14ac:dyDescent="0.3">
      <c r="A21">
        <v>19</v>
      </c>
      <c r="B21" s="1">
        <f>Tool!$E$12</f>
        <v>5.8960831264226528</v>
      </c>
      <c r="C21" s="1">
        <f>Tool!$E$13</f>
        <v>5.4808572546400471</v>
      </c>
      <c r="D21" s="1">
        <f>Tool!$E$14</f>
        <v>4.3133318604447162</v>
      </c>
      <c r="E21" s="1">
        <f>Tool!$E$15</f>
        <v>2.5387363045571067</v>
      </c>
    </row>
    <row r="22" spans="1:5" x14ac:dyDescent="0.3">
      <c r="A22">
        <v>20</v>
      </c>
      <c r="B22" s="1">
        <f>Tool!$E$12</f>
        <v>5.8960831264226528</v>
      </c>
      <c r="C22" s="1">
        <f>Tool!$E$13</f>
        <v>5.4808572546400471</v>
      </c>
      <c r="D22" s="1">
        <f>Tool!$E$14</f>
        <v>4.3133318604447162</v>
      </c>
      <c r="E22" s="1">
        <f>Tool!$E$15</f>
        <v>2.5387363045571067</v>
      </c>
    </row>
    <row r="23" spans="1:5" x14ac:dyDescent="0.3">
      <c r="A23">
        <v>21</v>
      </c>
      <c r="B23" s="1">
        <f>Tool!$E$12</f>
        <v>5.8960831264226528</v>
      </c>
      <c r="C23" s="1">
        <f>Tool!$E$13</f>
        <v>5.4808572546400471</v>
      </c>
      <c r="D23" s="1">
        <f>Tool!$E$14</f>
        <v>4.3133318604447162</v>
      </c>
      <c r="E23" s="1">
        <f>Tool!$E$15</f>
        <v>2.5387363045571067</v>
      </c>
    </row>
    <row r="24" spans="1:5" x14ac:dyDescent="0.3">
      <c r="A24">
        <v>22</v>
      </c>
      <c r="B24" s="1">
        <f>Tool!$E$12</f>
        <v>5.8960831264226528</v>
      </c>
      <c r="C24" s="1">
        <f>Tool!$E$13</f>
        <v>5.4808572546400471</v>
      </c>
      <c r="D24" s="1">
        <f>Tool!$E$14</f>
        <v>4.3133318604447162</v>
      </c>
      <c r="E24" s="1">
        <f>Tool!$E$15</f>
        <v>2.5387363045571067</v>
      </c>
    </row>
    <row r="25" spans="1:5" x14ac:dyDescent="0.3">
      <c r="A25">
        <v>23</v>
      </c>
      <c r="B25" s="1">
        <f>Tool!$E$12</f>
        <v>5.8960831264226528</v>
      </c>
      <c r="C25" s="1">
        <f>Tool!$E$13</f>
        <v>5.4808572546400471</v>
      </c>
      <c r="D25" s="1">
        <f>Tool!$E$14</f>
        <v>4.3133318604447162</v>
      </c>
      <c r="E25" s="1">
        <f>Tool!$E$15</f>
        <v>2.5387363045571067</v>
      </c>
    </row>
    <row r="26" spans="1:5" x14ac:dyDescent="0.3">
      <c r="A26">
        <v>24</v>
      </c>
      <c r="B26" s="1">
        <f>Tool!$E$12</f>
        <v>5.8960831264226528</v>
      </c>
      <c r="C26" s="1">
        <f>Tool!$E$13</f>
        <v>5.4808572546400471</v>
      </c>
      <c r="D26" s="1">
        <f>Tool!$E$14</f>
        <v>4.3133318604447162</v>
      </c>
      <c r="E26" s="1">
        <f>Tool!$E$15</f>
        <v>2.5387363045571067</v>
      </c>
    </row>
    <row r="27" spans="1:5" x14ac:dyDescent="0.3">
      <c r="A27">
        <v>25</v>
      </c>
      <c r="B27" s="1">
        <f>Tool!$E$12</f>
        <v>5.8960831264226528</v>
      </c>
      <c r="C27" s="1">
        <f>Tool!$E$13</f>
        <v>5.4808572546400471</v>
      </c>
      <c r="D27" s="1">
        <f>Tool!$E$14</f>
        <v>4.3133318604447162</v>
      </c>
      <c r="E27" s="1">
        <f>Tool!$E$15</f>
        <v>2.5387363045571067</v>
      </c>
    </row>
    <row r="28" spans="1:5" x14ac:dyDescent="0.3">
      <c r="A28">
        <v>26</v>
      </c>
      <c r="B28" s="1">
        <f>Tool!$E$12</f>
        <v>5.8960831264226528</v>
      </c>
      <c r="C28" s="1">
        <f>Tool!$E$13</f>
        <v>5.4808572546400471</v>
      </c>
      <c r="D28" s="1">
        <f>Tool!$E$14</f>
        <v>4.3133318604447162</v>
      </c>
      <c r="E28" s="1">
        <f>Tool!$E$15</f>
        <v>2.5387363045571067</v>
      </c>
    </row>
    <row r="29" spans="1:5" x14ac:dyDescent="0.3">
      <c r="A29">
        <v>27</v>
      </c>
      <c r="B29" s="1">
        <f>Tool!$E$12</f>
        <v>5.8960831264226528</v>
      </c>
      <c r="C29" s="1">
        <f>Tool!$E$13</f>
        <v>5.4808572546400471</v>
      </c>
      <c r="D29" s="1">
        <f>Tool!$E$14</f>
        <v>4.3133318604447162</v>
      </c>
      <c r="E29" s="1">
        <f>Tool!$E$15</f>
        <v>2.5387363045571067</v>
      </c>
    </row>
    <row r="30" spans="1:5" x14ac:dyDescent="0.3">
      <c r="A30">
        <v>28</v>
      </c>
      <c r="B30" s="1">
        <f>Tool!$E$12</f>
        <v>5.8960831264226528</v>
      </c>
      <c r="C30" s="1">
        <f>Tool!$E$13</f>
        <v>5.4808572546400471</v>
      </c>
      <c r="D30" s="1">
        <f>Tool!$E$14</f>
        <v>4.3133318604447162</v>
      </c>
      <c r="E30" s="1">
        <f>Tool!$E$15</f>
        <v>2.5387363045571067</v>
      </c>
    </row>
    <row r="31" spans="1:5" x14ac:dyDescent="0.3">
      <c r="A31">
        <v>29</v>
      </c>
      <c r="B31" s="1">
        <f>Tool!$E$12</f>
        <v>5.8960831264226528</v>
      </c>
      <c r="C31" s="1">
        <f>Tool!$E$13</f>
        <v>5.4808572546400471</v>
      </c>
      <c r="D31" s="1">
        <f>Tool!$E$14</f>
        <v>4.3133318604447162</v>
      </c>
      <c r="E31" s="1">
        <f>Tool!$E$15</f>
        <v>2.5387363045571067</v>
      </c>
    </row>
    <row r="32" spans="1:5" x14ac:dyDescent="0.3">
      <c r="A32">
        <v>30</v>
      </c>
      <c r="B32" s="1">
        <f>Tool!$E$12</f>
        <v>5.8960831264226528</v>
      </c>
      <c r="C32" s="1">
        <f>Tool!$E$13</f>
        <v>5.4808572546400471</v>
      </c>
      <c r="D32" s="1">
        <f>Tool!$E$14</f>
        <v>4.3133318604447162</v>
      </c>
      <c r="E32" s="1">
        <f>Tool!$E$15</f>
        <v>2.5387363045571067</v>
      </c>
    </row>
    <row r="33" spans="1:5" x14ac:dyDescent="0.3">
      <c r="A33">
        <v>31</v>
      </c>
      <c r="B33" s="1">
        <f>Tool!$E$12</f>
        <v>5.8960831264226528</v>
      </c>
      <c r="C33" s="1">
        <f>Tool!$E$13</f>
        <v>5.4808572546400471</v>
      </c>
      <c r="D33" s="1">
        <f>Tool!$E$14</f>
        <v>4.3133318604447162</v>
      </c>
      <c r="E33" s="1">
        <f>Tool!$E$15</f>
        <v>2.5387363045571067</v>
      </c>
    </row>
    <row r="34" spans="1:5" x14ac:dyDescent="0.3">
      <c r="A34">
        <v>32</v>
      </c>
      <c r="B34" s="1">
        <f>Tool!$E$12</f>
        <v>5.8960831264226528</v>
      </c>
      <c r="C34" s="1">
        <f>Tool!$E$13</f>
        <v>5.4808572546400471</v>
      </c>
      <c r="D34" s="1">
        <f>Tool!$E$14</f>
        <v>4.3133318604447162</v>
      </c>
      <c r="E34" s="1">
        <f>Tool!$E$15</f>
        <v>2.5387363045571067</v>
      </c>
    </row>
    <row r="35" spans="1:5" x14ac:dyDescent="0.3">
      <c r="A35">
        <v>33</v>
      </c>
      <c r="B35" s="1">
        <f>Tool!$E$12</f>
        <v>5.8960831264226528</v>
      </c>
      <c r="C35" s="1">
        <f>Tool!$E$13</f>
        <v>5.4808572546400471</v>
      </c>
      <c r="D35" s="1">
        <f>Tool!$E$14</f>
        <v>4.3133318604447162</v>
      </c>
      <c r="E35" s="1">
        <f>Tool!$E$15</f>
        <v>2.5387363045571067</v>
      </c>
    </row>
    <row r="36" spans="1:5" x14ac:dyDescent="0.3">
      <c r="A36">
        <v>34</v>
      </c>
      <c r="B36" s="1">
        <f>Tool!$E$12</f>
        <v>5.8960831264226528</v>
      </c>
      <c r="C36" s="1">
        <f>Tool!$E$13</f>
        <v>5.4808572546400471</v>
      </c>
      <c r="D36" s="1">
        <f>Tool!$E$14</f>
        <v>4.3133318604447162</v>
      </c>
      <c r="E36" s="1">
        <f>Tool!$E$15</f>
        <v>2.5387363045571067</v>
      </c>
    </row>
    <row r="37" spans="1:5" x14ac:dyDescent="0.3">
      <c r="A37">
        <v>35</v>
      </c>
      <c r="B37" s="1">
        <f>Tool!$E$12</f>
        <v>5.8960831264226528</v>
      </c>
      <c r="C37" s="1">
        <f>Tool!$E$13</f>
        <v>5.4808572546400471</v>
      </c>
      <c r="D37" s="1">
        <f>Tool!$E$14</f>
        <v>4.3133318604447162</v>
      </c>
      <c r="E37" s="1">
        <f>Tool!$E$15</f>
        <v>2.5387363045571067</v>
      </c>
    </row>
    <row r="38" spans="1:5" x14ac:dyDescent="0.3">
      <c r="A38">
        <v>36</v>
      </c>
      <c r="B38" s="1">
        <f>Tool!$E$12</f>
        <v>5.8960831264226528</v>
      </c>
      <c r="C38" s="1">
        <f>Tool!$E$13</f>
        <v>5.4808572546400471</v>
      </c>
      <c r="D38" s="1">
        <f>Tool!$E$14</f>
        <v>4.3133318604447162</v>
      </c>
      <c r="E38" s="1">
        <f>Tool!$E$15</f>
        <v>2.5387363045571067</v>
      </c>
    </row>
    <row r="39" spans="1:5" x14ac:dyDescent="0.3">
      <c r="A39">
        <v>37</v>
      </c>
      <c r="B39" s="1">
        <f>Tool!$E$12</f>
        <v>5.8960831264226528</v>
      </c>
      <c r="C39" s="1">
        <f>Tool!$E$13</f>
        <v>5.4808572546400471</v>
      </c>
      <c r="D39" s="1">
        <f>Tool!$E$14</f>
        <v>4.3133318604447162</v>
      </c>
      <c r="E39" s="1">
        <f>Tool!$E$15</f>
        <v>2.5387363045571067</v>
      </c>
    </row>
    <row r="40" spans="1:5" x14ac:dyDescent="0.3">
      <c r="A40">
        <v>38</v>
      </c>
      <c r="B40" s="1">
        <f>Tool!$E$12</f>
        <v>5.8960831264226528</v>
      </c>
      <c r="C40" s="1">
        <f>Tool!$E$13</f>
        <v>5.4808572546400471</v>
      </c>
      <c r="D40" s="1">
        <f>Tool!$E$14</f>
        <v>4.3133318604447162</v>
      </c>
      <c r="E40" s="1">
        <f>Tool!$E$15</f>
        <v>2.5387363045571067</v>
      </c>
    </row>
    <row r="41" spans="1:5" x14ac:dyDescent="0.3">
      <c r="A41">
        <v>39</v>
      </c>
      <c r="B41" s="1">
        <f>Tool!$E$12</f>
        <v>5.8960831264226528</v>
      </c>
      <c r="C41" s="1">
        <f>Tool!$E$13</f>
        <v>5.4808572546400471</v>
      </c>
      <c r="D41" s="1">
        <f>Tool!$E$14</f>
        <v>4.3133318604447162</v>
      </c>
      <c r="E41" s="1">
        <f>Tool!$E$15</f>
        <v>2.5387363045571067</v>
      </c>
    </row>
    <row r="42" spans="1:5" x14ac:dyDescent="0.3">
      <c r="A42">
        <v>40</v>
      </c>
      <c r="B42" s="1">
        <f>Tool!$E$12</f>
        <v>5.8960831264226528</v>
      </c>
      <c r="C42" s="1">
        <f>Tool!$E$13</f>
        <v>5.4808572546400471</v>
      </c>
      <c r="D42" s="1">
        <f>Tool!$E$14</f>
        <v>4.3133318604447162</v>
      </c>
      <c r="E42" s="1">
        <f>Tool!$E$15</f>
        <v>2.5387363045571067</v>
      </c>
    </row>
    <row r="43" spans="1:5" x14ac:dyDescent="0.3">
      <c r="A43">
        <v>41</v>
      </c>
      <c r="B43" s="1">
        <f>Tool!$E$12</f>
        <v>5.8960831264226528</v>
      </c>
      <c r="C43" s="1">
        <f>Tool!$E$13</f>
        <v>5.4808572546400471</v>
      </c>
      <c r="D43" s="1">
        <f>Tool!$E$14</f>
        <v>4.3133318604447162</v>
      </c>
      <c r="E43" s="1">
        <f>Tool!$E$15</f>
        <v>2.5387363045571067</v>
      </c>
    </row>
    <row r="44" spans="1:5" x14ac:dyDescent="0.3">
      <c r="A44">
        <v>42</v>
      </c>
      <c r="B44" s="1">
        <f>Tool!$E$12</f>
        <v>5.8960831264226528</v>
      </c>
      <c r="C44" s="1">
        <f>Tool!$E$13</f>
        <v>5.4808572546400471</v>
      </c>
      <c r="D44" s="1">
        <f>Tool!$E$14</f>
        <v>4.3133318604447162</v>
      </c>
      <c r="E44" s="1">
        <f>Tool!$E$15</f>
        <v>2.5387363045571067</v>
      </c>
    </row>
    <row r="45" spans="1:5" x14ac:dyDescent="0.3">
      <c r="A45">
        <v>43</v>
      </c>
      <c r="B45" s="1">
        <f>Tool!$E$12</f>
        <v>5.8960831264226528</v>
      </c>
      <c r="C45" s="1">
        <f>Tool!$E$13</f>
        <v>5.4808572546400471</v>
      </c>
      <c r="D45" s="1">
        <f>Tool!$E$14</f>
        <v>4.3133318604447162</v>
      </c>
      <c r="E45" s="1">
        <f>Tool!$E$15</f>
        <v>2.5387363045571067</v>
      </c>
    </row>
    <row r="46" spans="1:5" x14ac:dyDescent="0.3">
      <c r="A46">
        <v>44</v>
      </c>
      <c r="B46" s="1">
        <f>Tool!$E$12</f>
        <v>5.8960831264226528</v>
      </c>
      <c r="C46" s="1">
        <f>Tool!$E$13</f>
        <v>5.4808572546400471</v>
      </c>
      <c r="D46" s="1">
        <f>Tool!$E$14</f>
        <v>4.3133318604447162</v>
      </c>
      <c r="E46" s="1">
        <f>Tool!$E$15</f>
        <v>2.5387363045571067</v>
      </c>
    </row>
    <row r="47" spans="1:5" x14ac:dyDescent="0.3">
      <c r="A47">
        <v>45</v>
      </c>
      <c r="B47" s="1">
        <f>Tool!$E$12</f>
        <v>5.8960831264226528</v>
      </c>
      <c r="C47" s="1">
        <f>Tool!$E$13</f>
        <v>5.4808572546400471</v>
      </c>
      <c r="D47" s="1">
        <f>Tool!$E$14</f>
        <v>4.3133318604447162</v>
      </c>
      <c r="E47" s="1">
        <f>Tool!$E$15</f>
        <v>2.5387363045571067</v>
      </c>
    </row>
    <row r="48" spans="1:5" x14ac:dyDescent="0.3">
      <c r="A48">
        <v>46</v>
      </c>
      <c r="B48" s="1">
        <f>Tool!$E$12</f>
        <v>5.8960831264226528</v>
      </c>
      <c r="C48" s="1">
        <f>Tool!$E$13</f>
        <v>5.4808572546400471</v>
      </c>
      <c r="D48" s="1">
        <f>Tool!$E$14</f>
        <v>4.3133318604447162</v>
      </c>
      <c r="E48" s="1">
        <f>Tool!$E$15</f>
        <v>2.5387363045571067</v>
      </c>
    </row>
    <row r="49" spans="1:5" x14ac:dyDescent="0.3">
      <c r="A49">
        <v>47</v>
      </c>
      <c r="B49" s="1">
        <f>Tool!$E$12</f>
        <v>5.8960831264226528</v>
      </c>
      <c r="C49" s="1">
        <f>Tool!$E$13</f>
        <v>5.4808572546400471</v>
      </c>
      <c r="D49" s="1">
        <f>Tool!$E$14</f>
        <v>4.3133318604447162</v>
      </c>
      <c r="E49" s="1">
        <f>Tool!$E$15</f>
        <v>2.5387363045571067</v>
      </c>
    </row>
    <row r="50" spans="1:5" x14ac:dyDescent="0.3">
      <c r="A50">
        <v>48</v>
      </c>
      <c r="B50" s="1">
        <f>Tool!$E$12</f>
        <v>5.8960831264226528</v>
      </c>
      <c r="C50" s="1">
        <f>Tool!$E$13</f>
        <v>5.4808572546400471</v>
      </c>
      <c r="D50" s="1">
        <f>Tool!$E$14</f>
        <v>4.3133318604447162</v>
      </c>
      <c r="E50" s="1">
        <f>Tool!$E$15</f>
        <v>2.5387363045571067</v>
      </c>
    </row>
    <row r="51" spans="1:5" x14ac:dyDescent="0.3">
      <c r="A51">
        <v>49</v>
      </c>
      <c r="B51" s="1">
        <f>Tool!$E$12</f>
        <v>5.8960831264226528</v>
      </c>
      <c r="C51" s="1">
        <f>Tool!$E$13</f>
        <v>5.4808572546400471</v>
      </c>
      <c r="D51" s="1">
        <f>Tool!$E$14</f>
        <v>4.3133318604447162</v>
      </c>
      <c r="E51" s="1">
        <f>Tool!$E$15</f>
        <v>2.5387363045571067</v>
      </c>
    </row>
    <row r="52" spans="1:5" x14ac:dyDescent="0.3">
      <c r="A52">
        <v>50</v>
      </c>
      <c r="B52" s="1">
        <f>Tool!$E$12</f>
        <v>5.8960831264226528</v>
      </c>
      <c r="C52" s="1">
        <f>Tool!$E$13</f>
        <v>5.4808572546400471</v>
      </c>
      <c r="D52" s="1">
        <f>Tool!$E$14</f>
        <v>4.3133318604447162</v>
      </c>
      <c r="E52" s="1">
        <f>Tool!$E$15</f>
        <v>2.5387363045571067</v>
      </c>
    </row>
    <row r="53" spans="1:5" x14ac:dyDescent="0.3">
      <c r="A53">
        <v>51</v>
      </c>
      <c r="B53" s="1">
        <f>Tool!$E$12</f>
        <v>5.8960831264226528</v>
      </c>
      <c r="C53" s="1">
        <f>Tool!$E$13</f>
        <v>5.4808572546400471</v>
      </c>
      <c r="D53" s="1">
        <f>Tool!$E$14</f>
        <v>4.3133318604447162</v>
      </c>
      <c r="E53" s="1">
        <f>Tool!$E$15</f>
        <v>2.5387363045571067</v>
      </c>
    </row>
    <row r="54" spans="1:5" x14ac:dyDescent="0.3">
      <c r="A54">
        <v>52</v>
      </c>
      <c r="B54" s="1">
        <f>Tool!$E$12</f>
        <v>5.8960831264226528</v>
      </c>
      <c r="C54" s="1">
        <f>Tool!$E$13</f>
        <v>5.4808572546400471</v>
      </c>
      <c r="D54" s="1">
        <f>Tool!$E$14</f>
        <v>4.3133318604447162</v>
      </c>
      <c r="E54" s="1">
        <f>Tool!$E$15</f>
        <v>2.5387363045571067</v>
      </c>
    </row>
    <row r="55" spans="1:5" x14ac:dyDescent="0.3">
      <c r="A55">
        <v>53</v>
      </c>
      <c r="B55" s="1">
        <f>Tool!$E$12</f>
        <v>5.8960831264226528</v>
      </c>
      <c r="C55" s="1">
        <f>Tool!$E$13</f>
        <v>5.4808572546400471</v>
      </c>
      <c r="D55" s="1">
        <f>Tool!$E$14</f>
        <v>4.3133318604447162</v>
      </c>
      <c r="E55" s="1">
        <f>Tool!$E$15</f>
        <v>2.5387363045571067</v>
      </c>
    </row>
    <row r="56" spans="1:5" x14ac:dyDescent="0.3">
      <c r="A56">
        <v>54</v>
      </c>
      <c r="B56" s="1">
        <f>Tool!$E$12</f>
        <v>5.8960831264226528</v>
      </c>
      <c r="C56" s="1">
        <f>Tool!$E$13</f>
        <v>5.4808572546400471</v>
      </c>
      <c r="D56" s="1">
        <f>Tool!$E$14</f>
        <v>4.3133318604447162</v>
      </c>
      <c r="E56" s="1">
        <f>Tool!$E$15</f>
        <v>2.5387363045571067</v>
      </c>
    </row>
    <row r="57" spans="1:5" x14ac:dyDescent="0.3">
      <c r="A57">
        <v>55</v>
      </c>
      <c r="B57" s="1">
        <f>Tool!$E$12</f>
        <v>5.8960831264226528</v>
      </c>
      <c r="C57" s="1">
        <f>Tool!$E$13</f>
        <v>5.4808572546400471</v>
      </c>
      <c r="D57" s="1">
        <f>Tool!$E$14</f>
        <v>4.3133318604447162</v>
      </c>
      <c r="E57" s="1">
        <f>Tool!$E$15</f>
        <v>2.5387363045571067</v>
      </c>
    </row>
    <row r="58" spans="1:5" x14ac:dyDescent="0.3">
      <c r="A58">
        <v>56</v>
      </c>
      <c r="B58" s="1">
        <f>Tool!$E$12</f>
        <v>5.8960831264226528</v>
      </c>
      <c r="C58" s="1">
        <f>Tool!$E$13</f>
        <v>5.4808572546400471</v>
      </c>
      <c r="D58" s="1">
        <f>Tool!$E$14</f>
        <v>4.3133318604447162</v>
      </c>
      <c r="E58" s="1">
        <f>Tool!$E$15</f>
        <v>2.5387363045571067</v>
      </c>
    </row>
    <row r="59" spans="1:5" x14ac:dyDescent="0.3">
      <c r="A59">
        <v>57</v>
      </c>
      <c r="B59" s="1">
        <f>Tool!$E$12</f>
        <v>5.8960831264226528</v>
      </c>
      <c r="C59" s="1">
        <f>Tool!$E$13</f>
        <v>5.4808572546400471</v>
      </c>
      <c r="D59" s="1">
        <f>Tool!$E$14</f>
        <v>4.3133318604447162</v>
      </c>
      <c r="E59" s="1">
        <f>Tool!$E$15</f>
        <v>2.5387363045571067</v>
      </c>
    </row>
    <row r="60" spans="1:5" x14ac:dyDescent="0.3">
      <c r="A60">
        <v>58</v>
      </c>
      <c r="B60" s="1">
        <f>Tool!$E$12</f>
        <v>5.8960831264226528</v>
      </c>
      <c r="C60" s="1">
        <f>Tool!$E$13</f>
        <v>5.4808572546400471</v>
      </c>
      <c r="D60" s="1">
        <f>Tool!$E$14</f>
        <v>4.3133318604447162</v>
      </c>
      <c r="E60" s="1">
        <f>Tool!$E$15</f>
        <v>2.5387363045571067</v>
      </c>
    </row>
    <row r="61" spans="1:5" x14ac:dyDescent="0.3">
      <c r="A61">
        <v>59</v>
      </c>
      <c r="B61" s="1">
        <f>Tool!$E$12</f>
        <v>5.8960831264226528</v>
      </c>
      <c r="C61" s="1">
        <f>Tool!$E$13</f>
        <v>5.4808572546400471</v>
      </c>
      <c r="D61" s="1">
        <f>Tool!$E$14</f>
        <v>4.3133318604447162</v>
      </c>
      <c r="E61" s="1">
        <f>Tool!$E$15</f>
        <v>2.5387363045571067</v>
      </c>
    </row>
    <row r="62" spans="1:5" x14ac:dyDescent="0.3">
      <c r="A62">
        <v>60</v>
      </c>
      <c r="B62" s="1">
        <f>Tool!$E$12</f>
        <v>5.8960831264226528</v>
      </c>
      <c r="C62" s="1">
        <f>Tool!$E$13</f>
        <v>5.4808572546400471</v>
      </c>
      <c r="D62" s="1">
        <f>Tool!$E$14</f>
        <v>4.3133318604447162</v>
      </c>
      <c r="E62" s="1">
        <f>Tool!$E$15</f>
        <v>2.5387363045571067</v>
      </c>
    </row>
    <row r="63" spans="1:5" x14ac:dyDescent="0.3">
      <c r="A63">
        <v>61</v>
      </c>
      <c r="B63" s="1">
        <f>Tool!$E$12</f>
        <v>5.8960831264226528</v>
      </c>
      <c r="C63" s="1">
        <f>Tool!$E$13</f>
        <v>5.4808572546400471</v>
      </c>
      <c r="D63" s="1">
        <f>Tool!$E$14</f>
        <v>4.3133318604447162</v>
      </c>
      <c r="E63" s="1">
        <f>Tool!$E$15</f>
        <v>2.5387363045571067</v>
      </c>
    </row>
    <row r="64" spans="1:5" x14ac:dyDescent="0.3">
      <c r="A64">
        <v>62</v>
      </c>
      <c r="B64" s="1">
        <f>Tool!$E$12</f>
        <v>5.8960831264226528</v>
      </c>
      <c r="C64" s="1">
        <f>Tool!$E$13</f>
        <v>5.4808572546400471</v>
      </c>
      <c r="D64" s="1">
        <f>Tool!$E$14</f>
        <v>4.3133318604447162</v>
      </c>
      <c r="E64" s="1">
        <f>Tool!$E$15</f>
        <v>2.5387363045571067</v>
      </c>
    </row>
    <row r="65" spans="1:5" x14ac:dyDescent="0.3">
      <c r="A65">
        <v>63</v>
      </c>
      <c r="B65" s="1">
        <f>Tool!$E$12</f>
        <v>5.8960831264226528</v>
      </c>
      <c r="C65" s="1">
        <f>Tool!$E$13</f>
        <v>5.4808572546400471</v>
      </c>
      <c r="D65" s="1">
        <f>Tool!$E$14</f>
        <v>4.3133318604447162</v>
      </c>
      <c r="E65" s="1">
        <f>Tool!$E$15</f>
        <v>2.5387363045571067</v>
      </c>
    </row>
    <row r="66" spans="1:5" x14ac:dyDescent="0.3">
      <c r="A66">
        <v>64</v>
      </c>
      <c r="B66" s="1">
        <f>Tool!$E$12</f>
        <v>5.8960831264226528</v>
      </c>
      <c r="C66" s="1">
        <f>Tool!$E$13</f>
        <v>5.4808572546400471</v>
      </c>
      <c r="D66" s="1">
        <f>Tool!$E$14</f>
        <v>4.3133318604447162</v>
      </c>
      <c r="E66" s="1">
        <f>Tool!$E$15</f>
        <v>2.5387363045571067</v>
      </c>
    </row>
    <row r="67" spans="1:5" x14ac:dyDescent="0.3">
      <c r="A67">
        <v>65</v>
      </c>
      <c r="B67" s="1">
        <f>Tool!$E$12</f>
        <v>5.8960831264226528</v>
      </c>
      <c r="C67" s="1">
        <f>Tool!$E$13</f>
        <v>5.4808572546400471</v>
      </c>
      <c r="D67" s="1">
        <f>Tool!$E$14</f>
        <v>4.3133318604447162</v>
      </c>
      <c r="E67" s="1">
        <f>Tool!$E$15</f>
        <v>2.5387363045571067</v>
      </c>
    </row>
    <row r="68" spans="1:5" x14ac:dyDescent="0.3">
      <c r="A68">
        <v>66</v>
      </c>
      <c r="B68" s="1">
        <f>Tool!$E$12</f>
        <v>5.8960831264226528</v>
      </c>
      <c r="C68" s="1">
        <f>Tool!$E$13</f>
        <v>5.4808572546400471</v>
      </c>
      <c r="D68" s="1">
        <f>Tool!$E$14</f>
        <v>4.3133318604447162</v>
      </c>
      <c r="E68" s="1">
        <f>Tool!$E$15</f>
        <v>2.5387363045571067</v>
      </c>
    </row>
    <row r="69" spans="1:5" x14ac:dyDescent="0.3">
      <c r="A69">
        <v>67</v>
      </c>
      <c r="B69" s="1">
        <f>Tool!$E$12</f>
        <v>5.8960831264226528</v>
      </c>
      <c r="C69" s="1">
        <f>Tool!$E$13</f>
        <v>5.4808572546400471</v>
      </c>
      <c r="D69" s="1">
        <f>Tool!$E$14</f>
        <v>4.3133318604447162</v>
      </c>
      <c r="E69" s="1">
        <f>Tool!$E$15</f>
        <v>2.5387363045571067</v>
      </c>
    </row>
    <row r="70" spans="1:5" x14ac:dyDescent="0.3">
      <c r="A70">
        <v>68</v>
      </c>
      <c r="B70" s="1">
        <f>Tool!$E$12</f>
        <v>5.8960831264226528</v>
      </c>
      <c r="C70" s="1">
        <f>Tool!$E$13</f>
        <v>5.4808572546400471</v>
      </c>
      <c r="D70" s="1">
        <f>Tool!$E$14</f>
        <v>4.3133318604447162</v>
      </c>
      <c r="E70" s="1">
        <f>Tool!$E$15</f>
        <v>2.5387363045571067</v>
      </c>
    </row>
    <row r="71" spans="1:5" x14ac:dyDescent="0.3">
      <c r="A71">
        <v>69</v>
      </c>
      <c r="B71" s="1">
        <f>Tool!$E$12</f>
        <v>5.8960831264226528</v>
      </c>
      <c r="C71" s="1">
        <f>Tool!$E$13</f>
        <v>5.4808572546400471</v>
      </c>
      <c r="D71" s="1">
        <f>Tool!$E$14</f>
        <v>4.3133318604447162</v>
      </c>
      <c r="E71" s="1">
        <f>Tool!$E$15</f>
        <v>2.5387363045571067</v>
      </c>
    </row>
    <row r="72" spans="1:5" x14ac:dyDescent="0.3">
      <c r="A72">
        <v>70</v>
      </c>
      <c r="B72" s="1">
        <f>Tool!$E$12</f>
        <v>5.8960831264226528</v>
      </c>
      <c r="C72" s="1">
        <f>Tool!$E$13</f>
        <v>5.4808572546400471</v>
      </c>
      <c r="D72" s="1">
        <f>Tool!$E$14</f>
        <v>4.3133318604447162</v>
      </c>
      <c r="E72" s="1">
        <f>Tool!$E$15</f>
        <v>2.5387363045571067</v>
      </c>
    </row>
    <row r="73" spans="1:5" x14ac:dyDescent="0.3">
      <c r="A73">
        <v>71</v>
      </c>
      <c r="B73" s="1">
        <f>Tool!$E$12</f>
        <v>5.8960831264226528</v>
      </c>
      <c r="C73" s="1">
        <f>Tool!$E$13</f>
        <v>5.4808572546400471</v>
      </c>
      <c r="D73" s="1">
        <f>Tool!$E$14</f>
        <v>4.3133318604447162</v>
      </c>
      <c r="E73" s="1">
        <f>Tool!$E$15</f>
        <v>2.5387363045571067</v>
      </c>
    </row>
    <row r="74" spans="1:5" x14ac:dyDescent="0.3">
      <c r="A74">
        <v>72</v>
      </c>
      <c r="B74" s="1">
        <f>Tool!$E$12</f>
        <v>5.8960831264226528</v>
      </c>
      <c r="C74" s="1">
        <f>Tool!$E$13</f>
        <v>5.4808572546400471</v>
      </c>
      <c r="D74" s="1">
        <f>Tool!$E$14</f>
        <v>4.3133318604447162</v>
      </c>
      <c r="E74" s="1">
        <f>Tool!$E$15</f>
        <v>2.5387363045571067</v>
      </c>
    </row>
    <row r="75" spans="1:5" x14ac:dyDescent="0.3">
      <c r="A75">
        <v>73</v>
      </c>
      <c r="B75" s="1">
        <f>Tool!$E$12</f>
        <v>5.8960831264226528</v>
      </c>
      <c r="C75" s="1">
        <f>Tool!$E$13</f>
        <v>5.4808572546400471</v>
      </c>
      <c r="D75" s="1">
        <f>Tool!$E$14</f>
        <v>4.3133318604447162</v>
      </c>
      <c r="E75" s="1">
        <f>Tool!$E$15</f>
        <v>2.5387363045571067</v>
      </c>
    </row>
    <row r="76" spans="1:5" x14ac:dyDescent="0.3">
      <c r="A76">
        <v>74</v>
      </c>
      <c r="B76" s="1">
        <f>Tool!$E$12</f>
        <v>5.8960831264226528</v>
      </c>
      <c r="C76" s="1">
        <f>Tool!$E$13</f>
        <v>5.4808572546400471</v>
      </c>
      <c r="D76" s="1">
        <f>Tool!$E$14</f>
        <v>4.3133318604447162</v>
      </c>
      <c r="E76" s="1">
        <f>Tool!$E$15</f>
        <v>2.5387363045571067</v>
      </c>
    </row>
    <row r="77" spans="1:5" x14ac:dyDescent="0.3">
      <c r="A77">
        <v>75</v>
      </c>
      <c r="B77" s="1">
        <f>Tool!$E$12</f>
        <v>5.8960831264226528</v>
      </c>
      <c r="C77" s="1">
        <f>Tool!$E$13</f>
        <v>5.4808572546400471</v>
      </c>
      <c r="D77" s="1">
        <f>Tool!$E$14</f>
        <v>4.3133318604447162</v>
      </c>
      <c r="E77" s="1">
        <f>Tool!$E$15</f>
        <v>2.5387363045571067</v>
      </c>
    </row>
    <row r="78" spans="1:5" x14ac:dyDescent="0.3">
      <c r="A78">
        <v>76</v>
      </c>
      <c r="B78" s="1">
        <f>Tool!$E$12</f>
        <v>5.8960831264226528</v>
      </c>
      <c r="C78" s="1">
        <f>Tool!$E$13</f>
        <v>5.4808572546400471</v>
      </c>
      <c r="D78" s="1">
        <f>Tool!$E$14</f>
        <v>4.3133318604447162</v>
      </c>
      <c r="E78" s="1">
        <f>Tool!$E$15</f>
        <v>2.5387363045571067</v>
      </c>
    </row>
    <row r="79" spans="1:5" x14ac:dyDescent="0.3">
      <c r="A79">
        <v>77</v>
      </c>
      <c r="B79" s="1">
        <f>Tool!$E$12</f>
        <v>5.8960831264226528</v>
      </c>
      <c r="C79" s="1">
        <f>Tool!$E$13</f>
        <v>5.4808572546400471</v>
      </c>
      <c r="D79" s="1">
        <f>Tool!$E$14</f>
        <v>4.3133318604447162</v>
      </c>
      <c r="E79" s="1">
        <f>Tool!$E$15</f>
        <v>2.5387363045571067</v>
      </c>
    </row>
    <row r="80" spans="1:5" x14ac:dyDescent="0.3">
      <c r="A80">
        <v>78</v>
      </c>
      <c r="B80" s="1">
        <f>Tool!$E$12</f>
        <v>5.8960831264226528</v>
      </c>
      <c r="C80" s="1">
        <f>Tool!$E$13</f>
        <v>5.4808572546400471</v>
      </c>
      <c r="D80" s="1">
        <f>Tool!$E$14</f>
        <v>4.3133318604447162</v>
      </c>
      <c r="E80" s="1">
        <f>Tool!$E$15</f>
        <v>2.5387363045571067</v>
      </c>
    </row>
    <row r="81" spans="1:5" x14ac:dyDescent="0.3">
      <c r="A81">
        <v>79</v>
      </c>
      <c r="B81" s="1">
        <f>Tool!$E$12</f>
        <v>5.8960831264226528</v>
      </c>
      <c r="C81" s="1">
        <f>Tool!$E$13</f>
        <v>5.4808572546400471</v>
      </c>
      <c r="D81" s="1">
        <f>Tool!$E$14</f>
        <v>4.3133318604447162</v>
      </c>
      <c r="E81" s="1">
        <f>Tool!$E$15</f>
        <v>2.5387363045571067</v>
      </c>
    </row>
    <row r="82" spans="1:5" x14ac:dyDescent="0.3">
      <c r="A82">
        <v>80</v>
      </c>
      <c r="B82" s="1">
        <f>Tool!$E$12</f>
        <v>5.8960831264226528</v>
      </c>
      <c r="C82" s="1">
        <f>Tool!$E$13</f>
        <v>5.4808572546400471</v>
      </c>
      <c r="D82" s="1">
        <f>Tool!$E$14</f>
        <v>4.3133318604447162</v>
      </c>
      <c r="E82" s="1">
        <f>Tool!$E$15</f>
        <v>2.5387363045571067</v>
      </c>
    </row>
    <row r="83" spans="1:5" x14ac:dyDescent="0.3">
      <c r="A83">
        <v>81</v>
      </c>
      <c r="B83" s="1">
        <f>Tool!$E$12</f>
        <v>5.8960831264226528</v>
      </c>
      <c r="C83" s="1">
        <f>Tool!$E$13</f>
        <v>5.4808572546400471</v>
      </c>
      <c r="D83" s="1">
        <f>Tool!$E$14</f>
        <v>4.3133318604447162</v>
      </c>
      <c r="E83" s="1">
        <f>Tool!$E$15</f>
        <v>2.5387363045571067</v>
      </c>
    </row>
    <row r="84" spans="1:5" x14ac:dyDescent="0.3">
      <c r="A84">
        <v>82</v>
      </c>
      <c r="B84" s="1">
        <f>Tool!$E$12</f>
        <v>5.8960831264226528</v>
      </c>
      <c r="C84" s="1">
        <f>Tool!$E$13</f>
        <v>5.4808572546400471</v>
      </c>
      <c r="D84" s="1">
        <f>Tool!$E$14</f>
        <v>4.3133318604447162</v>
      </c>
      <c r="E84" s="1">
        <f>Tool!$E$15</f>
        <v>2.5387363045571067</v>
      </c>
    </row>
    <row r="85" spans="1:5" x14ac:dyDescent="0.3">
      <c r="A85">
        <v>83</v>
      </c>
      <c r="B85" s="1">
        <f>Tool!$E$12</f>
        <v>5.8960831264226528</v>
      </c>
      <c r="C85" s="1">
        <f>Tool!$E$13</f>
        <v>5.4808572546400471</v>
      </c>
      <c r="D85" s="1">
        <f>Tool!$E$14</f>
        <v>4.3133318604447162</v>
      </c>
      <c r="E85" s="1">
        <f>Tool!$E$15</f>
        <v>2.5387363045571067</v>
      </c>
    </row>
    <row r="86" spans="1:5" x14ac:dyDescent="0.3">
      <c r="A86">
        <v>84</v>
      </c>
      <c r="B86" s="1">
        <f>Tool!$E$12</f>
        <v>5.8960831264226528</v>
      </c>
      <c r="C86" s="1">
        <f>Tool!$E$13</f>
        <v>5.4808572546400471</v>
      </c>
      <c r="D86" s="1">
        <f>Tool!$E$14</f>
        <v>4.3133318604447162</v>
      </c>
      <c r="E86" s="1">
        <f>Tool!$E$15</f>
        <v>2.5387363045571067</v>
      </c>
    </row>
    <row r="87" spans="1:5" x14ac:dyDescent="0.3">
      <c r="A87">
        <v>85</v>
      </c>
      <c r="B87" s="1">
        <f>Tool!$E$12</f>
        <v>5.8960831264226528</v>
      </c>
      <c r="C87" s="1">
        <f>Tool!$E$13</f>
        <v>5.4808572546400471</v>
      </c>
      <c r="D87" s="1">
        <f>Tool!$E$14</f>
        <v>4.3133318604447162</v>
      </c>
      <c r="E87" s="1">
        <f>Tool!$E$15</f>
        <v>2.5387363045571067</v>
      </c>
    </row>
    <row r="88" spans="1:5" x14ac:dyDescent="0.3">
      <c r="A88">
        <v>86</v>
      </c>
      <c r="B88" s="1">
        <f>Tool!$E$12</f>
        <v>5.8960831264226528</v>
      </c>
      <c r="C88" s="1">
        <f>Tool!$E$13</f>
        <v>5.4808572546400471</v>
      </c>
      <c r="D88" s="1">
        <f>Tool!$E$14</f>
        <v>4.3133318604447162</v>
      </c>
      <c r="E88" s="1">
        <f>Tool!$E$15</f>
        <v>2.5387363045571067</v>
      </c>
    </row>
    <row r="89" spans="1:5" x14ac:dyDescent="0.3">
      <c r="A89">
        <v>87</v>
      </c>
      <c r="B89" s="1">
        <f>Tool!$E$12</f>
        <v>5.8960831264226528</v>
      </c>
      <c r="C89" s="1">
        <f>Tool!$E$13</f>
        <v>5.4808572546400471</v>
      </c>
      <c r="D89" s="1">
        <f>Tool!$E$14</f>
        <v>4.3133318604447162</v>
      </c>
      <c r="E89" s="1">
        <f>Tool!$E$15</f>
        <v>2.5387363045571067</v>
      </c>
    </row>
    <row r="90" spans="1:5" x14ac:dyDescent="0.3">
      <c r="A90">
        <v>88</v>
      </c>
      <c r="B90" s="1">
        <f>Tool!$E$12</f>
        <v>5.8960831264226528</v>
      </c>
      <c r="C90" s="1">
        <f>Tool!$E$13</f>
        <v>5.4808572546400471</v>
      </c>
      <c r="D90" s="1">
        <f>Tool!$E$14</f>
        <v>4.3133318604447162</v>
      </c>
      <c r="E90" s="1">
        <f>Tool!$E$15</f>
        <v>2.5387363045571067</v>
      </c>
    </row>
    <row r="91" spans="1:5" x14ac:dyDescent="0.3">
      <c r="A91">
        <v>89</v>
      </c>
      <c r="B91" s="1">
        <f>Tool!$E$12</f>
        <v>5.8960831264226528</v>
      </c>
      <c r="C91" s="1">
        <f>Tool!$E$13</f>
        <v>5.4808572546400471</v>
      </c>
      <c r="D91" s="1">
        <f>Tool!$E$14</f>
        <v>4.3133318604447162</v>
      </c>
      <c r="E91" s="1">
        <f>Tool!$E$15</f>
        <v>2.5387363045571067</v>
      </c>
    </row>
    <row r="92" spans="1:5" x14ac:dyDescent="0.3">
      <c r="A92">
        <v>90</v>
      </c>
      <c r="B92" s="1">
        <f>Tool!$E$12</f>
        <v>5.8960831264226528</v>
      </c>
      <c r="C92" s="1">
        <f>Tool!$E$13</f>
        <v>5.4808572546400471</v>
      </c>
      <c r="D92" s="1">
        <f>Tool!$E$14</f>
        <v>4.3133318604447162</v>
      </c>
      <c r="E92" s="1">
        <f>Tool!$E$15</f>
        <v>2.5387363045571067</v>
      </c>
    </row>
    <row r="93" spans="1:5" x14ac:dyDescent="0.3">
      <c r="A93">
        <v>91</v>
      </c>
      <c r="B93" s="1">
        <f>Tool!$E$12</f>
        <v>5.8960831264226528</v>
      </c>
      <c r="C93" s="1">
        <f>Tool!$E$13</f>
        <v>5.4808572546400471</v>
      </c>
      <c r="D93" s="1">
        <f>Tool!$E$14</f>
        <v>4.3133318604447162</v>
      </c>
      <c r="E93" s="1">
        <f>Tool!$E$15</f>
        <v>2.5387363045571067</v>
      </c>
    </row>
    <row r="94" spans="1:5" x14ac:dyDescent="0.3">
      <c r="A94">
        <v>92</v>
      </c>
      <c r="B94" s="1">
        <f>Tool!$E$12</f>
        <v>5.8960831264226528</v>
      </c>
      <c r="C94" s="1">
        <f>Tool!$E$13</f>
        <v>5.4808572546400471</v>
      </c>
      <c r="D94" s="1">
        <f>Tool!$E$14</f>
        <v>4.3133318604447162</v>
      </c>
      <c r="E94" s="1">
        <f>Tool!$E$15</f>
        <v>2.5387363045571067</v>
      </c>
    </row>
    <row r="95" spans="1:5" x14ac:dyDescent="0.3">
      <c r="A95">
        <v>93</v>
      </c>
      <c r="B95" s="1">
        <f>Tool!$E$12</f>
        <v>5.8960831264226528</v>
      </c>
      <c r="C95" s="1">
        <f>Tool!$E$13</f>
        <v>5.4808572546400471</v>
      </c>
      <c r="D95" s="1">
        <f>Tool!$E$14</f>
        <v>4.3133318604447162</v>
      </c>
      <c r="E95" s="1">
        <f>Tool!$E$15</f>
        <v>2.5387363045571067</v>
      </c>
    </row>
    <row r="96" spans="1:5" x14ac:dyDescent="0.3">
      <c r="A96">
        <v>94</v>
      </c>
      <c r="B96" s="1">
        <f>Tool!$E$12</f>
        <v>5.8960831264226528</v>
      </c>
      <c r="C96" s="1">
        <f>Tool!$E$13</f>
        <v>5.4808572546400471</v>
      </c>
      <c r="D96" s="1">
        <f>Tool!$E$14</f>
        <v>4.3133318604447162</v>
      </c>
      <c r="E96" s="1">
        <f>Tool!$E$15</f>
        <v>2.5387363045571067</v>
      </c>
    </row>
    <row r="97" spans="1:5" x14ac:dyDescent="0.3">
      <c r="A97">
        <v>95</v>
      </c>
      <c r="B97" s="1">
        <f>Tool!$E$12</f>
        <v>5.8960831264226528</v>
      </c>
      <c r="C97" s="1">
        <f>Tool!$E$13</f>
        <v>5.4808572546400471</v>
      </c>
      <c r="D97" s="1">
        <f>Tool!$E$14</f>
        <v>4.3133318604447162</v>
      </c>
      <c r="E97" s="1">
        <f>Tool!$E$15</f>
        <v>2.5387363045571067</v>
      </c>
    </row>
    <row r="98" spans="1:5" x14ac:dyDescent="0.3">
      <c r="A98">
        <v>96</v>
      </c>
      <c r="B98" s="1">
        <f>Tool!$E$12</f>
        <v>5.8960831264226528</v>
      </c>
      <c r="C98" s="1">
        <f>Tool!$E$13</f>
        <v>5.4808572546400471</v>
      </c>
      <c r="D98" s="1">
        <f>Tool!$E$14</f>
        <v>4.3133318604447162</v>
      </c>
      <c r="E98" s="1">
        <f>Tool!$E$15</f>
        <v>2.5387363045571067</v>
      </c>
    </row>
    <row r="99" spans="1:5" x14ac:dyDescent="0.3">
      <c r="A99">
        <v>97</v>
      </c>
      <c r="B99" s="1">
        <f>Tool!$E$12</f>
        <v>5.8960831264226528</v>
      </c>
      <c r="C99" s="1">
        <f>Tool!$E$13</f>
        <v>5.4808572546400471</v>
      </c>
      <c r="D99" s="1">
        <f>Tool!$E$14</f>
        <v>4.3133318604447162</v>
      </c>
      <c r="E99" s="1">
        <f>Tool!$E$15</f>
        <v>2.5387363045571067</v>
      </c>
    </row>
    <row r="100" spans="1:5" x14ac:dyDescent="0.3">
      <c r="A100">
        <v>98</v>
      </c>
      <c r="B100" s="1">
        <f>Tool!$E$12</f>
        <v>5.8960831264226528</v>
      </c>
      <c r="C100" s="1">
        <f>Tool!$E$13</f>
        <v>5.4808572546400471</v>
      </c>
      <c r="D100" s="1">
        <f>Tool!$E$14</f>
        <v>4.3133318604447162</v>
      </c>
      <c r="E100" s="1">
        <f>Tool!$E$15</f>
        <v>2.5387363045571067</v>
      </c>
    </row>
    <row r="101" spans="1:5" x14ac:dyDescent="0.3">
      <c r="A101">
        <v>99</v>
      </c>
      <c r="B101" s="1">
        <f>Tool!$E$12</f>
        <v>5.8960831264226528</v>
      </c>
      <c r="C101" s="1">
        <f>Tool!$E$13</f>
        <v>5.4808572546400471</v>
      </c>
      <c r="D101" s="1">
        <f>Tool!$E$14</f>
        <v>4.3133318604447162</v>
      </c>
      <c r="E101" s="1">
        <f>Tool!$E$15</f>
        <v>2.5387363045571067</v>
      </c>
    </row>
    <row r="102" spans="1:5" x14ac:dyDescent="0.3">
      <c r="A102">
        <v>100</v>
      </c>
      <c r="B102" s="1">
        <f>Tool!$E$12</f>
        <v>5.8960831264226528</v>
      </c>
      <c r="C102" s="1">
        <f>Tool!$E$13</f>
        <v>5.4808572546400471</v>
      </c>
      <c r="D102" s="1">
        <f>Tool!$E$14</f>
        <v>4.3133318604447162</v>
      </c>
      <c r="E102" s="1">
        <f>Tool!$E$15</f>
        <v>2.5387363045571067</v>
      </c>
    </row>
    <row r="103" spans="1:5" x14ac:dyDescent="0.3">
      <c r="A103">
        <v>101</v>
      </c>
      <c r="B103" s="1">
        <f>Tool!$E$12</f>
        <v>5.8960831264226528</v>
      </c>
      <c r="C103" s="1">
        <f>Tool!$E$13</f>
        <v>5.4808572546400471</v>
      </c>
      <c r="D103" s="1">
        <f>Tool!$E$14</f>
        <v>4.3133318604447162</v>
      </c>
      <c r="E103" s="1">
        <f>Tool!$E$15</f>
        <v>2.5387363045571067</v>
      </c>
    </row>
    <row r="104" spans="1:5" x14ac:dyDescent="0.3">
      <c r="A104">
        <v>102</v>
      </c>
      <c r="B104" s="1">
        <f>Tool!$E$12</f>
        <v>5.8960831264226528</v>
      </c>
      <c r="C104" s="1">
        <f>Tool!$E$13</f>
        <v>5.4808572546400471</v>
      </c>
      <c r="D104" s="1">
        <f>Tool!$E$14</f>
        <v>4.3133318604447162</v>
      </c>
      <c r="E104" s="1">
        <f>Tool!$E$15</f>
        <v>2.5387363045571067</v>
      </c>
    </row>
    <row r="105" spans="1:5" x14ac:dyDescent="0.3">
      <c r="A105">
        <v>103</v>
      </c>
      <c r="B105" s="1">
        <f>Tool!$E$12</f>
        <v>5.8960831264226528</v>
      </c>
      <c r="C105" s="1">
        <f>Tool!$E$13</f>
        <v>5.4808572546400471</v>
      </c>
      <c r="D105" s="1">
        <f>Tool!$E$14</f>
        <v>4.3133318604447162</v>
      </c>
      <c r="E105" s="1">
        <f>Tool!$E$15</f>
        <v>2.5387363045571067</v>
      </c>
    </row>
    <row r="106" spans="1:5" x14ac:dyDescent="0.3">
      <c r="A106">
        <v>104</v>
      </c>
      <c r="B106" s="1">
        <f>Tool!$E$12</f>
        <v>5.8960831264226528</v>
      </c>
      <c r="C106" s="1">
        <f>Tool!$E$13</f>
        <v>5.4808572546400471</v>
      </c>
      <c r="D106" s="1">
        <f>Tool!$E$14</f>
        <v>4.3133318604447162</v>
      </c>
      <c r="E106" s="1">
        <f>Tool!$E$15</f>
        <v>2.5387363045571067</v>
      </c>
    </row>
    <row r="107" spans="1:5" x14ac:dyDescent="0.3">
      <c r="A107">
        <v>105</v>
      </c>
      <c r="B107" s="1">
        <f>Tool!$E$12</f>
        <v>5.8960831264226528</v>
      </c>
      <c r="C107" s="1">
        <f>Tool!$E$13</f>
        <v>5.4808572546400471</v>
      </c>
      <c r="D107" s="1">
        <f>Tool!$E$14</f>
        <v>4.3133318604447162</v>
      </c>
      <c r="E107" s="1">
        <f>Tool!$E$15</f>
        <v>2.5387363045571067</v>
      </c>
    </row>
    <row r="108" spans="1:5" x14ac:dyDescent="0.3">
      <c r="A108">
        <v>106</v>
      </c>
      <c r="B108" s="1">
        <f>Tool!$E$12</f>
        <v>5.8960831264226528</v>
      </c>
      <c r="C108" s="1">
        <f>Tool!$E$13</f>
        <v>5.4808572546400471</v>
      </c>
      <c r="D108" s="1">
        <f>Tool!$E$14</f>
        <v>4.3133318604447162</v>
      </c>
      <c r="E108" s="1">
        <f>Tool!$E$15</f>
        <v>2.5387363045571067</v>
      </c>
    </row>
    <row r="109" spans="1:5" x14ac:dyDescent="0.3">
      <c r="A109">
        <v>107</v>
      </c>
      <c r="B109" s="1">
        <f>Tool!$E$12</f>
        <v>5.8960831264226528</v>
      </c>
      <c r="C109" s="1">
        <f>Tool!$E$13</f>
        <v>5.4808572546400471</v>
      </c>
      <c r="D109" s="1">
        <f>Tool!$E$14</f>
        <v>4.3133318604447162</v>
      </c>
      <c r="E109" s="1">
        <f>Tool!$E$15</f>
        <v>2.5387363045571067</v>
      </c>
    </row>
    <row r="110" spans="1:5" x14ac:dyDescent="0.3">
      <c r="A110">
        <v>108</v>
      </c>
      <c r="B110" s="1">
        <f>Tool!$E$12</f>
        <v>5.8960831264226528</v>
      </c>
      <c r="C110" s="1">
        <f>Tool!$E$13</f>
        <v>5.4808572546400471</v>
      </c>
      <c r="D110" s="1">
        <f>Tool!$E$14</f>
        <v>4.3133318604447162</v>
      </c>
      <c r="E110" s="1">
        <f>Tool!$E$15</f>
        <v>2.5387363045571067</v>
      </c>
    </row>
    <row r="111" spans="1:5" x14ac:dyDescent="0.3">
      <c r="A111">
        <v>109</v>
      </c>
      <c r="B111" s="1">
        <f>Tool!$E$12</f>
        <v>5.8960831264226528</v>
      </c>
      <c r="C111" s="1">
        <f>Tool!$E$13</f>
        <v>5.4808572546400471</v>
      </c>
      <c r="D111" s="1">
        <f>Tool!$E$14</f>
        <v>4.3133318604447162</v>
      </c>
      <c r="E111" s="1">
        <f>Tool!$E$15</f>
        <v>2.5387363045571067</v>
      </c>
    </row>
    <row r="112" spans="1:5" x14ac:dyDescent="0.3">
      <c r="A112">
        <v>110</v>
      </c>
      <c r="B112" s="1">
        <f>Tool!$E$12</f>
        <v>5.8960831264226528</v>
      </c>
      <c r="C112" s="1">
        <f>Tool!$E$13</f>
        <v>5.4808572546400471</v>
      </c>
      <c r="D112" s="1">
        <f>Tool!$E$14</f>
        <v>4.3133318604447162</v>
      </c>
      <c r="E112" s="1">
        <f>Tool!$E$15</f>
        <v>2.5387363045571067</v>
      </c>
    </row>
    <row r="113" spans="1:5" x14ac:dyDescent="0.3">
      <c r="A113">
        <v>111</v>
      </c>
      <c r="B113" s="1">
        <f>Tool!$E$12</f>
        <v>5.8960831264226528</v>
      </c>
      <c r="C113" s="1">
        <f>Tool!$E$13</f>
        <v>5.4808572546400471</v>
      </c>
      <c r="D113" s="1">
        <f>Tool!$E$14</f>
        <v>4.3133318604447162</v>
      </c>
      <c r="E113" s="1">
        <f>Tool!$E$15</f>
        <v>2.5387363045571067</v>
      </c>
    </row>
    <row r="114" spans="1:5" x14ac:dyDescent="0.3">
      <c r="A114">
        <v>112</v>
      </c>
      <c r="B114" s="1">
        <f>Tool!$E$12</f>
        <v>5.8960831264226528</v>
      </c>
      <c r="C114" s="1">
        <f>Tool!$E$13</f>
        <v>5.4808572546400471</v>
      </c>
      <c r="D114" s="1">
        <f>Tool!$E$14</f>
        <v>4.3133318604447162</v>
      </c>
      <c r="E114" s="1">
        <f>Tool!$E$15</f>
        <v>2.5387363045571067</v>
      </c>
    </row>
    <row r="115" spans="1:5" x14ac:dyDescent="0.3">
      <c r="A115">
        <v>113</v>
      </c>
      <c r="B115" s="1">
        <f>Tool!$E$12</f>
        <v>5.8960831264226528</v>
      </c>
      <c r="C115" s="1">
        <f>Tool!$E$13</f>
        <v>5.4808572546400471</v>
      </c>
      <c r="D115" s="1">
        <f>Tool!$E$14</f>
        <v>4.3133318604447162</v>
      </c>
      <c r="E115" s="1">
        <f>Tool!$E$15</f>
        <v>2.5387363045571067</v>
      </c>
    </row>
    <row r="116" spans="1:5" x14ac:dyDescent="0.3">
      <c r="A116">
        <v>114</v>
      </c>
      <c r="B116" s="1">
        <f>Tool!$E$12</f>
        <v>5.8960831264226528</v>
      </c>
      <c r="C116" s="1">
        <f>Tool!$E$13</f>
        <v>5.4808572546400471</v>
      </c>
      <c r="D116" s="1">
        <f>Tool!$E$14</f>
        <v>4.3133318604447162</v>
      </c>
      <c r="E116" s="1">
        <f>Tool!$E$15</f>
        <v>2.5387363045571067</v>
      </c>
    </row>
    <row r="117" spans="1:5" x14ac:dyDescent="0.3">
      <c r="A117">
        <v>115</v>
      </c>
      <c r="B117" s="1">
        <f>Tool!$E$12</f>
        <v>5.8960831264226528</v>
      </c>
      <c r="C117" s="1">
        <f>Tool!$E$13</f>
        <v>5.4808572546400471</v>
      </c>
      <c r="D117" s="1">
        <f>Tool!$E$14</f>
        <v>4.3133318604447162</v>
      </c>
      <c r="E117" s="1">
        <f>Tool!$E$15</f>
        <v>2.5387363045571067</v>
      </c>
    </row>
    <row r="118" spans="1:5" x14ac:dyDescent="0.3">
      <c r="A118">
        <v>116</v>
      </c>
      <c r="B118" s="1">
        <f>Tool!$E$12</f>
        <v>5.8960831264226528</v>
      </c>
      <c r="C118" s="1">
        <f>Tool!$E$13</f>
        <v>5.4808572546400471</v>
      </c>
      <c r="D118" s="1">
        <f>Tool!$E$14</f>
        <v>4.3133318604447162</v>
      </c>
      <c r="E118" s="1">
        <f>Tool!$E$15</f>
        <v>2.5387363045571067</v>
      </c>
    </row>
    <row r="119" spans="1:5" x14ac:dyDescent="0.3">
      <c r="A119">
        <v>117</v>
      </c>
      <c r="B119" s="1">
        <f>Tool!$E$12</f>
        <v>5.8960831264226528</v>
      </c>
      <c r="C119" s="1">
        <f>Tool!$E$13</f>
        <v>5.4808572546400471</v>
      </c>
      <c r="D119" s="1">
        <f>Tool!$E$14</f>
        <v>4.3133318604447162</v>
      </c>
      <c r="E119" s="1">
        <f>Tool!$E$15</f>
        <v>2.5387363045571067</v>
      </c>
    </row>
    <row r="120" spans="1:5" x14ac:dyDescent="0.3">
      <c r="A120">
        <v>118</v>
      </c>
      <c r="B120" s="1">
        <f>Tool!$E$12</f>
        <v>5.8960831264226528</v>
      </c>
      <c r="C120" s="1">
        <f>Tool!$E$13</f>
        <v>5.4808572546400471</v>
      </c>
      <c r="D120" s="1">
        <f>Tool!$E$14</f>
        <v>4.3133318604447162</v>
      </c>
      <c r="E120" s="1">
        <f>Tool!$E$15</f>
        <v>2.5387363045571067</v>
      </c>
    </row>
    <row r="121" spans="1:5" x14ac:dyDescent="0.3">
      <c r="A121">
        <v>119</v>
      </c>
      <c r="B121" s="1">
        <f>Tool!$E$12</f>
        <v>5.8960831264226528</v>
      </c>
      <c r="C121" s="1">
        <f>Tool!$E$13</f>
        <v>5.4808572546400471</v>
      </c>
      <c r="D121" s="1">
        <f>Tool!$E$14</f>
        <v>4.3133318604447162</v>
      </c>
      <c r="E121" s="1">
        <f>Tool!$E$15</f>
        <v>2.5387363045571067</v>
      </c>
    </row>
    <row r="122" spans="1:5" x14ac:dyDescent="0.3">
      <c r="A122">
        <v>120</v>
      </c>
      <c r="B122" s="1">
        <f>Tool!$E$12</f>
        <v>5.8960831264226528</v>
      </c>
      <c r="C122" s="1">
        <f>Tool!$E$13</f>
        <v>5.4808572546400471</v>
      </c>
      <c r="D122" s="1">
        <f>Tool!$E$14</f>
        <v>4.3133318604447162</v>
      </c>
      <c r="E122" s="1">
        <f>Tool!$E$15</f>
        <v>2.5387363045571067</v>
      </c>
    </row>
    <row r="123" spans="1:5" x14ac:dyDescent="0.3">
      <c r="A123">
        <v>121</v>
      </c>
      <c r="B123" s="1">
        <f>Tool!$E$12</f>
        <v>5.8960831264226528</v>
      </c>
      <c r="C123" s="1">
        <f>Tool!$E$13</f>
        <v>5.4808572546400471</v>
      </c>
      <c r="D123" s="1">
        <f>Tool!$E$14</f>
        <v>4.3133318604447162</v>
      </c>
      <c r="E123" s="1">
        <f>Tool!$E$15</f>
        <v>2.5387363045571067</v>
      </c>
    </row>
    <row r="124" spans="1:5" x14ac:dyDescent="0.3">
      <c r="A124">
        <v>122</v>
      </c>
      <c r="B124" s="1">
        <f>Tool!$E$12</f>
        <v>5.8960831264226528</v>
      </c>
      <c r="C124" s="1">
        <f>Tool!$E$13</f>
        <v>5.4808572546400471</v>
      </c>
      <c r="D124" s="1">
        <f>Tool!$E$14</f>
        <v>4.3133318604447162</v>
      </c>
      <c r="E124" s="1">
        <f>Tool!$E$15</f>
        <v>2.5387363045571067</v>
      </c>
    </row>
    <row r="125" spans="1:5" x14ac:dyDescent="0.3">
      <c r="A125">
        <v>123</v>
      </c>
      <c r="B125" s="1">
        <f>Tool!$E$12</f>
        <v>5.8960831264226528</v>
      </c>
      <c r="C125" s="1">
        <f>Tool!$E$13</f>
        <v>5.4808572546400471</v>
      </c>
      <c r="D125" s="1">
        <f>Tool!$E$14</f>
        <v>4.3133318604447162</v>
      </c>
      <c r="E125" s="1">
        <f>Tool!$E$15</f>
        <v>2.5387363045571067</v>
      </c>
    </row>
    <row r="126" spans="1:5" x14ac:dyDescent="0.3">
      <c r="A126">
        <v>124</v>
      </c>
      <c r="B126" s="1">
        <f>Tool!$E$12</f>
        <v>5.8960831264226528</v>
      </c>
      <c r="C126" s="1">
        <f>Tool!$E$13</f>
        <v>5.4808572546400471</v>
      </c>
      <c r="D126" s="1">
        <f>Tool!$E$14</f>
        <v>4.3133318604447162</v>
      </c>
      <c r="E126" s="1">
        <f>Tool!$E$15</f>
        <v>2.5387363045571067</v>
      </c>
    </row>
    <row r="127" spans="1:5" x14ac:dyDescent="0.3">
      <c r="A127">
        <v>125</v>
      </c>
      <c r="B127" s="1">
        <f>Tool!$E$12</f>
        <v>5.8960831264226528</v>
      </c>
      <c r="C127" s="1">
        <f>Tool!$E$13</f>
        <v>5.4808572546400471</v>
      </c>
      <c r="D127" s="1">
        <f>Tool!$E$14</f>
        <v>4.3133318604447162</v>
      </c>
      <c r="E127" s="1">
        <f>Tool!$E$15</f>
        <v>2.5387363045571067</v>
      </c>
    </row>
    <row r="128" spans="1:5" x14ac:dyDescent="0.3">
      <c r="A128">
        <v>126</v>
      </c>
      <c r="B128" s="1">
        <f>Tool!$E$12</f>
        <v>5.8960831264226528</v>
      </c>
      <c r="C128" s="1">
        <f>Tool!$E$13</f>
        <v>5.4808572546400471</v>
      </c>
      <c r="D128" s="1">
        <f>Tool!$E$14</f>
        <v>4.3133318604447162</v>
      </c>
      <c r="E128" s="1">
        <f>Tool!$E$15</f>
        <v>2.5387363045571067</v>
      </c>
    </row>
    <row r="129" spans="1:5" x14ac:dyDescent="0.3">
      <c r="A129">
        <v>127</v>
      </c>
      <c r="B129" s="1">
        <f>Tool!$E$12</f>
        <v>5.8960831264226528</v>
      </c>
      <c r="C129" s="1">
        <f>Tool!$E$13</f>
        <v>5.4808572546400471</v>
      </c>
      <c r="D129" s="1">
        <f>Tool!$E$14</f>
        <v>4.3133318604447162</v>
      </c>
      <c r="E129" s="1">
        <f>Tool!$E$15</f>
        <v>2.5387363045571067</v>
      </c>
    </row>
    <row r="130" spans="1:5" x14ac:dyDescent="0.3">
      <c r="A130">
        <v>128</v>
      </c>
      <c r="B130" s="1">
        <f>Tool!$E$12</f>
        <v>5.8960831264226528</v>
      </c>
      <c r="C130" s="1">
        <f>Tool!$E$13</f>
        <v>5.4808572546400471</v>
      </c>
      <c r="D130" s="1">
        <f>Tool!$E$14</f>
        <v>4.3133318604447162</v>
      </c>
      <c r="E130" s="1">
        <f>Tool!$E$15</f>
        <v>2.5387363045571067</v>
      </c>
    </row>
    <row r="131" spans="1:5" x14ac:dyDescent="0.3">
      <c r="A131">
        <v>129</v>
      </c>
      <c r="B131" s="1">
        <f>Tool!$E$12</f>
        <v>5.8960831264226528</v>
      </c>
      <c r="C131" s="1">
        <f>Tool!$E$13</f>
        <v>5.4808572546400471</v>
      </c>
      <c r="D131" s="1">
        <f>Tool!$E$14</f>
        <v>4.3133318604447162</v>
      </c>
      <c r="E131" s="1">
        <f>Tool!$E$15</f>
        <v>2.5387363045571067</v>
      </c>
    </row>
    <row r="132" spans="1:5" x14ac:dyDescent="0.3">
      <c r="A132">
        <v>130</v>
      </c>
      <c r="B132" s="1">
        <f>Tool!$E$12</f>
        <v>5.8960831264226528</v>
      </c>
      <c r="C132" s="1">
        <f>Tool!$E$13</f>
        <v>5.4808572546400471</v>
      </c>
      <c r="D132" s="1">
        <f>Tool!$E$14</f>
        <v>4.3133318604447162</v>
      </c>
      <c r="E132" s="1">
        <f>Tool!$E$15</f>
        <v>2.5387363045571067</v>
      </c>
    </row>
    <row r="133" spans="1:5" x14ac:dyDescent="0.3">
      <c r="A133">
        <v>131</v>
      </c>
      <c r="B133" s="1">
        <f>Tool!$E$12</f>
        <v>5.8960831264226528</v>
      </c>
      <c r="C133" s="1">
        <f>Tool!$E$13</f>
        <v>5.4808572546400471</v>
      </c>
      <c r="D133" s="1">
        <f>Tool!$E$14</f>
        <v>4.3133318604447162</v>
      </c>
      <c r="E133" s="1">
        <f>Tool!$E$15</f>
        <v>2.5387363045571067</v>
      </c>
    </row>
    <row r="134" spans="1:5" x14ac:dyDescent="0.3">
      <c r="A134">
        <v>132</v>
      </c>
      <c r="B134" s="1">
        <f>Tool!$E$12</f>
        <v>5.8960831264226528</v>
      </c>
      <c r="C134" s="1">
        <f>Tool!$E$13</f>
        <v>5.4808572546400471</v>
      </c>
      <c r="D134" s="1">
        <f>Tool!$E$14</f>
        <v>4.3133318604447162</v>
      </c>
      <c r="E134" s="1">
        <f>Tool!$E$15</f>
        <v>2.5387363045571067</v>
      </c>
    </row>
    <row r="135" spans="1:5" x14ac:dyDescent="0.3">
      <c r="A135">
        <v>133</v>
      </c>
      <c r="B135" s="1">
        <f>Tool!$E$12</f>
        <v>5.8960831264226528</v>
      </c>
      <c r="C135" s="1">
        <f>Tool!$E$13</f>
        <v>5.4808572546400471</v>
      </c>
      <c r="D135" s="1">
        <f>Tool!$E$14</f>
        <v>4.3133318604447162</v>
      </c>
      <c r="E135" s="1">
        <f>Tool!$E$15</f>
        <v>2.5387363045571067</v>
      </c>
    </row>
    <row r="136" spans="1:5" x14ac:dyDescent="0.3">
      <c r="A136">
        <v>134</v>
      </c>
      <c r="B136" s="1">
        <f>Tool!$E$12</f>
        <v>5.8960831264226528</v>
      </c>
      <c r="C136" s="1">
        <f>Tool!$E$13</f>
        <v>5.4808572546400471</v>
      </c>
      <c r="D136" s="1">
        <f>Tool!$E$14</f>
        <v>4.3133318604447162</v>
      </c>
      <c r="E136" s="1">
        <f>Tool!$E$15</f>
        <v>2.5387363045571067</v>
      </c>
    </row>
    <row r="137" spans="1:5" x14ac:dyDescent="0.3">
      <c r="A137">
        <v>135</v>
      </c>
      <c r="B137" s="1">
        <f>Tool!$E$12</f>
        <v>5.8960831264226528</v>
      </c>
      <c r="C137" s="1">
        <f>Tool!$E$13</f>
        <v>5.4808572546400471</v>
      </c>
      <c r="D137" s="1">
        <f>Tool!$E$14</f>
        <v>4.3133318604447162</v>
      </c>
      <c r="E137" s="1">
        <f>Tool!$E$15</f>
        <v>2.5387363045571067</v>
      </c>
    </row>
    <row r="138" spans="1:5" x14ac:dyDescent="0.3">
      <c r="A138">
        <v>136</v>
      </c>
      <c r="B138" s="1">
        <f>Tool!$E$12</f>
        <v>5.8960831264226528</v>
      </c>
      <c r="C138" s="1">
        <f>Tool!$E$13</f>
        <v>5.4808572546400471</v>
      </c>
      <c r="D138" s="1">
        <f>Tool!$E$14</f>
        <v>4.3133318604447162</v>
      </c>
      <c r="E138" s="1">
        <f>Tool!$E$15</f>
        <v>2.5387363045571067</v>
      </c>
    </row>
    <row r="139" spans="1:5" x14ac:dyDescent="0.3">
      <c r="A139">
        <v>137</v>
      </c>
      <c r="B139" s="1">
        <f>Tool!$E$12</f>
        <v>5.8960831264226528</v>
      </c>
      <c r="C139" s="1">
        <f>Tool!$E$13</f>
        <v>5.4808572546400471</v>
      </c>
      <c r="D139" s="1">
        <f>Tool!$E$14</f>
        <v>4.3133318604447162</v>
      </c>
      <c r="E139" s="1">
        <f>Tool!$E$15</f>
        <v>2.5387363045571067</v>
      </c>
    </row>
    <row r="140" spans="1:5" x14ac:dyDescent="0.3">
      <c r="A140">
        <v>138</v>
      </c>
      <c r="B140" s="1">
        <f>Tool!$E$12</f>
        <v>5.8960831264226528</v>
      </c>
      <c r="C140" s="1">
        <f>Tool!$E$13</f>
        <v>5.4808572546400471</v>
      </c>
      <c r="D140" s="1">
        <f>Tool!$E$14</f>
        <v>4.3133318604447162</v>
      </c>
      <c r="E140" s="1">
        <f>Tool!$E$15</f>
        <v>2.5387363045571067</v>
      </c>
    </row>
    <row r="141" spans="1:5" x14ac:dyDescent="0.3">
      <c r="A141">
        <v>139</v>
      </c>
      <c r="B141" s="1">
        <f>Tool!$E$12</f>
        <v>5.8960831264226528</v>
      </c>
      <c r="C141" s="1">
        <f>Tool!$E$13</f>
        <v>5.4808572546400471</v>
      </c>
      <c r="D141" s="1">
        <f>Tool!$E$14</f>
        <v>4.3133318604447162</v>
      </c>
      <c r="E141" s="1">
        <f>Tool!$E$15</f>
        <v>2.5387363045571067</v>
      </c>
    </row>
    <row r="142" spans="1:5" x14ac:dyDescent="0.3">
      <c r="A142">
        <v>140</v>
      </c>
      <c r="B142" s="1">
        <f>Tool!$E$12</f>
        <v>5.8960831264226528</v>
      </c>
      <c r="C142" s="1">
        <f>Tool!$E$13</f>
        <v>5.4808572546400471</v>
      </c>
      <c r="D142" s="1">
        <f>Tool!$E$14</f>
        <v>4.3133318604447162</v>
      </c>
      <c r="E142" s="1">
        <f>Tool!$E$15</f>
        <v>2.5387363045571067</v>
      </c>
    </row>
    <row r="143" spans="1:5" x14ac:dyDescent="0.3">
      <c r="A143">
        <v>141</v>
      </c>
      <c r="B143" s="1">
        <f>Tool!$E$12</f>
        <v>5.8960831264226528</v>
      </c>
      <c r="C143" s="1">
        <f>Tool!$E$13</f>
        <v>5.4808572546400471</v>
      </c>
      <c r="D143" s="1">
        <f>Tool!$E$14</f>
        <v>4.3133318604447162</v>
      </c>
      <c r="E143" s="1">
        <f>Tool!$E$15</f>
        <v>2.5387363045571067</v>
      </c>
    </row>
    <row r="144" spans="1:5" x14ac:dyDescent="0.3">
      <c r="A144">
        <v>142</v>
      </c>
      <c r="B144" s="1">
        <f>Tool!$E$12</f>
        <v>5.8960831264226528</v>
      </c>
      <c r="C144" s="1">
        <f>Tool!$E$13</f>
        <v>5.4808572546400471</v>
      </c>
      <c r="D144" s="1">
        <f>Tool!$E$14</f>
        <v>4.3133318604447162</v>
      </c>
      <c r="E144" s="1">
        <f>Tool!$E$15</f>
        <v>2.5387363045571067</v>
      </c>
    </row>
    <row r="145" spans="1:5" x14ac:dyDescent="0.3">
      <c r="A145">
        <v>143</v>
      </c>
      <c r="B145" s="1">
        <f>Tool!$E$12</f>
        <v>5.8960831264226528</v>
      </c>
      <c r="C145" s="1">
        <f>Tool!$E$13</f>
        <v>5.4808572546400471</v>
      </c>
      <c r="D145" s="1">
        <f>Tool!$E$14</f>
        <v>4.3133318604447162</v>
      </c>
      <c r="E145" s="1">
        <f>Tool!$E$15</f>
        <v>2.5387363045571067</v>
      </c>
    </row>
    <row r="146" spans="1:5" x14ac:dyDescent="0.3">
      <c r="A146">
        <v>144</v>
      </c>
      <c r="B146" s="1">
        <f>Tool!$E$12</f>
        <v>5.8960831264226528</v>
      </c>
      <c r="C146" s="1">
        <f>Tool!$E$13</f>
        <v>5.4808572546400471</v>
      </c>
      <c r="D146" s="1">
        <f>Tool!$E$14</f>
        <v>4.3133318604447162</v>
      </c>
      <c r="E146" s="1">
        <f>Tool!$E$15</f>
        <v>2.5387363045571067</v>
      </c>
    </row>
    <row r="147" spans="1:5" x14ac:dyDescent="0.3">
      <c r="A147">
        <v>145</v>
      </c>
      <c r="B147" s="1">
        <f>Tool!$E$12</f>
        <v>5.8960831264226528</v>
      </c>
      <c r="C147" s="1">
        <f>Tool!$E$13</f>
        <v>5.4808572546400471</v>
      </c>
      <c r="D147" s="1">
        <f>Tool!$E$14</f>
        <v>4.3133318604447162</v>
      </c>
      <c r="E147" s="1">
        <f>Tool!$E$15</f>
        <v>2.5387363045571067</v>
      </c>
    </row>
    <row r="148" spans="1:5" x14ac:dyDescent="0.3">
      <c r="A148">
        <v>146</v>
      </c>
      <c r="B148" s="1">
        <f>Tool!$E$12</f>
        <v>5.8960831264226528</v>
      </c>
      <c r="C148" s="1">
        <f>Tool!$E$13</f>
        <v>5.4808572546400471</v>
      </c>
      <c r="D148" s="1">
        <f>Tool!$E$14</f>
        <v>4.3133318604447162</v>
      </c>
      <c r="E148" s="1">
        <f>Tool!$E$15</f>
        <v>2.5387363045571067</v>
      </c>
    </row>
    <row r="149" spans="1:5" x14ac:dyDescent="0.3">
      <c r="A149">
        <v>147</v>
      </c>
      <c r="B149" s="1">
        <f>Tool!$E$12</f>
        <v>5.8960831264226528</v>
      </c>
      <c r="C149" s="1">
        <f>Tool!$E$13</f>
        <v>5.4808572546400471</v>
      </c>
      <c r="D149" s="1">
        <f>Tool!$E$14</f>
        <v>4.3133318604447162</v>
      </c>
      <c r="E149" s="1">
        <f>Tool!$E$15</f>
        <v>2.5387363045571067</v>
      </c>
    </row>
    <row r="150" spans="1:5" x14ac:dyDescent="0.3">
      <c r="A150">
        <v>148</v>
      </c>
      <c r="B150" s="1">
        <f>Tool!$E$12</f>
        <v>5.8960831264226528</v>
      </c>
      <c r="C150" s="1">
        <f>Tool!$E$13</f>
        <v>5.4808572546400471</v>
      </c>
      <c r="D150" s="1">
        <f>Tool!$E$14</f>
        <v>4.3133318604447162</v>
      </c>
      <c r="E150" s="1">
        <f>Tool!$E$15</f>
        <v>2.5387363045571067</v>
      </c>
    </row>
    <row r="151" spans="1:5" x14ac:dyDescent="0.3">
      <c r="A151">
        <v>149</v>
      </c>
      <c r="B151" s="1">
        <f>Tool!$E$12</f>
        <v>5.8960831264226528</v>
      </c>
      <c r="C151" s="1">
        <f>Tool!$E$13</f>
        <v>5.4808572546400471</v>
      </c>
      <c r="D151" s="1">
        <f>Tool!$E$14</f>
        <v>4.3133318604447162</v>
      </c>
      <c r="E151" s="1">
        <f>Tool!$E$15</f>
        <v>2.5387363045571067</v>
      </c>
    </row>
    <row r="152" spans="1:5" x14ac:dyDescent="0.3">
      <c r="A152">
        <v>150</v>
      </c>
      <c r="B152" s="1">
        <f>Tool!$E$12</f>
        <v>5.8960831264226528</v>
      </c>
      <c r="C152" s="1">
        <f>Tool!$E$13</f>
        <v>5.4808572546400471</v>
      </c>
      <c r="D152" s="1">
        <f>Tool!$E$14</f>
        <v>4.3133318604447162</v>
      </c>
      <c r="E152" s="1">
        <f>Tool!$E$15</f>
        <v>2.5387363045571067</v>
      </c>
    </row>
    <row r="153" spans="1:5" x14ac:dyDescent="0.3">
      <c r="A153">
        <v>151</v>
      </c>
      <c r="B153" s="1">
        <f>Tool!$E$12</f>
        <v>5.8960831264226528</v>
      </c>
      <c r="C153" s="1">
        <f>Tool!$E$13</f>
        <v>5.4808572546400471</v>
      </c>
      <c r="D153" s="1">
        <f>Tool!$E$14</f>
        <v>4.3133318604447162</v>
      </c>
      <c r="E153" s="1">
        <f>Tool!$E$15</f>
        <v>2.5387363045571067</v>
      </c>
    </row>
    <row r="154" spans="1:5" x14ac:dyDescent="0.3">
      <c r="A154">
        <v>152</v>
      </c>
      <c r="B154" s="1">
        <f>Tool!$E$12</f>
        <v>5.8960831264226528</v>
      </c>
      <c r="C154" s="1">
        <f>Tool!$E$13</f>
        <v>5.4808572546400471</v>
      </c>
      <c r="D154" s="1">
        <f>Tool!$E$14</f>
        <v>4.3133318604447162</v>
      </c>
      <c r="E154" s="1">
        <f>Tool!$E$15</f>
        <v>2.5387363045571067</v>
      </c>
    </row>
    <row r="155" spans="1:5" x14ac:dyDescent="0.3">
      <c r="A155">
        <v>153</v>
      </c>
      <c r="B155" s="1">
        <f>Tool!$E$12</f>
        <v>5.8960831264226528</v>
      </c>
      <c r="C155" s="1">
        <f>Tool!$E$13</f>
        <v>5.4808572546400471</v>
      </c>
      <c r="D155" s="1">
        <f>Tool!$E$14</f>
        <v>4.3133318604447162</v>
      </c>
      <c r="E155" s="1">
        <f>Tool!$E$15</f>
        <v>2.5387363045571067</v>
      </c>
    </row>
    <row r="156" spans="1:5" x14ac:dyDescent="0.3">
      <c r="A156">
        <v>154</v>
      </c>
      <c r="B156" s="1">
        <f>Tool!$E$12</f>
        <v>5.8960831264226528</v>
      </c>
      <c r="C156" s="1">
        <f>Tool!$E$13</f>
        <v>5.4808572546400471</v>
      </c>
      <c r="D156" s="1">
        <f>Tool!$E$14</f>
        <v>4.3133318604447162</v>
      </c>
      <c r="E156" s="1">
        <f>Tool!$E$15</f>
        <v>2.5387363045571067</v>
      </c>
    </row>
    <row r="157" spans="1:5" x14ac:dyDescent="0.3">
      <c r="A157">
        <v>155</v>
      </c>
      <c r="B157" s="1">
        <f>Tool!$E$12</f>
        <v>5.8960831264226528</v>
      </c>
      <c r="C157" s="1">
        <f>Tool!$E$13</f>
        <v>5.4808572546400471</v>
      </c>
      <c r="D157" s="1">
        <f>Tool!$E$14</f>
        <v>4.3133318604447162</v>
      </c>
      <c r="E157" s="1">
        <f>Tool!$E$15</f>
        <v>2.5387363045571067</v>
      </c>
    </row>
    <row r="158" spans="1:5" x14ac:dyDescent="0.3">
      <c r="A158">
        <v>156</v>
      </c>
      <c r="B158" s="1">
        <f>Tool!$E$12</f>
        <v>5.8960831264226528</v>
      </c>
      <c r="C158" s="1">
        <f>Tool!$E$13</f>
        <v>5.4808572546400471</v>
      </c>
      <c r="D158" s="1">
        <f>Tool!$E$14</f>
        <v>4.3133318604447162</v>
      </c>
      <c r="E158" s="1">
        <f>Tool!$E$15</f>
        <v>2.5387363045571067</v>
      </c>
    </row>
    <row r="159" spans="1:5" x14ac:dyDescent="0.3">
      <c r="A159">
        <v>157</v>
      </c>
      <c r="B159" s="1">
        <f>Tool!$E$12</f>
        <v>5.8960831264226528</v>
      </c>
      <c r="C159" s="1">
        <f>Tool!$E$13</f>
        <v>5.4808572546400471</v>
      </c>
      <c r="D159" s="1">
        <f>Tool!$E$14</f>
        <v>4.3133318604447162</v>
      </c>
      <c r="E159" s="1">
        <f>Tool!$E$15</f>
        <v>2.5387363045571067</v>
      </c>
    </row>
    <row r="160" spans="1:5" x14ac:dyDescent="0.3">
      <c r="A160">
        <v>158</v>
      </c>
      <c r="B160" s="1">
        <f>Tool!$E$12</f>
        <v>5.8960831264226528</v>
      </c>
      <c r="C160" s="1">
        <f>Tool!$E$13</f>
        <v>5.4808572546400471</v>
      </c>
      <c r="D160" s="1">
        <f>Tool!$E$14</f>
        <v>4.3133318604447162</v>
      </c>
      <c r="E160" s="1">
        <f>Tool!$E$15</f>
        <v>2.5387363045571067</v>
      </c>
    </row>
    <row r="161" spans="1:5" x14ac:dyDescent="0.3">
      <c r="A161">
        <v>159</v>
      </c>
      <c r="B161" s="1">
        <f>Tool!$E$12</f>
        <v>5.8960831264226528</v>
      </c>
      <c r="C161" s="1">
        <f>Tool!$E$13</f>
        <v>5.4808572546400471</v>
      </c>
      <c r="D161" s="1">
        <f>Tool!$E$14</f>
        <v>4.3133318604447162</v>
      </c>
      <c r="E161" s="1">
        <f>Tool!$E$15</f>
        <v>2.5387363045571067</v>
      </c>
    </row>
    <row r="162" spans="1:5" x14ac:dyDescent="0.3">
      <c r="A162">
        <v>160</v>
      </c>
      <c r="B162" s="1">
        <f>Tool!$E$12</f>
        <v>5.8960831264226528</v>
      </c>
      <c r="C162" s="1">
        <f>Tool!$E$13</f>
        <v>5.4808572546400471</v>
      </c>
      <c r="D162" s="1">
        <f>Tool!$E$14</f>
        <v>4.3133318604447162</v>
      </c>
      <c r="E162" s="1">
        <f>Tool!$E$15</f>
        <v>2.5387363045571067</v>
      </c>
    </row>
    <row r="163" spans="1:5" x14ac:dyDescent="0.3">
      <c r="A163">
        <v>161</v>
      </c>
      <c r="B163" s="1">
        <f>Tool!$E$12</f>
        <v>5.8960831264226528</v>
      </c>
      <c r="C163" s="1">
        <f>Tool!$E$13</f>
        <v>5.4808572546400471</v>
      </c>
      <c r="D163" s="1">
        <f>Tool!$E$14</f>
        <v>4.3133318604447162</v>
      </c>
      <c r="E163" s="1">
        <f>Tool!$E$15</f>
        <v>2.5387363045571067</v>
      </c>
    </row>
    <row r="164" spans="1:5" x14ac:dyDescent="0.3">
      <c r="A164">
        <v>162</v>
      </c>
      <c r="B164" s="1">
        <f>Tool!$E$12</f>
        <v>5.8960831264226528</v>
      </c>
      <c r="C164" s="1">
        <f>Tool!$E$13</f>
        <v>5.4808572546400471</v>
      </c>
      <c r="D164" s="1">
        <f>Tool!$E$14</f>
        <v>4.3133318604447162</v>
      </c>
      <c r="E164" s="1">
        <f>Tool!$E$15</f>
        <v>2.5387363045571067</v>
      </c>
    </row>
    <row r="165" spans="1:5" x14ac:dyDescent="0.3">
      <c r="A165">
        <v>163</v>
      </c>
      <c r="B165" s="1">
        <f>Tool!$E$12</f>
        <v>5.8960831264226528</v>
      </c>
      <c r="C165" s="1">
        <f>Tool!$E$13</f>
        <v>5.4808572546400471</v>
      </c>
      <c r="D165" s="1">
        <f>Tool!$E$14</f>
        <v>4.3133318604447162</v>
      </c>
      <c r="E165" s="1">
        <f>Tool!$E$15</f>
        <v>2.5387363045571067</v>
      </c>
    </row>
    <row r="166" spans="1:5" x14ac:dyDescent="0.3">
      <c r="A166">
        <v>164</v>
      </c>
      <c r="B166" s="1">
        <f>Tool!$E$12</f>
        <v>5.8960831264226528</v>
      </c>
      <c r="C166" s="1">
        <f>Tool!$E$13</f>
        <v>5.4808572546400471</v>
      </c>
      <c r="D166" s="1">
        <f>Tool!$E$14</f>
        <v>4.3133318604447162</v>
      </c>
      <c r="E166" s="1">
        <f>Tool!$E$15</f>
        <v>2.5387363045571067</v>
      </c>
    </row>
    <row r="167" spans="1:5" x14ac:dyDescent="0.3">
      <c r="A167">
        <v>165</v>
      </c>
      <c r="B167" s="1">
        <f>Tool!$E$12</f>
        <v>5.8960831264226528</v>
      </c>
      <c r="C167" s="1">
        <f>Tool!$E$13</f>
        <v>5.4808572546400471</v>
      </c>
      <c r="D167" s="1">
        <f>Tool!$E$14</f>
        <v>4.3133318604447162</v>
      </c>
      <c r="E167" s="1">
        <f>Tool!$E$15</f>
        <v>2.5387363045571067</v>
      </c>
    </row>
    <row r="168" spans="1:5" x14ac:dyDescent="0.3">
      <c r="A168">
        <v>166</v>
      </c>
      <c r="B168" s="1">
        <f>Tool!$E$12</f>
        <v>5.8960831264226528</v>
      </c>
      <c r="C168" s="1">
        <f>Tool!$E$13</f>
        <v>5.4808572546400471</v>
      </c>
      <c r="D168" s="1">
        <f>Tool!$E$14</f>
        <v>4.3133318604447162</v>
      </c>
      <c r="E168" s="1">
        <f>Tool!$E$15</f>
        <v>2.5387363045571067</v>
      </c>
    </row>
    <row r="169" spans="1:5" x14ac:dyDescent="0.3">
      <c r="A169">
        <v>167</v>
      </c>
      <c r="B169" s="1">
        <f>Tool!$E$12</f>
        <v>5.8960831264226528</v>
      </c>
      <c r="C169" s="1">
        <f>Tool!$E$13</f>
        <v>5.4808572546400471</v>
      </c>
      <c r="D169" s="1">
        <f>Tool!$E$14</f>
        <v>4.3133318604447162</v>
      </c>
      <c r="E169" s="1">
        <f>Tool!$E$15</f>
        <v>2.5387363045571067</v>
      </c>
    </row>
    <row r="170" spans="1:5" x14ac:dyDescent="0.3">
      <c r="A170">
        <v>168</v>
      </c>
      <c r="B170" s="1">
        <f>Tool!$E$12</f>
        <v>5.8960831264226528</v>
      </c>
      <c r="C170" s="1">
        <f>Tool!$E$13</f>
        <v>5.4808572546400471</v>
      </c>
      <c r="D170" s="1">
        <f>Tool!$E$14</f>
        <v>4.3133318604447162</v>
      </c>
      <c r="E170" s="1">
        <f>Tool!$E$15</f>
        <v>2.5387363045571067</v>
      </c>
    </row>
    <row r="171" spans="1:5" x14ac:dyDescent="0.3">
      <c r="A171">
        <v>169</v>
      </c>
      <c r="B171" s="1">
        <f>Tool!$E$12</f>
        <v>5.8960831264226528</v>
      </c>
      <c r="C171" s="1">
        <f>Tool!$E$13</f>
        <v>5.4808572546400471</v>
      </c>
      <c r="D171" s="1">
        <f>Tool!$E$14</f>
        <v>4.3133318604447162</v>
      </c>
      <c r="E171" s="1">
        <f>Tool!$E$15</f>
        <v>2.5387363045571067</v>
      </c>
    </row>
    <row r="172" spans="1:5" x14ac:dyDescent="0.3">
      <c r="A172">
        <v>170</v>
      </c>
      <c r="B172" s="1">
        <f>Tool!$E$12</f>
        <v>5.8960831264226528</v>
      </c>
      <c r="C172" s="1">
        <f>Tool!$E$13</f>
        <v>5.4808572546400471</v>
      </c>
      <c r="D172" s="1">
        <f>Tool!$E$14</f>
        <v>4.3133318604447162</v>
      </c>
      <c r="E172" s="1">
        <f>Tool!$E$15</f>
        <v>2.5387363045571067</v>
      </c>
    </row>
    <row r="173" spans="1:5" x14ac:dyDescent="0.3">
      <c r="A173">
        <v>171</v>
      </c>
      <c r="B173" s="1">
        <f>Tool!$E$12</f>
        <v>5.8960831264226528</v>
      </c>
      <c r="C173" s="1">
        <f>Tool!$E$13</f>
        <v>5.4808572546400471</v>
      </c>
      <c r="D173" s="1">
        <f>Tool!$E$14</f>
        <v>4.3133318604447162</v>
      </c>
      <c r="E173" s="1">
        <f>Tool!$E$15</f>
        <v>2.5387363045571067</v>
      </c>
    </row>
    <row r="174" spans="1:5" x14ac:dyDescent="0.3">
      <c r="A174">
        <v>172</v>
      </c>
      <c r="B174" s="1">
        <f>Tool!$E$12</f>
        <v>5.8960831264226528</v>
      </c>
      <c r="C174" s="1">
        <f>Tool!$E$13</f>
        <v>5.4808572546400471</v>
      </c>
      <c r="D174" s="1">
        <f>Tool!$E$14</f>
        <v>4.3133318604447162</v>
      </c>
      <c r="E174" s="1">
        <f>Tool!$E$15</f>
        <v>2.5387363045571067</v>
      </c>
    </row>
    <row r="175" spans="1:5" x14ac:dyDescent="0.3">
      <c r="A175">
        <v>173</v>
      </c>
      <c r="B175" s="1">
        <f>Tool!$E$12</f>
        <v>5.8960831264226528</v>
      </c>
      <c r="C175" s="1">
        <f>Tool!$E$13</f>
        <v>5.4808572546400471</v>
      </c>
      <c r="D175" s="1">
        <f>Tool!$E$14</f>
        <v>4.3133318604447162</v>
      </c>
      <c r="E175" s="1">
        <f>Tool!$E$15</f>
        <v>2.5387363045571067</v>
      </c>
    </row>
    <row r="176" spans="1:5" x14ac:dyDescent="0.3">
      <c r="A176">
        <v>174</v>
      </c>
      <c r="B176" s="1">
        <f>Tool!$E$12</f>
        <v>5.8960831264226528</v>
      </c>
      <c r="C176" s="1">
        <f>Tool!$E$13</f>
        <v>5.4808572546400471</v>
      </c>
      <c r="D176" s="1">
        <f>Tool!$E$14</f>
        <v>4.3133318604447162</v>
      </c>
      <c r="E176" s="1">
        <f>Tool!$E$15</f>
        <v>2.5387363045571067</v>
      </c>
    </row>
    <row r="177" spans="1:5" x14ac:dyDescent="0.3">
      <c r="A177">
        <v>175</v>
      </c>
      <c r="B177" s="1">
        <f>Tool!$E$12</f>
        <v>5.8960831264226528</v>
      </c>
      <c r="C177" s="1">
        <f>Tool!$E$13</f>
        <v>5.4808572546400471</v>
      </c>
      <c r="D177" s="1">
        <f>Tool!$E$14</f>
        <v>4.3133318604447162</v>
      </c>
      <c r="E177" s="1">
        <f>Tool!$E$15</f>
        <v>2.5387363045571067</v>
      </c>
    </row>
    <row r="178" spans="1:5" x14ac:dyDescent="0.3">
      <c r="A178">
        <v>176</v>
      </c>
      <c r="B178" s="1">
        <f>Tool!$E$12</f>
        <v>5.8960831264226528</v>
      </c>
      <c r="C178" s="1">
        <f>Tool!$E$13</f>
        <v>5.4808572546400471</v>
      </c>
      <c r="D178" s="1">
        <f>Tool!$E$14</f>
        <v>4.3133318604447162</v>
      </c>
      <c r="E178" s="1">
        <f>Tool!$E$15</f>
        <v>2.5387363045571067</v>
      </c>
    </row>
    <row r="179" spans="1:5" x14ac:dyDescent="0.3">
      <c r="A179">
        <v>177</v>
      </c>
      <c r="B179" s="1">
        <f>Tool!$E$12</f>
        <v>5.8960831264226528</v>
      </c>
      <c r="C179" s="1">
        <f>Tool!$E$13</f>
        <v>5.4808572546400471</v>
      </c>
      <c r="D179" s="1">
        <f>Tool!$E$14</f>
        <v>4.3133318604447162</v>
      </c>
      <c r="E179" s="1">
        <f>Tool!$E$15</f>
        <v>2.5387363045571067</v>
      </c>
    </row>
    <row r="180" spans="1:5" x14ac:dyDescent="0.3">
      <c r="A180">
        <v>178</v>
      </c>
      <c r="B180" s="1">
        <f>Tool!$E$12</f>
        <v>5.8960831264226528</v>
      </c>
      <c r="C180" s="1">
        <f>Tool!$E$13</f>
        <v>5.4808572546400471</v>
      </c>
      <c r="D180" s="1">
        <f>Tool!$E$14</f>
        <v>4.3133318604447162</v>
      </c>
      <c r="E180" s="1">
        <f>Tool!$E$15</f>
        <v>2.5387363045571067</v>
      </c>
    </row>
    <row r="181" spans="1:5" x14ac:dyDescent="0.3">
      <c r="A181">
        <v>179</v>
      </c>
      <c r="B181" s="1">
        <f>Tool!$E$12</f>
        <v>5.8960831264226528</v>
      </c>
      <c r="C181" s="1">
        <f>Tool!$E$13</f>
        <v>5.4808572546400471</v>
      </c>
      <c r="D181" s="1">
        <f>Tool!$E$14</f>
        <v>4.3133318604447162</v>
      </c>
      <c r="E181" s="1">
        <f>Tool!$E$15</f>
        <v>2.5387363045571067</v>
      </c>
    </row>
    <row r="182" spans="1:5" x14ac:dyDescent="0.3">
      <c r="A182">
        <v>180</v>
      </c>
      <c r="B182" s="1">
        <f>Tool!$E$12</f>
        <v>5.8960831264226528</v>
      </c>
      <c r="C182" s="1">
        <f>Tool!$E$13</f>
        <v>5.4808572546400471</v>
      </c>
      <c r="D182" s="1">
        <f>Tool!$E$14</f>
        <v>4.3133318604447162</v>
      </c>
      <c r="E182" s="1">
        <f>Tool!$E$15</f>
        <v>2.5387363045571067</v>
      </c>
    </row>
    <row r="183" spans="1:5" x14ac:dyDescent="0.3">
      <c r="A183">
        <v>181</v>
      </c>
      <c r="B183" s="1">
        <f>Tool!$E$12</f>
        <v>5.8960831264226528</v>
      </c>
      <c r="C183" s="1">
        <f>Tool!$E$13</f>
        <v>5.4808572546400471</v>
      </c>
      <c r="D183" s="1">
        <f>Tool!$E$14</f>
        <v>4.3133318604447162</v>
      </c>
      <c r="E183" s="1">
        <f>Tool!$E$15</f>
        <v>2.5387363045571067</v>
      </c>
    </row>
    <row r="184" spans="1:5" x14ac:dyDescent="0.3">
      <c r="A184">
        <v>182</v>
      </c>
      <c r="B184" s="1">
        <f>Tool!$E$12</f>
        <v>5.8960831264226528</v>
      </c>
      <c r="C184" s="1">
        <f>Tool!$E$13</f>
        <v>5.4808572546400471</v>
      </c>
      <c r="D184" s="1">
        <f>Tool!$E$14</f>
        <v>4.3133318604447162</v>
      </c>
      <c r="E184" s="1">
        <f>Tool!$E$15</f>
        <v>2.5387363045571067</v>
      </c>
    </row>
    <row r="185" spans="1:5" x14ac:dyDescent="0.3">
      <c r="A185">
        <v>183</v>
      </c>
      <c r="B185" s="1">
        <f>Tool!$E$12</f>
        <v>5.8960831264226528</v>
      </c>
      <c r="C185" s="1">
        <f>Tool!$E$13</f>
        <v>5.4808572546400471</v>
      </c>
      <c r="D185" s="1">
        <f>Tool!$E$14</f>
        <v>4.3133318604447162</v>
      </c>
      <c r="E185" s="1">
        <f>Tool!$E$15</f>
        <v>2.5387363045571067</v>
      </c>
    </row>
    <row r="186" spans="1:5" x14ac:dyDescent="0.3">
      <c r="A186">
        <v>184</v>
      </c>
      <c r="B186" s="1">
        <f>Tool!$E$12</f>
        <v>5.8960831264226528</v>
      </c>
      <c r="C186" s="1">
        <f>Tool!$E$13</f>
        <v>5.4808572546400471</v>
      </c>
      <c r="D186" s="1">
        <f>Tool!$E$14</f>
        <v>4.3133318604447162</v>
      </c>
      <c r="E186" s="1">
        <f>Tool!$E$15</f>
        <v>2.5387363045571067</v>
      </c>
    </row>
    <row r="187" spans="1:5" x14ac:dyDescent="0.3">
      <c r="A187">
        <v>185</v>
      </c>
      <c r="B187" s="1">
        <f>Tool!$E$12</f>
        <v>5.8960831264226528</v>
      </c>
      <c r="C187" s="1">
        <f>Tool!$E$13</f>
        <v>5.4808572546400471</v>
      </c>
      <c r="D187" s="1">
        <f>Tool!$E$14</f>
        <v>4.3133318604447162</v>
      </c>
      <c r="E187" s="1">
        <f>Tool!$E$15</f>
        <v>2.5387363045571067</v>
      </c>
    </row>
    <row r="188" spans="1:5" x14ac:dyDescent="0.3">
      <c r="A188">
        <v>186</v>
      </c>
      <c r="B188" s="1">
        <f>Tool!$E$12</f>
        <v>5.8960831264226528</v>
      </c>
      <c r="C188" s="1">
        <f>Tool!$E$13</f>
        <v>5.4808572546400471</v>
      </c>
      <c r="D188" s="1">
        <f>Tool!$E$14</f>
        <v>4.3133318604447162</v>
      </c>
      <c r="E188" s="1">
        <f>Tool!$E$15</f>
        <v>2.5387363045571067</v>
      </c>
    </row>
    <row r="189" spans="1:5" x14ac:dyDescent="0.3">
      <c r="A189">
        <v>187</v>
      </c>
      <c r="B189" s="1">
        <f>Tool!$E$12</f>
        <v>5.8960831264226528</v>
      </c>
      <c r="C189" s="1">
        <f>Tool!$E$13</f>
        <v>5.4808572546400471</v>
      </c>
      <c r="D189" s="1">
        <f>Tool!$E$14</f>
        <v>4.3133318604447162</v>
      </c>
      <c r="E189" s="1">
        <f>Tool!$E$15</f>
        <v>2.5387363045571067</v>
      </c>
    </row>
    <row r="190" spans="1:5" x14ac:dyDescent="0.3">
      <c r="A190">
        <v>188</v>
      </c>
      <c r="B190" s="1">
        <f>Tool!$E$12</f>
        <v>5.8960831264226528</v>
      </c>
      <c r="C190" s="1">
        <f>Tool!$E$13</f>
        <v>5.4808572546400471</v>
      </c>
      <c r="D190" s="1">
        <f>Tool!$E$14</f>
        <v>4.3133318604447162</v>
      </c>
      <c r="E190" s="1">
        <f>Tool!$E$15</f>
        <v>2.5387363045571067</v>
      </c>
    </row>
    <row r="191" spans="1:5" x14ac:dyDescent="0.3">
      <c r="A191">
        <v>189</v>
      </c>
      <c r="B191" s="1">
        <f>Tool!$E$12</f>
        <v>5.8960831264226528</v>
      </c>
      <c r="C191" s="1">
        <f>Tool!$E$13</f>
        <v>5.4808572546400471</v>
      </c>
      <c r="D191" s="1">
        <f>Tool!$E$14</f>
        <v>4.3133318604447162</v>
      </c>
      <c r="E191" s="1">
        <f>Tool!$E$15</f>
        <v>2.5387363045571067</v>
      </c>
    </row>
    <row r="192" spans="1:5" x14ac:dyDescent="0.3">
      <c r="A192">
        <v>190</v>
      </c>
      <c r="B192" s="1">
        <f>Tool!$E$12</f>
        <v>5.8960831264226528</v>
      </c>
      <c r="C192" s="1">
        <f>Tool!$E$13</f>
        <v>5.4808572546400471</v>
      </c>
      <c r="D192" s="1">
        <f>Tool!$E$14</f>
        <v>4.3133318604447162</v>
      </c>
      <c r="E192" s="1">
        <f>Tool!$E$15</f>
        <v>2.5387363045571067</v>
      </c>
    </row>
    <row r="193" spans="1:5" x14ac:dyDescent="0.3">
      <c r="A193">
        <v>191</v>
      </c>
      <c r="B193" s="1">
        <f>Tool!$E$12</f>
        <v>5.8960831264226528</v>
      </c>
      <c r="C193" s="1">
        <f>Tool!$E$13</f>
        <v>5.4808572546400471</v>
      </c>
      <c r="D193" s="1">
        <f>Tool!$E$14</f>
        <v>4.3133318604447162</v>
      </c>
      <c r="E193" s="1">
        <f>Tool!$E$15</f>
        <v>2.5387363045571067</v>
      </c>
    </row>
    <row r="194" spans="1:5" x14ac:dyDescent="0.3">
      <c r="A194">
        <v>192</v>
      </c>
      <c r="B194" s="1">
        <f>Tool!$E$12</f>
        <v>5.8960831264226528</v>
      </c>
      <c r="C194" s="1">
        <f>Tool!$E$13</f>
        <v>5.4808572546400471</v>
      </c>
      <c r="D194" s="1">
        <f>Tool!$E$14</f>
        <v>4.3133318604447162</v>
      </c>
      <c r="E194" s="1">
        <f>Tool!$E$15</f>
        <v>2.5387363045571067</v>
      </c>
    </row>
    <row r="195" spans="1:5" x14ac:dyDescent="0.3">
      <c r="A195">
        <v>193</v>
      </c>
      <c r="B195" s="1">
        <f>Tool!$E$12</f>
        <v>5.8960831264226528</v>
      </c>
      <c r="C195" s="1">
        <f>Tool!$E$13</f>
        <v>5.4808572546400471</v>
      </c>
      <c r="D195" s="1">
        <f>Tool!$E$14</f>
        <v>4.3133318604447162</v>
      </c>
      <c r="E195" s="1">
        <f>Tool!$E$15</f>
        <v>2.5387363045571067</v>
      </c>
    </row>
    <row r="196" spans="1:5" x14ac:dyDescent="0.3">
      <c r="A196">
        <v>194</v>
      </c>
      <c r="B196" s="1">
        <f>Tool!$E$12</f>
        <v>5.8960831264226528</v>
      </c>
      <c r="C196" s="1">
        <f>Tool!$E$13</f>
        <v>5.4808572546400471</v>
      </c>
      <c r="D196" s="1">
        <f>Tool!$E$14</f>
        <v>4.3133318604447162</v>
      </c>
      <c r="E196" s="1">
        <f>Tool!$E$15</f>
        <v>2.5387363045571067</v>
      </c>
    </row>
    <row r="197" spans="1:5" x14ac:dyDescent="0.3">
      <c r="A197">
        <v>195</v>
      </c>
      <c r="B197" s="1">
        <f>Tool!$E$12</f>
        <v>5.8960831264226528</v>
      </c>
      <c r="C197" s="1">
        <f>Tool!$E$13</f>
        <v>5.4808572546400471</v>
      </c>
      <c r="D197" s="1">
        <f>Tool!$E$14</f>
        <v>4.3133318604447162</v>
      </c>
      <c r="E197" s="1">
        <f>Tool!$E$15</f>
        <v>2.5387363045571067</v>
      </c>
    </row>
    <row r="198" spans="1:5" x14ac:dyDescent="0.3">
      <c r="A198">
        <v>196</v>
      </c>
      <c r="B198" s="1">
        <f>Tool!$E$12</f>
        <v>5.8960831264226528</v>
      </c>
      <c r="C198" s="1">
        <f>Tool!$E$13</f>
        <v>5.4808572546400471</v>
      </c>
      <c r="D198" s="1">
        <f>Tool!$E$14</f>
        <v>4.3133318604447162</v>
      </c>
      <c r="E198" s="1">
        <f>Tool!$E$15</f>
        <v>2.5387363045571067</v>
      </c>
    </row>
    <row r="199" spans="1:5" x14ac:dyDescent="0.3">
      <c r="A199">
        <v>197</v>
      </c>
      <c r="B199" s="1">
        <f>Tool!$E$12</f>
        <v>5.8960831264226528</v>
      </c>
      <c r="C199" s="1">
        <f>Tool!$E$13</f>
        <v>5.4808572546400471</v>
      </c>
      <c r="D199" s="1">
        <f>Tool!$E$14</f>
        <v>4.3133318604447162</v>
      </c>
      <c r="E199" s="1">
        <f>Tool!$E$15</f>
        <v>2.5387363045571067</v>
      </c>
    </row>
    <row r="200" spans="1:5" x14ac:dyDescent="0.3">
      <c r="A200">
        <v>198</v>
      </c>
      <c r="B200" s="1">
        <f>Tool!$E$12</f>
        <v>5.8960831264226528</v>
      </c>
      <c r="C200" s="1">
        <f>Tool!$E$13</f>
        <v>5.4808572546400471</v>
      </c>
      <c r="D200" s="1">
        <f>Tool!$E$14</f>
        <v>4.3133318604447162</v>
      </c>
      <c r="E200" s="1">
        <f>Tool!$E$15</f>
        <v>2.5387363045571067</v>
      </c>
    </row>
    <row r="201" spans="1:5" x14ac:dyDescent="0.3">
      <c r="A201">
        <v>199</v>
      </c>
      <c r="B201" s="1">
        <f>Tool!$E$12</f>
        <v>5.8960831264226528</v>
      </c>
      <c r="C201" s="1">
        <f>Tool!$E$13</f>
        <v>5.4808572546400471</v>
      </c>
      <c r="D201" s="1">
        <f>Tool!$E$14</f>
        <v>4.3133318604447162</v>
      </c>
      <c r="E201" s="1">
        <f>Tool!$E$15</f>
        <v>2.5387363045571067</v>
      </c>
    </row>
    <row r="202" spans="1:5" x14ac:dyDescent="0.3">
      <c r="A202">
        <v>200</v>
      </c>
      <c r="B202" s="1">
        <f>Tool!$E$12</f>
        <v>5.8960831264226528</v>
      </c>
      <c r="C202" s="1">
        <f>Tool!$E$13</f>
        <v>5.4808572546400471</v>
      </c>
      <c r="D202" s="1">
        <f>Tool!$E$14</f>
        <v>4.3133318604447162</v>
      </c>
      <c r="E202" s="1">
        <f>Tool!$E$15</f>
        <v>2.5387363045571067</v>
      </c>
    </row>
    <row r="203" spans="1:5" x14ac:dyDescent="0.3">
      <c r="A203">
        <v>201</v>
      </c>
      <c r="B203" s="1">
        <f>Tool!$E$12</f>
        <v>5.8960831264226528</v>
      </c>
      <c r="C203" s="1">
        <f>Tool!$E$13</f>
        <v>5.4808572546400471</v>
      </c>
      <c r="D203" s="1">
        <f>Tool!$E$14</f>
        <v>4.3133318604447162</v>
      </c>
      <c r="E203" s="1">
        <f>Tool!$E$15</f>
        <v>2.5387363045571067</v>
      </c>
    </row>
    <row r="204" spans="1:5" x14ac:dyDescent="0.3">
      <c r="A204">
        <v>202</v>
      </c>
      <c r="B204" s="1">
        <f>Tool!$E$12</f>
        <v>5.8960831264226528</v>
      </c>
      <c r="C204" s="1">
        <f>Tool!$E$13</f>
        <v>5.4808572546400471</v>
      </c>
      <c r="D204" s="1">
        <f>Tool!$E$14</f>
        <v>4.3133318604447162</v>
      </c>
      <c r="E204" s="1">
        <f>Tool!$E$15</f>
        <v>2.5387363045571067</v>
      </c>
    </row>
    <row r="205" spans="1:5" x14ac:dyDescent="0.3">
      <c r="A205">
        <v>203</v>
      </c>
      <c r="B205" s="1">
        <f>Tool!$E$12</f>
        <v>5.8960831264226528</v>
      </c>
      <c r="C205" s="1">
        <f>Tool!$E$13</f>
        <v>5.4808572546400471</v>
      </c>
      <c r="D205" s="1">
        <f>Tool!$E$14</f>
        <v>4.3133318604447162</v>
      </c>
      <c r="E205" s="1">
        <f>Tool!$E$15</f>
        <v>2.5387363045571067</v>
      </c>
    </row>
    <row r="206" spans="1:5" x14ac:dyDescent="0.3">
      <c r="A206">
        <v>204</v>
      </c>
      <c r="B206" s="1">
        <f>Tool!$E$12</f>
        <v>5.8960831264226528</v>
      </c>
      <c r="C206" s="1">
        <f>Tool!$E$13</f>
        <v>5.4808572546400471</v>
      </c>
      <c r="D206" s="1">
        <f>Tool!$E$14</f>
        <v>4.3133318604447162</v>
      </c>
      <c r="E206" s="1">
        <f>Tool!$E$15</f>
        <v>2.5387363045571067</v>
      </c>
    </row>
    <row r="207" spans="1:5" x14ac:dyDescent="0.3">
      <c r="A207">
        <v>205</v>
      </c>
      <c r="B207" s="1">
        <f>Tool!$E$12</f>
        <v>5.8960831264226528</v>
      </c>
      <c r="C207" s="1">
        <f>Tool!$E$13</f>
        <v>5.4808572546400471</v>
      </c>
      <c r="D207" s="1">
        <f>Tool!$E$14</f>
        <v>4.3133318604447162</v>
      </c>
      <c r="E207" s="1">
        <f>Tool!$E$15</f>
        <v>2.5387363045571067</v>
      </c>
    </row>
    <row r="208" spans="1:5" x14ac:dyDescent="0.3">
      <c r="A208">
        <v>206</v>
      </c>
      <c r="B208" s="1">
        <f>Tool!$E$12</f>
        <v>5.8960831264226528</v>
      </c>
      <c r="C208" s="1">
        <f>Tool!$E$13</f>
        <v>5.4808572546400471</v>
      </c>
      <c r="D208" s="1">
        <f>Tool!$E$14</f>
        <v>4.3133318604447162</v>
      </c>
      <c r="E208" s="1">
        <f>Tool!$E$15</f>
        <v>2.5387363045571067</v>
      </c>
    </row>
    <row r="209" spans="1:5" x14ac:dyDescent="0.3">
      <c r="A209">
        <v>207</v>
      </c>
      <c r="B209" s="1">
        <f>Tool!$E$12</f>
        <v>5.8960831264226528</v>
      </c>
      <c r="C209" s="1">
        <f>Tool!$E$13</f>
        <v>5.4808572546400471</v>
      </c>
      <c r="D209" s="1">
        <f>Tool!$E$14</f>
        <v>4.3133318604447162</v>
      </c>
      <c r="E209" s="1">
        <f>Tool!$E$15</f>
        <v>2.5387363045571067</v>
      </c>
    </row>
    <row r="210" spans="1:5" x14ac:dyDescent="0.3">
      <c r="A210">
        <v>208</v>
      </c>
      <c r="B210" s="1">
        <f>Tool!$E$12</f>
        <v>5.8960831264226528</v>
      </c>
      <c r="C210" s="1">
        <f>Tool!$E$13</f>
        <v>5.4808572546400471</v>
      </c>
      <c r="D210" s="1">
        <f>Tool!$E$14</f>
        <v>4.3133318604447162</v>
      </c>
      <c r="E210" s="1">
        <f>Tool!$E$15</f>
        <v>2.5387363045571067</v>
      </c>
    </row>
    <row r="211" spans="1:5" x14ac:dyDescent="0.3">
      <c r="A211">
        <v>209</v>
      </c>
      <c r="B211" s="1">
        <f>Tool!$E$12</f>
        <v>5.8960831264226528</v>
      </c>
      <c r="C211" s="1">
        <f>Tool!$E$13</f>
        <v>5.4808572546400471</v>
      </c>
      <c r="D211" s="1">
        <f>Tool!$E$14</f>
        <v>4.3133318604447162</v>
      </c>
      <c r="E211" s="1">
        <f>Tool!$E$15</f>
        <v>2.5387363045571067</v>
      </c>
    </row>
    <row r="212" spans="1:5" x14ac:dyDescent="0.3">
      <c r="A212">
        <v>210</v>
      </c>
      <c r="B212" s="1">
        <f>Tool!$E$12</f>
        <v>5.8960831264226528</v>
      </c>
      <c r="C212" s="1">
        <f>Tool!$E$13</f>
        <v>5.4808572546400471</v>
      </c>
      <c r="D212" s="1">
        <f>Tool!$E$14</f>
        <v>4.3133318604447162</v>
      </c>
      <c r="E212" s="1">
        <f>Tool!$E$15</f>
        <v>2.5387363045571067</v>
      </c>
    </row>
    <row r="213" spans="1:5" x14ac:dyDescent="0.3">
      <c r="A213">
        <v>211</v>
      </c>
      <c r="B213" s="1">
        <f>Tool!$E$12</f>
        <v>5.8960831264226528</v>
      </c>
      <c r="C213" s="1">
        <f>Tool!$E$13</f>
        <v>5.4808572546400471</v>
      </c>
      <c r="D213" s="1">
        <f>Tool!$E$14</f>
        <v>4.3133318604447162</v>
      </c>
      <c r="E213" s="1">
        <f>Tool!$E$15</f>
        <v>2.5387363045571067</v>
      </c>
    </row>
    <row r="214" spans="1:5" x14ac:dyDescent="0.3">
      <c r="A214">
        <v>212</v>
      </c>
      <c r="B214" s="1">
        <f>Tool!$E$12</f>
        <v>5.8960831264226528</v>
      </c>
      <c r="C214" s="1">
        <f>Tool!$E$13</f>
        <v>5.4808572546400471</v>
      </c>
      <c r="D214" s="1">
        <f>Tool!$E$14</f>
        <v>4.3133318604447162</v>
      </c>
      <c r="E214" s="1">
        <f>Tool!$E$15</f>
        <v>2.5387363045571067</v>
      </c>
    </row>
    <row r="215" spans="1:5" x14ac:dyDescent="0.3">
      <c r="A215">
        <v>213</v>
      </c>
      <c r="B215" s="1">
        <f>Tool!$E$12</f>
        <v>5.8960831264226528</v>
      </c>
      <c r="C215" s="1">
        <f>Tool!$E$13</f>
        <v>5.4808572546400471</v>
      </c>
      <c r="D215" s="1">
        <f>Tool!$E$14</f>
        <v>4.3133318604447162</v>
      </c>
      <c r="E215" s="1">
        <f>Tool!$E$15</f>
        <v>2.5387363045571067</v>
      </c>
    </row>
    <row r="216" spans="1:5" x14ac:dyDescent="0.3">
      <c r="A216">
        <v>214</v>
      </c>
      <c r="B216" s="1">
        <f>Tool!$E$12</f>
        <v>5.8960831264226528</v>
      </c>
      <c r="C216" s="1">
        <f>Tool!$E$13</f>
        <v>5.4808572546400471</v>
      </c>
      <c r="D216" s="1">
        <f>Tool!$E$14</f>
        <v>4.3133318604447162</v>
      </c>
      <c r="E216" s="1">
        <f>Tool!$E$15</f>
        <v>2.5387363045571067</v>
      </c>
    </row>
    <row r="217" spans="1:5" x14ac:dyDescent="0.3">
      <c r="A217">
        <v>215</v>
      </c>
      <c r="B217" s="1">
        <f>Tool!$E$12</f>
        <v>5.8960831264226528</v>
      </c>
      <c r="C217" s="1">
        <f>Tool!$E$13</f>
        <v>5.4808572546400471</v>
      </c>
      <c r="D217" s="1">
        <f>Tool!$E$14</f>
        <v>4.3133318604447162</v>
      </c>
      <c r="E217" s="1">
        <f>Tool!$E$15</f>
        <v>2.5387363045571067</v>
      </c>
    </row>
    <row r="218" spans="1:5" x14ac:dyDescent="0.3">
      <c r="A218">
        <v>216</v>
      </c>
      <c r="B218" s="1">
        <f>Tool!$E$12</f>
        <v>5.8960831264226528</v>
      </c>
      <c r="C218" s="1">
        <f>Tool!$E$13</f>
        <v>5.4808572546400471</v>
      </c>
      <c r="D218" s="1">
        <f>Tool!$E$14</f>
        <v>4.3133318604447162</v>
      </c>
      <c r="E218" s="1">
        <f>Tool!$E$15</f>
        <v>2.5387363045571067</v>
      </c>
    </row>
    <row r="219" spans="1:5" x14ac:dyDescent="0.3">
      <c r="A219">
        <v>217</v>
      </c>
      <c r="B219" s="1">
        <f>Tool!$E$12</f>
        <v>5.8960831264226528</v>
      </c>
      <c r="C219" s="1">
        <f>Tool!$E$13</f>
        <v>5.4808572546400471</v>
      </c>
      <c r="D219" s="1">
        <f>Tool!$E$14</f>
        <v>4.3133318604447162</v>
      </c>
      <c r="E219" s="1">
        <f>Tool!$E$15</f>
        <v>2.5387363045571067</v>
      </c>
    </row>
    <row r="220" spans="1:5" x14ac:dyDescent="0.3">
      <c r="A220">
        <v>218</v>
      </c>
      <c r="B220" s="1">
        <f>Tool!$E$12</f>
        <v>5.8960831264226528</v>
      </c>
      <c r="C220" s="1">
        <f>Tool!$E$13</f>
        <v>5.4808572546400471</v>
      </c>
      <c r="D220" s="1">
        <f>Tool!$E$14</f>
        <v>4.3133318604447162</v>
      </c>
      <c r="E220" s="1">
        <f>Tool!$E$15</f>
        <v>2.5387363045571067</v>
      </c>
    </row>
    <row r="221" spans="1:5" x14ac:dyDescent="0.3">
      <c r="A221">
        <v>219</v>
      </c>
      <c r="B221" s="1">
        <f>Tool!$E$12</f>
        <v>5.8960831264226528</v>
      </c>
      <c r="C221" s="1">
        <f>Tool!$E$13</f>
        <v>5.4808572546400471</v>
      </c>
      <c r="D221" s="1">
        <f>Tool!$E$14</f>
        <v>4.3133318604447162</v>
      </c>
      <c r="E221" s="1">
        <f>Tool!$E$15</f>
        <v>2.5387363045571067</v>
      </c>
    </row>
    <row r="222" spans="1:5" x14ac:dyDescent="0.3">
      <c r="A222">
        <v>220</v>
      </c>
      <c r="B222" s="1">
        <f>Tool!$E$12</f>
        <v>5.8960831264226528</v>
      </c>
      <c r="C222" s="1">
        <f>Tool!$E$13</f>
        <v>5.4808572546400471</v>
      </c>
      <c r="D222" s="1">
        <f>Tool!$E$14</f>
        <v>4.3133318604447162</v>
      </c>
      <c r="E222" s="1">
        <f>Tool!$E$15</f>
        <v>2.5387363045571067</v>
      </c>
    </row>
    <row r="223" spans="1:5" x14ac:dyDescent="0.3">
      <c r="A223">
        <v>221</v>
      </c>
      <c r="B223" s="1">
        <f>Tool!$E$12</f>
        <v>5.8960831264226528</v>
      </c>
      <c r="C223" s="1">
        <f>Tool!$E$13</f>
        <v>5.4808572546400471</v>
      </c>
      <c r="D223" s="1">
        <f>Tool!$E$14</f>
        <v>4.3133318604447162</v>
      </c>
      <c r="E223" s="1">
        <f>Tool!$E$15</f>
        <v>2.5387363045571067</v>
      </c>
    </row>
    <row r="224" spans="1:5" x14ac:dyDescent="0.3">
      <c r="A224">
        <v>222</v>
      </c>
      <c r="B224" s="1">
        <f>Tool!$E$12</f>
        <v>5.8960831264226528</v>
      </c>
      <c r="C224" s="1">
        <f>Tool!$E$13</f>
        <v>5.4808572546400471</v>
      </c>
      <c r="D224" s="1">
        <f>Tool!$E$14</f>
        <v>4.3133318604447162</v>
      </c>
      <c r="E224" s="1">
        <f>Tool!$E$15</f>
        <v>2.5387363045571067</v>
      </c>
    </row>
    <row r="225" spans="1:5" x14ac:dyDescent="0.3">
      <c r="A225">
        <v>223</v>
      </c>
      <c r="B225" s="1">
        <f>Tool!$E$12</f>
        <v>5.8960831264226528</v>
      </c>
      <c r="C225" s="1">
        <f>Tool!$E$13</f>
        <v>5.4808572546400471</v>
      </c>
      <c r="D225" s="1">
        <f>Tool!$E$14</f>
        <v>4.3133318604447162</v>
      </c>
      <c r="E225" s="1">
        <f>Tool!$E$15</f>
        <v>2.5387363045571067</v>
      </c>
    </row>
    <row r="226" spans="1:5" x14ac:dyDescent="0.3">
      <c r="A226">
        <v>224</v>
      </c>
      <c r="B226" s="1">
        <f>Tool!$E$12</f>
        <v>5.8960831264226528</v>
      </c>
      <c r="C226" s="1">
        <f>Tool!$E$13</f>
        <v>5.4808572546400471</v>
      </c>
      <c r="D226" s="1">
        <f>Tool!$E$14</f>
        <v>4.3133318604447162</v>
      </c>
      <c r="E226" s="1">
        <f>Tool!$E$15</f>
        <v>2.5387363045571067</v>
      </c>
    </row>
    <row r="227" spans="1:5" x14ac:dyDescent="0.3">
      <c r="A227">
        <v>225</v>
      </c>
      <c r="B227" s="1">
        <f>Tool!$E$12</f>
        <v>5.8960831264226528</v>
      </c>
      <c r="C227" s="1">
        <f>Tool!$E$13</f>
        <v>5.4808572546400471</v>
      </c>
      <c r="D227" s="1">
        <f>Tool!$E$14</f>
        <v>4.3133318604447162</v>
      </c>
      <c r="E227" s="1">
        <f>Tool!$E$15</f>
        <v>2.5387363045571067</v>
      </c>
    </row>
    <row r="228" spans="1:5" x14ac:dyDescent="0.3">
      <c r="A228">
        <v>226</v>
      </c>
      <c r="B228" s="1">
        <f>Tool!$E$12</f>
        <v>5.8960831264226528</v>
      </c>
      <c r="C228" s="1">
        <f>Tool!$E$13</f>
        <v>5.4808572546400471</v>
      </c>
      <c r="D228" s="1">
        <f>Tool!$E$14</f>
        <v>4.3133318604447162</v>
      </c>
      <c r="E228" s="1">
        <f>Tool!$E$15</f>
        <v>2.5387363045571067</v>
      </c>
    </row>
    <row r="229" spans="1:5" x14ac:dyDescent="0.3">
      <c r="A229">
        <v>227</v>
      </c>
      <c r="B229" s="1">
        <f>Tool!$E$12</f>
        <v>5.8960831264226528</v>
      </c>
      <c r="C229" s="1">
        <f>Tool!$E$13</f>
        <v>5.4808572546400471</v>
      </c>
      <c r="D229" s="1">
        <f>Tool!$E$14</f>
        <v>4.3133318604447162</v>
      </c>
      <c r="E229" s="1">
        <f>Tool!$E$15</f>
        <v>2.5387363045571067</v>
      </c>
    </row>
    <row r="230" spans="1:5" x14ac:dyDescent="0.3">
      <c r="A230">
        <v>228</v>
      </c>
      <c r="B230" s="1">
        <f>Tool!$E$12</f>
        <v>5.8960831264226528</v>
      </c>
      <c r="C230" s="1">
        <f>Tool!$E$13</f>
        <v>5.4808572546400471</v>
      </c>
      <c r="D230" s="1">
        <f>Tool!$E$14</f>
        <v>4.3133318604447162</v>
      </c>
      <c r="E230" s="1">
        <f>Tool!$E$15</f>
        <v>2.5387363045571067</v>
      </c>
    </row>
    <row r="231" spans="1:5" x14ac:dyDescent="0.3">
      <c r="A231">
        <v>229</v>
      </c>
      <c r="B231" s="1">
        <f>Tool!$E$12</f>
        <v>5.8960831264226528</v>
      </c>
      <c r="C231" s="1">
        <f>Tool!$E$13</f>
        <v>5.4808572546400471</v>
      </c>
      <c r="D231" s="1">
        <f>Tool!$E$14</f>
        <v>4.3133318604447162</v>
      </c>
      <c r="E231" s="1">
        <f>Tool!$E$15</f>
        <v>2.5387363045571067</v>
      </c>
    </row>
    <row r="232" spans="1:5" x14ac:dyDescent="0.3">
      <c r="A232">
        <v>230</v>
      </c>
      <c r="B232" s="1">
        <f>Tool!$E$12</f>
        <v>5.8960831264226528</v>
      </c>
      <c r="C232" s="1">
        <f>Tool!$E$13</f>
        <v>5.4808572546400471</v>
      </c>
      <c r="D232" s="1">
        <f>Tool!$E$14</f>
        <v>4.3133318604447162</v>
      </c>
      <c r="E232" s="1">
        <f>Tool!$E$15</f>
        <v>2.5387363045571067</v>
      </c>
    </row>
    <row r="233" spans="1:5" x14ac:dyDescent="0.3">
      <c r="A233">
        <v>231</v>
      </c>
      <c r="B233" s="1">
        <f>Tool!$E$12</f>
        <v>5.8960831264226528</v>
      </c>
      <c r="C233" s="1">
        <f>Tool!$E$13</f>
        <v>5.4808572546400471</v>
      </c>
      <c r="D233" s="1">
        <f>Tool!$E$14</f>
        <v>4.3133318604447162</v>
      </c>
      <c r="E233" s="1">
        <f>Tool!$E$15</f>
        <v>2.5387363045571067</v>
      </c>
    </row>
    <row r="234" spans="1:5" x14ac:dyDescent="0.3">
      <c r="A234">
        <v>232</v>
      </c>
      <c r="B234" s="1">
        <f>Tool!$E$12</f>
        <v>5.8960831264226528</v>
      </c>
      <c r="C234" s="1">
        <f>Tool!$E$13</f>
        <v>5.4808572546400471</v>
      </c>
      <c r="D234" s="1">
        <f>Tool!$E$14</f>
        <v>4.3133318604447162</v>
      </c>
      <c r="E234" s="1">
        <f>Tool!$E$15</f>
        <v>2.5387363045571067</v>
      </c>
    </row>
    <row r="235" spans="1:5" x14ac:dyDescent="0.3">
      <c r="A235">
        <v>233</v>
      </c>
      <c r="B235" s="1">
        <f>Tool!$E$12</f>
        <v>5.8960831264226528</v>
      </c>
      <c r="C235" s="1">
        <f>Tool!$E$13</f>
        <v>5.4808572546400471</v>
      </c>
      <c r="D235" s="1">
        <f>Tool!$E$14</f>
        <v>4.3133318604447162</v>
      </c>
      <c r="E235" s="1">
        <f>Tool!$E$15</f>
        <v>2.5387363045571067</v>
      </c>
    </row>
    <row r="236" spans="1:5" x14ac:dyDescent="0.3">
      <c r="A236">
        <v>234</v>
      </c>
      <c r="B236" s="1">
        <f>Tool!$E$12</f>
        <v>5.8960831264226528</v>
      </c>
      <c r="C236" s="1">
        <f>Tool!$E$13</f>
        <v>5.4808572546400471</v>
      </c>
      <c r="D236" s="1">
        <f>Tool!$E$14</f>
        <v>4.3133318604447162</v>
      </c>
      <c r="E236" s="1">
        <f>Tool!$E$15</f>
        <v>2.5387363045571067</v>
      </c>
    </row>
    <row r="237" spans="1:5" x14ac:dyDescent="0.3">
      <c r="A237">
        <v>235</v>
      </c>
      <c r="B237" s="1">
        <f>Tool!$E$12</f>
        <v>5.8960831264226528</v>
      </c>
      <c r="C237" s="1">
        <f>Tool!$E$13</f>
        <v>5.4808572546400471</v>
      </c>
      <c r="D237" s="1">
        <f>Tool!$E$14</f>
        <v>4.3133318604447162</v>
      </c>
      <c r="E237" s="1">
        <f>Tool!$E$15</f>
        <v>2.5387363045571067</v>
      </c>
    </row>
    <row r="238" spans="1:5" x14ac:dyDescent="0.3">
      <c r="A238">
        <v>236</v>
      </c>
      <c r="B238" s="1">
        <f>Tool!$E$12</f>
        <v>5.8960831264226528</v>
      </c>
      <c r="C238" s="1">
        <f>Tool!$E$13</f>
        <v>5.4808572546400471</v>
      </c>
      <c r="D238" s="1">
        <f>Tool!$E$14</f>
        <v>4.3133318604447162</v>
      </c>
      <c r="E238" s="1">
        <f>Tool!$E$15</f>
        <v>2.5387363045571067</v>
      </c>
    </row>
    <row r="239" spans="1:5" x14ac:dyDescent="0.3">
      <c r="A239">
        <v>237</v>
      </c>
      <c r="B239" s="1">
        <f>Tool!$E$12</f>
        <v>5.8960831264226528</v>
      </c>
      <c r="C239" s="1">
        <f>Tool!$E$13</f>
        <v>5.4808572546400471</v>
      </c>
      <c r="D239" s="1">
        <f>Tool!$E$14</f>
        <v>4.3133318604447162</v>
      </c>
      <c r="E239" s="1">
        <f>Tool!$E$15</f>
        <v>2.5387363045571067</v>
      </c>
    </row>
    <row r="240" spans="1:5" x14ac:dyDescent="0.3">
      <c r="A240">
        <v>238</v>
      </c>
      <c r="B240" s="1">
        <f>Tool!$E$12</f>
        <v>5.8960831264226528</v>
      </c>
      <c r="C240" s="1">
        <f>Tool!$E$13</f>
        <v>5.4808572546400471</v>
      </c>
      <c r="D240" s="1">
        <f>Tool!$E$14</f>
        <v>4.3133318604447162</v>
      </c>
      <c r="E240" s="1">
        <f>Tool!$E$15</f>
        <v>2.5387363045571067</v>
      </c>
    </row>
    <row r="241" spans="1:5" x14ac:dyDescent="0.3">
      <c r="A241">
        <v>239</v>
      </c>
      <c r="B241" s="1">
        <f>Tool!$E$12</f>
        <v>5.8960831264226528</v>
      </c>
      <c r="C241" s="1">
        <f>Tool!$E$13</f>
        <v>5.4808572546400471</v>
      </c>
      <c r="D241" s="1">
        <f>Tool!$E$14</f>
        <v>4.3133318604447162</v>
      </c>
      <c r="E241" s="1">
        <f>Tool!$E$15</f>
        <v>2.5387363045571067</v>
      </c>
    </row>
    <row r="242" spans="1:5" x14ac:dyDescent="0.3">
      <c r="A242">
        <v>240</v>
      </c>
      <c r="B242" s="1">
        <f>Tool!$E$12</f>
        <v>5.8960831264226528</v>
      </c>
      <c r="C242" s="1">
        <f>Tool!$E$13</f>
        <v>5.4808572546400471</v>
      </c>
      <c r="D242" s="1">
        <f>Tool!$E$14</f>
        <v>4.3133318604447162</v>
      </c>
      <c r="E242" s="1">
        <f>Tool!$E$15</f>
        <v>2.5387363045571067</v>
      </c>
    </row>
    <row r="243" spans="1:5" x14ac:dyDescent="0.3">
      <c r="A243">
        <v>241</v>
      </c>
      <c r="B243" s="1">
        <f>Tool!$E$12</f>
        <v>5.8960831264226528</v>
      </c>
      <c r="C243" s="1">
        <f>Tool!$E$13</f>
        <v>5.4808572546400471</v>
      </c>
      <c r="D243" s="1">
        <f>Tool!$E$14</f>
        <v>4.3133318604447162</v>
      </c>
      <c r="E243" s="1">
        <f>Tool!$E$15</f>
        <v>2.5387363045571067</v>
      </c>
    </row>
    <row r="244" spans="1:5" x14ac:dyDescent="0.3">
      <c r="A244">
        <v>242</v>
      </c>
      <c r="B244" s="1">
        <f>Tool!$E$12</f>
        <v>5.8960831264226528</v>
      </c>
      <c r="C244" s="1">
        <f>Tool!$E$13</f>
        <v>5.4808572546400471</v>
      </c>
      <c r="D244" s="1">
        <f>Tool!$E$14</f>
        <v>4.3133318604447162</v>
      </c>
      <c r="E244" s="1">
        <f>Tool!$E$15</f>
        <v>2.5387363045571067</v>
      </c>
    </row>
    <row r="245" spans="1:5" x14ac:dyDescent="0.3">
      <c r="A245">
        <v>243</v>
      </c>
      <c r="B245" s="1">
        <f>Tool!$E$12</f>
        <v>5.8960831264226528</v>
      </c>
      <c r="C245" s="1">
        <f>Tool!$E$13</f>
        <v>5.4808572546400471</v>
      </c>
      <c r="D245" s="1">
        <f>Tool!$E$14</f>
        <v>4.3133318604447162</v>
      </c>
      <c r="E245" s="1">
        <f>Tool!$E$15</f>
        <v>2.5387363045571067</v>
      </c>
    </row>
    <row r="246" spans="1:5" x14ac:dyDescent="0.3">
      <c r="A246">
        <v>244</v>
      </c>
      <c r="B246" s="1">
        <f>Tool!$E$12</f>
        <v>5.8960831264226528</v>
      </c>
      <c r="C246" s="1">
        <f>Tool!$E$13</f>
        <v>5.4808572546400471</v>
      </c>
      <c r="D246" s="1">
        <f>Tool!$E$14</f>
        <v>4.3133318604447162</v>
      </c>
      <c r="E246" s="1">
        <f>Tool!$E$15</f>
        <v>2.5387363045571067</v>
      </c>
    </row>
    <row r="247" spans="1:5" x14ac:dyDescent="0.3">
      <c r="A247">
        <v>245</v>
      </c>
      <c r="B247" s="1">
        <f>Tool!$E$12</f>
        <v>5.8960831264226528</v>
      </c>
      <c r="C247" s="1">
        <f>Tool!$E$13</f>
        <v>5.4808572546400471</v>
      </c>
      <c r="D247" s="1">
        <f>Tool!$E$14</f>
        <v>4.3133318604447162</v>
      </c>
      <c r="E247" s="1">
        <f>Tool!$E$15</f>
        <v>2.5387363045571067</v>
      </c>
    </row>
    <row r="248" spans="1:5" x14ac:dyDescent="0.3">
      <c r="A248">
        <v>246</v>
      </c>
      <c r="B248" s="1">
        <f>Tool!$E$12</f>
        <v>5.8960831264226528</v>
      </c>
      <c r="C248" s="1">
        <f>Tool!$E$13</f>
        <v>5.4808572546400471</v>
      </c>
      <c r="D248" s="1">
        <f>Tool!$E$14</f>
        <v>4.3133318604447162</v>
      </c>
      <c r="E248" s="1">
        <f>Tool!$E$15</f>
        <v>2.5387363045571067</v>
      </c>
    </row>
    <row r="249" spans="1:5" x14ac:dyDescent="0.3">
      <c r="A249">
        <v>247</v>
      </c>
      <c r="B249" s="1">
        <f>Tool!$E$12</f>
        <v>5.8960831264226528</v>
      </c>
      <c r="C249" s="1">
        <f>Tool!$E$13</f>
        <v>5.4808572546400471</v>
      </c>
      <c r="D249" s="1">
        <f>Tool!$E$14</f>
        <v>4.3133318604447162</v>
      </c>
      <c r="E249" s="1">
        <f>Tool!$E$15</f>
        <v>2.5387363045571067</v>
      </c>
    </row>
    <row r="250" spans="1:5" x14ac:dyDescent="0.3">
      <c r="A250">
        <v>248</v>
      </c>
      <c r="B250" s="1">
        <f>Tool!$E$12</f>
        <v>5.8960831264226528</v>
      </c>
      <c r="C250" s="1">
        <f>Tool!$E$13</f>
        <v>5.4808572546400471</v>
      </c>
      <c r="D250" s="1">
        <f>Tool!$E$14</f>
        <v>4.3133318604447162</v>
      </c>
      <c r="E250" s="1">
        <f>Tool!$E$15</f>
        <v>2.5387363045571067</v>
      </c>
    </row>
    <row r="251" spans="1:5" x14ac:dyDescent="0.3">
      <c r="A251">
        <v>249</v>
      </c>
      <c r="B251" s="1">
        <f>Tool!$E$12</f>
        <v>5.8960831264226528</v>
      </c>
      <c r="C251" s="1">
        <f>Tool!$E$13</f>
        <v>5.4808572546400471</v>
      </c>
      <c r="D251" s="1">
        <f>Tool!$E$14</f>
        <v>4.3133318604447162</v>
      </c>
      <c r="E251" s="1">
        <f>Tool!$E$15</f>
        <v>2.5387363045571067</v>
      </c>
    </row>
    <row r="252" spans="1:5" x14ac:dyDescent="0.3">
      <c r="A252">
        <v>250</v>
      </c>
      <c r="B252" s="1">
        <f>Tool!$E$12</f>
        <v>5.8960831264226528</v>
      </c>
      <c r="C252" s="1">
        <f>Tool!$E$13</f>
        <v>5.4808572546400471</v>
      </c>
      <c r="D252" s="1">
        <f>Tool!$E$14</f>
        <v>4.3133318604447162</v>
      </c>
      <c r="E252" s="1">
        <f>Tool!$E$15</f>
        <v>2.5387363045571067</v>
      </c>
    </row>
    <row r="253" spans="1:5" x14ac:dyDescent="0.3">
      <c r="A253">
        <v>251</v>
      </c>
      <c r="B253" s="1">
        <f>Tool!$E$12</f>
        <v>5.8960831264226528</v>
      </c>
      <c r="C253" s="1">
        <f>Tool!$E$13</f>
        <v>5.4808572546400471</v>
      </c>
      <c r="D253" s="1">
        <f>Tool!$E$14</f>
        <v>4.3133318604447162</v>
      </c>
      <c r="E253" s="1">
        <f>Tool!$E$15</f>
        <v>2.5387363045571067</v>
      </c>
    </row>
    <row r="254" spans="1:5" x14ac:dyDescent="0.3">
      <c r="A254">
        <v>252</v>
      </c>
      <c r="B254" s="1">
        <f>Tool!$E$12</f>
        <v>5.8960831264226528</v>
      </c>
      <c r="C254" s="1">
        <f>Tool!$E$13</f>
        <v>5.4808572546400471</v>
      </c>
      <c r="D254" s="1">
        <f>Tool!$E$14</f>
        <v>4.3133318604447162</v>
      </c>
      <c r="E254" s="1">
        <f>Tool!$E$15</f>
        <v>2.5387363045571067</v>
      </c>
    </row>
    <row r="255" spans="1:5" x14ac:dyDescent="0.3">
      <c r="A255">
        <v>253</v>
      </c>
      <c r="B255" s="1">
        <f>Tool!$E$12</f>
        <v>5.8960831264226528</v>
      </c>
      <c r="C255" s="1">
        <f>Tool!$E$13</f>
        <v>5.4808572546400471</v>
      </c>
      <c r="D255" s="1">
        <f>Tool!$E$14</f>
        <v>4.3133318604447162</v>
      </c>
      <c r="E255" s="1">
        <f>Tool!$E$15</f>
        <v>2.5387363045571067</v>
      </c>
    </row>
    <row r="256" spans="1:5" x14ac:dyDescent="0.3">
      <c r="A256">
        <v>254</v>
      </c>
      <c r="B256" s="1">
        <f>Tool!$E$12</f>
        <v>5.8960831264226528</v>
      </c>
      <c r="C256" s="1">
        <f>Tool!$E$13</f>
        <v>5.4808572546400471</v>
      </c>
      <c r="D256" s="1">
        <f>Tool!$E$14</f>
        <v>4.3133318604447162</v>
      </c>
      <c r="E256" s="1">
        <f>Tool!$E$15</f>
        <v>2.5387363045571067</v>
      </c>
    </row>
    <row r="257" spans="1:5" x14ac:dyDescent="0.3">
      <c r="A257">
        <v>255</v>
      </c>
      <c r="B257" s="1">
        <f>Tool!$E$12</f>
        <v>5.8960831264226528</v>
      </c>
      <c r="C257" s="1">
        <f>Tool!$E$13</f>
        <v>5.4808572546400471</v>
      </c>
      <c r="D257" s="1">
        <f>Tool!$E$14</f>
        <v>4.3133318604447162</v>
      </c>
      <c r="E257" s="1">
        <f>Tool!$E$15</f>
        <v>2.5387363045571067</v>
      </c>
    </row>
    <row r="258" spans="1:5" x14ac:dyDescent="0.3">
      <c r="A258">
        <v>256</v>
      </c>
      <c r="B258" s="1">
        <f>Tool!$E$12</f>
        <v>5.8960831264226528</v>
      </c>
      <c r="C258" s="1">
        <f>Tool!$E$13</f>
        <v>5.4808572546400471</v>
      </c>
      <c r="D258" s="1">
        <f>Tool!$E$14</f>
        <v>4.3133318604447162</v>
      </c>
      <c r="E258" s="1">
        <f>Tool!$E$15</f>
        <v>2.5387363045571067</v>
      </c>
    </row>
    <row r="259" spans="1:5" x14ac:dyDescent="0.3">
      <c r="A259">
        <v>257</v>
      </c>
      <c r="B259" s="1">
        <f>Tool!$E$12</f>
        <v>5.8960831264226528</v>
      </c>
      <c r="C259" s="1">
        <f>Tool!$E$13</f>
        <v>5.4808572546400471</v>
      </c>
      <c r="D259" s="1">
        <f>Tool!$E$14</f>
        <v>4.3133318604447162</v>
      </c>
      <c r="E259" s="1">
        <f>Tool!$E$15</f>
        <v>2.5387363045571067</v>
      </c>
    </row>
    <row r="260" spans="1:5" x14ac:dyDescent="0.3">
      <c r="A260">
        <v>258</v>
      </c>
      <c r="B260" s="1">
        <f>Tool!$E$12</f>
        <v>5.8960831264226528</v>
      </c>
      <c r="C260" s="1">
        <f>Tool!$E$13</f>
        <v>5.4808572546400471</v>
      </c>
      <c r="D260" s="1">
        <f>Tool!$E$14</f>
        <v>4.3133318604447162</v>
      </c>
      <c r="E260" s="1">
        <f>Tool!$E$15</f>
        <v>2.5387363045571067</v>
      </c>
    </row>
    <row r="261" spans="1:5" x14ac:dyDescent="0.3">
      <c r="A261">
        <v>259</v>
      </c>
      <c r="B261" s="1">
        <f>Tool!$E$12</f>
        <v>5.8960831264226528</v>
      </c>
      <c r="C261" s="1">
        <f>Tool!$E$13</f>
        <v>5.4808572546400471</v>
      </c>
      <c r="D261" s="1">
        <f>Tool!$E$14</f>
        <v>4.3133318604447162</v>
      </c>
      <c r="E261" s="1">
        <f>Tool!$E$15</f>
        <v>2.5387363045571067</v>
      </c>
    </row>
    <row r="262" spans="1:5" x14ac:dyDescent="0.3">
      <c r="A262">
        <v>260</v>
      </c>
      <c r="B262" s="1">
        <f>Tool!$E$12</f>
        <v>5.8960831264226528</v>
      </c>
      <c r="C262" s="1">
        <f>Tool!$E$13</f>
        <v>5.4808572546400471</v>
      </c>
      <c r="D262" s="1">
        <f>Tool!$E$14</f>
        <v>4.3133318604447162</v>
      </c>
      <c r="E262" s="1">
        <f>Tool!$E$15</f>
        <v>2.5387363045571067</v>
      </c>
    </row>
    <row r="263" spans="1:5" x14ac:dyDescent="0.3">
      <c r="A263">
        <v>261</v>
      </c>
      <c r="B263" s="1">
        <f>Tool!$E$12</f>
        <v>5.8960831264226528</v>
      </c>
      <c r="C263" s="1">
        <f>Tool!$E$13</f>
        <v>5.4808572546400471</v>
      </c>
      <c r="D263" s="1">
        <f>Tool!$E$14</f>
        <v>4.3133318604447162</v>
      </c>
      <c r="E263" s="1">
        <f>Tool!$E$15</f>
        <v>2.5387363045571067</v>
      </c>
    </row>
    <row r="264" spans="1:5" x14ac:dyDescent="0.3">
      <c r="A264">
        <v>262</v>
      </c>
      <c r="B264" s="1">
        <f>Tool!$E$12</f>
        <v>5.8960831264226528</v>
      </c>
      <c r="C264" s="1">
        <f>Tool!$E$13</f>
        <v>5.4808572546400471</v>
      </c>
      <c r="D264" s="1">
        <f>Tool!$E$14</f>
        <v>4.3133318604447162</v>
      </c>
      <c r="E264" s="1">
        <f>Tool!$E$15</f>
        <v>2.5387363045571067</v>
      </c>
    </row>
    <row r="265" spans="1:5" x14ac:dyDescent="0.3">
      <c r="A265">
        <v>263</v>
      </c>
      <c r="B265" s="1">
        <f>Tool!$E$12</f>
        <v>5.8960831264226528</v>
      </c>
      <c r="C265" s="1">
        <f>Tool!$E$13</f>
        <v>5.4808572546400471</v>
      </c>
      <c r="D265" s="1">
        <f>Tool!$E$14</f>
        <v>4.3133318604447162</v>
      </c>
      <c r="E265" s="1">
        <f>Tool!$E$15</f>
        <v>2.5387363045571067</v>
      </c>
    </row>
    <row r="266" spans="1:5" x14ac:dyDescent="0.3">
      <c r="A266">
        <v>264</v>
      </c>
      <c r="B266" s="1">
        <f>Tool!$E$12</f>
        <v>5.8960831264226528</v>
      </c>
      <c r="C266" s="1">
        <f>Tool!$E$13</f>
        <v>5.4808572546400471</v>
      </c>
      <c r="D266" s="1">
        <f>Tool!$E$14</f>
        <v>4.3133318604447162</v>
      </c>
      <c r="E266" s="1">
        <f>Tool!$E$15</f>
        <v>2.5387363045571067</v>
      </c>
    </row>
    <row r="267" spans="1:5" x14ac:dyDescent="0.3">
      <c r="A267">
        <v>265</v>
      </c>
      <c r="B267" s="1">
        <f>Tool!$E$12</f>
        <v>5.8960831264226528</v>
      </c>
      <c r="C267" s="1">
        <f>Tool!$E$13</f>
        <v>5.4808572546400471</v>
      </c>
      <c r="D267" s="1">
        <f>Tool!$E$14</f>
        <v>4.3133318604447162</v>
      </c>
      <c r="E267" s="1">
        <f>Tool!$E$15</f>
        <v>2.5387363045571067</v>
      </c>
    </row>
    <row r="268" spans="1:5" x14ac:dyDescent="0.3">
      <c r="A268">
        <v>266</v>
      </c>
      <c r="B268" s="1">
        <f>Tool!$E$12</f>
        <v>5.8960831264226528</v>
      </c>
      <c r="C268" s="1">
        <f>Tool!$E$13</f>
        <v>5.4808572546400471</v>
      </c>
      <c r="D268" s="1">
        <f>Tool!$E$14</f>
        <v>4.3133318604447162</v>
      </c>
      <c r="E268" s="1">
        <f>Tool!$E$15</f>
        <v>2.5387363045571067</v>
      </c>
    </row>
    <row r="269" spans="1:5" x14ac:dyDescent="0.3">
      <c r="A269">
        <v>267</v>
      </c>
      <c r="B269" s="1">
        <f>Tool!$E$12</f>
        <v>5.8960831264226528</v>
      </c>
      <c r="C269" s="1">
        <f>Tool!$E$13</f>
        <v>5.4808572546400471</v>
      </c>
      <c r="D269" s="1">
        <f>Tool!$E$14</f>
        <v>4.3133318604447162</v>
      </c>
      <c r="E269" s="1">
        <f>Tool!$E$15</f>
        <v>2.5387363045571067</v>
      </c>
    </row>
    <row r="270" spans="1:5" x14ac:dyDescent="0.3">
      <c r="A270">
        <v>268</v>
      </c>
      <c r="B270" s="1">
        <f>Tool!$E$12</f>
        <v>5.8960831264226528</v>
      </c>
      <c r="C270" s="1">
        <f>Tool!$E$13</f>
        <v>5.4808572546400471</v>
      </c>
      <c r="D270" s="1">
        <f>Tool!$E$14</f>
        <v>4.3133318604447162</v>
      </c>
      <c r="E270" s="1">
        <f>Tool!$E$15</f>
        <v>2.5387363045571067</v>
      </c>
    </row>
    <row r="271" spans="1:5" x14ac:dyDescent="0.3">
      <c r="A271">
        <v>269</v>
      </c>
      <c r="B271" s="1">
        <f>Tool!$E$12</f>
        <v>5.8960831264226528</v>
      </c>
      <c r="C271" s="1">
        <f>Tool!$E$13</f>
        <v>5.4808572546400471</v>
      </c>
      <c r="D271" s="1">
        <f>Tool!$E$14</f>
        <v>4.3133318604447162</v>
      </c>
      <c r="E271" s="1">
        <f>Tool!$E$15</f>
        <v>2.5387363045571067</v>
      </c>
    </row>
    <row r="272" spans="1:5" x14ac:dyDescent="0.3">
      <c r="A272">
        <v>270</v>
      </c>
      <c r="B272" s="1">
        <f>Tool!$E$12</f>
        <v>5.8960831264226528</v>
      </c>
      <c r="C272" s="1">
        <f>Tool!$E$13</f>
        <v>5.4808572546400471</v>
      </c>
      <c r="D272" s="1">
        <f>Tool!$E$14</f>
        <v>4.3133318604447162</v>
      </c>
      <c r="E272" s="1">
        <f>Tool!$E$15</f>
        <v>2.5387363045571067</v>
      </c>
    </row>
    <row r="273" spans="1:5" x14ac:dyDescent="0.3">
      <c r="A273">
        <v>271</v>
      </c>
      <c r="B273" s="1">
        <f>Tool!$E$12</f>
        <v>5.8960831264226528</v>
      </c>
      <c r="C273" s="1">
        <f>Tool!$E$13</f>
        <v>5.4808572546400471</v>
      </c>
      <c r="D273" s="1">
        <f>Tool!$E$14</f>
        <v>4.3133318604447162</v>
      </c>
      <c r="E273" s="1">
        <f>Tool!$E$15</f>
        <v>2.5387363045571067</v>
      </c>
    </row>
    <row r="274" spans="1:5" x14ac:dyDescent="0.3">
      <c r="A274">
        <v>272</v>
      </c>
      <c r="B274" s="1">
        <f>Tool!$E$12</f>
        <v>5.8960831264226528</v>
      </c>
      <c r="C274" s="1">
        <f>Tool!$E$13</f>
        <v>5.4808572546400471</v>
      </c>
      <c r="D274" s="1">
        <f>Tool!$E$14</f>
        <v>4.3133318604447162</v>
      </c>
      <c r="E274" s="1">
        <f>Tool!$E$15</f>
        <v>2.5387363045571067</v>
      </c>
    </row>
    <row r="275" spans="1:5" x14ac:dyDescent="0.3">
      <c r="A275">
        <v>273</v>
      </c>
      <c r="B275" s="1">
        <f>Tool!$E$12</f>
        <v>5.8960831264226528</v>
      </c>
      <c r="C275" s="1">
        <f>Tool!$E$13</f>
        <v>5.4808572546400471</v>
      </c>
      <c r="D275" s="1">
        <f>Tool!$E$14</f>
        <v>4.3133318604447162</v>
      </c>
      <c r="E275" s="1">
        <f>Tool!$E$15</f>
        <v>2.5387363045571067</v>
      </c>
    </row>
    <row r="276" spans="1:5" x14ac:dyDescent="0.3">
      <c r="A276">
        <v>274</v>
      </c>
      <c r="B276" s="1">
        <f>Tool!$E$12</f>
        <v>5.8960831264226528</v>
      </c>
      <c r="C276" s="1">
        <f>Tool!$E$13</f>
        <v>5.4808572546400471</v>
      </c>
      <c r="D276" s="1">
        <f>Tool!$E$14</f>
        <v>4.3133318604447162</v>
      </c>
      <c r="E276" s="1">
        <f>Tool!$E$15</f>
        <v>2.5387363045571067</v>
      </c>
    </row>
    <row r="277" spans="1:5" x14ac:dyDescent="0.3">
      <c r="A277">
        <v>275</v>
      </c>
      <c r="B277" s="1">
        <f>Tool!$E$12</f>
        <v>5.8960831264226528</v>
      </c>
      <c r="C277" s="1">
        <f>Tool!$E$13</f>
        <v>5.4808572546400471</v>
      </c>
      <c r="D277" s="1">
        <f>Tool!$E$14</f>
        <v>4.3133318604447162</v>
      </c>
      <c r="E277" s="1">
        <f>Tool!$E$15</f>
        <v>2.5387363045571067</v>
      </c>
    </row>
    <row r="278" spans="1:5" x14ac:dyDescent="0.3">
      <c r="A278">
        <v>276</v>
      </c>
      <c r="B278" s="1">
        <f>Tool!$E$12</f>
        <v>5.8960831264226528</v>
      </c>
      <c r="C278" s="1">
        <f>Tool!$E$13</f>
        <v>5.4808572546400471</v>
      </c>
      <c r="D278" s="1">
        <f>Tool!$E$14</f>
        <v>4.3133318604447162</v>
      </c>
      <c r="E278" s="1">
        <f>Tool!$E$15</f>
        <v>2.5387363045571067</v>
      </c>
    </row>
    <row r="279" spans="1:5" x14ac:dyDescent="0.3">
      <c r="A279">
        <v>277</v>
      </c>
      <c r="B279" s="1">
        <f>Tool!$E$12</f>
        <v>5.8960831264226528</v>
      </c>
      <c r="C279" s="1">
        <f>Tool!$E$13</f>
        <v>5.4808572546400471</v>
      </c>
      <c r="D279" s="1">
        <f>Tool!$E$14</f>
        <v>4.3133318604447162</v>
      </c>
      <c r="E279" s="1">
        <f>Tool!$E$15</f>
        <v>2.5387363045571067</v>
      </c>
    </row>
    <row r="280" spans="1:5" x14ac:dyDescent="0.3">
      <c r="A280">
        <v>278</v>
      </c>
      <c r="B280" s="1">
        <f>Tool!$E$12</f>
        <v>5.8960831264226528</v>
      </c>
      <c r="C280" s="1">
        <f>Tool!$E$13</f>
        <v>5.4808572546400471</v>
      </c>
      <c r="D280" s="1">
        <f>Tool!$E$14</f>
        <v>4.3133318604447162</v>
      </c>
      <c r="E280" s="1">
        <f>Tool!$E$15</f>
        <v>2.5387363045571067</v>
      </c>
    </row>
    <row r="281" spans="1:5" x14ac:dyDescent="0.3">
      <c r="A281">
        <v>279</v>
      </c>
      <c r="B281" s="1">
        <f>Tool!$E$12</f>
        <v>5.8960831264226528</v>
      </c>
      <c r="C281" s="1">
        <f>Tool!$E$13</f>
        <v>5.4808572546400471</v>
      </c>
      <c r="D281" s="1">
        <f>Tool!$E$14</f>
        <v>4.3133318604447162</v>
      </c>
      <c r="E281" s="1">
        <f>Tool!$E$15</f>
        <v>2.5387363045571067</v>
      </c>
    </row>
    <row r="282" spans="1:5" x14ac:dyDescent="0.3">
      <c r="A282">
        <v>280</v>
      </c>
      <c r="B282" s="1">
        <f>Tool!$E$12</f>
        <v>5.8960831264226528</v>
      </c>
      <c r="C282" s="1">
        <f>Tool!$E$13</f>
        <v>5.4808572546400471</v>
      </c>
      <c r="D282" s="1">
        <f>Tool!$E$14</f>
        <v>4.3133318604447162</v>
      </c>
      <c r="E282" s="1">
        <f>Tool!$E$15</f>
        <v>2.5387363045571067</v>
      </c>
    </row>
    <row r="283" spans="1:5" x14ac:dyDescent="0.3">
      <c r="A283">
        <v>281</v>
      </c>
      <c r="B283" s="1">
        <f>Tool!$E$12</f>
        <v>5.8960831264226528</v>
      </c>
      <c r="C283" s="1">
        <f>Tool!$E$13</f>
        <v>5.4808572546400471</v>
      </c>
      <c r="D283" s="1">
        <f>Tool!$E$14</f>
        <v>4.3133318604447162</v>
      </c>
      <c r="E283" s="1">
        <f>Tool!$E$15</f>
        <v>2.5387363045571067</v>
      </c>
    </row>
    <row r="284" spans="1:5" x14ac:dyDescent="0.3">
      <c r="A284">
        <v>282</v>
      </c>
      <c r="B284" s="1">
        <f>Tool!$E$12</f>
        <v>5.8960831264226528</v>
      </c>
      <c r="C284" s="1">
        <f>Tool!$E$13</f>
        <v>5.4808572546400471</v>
      </c>
      <c r="D284" s="1">
        <f>Tool!$E$14</f>
        <v>4.3133318604447162</v>
      </c>
      <c r="E284" s="1">
        <f>Tool!$E$15</f>
        <v>2.5387363045571067</v>
      </c>
    </row>
    <row r="285" spans="1:5" x14ac:dyDescent="0.3">
      <c r="A285">
        <v>283</v>
      </c>
      <c r="B285" s="1">
        <f>Tool!$E$12</f>
        <v>5.8960831264226528</v>
      </c>
      <c r="C285" s="1">
        <f>Tool!$E$13</f>
        <v>5.4808572546400471</v>
      </c>
      <c r="D285" s="1">
        <f>Tool!$E$14</f>
        <v>4.3133318604447162</v>
      </c>
      <c r="E285" s="1">
        <f>Tool!$E$15</f>
        <v>2.5387363045571067</v>
      </c>
    </row>
    <row r="286" spans="1:5" x14ac:dyDescent="0.3">
      <c r="A286">
        <v>284</v>
      </c>
      <c r="B286" s="1">
        <f>Tool!$E$12</f>
        <v>5.8960831264226528</v>
      </c>
      <c r="C286" s="1">
        <f>Tool!$E$13</f>
        <v>5.4808572546400471</v>
      </c>
      <c r="D286" s="1">
        <f>Tool!$E$14</f>
        <v>4.3133318604447162</v>
      </c>
      <c r="E286" s="1">
        <f>Tool!$E$15</f>
        <v>2.5387363045571067</v>
      </c>
    </row>
    <row r="287" spans="1:5" x14ac:dyDescent="0.3">
      <c r="A287">
        <v>285</v>
      </c>
      <c r="B287" s="1">
        <f>Tool!$E$12</f>
        <v>5.8960831264226528</v>
      </c>
      <c r="C287" s="1">
        <f>Tool!$E$13</f>
        <v>5.4808572546400471</v>
      </c>
      <c r="D287" s="1">
        <f>Tool!$E$14</f>
        <v>4.3133318604447162</v>
      </c>
      <c r="E287" s="1">
        <f>Tool!$E$15</f>
        <v>2.5387363045571067</v>
      </c>
    </row>
    <row r="288" spans="1:5" x14ac:dyDescent="0.3">
      <c r="A288">
        <v>286</v>
      </c>
      <c r="B288" s="1">
        <f>Tool!$E$12</f>
        <v>5.8960831264226528</v>
      </c>
      <c r="C288" s="1">
        <f>Tool!$E$13</f>
        <v>5.4808572546400471</v>
      </c>
      <c r="D288" s="1">
        <f>Tool!$E$14</f>
        <v>4.3133318604447162</v>
      </c>
      <c r="E288" s="1">
        <f>Tool!$E$15</f>
        <v>2.5387363045571067</v>
      </c>
    </row>
    <row r="289" spans="1:5" x14ac:dyDescent="0.3">
      <c r="A289">
        <v>287</v>
      </c>
      <c r="B289" s="1">
        <f>Tool!$E$12</f>
        <v>5.8960831264226528</v>
      </c>
      <c r="C289" s="1">
        <f>Tool!$E$13</f>
        <v>5.4808572546400471</v>
      </c>
      <c r="D289" s="1">
        <f>Tool!$E$14</f>
        <v>4.3133318604447162</v>
      </c>
      <c r="E289" s="1">
        <f>Tool!$E$15</f>
        <v>2.5387363045571067</v>
      </c>
    </row>
    <row r="290" spans="1:5" x14ac:dyDescent="0.3">
      <c r="A290">
        <v>288</v>
      </c>
      <c r="B290" s="1">
        <f>Tool!$E$12</f>
        <v>5.8960831264226528</v>
      </c>
      <c r="C290" s="1">
        <f>Tool!$E$13</f>
        <v>5.4808572546400471</v>
      </c>
      <c r="D290" s="1">
        <f>Tool!$E$14</f>
        <v>4.3133318604447162</v>
      </c>
      <c r="E290" s="1">
        <f>Tool!$E$15</f>
        <v>2.5387363045571067</v>
      </c>
    </row>
    <row r="291" spans="1:5" x14ac:dyDescent="0.3">
      <c r="A291">
        <v>289</v>
      </c>
      <c r="B291" s="1">
        <f>Tool!$E$12</f>
        <v>5.8960831264226528</v>
      </c>
      <c r="C291" s="1">
        <f>Tool!$E$13</f>
        <v>5.4808572546400471</v>
      </c>
      <c r="D291" s="1">
        <f>Tool!$E$14</f>
        <v>4.3133318604447162</v>
      </c>
      <c r="E291" s="1">
        <f>Tool!$E$15</f>
        <v>2.5387363045571067</v>
      </c>
    </row>
    <row r="292" spans="1:5" x14ac:dyDescent="0.3">
      <c r="A292">
        <v>290</v>
      </c>
      <c r="B292" s="1">
        <f>Tool!$E$12</f>
        <v>5.8960831264226528</v>
      </c>
      <c r="C292" s="1">
        <f>Tool!$E$13</f>
        <v>5.4808572546400471</v>
      </c>
      <c r="D292" s="1">
        <f>Tool!$E$14</f>
        <v>4.3133318604447162</v>
      </c>
      <c r="E292" s="1">
        <f>Tool!$E$15</f>
        <v>2.5387363045571067</v>
      </c>
    </row>
    <row r="293" spans="1:5" x14ac:dyDescent="0.3">
      <c r="A293">
        <v>291</v>
      </c>
      <c r="B293" s="1">
        <f>Tool!$E$12</f>
        <v>5.8960831264226528</v>
      </c>
      <c r="C293" s="1">
        <f>Tool!$E$13</f>
        <v>5.4808572546400471</v>
      </c>
      <c r="D293" s="1">
        <f>Tool!$E$14</f>
        <v>4.3133318604447162</v>
      </c>
      <c r="E293" s="1">
        <f>Tool!$E$15</f>
        <v>2.5387363045571067</v>
      </c>
    </row>
    <row r="294" spans="1:5" x14ac:dyDescent="0.3">
      <c r="A294">
        <v>292</v>
      </c>
      <c r="B294" s="1">
        <f>Tool!$E$12</f>
        <v>5.8960831264226528</v>
      </c>
      <c r="C294" s="1">
        <f>Tool!$E$13</f>
        <v>5.4808572546400471</v>
      </c>
      <c r="D294" s="1">
        <f>Tool!$E$14</f>
        <v>4.3133318604447162</v>
      </c>
      <c r="E294" s="1">
        <f>Tool!$E$15</f>
        <v>2.5387363045571067</v>
      </c>
    </row>
    <row r="295" spans="1:5" x14ac:dyDescent="0.3">
      <c r="A295">
        <v>293</v>
      </c>
      <c r="B295" s="1">
        <f>Tool!$E$12</f>
        <v>5.8960831264226528</v>
      </c>
      <c r="C295" s="1">
        <f>Tool!$E$13</f>
        <v>5.4808572546400471</v>
      </c>
      <c r="D295" s="1">
        <f>Tool!$E$14</f>
        <v>4.3133318604447162</v>
      </c>
      <c r="E295" s="1">
        <f>Tool!$E$15</f>
        <v>2.5387363045571067</v>
      </c>
    </row>
    <row r="296" spans="1:5" x14ac:dyDescent="0.3">
      <c r="A296">
        <v>294</v>
      </c>
      <c r="B296" s="1">
        <f>Tool!$E$12</f>
        <v>5.8960831264226528</v>
      </c>
      <c r="C296" s="1">
        <f>Tool!$E$13</f>
        <v>5.4808572546400471</v>
      </c>
      <c r="D296" s="1">
        <f>Tool!$E$14</f>
        <v>4.3133318604447162</v>
      </c>
      <c r="E296" s="1">
        <f>Tool!$E$15</f>
        <v>2.5387363045571067</v>
      </c>
    </row>
    <row r="297" spans="1:5" x14ac:dyDescent="0.3">
      <c r="A297">
        <v>295</v>
      </c>
      <c r="B297" s="1">
        <f>Tool!$E$12</f>
        <v>5.8960831264226528</v>
      </c>
      <c r="C297" s="1">
        <f>Tool!$E$13</f>
        <v>5.4808572546400471</v>
      </c>
      <c r="D297" s="1">
        <f>Tool!$E$14</f>
        <v>4.3133318604447162</v>
      </c>
      <c r="E297" s="1">
        <f>Tool!$E$15</f>
        <v>2.5387363045571067</v>
      </c>
    </row>
    <row r="298" spans="1:5" x14ac:dyDescent="0.3">
      <c r="A298">
        <v>296</v>
      </c>
      <c r="B298" s="1">
        <f>Tool!$E$12</f>
        <v>5.8960831264226528</v>
      </c>
      <c r="C298" s="1">
        <f>Tool!$E$13</f>
        <v>5.4808572546400471</v>
      </c>
      <c r="D298" s="1">
        <f>Tool!$E$14</f>
        <v>4.3133318604447162</v>
      </c>
      <c r="E298" s="1">
        <f>Tool!$E$15</f>
        <v>2.5387363045571067</v>
      </c>
    </row>
    <row r="299" spans="1:5" x14ac:dyDescent="0.3">
      <c r="A299">
        <v>297</v>
      </c>
      <c r="B299" s="1">
        <f>Tool!$E$12</f>
        <v>5.8960831264226528</v>
      </c>
      <c r="C299" s="1">
        <f>Tool!$E$13</f>
        <v>5.4808572546400471</v>
      </c>
      <c r="D299" s="1">
        <f>Tool!$E$14</f>
        <v>4.3133318604447162</v>
      </c>
      <c r="E299" s="1">
        <f>Tool!$E$15</f>
        <v>2.5387363045571067</v>
      </c>
    </row>
    <row r="300" spans="1:5" x14ac:dyDescent="0.3">
      <c r="A300">
        <v>298</v>
      </c>
      <c r="B300" s="1">
        <f>Tool!$E$12</f>
        <v>5.8960831264226528</v>
      </c>
      <c r="C300" s="1">
        <f>Tool!$E$13</f>
        <v>5.4808572546400471</v>
      </c>
      <c r="D300" s="1">
        <f>Tool!$E$14</f>
        <v>4.3133318604447162</v>
      </c>
      <c r="E300" s="1">
        <f>Tool!$E$15</f>
        <v>2.5387363045571067</v>
      </c>
    </row>
    <row r="301" spans="1:5" x14ac:dyDescent="0.3">
      <c r="A301">
        <v>299</v>
      </c>
      <c r="B301" s="1">
        <f>Tool!$E$12</f>
        <v>5.8960831264226528</v>
      </c>
      <c r="C301" s="1">
        <f>Tool!$E$13</f>
        <v>5.4808572546400471</v>
      </c>
      <c r="D301" s="1">
        <f>Tool!$E$14</f>
        <v>4.3133318604447162</v>
      </c>
      <c r="E301" s="1">
        <f>Tool!$E$15</f>
        <v>2.5387363045571067</v>
      </c>
    </row>
    <row r="302" spans="1:5" x14ac:dyDescent="0.3">
      <c r="A302">
        <v>300</v>
      </c>
      <c r="B302" s="1">
        <f>Tool!$E$12</f>
        <v>5.8960831264226528</v>
      </c>
      <c r="C302" s="1">
        <f>Tool!$E$13</f>
        <v>5.4808572546400471</v>
      </c>
      <c r="D302" s="1">
        <f>Tool!$E$14</f>
        <v>4.3133318604447162</v>
      </c>
      <c r="E302" s="1">
        <f>Tool!$E$15</f>
        <v>2.5387363045571067</v>
      </c>
    </row>
    <row r="303" spans="1:5" x14ac:dyDescent="0.3">
      <c r="A303">
        <v>301</v>
      </c>
      <c r="B303" s="1">
        <f>Tool!$E$12</f>
        <v>5.8960831264226528</v>
      </c>
      <c r="C303" s="1">
        <f>Tool!$E$13</f>
        <v>5.4808572546400471</v>
      </c>
      <c r="D303" s="1">
        <f>Tool!$E$14</f>
        <v>4.3133318604447162</v>
      </c>
      <c r="E303" s="1">
        <f>Tool!$E$15</f>
        <v>2.5387363045571067</v>
      </c>
    </row>
    <row r="304" spans="1:5" x14ac:dyDescent="0.3">
      <c r="A304">
        <v>302</v>
      </c>
      <c r="B304" s="1">
        <f>Tool!$E$12</f>
        <v>5.8960831264226528</v>
      </c>
      <c r="C304" s="1">
        <f>Tool!$E$13</f>
        <v>5.4808572546400471</v>
      </c>
      <c r="D304" s="1">
        <f>Tool!$E$14</f>
        <v>4.3133318604447162</v>
      </c>
      <c r="E304" s="1">
        <f>Tool!$E$15</f>
        <v>2.5387363045571067</v>
      </c>
    </row>
    <row r="305" spans="1:5" x14ac:dyDescent="0.3">
      <c r="A305">
        <v>303</v>
      </c>
      <c r="B305" s="1">
        <f>Tool!$E$12</f>
        <v>5.8960831264226528</v>
      </c>
      <c r="C305" s="1">
        <f>Tool!$E$13</f>
        <v>5.4808572546400471</v>
      </c>
      <c r="D305" s="1">
        <f>Tool!$E$14</f>
        <v>4.3133318604447162</v>
      </c>
      <c r="E305" s="1">
        <f>Tool!$E$15</f>
        <v>2.5387363045571067</v>
      </c>
    </row>
    <row r="306" spans="1:5" x14ac:dyDescent="0.3">
      <c r="A306">
        <v>304</v>
      </c>
      <c r="B306" s="1">
        <f>Tool!$E$12</f>
        <v>5.8960831264226528</v>
      </c>
      <c r="C306" s="1">
        <f>Tool!$E$13</f>
        <v>5.4808572546400471</v>
      </c>
      <c r="D306" s="1">
        <f>Tool!$E$14</f>
        <v>4.3133318604447162</v>
      </c>
      <c r="E306" s="1">
        <f>Tool!$E$15</f>
        <v>2.5387363045571067</v>
      </c>
    </row>
    <row r="307" spans="1:5" x14ac:dyDescent="0.3">
      <c r="A307">
        <v>305</v>
      </c>
      <c r="B307" s="1">
        <f>Tool!$E$12</f>
        <v>5.8960831264226528</v>
      </c>
      <c r="C307" s="1">
        <f>Tool!$E$13</f>
        <v>5.4808572546400471</v>
      </c>
      <c r="D307" s="1">
        <f>Tool!$E$14</f>
        <v>4.3133318604447162</v>
      </c>
      <c r="E307" s="1">
        <f>Tool!$E$15</f>
        <v>2.5387363045571067</v>
      </c>
    </row>
    <row r="308" spans="1:5" x14ac:dyDescent="0.3">
      <c r="A308">
        <v>306</v>
      </c>
      <c r="B308" s="1">
        <f>Tool!$E$12</f>
        <v>5.8960831264226528</v>
      </c>
      <c r="C308" s="1">
        <f>Tool!$E$13</f>
        <v>5.4808572546400471</v>
      </c>
      <c r="D308" s="1">
        <f>Tool!$E$14</f>
        <v>4.3133318604447162</v>
      </c>
      <c r="E308" s="1">
        <f>Tool!$E$15</f>
        <v>2.5387363045571067</v>
      </c>
    </row>
    <row r="309" spans="1:5" x14ac:dyDescent="0.3">
      <c r="A309">
        <v>307</v>
      </c>
      <c r="B309" s="1">
        <f>Tool!$E$12</f>
        <v>5.8960831264226528</v>
      </c>
      <c r="C309" s="1">
        <f>Tool!$E$13</f>
        <v>5.4808572546400471</v>
      </c>
      <c r="D309" s="1">
        <f>Tool!$E$14</f>
        <v>4.3133318604447162</v>
      </c>
      <c r="E309" s="1">
        <f>Tool!$E$15</f>
        <v>2.5387363045571067</v>
      </c>
    </row>
    <row r="310" spans="1:5" x14ac:dyDescent="0.3">
      <c r="A310">
        <v>308</v>
      </c>
      <c r="B310" s="1">
        <f>Tool!$E$12</f>
        <v>5.8960831264226528</v>
      </c>
      <c r="C310" s="1">
        <f>Tool!$E$13</f>
        <v>5.4808572546400471</v>
      </c>
      <c r="D310" s="1">
        <f>Tool!$E$14</f>
        <v>4.3133318604447162</v>
      </c>
      <c r="E310" s="1">
        <f>Tool!$E$15</f>
        <v>2.5387363045571067</v>
      </c>
    </row>
    <row r="311" spans="1:5" x14ac:dyDescent="0.3">
      <c r="A311">
        <v>309</v>
      </c>
      <c r="B311" s="1">
        <f>Tool!$E$12</f>
        <v>5.8960831264226528</v>
      </c>
      <c r="C311" s="1">
        <f>Tool!$E$13</f>
        <v>5.4808572546400471</v>
      </c>
      <c r="D311" s="1">
        <f>Tool!$E$14</f>
        <v>4.3133318604447162</v>
      </c>
      <c r="E311" s="1">
        <f>Tool!$E$15</f>
        <v>2.5387363045571067</v>
      </c>
    </row>
    <row r="312" spans="1:5" x14ac:dyDescent="0.3">
      <c r="A312">
        <v>310</v>
      </c>
      <c r="B312" s="1">
        <f>Tool!$E$12</f>
        <v>5.8960831264226528</v>
      </c>
      <c r="C312" s="1">
        <f>Tool!$E$13</f>
        <v>5.4808572546400471</v>
      </c>
      <c r="D312" s="1">
        <f>Tool!$E$14</f>
        <v>4.3133318604447162</v>
      </c>
      <c r="E312" s="1">
        <f>Tool!$E$15</f>
        <v>2.5387363045571067</v>
      </c>
    </row>
    <row r="313" spans="1:5" x14ac:dyDescent="0.3">
      <c r="A313">
        <v>311</v>
      </c>
      <c r="B313" s="1">
        <f>Tool!$E$12</f>
        <v>5.8960831264226528</v>
      </c>
      <c r="C313" s="1">
        <f>Tool!$E$13</f>
        <v>5.4808572546400471</v>
      </c>
      <c r="D313" s="1">
        <f>Tool!$E$14</f>
        <v>4.3133318604447162</v>
      </c>
      <c r="E313" s="1">
        <f>Tool!$E$15</f>
        <v>2.5387363045571067</v>
      </c>
    </row>
    <row r="314" spans="1:5" x14ac:dyDescent="0.3">
      <c r="A314">
        <v>312</v>
      </c>
      <c r="B314" s="1">
        <f>Tool!$E$12</f>
        <v>5.8960831264226528</v>
      </c>
      <c r="C314" s="1">
        <f>Tool!$E$13</f>
        <v>5.4808572546400471</v>
      </c>
      <c r="D314" s="1">
        <f>Tool!$E$14</f>
        <v>4.3133318604447162</v>
      </c>
      <c r="E314" s="1">
        <f>Tool!$E$15</f>
        <v>2.5387363045571067</v>
      </c>
    </row>
    <row r="315" spans="1:5" x14ac:dyDescent="0.3">
      <c r="A315">
        <v>313</v>
      </c>
      <c r="B315" s="1">
        <f>Tool!$E$12</f>
        <v>5.8960831264226528</v>
      </c>
      <c r="C315" s="1">
        <f>Tool!$E$13</f>
        <v>5.4808572546400471</v>
      </c>
      <c r="D315" s="1">
        <f>Tool!$E$14</f>
        <v>4.3133318604447162</v>
      </c>
      <c r="E315" s="1">
        <f>Tool!$E$15</f>
        <v>2.5387363045571067</v>
      </c>
    </row>
    <row r="316" spans="1:5" x14ac:dyDescent="0.3">
      <c r="A316">
        <v>314</v>
      </c>
      <c r="B316" s="1">
        <f>Tool!$E$12</f>
        <v>5.8960831264226528</v>
      </c>
      <c r="C316" s="1">
        <f>Tool!$E$13</f>
        <v>5.4808572546400471</v>
      </c>
      <c r="D316" s="1">
        <f>Tool!$E$14</f>
        <v>4.3133318604447162</v>
      </c>
      <c r="E316" s="1">
        <f>Tool!$E$15</f>
        <v>2.5387363045571067</v>
      </c>
    </row>
    <row r="317" spans="1:5" x14ac:dyDescent="0.3">
      <c r="A317">
        <v>315</v>
      </c>
      <c r="B317" s="1">
        <f>Tool!$E$12</f>
        <v>5.8960831264226528</v>
      </c>
      <c r="C317" s="1">
        <f>Tool!$E$13</f>
        <v>5.4808572546400471</v>
      </c>
      <c r="D317" s="1">
        <f>Tool!$E$14</f>
        <v>4.3133318604447162</v>
      </c>
      <c r="E317" s="1">
        <f>Tool!$E$15</f>
        <v>2.5387363045571067</v>
      </c>
    </row>
    <row r="318" spans="1:5" x14ac:dyDescent="0.3">
      <c r="A318">
        <v>316</v>
      </c>
      <c r="B318" s="1">
        <f>Tool!$E$12</f>
        <v>5.8960831264226528</v>
      </c>
      <c r="C318" s="1">
        <f>Tool!$E$13</f>
        <v>5.4808572546400471</v>
      </c>
      <c r="D318" s="1">
        <f>Tool!$E$14</f>
        <v>4.3133318604447162</v>
      </c>
      <c r="E318" s="1">
        <f>Tool!$E$15</f>
        <v>2.5387363045571067</v>
      </c>
    </row>
    <row r="319" spans="1:5" x14ac:dyDescent="0.3">
      <c r="A319">
        <v>317</v>
      </c>
      <c r="B319" s="1">
        <f>Tool!$E$12</f>
        <v>5.8960831264226528</v>
      </c>
      <c r="C319" s="1">
        <f>Tool!$E$13</f>
        <v>5.4808572546400471</v>
      </c>
      <c r="D319" s="1">
        <f>Tool!$E$14</f>
        <v>4.3133318604447162</v>
      </c>
      <c r="E319" s="1">
        <f>Tool!$E$15</f>
        <v>2.5387363045571067</v>
      </c>
    </row>
    <row r="320" spans="1:5" x14ac:dyDescent="0.3">
      <c r="A320">
        <v>318</v>
      </c>
      <c r="B320" s="1">
        <f>Tool!$E$12</f>
        <v>5.8960831264226528</v>
      </c>
      <c r="C320" s="1">
        <f>Tool!$E$13</f>
        <v>5.4808572546400471</v>
      </c>
      <c r="D320" s="1">
        <f>Tool!$E$14</f>
        <v>4.3133318604447162</v>
      </c>
      <c r="E320" s="1">
        <f>Tool!$E$15</f>
        <v>2.5387363045571067</v>
      </c>
    </row>
    <row r="321" spans="1:5" x14ac:dyDescent="0.3">
      <c r="A321">
        <v>319</v>
      </c>
      <c r="B321" s="1">
        <f>Tool!$E$12</f>
        <v>5.8960831264226528</v>
      </c>
      <c r="C321" s="1">
        <f>Tool!$E$13</f>
        <v>5.4808572546400471</v>
      </c>
      <c r="D321" s="1">
        <f>Tool!$E$14</f>
        <v>4.3133318604447162</v>
      </c>
      <c r="E321" s="1">
        <f>Tool!$E$15</f>
        <v>2.5387363045571067</v>
      </c>
    </row>
    <row r="322" spans="1:5" x14ac:dyDescent="0.3">
      <c r="A322">
        <v>320</v>
      </c>
      <c r="B322" s="1">
        <f>Tool!$E$12</f>
        <v>5.8960831264226528</v>
      </c>
      <c r="C322" s="1">
        <f>Tool!$E$13</f>
        <v>5.4808572546400471</v>
      </c>
      <c r="D322" s="1">
        <f>Tool!$E$14</f>
        <v>4.3133318604447162</v>
      </c>
      <c r="E322" s="1">
        <f>Tool!$E$15</f>
        <v>2.5387363045571067</v>
      </c>
    </row>
    <row r="323" spans="1:5" x14ac:dyDescent="0.3">
      <c r="A323">
        <v>321</v>
      </c>
      <c r="B323" s="1">
        <f>Tool!$E$12</f>
        <v>5.8960831264226528</v>
      </c>
      <c r="C323" s="1">
        <f>Tool!$E$13</f>
        <v>5.4808572546400471</v>
      </c>
      <c r="D323" s="1">
        <f>Tool!$E$14</f>
        <v>4.3133318604447162</v>
      </c>
      <c r="E323" s="1">
        <f>Tool!$E$15</f>
        <v>2.5387363045571067</v>
      </c>
    </row>
    <row r="324" spans="1:5" x14ac:dyDescent="0.3">
      <c r="A324">
        <v>322</v>
      </c>
      <c r="B324" s="1">
        <f>Tool!$E$12</f>
        <v>5.8960831264226528</v>
      </c>
      <c r="C324" s="1">
        <f>Tool!$E$13</f>
        <v>5.4808572546400471</v>
      </c>
      <c r="D324" s="1">
        <f>Tool!$E$14</f>
        <v>4.3133318604447162</v>
      </c>
      <c r="E324" s="1">
        <f>Tool!$E$15</f>
        <v>2.5387363045571067</v>
      </c>
    </row>
    <row r="325" spans="1:5" x14ac:dyDescent="0.3">
      <c r="A325">
        <v>323</v>
      </c>
      <c r="B325" s="1">
        <f>Tool!$E$12</f>
        <v>5.8960831264226528</v>
      </c>
      <c r="C325" s="1">
        <f>Tool!$E$13</f>
        <v>5.4808572546400471</v>
      </c>
      <c r="D325" s="1">
        <f>Tool!$E$14</f>
        <v>4.3133318604447162</v>
      </c>
      <c r="E325" s="1">
        <f>Tool!$E$15</f>
        <v>2.5387363045571067</v>
      </c>
    </row>
    <row r="326" spans="1:5" x14ac:dyDescent="0.3">
      <c r="A326">
        <v>324</v>
      </c>
      <c r="B326" s="1">
        <f>Tool!$E$12</f>
        <v>5.8960831264226528</v>
      </c>
      <c r="C326" s="1">
        <f>Tool!$E$13</f>
        <v>5.4808572546400471</v>
      </c>
      <c r="D326" s="1">
        <f>Tool!$E$14</f>
        <v>4.3133318604447162</v>
      </c>
      <c r="E326" s="1">
        <f>Tool!$E$15</f>
        <v>2.5387363045571067</v>
      </c>
    </row>
    <row r="327" spans="1:5" x14ac:dyDescent="0.3">
      <c r="A327">
        <v>325</v>
      </c>
      <c r="B327" s="1">
        <f>Tool!$E$12</f>
        <v>5.8960831264226528</v>
      </c>
      <c r="C327" s="1">
        <f>Tool!$E$13</f>
        <v>5.4808572546400471</v>
      </c>
      <c r="D327" s="1">
        <f>Tool!$E$14</f>
        <v>4.3133318604447162</v>
      </c>
      <c r="E327" s="1">
        <f>Tool!$E$15</f>
        <v>2.5387363045571067</v>
      </c>
    </row>
    <row r="328" spans="1:5" x14ac:dyDescent="0.3">
      <c r="A328">
        <v>326</v>
      </c>
      <c r="B328" s="1">
        <f>Tool!$E$12</f>
        <v>5.8960831264226528</v>
      </c>
      <c r="C328" s="1">
        <f>Tool!$E$13</f>
        <v>5.4808572546400471</v>
      </c>
      <c r="D328" s="1">
        <f>Tool!$E$14</f>
        <v>4.3133318604447162</v>
      </c>
      <c r="E328" s="1">
        <f>Tool!$E$15</f>
        <v>2.5387363045571067</v>
      </c>
    </row>
    <row r="329" spans="1:5" x14ac:dyDescent="0.3">
      <c r="A329">
        <v>327</v>
      </c>
      <c r="B329" s="1">
        <f>Tool!$E$12</f>
        <v>5.8960831264226528</v>
      </c>
      <c r="C329" s="1">
        <f>Tool!$E$13</f>
        <v>5.4808572546400471</v>
      </c>
      <c r="D329" s="1">
        <f>Tool!$E$14</f>
        <v>4.3133318604447162</v>
      </c>
      <c r="E329" s="1">
        <f>Tool!$E$15</f>
        <v>2.5387363045571067</v>
      </c>
    </row>
    <row r="330" spans="1:5" x14ac:dyDescent="0.3">
      <c r="A330">
        <v>328</v>
      </c>
      <c r="B330" s="1">
        <f>Tool!$E$12</f>
        <v>5.8960831264226528</v>
      </c>
      <c r="C330" s="1">
        <f>Tool!$E$13</f>
        <v>5.4808572546400471</v>
      </c>
      <c r="D330" s="1">
        <f>Tool!$E$14</f>
        <v>4.3133318604447162</v>
      </c>
      <c r="E330" s="1">
        <f>Tool!$E$15</f>
        <v>2.5387363045571067</v>
      </c>
    </row>
    <row r="331" spans="1:5" x14ac:dyDescent="0.3">
      <c r="A331">
        <v>329</v>
      </c>
      <c r="B331" s="1">
        <f>Tool!$E$12</f>
        <v>5.8960831264226528</v>
      </c>
      <c r="C331" s="1">
        <f>Tool!$E$13</f>
        <v>5.4808572546400471</v>
      </c>
      <c r="D331" s="1">
        <f>Tool!$E$14</f>
        <v>4.3133318604447162</v>
      </c>
      <c r="E331" s="1">
        <f>Tool!$E$15</f>
        <v>2.5387363045571067</v>
      </c>
    </row>
    <row r="332" spans="1:5" x14ac:dyDescent="0.3">
      <c r="A332">
        <v>330</v>
      </c>
      <c r="B332" s="1">
        <f>Tool!$E$12</f>
        <v>5.8960831264226528</v>
      </c>
      <c r="C332" s="1">
        <f>Tool!$E$13</f>
        <v>5.4808572546400471</v>
      </c>
      <c r="D332" s="1">
        <f>Tool!$E$14</f>
        <v>4.3133318604447162</v>
      </c>
      <c r="E332" s="1">
        <f>Tool!$E$15</f>
        <v>2.5387363045571067</v>
      </c>
    </row>
    <row r="333" spans="1:5" x14ac:dyDescent="0.3">
      <c r="A333">
        <v>331</v>
      </c>
      <c r="B333" s="1">
        <f>Tool!$E$12</f>
        <v>5.8960831264226528</v>
      </c>
      <c r="C333" s="1">
        <f>Tool!$E$13</f>
        <v>5.4808572546400471</v>
      </c>
      <c r="D333" s="1">
        <f>Tool!$E$14</f>
        <v>4.3133318604447162</v>
      </c>
      <c r="E333" s="1">
        <f>Tool!$E$15</f>
        <v>2.5387363045571067</v>
      </c>
    </row>
    <row r="334" spans="1:5" x14ac:dyDescent="0.3">
      <c r="A334">
        <v>332</v>
      </c>
      <c r="B334" s="1">
        <f>Tool!$E$12</f>
        <v>5.8960831264226528</v>
      </c>
      <c r="C334" s="1">
        <f>Tool!$E$13</f>
        <v>5.4808572546400471</v>
      </c>
      <c r="D334" s="1">
        <f>Tool!$E$14</f>
        <v>4.3133318604447162</v>
      </c>
      <c r="E334" s="1">
        <f>Tool!$E$15</f>
        <v>2.5387363045571067</v>
      </c>
    </row>
    <row r="335" spans="1:5" x14ac:dyDescent="0.3">
      <c r="A335">
        <v>333</v>
      </c>
      <c r="B335" s="1">
        <f>Tool!$E$12</f>
        <v>5.8960831264226528</v>
      </c>
      <c r="C335" s="1">
        <f>Tool!$E$13</f>
        <v>5.4808572546400471</v>
      </c>
      <c r="D335" s="1">
        <f>Tool!$E$14</f>
        <v>4.3133318604447162</v>
      </c>
      <c r="E335" s="1">
        <f>Tool!$E$15</f>
        <v>2.5387363045571067</v>
      </c>
    </row>
    <row r="336" spans="1:5" x14ac:dyDescent="0.3">
      <c r="A336">
        <v>334</v>
      </c>
      <c r="B336" s="1">
        <f>Tool!$E$12</f>
        <v>5.8960831264226528</v>
      </c>
      <c r="C336" s="1">
        <f>Tool!$E$13</f>
        <v>5.4808572546400471</v>
      </c>
      <c r="D336" s="1">
        <f>Tool!$E$14</f>
        <v>4.3133318604447162</v>
      </c>
      <c r="E336" s="1">
        <f>Tool!$E$15</f>
        <v>2.5387363045571067</v>
      </c>
    </row>
    <row r="337" spans="1:5" x14ac:dyDescent="0.3">
      <c r="A337">
        <v>335</v>
      </c>
      <c r="B337" s="1">
        <f>Tool!$E$12</f>
        <v>5.8960831264226528</v>
      </c>
      <c r="C337" s="1">
        <f>Tool!$E$13</f>
        <v>5.4808572546400471</v>
      </c>
      <c r="D337" s="1">
        <f>Tool!$E$14</f>
        <v>4.3133318604447162</v>
      </c>
      <c r="E337" s="1">
        <f>Tool!$E$15</f>
        <v>2.5387363045571067</v>
      </c>
    </row>
    <row r="338" spans="1:5" x14ac:dyDescent="0.3">
      <c r="A338">
        <v>336</v>
      </c>
      <c r="B338" s="1">
        <f>Tool!$E$12</f>
        <v>5.8960831264226528</v>
      </c>
      <c r="C338" s="1">
        <f>Tool!$E$13</f>
        <v>5.4808572546400471</v>
      </c>
      <c r="D338" s="1">
        <f>Tool!$E$14</f>
        <v>4.3133318604447162</v>
      </c>
      <c r="E338" s="1">
        <f>Tool!$E$15</f>
        <v>2.5387363045571067</v>
      </c>
    </row>
    <row r="339" spans="1:5" x14ac:dyDescent="0.3">
      <c r="A339">
        <v>337</v>
      </c>
      <c r="B339" s="1">
        <f>Tool!$E$12</f>
        <v>5.8960831264226528</v>
      </c>
      <c r="C339" s="1">
        <f>Tool!$E$13</f>
        <v>5.4808572546400471</v>
      </c>
      <c r="D339" s="1">
        <f>Tool!$E$14</f>
        <v>4.3133318604447162</v>
      </c>
      <c r="E339" s="1">
        <f>Tool!$E$15</f>
        <v>2.5387363045571067</v>
      </c>
    </row>
    <row r="340" spans="1:5" x14ac:dyDescent="0.3">
      <c r="A340">
        <v>338</v>
      </c>
      <c r="B340" s="1">
        <f>Tool!$E$12</f>
        <v>5.8960831264226528</v>
      </c>
      <c r="C340" s="1">
        <f>Tool!$E$13</f>
        <v>5.4808572546400471</v>
      </c>
      <c r="D340" s="1">
        <f>Tool!$E$14</f>
        <v>4.3133318604447162</v>
      </c>
      <c r="E340" s="1">
        <f>Tool!$E$15</f>
        <v>2.5387363045571067</v>
      </c>
    </row>
    <row r="341" spans="1:5" x14ac:dyDescent="0.3">
      <c r="A341">
        <v>339</v>
      </c>
      <c r="B341" s="1">
        <f>Tool!$E$12</f>
        <v>5.8960831264226528</v>
      </c>
      <c r="C341" s="1">
        <f>Tool!$E$13</f>
        <v>5.4808572546400471</v>
      </c>
      <c r="D341" s="1">
        <f>Tool!$E$14</f>
        <v>4.3133318604447162</v>
      </c>
      <c r="E341" s="1">
        <f>Tool!$E$15</f>
        <v>2.5387363045571067</v>
      </c>
    </row>
    <row r="342" spans="1:5" x14ac:dyDescent="0.3">
      <c r="A342">
        <v>340</v>
      </c>
      <c r="B342" s="1">
        <f>Tool!$E$12</f>
        <v>5.8960831264226528</v>
      </c>
      <c r="C342" s="1">
        <f>Tool!$E$13</f>
        <v>5.4808572546400471</v>
      </c>
      <c r="D342" s="1">
        <f>Tool!$E$14</f>
        <v>4.3133318604447162</v>
      </c>
      <c r="E342" s="1">
        <f>Tool!$E$15</f>
        <v>2.5387363045571067</v>
      </c>
    </row>
    <row r="343" spans="1:5" x14ac:dyDescent="0.3">
      <c r="A343">
        <v>341</v>
      </c>
      <c r="B343" s="1">
        <f>Tool!$E$12</f>
        <v>5.8960831264226528</v>
      </c>
      <c r="C343" s="1">
        <f>Tool!$E$13</f>
        <v>5.4808572546400471</v>
      </c>
      <c r="D343" s="1">
        <f>Tool!$E$14</f>
        <v>4.3133318604447162</v>
      </c>
      <c r="E343" s="1">
        <f>Tool!$E$15</f>
        <v>2.5387363045571067</v>
      </c>
    </row>
    <row r="344" spans="1:5" x14ac:dyDescent="0.3">
      <c r="A344">
        <v>342</v>
      </c>
      <c r="B344" s="1">
        <f>Tool!$E$12</f>
        <v>5.8960831264226528</v>
      </c>
      <c r="C344" s="1">
        <f>Tool!$E$13</f>
        <v>5.4808572546400471</v>
      </c>
      <c r="D344" s="1">
        <f>Tool!$E$14</f>
        <v>4.3133318604447162</v>
      </c>
      <c r="E344" s="1">
        <f>Tool!$E$15</f>
        <v>2.5387363045571067</v>
      </c>
    </row>
    <row r="345" spans="1:5" x14ac:dyDescent="0.3">
      <c r="A345">
        <v>343</v>
      </c>
      <c r="B345" s="1">
        <f>Tool!$E$12</f>
        <v>5.8960831264226528</v>
      </c>
      <c r="C345" s="1">
        <f>Tool!$E$13</f>
        <v>5.4808572546400471</v>
      </c>
      <c r="D345" s="1">
        <f>Tool!$E$14</f>
        <v>4.3133318604447162</v>
      </c>
      <c r="E345" s="1">
        <f>Tool!$E$15</f>
        <v>2.5387363045571067</v>
      </c>
    </row>
    <row r="346" spans="1:5" x14ac:dyDescent="0.3">
      <c r="A346">
        <v>344</v>
      </c>
      <c r="B346" s="1">
        <f>Tool!$E$12</f>
        <v>5.8960831264226528</v>
      </c>
      <c r="C346" s="1">
        <f>Tool!$E$13</f>
        <v>5.4808572546400471</v>
      </c>
      <c r="D346" s="1">
        <f>Tool!$E$14</f>
        <v>4.3133318604447162</v>
      </c>
      <c r="E346" s="1">
        <f>Tool!$E$15</f>
        <v>2.5387363045571067</v>
      </c>
    </row>
    <row r="347" spans="1:5" x14ac:dyDescent="0.3">
      <c r="A347">
        <v>345</v>
      </c>
      <c r="B347" s="1">
        <f>Tool!$E$12</f>
        <v>5.8960831264226528</v>
      </c>
      <c r="C347" s="1">
        <f>Tool!$E$13</f>
        <v>5.4808572546400471</v>
      </c>
      <c r="D347" s="1">
        <f>Tool!$E$14</f>
        <v>4.3133318604447162</v>
      </c>
      <c r="E347" s="1">
        <f>Tool!$E$15</f>
        <v>2.5387363045571067</v>
      </c>
    </row>
    <row r="348" spans="1:5" x14ac:dyDescent="0.3">
      <c r="A348">
        <v>346</v>
      </c>
      <c r="B348" s="1">
        <f>Tool!$E$12</f>
        <v>5.8960831264226528</v>
      </c>
      <c r="C348" s="1">
        <f>Tool!$E$13</f>
        <v>5.4808572546400471</v>
      </c>
      <c r="D348" s="1">
        <f>Tool!$E$14</f>
        <v>4.3133318604447162</v>
      </c>
      <c r="E348" s="1">
        <f>Tool!$E$15</f>
        <v>2.5387363045571067</v>
      </c>
    </row>
    <row r="349" spans="1:5" x14ac:dyDescent="0.3">
      <c r="A349">
        <v>347</v>
      </c>
      <c r="B349" s="1">
        <f>Tool!$E$12</f>
        <v>5.8960831264226528</v>
      </c>
      <c r="C349" s="1">
        <f>Tool!$E$13</f>
        <v>5.4808572546400471</v>
      </c>
      <c r="D349" s="1">
        <f>Tool!$E$14</f>
        <v>4.3133318604447162</v>
      </c>
      <c r="E349" s="1">
        <f>Tool!$E$15</f>
        <v>2.5387363045571067</v>
      </c>
    </row>
    <row r="350" spans="1:5" x14ac:dyDescent="0.3">
      <c r="A350">
        <v>348</v>
      </c>
      <c r="B350" s="1">
        <f>Tool!$E$12</f>
        <v>5.8960831264226528</v>
      </c>
      <c r="C350" s="1">
        <f>Tool!$E$13</f>
        <v>5.4808572546400471</v>
      </c>
      <c r="D350" s="1">
        <f>Tool!$E$14</f>
        <v>4.3133318604447162</v>
      </c>
      <c r="E350" s="1">
        <f>Tool!$E$15</f>
        <v>2.5387363045571067</v>
      </c>
    </row>
    <row r="351" spans="1:5" x14ac:dyDescent="0.3">
      <c r="A351">
        <v>349</v>
      </c>
      <c r="B351" s="1">
        <f>Tool!$E$12</f>
        <v>5.8960831264226528</v>
      </c>
      <c r="C351" s="1">
        <f>Tool!$E$13</f>
        <v>5.4808572546400471</v>
      </c>
      <c r="D351" s="1">
        <f>Tool!$E$14</f>
        <v>4.3133318604447162</v>
      </c>
      <c r="E351" s="1">
        <f>Tool!$E$15</f>
        <v>2.5387363045571067</v>
      </c>
    </row>
    <row r="352" spans="1:5" x14ac:dyDescent="0.3">
      <c r="A352">
        <v>350</v>
      </c>
      <c r="B352" s="1">
        <f>Tool!$E$12</f>
        <v>5.8960831264226528</v>
      </c>
      <c r="C352" s="1">
        <f>Tool!$E$13</f>
        <v>5.4808572546400471</v>
      </c>
      <c r="D352" s="1">
        <f>Tool!$E$14</f>
        <v>4.3133318604447162</v>
      </c>
      <c r="E352" s="1">
        <f>Tool!$E$15</f>
        <v>2.5387363045571067</v>
      </c>
    </row>
    <row r="353" spans="1:5" x14ac:dyDescent="0.3">
      <c r="A353">
        <v>351</v>
      </c>
      <c r="B353" s="1">
        <f>Tool!$E$12</f>
        <v>5.8960831264226528</v>
      </c>
      <c r="C353" s="1">
        <f>Tool!$E$13</f>
        <v>5.4808572546400471</v>
      </c>
      <c r="D353" s="1">
        <f>Tool!$E$14</f>
        <v>4.3133318604447162</v>
      </c>
      <c r="E353" s="1">
        <f>Tool!$E$15</f>
        <v>2.5387363045571067</v>
      </c>
    </row>
    <row r="354" spans="1:5" x14ac:dyDescent="0.3">
      <c r="A354">
        <v>352</v>
      </c>
      <c r="B354" s="1">
        <f>Tool!$E$12</f>
        <v>5.8960831264226528</v>
      </c>
      <c r="C354" s="1">
        <f>Tool!$E$13</f>
        <v>5.4808572546400471</v>
      </c>
      <c r="D354" s="1">
        <f>Tool!$E$14</f>
        <v>4.3133318604447162</v>
      </c>
      <c r="E354" s="1">
        <f>Tool!$E$15</f>
        <v>2.5387363045571067</v>
      </c>
    </row>
    <row r="355" spans="1:5" x14ac:dyDescent="0.3">
      <c r="A355">
        <v>353</v>
      </c>
      <c r="B355" s="1">
        <f>Tool!$E$12</f>
        <v>5.8960831264226528</v>
      </c>
      <c r="C355" s="1">
        <f>Tool!$E$13</f>
        <v>5.4808572546400471</v>
      </c>
      <c r="D355" s="1">
        <f>Tool!$E$14</f>
        <v>4.3133318604447162</v>
      </c>
      <c r="E355" s="1">
        <f>Tool!$E$15</f>
        <v>2.5387363045571067</v>
      </c>
    </row>
    <row r="356" spans="1:5" x14ac:dyDescent="0.3">
      <c r="A356">
        <v>354</v>
      </c>
      <c r="B356" s="1">
        <f>Tool!$E$12</f>
        <v>5.8960831264226528</v>
      </c>
      <c r="C356" s="1">
        <f>Tool!$E$13</f>
        <v>5.4808572546400471</v>
      </c>
      <c r="D356" s="1">
        <f>Tool!$E$14</f>
        <v>4.3133318604447162</v>
      </c>
      <c r="E356" s="1">
        <f>Tool!$E$15</f>
        <v>2.5387363045571067</v>
      </c>
    </row>
    <row r="357" spans="1:5" x14ac:dyDescent="0.3">
      <c r="A357">
        <v>355</v>
      </c>
      <c r="B357" s="1">
        <f>Tool!$E$12</f>
        <v>5.8960831264226528</v>
      </c>
      <c r="C357" s="1">
        <f>Tool!$E$13</f>
        <v>5.4808572546400471</v>
      </c>
      <c r="D357" s="1">
        <f>Tool!$E$14</f>
        <v>4.3133318604447162</v>
      </c>
      <c r="E357" s="1">
        <f>Tool!$E$15</f>
        <v>2.5387363045571067</v>
      </c>
    </row>
    <row r="358" spans="1:5" x14ac:dyDescent="0.3">
      <c r="A358">
        <v>356</v>
      </c>
      <c r="B358" s="1">
        <f>Tool!$E$12</f>
        <v>5.8960831264226528</v>
      </c>
      <c r="C358" s="1">
        <f>Tool!$E$13</f>
        <v>5.4808572546400471</v>
      </c>
      <c r="D358" s="1">
        <f>Tool!$E$14</f>
        <v>4.3133318604447162</v>
      </c>
      <c r="E358" s="1">
        <f>Tool!$E$15</f>
        <v>2.5387363045571067</v>
      </c>
    </row>
    <row r="359" spans="1:5" x14ac:dyDescent="0.3">
      <c r="A359">
        <v>357</v>
      </c>
      <c r="B359" s="1">
        <f>Tool!$E$12</f>
        <v>5.8960831264226528</v>
      </c>
      <c r="C359" s="1">
        <f>Tool!$E$13</f>
        <v>5.4808572546400471</v>
      </c>
      <c r="D359" s="1">
        <f>Tool!$E$14</f>
        <v>4.3133318604447162</v>
      </c>
      <c r="E359" s="1">
        <f>Tool!$E$15</f>
        <v>2.5387363045571067</v>
      </c>
    </row>
    <row r="360" spans="1:5" x14ac:dyDescent="0.3">
      <c r="A360">
        <v>358</v>
      </c>
      <c r="B360" s="1">
        <f>Tool!$E$12</f>
        <v>5.8960831264226528</v>
      </c>
      <c r="C360" s="1">
        <f>Tool!$E$13</f>
        <v>5.4808572546400471</v>
      </c>
      <c r="D360" s="1">
        <f>Tool!$E$14</f>
        <v>4.3133318604447162</v>
      </c>
      <c r="E360" s="1">
        <f>Tool!$E$15</f>
        <v>2.5387363045571067</v>
      </c>
    </row>
    <row r="361" spans="1:5" x14ac:dyDescent="0.3">
      <c r="A361">
        <v>359</v>
      </c>
      <c r="B361" s="1">
        <f>Tool!$E$12</f>
        <v>5.8960831264226528</v>
      </c>
      <c r="C361" s="1">
        <f>Tool!$E$13</f>
        <v>5.4808572546400471</v>
      </c>
      <c r="D361" s="1">
        <f>Tool!$E$14</f>
        <v>4.3133318604447162</v>
      </c>
      <c r="E361" s="1">
        <f>Tool!$E$15</f>
        <v>2.5387363045571067</v>
      </c>
    </row>
    <row r="362" spans="1:5" x14ac:dyDescent="0.3">
      <c r="A362">
        <v>360</v>
      </c>
      <c r="B362" s="1">
        <f>Tool!$E$12</f>
        <v>5.8960831264226528</v>
      </c>
      <c r="C362" s="1">
        <f>Tool!$E$13</f>
        <v>5.4808572546400471</v>
      </c>
      <c r="D362" s="1">
        <f>Tool!$E$14</f>
        <v>4.3133318604447162</v>
      </c>
      <c r="E362" s="1">
        <f>Tool!$E$15</f>
        <v>2.5387363045571067</v>
      </c>
    </row>
    <row r="363" spans="1:5" x14ac:dyDescent="0.3">
      <c r="A363">
        <v>361</v>
      </c>
      <c r="B363" s="1">
        <f>Tool!$E$12</f>
        <v>5.8960831264226528</v>
      </c>
      <c r="C363" s="1">
        <f>Tool!$E$13</f>
        <v>5.4808572546400471</v>
      </c>
      <c r="D363" s="1">
        <f>Tool!$E$14</f>
        <v>4.3133318604447162</v>
      </c>
      <c r="E363" s="1">
        <f>Tool!$E$15</f>
        <v>2.5387363045571067</v>
      </c>
    </row>
    <row r="364" spans="1:5" x14ac:dyDescent="0.3">
      <c r="A364">
        <v>362</v>
      </c>
      <c r="B364" s="1">
        <f>Tool!$E$12</f>
        <v>5.8960831264226528</v>
      </c>
      <c r="C364" s="1">
        <f>Tool!$E$13</f>
        <v>5.4808572546400471</v>
      </c>
      <c r="D364" s="1">
        <f>Tool!$E$14</f>
        <v>4.3133318604447162</v>
      </c>
      <c r="E364" s="1">
        <f>Tool!$E$15</f>
        <v>2.5387363045571067</v>
      </c>
    </row>
    <row r="365" spans="1:5" x14ac:dyDescent="0.3">
      <c r="A365">
        <v>363</v>
      </c>
      <c r="B365" s="1">
        <f>Tool!$E$12</f>
        <v>5.8960831264226528</v>
      </c>
      <c r="C365" s="1">
        <f>Tool!$E$13</f>
        <v>5.4808572546400471</v>
      </c>
      <c r="D365" s="1">
        <f>Tool!$E$14</f>
        <v>4.3133318604447162</v>
      </c>
      <c r="E365" s="1">
        <f>Tool!$E$15</f>
        <v>2.5387363045571067</v>
      </c>
    </row>
    <row r="366" spans="1:5" x14ac:dyDescent="0.3">
      <c r="A366">
        <v>364</v>
      </c>
      <c r="B366" s="1">
        <f>Tool!$E$12</f>
        <v>5.8960831264226528</v>
      </c>
      <c r="C366" s="1">
        <f>Tool!$E$13</f>
        <v>5.4808572546400471</v>
      </c>
      <c r="D366" s="1">
        <f>Tool!$E$14</f>
        <v>4.3133318604447162</v>
      </c>
      <c r="E366" s="1">
        <f>Tool!$E$15</f>
        <v>2.5387363045571067</v>
      </c>
    </row>
    <row r="367" spans="1:5" x14ac:dyDescent="0.3">
      <c r="A367">
        <v>365</v>
      </c>
      <c r="B367" s="1">
        <f>Tool!$E$12</f>
        <v>5.8960831264226528</v>
      </c>
      <c r="C367" s="1">
        <f>Tool!$E$13</f>
        <v>5.4808572546400471</v>
      </c>
      <c r="D367" s="1">
        <f>Tool!$E$14</f>
        <v>4.3133318604447162</v>
      </c>
      <c r="E367" s="1">
        <f>Tool!$E$15</f>
        <v>2.5387363045571067</v>
      </c>
    </row>
    <row r="368" spans="1:5" x14ac:dyDescent="0.3">
      <c r="A368">
        <v>366</v>
      </c>
      <c r="B368" s="1">
        <f>Tool!$E$12</f>
        <v>5.8960831264226528</v>
      </c>
      <c r="C368" s="1">
        <f>Tool!$E$13</f>
        <v>5.4808572546400471</v>
      </c>
      <c r="D368" s="1">
        <f>Tool!$E$14</f>
        <v>4.3133318604447162</v>
      </c>
      <c r="E368" s="1">
        <f>Tool!$E$15</f>
        <v>2.5387363045571067</v>
      </c>
    </row>
    <row r="369" spans="1:5" x14ac:dyDescent="0.3">
      <c r="A369">
        <v>367</v>
      </c>
      <c r="B369" s="1">
        <f>Tool!$E$12</f>
        <v>5.8960831264226528</v>
      </c>
      <c r="C369" s="1">
        <f>Tool!$E$13</f>
        <v>5.4808572546400471</v>
      </c>
      <c r="D369" s="1">
        <f>Tool!$E$14</f>
        <v>4.3133318604447162</v>
      </c>
      <c r="E369" s="1">
        <f>Tool!$E$15</f>
        <v>2.5387363045571067</v>
      </c>
    </row>
    <row r="370" spans="1:5" x14ac:dyDescent="0.3">
      <c r="A370">
        <v>368</v>
      </c>
      <c r="B370" s="1">
        <f>Tool!$E$12</f>
        <v>5.8960831264226528</v>
      </c>
      <c r="C370" s="1">
        <f>Tool!$E$13</f>
        <v>5.4808572546400471</v>
      </c>
      <c r="D370" s="1">
        <f>Tool!$E$14</f>
        <v>4.3133318604447162</v>
      </c>
      <c r="E370" s="1">
        <f>Tool!$E$15</f>
        <v>2.5387363045571067</v>
      </c>
    </row>
    <row r="371" spans="1:5" x14ac:dyDescent="0.3">
      <c r="A371">
        <v>369</v>
      </c>
      <c r="B371" s="1">
        <f>Tool!$E$12</f>
        <v>5.8960831264226528</v>
      </c>
      <c r="C371" s="1">
        <f>Tool!$E$13</f>
        <v>5.4808572546400471</v>
      </c>
      <c r="D371" s="1">
        <f>Tool!$E$14</f>
        <v>4.3133318604447162</v>
      </c>
      <c r="E371" s="1">
        <f>Tool!$E$15</f>
        <v>2.5387363045571067</v>
      </c>
    </row>
    <row r="372" spans="1:5" x14ac:dyDescent="0.3">
      <c r="A372">
        <v>370</v>
      </c>
      <c r="B372" s="1">
        <f>Tool!$E$12</f>
        <v>5.8960831264226528</v>
      </c>
      <c r="C372" s="1">
        <f>Tool!$E$13</f>
        <v>5.4808572546400471</v>
      </c>
      <c r="D372" s="1">
        <f>Tool!$E$14</f>
        <v>4.3133318604447162</v>
      </c>
      <c r="E372" s="1">
        <f>Tool!$E$15</f>
        <v>2.5387363045571067</v>
      </c>
    </row>
    <row r="373" spans="1:5" x14ac:dyDescent="0.3">
      <c r="A373">
        <v>371</v>
      </c>
      <c r="B373" s="1">
        <f>Tool!$E$12</f>
        <v>5.8960831264226528</v>
      </c>
      <c r="C373" s="1">
        <f>Tool!$E$13</f>
        <v>5.4808572546400471</v>
      </c>
      <c r="D373" s="1">
        <f>Tool!$E$14</f>
        <v>4.3133318604447162</v>
      </c>
      <c r="E373" s="1">
        <f>Tool!$E$15</f>
        <v>2.5387363045571067</v>
      </c>
    </row>
    <row r="374" spans="1:5" x14ac:dyDescent="0.3">
      <c r="A374">
        <v>372</v>
      </c>
      <c r="B374" s="1">
        <f>Tool!$E$12</f>
        <v>5.8960831264226528</v>
      </c>
      <c r="C374" s="1">
        <f>Tool!$E$13</f>
        <v>5.4808572546400471</v>
      </c>
      <c r="D374" s="1">
        <f>Tool!$E$14</f>
        <v>4.3133318604447162</v>
      </c>
      <c r="E374" s="1">
        <f>Tool!$E$15</f>
        <v>2.5387363045571067</v>
      </c>
    </row>
    <row r="375" spans="1:5" x14ac:dyDescent="0.3">
      <c r="A375">
        <v>373</v>
      </c>
      <c r="B375" s="1">
        <f>Tool!$E$12</f>
        <v>5.8960831264226528</v>
      </c>
      <c r="C375" s="1">
        <f>Tool!$E$13</f>
        <v>5.4808572546400471</v>
      </c>
      <c r="D375" s="1">
        <f>Tool!$E$14</f>
        <v>4.3133318604447162</v>
      </c>
      <c r="E375" s="1">
        <f>Tool!$E$15</f>
        <v>2.5387363045571067</v>
      </c>
    </row>
    <row r="376" spans="1:5" x14ac:dyDescent="0.3">
      <c r="A376">
        <v>374</v>
      </c>
      <c r="B376" s="1">
        <f>Tool!$E$12</f>
        <v>5.8960831264226528</v>
      </c>
      <c r="C376" s="1">
        <f>Tool!$E$13</f>
        <v>5.4808572546400471</v>
      </c>
      <c r="D376" s="1">
        <f>Tool!$E$14</f>
        <v>4.3133318604447162</v>
      </c>
      <c r="E376" s="1">
        <f>Tool!$E$15</f>
        <v>2.5387363045571067</v>
      </c>
    </row>
    <row r="377" spans="1:5" x14ac:dyDescent="0.3">
      <c r="A377">
        <v>375</v>
      </c>
      <c r="B377" s="1">
        <f>Tool!$E$12</f>
        <v>5.8960831264226528</v>
      </c>
      <c r="C377" s="1">
        <f>Tool!$E$13</f>
        <v>5.4808572546400471</v>
      </c>
      <c r="D377" s="1">
        <f>Tool!$E$14</f>
        <v>4.3133318604447162</v>
      </c>
      <c r="E377" s="1">
        <f>Tool!$E$15</f>
        <v>2.5387363045571067</v>
      </c>
    </row>
    <row r="378" spans="1:5" x14ac:dyDescent="0.3">
      <c r="A378">
        <v>376</v>
      </c>
      <c r="B378" s="1">
        <f>Tool!$E$12</f>
        <v>5.8960831264226528</v>
      </c>
      <c r="C378" s="1">
        <f>Tool!$E$13</f>
        <v>5.4808572546400471</v>
      </c>
      <c r="D378" s="1">
        <f>Tool!$E$14</f>
        <v>4.3133318604447162</v>
      </c>
      <c r="E378" s="1">
        <f>Tool!$E$15</f>
        <v>2.5387363045571067</v>
      </c>
    </row>
    <row r="379" spans="1:5" x14ac:dyDescent="0.3">
      <c r="A379">
        <v>377</v>
      </c>
      <c r="B379" s="1">
        <f>Tool!$E$12</f>
        <v>5.8960831264226528</v>
      </c>
      <c r="C379" s="1">
        <f>Tool!$E$13</f>
        <v>5.4808572546400471</v>
      </c>
      <c r="D379" s="1">
        <f>Tool!$E$14</f>
        <v>4.3133318604447162</v>
      </c>
      <c r="E379" s="1">
        <f>Tool!$E$15</f>
        <v>2.5387363045571067</v>
      </c>
    </row>
    <row r="380" spans="1:5" x14ac:dyDescent="0.3">
      <c r="A380">
        <v>378</v>
      </c>
      <c r="B380" s="1">
        <f>Tool!$E$12</f>
        <v>5.8960831264226528</v>
      </c>
      <c r="C380" s="1">
        <f>Tool!$E$13</f>
        <v>5.4808572546400471</v>
      </c>
      <c r="D380" s="1">
        <f>Tool!$E$14</f>
        <v>4.3133318604447162</v>
      </c>
      <c r="E380" s="1">
        <f>Tool!$E$15</f>
        <v>2.5387363045571067</v>
      </c>
    </row>
    <row r="381" spans="1:5" x14ac:dyDescent="0.3">
      <c r="A381">
        <v>379</v>
      </c>
      <c r="B381" s="1">
        <f>Tool!$E$12</f>
        <v>5.8960831264226528</v>
      </c>
      <c r="C381" s="1">
        <f>Tool!$E$13</f>
        <v>5.4808572546400471</v>
      </c>
      <c r="D381" s="1">
        <f>Tool!$E$14</f>
        <v>4.3133318604447162</v>
      </c>
      <c r="E381" s="1">
        <f>Tool!$E$15</f>
        <v>2.5387363045571067</v>
      </c>
    </row>
    <row r="382" spans="1:5" x14ac:dyDescent="0.3">
      <c r="A382">
        <v>380</v>
      </c>
      <c r="B382" s="1">
        <f>Tool!$E$12</f>
        <v>5.8960831264226528</v>
      </c>
      <c r="C382" s="1">
        <f>Tool!$E$13</f>
        <v>5.4808572546400471</v>
      </c>
      <c r="D382" s="1">
        <f>Tool!$E$14</f>
        <v>4.3133318604447162</v>
      </c>
      <c r="E382" s="1">
        <f>Tool!$E$15</f>
        <v>2.5387363045571067</v>
      </c>
    </row>
    <row r="383" spans="1:5" x14ac:dyDescent="0.3">
      <c r="A383">
        <v>381</v>
      </c>
      <c r="B383" s="1">
        <f>Tool!$E$12</f>
        <v>5.8960831264226528</v>
      </c>
      <c r="C383" s="1">
        <f>Tool!$E$13</f>
        <v>5.4808572546400471</v>
      </c>
      <c r="D383" s="1">
        <f>Tool!$E$14</f>
        <v>4.3133318604447162</v>
      </c>
      <c r="E383" s="1">
        <f>Tool!$E$15</f>
        <v>2.5387363045571067</v>
      </c>
    </row>
    <row r="384" spans="1:5" x14ac:dyDescent="0.3">
      <c r="A384">
        <v>382</v>
      </c>
      <c r="B384" s="1">
        <f>Tool!$E$12</f>
        <v>5.8960831264226528</v>
      </c>
      <c r="C384" s="1">
        <f>Tool!$E$13</f>
        <v>5.4808572546400471</v>
      </c>
      <c r="D384" s="1">
        <f>Tool!$E$14</f>
        <v>4.3133318604447162</v>
      </c>
      <c r="E384" s="1">
        <f>Tool!$E$15</f>
        <v>2.5387363045571067</v>
      </c>
    </row>
    <row r="385" spans="1:5" x14ac:dyDescent="0.3">
      <c r="A385">
        <v>383</v>
      </c>
      <c r="B385" s="1">
        <f>Tool!$E$12</f>
        <v>5.8960831264226528</v>
      </c>
      <c r="C385" s="1">
        <f>Tool!$E$13</f>
        <v>5.4808572546400471</v>
      </c>
      <c r="D385" s="1">
        <f>Tool!$E$14</f>
        <v>4.3133318604447162</v>
      </c>
      <c r="E385" s="1">
        <f>Tool!$E$15</f>
        <v>2.5387363045571067</v>
      </c>
    </row>
    <row r="386" spans="1:5" x14ac:dyDescent="0.3">
      <c r="A386">
        <v>384</v>
      </c>
      <c r="B386" s="1">
        <f>Tool!$E$12</f>
        <v>5.8960831264226528</v>
      </c>
      <c r="C386" s="1">
        <f>Tool!$E$13</f>
        <v>5.4808572546400471</v>
      </c>
      <c r="D386" s="1">
        <f>Tool!$E$14</f>
        <v>4.3133318604447162</v>
      </c>
      <c r="E386" s="1">
        <f>Tool!$E$15</f>
        <v>2.5387363045571067</v>
      </c>
    </row>
    <row r="387" spans="1:5" x14ac:dyDescent="0.3">
      <c r="A387">
        <v>385</v>
      </c>
      <c r="B387" s="1">
        <f>Tool!$E$12</f>
        <v>5.8960831264226528</v>
      </c>
      <c r="C387" s="1">
        <f>Tool!$E$13</f>
        <v>5.4808572546400471</v>
      </c>
      <c r="D387" s="1">
        <f>Tool!$E$14</f>
        <v>4.3133318604447162</v>
      </c>
      <c r="E387" s="1">
        <f>Tool!$E$15</f>
        <v>2.5387363045571067</v>
      </c>
    </row>
    <row r="388" spans="1:5" x14ac:dyDescent="0.3">
      <c r="A388">
        <v>386</v>
      </c>
      <c r="B388" s="1">
        <f>Tool!$E$12</f>
        <v>5.8960831264226528</v>
      </c>
      <c r="C388" s="1">
        <f>Tool!$E$13</f>
        <v>5.4808572546400471</v>
      </c>
      <c r="D388" s="1">
        <f>Tool!$E$14</f>
        <v>4.3133318604447162</v>
      </c>
      <c r="E388" s="1">
        <f>Tool!$E$15</f>
        <v>2.5387363045571067</v>
      </c>
    </row>
    <row r="389" spans="1:5" x14ac:dyDescent="0.3">
      <c r="A389">
        <v>387</v>
      </c>
      <c r="B389" s="1">
        <f>Tool!$E$12</f>
        <v>5.8960831264226528</v>
      </c>
      <c r="C389" s="1">
        <f>Tool!$E$13</f>
        <v>5.4808572546400471</v>
      </c>
      <c r="D389" s="1">
        <f>Tool!$E$14</f>
        <v>4.3133318604447162</v>
      </c>
      <c r="E389" s="1">
        <f>Tool!$E$15</f>
        <v>2.5387363045571067</v>
      </c>
    </row>
    <row r="390" spans="1:5" x14ac:dyDescent="0.3">
      <c r="A390">
        <v>388</v>
      </c>
      <c r="B390" s="1">
        <f>Tool!$E$12</f>
        <v>5.8960831264226528</v>
      </c>
      <c r="C390" s="1">
        <f>Tool!$E$13</f>
        <v>5.4808572546400471</v>
      </c>
      <c r="D390" s="1">
        <f>Tool!$E$14</f>
        <v>4.3133318604447162</v>
      </c>
      <c r="E390" s="1">
        <f>Tool!$E$15</f>
        <v>2.5387363045571067</v>
      </c>
    </row>
    <row r="391" spans="1:5" x14ac:dyDescent="0.3">
      <c r="A391">
        <v>389</v>
      </c>
      <c r="B391" s="1">
        <f>Tool!$E$12</f>
        <v>5.8960831264226528</v>
      </c>
      <c r="C391" s="1">
        <f>Tool!$E$13</f>
        <v>5.4808572546400471</v>
      </c>
      <c r="D391" s="1">
        <f>Tool!$E$14</f>
        <v>4.3133318604447162</v>
      </c>
      <c r="E391" s="1">
        <f>Tool!$E$15</f>
        <v>2.5387363045571067</v>
      </c>
    </row>
    <row r="392" spans="1:5" x14ac:dyDescent="0.3">
      <c r="A392">
        <v>390</v>
      </c>
      <c r="B392" s="1">
        <f>Tool!$E$12</f>
        <v>5.8960831264226528</v>
      </c>
      <c r="C392" s="1">
        <f>Tool!$E$13</f>
        <v>5.4808572546400471</v>
      </c>
      <c r="D392" s="1">
        <f>Tool!$E$14</f>
        <v>4.3133318604447162</v>
      </c>
      <c r="E392" s="1">
        <f>Tool!$E$15</f>
        <v>2.5387363045571067</v>
      </c>
    </row>
    <row r="393" spans="1:5" x14ac:dyDescent="0.3">
      <c r="A393">
        <v>391</v>
      </c>
      <c r="B393" s="1">
        <f>Tool!$E$12</f>
        <v>5.8960831264226528</v>
      </c>
      <c r="C393" s="1">
        <f>Tool!$E$13</f>
        <v>5.4808572546400471</v>
      </c>
      <c r="D393" s="1">
        <f>Tool!$E$14</f>
        <v>4.3133318604447162</v>
      </c>
      <c r="E393" s="1">
        <f>Tool!$E$15</f>
        <v>2.5387363045571067</v>
      </c>
    </row>
    <row r="394" spans="1:5" x14ac:dyDescent="0.3">
      <c r="A394">
        <v>392</v>
      </c>
      <c r="B394" s="1">
        <f>Tool!$E$12</f>
        <v>5.8960831264226528</v>
      </c>
      <c r="C394" s="1">
        <f>Tool!$E$13</f>
        <v>5.4808572546400471</v>
      </c>
      <c r="D394" s="1">
        <f>Tool!$E$14</f>
        <v>4.3133318604447162</v>
      </c>
      <c r="E394" s="1">
        <f>Tool!$E$15</f>
        <v>2.5387363045571067</v>
      </c>
    </row>
    <row r="395" spans="1:5" x14ac:dyDescent="0.3">
      <c r="A395">
        <v>393</v>
      </c>
      <c r="B395" s="1">
        <f>Tool!$E$12</f>
        <v>5.8960831264226528</v>
      </c>
      <c r="C395" s="1">
        <f>Tool!$E$13</f>
        <v>5.4808572546400471</v>
      </c>
      <c r="D395" s="1">
        <f>Tool!$E$14</f>
        <v>4.3133318604447162</v>
      </c>
      <c r="E395" s="1">
        <f>Tool!$E$15</f>
        <v>2.5387363045571067</v>
      </c>
    </row>
    <row r="396" spans="1:5" x14ac:dyDescent="0.3">
      <c r="A396">
        <v>394</v>
      </c>
      <c r="B396" s="1">
        <f>Tool!$E$12</f>
        <v>5.8960831264226528</v>
      </c>
      <c r="C396" s="1">
        <f>Tool!$E$13</f>
        <v>5.4808572546400471</v>
      </c>
      <c r="D396" s="1">
        <f>Tool!$E$14</f>
        <v>4.3133318604447162</v>
      </c>
      <c r="E396" s="1">
        <f>Tool!$E$15</f>
        <v>2.5387363045571067</v>
      </c>
    </row>
    <row r="397" spans="1:5" x14ac:dyDescent="0.3">
      <c r="A397">
        <v>395</v>
      </c>
      <c r="B397" s="1">
        <f>Tool!$E$12</f>
        <v>5.8960831264226528</v>
      </c>
      <c r="C397" s="1">
        <f>Tool!$E$13</f>
        <v>5.4808572546400471</v>
      </c>
      <c r="D397" s="1">
        <f>Tool!$E$14</f>
        <v>4.3133318604447162</v>
      </c>
      <c r="E397" s="1">
        <f>Tool!$E$15</f>
        <v>2.5387363045571067</v>
      </c>
    </row>
    <row r="398" spans="1:5" x14ac:dyDescent="0.3">
      <c r="A398">
        <v>396</v>
      </c>
      <c r="B398" s="1">
        <f>Tool!$E$12</f>
        <v>5.8960831264226528</v>
      </c>
      <c r="C398" s="1">
        <f>Tool!$E$13</f>
        <v>5.4808572546400471</v>
      </c>
      <c r="D398" s="1">
        <f>Tool!$E$14</f>
        <v>4.3133318604447162</v>
      </c>
      <c r="E398" s="1">
        <f>Tool!$E$15</f>
        <v>2.5387363045571067</v>
      </c>
    </row>
    <row r="399" spans="1:5" x14ac:dyDescent="0.3">
      <c r="A399">
        <v>397</v>
      </c>
      <c r="B399" s="1">
        <f>Tool!$E$12</f>
        <v>5.8960831264226528</v>
      </c>
      <c r="C399" s="1">
        <f>Tool!$E$13</f>
        <v>5.4808572546400471</v>
      </c>
      <c r="D399" s="1">
        <f>Tool!$E$14</f>
        <v>4.3133318604447162</v>
      </c>
      <c r="E399" s="1">
        <f>Tool!$E$15</f>
        <v>2.5387363045571067</v>
      </c>
    </row>
    <row r="400" spans="1:5" x14ac:dyDescent="0.3">
      <c r="A400">
        <v>398</v>
      </c>
      <c r="B400" s="1">
        <f>Tool!$E$12</f>
        <v>5.8960831264226528</v>
      </c>
      <c r="C400" s="1">
        <f>Tool!$E$13</f>
        <v>5.4808572546400471</v>
      </c>
      <c r="D400" s="1">
        <f>Tool!$E$14</f>
        <v>4.3133318604447162</v>
      </c>
      <c r="E400" s="1">
        <f>Tool!$E$15</f>
        <v>2.5387363045571067</v>
      </c>
    </row>
    <row r="401" spans="1:5" x14ac:dyDescent="0.3">
      <c r="A401">
        <v>399</v>
      </c>
      <c r="B401" s="1">
        <f>Tool!$E$12</f>
        <v>5.8960831264226528</v>
      </c>
      <c r="C401" s="1">
        <f>Tool!$E$13</f>
        <v>5.4808572546400471</v>
      </c>
      <c r="D401" s="1">
        <f>Tool!$E$14</f>
        <v>4.3133318604447162</v>
      </c>
      <c r="E401" s="1">
        <f>Tool!$E$15</f>
        <v>2.5387363045571067</v>
      </c>
    </row>
    <row r="402" spans="1:5" x14ac:dyDescent="0.3">
      <c r="A402">
        <v>400</v>
      </c>
      <c r="B402" s="1">
        <f>Tool!$E$12</f>
        <v>5.8960831264226528</v>
      </c>
      <c r="C402" s="1">
        <f>Tool!$E$13</f>
        <v>5.4808572546400471</v>
      </c>
      <c r="D402" s="1">
        <f>Tool!$E$14</f>
        <v>4.3133318604447162</v>
      </c>
      <c r="E402" s="1">
        <f>Tool!$E$15</f>
        <v>2.5387363045571067</v>
      </c>
    </row>
    <row r="403" spans="1:5" x14ac:dyDescent="0.3">
      <c r="A403">
        <v>401</v>
      </c>
      <c r="B403" s="1">
        <f>Tool!$E$12</f>
        <v>5.8960831264226528</v>
      </c>
      <c r="C403" s="1">
        <f>Tool!$E$13</f>
        <v>5.4808572546400471</v>
      </c>
      <c r="D403" s="1">
        <f>Tool!$E$14</f>
        <v>4.3133318604447162</v>
      </c>
      <c r="E403" s="1">
        <f>Tool!$E$15</f>
        <v>2.5387363045571067</v>
      </c>
    </row>
    <row r="404" spans="1:5" x14ac:dyDescent="0.3">
      <c r="A404">
        <v>402</v>
      </c>
      <c r="B404" s="1">
        <f>Tool!$E$12</f>
        <v>5.8960831264226528</v>
      </c>
      <c r="C404" s="1">
        <f>Tool!$E$13</f>
        <v>5.4808572546400471</v>
      </c>
      <c r="D404" s="1">
        <f>Tool!$E$14</f>
        <v>4.3133318604447162</v>
      </c>
      <c r="E404" s="1">
        <f>Tool!$E$15</f>
        <v>2.5387363045571067</v>
      </c>
    </row>
    <row r="405" spans="1:5" x14ac:dyDescent="0.3">
      <c r="A405">
        <v>403</v>
      </c>
      <c r="B405" s="1">
        <f>Tool!$E$12</f>
        <v>5.8960831264226528</v>
      </c>
      <c r="C405" s="1">
        <f>Tool!$E$13</f>
        <v>5.4808572546400471</v>
      </c>
      <c r="D405" s="1">
        <f>Tool!$E$14</f>
        <v>4.3133318604447162</v>
      </c>
      <c r="E405" s="1">
        <f>Tool!$E$15</f>
        <v>2.5387363045571067</v>
      </c>
    </row>
    <row r="406" spans="1:5" x14ac:dyDescent="0.3">
      <c r="A406">
        <v>404</v>
      </c>
      <c r="B406" s="1">
        <f>Tool!$E$12</f>
        <v>5.8960831264226528</v>
      </c>
      <c r="C406" s="1">
        <f>Tool!$E$13</f>
        <v>5.4808572546400471</v>
      </c>
      <c r="D406" s="1">
        <f>Tool!$E$14</f>
        <v>4.3133318604447162</v>
      </c>
      <c r="E406" s="1">
        <f>Tool!$E$15</f>
        <v>2.5387363045571067</v>
      </c>
    </row>
    <row r="407" spans="1:5" x14ac:dyDescent="0.3">
      <c r="A407">
        <v>405</v>
      </c>
      <c r="B407" s="1">
        <f>Tool!$E$12</f>
        <v>5.8960831264226528</v>
      </c>
      <c r="C407" s="1">
        <f>Tool!$E$13</f>
        <v>5.4808572546400471</v>
      </c>
      <c r="D407" s="1">
        <f>Tool!$E$14</f>
        <v>4.3133318604447162</v>
      </c>
      <c r="E407" s="1">
        <f>Tool!$E$15</f>
        <v>2.5387363045571067</v>
      </c>
    </row>
    <row r="408" spans="1:5" x14ac:dyDescent="0.3">
      <c r="A408">
        <v>406</v>
      </c>
      <c r="B408" s="1">
        <f>Tool!$E$12</f>
        <v>5.8960831264226528</v>
      </c>
      <c r="C408" s="1">
        <f>Tool!$E$13</f>
        <v>5.4808572546400471</v>
      </c>
      <c r="D408" s="1">
        <f>Tool!$E$14</f>
        <v>4.3133318604447162</v>
      </c>
      <c r="E408" s="1">
        <f>Tool!$E$15</f>
        <v>2.5387363045571067</v>
      </c>
    </row>
    <row r="409" spans="1:5" x14ac:dyDescent="0.3">
      <c r="A409">
        <v>407</v>
      </c>
      <c r="B409" s="1">
        <f>Tool!$E$12</f>
        <v>5.8960831264226528</v>
      </c>
      <c r="C409" s="1">
        <f>Tool!$E$13</f>
        <v>5.4808572546400471</v>
      </c>
      <c r="D409" s="1">
        <f>Tool!$E$14</f>
        <v>4.3133318604447162</v>
      </c>
      <c r="E409" s="1">
        <f>Tool!$E$15</f>
        <v>2.5387363045571067</v>
      </c>
    </row>
    <row r="410" spans="1:5" x14ac:dyDescent="0.3">
      <c r="A410">
        <v>408</v>
      </c>
      <c r="B410" s="1">
        <f>Tool!$E$12</f>
        <v>5.8960831264226528</v>
      </c>
      <c r="C410" s="1">
        <f>Tool!$E$13</f>
        <v>5.4808572546400471</v>
      </c>
      <c r="D410" s="1">
        <f>Tool!$E$14</f>
        <v>4.3133318604447162</v>
      </c>
      <c r="E410" s="1">
        <f>Tool!$E$15</f>
        <v>2.5387363045571067</v>
      </c>
    </row>
    <row r="411" spans="1:5" x14ac:dyDescent="0.3">
      <c r="A411">
        <v>409</v>
      </c>
      <c r="B411" s="1">
        <f>Tool!$E$12</f>
        <v>5.8960831264226528</v>
      </c>
      <c r="C411" s="1">
        <f>Tool!$E$13</f>
        <v>5.4808572546400471</v>
      </c>
      <c r="D411" s="1">
        <f>Tool!$E$14</f>
        <v>4.3133318604447162</v>
      </c>
      <c r="E411" s="1">
        <f>Tool!$E$15</f>
        <v>2.5387363045571067</v>
      </c>
    </row>
    <row r="412" spans="1:5" x14ac:dyDescent="0.3">
      <c r="A412">
        <v>410</v>
      </c>
      <c r="B412" s="1">
        <f>Tool!$E$12</f>
        <v>5.8960831264226528</v>
      </c>
      <c r="C412" s="1">
        <f>Tool!$E$13</f>
        <v>5.4808572546400471</v>
      </c>
      <c r="D412" s="1">
        <f>Tool!$E$14</f>
        <v>4.3133318604447162</v>
      </c>
      <c r="E412" s="1">
        <f>Tool!$E$15</f>
        <v>2.5387363045571067</v>
      </c>
    </row>
    <row r="413" spans="1:5" x14ac:dyDescent="0.3">
      <c r="A413">
        <v>411</v>
      </c>
      <c r="B413" s="1">
        <f>Tool!$E$12</f>
        <v>5.8960831264226528</v>
      </c>
      <c r="C413" s="1">
        <f>Tool!$E$13</f>
        <v>5.4808572546400471</v>
      </c>
      <c r="D413" s="1">
        <f>Tool!$E$14</f>
        <v>4.3133318604447162</v>
      </c>
      <c r="E413" s="1">
        <f>Tool!$E$15</f>
        <v>2.5387363045571067</v>
      </c>
    </row>
    <row r="414" spans="1:5" x14ac:dyDescent="0.3">
      <c r="A414">
        <v>412</v>
      </c>
      <c r="B414" s="1">
        <f>Tool!$E$12</f>
        <v>5.8960831264226528</v>
      </c>
      <c r="C414" s="1">
        <f>Tool!$E$13</f>
        <v>5.4808572546400471</v>
      </c>
      <c r="D414" s="1">
        <f>Tool!$E$14</f>
        <v>4.3133318604447162</v>
      </c>
      <c r="E414" s="1">
        <f>Tool!$E$15</f>
        <v>2.5387363045571067</v>
      </c>
    </row>
    <row r="415" spans="1:5" x14ac:dyDescent="0.3">
      <c r="A415">
        <v>413</v>
      </c>
      <c r="B415" s="1">
        <f>Tool!$E$12</f>
        <v>5.8960831264226528</v>
      </c>
      <c r="C415" s="1">
        <f>Tool!$E$13</f>
        <v>5.4808572546400471</v>
      </c>
      <c r="D415" s="1">
        <f>Tool!$E$14</f>
        <v>4.3133318604447162</v>
      </c>
      <c r="E415" s="1">
        <f>Tool!$E$15</f>
        <v>2.5387363045571067</v>
      </c>
    </row>
    <row r="416" spans="1:5" x14ac:dyDescent="0.3">
      <c r="A416">
        <v>414</v>
      </c>
      <c r="B416" s="1">
        <f>Tool!$E$12</f>
        <v>5.8960831264226528</v>
      </c>
      <c r="C416" s="1">
        <f>Tool!$E$13</f>
        <v>5.4808572546400471</v>
      </c>
      <c r="D416" s="1">
        <f>Tool!$E$14</f>
        <v>4.3133318604447162</v>
      </c>
      <c r="E416" s="1">
        <f>Tool!$E$15</f>
        <v>2.5387363045571067</v>
      </c>
    </row>
    <row r="417" spans="1:5" x14ac:dyDescent="0.3">
      <c r="A417">
        <v>415</v>
      </c>
      <c r="B417" s="1">
        <f>Tool!$E$12</f>
        <v>5.8960831264226528</v>
      </c>
      <c r="C417" s="1">
        <f>Tool!$E$13</f>
        <v>5.4808572546400471</v>
      </c>
      <c r="D417" s="1">
        <f>Tool!$E$14</f>
        <v>4.3133318604447162</v>
      </c>
      <c r="E417" s="1">
        <f>Tool!$E$15</f>
        <v>2.5387363045571067</v>
      </c>
    </row>
    <row r="418" spans="1:5" x14ac:dyDescent="0.3">
      <c r="A418">
        <v>416</v>
      </c>
      <c r="B418" s="1">
        <f>Tool!$E$12</f>
        <v>5.8960831264226528</v>
      </c>
      <c r="C418" s="1">
        <f>Tool!$E$13</f>
        <v>5.4808572546400471</v>
      </c>
      <c r="D418" s="1">
        <f>Tool!$E$14</f>
        <v>4.3133318604447162</v>
      </c>
      <c r="E418" s="1">
        <f>Tool!$E$15</f>
        <v>2.5387363045571067</v>
      </c>
    </row>
    <row r="419" spans="1:5" x14ac:dyDescent="0.3">
      <c r="A419">
        <v>417</v>
      </c>
      <c r="B419" s="1">
        <f>Tool!$E$12</f>
        <v>5.8960831264226528</v>
      </c>
      <c r="C419" s="1">
        <f>Tool!$E$13</f>
        <v>5.4808572546400471</v>
      </c>
      <c r="D419" s="1">
        <f>Tool!$E$14</f>
        <v>4.3133318604447162</v>
      </c>
      <c r="E419" s="1">
        <f>Tool!$E$15</f>
        <v>2.5387363045571067</v>
      </c>
    </row>
    <row r="420" spans="1:5" x14ac:dyDescent="0.3">
      <c r="A420">
        <v>418</v>
      </c>
      <c r="B420" s="1">
        <f>Tool!$E$12</f>
        <v>5.8960831264226528</v>
      </c>
      <c r="C420" s="1">
        <f>Tool!$E$13</f>
        <v>5.4808572546400471</v>
      </c>
      <c r="D420" s="1">
        <f>Tool!$E$14</f>
        <v>4.3133318604447162</v>
      </c>
      <c r="E420" s="1">
        <f>Tool!$E$15</f>
        <v>2.5387363045571067</v>
      </c>
    </row>
    <row r="421" spans="1:5" x14ac:dyDescent="0.3">
      <c r="A421">
        <v>419</v>
      </c>
      <c r="B421" s="1">
        <f>Tool!$E$12</f>
        <v>5.8960831264226528</v>
      </c>
      <c r="C421" s="1">
        <f>Tool!$E$13</f>
        <v>5.4808572546400471</v>
      </c>
      <c r="D421" s="1">
        <f>Tool!$E$14</f>
        <v>4.3133318604447162</v>
      </c>
      <c r="E421" s="1">
        <f>Tool!$E$15</f>
        <v>2.5387363045571067</v>
      </c>
    </row>
    <row r="422" spans="1:5" x14ac:dyDescent="0.3">
      <c r="A422">
        <v>420</v>
      </c>
      <c r="B422" s="1">
        <f>Tool!$E$12</f>
        <v>5.8960831264226528</v>
      </c>
      <c r="C422" s="1">
        <f>Tool!$E$13</f>
        <v>5.4808572546400471</v>
      </c>
      <c r="D422" s="1">
        <f>Tool!$E$14</f>
        <v>4.3133318604447162</v>
      </c>
      <c r="E422" s="1">
        <f>Tool!$E$15</f>
        <v>2.5387363045571067</v>
      </c>
    </row>
    <row r="423" spans="1:5" x14ac:dyDescent="0.3">
      <c r="A423">
        <v>421</v>
      </c>
      <c r="B423" s="1">
        <f>Tool!$E$12</f>
        <v>5.8960831264226528</v>
      </c>
      <c r="C423" s="1">
        <f>Tool!$E$13</f>
        <v>5.4808572546400471</v>
      </c>
      <c r="D423" s="1">
        <f>Tool!$E$14</f>
        <v>4.3133318604447162</v>
      </c>
      <c r="E423" s="1">
        <f>Tool!$E$15</f>
        <v>2.5387363045571067</v>
      </c>
    </row>
    <row r="424" spans="1:5" x14ac:dyDescent="0.3">
      <c r="A424">
        <v>422</v>
      </c>
      <c r="B424" s="1">
        <f>Tool!$E$12</f>
        <v>5.8960831264226528</v>
      </c>
      <c r="C424" s="1">
        <f>Tool!$E$13</f>
        <v>5.4808572546400471</v>
      </c>
      <c r="D424" s="1">
        <f>Tool!$E$14</f>
        <v>4.3133318604447162</v>
      </c>
      <c r="E424" s="1">
        <f>Tool!$E$15</f>
        <v>2.5387363045571067</v>
      </c>
    </row>
    <row r="425" spans="1:5" x14ac:dyDescent="0.3">
      <c r="A425">
        <v>423</v>
      </c>
      <c r="B425" s="1">
        <f>Tool!$E$12</f>
        <v>5.8960831264226528</v>
      </c>
      <c r="C425" s="1">
        <f>Tool!$E$13</f>
        <v>5.4808572546400471</v>
      </c>
      <c r="D425" s="1">
        <f>Tool!$E$14</f>
        <v>4.3133318604447162</v>
      </c>
      <c r="E425" s="1">
        <f>Tool!$E$15</f>
        <v>2.5387363045571067</v>
      </c>
    </row>
    <row r="426" spans="1:5" x14ac:dyDescent="0.3">
      <c r="A426">
        <v>424</v>
      </c>
      <c r="B426" s="1">
        <f>Tool!$E$12</f>
        <v>5.8960831264226528</v>
      </c>
      <c r="C426" s="1">
        <f>Tool!$E$13</f>
        <v>5.4808572546400471</v>
      </c>
      <c r="D426" s="1">
        <f>Tool!$E$14</f>
        <v>4.3133318604447162</v>
      </c>
      <c r="E426" s="1">
        <f>Tool!$E$15</f>
        <v>2.5387363045571067</v>
      </c>
    </row>
    <row r="427" spans="1:5" x14ac:dyDescent="0.3">
      <c r="A427">
        <v>425</v>
      </c>
      <c r="B427" s="1">
        <f>Tool!$E$12</f>
        <v>5.8960831264226528</v>
      </c>
      <c r="C427" s="1">
        <f>Tool!$E$13</f>
        <v>5.4808572546400471</v>
      </c>
      <c r="D427" s="1">
        <f>Tool!$E$14</f>
        <v>4.3133318604447162</v>
      </c>
      <c r="E427" s="1">
        <f>Tool!$E$15</f>
        <v>2.5387363045571067</v>
      </c>
    </row>
    <row r="428" spans="1:5" x14ac:dyDescent="0.3">
      <c r="A428">
        <v>426</v>
      </c>
      <c r="B428" s="1">
        <f>Tool!$E$12</f>
        <v>5.8960831264226528</v>
      </c>
      <c r="C428" s="1">
        <f>Tool!$E$13</f>
        <v>5.4808572546400471</v>
      </c>
      <c r="D428" s="1">
        <f>Tool!$E$14</f>
        <v>4.3133318604447162</v>
      </c>
      <c r="E428" s="1">
        <f>Tool!$E$15</f>
        <v>2.5387363045571067</v>
      </c>
    </row>
    <row r="429" spans="1:5" x14ac:dyDescent="0.3">
      <c r="A429">
        <v>427</v>
      </c>
      <c r="B429" s="1">
        <f>Tool!$E$12</f>
        <v>5.8960831264226528</v>
      </c>
      <c r="C429" s="1">
        <f>Tool!$E$13</f>
        <v>5.4808572546400471</v>
      </c>
      <c r="D429" s="1">
        <f>Tool!$E$14</f>
        <v>4.3133318604447162</v>
      </c>
      <c r="E429" s="1">
        <f>Tool!$E$15</f>
        <v>2.5387363045571067</v>
      </c>
    </row>
    <row r="430" spans="1:5" x14ac:dyDescent="0.3">
      <c r="A430">
        <v>428</v>
      </c>
      <c r="B430" s="1">
        <f>Tool!$E$12</f>
        <v>5.8960831264226528</v>
      </c>
      <c r="C430" s="1">
        <f>Tool!$E$13</f>
        <v>5.4808572546400471</v>
      </c>
      <c r="D430" s="1">
        <f>Tool!$E$14</f>
        <v>4.3133318604447162</v>
      </c>
      <c r="E430" s="1">
        <f>Tool!$E$15</f>
        <v>2.5387363045571067</v>
      </c>
    </row>
    <row r="431" spans="1:5" x14ac:dyDescent="0.3">
      <c r="A431">
        <v>429</v>
      </c>
      <c r="B431" s="1">
        <f>Tool!$E$12</f>
        <v>5.8960831264226528</v>
      </c>
      <c r="C431" s="1">
        <f>Tool!$E$13</f>
        <v>5.4808572546400471</v>
      </c>
      <c r="D431" s="1">
        <f>Tool!$E$14</f>
        <v>4.3133318604447162</v>
      </c>
      <c r="E431" s="1">
        <f>Tool!$E$15</f>
        <v>2.5387363045571067</v>
      </c>
    </row>
    <row r="432" spans="1:5" x14ac:dyDescent="0.3">
      <c r="A432">
        <v>430</v>
      </c>
      <c r="B432" s="1">
        <f>Tool!$E$12</f>
        <v>5.8960831264226528</v>
      </c>
      <c r="C432" s="1">
        <f>Tool!$E$13</f>
        <v>5.4808572546400471</v>
      </c>
      <c r="D432" s="1">
        <f>Tool!$E$14</f>
        <v>4.3133318604447162</v>
      </c>
      <c r="E432" s="1">
        <f>Tool!$E$15</f>
        <v>2.5387363045571067</v>
      </c>
    </row>
    <row r="433" spans="1:5" x14ac:dyDescent="0.3">
      <c r="A433">
        <v>431</v>
      </c>
      <c r="B433" s="1">
        <f>Tool!$E$12</f>
        <v>5.8960831264226528</v>
      </c>
      <c r="C433" s="1">
        <f>Tool!$E$13</f>
        <v>5.4808572546400471</v>
      </c>
      <c r="D433" s="1">
        <f>Tool!$E$14</f>
        <v>4.3133318604447162</v>
      </c>
      <c r="E433" s="1">
        <f>Tool!$E$15</f>
        <v>2.5387363045571067</v>
      </c>
    </row>
    <row r="434" spans="1:5" x14ac:dyDescent="0.3">
      <c r="A434">
        <v>432</v>
      </c>
      <c r="B434" s="1">
        <f>Tool!$E$12</f>
        <v>5.8960831264226528</v>
      </c>
      <c r="C434" s="1">
        <f>Tool!$E$13</f>
        <v>5.4808572546400471</v>
      </c>
      <c r="D434" s="1">
        <f>Tool!$E$14</f>
        <v>4.3133318604447162</v>
      </c>
      <c r="E434" s="1">
        <f>Tool!$E$15</f>
        <v>2.5387363045571067</v>
      </c>
    </row>
    <row r="435" spans="1:5" x14ac:dyDescent="0.3">
      <c r="A435">
        <v>433</v>
      </c>
      <c r="B435" s="1">
        <f>Tool!$E$12</f>
        <v>5.8960831264226528</v>
      </c>
      <c r="C435" s="1">
        <f>Tool!$E$13</f>
        <v>5.4808572546400471</v>
      </c>
      <c r="D435" s="1">
        <f>Tool!$E$14</f>
        <v>4.3133318604447162</v>
      </c>
      <c r="E435" s="1">
        <f>Tool!$E$15</f>
        <v>2.5387363045571067</v>
      </c>
    </row>
    <row r="436" spans="1:5" x14ac:dyDescent="0.3">
      <c r="A436">
        <v>434</v>
      </c>
      <c r="B436" s="1">
        <f>Tool!$E$12</f>
        <v>5.8960831264226528</v>
      </c>
      <c r="C436" s="1">
        <f>Tool!$E$13</f>
        <v>5.4808572546400471</v>
      </c>
      <c r="D436" s="1">
        <f>Tool!$E$14</f>
        <v>4.3133318604447162</v>
      </c>
      <c r="E436" s="1">
        <f>Tool!$E$15</f>
        <v>2.5387363045571067</v>
      </c>
    </row>
    <row r="437" spans="1:5" x14ac:dyDescent="0.3">
      <c r="A437">
        <v>435</v>
      </c>
      <c r="B437" s="1">
        <f>Tool!$E$12</f>
        <v>5.8960831264226528</v>
      </c>
      <c r="C437" s="1">
        <f>Tool!$E$13</f>
        <v>5.4808572546400471</v>
      </c>
      <c r="D437" s="1">
        <f>Tool!$E$14</f>
        <v>4.3133318604447162</v>
      </c>
      <c r="E437" s="1">
        <f>Tool!$E$15</f>
        <v>2.5387363045571067</v>
      </c>
    </row>
    <row r="438" spans="1:5" x14ac:dyDescent="0.3">
      <c r="A438">
        <v>436</v>
      </c>
      <c r="B438" s="1">
        <f>Tool!$E$12</f>
        <v>5.8960831264226528</v>
      </c>
      <c r="C438" s="1">
        <f>Tool!$E$13</f>
        <v>5.4808572546400471</v>
      </c>
      <c r="D438" s="1">
        <f>Tool!$E$14</f>
        <v>4.3133318604447162</v>
      </c>
      <c r="E438" s="1">
        <f>Tool!$E$15</f>
        <v>2.5387363045571067</v>
      </c>
    </row>
    <row r="439" spans="1:5" x14ac:dyDescent="0.3">
      <c r="A439">
        <v>437</v>
      </c>
      <c r="B439" s="1">
        <f>Tool!$E$12</f>
        <v>5.8960831264226528</v>
      </c>
      <c r="C439" s="1">
        <f>Tool!$E$13</f>
        <v>5.4808572546400471</v>
      </c>
      <c r="D439" s="1">
        <f>Tool!$E$14</f>
        <v>4.3133318604447162</v>
      </c>
      <c r="E439" s="1">
        <f>Tool!$E$15</f>
        <v>2.5387363045571067</v>
      </c>
    </row>
    <row r="440" spans="1:5" x14ac:dyDescent="0.3">
      <c r="A440">
        <v>438</v>
      </c>
      <c r="B440" s="1">
        <f>Tool!$E$12</f>
        <v>5.8960831264226528</v>
      </c>
      <c r="C440" s="1">
        <f>Tool!$E$13</f>
        <v>5.4808572546400471</v>
      </c>
      <c r="D440" s="1">
        <f>Tool!$E$14</f>
        <v>4.3133318604447162</v>
      </c>
      <c r="E440" s="1">
        <f>Tool!$E$15</f>
        <v>2.5387363045571067</v>
      </c>
    </row>
    <row r="441" spans="1:5" x14ac:dyDescent="0.3">
      <c r="A441">
        <v>439</v>
      </c>
      <c r="B441" s="1">
        <f>Tool!$E$12</f>
        <v>5.8960831264226528</v>
      </c>
      <c r="C441" s="1">
        <f>Tool!$E$13</f>
        <v>5.4808572546400471</v>
      </c>
      <c r="D441" s="1">
        <f>Tool!$E$14</f>
        <v>4.3133318604447162</v>
      </c>
      <c r="E441" s="1">
        <f>Tool!$E$15</f>
        <v>2.5387363045571067</v>
      </c>
    </row>
    <row r="442" spans="1:5" x14ac:dyDescent="0.3">
      <c r="A442">
        <v>440</v>
      </c>
      <c r="B442" s="1">
        <f>Tool!$E$12</f>
        <v>5.8960831264226528</v>
      </c>
      <c r="C442" s="1">
        <f>Tool!$E$13</f>
        <v>5.4808572546400471</v>
      </c>
      <c r="D442" s="1">
        <f>Tool!$E$14</f>
        <v>4.3133318604447162</v>
      </c>
      <c r="E442" s="1">
        <f>Tool!$E$15</f>
        <v>2.5387363045571067</v>
      </c>
    </row>
    <row r="443" spans="1:5" x14ac:dyDescent="0.3">
      <c r="A443">
        <v>441</v>
      </c>
      <c r="B443" s="1">
        <f>Tool!$E$12</f>
        <v>5.8960831264226528</v>
      </c>
      <c r="C443" s="1">
        <f>Tool!$E$13</f>
        <v>5.4808572546400471</v>
      </c>
      <c r="D443" s="1">
        <f>Tool!$E$14</f>
        <v>4.3133318604447162</v>
      </c>
      <c r="E443" s="1">
        <f>Tool!$E$15</f>
        <v>2.5387363045571067</v>
      </c>
    </row>
    <row r="444" spans="1:5" x14ac:dyDescent="0.3">
      <c r="A444">
        <v>442</v>
      </c>
      <c r="B444" s="1">
        <f>Tool!$E$12</f>
        <v>5.8960831264226528</v>
      </c>
      <c r="C444" s="1">
        <f>Tool!$E$13</f>
        <v>5.4808572546400471</v>
      </c>
      <c r="D444" s="1">
        <f>Tool!$E$14</f>
        <v>4.3133318604447162</v>
      </c>
      <c r="E444" s="1">
        <f>Tool!$E$15</f>
        <v>2.5387363045571067</v>
      </c>
    </row>
    <row r="445" spans="1:5" x14ac:dyDescent="0.3">
      <c r="A445">
        <v>443</v>
      </c>
      <c r="B445" s="1">
        <f>Tool!$E$12</f>
        <v>5.8960831264226528</v>
      </c>
      <c r="C445" s="1">
        <f>Tool!$E$13</f>
        <v>5.4808572546400471</v>
      </c>
      <c r="D445" s="1">
        <f>Tool!$E$14</f>
        <v>4.3133318604447162</v>
      </c>
      <c r="E445" s="1">
        <f>Tool!$E$15</f>
        <v>2.5387363045571067</v>
      </c>
    </row>
    <row r="446" spans="1:5" x14ac:dyDescent="0.3">
      <c r="A446">
        <v>444</v>
      </c>
      <c r="B446" s="1">
        <f>Tool!$E$12</f>
        <v>5.8960831264226528</v>
      </c>
      <c r="C446" s="1">
        <f>Tool!$E$13</f>
        <v>5.4808572546400471</v>
      </c>
      <c r="D446" s="1">
        <f>Tool!$E$14</f>
        <v>4.3133318604447162</v>
      </c>
      <c r="E446" s="1">
        <f>Tool!$E$15</f>
        <v>2.5387363045571067</v>
      </c>
    </row>
    <row r="447" spans="1:5" x14ac:dyDescent="0.3">
      <c r="A447">
        <v>445</v>
      </c>
      <c r="B447" s="1">
        <f>Tool!$E$12</f>
        <v>5.8960831264226528</v>
      </c>
      <c r="C447" s="1">
        <f>Tool!$E$13</f>
        <v>5.4808572546400471</v>
      </c>
      <c r="D447" s="1">
        <f>Tool!$E$14</f>
        <v>4.3133318604447162</v>
      </c>
      <c r="E447" s="1">
        <f>Tool!$E$15</f>
        <v>2.5387363045571067</v>
      </c>
    </row>
    <row r="448" spans="1:5" x14ac:dyDescent="0.3">
      <c r="A448">
        <v>446</v>
      </c>
      <c r="B448" s="1">
        <f>Tool!$E$12</f>
        <v>5.8960831264226528</v>
      </c>
      <c r="C448" s="1">
        <f>Tool!$E$13</f>
        <v>5.4808572546400471</v>
      </c>
      <c r="D448" s="1">
        <f>Tool!$E$14</f>
        <v>4.3133318604447162</v>
      </c>
      <c r="E448" s="1">
        <f>Tool!$E$15</f>
        <v>2.5387363045571067</v>
      </c>
    </row>
    <row r="449" spans="1:5" x14ac:dyDescent="0.3">
      <c r="A449">
        <v>447</v>
      </c>
      <c r="B449" s="1">
        <f>Tool!$E$12</f>
        <v>5.8960831264226528</v>
      </c>
      <c r="C449" s="1">
        <f>Tool!$E$13</f>
        <v>5.4808572546400471</v>
      </c>
      <c r="D449" s="1">
        <f>Tool!$E$14</f>
        <v>4.3133318604447162</v>
      </c>
      <c r="E449" s="1">
        <f>Tool!$E$15</f>
        <v>2.5387363045571067</v>
      </c>
    </row>
    <row r="450" spans="1:5" x14ac:dyDescent="0.3">
      <c r="A450">
        <v>448</v>
      </c>
      <c r="B450" s="1">
        <f>Tool!$E$12</f>
        <v>5.8960831264226528</v>
      </c>
      <c r="C450" s="1">
        <f>Tool!$E$13</f>
        <v>5.4808572546400471</v>
      </c>
      <c r="D450" s="1">
        <f>Tool!$E$14</f>
        <v>4.3133318604447162</v>
      </c>
      <c r="E450" s="1">
        <f>Tool!$E$15</f>
        <v>2.5387363045571067</v>
      </c>
    </row>
    <row r="451" spans="1:5" x14ac:dyDescent="0.3">
      <c r="A451">
        <v>449</v>
      </c>
      <c r="B451" s="1">
        <f>Tool!$E$12</f>
        <v>5.8960831264226528</v>
      </c>
      <c r="C451" s="1">
        <f>Tool!$E$13</f>
        <v>5.4808572546400471</v>
      </c>
      <c r="D451" s="1">
        <f>Tool!$E$14</f>
        <v>4.3133318604447162</v>
      </c>
      <c r="E451" s="1">
        <f>Tool!$E$15</f>
        <v>2.5387363045571067</v>
      </c>
    </row>
    <row r="452" spans="1:5" x14ac:dyDescent="0.3">
      <c r="A452">
        <v>450</v>
      </c>
      <c r="B452" s="1">
        <f>Tool!$E$12</f>
        <v>5.8960831264226528</v>
      </c>
      <c r="C452" s="1">
        <f>Tool!$E$13</f>
        <v>5.4808572546400471</v>
      </c>
      <c r="D452" s="1">
        <f>Tool!$E$14</f>
        <v>4.3133318604447162</v>
      </c>
      <c r="E452" s="1">
        <f>Tool!$E$15</f>
        <v>2.5387363045571067</v>
      </c>
    </row>
    <row r="453" spans="1:5" x14ac:dyDescent="0.3">
      <c r="A453">
        <v>451</v>
      </c>
      <c r="B453" s="1">
        <f>Tool!$E$12</f>
        <v>5.8960831264226528</v>
      </c>
      <c r="C453" s="1">
        <f>Tool!$E$13</f>
        <v>5.4808572546400471</v>
      </c>
      <c r="D453" s="1">
        <f>Tool!$E$14</f>
        <v>4.3133318604447162</v>
      </c>
      <c r="E453" s="1">
        <f>Tool!$E$15</f>
        <v>2.5387363045571067</v>
      </c>
    </row>
    <row r="454" spans="1:5" x14ac:dyDescent="0.3">
      <c r="A454">
        <v>452</v>
      </c>
      <c r="B454" s="1">
        <f>Tool!$E$12</f>
        <v>5.8960831264226528</v>
      </c>
      <c r="C454" s="1">
        <f>Tool!$E$13</f>
        <v>5.4808572546400471</v>
      </c>
      <c r="D454" s="1">
        <f>Tool!$E$14</f>
        <v>4.3133318604447162</v>
      </c>
      <c r="E454" s="1">
        <f>Tool!$E$15</f>
        <v>2.5387363045571067</v>
      </c>
    </row>
    <row r="455" spans="1:5" x14ac:dyDescent="0.3">
      <c r="A455">
        <v>453</v>
      </c>
      <c r="B455" s="1">
        <f>Tool!$E$12</f>
        <v>5.8960831264226528</v>
      </c>
      <c r="C455" s="1">
        <f>Tool!$E$13</f>
        <v>5.4808572546400471</v>
      </c>
      <c r="D455" s="1">
        <f>Tool!$E$14</f>
        <v>4.3133318604447162</v>
      </c>
      <c r="E455" s="1">
        <f>Tool!$E$15</f>
        <v>2.5387363045571067</v>
      </c>
    </row>
    <row r="456" spans="1:5" x14ac:dyDescent="0.3">
      <c r="A456">
        <v>454</v>
      </c>
      <c r="B456" s="1">
        <f>Tool!$E$12</f>
        <v>5.8960831264226528</v>
      </c>
      <c r="C456" s="1">
        <f>Tool!$E$13</f>
        <v>5.4808572546400471</v>
      </c>
      <c r="D456" s="1">
        <f>Tool!$E$14</f>
        <v>4.3133318604447162</v>
      </c>
      <c r="E456" s="1">
        <f>Tool!$E$15</f>
        <v>2.5387363045571067</v>
      </c>
    </row>
    <row r="457" spans="1:5" x14ac:dyDescent="0.3">
      <c r="A457">
        <v>455</v>
      </c>
      <c r="B457" s="1">
        <f>Tool!$E$12</f>
        <v>5.8960831264226528</v>
      </c>
      <c r="C457" s="1">
        <f>Tool!$E$13</f>
        <v>5.4808572546400471</v>
      </c>
      <c r="D457" s="1">
        <f>Tool!$E$14</f>
        <v>4.3133318604447162</v>
      </c>
      <c r="E457" s="1">
        <f>Tool!$E$15</f>
        <v>2.5387363045571067</v>
      </c>
    </row>
    <row r="458" spans="1:5" x14ac:dyDescent="0.3">
      <c r="A458">
        <v>456</v>
      </c>
      <c r="B458" s="1">
        <f>Tool!$E$12</f>
        <v>5.8960831264226528</v>
      </c>
      <c r="C458" s="1">
        <f>Tool!$E$13</f>
        <v>5.4808572546400471</v>
      </c>
      <c r="D458" s="1">
        <f>Tool!$E$14</f>
        <v>4.3133318604447162</v>
      </c>
      <c r="E458" s="1">
        <f>Tool!$E$15</f>
        <v>2.5387363045571067</v>
      </c>
    </row>
    <row r="459" spans="1:5" x14ac:dyDescent="0.3">
      <c r="A459">
        <v>457</v>
      </c>
      <c r="B459" s="1">
        <f>Tool!$E$12</f>
        <v>5.8960831264226528</v>
      </c>
      <c r="C459" s="1">
        <f>Tool!$E$13</f>
        <v>5.4808572546400471</v>
      </c>
      <c r="D459" s="1">
        <f>Tool!$E$14</f>
        <v>4.3133318604447162</v>
      </c>
      <c r="E459" s="1">
        <f>Tool!$E$15</f>
        <v>2.5387363045571067</v>
      </c>
    </row>
    <row r="460" spans="1:5" x14ac:dyDescent="0.3">
      <c r="A460">
        <v>458</v>
      </c>
      <c r="B460" s="1">
        <f>Tool!$E$12</f>
        <v>5.8960831264226528</v>
      </c>
      <c r="C460" s="1">
        <f>Tool!$E$13</f>
        <v>5.4808572546400471</v>
      </c>
      <c r="D460" s="1">
        <f>Tool!$E$14</f>
        <v>4.3133318604447162</v>
      </c>
      <c r="E460" s="1">
        <f>Tool!$E$15</f>
        <v>2.5387363045571067</v>
      </c>
    </row>
    <row r="461" spans="1:5" x14ac:dyDescent="0.3">
      <c r="A461">
        <v>459</v>
      </c>
      <c r="B461" s="1">
        <f>Tool!$E$12</f>
        <v>5.8960831264226528</v>
      </c>
      <c r="C461" s="1">
        <f>Tool!$E$13</f>
        <v>5.4808572546400471</v>
      </c>
      <c r="D461" s="1">
        <f>Tool!$E$14</f>
        <v>4.3133318604447162</v>
      </c>
      <c r="E461" s="1">
        <f>Tool!$E$15</f>
        <v>2.5387363045571067</v>
      </c>
    </row>
    <row r="462" spans="1:5" x14ac:dyDescent="0.3">
      <c r="A462">
        <v>460</v>
      </c>
      <c r="B462" s="1">
        <f>Tool!$E$12</f>
        <v>5.8960831264226528</v>
      </c>
      <c r="C462" s="1">
        <f>Tool!$E$13</f>
        <v>5.4808572546400471</v>
      </c>
      <c r="D462" s="1">
        <f>Tool!$E$14</f>
        <v>4.3133318604447162</v>
      </c>
      <c r="E462" s="1">
        <f>Tool!$E$15</f>
        <v>2.5387363045571067</v>
      </c>
    </row>
    <row r="463" spans="1:5" x14ac:dyDescent="0.3">
      <c r="A463">
        <v>461</v>
      </c>
      <c r="B463" s="1">
        <f>Tool!$E$12</f>
        <v>5.8960831264226528</v>
      </c>
      <c r="C463" s="1">
        <f>Tool!$E$13</f>
        <v>5.4808572546400471</v>
      </c>
      <c r="D463" s="1">
        <f>Tool!$E$14</f>
        <v>4.3133318604447162</v>
      </c>
      <c r="E463" s="1">
        <f>Tool!$E$15</f>
        <v>2.5387363045571067</v>
      </c>
    </row>
    <row r="464" spans="1:5" x14ac:dyDescent="0.3">
      <c r="A464">
        <v>462</v>
      </c>
      <c r="B464" s="1">
        <f>Tool!$E$12</f>
        <v>5.8960831264226528</v>
      </c>
      <c r="C464" s="1">
        <f>Tool!$E$13</f>
        <v>5.4808572546400471</v>
      </c>
      <c r="D464" s="1">
        <f>Tool!$E$14</f>
        <v>4.3133318604447162</v>
      </c>
      <c r="E464" s="1">
        <f>Tool!$E$15</f>
        <v>2.5387363045571067</v>
      </c>
    </row>
    <row r="465" spans="1:5" x14ac:dyDescent="0.3">
      <c r="A465">
        <v>463</v>
      </c>
      <c r="B465" s="1">
        <f>Tool!$E$12</f>
        <v>5.8960831264226528</v>
      </c>
      <c r="C465" s="1">
        <f>Tool!$E$13</f>
        <v>5.4808572546400471</v>
      </c>
      <c r="D465" s="1">
        <f>Tool!$E$14</f>
        <v>4.3133318604447162</v>
      </c>
      <c r="E465" s="1">
        <f>Tool!$E$15</f>
        <v>2.5387363045571067</v>
      </c>
    </row>
    <row r="466" spans="1:5" x14ac:dyDescent="0.3">
      <c r="A466">
        <v>464</v>
      </c>
      <c r="B466" s="1">
        <f>Tool!$E$12</f>
        <v>5.8960831264226528</v>
      </c>
      <c r="C466" s="1">
        <f>Tool!$E$13</f>
        <v>5.4808572546400471</v>
      </c>
      <c r="D466" s="1">
        <f>Tool!$E$14</f>
        <v>4.3133318604447162</v>
      </c>
      <c r="E466" s="1">
        <f>Tool!$E$15</f>
        <v>2.5387363045571067</v>
      </c>
    </row>
    <row r="467" spans="1:5" x14ac:dyDescent="0.3">
      <c r="A467">
        <v>465</v>
      </c>
      <c r="B467" s="1">
        <f>Tool!$E$12</f>
        <v>5.8960831264226528</v>
      </c>
      <c r="C467" s="1">
        <f>Tool!$E$13</f>
        <v>5.4808572546400471</v>
      </c>
      <c r="D467" s="1">
        <f>Tool!$E$14</f>
        <v>4.3133318604447162</v>
      </c>
      <c r="E467" s="1">
        <f>Tool!$E$15</f>
        <v>2.5387363045571067</v>
      </c>
    </row>
    <row r="468" spans="1:5" x14ac:dyDescent="0.3">
      <c r="A468">
        <v>466</v>
      </c>
      <c r="B468" s="1">
        <f>Tool!$E$12</f>
        <v>5.8960831264226528</v>
      </c>
      <c r="C468" s="1">
        <f>Tool!$E$13</f>
        <v>5.4808572546400471</v>
      </c>
      <c r="D468" s="1">
        <f>Tool!$E$14</f>
        <v>4.3133318604447162</v>
      </c>
      <c r="E468" s="1">
        <f>Tool!$E$15</f>
        <v>2.5387363045571067</v>
      </c>
    </row>
    <row r="469" spans="1:5" x14ac:dyDescent="0.3">
      <c r="A469">
        <v>467</v>
      </c>
      <c r="B469" s="1">
        <f>Tool!$E$12</f>
        <v>5.8960831264226528</v>
      </c>
      <c r="C469" s="1">
        <f>Tool!$E$13</f>
        <v>5.4808572546400471</v>
      </c>
      <c r="D469" s="1">
        <f>Tool!$E$14</f>
        <v>4.3133318604447162</v>
      </c>
      <c r="E469" s="1">
        <f>Tool!$E$15</f>
        <v>2.5387363045571067</v>
      </c>
    </row>
    <row r="470" spans="1:5" x14ac:dyDescent="0.3">
      <c r="A470">
        <v>468</v>
      </c>
      <c r="B470" s="1">
        <f>Tool!$E$12</f>
        <v>5.8960831264226528</v>
      </c>
      <c r="C470" s="1">
        <f>Tool!$E$13</f>
        <v>5.4808572546400471</v>
      </c>
      <c r="D470" s="1">
        <f>Tool!$E$14</f>
        <v>4.3133318604447162</v>
      </c>
      <c r="E470" s="1">
        <f>Tool!$E$15</f>
        <v>2.5387363045571067</v>
      </c>
    </row>
    <row r="471" spans="1:5" x14ac:dyDescent="0.3">
      <c r="A471">
        <v>469</v>
      </c>
      <c r="B471" s="1">
        <f>Tool!$E$12</f>
        <v>5.8960831264226528</v>
      </c>
      <c r="C471" s="1">
        <f>Tool!$E$13</f>
        <v>5.4808572546400471</v>
      </c>
      <c r="D471" s="1">
        <f>Tool!$E$14</f>
        <v>4.3133318604447162</v>
      </c>
      <c r="E471" s="1">
        <f>Tool!$E$15</f>
        <v>2.5387363045571067</v>
      </c>
    </row>
    <row r="472" spans="1:5" x14ac:dyDescent="0.3">
      <c r="A472">
        <v>470</v>
      </c>
      <c r="B472" s="1">
        <f>Tool!$E$12</f>
        <v>5.8960831264226528</v>
      </c>
      <c r="C472" s="1">
        <f>Tool!$E$13</f>
        <v>5.4808572546400471</v>
      </c>
      <c r="D472" s="1">
        <f>Tool!$E$14</f>
        <v>4.3133318604447162</v>
      </c>
      <c r="E472" s="1">
        <f>Tool!$E$15</f>
        <v>2.5387363045571067</v>
      </c>
    </row>
    <row r="473" spans="1:5" x14ac:dyDescent="0.3">
      <c r="A473">
        <v>471</v>
      </c>
      <c r="B473" s="1">
        <f>Tool!$E$12</f>
        <v>5.8960831264226528</v>
      </c>
      <c r="C473" s="1">
        <f>Tool!$E$13</f>
        <v>5.4808572546400471</v>
      </c>
      <c r="D473" s="1">
        <f>Tool!$E$14</f>
        <v>4.3133318604447162</v>
      </c>
      <c r="E473" s="1">
        <f>Tool!$E$15</f>
        <v>2.5387363045571067</v>
      </c>
    </row>
    <row r="474" spans="1:5" x14ac:dyDescent="0.3">
      <c r="A474">
        <v>472</v>
      </c>
      <c r="B474" s="1">
        <f>Tool!$E$12</f>
        <v>5.8960831264226528</v>
      </c>
      <c r="C474" s="1">
        <f>Tool!$E$13</f>
        <v>5.4808572546400471</v>
      </c>
      <c r="D474" s="1">
        <f>Tool!$E$14</f>
        <v>4.3133318604447162</v>
      </c>
      <c r="E474" s="1">
        <f>Tool!$E$15</f>
        <v>2.5387363045571067</v>
      </c>
    </row>
    <row r="475" spans="1:5" x14ac:dyDescent="0.3">
      <c r="A475">
        <v>473</v>
      </c>
      <c r="B475" s="1">
        <f>Tool!$E$12</f>
        <v>5.8960831264226528</v>
      </c>
      <c r="C475" s="1">
        <f>Tool!$E$13</f>
        <v>5.4808572546400471</v>
      </c>
      <c r="D475" s="1">
        <f>Tool!$E$14</f>
        <v>4.3133318604447162</v>
      </c>
      <c r="E475" s="1">
        <f>Tool!$E$15</f>
        <v>2.5387363045571067</v>
      </c>
    </row>
    <row r="476" spans="1:5" x14ac:dyDescent="0.3">
      <c r="A476">
        <v>474</v>
      </c>
      <c r="B476" s="1">
        <f>Tool!$E$12</f>
        <v>5.8960831264226528</v>
      </c>
      <c r="C476" s="1">
        <f>Tool!$E$13</f>
        <v>5.4808572546400471</v>
      </c>
      <c r="D476" s="1">
        <f>Tool!$E$14</f>
        <v>4.3133318604447162</v>
      </c>
      <c r="E476" s="1">
        <f>Tool!$E$15</f>
        <v>2.5387363045571067</v>
      </c>
    </row>
    <row r="477" spans="1:5" x14ac:dyDescent="0.3">
      <c r="A477">
        <v>475</v>
      </c>
      <c r="B477" s="1">
        <f>Tool!$E$12</f>
        <v>5.8960831264226528</v>
      </c>
      <c r="C477" s="1">
        <f>Tool!$E$13</f>
        <v>5.4808572546400471</v>
      </c>
      <c r="D477" s="1">
        <f>Tool!$E$14</f>
        <v>4.3133318604447162</v>
      </c>
      <c r="E477" s="1">
        <f>Tool!$E$15</f>
        <v>2.5387363045571067</v>
      </c>
    </row>
    <row r="478" spans="1:5" x14ac:dyDescent="0.3">
      <c r="A478">
        <v>476</v>
      </c>
      <c r="B478" s="1">
        <f>Tool!$E$12</f>
        <v>5.8960831264226528</v>
      </c>
      <c r="C478" s="1">
        <f>Tool!$E$13</f>
        <v>5.4808572546400471</v>
      </c>
      <c r="D478" s="1">
        <f>Tool!$E$14</f>
        <v>4.3133318604447162</v>
      </c>
      <c r="E478" s="1">
        <f>Tool!$E$15</f>
        <v>2.5387363045571067</v>
      </c>
    </row>
    <row r="479" spans="1:5" x14ac:dyDescent="0.3">
      <c r="A479">
        <v>477</v>
      </c>
      <c r="B479" s="1">
        <f>Tool!$E$12</f>
        <v>5.8960831264226528</v>
      </c>
      <c r="C479" s="1">
        <f>Tool!$E$13</f>
        <v>5.4808572546400471</v>
      </c>
      <c r="D479" s="1">
        <f>Tool!$E$14</f>
        <v>4.3133318604447162</v>
      </c>
      <c r="E479" s="1">
        <f>Tool!$E$15</f>
        <v>2.5387363045571067</v>
      </c>
    </row>
    <row r="480" spans="1:5" x14ac:dyDescent="0.3">
      <c r="A480">
        <v>478</v>
      </c>
      <c r="B480" s="1">
        <f>Tool!$E$12</f>
        <v>5.8960831264226528</v>
      </c>
      <c r="C480" s="1">
        <f>Tool!$E$13</f>
        <v>5.4808572546400471</v>
      </c>
      <c r="D480" s="1">
        <f>Tool!$E$14</f>
        <v>4.3133318604447162</v>
      </c>
      <c r="E480" s="1">
        <f>Tool!$E$15</f>
        <v>2.5387363045571067</v>
      </c>
    </row>
    <row r="481" spans="1:5" x14ac:dyDescent="0.3">
      <c r="A481">
        <v>479</v>
      </c>
      <c r="B481" s="1">
        <f>Tool!$E$12</f>
        <v>5.8960831264226528</v>
      </c>
      <c r="C481" s="1">
        <f>Tool!$E$13</f>
        <v>5.4808572546400471</v>
      </c>
      <c r="D481" s="1">
        <f>Tool!$E$14</f>
        <v>4.3133318604447162</v>
      </c>
      <c r="E481" s="1">
        <f>Tool!$E$15</f>
        <v>2.5387363045571067</v>
      </c>
    </row>
    <row r="482" spans="1:5" x14ac:dyDescent="0.3">
      <c r="A482">
        <v>480</v>
      </c>
      <c r="B482" s="1">
        <f>Tool!$E$12</f>
        <v>5.8960831264226528</v>
      </c>
      <c r="C482" s="1">
        <f>Tool!$E$13</f>
        <v>5.4808572546400471</v>
      </c>
      <c r="D482" s="1">
        <f>Tool!$E$14</f>
        <v>4.3133318604447162</v>
      </c>
      <c r="E482" s="1">
        <f>Tool!$E$15</f>
        <v>2.5387363045571067</v>
      </c>
    </row>
    <row r="483" spans="1:5" x14ac:dyDescent="0.3">
      <c r="A483">
        <v>481</v>
      </c>
      <c r="B483" s="1">
        <f>Tool!$E$12</f>
        <v>5.8960831264226528</v>
      </c>
      <c r="C483" s="1">
        <f>Tool!$E$13</f>
        <v>5.4808572546400471</v>
      </c>
      <c r="D483" s="1">
        <f>Tool!$E$14</f>
        <v>4.3133318604447162</v>
      </c>
      <c r="E483" s="1">
        <f>Tool!$E$15</f>
        <v>2.5387363045571067</v>
      </c>
    </row>
    <row r="484" spans="1:5" x14ac:dyDescent="0.3">
      <c r="A484">
        <v>482</v>
      </c>
      <c r="B484" s="1">
        <f>Tool!$E$12</f>
        <v>5.8960831264226528</v>
      </c>
      <c r="C484" s="1">
        <f>Tool!$E$13</f>
        <v>5.4808572546400471</v>
      </c>
      <c r="D484" s="1">
        <f>Tool!$E$14</f>
        <v>4.3133318604447162</v>
      </c>
      <c r="E484" s="1">
        <f>Tool!$E$15</f>
        <v>2.5387363045571067</v>
      </c>
    </row>
    <row r="485" spans="1:5" x14ac:dyDescent="0.3">
      <c r="A485">
        <v>483</v>
      </c>
      <c r="B485" s="1">
        <f>Tool!$E$12</f>
        <v>5.8960831264226528</v>
      </c>
      <c r="C485" s="1">
        <f>Tool!$E$13</f>
        <v>5.4808572546400471</v>
      </c>
      <c r="D485" s="1">
        <f>Tool!$E$14</f>
        <v>4.3133318604447162</v>
      </c>
      <c r="E485" s="1">
        <f>Tool!$E$15</f>
        <v>2.5387363045571067</v>
      </c>
    </row>
    <row r="486" spans="1:5" x14ac:dyDescent="0.3">
      <c r="A486">
        <v>484</v>
      </c>
      <c r="B486" s="1">
        <f>Tool!$E$12</f>
        <v>5.8960831264226528</v>
      </c>
      <c r="C486" s="1">
        <f>Tool!$E$13</f>
        <v>5.4808572546400471</v>
      </c>
      <c r="D486" s="1">
        <f>Tool!$E$14</f>
        <v>4.3133318604447162</v>
      </c>
      <c r="E486" s="1">
        <f>Tool!$E$15</f>
        <v>2.5387363045571067</v>
      </c>
    </row>
    <row r="487" spans="1:5" x14ac:dyDescent="0.3">
      <c r="A487">
        <v>485</v>
      </c>
      <c r="B487" s="1">
        <f>Tool!$E$12</f>
        <v>5.8960831264226528</v>
      </c>
      <c r="C487" s="1">
        <f>Tool!$E$13</f>
        <v>5.4808572546400471</v>
      </c>
      <c r="D487" s="1">
        <f>Tool!$E$14</f>
        <v>4.3133318604447162</v>
      </c>
      <c r="E487" s="1">
        <f>Tool!$E$15</f>
        <v>2.5387363045571067</v>
      </c>
    </row>
    <row r="488" spans="1:5" x14ac:dyDescent="0.3">
      <c r="A488">
        <v>486</v>
      </c>
      <c r="B488" s="1">
        <f>Tool!$E$12</f>
        <v>5.8960831264226528</v>
      </c>
      <c r="C488" s="1">
        <f>Tool!$E$13</f>
        <v>5.4808572546400471</v>
      </c>
      <c r="D488" s="1">
        <f>Tool!$E$14</f>
        <v>4.3133318604447162</v>
      </c>
      <c r="E488" s="1">
        <f>Tool!$E$15</f>
        <v>2.5387363045571067</v>
      </c>
    </row>
    <row r="489" spans="1:5" x14ac:dyDescent="0.3">
      <c r="A489">
        <v>487</v>
      </c>
      <c r="B489" s="1">
        <f>Tool!$E$12</f>
        <v>5.8960831264226528</v>
      </c>
      <c r="C489" s="1">
        <f>Tool!$E$13</f>
        <v>5.4808572546400471</v>
      </c>
      <c r="D489" s="1">
        <f>Tool!$E$14</f>
        <v>4.3133318604447162</v>
      </c>
      <c r="E489" s="1">
        <f>Tool!$E$15</f>
        <v>2.5387363045571067</v>
      </c>
    </row>
    <row r="490" spans="1:5" x14ac:dyDescent="0.3">
      <c r="A490">
        <v>488</v>
      </c>
      <c r="B490" s="1">
        <f>Tool!$E$12</f>
        <v>5.8960831264226528</v>
      </c>
      <c r="C490" s="1">
        <f>Tool!$E$13</f>
        <v>5.4808572546400471</v>
      </c>
      <c r="D490" s="1">
        <f>Tool!$E$14</f>
        <v>4.3133318604447162</v>
      </c>
      <c r="E490" s="1">
        <f>Tool!$E$15</f>
        <v>2.5387363045571067</v>
      </c>
    </row>
    <row r="491" spans="1:5" x14ac:dyDescent="0.3">
      <c r="A491">
        <v>489</v>
      </c>
      <c r="B491" s="1">
        <f>Tool!$E$12</f>
        <v>5.8960831264226528</v>
      </c>
      <c r="C491" s="1">
        <f>Tool!$E$13</f>
        <v>5.4808572546400471</v>
      </c>
      <c r="D491" s="1">
        <f>Tool!$E$14</f>
        <v>4.3133318604447162</v>
      </c>
      <c r="E491" s="1">
        <f>Tool!$E$15</f>
        <v>2.5387363045571067</v>
      </c>
    </row>
    <row r="492" spans="1:5" x14ac:dyDescent="0.3">
      <c r="A492">
        <v>490</v>
      </c>
      <c r="B492" s="1">
        <f>Tool!$E$12</f>
        <v>5.8960831264226528</v>
      </c>
      <c r="C492" s="1">
        <f>Tool!$E$13</f>
        <v>5.4808572546400471</v>
      </c>
      <c r="D492" s="1">
        <f>Tool!$E$14</f>
        <v>4.3133318604447162</v>
      </c>
      <c r="E492" s="1">
        <f>Tool!$E$15</f>
        <v>2.5387363045571067</v>
      </c>
    </row>
    <row r="493" spans="1:5" x14ac:dyDescent="0.3">
      <c r="A493">
        <v>491</v>
      </c>
      <c r="B493" s="1">
        <f>Tool!$E$12</f>
        <v>5.8960831264226528</v>
      </c>
      <c r="C493" s="1">
        <f>Tool!$E$13</f>
        <v>5.4808572546400471</v>
      </c>
      <c r="D493" s="1">
        <f>Tool!$E$14</f>
        <v>4.3133318604447162</v>
      </c>
      <c r="E493" s="1">
        <f>Tool!$E$15</f>
        <v>2.5387363045571067</v>
      </c>
    </row>
    <row r="494" spans="1:5" x14ac:dyDescent="0.3">
      <c r="A494">
        <v>492</v>
      </c>
      <c r="B494" s="1">
        <f>Tool!$E$12</f>
        <v>5.8960831264226528</v>
      </c>
      <c r="C494" s="1">
        <f>Tool!$E$13</f>
        <v>5.4808572546400471</v>
      </c>
      <c r="D494" s="1">
        <f>Tool!$E$14</f>
        <v>4.3133318604447162</v>
      </c>
      <c r="E494" s="1">
        <f>Tool!$E$15</f>
        <v>2.5387363045571067</v>
      </c>
    </row>
    <row r="495" spans="1:5" x14ac:dyDescent="0.3">
      <c r="A495">
        <v>493</v>
      </c>
      <c r="B495" s="1">
        <f>Tool!$E$12</f>
        <v>5.8960831264226528</v>
      </c>
      <c r="C495" s="1">
        <f>Tool!$E$13</f>
        <v>5.4808572546400471</v>
      </c>
      <c r="D495" s="1">
        <f>Tool!$E$14</f>
        <v>4.3133318604447162</v>
      </c>
      <c r="E495" s="1">
        <f>Tool!$E$15</f>
        <v>2.5387363045571067</v>
      </c>
    </row>
    <row r="496" spans="1:5" x14ac:dyDescent="0.3">
      <c r="A496">
        <v>494</v>
      </c>
      <c r="B496" s="1">
        <f>Tool!$E$12</f>
        <v>5.8960831264226528</v>
      </c>
      <c r="C496" s="1">
        <f>Tool!$E$13</f>
        <v>5.4808572546400471</v>
      </c>
      <c r="D496" s="1">
        <f>Tool!$E$14</f>
        <v>4.3133318604447162</v>
      </c>
      <c r="E496" s="1">
        <f>Tool!$E$15</f>
        <v>2.5387363045571067</v>
      </c>
    </row>
    <row r="497" spans="1:5" x14ac:dyDescent="0.3">
      <c r="A497">
        <v>495</v>
      </c>
      <c r="B497" s="1">
        <f>Tool!$E$12</f>
        <v>5.8960831264226528</v>
      </c>
      <c r="C497" s="1">
        <f>Tool!$E$13</f>
        <v>5.4808572546400471</v>
      </c>
      <c r="D497" s="1">
        <f>Tool!$E$14</f>
        <v>4.3133318604447162</v>
      </c>
      <c r="E497" s="1">
        <f>Tool!$E$15</f>
        <v>2.5387363045571067</v>
      </c>
    </row>
    <row r="498" spans="1:5" x14ac:dyDescent="0.3">
      <c r="A498">
        <v>496</v>
      </c>
      <c r="B498" s="1">
        <f>Tool!$E$12</f>
        <v>5.8960831264226528</v>
      </c>
      <c r="C498" s="1">
        <f>Tool!$E$13</f>
        <v>5.4808572546400471</v>
      </c>
      <c r="D498" s="1">
        <f>Tool!$E$14</f>
        <v>4.3133318604447162</v>
      </c>
      <c r="E498" s="1">
        <f>Tool!$E$15</f>
        <v>2.5387363045571067</v>
      </c>
    </row>
    <row r="499" spans="1:5" x14ac:dyDescent="0.3">
      <c r="A499">
        <v>497</v>
      </c>
      <c r="B499" s="1">
        <f>Tool!$E$12</f>
        <v>5.8960831264226528</v>
      </c>
      <c r="C499" s="1">
        <f>Tool!$E$13</f>
        <v>5.4808572546400471</v>
      </c>
      <c r="D499" s="1">
        <f>Tool!$E$14</f>
        <v>4.3133318604447162</v>
      </c>
      <c r="E499" s="1">
        <f>Tool!$E$15</f>
        <v>2.5387363045571067</v>
      </c>
    </row>
    <row r="500" spans="1:5" x14ac:dyDescent="0.3">
      <c r="A500">
        <v>498</v>
      </c>
      <c r="B500" s="1">
        <f>Tool!$E$12</f>
        <v>5.8960831264226528</v>
      </c>
      <c r="C500" s="1">
        <f>Tool!$E$13</f>
        <v>5.4808572546400471</v>
      </c>
      <c r="D500" s="1">
        <f>Tool!$E$14</f>
        <v>4.3133318604447162</v>
      </c>
      <c r="E500" s="1">
        <f>Tool!$E$15</f>
        <v>2.5387363045571067</v>
      </c>
    </row>
    <row r="501" spans="1:5" x14ac:dyDescent="0.3">
      <c r="A501">
        <v>499</v>
      </c>
      <c r="B501" s="1">
        <f>Tool!$E$12</f>
        <v>5.8960831264226528</v>
      </c>
      <c r="C501" s="1">
        <f>Tool!$E$13</f>
        <v>5.4808572546400471</v>
      </c>
      <c r="D501" s="1">
        <f>Tool!$E$14</f>
        <v>4.3133318604447162</v>
      </c>
      <c r="E501" s="1">
        <f>Tool!$E$15</f>
        <v>2.5387363045571067</v>
      </c>
    </row>
    <row r="502" spans="1:5" x14ac:dyDescent="0.3">
      <c r="A502">
        <v>500</v>
      </c>
      <c r="B502" s="1">
        <f>Tool!$E$12</f>
        <v>5.8960831264226528</v>
      </c>
      <c r="C502" s="1">
        <f>Tool!$E$13</f>
        <v>5.4808572546400471</v>
      </c>
      <c r="D502" s="1">
        <f>Tool!$E$14</f>
        <v>4.3133318604447162</v>
      </c>
      <c r="E502" s="1">
        <f>Tool!$E$15</f>
        <v>2.5387363045571067</v>
      </c>
    </row>
    <row r="503" spans="1:5" x14ac:dyDescent="0.3">
      <c r="A503">
        <v>501</v>
      </c>
      <c r="B503" s="1">
        <f>Tool!$E$12</f>
        <v>5.8960831264226528</v>
      </c>
      <c r="C503" s="1">
        <f>Tool!$E$13</f>
        <v>5.4808572546400471</v>
      </c>
      <c r="D503" s="1">
        <f>Tool!$E$14</f>
        <v>4.3133318604447162</v>
      </c>
      <c r="E503" s="1">
        <f>Tool!$E$15</f>
        <v>2.5387363045571067</v>
      </c>
    </row>
    <row r="504" spans="1:5" x14ac:dyDescent="0.3">
      <c r="A504">
        <v>502</v>
      </c>
      <c r="B504" s="1">
        <f>Tool!$E$12</f>
        <v>5.8960831264226528</v>
      </c>
      <c r="C504" s="1">
        <f>Tool!$E$13</f>
        <v>5.4808572546400471</v>
      </c>
      <c r="D504" s="1">
        <f>Tool!$E$14</f>
        <v>4.3133318604447162</v>
      </c>
      <c r="E504" s="1">
        <f>Tool!$E$15</f>
        <v>2.5387363045571067</v>
      </c>
    </row>
    <row r="505" spans="1:5" x14ac:dyDescent="0.3">
      <c r="A505">
        <v>503</v>
      </c>
      <c r="B505" s="1">
        <f>Tool!$E$12</f>
        <v>5.8960831264226528</v>
      </c>
      <c r="C505" s="1">
        <f>Tool!$E$13</f>
        <v>5.4808572546400471</v>
      </c>
      <c r="D505" s="1">
        <f>Tool!$E$14</f>
        <v>4.3133318604447162</v>
      </c>
      <c r="E505" s="1">
        <f>Tool!$E$15</f>
        <v>2.5387363045571067</v>
      </c>
    </row>
    <row r="506" spans="1:5" x14ac:dyDescent="0.3">
      <c r="A506">
        <v>504</v>
      </c>
      <c r="B506" s="1">
        <f>Tool!$E$12</f>
        <v>5.8960831264226528</v>
      </c>
      <c r="C506" s="1">
        <f>Tool!$E$13</f>
        <v>5.4808572546400471</v>
      </c>
      <c r="D506" s="1">
        <f>Tool!$E$14</f>
        <v>4.3133318604447162</v>
      </c>
      <c r="E506" s="1">
        <f>Tool!$E$15</f>
        <v>2.5387363045571067</v>
      </c>
    </row>
    <row r="507" spans="1:5" x14ac:dyDescent="0.3">
      <c r="A507">
        <v>505</v>
      </c>
      <c r="B507" s="1">
        <f>Tool!$E$12</f>
        <v>5.8960831264226528</v>
      </c>
      <c r="C507" s="1">
        <f>Tool!$E$13</f>
        <v>5.4808572546400471</v>
      </c>
      <c r="D507" s="1">
        <f>Tool!$E$14</f>
        <v>4.3133318604447162</v>
      </c>
      <c r="E507" s="1">
        <f>Tool!$E$15</f>
        <v>2.5387363045571067</v>
      </c>
    </row>
    <row r="508" spans="1:5" x14ac:dyDescent="0.3">
      <c r="A508">
        <v>506</v>
      </c>
      <c r="B508" s="1">
        <f>Tool!$E$12</f>
        <v>5.8960831264226528</v>
      </c>
      <c r="C508" s="1">
        <f>Tool!$E$13</f>
        <v>5.4808572546400471</v>
      </c>
      <c r="D508" s="1">
        <f>Tool!$E$14</f>
        <v>4.3133318604447162</v>
      </c>
      <c r="E508" s="1">
        <f>Tool!$E$15</f>
        <v>2.5387363045571067</v>
      </c>
    </row>
    <row r="509" spans="1:5" x14ac:dyDescent="0.3">
      <c r="A509">
        <v>507</v>
      </c>
      <c r="B509" s="1">
        <f>Tool!$E$12</f>
        <v>5.8960831264226528</v>
      </c>
      <c r="C509" s="1">
        <f>Tool!$E$13</f>
        <v>5.4808572546400471</v>
      </c>
      <c r="D509" s="1">
        <f>Tool!$E$14</f>
        <v>4.3133318604447162</v>
      </c>
      <c r="E509" s="1">
        <f>Tool!$E$15</f>
        <v>2.5387363045571067</v>
      </c>
    </row>
    <row r="510" spans="1:5" x14ac:dyDescent="0.3">
      <c r="A510">
        <v>508</v>
      </c>
      <c r="B510" s="1">
        <f>Tool!$E$12</f>
        <v>5.8960831264226528</v>
      </c>
      <c r="C510" s="1">
        <f>Tool!$E$13</f>
        <v>5.4808572546400471</v>
      </c>
      <c r="D510" s="1">
        <f>Tool!$E$14</f>
        <v>4.3133318604447162</v>
      </c>
      <c r="E510" s="1">
        <f>Tool!$E$15</f>
        <v>2.5387363045571067</v>
      </c>
    </row>
    <row r="511" spans="1:5" x14ac:dyDescent="0.3">
      <c r="A511">
        <v>509</v>
      </c>
      <c r="B511" s="1">
        <f>Tool!$E$12</f>
        <v>5.8960831264226528</v>
      </c>
      <c r="C511" s="1">
        <f>Tool!$E$13</f>
        <v>5.4808572546400471</v>
      </c>
      <c r="D511" s="1">
        <f>Tool!$E$14</f>
        <v>4.3133318604447162</v>
      </c>
      <c r="E511" s="1">
        <f>Tool!$E$15</f>
        <v>2.5387363045571067</v>
      </c>
    </row>
    <row r="512" spans="1:5" x14ac:dyDescent="0.3">
      <c r="A512">
        <v>510</v>
      </c>
      <c r="B512" s="1">
        <f>Tool!$E$12</f>
        <v>5.8960831264226528</v>
      </c>
      <c r="C512" s="1">
        <f>Tool!$E$13</f>
        <v>5.4808572546400471</v>
      </c>
      <c r="D512" s="1">
        <f>Tool!$E$14</f>
        <v>4.3133318604447162</v>
      </c>
      <c r="E512" s="1">
        <f>Tool!$E$15</f>
        <v>2.5387363045571067</v>
      </c>
    </row>
    <row r="513" spans="1:5" x14ac:dyDescent="0.3">
      <c r="A513">
        <v>511</v>
      </c>
      <c r="B513" s="1">
        <f>Tool!$E$12</f>
        <v>5.8960831264226528</v>
      </c>
      <c r="C513" s="1">
        <f>Tool!$E$13</f>
        <v>5.4808572546400471</v>
      </c>
      <c r="D513" s="1">
        <f>Tool!$E$14</f>
        <v>4.3133318604447162</v>
      </c>
      <c r="E513" s="1">
        <f>Tool!$E$15</f>
        <v>2.5387363045571067</v>
      </c>
    </row>
    <row r="514" spans="1:5" x14ac:dyDescent="0.3">
      <c r="A514">
        <v>512</v>
      </c>
      <c r="B514" s="1">
        <f>Tool!$E$12</f>
        <v>5.8960831264226528</v>
      </c>
      <c r="C514" s="1">
        <f>Tool!$E$13</f>
        <v>5.4808572546400471</v>
      </c>
      <c r="D514" s="1">
        <f>Tool!$E$14</f>
        <v>4.3133318604447162</v>
      </c>
      <c r="E514" s="1">
        <f>Tool!$E$15</f>
        <v>2.5387363045571067</v>
      </c>
    </row>
    <row r="515" spans="1:5" x14ac:dyDescent="0.3">
      <c r="A515">
        <v>513</v>
      </c>
      <c r="B515" s="1">
        <f>Tool!$E$12</f>
        <v>5.8960831264226528</v>
      </c>
      <c r="C515" s="1">
        <f>Tool!$E$13</f>
        <v>5.4808572546400471</v>
      </c>
      <c r="D515" s="1">
        <f>Tool!$E$14</f>
        <v>4.3133318604447162</v>
      </c>
      <c r="E515" s="1">
        <f>Tool!$E$15</f>
        <v>2.5387363045571067</v>
      </c>
    </row>
    <row r="516" spans="1:5" x14ac:dyDescent="0.3">
      <c r="A516">
        <v>514</v>
      </c>
      <c r="B516" s="1">
        <f>Tool!$E$12</f>
        <v>5.8960831264226528</v>
      </c>
      <c r="C516" s="1">
        <f>Tool!$E$13</f>
        <v>5.4808572546400471</v>
      </c>
      <c r="D516" s="1">
        <f>Tool!$E$14</f>
        <v>4.3133318604447162</v>
      </c>
      <c r="E516" s="1">
        <f>Tool!$E$15</f>
        <v>2.5387363045571067</v>
      </c>
    </row>
    <row r="517" spans="1:5" x14ac:dyDescent="0.3">
      <c r="A517">
        <v>515</v>
      </c>
      <c r="B517" s="1">
        <f>Tool!$E$12</f>
        <v>5.8960831264226528</v>
      </c>
      <c r="C517" s="1">
        <f>Tool!$E$13</f>
        <v>5.4808572546400471</v>
      </c>
      <c r="D517" s="1">
        <f>Tool!$E$14</f>
        <v>4.3133318604447162</v>
      </c>
      <c r="E517" s="1">
        <f>Tool!$E$15</f>
        <v>2.5387363045571067</v>
      </c>
    </row>
    <row r="518" spans="1:5" x14ac:dyDescent="0.3">
      <c r="A518">
        <v>516</v>
      </c>
      <c r="B518" s="1">
        <f>Tool!$E$12</f>
        <v>5.8960831264226528</v>
      </c>
      <c r="C518" s="1">
        <f>Tool!$E$13</f>
        <v>5.4808572546400471</v>
      </c>
      <c r="D518" s="1">
        <f>Tool!$E$14</f>
        <v>4.3133318604447162</v>
      </c>
      <c r="E518" s="1">
        <f>Tool!$E$15</f>
        <v>2.5387363045571067</v>
      </c>
    </row>
    <row r="519" spans="1:5" x14ac:dyDescent="0.3">
      <c r="A519">
        <v>517</v>
      </c>
      <c r="B519" s="1">
        <f>Tool!$E$12</f>
        <v>5.8960831264226528</v>
      </c>
      <c r="C519" s="1">
        <f>Tool!$E$13</f>
        <v>5.4808572546400471</v>
      </c>
      <c r="D519" s="1">
        <f>Tool!$E$14</f>
        <v>4.3133318604447162</v>
      </c>
      <c r="E519" s="1">
        <f>Tool!$E$15</f>
        <v>2.5387363045571067</v>
      </c>
    </row>
    <row r="520" spans="1:5" x14ac:dyDescent="0.3">
      <c r="A520">
        <v>518</v>
      </c>
      <c r="B520" s="1">
        <f>Tool!$E$12</f>
        <v>5.8960831264226528</v>
      </c>
      <c r="C520" s="1">
        <f>Tool!$E$13</f>
        <v>5.4808572546400471</v>
      </c>
      <c r="D520" s="1">
        <f>Tool!$E$14</f>
        <v>4.3133318604447162</v>
      </c>
      <c r="E520" s="1">
        <f>Tool!$E$15</f>
        <v>2.5387363045571067</v>
      </c>
    </row>
    <row r="521" spans="1:5" x14ac:dyDescent="0.3">
      <c r="A521">
        <v>519</v>
      </c>
      <c r="B521" s="1">
        <f>Tool!$E$12</f>
        <v>5.8960831264226528</v>
      </c>
      <c r="C521" s="1">
        <f>Tool!$E$13</f>
        <v>5.4808572546400471</v>
      </c>
      <c r="D521" s="1">
        <f>Tool!$E$14</f>
        <v>4.3133318604447162</v>
      </c>
      <c r="E521" s="1">
        <f>Tool!$E$15</f>
        <v>2.5387363045571067</v>
      </c>
    </row>
    <row r="522" spans="1:5" x14ac:dyDescent="0.3">
      <c r="A522">
        <v>520</v>
      </c>
      <c r="B522" s="1">
        <f>Tool!$E$12</f>
        <v>5.8960831264226528</v>
      </c>
      <c r="C522" s="1">
        <f>Tool!$E$13</f>
        <v>5.4808572546400471</v>
      </c>
      <c r="D522" s="1">
        <f>Tool!$E$14</f>
        <v>4.3133318604447162</v>
      </c>
      <c r="E522" s="1">
        <f>Tool!$E$15</f>
        <v>2.5387363045571067</v>
      </c>
    </row>
    <row r="523" spans="1:5" x14ac:dyDescent="0.3">
      <c r="A523">
        <v>521</v>
      </c>
      <c r="B523" s="1">
        <f>Tool!$E$12</f>
        <v>5.8960831264226528</v>
      </c>
      <c r="C523" s="1">
        <f>Tool!$E$13</f>
        <v>5.4808572546400471</v>
      </c>
      <c r="D523" s="1">
        <f>Tool!$E$14</f>
        <v>4.3133318604447162</v>
      </c>
      <c r="E523" s="1">
        <f>Tool!$E$15</f>
        <v>2.5387363045571067</v>
      </c>
    </row>
    <row r="524" spans="1:5" x14ac:dyDescent="0.3">
      <c r="A524">
        <v>522</v>
      </c>
      <c r="B524" s="1">
        <f>Tool!$E$12</f>
        <v>5.8960831264226528</v>
      </c>
      <c r="C524" s="1">
        <f>Tool!$E$13</f>
        <v>5.4808572546400471</v>
      </c>
      <c r="D524" s="1">
        <f>Tool!$E$14</f>
        <v>4.3133318604447162</v>
      </c>
      <c r="E524" s="1">
        <f>Tool!$E$15</f>
        <v>2.5387363045571067</v>
      </c>
    </row>
    <row r="525" spans="1:5" x14ac:dyDescent="0.3">
      <c r="A525">
        <v>523</v>
      </c>
      <c r="B525" s="1">
        <f>Tool!$E$12</f>
        <v>5.8960831264226528</v>
      </c>
      <c r="C525" s="1">
        <f>Tool!$E$13</f>
        <v>5.4808572546400471</v>
      </c>
      <c r="D525" s="1">
        <f>Tool!$E$14</f>
        <v>4.3133318604447162</v>
      </c>
      <c r="E525" s="1">
        <f>Tool!$E$15</f>
        <v>2.5387363045571067</v>
      </c>
    </row>
    <row r="526" spans="1:5" x14ac:dyDescent="0.3">
      <c r="A526">
        <v>524</v>
      </c>
      <c r="B526" s="1">
        <f>Tool!$E$12</f>
        <v>5.8960831264226528</v>
      </c>
      <c r="C526" s="1">
        <f>Tool!$E$13</f>
        <v>5.4808572546400471</v>
      </c>
      <c r="D526" s="1">
        <f>Tool!$E$14</f>
        <v>4.3133318604447162</v>
      </c>
      <c r="E526" s="1">
        <f>Tool!$E$15</f>
        <v>2.5387363045571067</v>
      </c>
    </row>
    <row r="527" spans="1:5" x14ac:dyDescent="0.3">
      <c r="A527">
        <v>525</v>
      </c>
      <c r="B527" s="1">
        <f>Tool!$E$12</f>
        <v>5.8960831264226528</v>
      </c>
      <c r="C527" s="1">
        <f>Tool!$E$13</f>
        <v>5.4808572546400471</v>
      </c>
      <c r="D527" s="1">
        <f>Tool!$E$14</f>
        <v>4.3133318604447162</v>
      </c>
      <c r="E527" s="1">
        <f>Tool!$E$15</f>
        <v>2.5387363045571067</v>
      </c>
    </row>
    <row r="528" spans="1:5" x14ac:dyDescent="0.3">
      <c r="A528">
        <v>526</v>
      </c>
      <c r="B528" s="1">
        <f>Tool!$E$12</f>
        <v>5.8960831264226528</v>
      </c>
      <c r="C528" s="1">
        <f>Tool!$E$13</f>
        <v>5.4808572546400471</v>
      </c>
      <c r="D528" s="1">
        <f>Tool!$E$14</f>
        <v>4.3133318604447162</v>
      </c>
      <c r="E528" s="1">
        <f>Tool!$E$15</f>
        <v>2.5387363045571067</v>
      </c>
    </row>
    <row r="529" spans="1:5" x14ac:dyDescent="0.3">
      <c r="A529">
        <v>527</v>
      </c>
      <c r="B529" s="1">
        <f>Tool!$E$12</f>
        <v>5.8960831264226528</v>
      </c>
      <c r="C529" s="1">
        <f>Tool!$E$13</f>
        <v>5.4808572546400471</v>
      </c>
      <c r="D529" s="1">
        <f>Tool!$E$14</f>
        <v>4.3133318604447162</v>
      </c>
      <c r="E529" s="1">
        <f>Tool!$E$15</f>
        <v>2.5387363045571067</v>
      </c>
    </row>
    <row r="530" spans="1:5" x14ac:dyDescent="0.3">
      <c r="A530">
        <v>528</v>
      </c>
      <c r="B530" s="1">
        <f>Tool!$E$12</f>
        <v>5.8960831264226528</v>
      </c>
      <c r="C530" s="1">
        <f>Tool!$E$13</f>
        <v>5.4808572546400471</v>
      </c>
      <c r="D530" s="1">
        <f>Tool!$E$14</f>
        <v>4.3133318604447162</v>
      </c>
      <c r="E530" s="1">
        <f>Tool!$E$15</f>
        <v>2.5387363045571067</v>
      </c>
    </row>
    <row r="531" spans="1:5" x14ac:dyDescent="0.3">
      <c r="A531">
        <v>529</v>
      </c>
      <c r="B531" s="1">
        <f>Tool!$E$12</f>
        <v>5.8960831264226528</v>
      </c>
      <c r="C531" s="1">
        <f>Tool!$E$13</f>
        <v>5.4808572546400471</v>
      </c>
      <c r="D531" s="1">
        <f>Tool!$E$14</f>
        <v>4.3133318604447162</v>
      </c>
      <c r="E531" s="1">
        <f>Tool!$E$15</f>
        <v>2.5387363045571067</v>
      </c>
    </row>
    <row r="532" spans="1:5" x14ac:dyDescent="0.3">
      <c r="A532">
        <v>530</v>
      </c>
      <c r="B532" s="1">
        <f>Tool!$E$12</f>
        <v>5.8960831264226528</v>
      </c>
      <c r="C532" s="1">
        <f>Tool!$E$13</f>
        <v>5.4808572546400471</v>
      </c>
      <c r="D532" s="1">
        <f>Tool!$E$14</f>
        <v>4.3133318604447162</v>
      </c>
      <c r="E532" s="1">
        <f>Tool!$E$15</f>
        <v>2.5387363045571067</v>
      </c>
    </row>
    <row r="533" spans="1:5" x14ac:dyDescent="0.3">
      <c r="A533">
        <v>531</v>
      </c>
      <c r="B533" s="1">
        <f>Tool!$E$12</f>
        <v>5.8960831264226528</v>
      </c>
      <c r="C533" s="1">
        <f>Tool!$E$13</f>
        <v>5.4808572546400471</v>
      </c>
      <c r="D533" s="1">
        <f>Tool!$E$14</f>
        <v>4.3133318604447162</v>
      </c>
      <c r="E533" s="1">
        <f>Tool!$E$15</f>
        <v>2.5387363045571067</v>
      </c>
    </row>
    <row r="534" spans="1:5" x14ac:dyDescent="0.3">
      <c r="A534">
        <v>532</v>
      </c>
      <c r="B534" s="1">
        <f>Tool!$E$12</f>
        <v>5.8960831264226528</v>
      </c>
      <c r="C534" s="1">
        <f>Tool!$E$13</f>
        <v>5.4808572546400471</v>
      </c>
      <c r="D534" s="1">
        <f>Tool!$E$14</f>
        <v>4.3133318604447162</v>
      </c>
      <c r="E534" s="1">
        <f>Tool!$E$15</f>
        <v>2.5387363045571067</v>
      </c>
    </row>
    <row r="535" spans="1:5" x14ac:dyDescent="0.3">
      <c r="A535">
        <v>533</v>
      </c>
      <c r="B535" s="1">
        <f>Tool!$E$12</f>
        <v>5.8960831264226528</v>
      </c>
      <c r="C535" s="1">
        <f>Tool!$E$13</f>
        <v>5.4808572546400471</v>
      </c>
      <c r="D535" s="1">
        <f>Tool!$E$14</f>
        <v>4.3133318604447162</v>
      </c>
      <c r="E535" s="1">
        <f>Tool!$E$15</f>
        <v>2.5387363045571067</v>
      </c>
    </row>
    <row r="536" spans="1:5" x14ac:dyDescent="0.3">
      <c r="A536">
        <v>534</v>
      </c>
      <c r="B536" s="1">
        <f>Tool!$E$12</f>
        <v>5.8960831264226528</v>
      </c>
      <c r="C536" s="1">
        <f>Tool!$E$13</f>
        <v>5.4808572546400471</v>
      </c>
      <c r="D536" s="1">
        <f>Tool!$E$14</f>
        <v>4.3133318604447162</v>
      </c>
      <c r="E536" s="1">
        <f>Tool!$E$15</f>
        <v>2.5387363045571067</v>
      </c>
    </row>
    <row r="537" spans="1:5" x14ac:dyDescent="0.3">
      <c r="A537">
        <v>535</v>
      </c>
      <c r="B537" s="1">
        <f>Tool!$E$12</f>
        <v>5.8960831264226528</v>
      </c>
      <c r="C537" s="1">
        <f>Tool!$E$13</f>
        <v>5.4808572546400471</v>
      </c>
      <c r="D537" s="1">
        <f>Tool!$E$14</f>
        <v>4.3133318604447162</v>
      </c>
      <c r="E537" s="1">
        <f>Tool!$E$15</f>
        <v>2.5387363045571067</v>
      </c>
    </row>
    <row r="538" spans="1:5" x14ac:dyDescent="0.3">
      <c r="A538">
        <v>536</v>
      </c>
      <c r="B538" s="1">
        <f>Tool!$E$12</f>
        <v>5.8960831264226528</v>
      </c>
      <c r="C538" s="1">
        <f>Tool!$E$13</f>
        <v>5.4808572546400471</v>
      </c>
      <c r="D538" s="1">
        <f>Tool!$E$14</f>
        <v>4.3133318604447162</v>
      </c>
      <c r="E538" s="1">
        <f>Tool!$E$15</f>
        <v>2.5387363045571067</v>
      </c>
    </row>
    <row r="539" spans="1:5" x14ac:dyDescent="0.3">
      <c r="A539">
        <v>537</v>
      </c>
      <c r="B539" s="1">
        <f>Tool!$E$12</f>
        <v>5.8960831264226528</v>
      </c>
      <c r="C539" s="1">
        <f>Tool!$E$13</f>
        <v>5.4808572546400471</v>
      </c>
      <c r="D539" s="1">
        <f>Tool!$E$14</f>
        <v>4.3133318604447162</v>
      </c>
      <c r="E539" s="1">
        <f>Tool!$E$15</f>
        <v>2.5387363045571067</v>
      </c>
    </row>
    <row r="540" spans="1:5" x14ac:dyDescent="0.3">
      <c r="A540">
        <v>538</v>
      </c>
      <c r="B540" s="1">
        <f>Tool!$E$12</f>
        <v>5.8960831264226528</v>
      </c>
      <c r="C540" s="1">
        <f>Tool!$E$13</f>
        <v>5.4808572546400471</v>
      </c>
      <c r="D540" s="1">
        <f>Tool!$E$14</f>
        <v>4.3133318604447162</v>
      </c>
      <c r="E540" s="1">
        <f>Tool!$E$15</f>
        <v>2.5387363045571067</v>
      </c>
    </row>
    <row r="541" spans="1:5" x14ac:dyDescent="0.3">
      <c r="A541">
        <v>539</v>
      </c>
      <c r="B541" s="1">
        <f>Tool!$E$12</f>
        <v>5.8960831264226528</v>
      </c>
      <c r="C541" s="1">
        <f>Tool!$E$13</f>
        <v>5.4808572546400471</v>
      </c>
      <c r="D541" s="1">
        <f>Tool!$E$14</f>
        <v>4.3133318604447162</v>
      </c>
      <c r="E541" s="1">
        <f>Tool!$E$15</f>
        <v>2.5387363045571067</v>
      </c>
    </row>
    <row r="542" spans="1:5" x14ac:dyDescent="0.3">
      <c r="A542">
        <v>540</v>
      </c>
      <c r="B542" s="1">
        <f>Tool!$E$12</f>
        <v>5.8960831264226528</v>
      </c>
      <c r="C542" s="1">
        <f>Tool!$E$13</f>
        <v>5.4808572546400471</v>
      </c>
      <c r="D542" s="1">
        <f>Tool!$E$14</f>
        <v>4.3133318604447162</v>
      </c>
      <c r="E542" s="1">
        <f>Tool!$E$15</f>
        <v>2.5387363045571067</v>
      </c>
    </row>
    <row r="543" spans="1:5" x14ac:dyDescent="0.3">
      <c r="A543">
        <v>541</v>
      </c>
      <c r="B543" s="1">
        <f>Tool!$E$12</f>
        <v>5.8960831264226528</v>
      </c>
      <c r="C543" s="1">
        <f>Tool!$E$13</f>
        <v>5.4808572546400471</v>
      </c>
      <c r="D543" s="1">
        <f>Tool!$E$14</f>
        <v>4.3133318604447162</v>
      </c>
      <c r="E543" s="1">
        <f>Tool!$E$15</f>
        <v>2.5387363045571067</v>
      </c>
    </row>
    <row r="544" spans="1:5" x14ac:dyDescent="0.3">
      <c r="A544">
        <v>542</v>
      </c>
      <c r="B544" s="1">
        <f>Tool!$E$12</f>
        <v>5.8960831264226528</v>
      </c>
      <c r="C544" s="1">
        <f>Tool!$E$13</f>
        <v>5.4808572546400471</v>
      </c>
      <c r="D544" s="1">
        <f>Tool!$E$14</f>
        <v>4.3133318604447162</v>
      </c>
      <c r="E544" s="1">
        <f>Tool!$E$15</f>
        <v>2.5387363045571067</v>
      </c>
    </row>
    <row r="545" spans="1:5" x14ac:dyDescent="0.3">
      <c r="A545">
        <v>543</v>
      </c>
      <c r="B545" s="1">
        <f>Tool!$E$12</f>
        <v>5.8960831264226528</v>
      </c>
      <c r="C545" s="1">
        <f>Tool!$E$13</f>
        <v>5.4808572546400471</v>
      </c>
      <c r="D545" s="1">
        <f>Tool!$E$14</f>
        <v>4.3133318604447162</v>
      </c>
      <c r="E545" s="1">
        <f>Tool!$E$15</f>
        <v>2.5387363045571067</v>
      </c>
    </row>
    <row r="546" spans="1:5" x14ac:dyDescent="0.3">
      <c r="A546">
        <v>544</v>
      </c>
      <c r="B546" s="1">
        <f>Tool!$E$12</f>
        <v>5.8960831264226528</v>
      </c>
      <c r="C546" s="1">
        <f>Tool!$E$13</f>
        <v>5.4808572546400471</v>
      </c>
      <c r="D546" s="1">
        <f>Tool!$E$14</f>
        <v>4.3133318604447162</v>
      </c>
      <c r="E546" s="1">
        <f>Tool!$E$15</f>
        <v>2.5387363045571067</v>
      </c>
    </row>
    <row r="547" spans="1:5" x14ac:dyDescent="0.3">
      <c r="A547">
        <v>545</v>
      </c>
      <c r="B547" s="1">
        <f>Tool!$E$12</f>
        <v>5.8960831264226528</v>
      </c>
      <c r="C547" s="1">
        <f>Tool!$E$13</f>
        <v>5.4808572546400471</v>
      </c>
      <c r="D547" s="1">
        <f>Tool!$E$14</f>
        <v>4.3133318604447162</v>
      </c>
      <c r="E547" s="1">
        <f>Tool!$E$15</f>
        <v>2.5387363045571067</v>
      </c>
    </row>
    <row r="548" spans="1:5" x14ac:dyDescent="0.3">
      <c r="A548">
        <v>546</v>
      </c>
      <c r="B548" s="1">
        <f>Tool!$E$12</f>
        <v>5.8960831264226528</v>
      </c>
      <c r="C548" s="1">
        <f>Tool!$E$13</f>
        <v>5.4808572546400471</v>
      </c>
      <c r="D548" s="1">
        <f>Tool!$E$14</f>
        <v>4.3133318604447162</v>
      </c>
      <c r="E548" s="1">
        <f>Tool!$E$15</f>
        <v>2.5387363045571067</v>
      </c>
    </row>
    <row r="549" spans="1:5" x14ac:dyDescent="0.3">
      <c r="A549">
        <v>547</v>
      </c>
      <c r="B549" s="1">
        <f>Tool!$E$12</f>
        <v>5.8960831264226528</v>
      </c>
      <c r="C549" s="1">
        <f>Tool!$E$13</f>
        <v>5.4808572546400471</v>
      </c>
      <c r="D549" s="1">
        <f>Tool!$E$14</f>
        <v>4.3133318604447162</v>
      </c>
      <c r="E549" s="1">
        <f>Tool!$E$15</f>
        <v>2.5387363045571067</v>
      </c>
    </row>
    <row r="550" spans="1:5" x14ac:dyDescent="0.3">
      <c r="A550">
        <v>548</v>
      </c>
      <c r="B550" s="1">
        <f>Tool!$E$12</f>
        <v>5.8960831264226528</v>
      </c>
      <c r="C550" s="1">
        <f>Tool!$E$13</f>
        <v>5.4808572546400471</v>
      </c>
      <c r="D550" s="1">
        <f>Tool!$E$14</f>
        <v>4.3133318604447162</v>
      </c>
      <c r="E550" s="1">
        <f>Tool!$E$15</f>
        <v>2.5387363045571067</v>
      </c>
    </row>
    <row r="551" spans="1:5" x14ac:dyDescent="0.3">
      <c r="A551">
        <v>549</v>
      </c>
      <c r="B551" s="1">
        <f>Tool!$E$12</f>
        <v>5.8960831264226528</v>
      </c>
      <c r="C551" s="1">
        <f>Tool!$E$13</f>
        <v>5.4808572546400471</v>
      </c>
      <c r="D551" s="1">
        <f>Tool!$E$14</f>
        <v>4.3133318604447162</v>
      </c>
      <c r="E551" s="1">
        <f>Tool!$E$15</f>
        <v>2.5387363045571067</v>
      </c>
    </row>
    <row r="552" spans="1:5" x14ac:dyDescent="0.3">
      <c r="A552">
        <v>550</v>
      </c>
      <c r="B552" s="1">
        <f>Tool!$E$12</f>
        <v>5.8960831264226528</v>
      </c>
      <c r="C552" s="1">
        <f>Tool!$E$13</f>
        <v>5.4808572546400471</v>
      </c>
      <c r="D552" s="1">
        <f>Tool!$E$14</f>
        <v>4.3133318604447162</v>
      </c>
      <c r="E552" s="1">
        <f>Tool!$E$15</f>
        <v>2.5387363045571067</v>
      </c>
    </row>
    <row r="553" spans="1:5" x14ac:dyDescent="0.3">
      <c r="A553">
        <v>551</v>
      </c>
      <c r="B553" s="1">
        <f>Tool!$E$12</f>
        <v>5.8960831264226528</v>
      </c>
      <c r="C553" s="1">
        <f>Tool!$E$13</f>
        <v>5.4808572546400471</v>
      </c>
      <c r="D553" s="1">
        <f>Tool!$E$14</f>
        <v>4.3133318604447162</v>
      </c>
      <c r="E553" s="1">
        <f>Tool!$E$15</f>
        <v>2.5387363045571067</v>
      </c>
    </row>
    <row r="554" spans="1:5" x14ac:dyDescent="0.3">
      <c r="A554">
        <v>552</v>
      </c>
      <c r="B554" s="1">
        <f>Tool!$E$12</f>
        <v>5.8960831264226528</v>
      </c>
      <c r="C554" s="1">
        <f>Tool!$E$13</f>
        <v>5.4808572546400471</v>
      </c>
      <c r="D554" s="1">
        <f>Tool!$E$14</f>
        <v>4.3133318604447162</v>
      </c>
      <c r="E554" s="1">
        <f>Tool!$E$15</f>
        <v>2.5387363045571067</v>
      </c>
    </row>
    <row r="555" spans="1:5" x14ac:dyDescent="0.3">
      <c r="A555">
        <v>553</v>
      </c>
      <c r="B555" s="1">
        <f>Tool!$E$12</f>
        <v>5.8960831264226528</v>
      </c>
      <c r="C555" s="1">
        <f>Tool!$E$13</f>
        <v>5.4808572546400471</v>
      </c>
      <c r="D555" s="1">
        <f>Tool!$E$14</f>
        <v>4.3133318604447162</v>
      </c>
      <c r="E555" s="1">
        <f>Tool!$E$15</f>
        <v>2.5387363045571067</v>
      </c>
    </row>
    <row r="556" spans="1:5" x14ac:dyDescent="0.3">
      <c r="A556">
        <v>554</v>
      </c>
      <c r="B556" s="1">
        <f>Tool!$E$12</f>
        <v>5.8960831264226528</v>
      </c>
      <c r="C556" s="1">
        <f>Tool!$E$13</f>
        <v>5.4808572546400471</v>
      </c>
      <c r="D556" s="1">
        <f>Tool!$E$14</f>
        <v>4.3133318604447162</v>
      </c>
      <c r="E556" s="1">
        <f>Tool!$E$15</f>
        <v>2.5387363045571067</v>
      </c>
    </row>
    <row r="557" spans="1:5" x14ac:dyDescent="0.3">
      <c r="A557">
        <v>555</v>
      </c>
      <c r="B557" s="1">
        <f>Tool!$E$12</f>
        <v>5.8960831264226528</v>
      </c>
      <c r="C557" s="1">
        <f>Tool!$E$13</f>
        <v>5.4808572546400471</v>
      </c>
      <c r="D557" s="1">
        <f>Tool!$E$14</f>
        <v>4.3133318604447162</v>
      </c>
      <c r="E557" s="1">
        <f>Tool!$E$15</f>
        <v>2.5387363045571067</v>
      </c>
    </row>
    <row r="558" spans="1:5" x14ac:dyDescent="0.3">
      <c r="A558">
        <v>556</v>
      </c>
      <c r="B558" s="1">
        <f>Tool!$E$12</f>
        <v>5.8960831264226528</v>
      </c>
      <c r="C558" s="1">
        <f>Tool!$E$13</f>
        <v>5.4808572546400471</v>
      </c>
      <c r="D558" s="1">
        <f>Tool!$E$14</f>
        <v>4.3133318604447162</v>
      </c>
      <c r="E558" s="1">
        <f>Tool!$E$15</f>
        <v>2.5387363045571067</v>
      </c>
    </row>
    <row r="559" spans="1:5" x14ac:dyDescent="0.3">
      <c r="A559">
        <v>557</v>
      </c>
      <c r="B559" s="1">
        <f>Tool!$E$12</f>
        <v>5.8960831264226528</v>
      </c>
      <c r="C559" s="1">
        <f>Tool!$E$13</f>
        <v>5.4808572546400471</v>
      </c>
      <c r="D559" s="1">
        <f>Tool!$E$14</f>
        <v>4.3133318604447162</v>
      </c>
      <c r="E559" s="1">
        <f>Tool!$E$15</f>
        <v>2.5387363045571067</v>
      </c>
    </row>
    <row r="560" spans="1:5" x14ac:dyDescent="0.3">
      <c r="A560">
        <v>558</v>
      </c>
      <c r="B560" s="1">
        <f>Tool!$E$12</f>
        <v>5.8960831264226528</v>
      </c>
      <c r="C560" s="1">
        <f>Tool!$E$13</f>
        <v>5.4808572546400471</v>
      </c>
      <c r="D560" s="1">
        <f>Tool!$E$14</f>
        <v>4.3133318604447162</v>
      </c>
      <c r="E560" s="1">
        <f>Tool!$E$15</f>
        <v>2.5387363045571067</v>
      </c>
    </row>
    <row r="561" spans="1:5" x14ac:dyDescent="0.3">
      <c r="A561">
        <v>559</v>
      </c>
      <c r="B561" s="1">
        <f>Tool!$E$12</f>
        <v>5.8960831264226528</v>
      </c>
      <c r="C561" s="1">
        <f>Tool!$E$13</f>
        <v>5.4808572546400471</v>
      </c>
      <c r="D561" s="1">
        <f>Tool!$E$14</f>
        <v>4.3133318604447162</v>
      </c>
      <c r="E561" s="1">
        <f>Tool!$E$15</f>
        <v>2.5387363045571067</v>
      </c>
    </row>
    <row r="562" spans="1:5" x14ac:dyDescent="0.3">
      <c r="A562">
        <v>560</v>
      </c>
      <c r="B562" s="1">
        <f>Tool!$E$12</f>
        <v>5.8960831264226528</v>
      </c>
      <c r="C562" s="1">
        <f>Tool!$E$13</f>
        <v>5.4808572546400471</v>
      </c>
      <c r="D562" s="1">
        <f>Tool!$E$14</f>
        <v>4.3133318604447162</v>
      </c>
      <c r="E562" s="1">
        <f>Tool!$E$15</f>
        <v>2.5387363045571067</v>
      </c>
    </row>
    <row r="563" spans="1:5" x14ac:dyDescent="0.3">
      <c r="A563">
        <v>561</v>
      </c>
      <c r="B563" s="1">
        <f>Tool!$E$12</f>
        <v>5.8960831264226528</v>
      </c>
      <c r="C563" s="1">
        <f>Tool!$E$13</f>
        <v>5.4808572546400471</v>
      </c>
      <c r="D563" s="1">
        <f>Tool!$E$14</f>
        <v>4.3133318604447162</v>
      </c>
      <c r="E563" s="1">
        <f>Tool!$E$15</f>
        <v>2.5387363045571067</v>
      </c>
    </row>
    <row r="564" spans="1:5" x14ac:dyDescent="0.3">
      <c r="A564">
        <v>562</v>
      </c>
      <c r="B564" s="1">
        <f>Tool!$E$12</f>
        <v>5.8960831264226528</v>
      </c>
      <c r="C564" s="1">
        <f>Tool!$E$13</f>
        <v>5.4808572546400471</v>
      </c>
      <c r="D564" s="1">
        <f>Tool!$E$14</f>
        <v>4.3133318604447162</v>
      </c>
      <c r="E564" s="1">
        <f>Tool!$E$15</f>
        <v>2.5387363045571067</v>
      </c>
    </row>
    <row r="565" spans="1:5" x14ac:dyDescent="0.3">
      <c r="A565">
        <v>563</v>
      </c>
      <c r="B565" s="1">
        <f>Tool!$E$12</f>
        <v>5.8960831264226528</v>
      </c>
      <c r="C565" s="1">
        <f>Tool!$E$13</f>
        <v>5.4808572546400471</v>
      </c>
      <c r="D565" s="1">
        <f>Tool!$E$14</f>
        <v>4.3133318604447162</v>
      </c>
      <c r="E565" s="1">
        <f>Tool!$E$15</f>
        <v>2.5387363045571067</v>
      </c>
    </row>
    <row r="566" spans="1:5" x14ac:dyDescent="0.3">
      <c r="A566">
        <v>564</v>
      </c>
      <c r="B566" s="1">
        <f>Tool!$E$12</f>
        <v>5.8960831264226528</v>
      </c>
      <c r="C566" s="1">
        <f>Tool!$E$13</f>
        <v>5.4808572546400471</v>
      </c>
      <c r="D566" s="1">
        <f>Tool!$E$14</f>
        <v>4.3133318604447162</v>
      </c>
      <c r="E566" s="1">
        <f>Tool!$E$15</f>
        <v>2.5387363045571067</v>
      </c>
    </row>
    <row r="567" spans="1:5" x14ac:dyDescent="0.3">
      <c r="A567">
        <v>565</v>
      </c>
      <c r="B567" s="1">
        <f>Tool!$E$12</f>
        <v>5.8960831264226528</v>
      </c>
      <c r="C567" s="1">
        <f>Tool!$E$13</f>
        <v>5.4808572546400471</v>
      </c>
      <c r="D567" s="1">
        <f>Tool!$E$14</f>
        <v>4.3133318604447162</v>
      </c>
      <c r="E567" s="1">
        <f>Tool!$E$15</f>
        <v>2.5387363045571067</v>
      </c>
    </row>
    <row r="568" spans="1:5" x14ac:dyDescent="0.3">
      <c r="A568">
        <v>566</v>
      </c>
      <c r="B568" s="1">
        <f>Tool!$E$12</f>
        <v>5.8960831264226528</v>
      </c>
      <c r="C568" s="1">
        <f>Tool!$E$13</f>
        <v>5.4808572546400471</v>
      </c>
      <c r="D568" s="1">
        <f>Tool!$E$14</f>
        <v>4.3133318604447162</v>
      </c>
      <c r="E568" s="1">
        <f>Tool!$E$15</f>
        <v>2.5387363045571067</v>
      </c>
    </row>
    <row r="569" spans="1:5" x14ac:dyDescent="0.3">
      <c r="A569">
        <v>567</v>
      </c>
      <c r="B569" s="1">
        <f>Tool!$E$12</f>
        <v>5.8960831264226528</v>
      </c>
      <c r="C569" s="1">
        <f>Tool!$E$13</f>
        <v>5.4808572546400471</v>
      </c>
      <c r="D569" s="1">
        <f>Tool!$E$14</f>
        <v>4.3133318604447162</v>
      </c>
      <c r="E569" s="1">
        <f>Tool!$E$15</f>
        <v>2.5387363045571067</v>
      </c>
    </row>
    <row r="570" spans="1:5" x14ac:dyDescent="0.3">
      <c r="A570">
        <v>568</v>
      </c>
      <c r="B570" s="1">
        <f>Tool!$E$12</f>
        <v>5.8960831264226528</v>
      </c>
      <c r="C570" s="1">
        <f>Tool!$E$13</f>
        <v>5.4808572546400471</v>
      </c>
      <c r="D570" s="1">
        <f>Tool!$E$14</f>
        <v>4.3133318604447162</v>
      </c>
      <c r="E570" s="1">
        <f>Tool!$E$15</f>
        <v>2.5387363045571067</v>
      </c>
    </row>
    <row r="571" spans="1:5" x14ac:dyDescent="0.3">
      <c r="A571">
        <v>569</v>
      </c>
      <c r="B571" s="1">
        <f>Tool!$E$12</f>
        <v>5.8960831264226528</v>
      </c>
      <c r="C571" s="1">
        <f>Tool!$E$13</f>
        <v>5.4808572546400471</v>
      </c>
      <c r="D571" s="1">
        <f>Tool!$E$14</f>
        <v>4.3133318604447162</v>
      </c>
      <c r="E571" s="1">
        <f>Tool!$E$15</f>
        <v>2.5387363045571067</v>
      </c>
    </row>
    <row r="572" spans="1:5" x14ac:dyDescent="0.3">
      <c r="A572">
        <v>570</v>
      </c>
      <c r="B572" s="1">
        <f>Tool!$E$12</f>
        <v>5.8960831264226528</v>
      </c>
      <c r="C572" s="1">
        <f>Tool!$E$13</f>
        <v>5.4808572546400471</v>
      </c>
      <c r="D572" s="1">
        <f>Tool!$E$14</f>
        <v>4.3133318604447162</v>
      </c>
      <c r="E572" s="1">
        <f>Tool!$E$15</f>
        <v>2.5387363045571067</v>
      </c>
    </row>
    <row r="573" spans="1:5" x14ac:dyDescent="0.3">
      <c r="A573">
        <v>571</v>
      </c>
      <c r="B573" s="1">
        <f>Tool!$E$12</f>
        <v>5.8960831264226528</v>
      </c>
      <c r="C573" s="1">
        <f>Tool!$E$13</f>
        <v>5.4808572546400471</v>
      </c>
      <c r="D573" s="1">
        <f>Tool!$E$14</f>
        <v>4.3133318604447162</v>
      </c>
      <c r="E573" s="1">
        <f>Tool!$E$15</f>
        <v>2.5387363045571067</v>
      </c>
    </row>
    <row r="574" spans="1:5" x14ac:dyDescent="0.3">
      <c r="A574">
        <v>572</v>
      </c>
      <c r="B574" s="1">
        <f>Tool!$E$12</f>
        <v>5.8960831264226528</v>
      </c>
      <c r="C574" s="1">
        <f>Tool!$E$13</f>
        <v>5.4808572546400471</v>
      </c>
      <c r="D574" s="1">
        <f>Tool!$E$14</f>
        <v>4.3133318604447162</v>
      </c>
      <c r="E574" s="1">
        <f>Tool!$E$15</f>
        <v>2.5387363045571067</v>
      </c>
    </row>
    <row r="575" spans="1:5" x14ac:dyDescent="0.3">
      <c r="A575">
        <v>573</v>
      </c>
      <c r="B575" s="1">
        <f>Tool!$E$12</f>
        <v>5.8960831264226528</v>
      </c>
      <c r="C575" s="1">
        <f>Tool!$E$13</f>
        <v>5.4808572546400471</v>
      </c>
      <c r="D575" s="1">
        <f>Tool!$E$14</f>
        <v>4.3133318604447162</v>
      </c>
      <c r="E575" s="1">
        <f>Tool!$E$15</f>
        <v>2.5387363045571067</v>
      </c>
    </row>
    <row r="576" spans="1:5" x14ac:dyDescent="0.3">
      <c r="A576">
        <v>574</v>
      </c>
      <c r="B576" s="1">
        <f>Tool!$E$12</f>
        <v>5.8960831264226528</v>
      </c>
      <c r="C576" s="1">
        <f>Tool!$E$13</f>
        <v>5.4808572546400471</v>
      </c>
      <c r="D576" s="1">
        <f>Tool!$E$14</f>
        <v>4.3133318604447162</v>
      </c>
      <c r="E576" s="1">
        <f>Tool!$E$15</f>
        <v>2.5387363045571067</v>
      </c>
    </row>
    <row r="577" spans="1:5" x14ac:dyDescent="0.3">
      <c r="A577">
        <v>575</v>
      </c>
      <c r="B577" s="1">
        <f>Tool!$E$12</f>
        <v>5.8960831264226528</v>
      </c>
      <c r="C577" s="1">
        <f>Tool!$E$13</f>
        <v>5.4808572546400471</v>
      </c>
      <c r="D577" s="1">
        <f>Tool!$E$14</f>
        <v>4.3133318604447162</v>
      </c>
      <c r="E577" s="1">
        <f>Tool!$E$15</f>
        <v>2.5387363045571067</v>
      </c>
    </row>
    <row r="578" spans="1:5" x14ac:dyDescent="0.3">
      <c r="A578">
        <v>576</v>
      </c>
      <c r="B578" s="1">
        <f>Tool!$E$12</f>
        <v>5.8960831264226528</v>
      </c>
      <c r="C578" s="1">
        <f>Tool!$E$13</f>
        <v>5.4808572546400471</v>
      </c>
      <c r="D578" s="1">
        <f>Tool!$E$14</f>
        <v>4.3133318604447162</v>
      </c>
      <c r="E578" s="1">
        <f>Tool!$E$15</f>
        <v>2.5387363045571067</v>
      </c>
    </row>
    <row r="579" spans="1:5" x14ac:dyDescent="0.3">
      <c r="A579">
        <v>577</v>
      </c>
      <c r="B579" s="1">
        <f>Tool!$E$12</f>
        <v>5.8960831264226528</v>
      </c>
      <c r="C579" s="1">
        <f>Tool!$E$13</f>
        <v>5.4808572546400471</v>
      </c>
      <c r="D579" s="1">
        <f>Tool!$E$14</f>
        <v>4.3133318604447162</v>
      </c>
      <c r="E579" s="1">
        <f>Tool!$E$15</f>
        <v>2.5387363045571067</v>
      </c>
    </row>
    <row r="580" spans="1:5" x14ac:dyDescent="0.3">
      <c r="A580">
        <v>578</v>
      </c>
      <c r="B580" s="1">
        <f>Tool!$E$12</f>
        <v>5.8960831264226528</v>
      </c>
      <c r="C580" s="1">
        <f>Tool!$E$13</f>
        <v>5.4808572546400471</v>
      </c>
      <c r="D580" s="1">
        <f>Tool!$E$14</f>
        <v>4.3133318604447162</v>
      </c>
      <c r="E580" s="1">
        <f>Tool!$E$15</f>
        <v>2.5387363045571067</v>
      </c>
    </row>
    <row r="581" spans="1:5" x14ac:dyDescent="0.3">
      <c r="A581">
        <v>579</v>
      </c>
      <c r="B581" s="1">
        <f>Tool!$E$12</f>
        <v>5.8960831264226528</v>
      </c>
      <c r="C581" s="1">
        <f>Tool!$E$13</f>
        <v>5.4808572546400471</v>
      </c>
      <c r="D581" s="1">
        <f>Tool!$E$14</f>
        <v>4.3133318604447162</v>
      </c>
      <c r="E581" s="1">
        <f>Tool!$E$15</f>
        <v>2.5387363045571067</v>
      </c>
    </row>
    <row r="582" spans="1:5" x14ac:dyDescent="0.3">
      <c r="A582">
        <v>580</v>
      </c>
      <c r="B582" s="1">
        <f>Tool!$E$12</f>
        <v>5.8960831264226528</v>
      </c>
      <c r="C582" s="1">
        <f>Tool!$E$13</f>
        <v>5.4808572546400471</v>
      </c>
      <c r="D582" s="1">
        <f>Tool!$E$14</f>
        <v>4.3133318604447162</v>
      </c>
      <c r="E582" s="1">
        <f>Tool!$E$15</f>
        <v>2.5387363045571067</v>
      </c>
    </row>
    <row r="583" spans="1:5" x14ac:dyDescent="0.3">
      <c r="A583">
        <v>581</v>
      </c>
      <c r="B583" s="1">
        <f>Tool!$E$12</f>
        <v>5.8960831264226528</v>
      </c>
      <c r="C583" s="1">
        <f>Tool!$E$13</f>
        <v>5.4808572546400471</v>
      </c>
      <c r="D583" s="1">
        <f>Tool!$E$14</f>
        <v>4.3133318604447162</v>
      </c>
      <c r="E583" s="1">
        <f>Tool!$E$15</f>
        <v>2.5387363045571067</v>
      </c>
    </row>
    <row r="584" spans="1:5" x14ac:dyDescent="0.3">
      <c r="A584">
        <v>582</v>
      </c>
      <c r="B584" s="1">
        <f>Tool!$E$12</f>
        <v>5.8960831264226528</v>
      </c>
      <c r="C584" s="1">
        <f>Tool!$E$13</f>
        <v>5.4808572546400471</v>
      </c>
      <c r="D584" s="1">
        <f>Tool!$E$14</f>
        <v>4.3133318604447162</v>
      </c>
      <c r="E584" s="1">
        <f>Tool!$E$15</f>
        <v>2.5387363045571067</v>
      </c>
    </row>
    <row r="585" spans="1:5" x14ac:dyDescent="0.3">
      <c r="A585">
        <v>583</v>
      </c>
      <c r="B585" s="1">
        <f>Tool!$E$12</f>
        <v>5.8960831264226528</v>
      </c>
      <c r="C585" s="1">
        <f>Tool!$E$13</f>
        <v>5.4808572546400471</v>
      </c>
      <c r="D585" s="1">
        <f>Tool!$E$14</f>
        <v>4.3133318604447162</v>
      </c>
      <c r="E585" s="1">
        <f>Tool!$E$15</f>
        <v>2.5387363045571067</v>
      </c>
    </row>
    <row r="586" spans="1:5" x14ac:dyDescent="0.3">
      <c r="A586">
        <v>584</v>
      </c>
      <c r="B586" s="1">
        <f>Tool!$E$12</f>
        <v>5.8960831264226528</v>
      </c>
      <c r="C586" s="1">
        <f>Tool!$E$13</f>
        <v>5.4808572546400471</v>
      </c>
      <c r="D586" s="1">
        <f>Tool!$E$14</f>
        <v>4.3133318604447162</v>
      </c>
      <c r="E586" s="1">
        <f>Tool!$E$15</f>
        <v>2.5387363045571067</v>
      </c>
    </row>
    <row r="587" spans="1:5" x14ac:dyDescent="0.3">
      <c r="A587">
        <v>585</v>
      </c>
      <c r="B587" s="1">
        <f>Tool!$E$12</f>
        <v>5.8960831264226528</v>
      </c>
      <c r="C587" s="1">
        <f>Tool!$E$13</f>
        <v>5.4808572546400471</v>
      </c>
      <c r="D587" s="1">
        <f>Tool!$E$14</f>
        <v>4.3133318604447162</v>
      </c>
      <c r="E587" s="1">
        <f>Tool!$E$15</f>
        <v>2.5387363045571067</v>
      </c>
    </row>
    <row r="588" spans="1:5" x14ac:dyDescent="0.3">
      <c r="A588">
        <v>586</v>
      </c>
      <c r="B588" s="1">
        <f>Tool!$E$12</f>
        <v>5.8960831264226528</v>
      </c>
      <c r="C588" s="1">
        <f>Tool!$E$13</f>
        <v>5.4808572546400471</v>
      </c>
      <c r="D588" s="1">
        <f>Tool!$E$14</f>
        <v>4.3133318604447162</v>
      </c>
      <c r="E588" s="1">
        <f>Tool!$E$15</f>
        <v>2.5387363045571067</v>
      </c>
    </row>
    <row r="589" spans="1:5" x14ac:dyDescent="0.3">
      <c r="A589">
        <v>587</v>
      </c>
      <c r="B589" s="1">
        <f>Tool!$E$12</f>
        <v>5.8960831264226528</v>
      </c>
      <c r="C589" s="1">
        <f>Tool!$E$13</f>
        <v>5.4808572546400471</v>
      </c>
      <c r="D589" s="1">
        <f>Tool!$E$14</f>
        <v>4.3133318604447162</v>
      </c>
      <c r="E589" s="1">
        <f>Tool!$E$15</f>
        <v>2.5387363045571067</v>
      </c>
    </row>
    <row r="590" spans="1:5" x14ac:dyDescent="0.3">
      <c r="A590">
        <v>588</v>
      </c>
      <c r="B590" s="1">
        <f>Tool!$E$12</f>
        <v>5.8960831264226528</v>
      </c>
      <c r="C590" s="1">
        <f>Tool!$E$13</f>
        <v>5.4808572546400471</v>
      </c>
      <c r="D590" s="1">
        <f>Tool!$E$14</f>
        <v>4.3133318604447162</v>
      </c>
      <c r="E590" s="1">
        <f>Tool!$E$15</f>
        <v>2.5387363045571067</v>
      </c>
    </row>
    <row r="591" spans="1:5" x14ac:dyDescent="0.3">
      <c r="A591">
        <v>589</v>
      </c>
      <c r="B591" s="1">
        <f>Tool!$E$12</f>
        <v>5.8960831264226528</v>
      </c>
      <c r="C591" s="1">
        <f>Tool!$E$13</f>
        <v>5.4808572546400471</v>
      </c>
      <c r="D591" s="1">
        <f>Tool!$E$14</f>
        <v>4.3133318604447162</v>
      </c>
      <c r="E591" s="1">
        <f>Tool!$E$15</f>
        <v>2.5387363045571067</v>
      </c>
    </row>
    <row r="592" spans="1:5" x14ac:dyDescent="0.3">
      <c r="A592">
        <v>590</v>
      </c>
      <c r="B592" s="1">
        <f>Tool!$E$12</f>
        <v>5.8960831264226528</v>
      </c>
      <c r="C592" s="1">
        <f>Tool!$E$13</f>
        <v>5.4808572546400471</v>
      </c>
      <c r="D592" s="1">
        <f>Tool!$E$14</f>
        <v>4.3133318604447162</v>
      </c>
      <c r="E592" s="1">
        <f>Tool!$E$15</f>
        <v>2.5387363045571067</v>
      </c>
    </row>
    <row r="593" spans="1:5" x14ac:dyDescent="0.3">
      <c r="A593">
        <v>591</v>
      </c>
      <c r="B593" s="1">
        <f>Tool!$E$12</f>
        <v>5.8960831264226528</v>
      </c>
      <c r="C593" s="1">
        <f>Tool!$E$13</f>
        <v>5.4808572546400471</v>
      </c>
      <c r="D593" s="1">
        <f>Tool!$E$14</f>
        <v>4.3133318604447162</v>
      </c>
      <c r="E593" s="1">
        <f>Tool!$E$15</f>
        <v>2.5387363045571067</v>
      </c>
    </row>
    <row r="594" spans="1:5" x14ac:dyDescent="0.3">
      <c r="A594">
        <v>592</v>
      </c>
      <c r="B594" s="1">
        <f>Tool!$E$12</f>
        <v>5.8960831264226528</v>
      </c>
      <c r="C594" s="1">
        <f>Tool!$E$13</f>
        <v>5.4808572546400471</v>
      </c>
      <c r="D594" s="1">
        <f>Tool!$E$14</f>
        <v>4.3133318604447162</v>
      </c>
      <c r="E594" s="1">
        <f>Tool!$E$15</f>
        <v>2.5387363045571067</v>
      </c>
    </row>
    <row r="595" spans="1:5" x14ac:dyDescent="0.3">
      <c r="A595">
        <v>593</v>
      </c>
      <c r="B595" s="1">
        <f>Tool!$E$12</f>
        <v>5.8960831264226528</v>
      </c>
      <c r="C595" s="1">
        <f>Tool!$E$13</f>
        <v>5.4808572546400471</v>
      </c>
      <c r="D595" s="1">
        <f>Tool!$E$14</f>
        <v>4.3133318604447162</v>
      </c>
      <c r="E595" s="1">
        <f>Tool!$E$15</f>
        <v>2.5387363045571067</v>
      </c>
    </row>
    <row r="596" spans="1:5" x14ac:dyDescent="0.3">
      <c r="A596">
        <v>594</v>
      </c>
      <c r="B596" s="1">
        <f>Tool!$E$12</f>
        <v>5.8960831264226528</v>
      </c>
      <c r="C596" s="1">
        <f>Tool!$E$13</f>
        <v>5.4808572546400471</v>
      </c>
      <c r="D596" s="1">
        <f>Tool!$E$14</f>
        <v>4.3133318604447162</v>
      </c>
      <c r="E596" s="1">
        <f>Tool!$E$15</f>
        <v>2.5387363045571067</v>
      </c>
    </row>
    <row r="597" spans="1:5" x14ac:dyDescent="0.3">
      <c r="A597">
        <v>595</v>
      </c>
      <c r="B597" s="1">
        <f>Tool!$E$12</f>
        <v>5.8960831264226528</v>
      </c>
      <c r="C597" s="1">
        <f>Tool!$E$13</f>
        <v>5.4808572546400471</v>
      </c>
      <c r="D597" s="1">
        <f>Tool!$E$14</f>
        <v>4.3133318604447162</v>
      </c>
      <c r="E597" s="1">
        <f>Tool!$E$15</f>
        <v>2.5387363045571067</v>
      </c>
    </row>
    <row r="598" spans="1:5" x14ac:dyDescent="0.3">
      <c r="A598">
        <v>596</v>
      </c>
      <c r="B598" s="1">
        <f>Tool!$E$12</f>
        <v>5.8960831264226528</v>
      </c>
      <c r="C598" s="1">
        <f>Tool!$E$13</f>
        <v>5.4808572546400471</v>
      </c>
      <c r="D598" s="1">
        <f>Tool!$E$14</f>
        <v>4.3133318604447162</v>
      </c>
      <c r="E598" s="1">
        <f>Tool!$E$15</f>
        <v>2.5387363045571067</v>
      </c>
    </row>
    <row r="599" spans="1:5" x14ac:dyDescent="0.3">
      <c r="A599">
        <v>597</v>
      </c>
      <c r="B599" s="1">
        <f>Tool!$E$12</f>
        <v>5.8960831264226528</v>
      </c>
      <c r="C599" s="1">
        <f>Tool!$E$13</f>
        <v>5.4808572546400471</v>
      </c>
      <c r="D599" s="1">
        <f>Tool!$E$14</f>
        <v>4.3133318604447162</v>
      </c>
      <c r="E599" s="1">
        <f>Tool!$E$15</f>
        <v>2.5387363045571067</v>
      </c>
    </row>
    <row r="600" spans="1:5" x14ac:dyDescent="0.3">
      <c r="A600">
        <v>598</v>
      </c>
      <c r="B600" s="1">
        <f>Tool!$E$12</f>
        <v>5.8960831264226528</v>
      </c>
      <c r="C600" s="1">
        <f>Tool!$E$13</f>
        <v>5.4808572546400471</v>
      </c>
      <c r="D600" s="1">
        <f>Tool!$E$14</f>
        <v>4.3133318604447162</v>
      </c>
      <c r="E600" s="1">
        <f>Tool!$E$15</f>
        <v>2.5387363045571067</v>
      </c>
    </row>
    <row r="601" spans="1:5" x14ac:dyDescent="0.3">
      <c r="A601">
        <v>599</v>
      </c>
      <c r="B601" s="1">
        <f>Tool!$E$12</f>
        <v>5.8960831264226528</v>
      </c>
      <c r="C601" s="1">
        <f>Tool!$E$13</f>
        <v>5.4808572546400471</v>
      </c>
      <c r="D601" s="1">
        <f>Tool!$E$14</f>
        <v>4.3133318604447162</v>
      </c>
      <c r="E601" s="1">
        <f>Tool!$E$15</f>
        <v>2.5387363045571067</v>
      </c>
    </row>
    <row r="602" spans="1:5" x14ac:dyDescent="0.3">
      <c r="A602">
        <v>600</v>
      </c>
      <c r="B602" s="1">
        <f>Tool!$E$12</f>
        <v>5.8960831264226528</v>
      </c>
      <c r="C602" s="1">
        <f>Tool!$E$13</f>
        <v>5.4808572546400471</v>
      </c>
      <c r="D602" s="1">
        <f>Tool!$E$14</f>
        <v>4.3133318604447162</v>
      </c>
      <c r="E602" s="1">
        <f>Tool!$E$15</f>
        <v>2.5387363045571067</v>
      </c>
    </row>
    <row r="603" spans="1:5" x14ac:dyDescent="0.3">
      <c r="A603">
        <v>601</v>
      </c>
      <c r="B603" s="1">
        <f>Tool!$E$12</f>
        <v>5.8960831264226528</v>
      </c>
      <c r="C603" s="1">
        <f>Tool!$E$13</f>
        <v>5.4808572546400471</v>
      </c>
      <c r="D603" s="1">
        <f>Tool!$E$14</f>
        <v>4.3133318604447162</v>
      </c>
      <c r="E603" s="1">
        <f>Tool!$E$15</f>
        <v>2.5387363045571067</v>
      </c>
    </row>
    <row r="604" spans="1:5" x14ac:dyDescent="0.3">
      <c r="A604">
        <v>602</v>
      </c>
      <c r="B604" s="1">
        <f>Tool!$E$12</f>
        <v>5.8960831264226528</v>
      </c>
      <c r="C604" s="1">
        <f>Tool!$E$13</f>
        <v>5.4808572546400471</v>
      </c>
      <c r="D604" s="1">
        <f>Tool!$E$14</f>
        <v>4.3133318604447162</v>
      </c>
      <c r="E604" s="1">
        <f>Tool!$E$15</f>
        <v>2.5387363045571067</v>
      </c>
    </row>
    <row r="605" spans="1:5" x14ac:dyDescent="0.3">
      <c r="A605">
        <v>603</v>
      </c>
      <c r="B605" s="1">
        <f>Tool!$E$12</f>
        <v>5.8960831264226528</v>
      </c>
      <c r="C605" s="1">
        <f>Tool!$E$13</f>
        <v>5.4808572546400471</v>
      </c>
      <c r="D605" s="1">
        <f>Tool!$E$14</f>
        <v>4.3133318604447162</v>
      </c>
      <c r="E605" s="1">
        <f>Tool!$E$15</f>
        <v>2.5387363045571067</v>
      </c>
    </row>
    <row r="606" spans="1:5" x14ac:dyDescent="0.3">
      <c r="A606">
        <v>604</v>
      </c>
      <c r="B606" s="1">
        <f>Tool!$E$12</f>
        <v>5.8960831264226528</v>
      </c>
      <c r="C606" s="1">
        <f>Tool!$E$13</f>
        <v>5.4808572546400471</v>
      </c>
      <c r="D606" s="1">
        <f>Tool!$E$14</f>
        <v>4.3133318604447162</v>
      </c>
      <c r="E606" s="1">
        <f>Tool!$E$15</f>
        <v>2.5387363045571067</v>
      </c>
    </row>
    <row r="607" spans="1:5" x14ac:dyDescent="0.3">
      <c r="A607">
        <v>605</v>
      </c>
      <c r="B607" s="1">
        <f>Tool!$E$12</f>
        <v>5.8960831264226528</v>
      </c>
      <c r="C607" s="1">
        <f>Tool!$E$13</f>
        <v>5.4808572546400471</v>
      </c>
      <c r="D607" s="1">
        <f>Tool!$E$14</f>
        <v>4.3133318604447162</v>
      </c>
      <c r="E607" s="1">
        <f>Tool!$E$15</f>
        <v>2.5387363045571067</v>
      </c>
    </row>
    <row r="608" spans="1:5" x14ac:dyDescent="0.3">
      <c r="A608">
        <v>606</v>
      </c>
      <c r="B608" s="1">
        <f>Tool!$E$12</f>
        <v>5.8960831264226528</v>
      </c>
      <c r="C608" s="1">
        <f>Tool!$E$13</f>
        <v>5.4808572546400471</v>
      </c>
      <c r="D608" s="1">
        <f>Tool!$E$14</f>
        <v>4.3133318604447162</v>
      </c>
      <c r="E608" s="1">
        <f>Tool!$E$15</f>
        <v>2.5387363045571067</v>
      </c>
    </row>
    <row r="609" spans="1:5" x14ac:dyDescent="0.3">
      <c r="A609">
        <v>607</v>
      </c>
      <c r="B609" s="1">
        <f>Tool!$E$12</f>
        <v>5.8960831264226528</v>
      </c>
      <c r="C609" s="1">
        <f>Tool!$E$13</f>
        <v>5.4808572546400471</v>
      </c>
      <c r="D609" s="1">
        <f>Tool!$E$14</f>
        <v>4.3133318604447162</v>
      </c>
      <c r="E609" s="1">
        <f>Tool!$E$15</f>
        <v>2.5387363045571067</v>
      </c>
    </row>
    <row r="610" spans="1:5" x14ac:dyDescent="0.3">
      <c r="A610">
        <v>608</v>
      </c>
      <c r="B610" s="1">
        <f>Tool!$E$12</f>
        <v>5.8960831264226528</v>
      </c>
      <c r="C610" s="1">
        <f>Tool!$E$13</f>
        <v>5.4808572546400471</v>
      </c>
      <c r="D610" s="1">
        <f>Tool!$E$14</f>
        <v>4.3133318604447162</v>
      </c>
      <c r="E610" s="1">
        <f>Tool!$E$15</f>
        <v>2.5387363045571067</v>
      </c>
    </row>
    <row r="611" spans="1:5" x14ac:dyDescent="0.3">
      <c r="A611">
        <v>609</v>
      </c>
      <c r="B611" s="1">
        <f>Tool!$E$12</f>
        <v>5.8960831264226528</v>
      </c>
      <c r="C611" s="1">
        <f>Tool!$E$13</f>
        <v>5.4808572546400471</v>
      </c>
      <c r="D611" s="1">
        <f>Tool!$E$14</f>
        <v>4.3133318604447162</v>
      </c>
      <c r="E611" s="1">
        <f>Tool!$E$15</f>
        <v>2.5387363045571067</v>
      </c>
    </row>
    <row r="612" spans="1:5" x14ac:dyDescent="0.3">
      <c r="A612">
        <v>610</v>
      </c>
      <c r="B612" s="1">
        <f>Tool!$E$12</f>
        <v>5.8960831264226528</v>
      </c>
      <c r="C612" s="1">
        <f>Tool!$E$13</f>
        <v>5.4808572546400471</v>
      </c>
      <c r="D612" s="1">
        <f>Tool!$E$14</f>
        <v>4.3133318604447162</v>
      </c>
      <c r="E612" s="1">
        <f>Tool!$E$15</f>
        <v>2.5387363045571067</v>
      </c>
    </row>
    <row r="613" spans="1:5" x14ac:dyDescent="0.3">
      <c r="A613">
        <v>611</v>
      </c>
      <c r="B613" s="1">
        <f>Tool!$E$12</f>
        <v>5.8960831264226528</v>
      </c>
      <c r="C613" s="1">
        <f>Tool!$E$13</f>
        <v>5.4808572546400471</v>
      </c>
      <c r="D613" s="1">
        <f>Tool!$E$14</f>
        <v>4.3133318604447162</v>
      </c>
      <c r="E613" s="1">
        <f>Tool!$E$15</f>
        <v>2.5387363045571067</v>
      </c>
    </row>
    <row r="614" spans="1:5" x14ac:dyDescent="0.3">
      <c r="A614">
        <v>612</v>
      </c>
      <c r="B614" s="1">
        <f>Tool!$E$12</f>
        <v>5.8960831264226528</v>
      </c>
      <c r="C614" s="1">
        <f>Tool!$E$13</f>
        <v>5.4808572546400471</v>
      </c>
      <c r="D614" s="1">
        <f>Tool!$E$14</f>
        <v>4.3133318604447162</v>
      </c>
      <c r="E614" s="1">
        <f>Tool!$E$15</f>
        <v>2.5387363045571067</v>
      </c>
    </row>
    <row r="615" spans="1:5" x14ac:dyDescent="0.3">
      <c r="A615">
        <v>613</v>
      </c>
      <c r="B615" s="1">
        <f>Tool!$E$12</f>
        <v>5.8960831264226528</v>
      </c>
      <c r="C615" s="1">
        <f>Tool!$E$13</f>
        <v>5.4808572546400471</v>
      </c>
      <c r="D615" s="1">
        <f>Tool!$E$14</f>
        <v>4.3133318604447162</v>
      </c>
      <c r="E615" s="1">
        <f>Tool!$E$15</f>
        <v>2.5387363045571067</v>
      </c>
    </row>
    <row r="616" spans="1:5" x14ac:dyDescent="0.3">
      <c r="A616">
        <v>614</v>
      </c>
      <c r="B616" s="1">
        <f>Tool!$E$12</f>
        <v>5.8960831264226528</v>
      </c>
      <c r="C616" s="1">
        <f>Tool!$E$13</f>
        <v>5.4808572546400471</v>
      </c>
      <c r="D616" s="1">
        <f>Tool!$E$14</f>
        <v>4.3133318604447162</v>
      </c>
      <c r="E616" s="1">
        <f>Tool!$E$15</f>
        <v>2.5387363045571067</v>
      </c>
    </row>
    <row r="617" spans="1:5" x14ac:dyDescent="0.3">
      <c r="A617">
        <v>615</v>
      </c>
      <c r="B617" s="1">
        <f>Tool!$E$12</f>
        <v>5.8960831264226528</v>
      </c>
      <c r="C617" s="1">
        <f>Tool!$E$13</f>
        <v>5.4808572546400471</v>
      </c>
      <c r="D617" s="1">
        <f>Tool!$E$14</f>
        <v>4.3133318604447162</v>
      </c>
      <c r="E617" s="1">
        <f>Tool!$E$15</f>
        <v>2.5387363045571067</v>
      </c>
    </row>
    <row r="618" spans="1:5" x14ac:dyDescent="0.3">
      <c r="A618">
        <v>616</v>
      </c>
      <c r="B618" s="1">
        <f>Tool!$E$12</f>
        <v>5.8960831264226528</v>
      </c>
      <c r="C618" s="1">
        <f>Tool!$E$13</f>
        <v>5.4808572546400471</v>
      </c>
      <c r="D618" s="1">
        <f>Tool!$E$14</f>
        <v>4.3133318604447162</v>
      </c>
      <c r="E618" s="1">
        <f>Tool!$E$15</f>
        <v>2.5387363045571067</v>
      </c>
    </row>
    <row r="619" spans="1:5" x14ac:dyDescent="0.3">
      <c r="A619">
        <v>617</v>
      </c>
      <c r="B619" s="1">
        <f>Tool!$E$12</f>
        <v>5.8960831264226528</v>
      </c>
      <c r="C619" s="1">
        <f>Tool!$E$13</f>
        <v>5.4808572546400471</v>
      </c>
      <c r="D619" s="1">
        <f>Tool!$E$14</f>
        <v>4.3133318604447162</v>
      </c>
      <c r="E619" s="1">
        <f>Tool!$E$15</f>
        <v>2.5387363045571067</v>
      </c>
    </row>
    <row r="620" spans="1:5" x14ac:dyDescent="0.3">
      <c r="A620">
        <v>618</v>
      </c>
      <c r="B620" s="1">
        <f>Tool!$E$12</f>
        <v>5.8960831264226528</v>
      </c>
      <c r="C620" s="1">
        <f>Tool!$E$13</f>
        <v>5.4808572546400471</v>
      </c>
      <c r="D620" s="1">
        <f>Tool!$E$14</f>
        <v>4.3133318604447162</v>
      </c>
      <c r="E620" s="1">
        <f>Tool!$E$15</f>
        <v>2.5387363045571067</v>
      </c>
    </row>
    <row r="621" spans="1:5" x14ac:dyDescent="0.3">
      <c r="A621">
        <v>619</v>
      </c>
      <c r="B621" s="1">
        <f>Tool!$E$12</f>
        <v>5.8960831264226528</v>
      </c>
      <c r="C621" s="1">
        <f>Tool!$E$13</f>
        <v>5.4808572546400471</v>
      </c>
      <c r="D621" s="1">
        <f>Tool!$E$14</f>
        <v>4.3133318604447162</v>
      </c>
      <c r="E621" s="1">
        <f>Tool!$E$15</f>
        <v>2.5387363045571067</v>
      </c>
    </row>
    <row r="622" spans="1:5" x14ac:dyDescent="0.3">
      <c r="A622">
        <v>620</v>
      </c>
      <c r="B622" s="1">
        <f>Tool!$E$12</f>
        <v>5.8960831264226528</v>
      </c>
      <c r="C622" s="1">
        <f>Tool!$E$13</f>
        <v>5.4808572546400471</v>
      </c>
      <c r="D622" s="1">
        <f>Tool!$E$14</f>
        <v>4.3133318604447162</v>
      </c>
      <c r="E622" s="1">
        <f>Tool!$E$15</f>
        <v>2.5387363045571067</v>
      </c>
    </row>
    <row r="623" spans="1:5" x14ac:dyDescent="0.3">
      <c r="A623">
        <v>621</v>
      </c>
      <c r="B623" s="1">
        <f>Tool!$E$12</f>
        <v>5.8960831264226528</v>
      </c>
      <c r="C623" s="1">
        <f>Tool!$E$13</f>
        <v>5.4808572546400471</v>
      </c>
      <c r="D623" s="1">
        <f>Tool!$E$14</f>
        <v>4.3133318604447162</v>
      </c>
      <c r="E623" s="1">
        <f>Tool!$E$15</f>
        <v>2.5387363045571067</v>
      </c>
    </row>
    <row r="624" spans="1:5" x14ac:dyDescent="0.3">
      <c r="A624">
        <v>622</v>
      </c>
      <c r="B624" s="1">
        <f>Tool!$E$12</f>
        <v>5.8960831264226528</v>
      </c>
      <c r="C624" s="1">
        <f>Tool!$E$13</f>
        <v>5.4808572546400471</v>
      </c>
      <c r="D624" s="1">
        <f>Tool!$E$14</f>
        <v>4.3133318604447162</v>
      </c>
      <c r="E624" s="1">
        <f>Tool!$E$15</f>
        <v>2.5387363045571067</v>
      </c>
    </row>
    <row r="625" spans="1:5" x14ac:dyDescent="0.3">
      <c r="A625">
        <v>623</v>
      </c>
      <c r="B625" s="1">
        <f>Tool!$E$12</f>
        <v>5.8960831264226528</v>
      </c>
      <c r="C625" s="1">
        <f>Tool!$E$13</f>
        <v>5.4808572546400471</v>
      </c>
      <c r="D625" s="1">
        <f>Tool!$E$14</f>
        <v>4.3133318604447162</v>
      </c>
      <c r="E625" s="1">
        <f>Tool!$E$15</f>
        <v>2.5387363045571067</v>
      </c>
    </row>
    <row r="626" spans="1:5" x14ac:dyDescent="0.3">
      <c r="A626">
        <v>624</v>
      </c>
      <c r="B626" s="1">
        <f>Tool!$E$12</f>
        <v>5.8960831264226528</v>
      </c>
      <c r="C626" s="1">
        <f>Tool!$E$13</f>
        <v>5.4808572546400471</v>
      </c>
      <c r="D626" s="1">
        <f>Tool!$E$14</f>
        <v>4.3133318604447162</v>
      </c>
      <c r="E626" s="1">
        <f>Tool!$E$15</f>
        <v>2.5387363045571067</v>
      </c>
    </row>
    <row r="627" spans="1:5" x14ac:dyDescent="0.3">
      <c r="A627">
        <v>625</v>
      </c>
      <c r="B627" s="1">
        <f>Tool!$E$12</f>
        <v>5.8960831264226528</v>
      </c>
      <c r="C627" s="1">
        <f>Tool!$E$13</f>
        <v>5.4808572546400471</v>
      </c>
      <c r="D627" s="1">
        <f>Tool!$E$14</f>
        <v>4.3133318604447162</v>
      </c>
      <c r="E627" s="1">
        <f>Tool!$E$15</f>
        <v>2.5387363045571067</v>
      </c>
    </row>
    <row r="628" spans="1:5" x14ac:dyDescent="0.3">
      <c r="A628">
        <v>626</v>
      </c>
      <c r="B628" s="1">
        <f>Tool!$E$12</f>
        <v>5.8960831264226528</v>
      </c>
      <c r="C628" s="1">
        <f>Tool!$E$13</f>
        <v>5.4808572546400471</v>
      </c>
      <c r="D628" s="1">
        <f>Tool!$E$14</f>
        <v>4.3133318604447162</v>
      </c>
      <c r="E628" s="1">
        <f>Tool!$E$15</f>
        <v>2.5387363045571067</v>
      </c>
    </row>
    <row r="629" spans="1:5" x14ac:dyDescent="0.3">
      <c r="A629">
        <v>627</v>
      </c>
      <c r="B629" s="1">
        <f>Tool!$E$12</f>
        <v>5.8960831264226528</v>
      </c>
      <c r="C629" s="1">
        <f>Tool!$E$13</f>
        <v>5.4808572546400471</v>
      </c>
      <c r="D629" s="1">
        <f>Tool!$E$14</f>
        <v>4.3133318604447162</v>
      </c>
      <c r="E629" s="1">
        <f>Tool!$E$15</f>
        <v>2.5387363045571067</v>
      </c>
    </row>
    <row r="630" spans="1:5" x14ac:dyDescent="0.3">
      <c r="A630">
        <v>628</v>
      </c>
      <c r="B630" s="1">
        <f>Tool!$E$12</f>
        <v>5.8960831264226528</v>
      </c>
      <c r="C630" s="1">
        <f>Tool!$E$13</f>
        <v>5.4808572546400471</v>
      </c>
      <c r="D630" s="1">
        <f>Tool!$E$14</f>
        <v>4.3133318604447162</v>
      </c>
      <c r="E630" s="1">
        <f>Tool!$E$15</f>
        <v>2.5387363045571067</v>
      </c>
    </row>
    <row r="631" spans="1:5" x14ac:dyDescent="0.3">
      <c r="A631">
        <v>629</v>
      </c>
      <c r="B631" s="1">
        <f>Tool!$E$12</f>
        <v>5.8960831264226528</v>
      </c>
      <c r="C631" s="1">
        <f>Tool!$E$13</f>
        <v>5.4808572546400471</v>
      </c>
      <c r="D631" s="1">
        <f>Tool!$E$14</f>
        <v>4.3133318604447162</v>
      </c>
      <c r="E631" s="1">
        <f>Tool!$E$15</f>
        <v>2.5387363045571067</v>
      </c>
    </row>
    <row r="632" spans="1:5" x14ac:dyDescent="0.3">
      <c r="A632">
        <v>630</v>
      </c>
      <c r="B632" s="1">
        <f>Tool!$E$12</f>
        <v>5.8960831264226528</v>
      </c>
      <c r="C632" s="1">
        <f>Tool!$E$13</f>
        <v>5.4808572546400471</v>
      </c>
      <c r="D632" s="1">
        <f>Tool!$E$14</f>
        <v>4.3133318604447162</v>
      </c>
      <c r="E632" s="1">
        <f>Tool!$E$15</f>
        <v>2.5387363045571067</v>
      </c>
    </row>
    <row r="633" spans="1:5" x14ac:dyDescent="0.3">
      <c r="A633">
        <v>631</v>
      </c>
      <c r="B633" s="1">
        <f>Tool!$E$12</f>
        <v>5.8960831264226528</v>
      </c>
      <c r="C633" s="1">
        <f>Tool!$E$13</f>
        <v>5.4808572546400471</v>
      </c>
      <c r="D633" s="1">
        <f>Tool!$E$14</f>
        <v>4.3133318604447162</v>
      </c>
      <c r="E633" s="1">
        <f>Tool!$E$15</f>
        <v>2.5387363045571067</v>
      </c>
    </row>
    <row r="634" spans="1:5" x14ac:dyDescent="0.3">
      <c r="A634">
        <v>632</v>
      </c>
      <c r="B634" s="1">
        <f>Tool!$E$12</f>
        <v>5.8960831264226528</v>
      </c>
      <c r="C634" s="1">
        <f>Tool!$E$13</f>
        <v>5.4808572546400471</v>
      </c>
      <c r="D634" s="1">
        <f>Tool!$E$14</f>
        <v>4.3133318604447162</v>
      </c>
      <c r="E634" s="1">
        <f>Tool!$E$15</f>
        <v>2.5387363045571067</v>
      </c>
    </row>
    <row r="635" spans="1:5" x14ac:dyDescent="0.3">
      <c r="A635">
        <v>633</v>
      </c>
      <c r="B635" s="1">
        <f>Tool!$E$12</f>
        <v>5.8960831264226528</v>
      </c>
      <c r="C635" s="1">
        <f>Tool!$E$13</f>
        <v>5.4808572546400471</v>
      </c>
      <c r="D635" s="1">
        <f>Tool!$E$14</f>
        <v>4.3133318604447162</v>
      </c>
      <c r="E635" s="1">
        <f>Tool!$E$15</f>
        <v>2.5387363045571067</v>
      </c>
    </row>
    <row r="636" spans="1:5" x14ac:dyDescent="0.3">
      <c r="A636">
        <v>634</v>
      </c>
      <c r="B636" s="1">
        <f>Tool!$E$12</f>
        <v>5.8960831264226528</v>
      </c>
      <c r="C636" s="1">
        <f>Tool!$E$13</f>
        <v>5.4808572546400471</v>
      </c>
      <c r="D636" s="1">
        <f>Tool!$E$14</f>
        <v>4.3133318604447162</v>
      </c>
      <c r="E636" s="1">
        <f>Tool!$E$15</f>
        <v>2.5387363045571067</v>
      </c>
    </row>
    <row r="637" spans="1:5" x14ac:dyDescent="0.3">
      <c r="A637">
        <v>635</v>
      </c>
      <c r="B637" s="1">
        <f>Tool!$E$12</f>
        <v>5.8960831264226528</v>
      </c>
      <c r="C637" s="1">
        <f>Tool!$E$13</f>
        <v>5.4808572546400471</v>
      </c>
      <c r="D637" s="1">
        <f>Tool!$E$14</f>
        <v>4.3133318604447162</v>
      </c>
      <c r="E637" s="1">
        <f>Tool!$E$15</f>
        <v>2.5387363045571067</v>
      </c>
    </row>
    <row r="638" spans="1:5" x14ac:dyDescent="0.3">
      <c r="A638">
        <v>636</v>
      </c>
      <c r="B638" s="1">
        <f>Tool!$E$12</f>
        <v>5.8960831264226528</v>
      </c>
      <c r="C638" s="1">
        <f>Tool!$E$13</f>
        <v>5.4808572546400471</v>
      </c>
      <c r="D638" s="1">
        <f>Tool!$E$14</f>
        <v>4.3133318604447162</v>
      </c>
      <c r="E638" s="1">
        <f>Tool!$E$15</f>
        <v>2.5387363045571067</v>
      </c>
    </row>
    <row r="639" spans="1:5" x14ac:dyDescent="0.3">
      <c r="A639">
        <v>637</v>
      </c>
      <c r="B639" s="1">
        <f>Tool!$E$12</f>
        <v>5.8960831264226528</v>
      </c>
      <c r="C639" s="1">
        <f>Tool!$E$13</f>
        <v>5.4808572546400471</v>
      </c>
      <c r="D639" s="1">
        <f>Tool!$E$14</f>
        <v>4.3133318604447162</v>
      </c>
      <c r="E639" s="1">
        <f>Tool!$E$15</f>
        <v>2.5387363045571067</v>
      </c>
    </row>
    <row r="640" spans="1:5" x14ac:dyDescent="0.3">
      <c r="A640">
        <v>638</v>
      </c>
      <c r="B640" s="1">
        <f>Tool!$E$12</f>
        <v>5.8960831264226528</v>
      </c>
      <c r="C640" s="1">
        <f>Tool!$E$13</f>
        <v>5.4808572546400471</v>
      </c>
      <c r="D640" s="1">
        <f>Tool!$E$14</f>
        <v>4.3133318604447162</v>
      </c>
      <c r="E640" s="1">
        <f>Tool!$E$15</f>
        <v>2.5387363045571067</v>
      </c>
    </row>
    <row r="641" spans="1:5" x14ac:dyDescent="0.3">
      <c r="A641">
        <v>639</v>
      </c>
      <c r="B641" s="1">
        <f>Tool!$E$12</f>
        <v>5.8960831264226528</v>
      </c>
      <c r="C641" s="1">
        <f>Tool!$E$13</f>
        <v>5.4808572546400471</v>
      </c>
      <c r="D641" s="1">
        <f>Tool!$E$14</f>
        <v>4.3133318604447162</v>
      </c>
      <c r="E641" s="1">
        <f>Tool!$E$15</f>
        <v>2.5387363045571067</v>
      </c>
    </row>
    <row r="642" spans="1:5" x14ac:dyDescent="0.3">
      <c r="A642">
        <v>640</v>
      </c>
      <c r="B642" s="1">
        <f>Tool!$E$12</f>
        <v>5.8960831264226528</v>
      </c>
      <c r="C642" s="1">
        <f>Tool!$E$13</f>
        <v>5.4808572546400471</v>
      </c>
      <c r="D642" s="1">
        <f>Tool!$E$14</f>
        <v>4.3133318604447162</v>
      </c>
      <c r="E642" s="1">
        <f>Tool!$E$15</f>
        <v>2.5387363045571067</v>
      </c>
    </row>
    <row r="643" spans="1:5" x14ac:dyDescent="0.3">
      <c r="A643">
        <v>641</v>
      </c>
      <c r="B643" s="1">
        <f>Tool!$E$12</f>
        <v>5.8960831264226528</v>
      </c>
      <c r="C643" s="1">
        <f>Tool!$E$13</f>
        <v>5.4808572546400471</v>
      </c>
      <c r="D643" s="1">
        <f>Tool!$E$14</f>
        <v>4.3133318604447162</v>
      </c>
      <c r="E643" s="1">
        <f>Tool!$E$15</f>
        <v>2.5387363045571067</v>
      </c>
    </row>
    <row r="644" spans="1:5" x14ac:dyDescent="0.3">
      <c r="A644">
        <v>642</v>
      </c>
      <c r="B644" s="1">
        <f>Tool!$E$12</f>
        <v>5.8960831264226528</v>
      </c>
      <c r="C644" s="1">
        <f>Tool!$E$13</f>
        <v>5.4808572546400471</v>
      </c>
      <c r="D644" s="1">
        <f>Tool!$E$14</f>
        <v>4.3133318604447162</v>
      </c>
      <c r="E644" s="1">
        <f>Tool!$E$15</f>
        <v>2.5387363045571067</v>
      </c>
    </row>
    <row r="645" spans="1:5" x14ac:dyDescent="0.3">
      <c r="A645">
        <v>643</v>
      </c>
      <c r="B645" s="1">
        <f>Tool!$E$12</f>
        <v>5.8960831264226528</v>
      </c>
      <c r="C645" s="1">
        <f>Tool!$E$13</f>
        <v>5.4808572546400471</v>
      </c>
      <c r="D645" s="1">
        <f>Tool!$E$14</f>
        <v>4.3133318604447162</v>
      </c>
      <c r="E645" s="1">
        <f>Tool!$E$15</f>
        <v>2.5387363045571067</v>
      </c>
    </row>
    <row r="646" spans="1:5" x14ac:dyDescent="0.3">
      <c r="A646">
        <v>644</v>
      </c>
      <c r="B646" s="1">
        <f>Tool!$E$12</f>
        <v>5.8960831264226528</v>
      </c>
      <c r="C646" s="1">
        <f>Tool!$E$13</f>
        <v>5.4808572546400471</v>
      </c>
      <c r="D646" s="1">
        <f>Tool!$E$14</f>
        <v>4.3133318604447162</v>
      </c>
      <c r="E646" s="1">
        <f>Tool!$E$15</f>
        <v>2.5387363045571067</v>
      </c>
    </row>
    <row r="647" spans="1:5" x14ac:dyDescent="0.3">
      <c r="A647">
        <v>645</v>
      </c>
      <c r="B647" s="1">
        <f>Tool!$E$12</f>
        <v>5.8960831264226528</v>
      </c>
      <c r="C647" s="1">
        <f>Tool!$E$13</f>
        <v>5.4808572546400471</v>
      </c>
      <c r="D647" s="1">
        <f>Tool!$E$14</f>
        <v>4.3133318604447162</v>
      </c>
      <c r="E647" s="1">
        <f>Tool!$E$15</f>
        <v>2.5387363045571067</v>
      </c>
    </row>
    <row r="648" spans="1:5" x14ac:dyDescent="0.3">
      <c r="A648">
        <v>646</v>
      </c>
      <c r="B648" s="1">
        <f>Tool!$E$12</f>
        <v>5.8960831264226528</v>
      </c>
      <c r="C648" s="1">
        <f>Tool!$E$13</f>
        <v>5.4808572546400471</v>
      </c>
      <c r="D648" s="1">
        <f>Tool!$E$14</f>
        <v>4.3133318604447162</v>
      </c>
      <c r="E648" s="1">
        <f>Tool!$E$15</f>
        <v>2.5387363045571067</v>
      </c>
    </row>
    <row r="649" spans="1:5" x14ac:dyDescent="0.3">
      <c r="A649">
        <v>647</v>
      </c>
      <c r="B649" s="1">
        <f>Tool!$E$12</f>
        <v>5.8960831264226528</v>
      </c>
      <c r="C649" s="1">
        <f>Tool!$E$13</f>
        <v>5.4808572546400471</v>
      </c>
      <c r="D649" s="1">
        <f>Tool!$E$14</f>
        <v>4.3133318604447162</v>
      </c>
      <c r="E649" s="1">
        <f>Tool!$E$15</f>
        <v>2.5387363045571067</v>
      </c>
    </row>
    <row r="650" spans="1:5" x14ac:dyDescent="0.3">
      <c r="A650">
        <v>648</v>
      </c>
      <c r="B650" s="1">
        <f>Tool!$E$12</f>
        <v>5.8960831264226528</v>
      </c>
      <c r="C650" s="1">
        <f>Tool!$E$13</f>
        <v>5.4808572546400471</v>
      </c>
      <c r="D650" s="1">
        <f>Tool!$E$14</f>
        <v>4.3133318604447162</v>
      </c>
      <c r="E650" s="1">
        <f>Tool!$E$15</f>
        <v>2.5387363045571067</v>
      </c>
    </row>
    <row r="651" spans="1:5" x14ac:dyDescent="0.3">
      <c r="A651">
        <v>649</v>
      </c>
      <c r="B651" s="1">
        <f>Tool!$E$12</f>
        <v>5.8960831264226528</v>
      </c>
      <c r="C651" s="1">
        <f>Tool!$E$13</f>
        <v>5.4808572546400471</v>
      </c>
      <c r="D651" s="1">
        <f>Tool!$E$14</f>
        <v>4.3133318604447162</v>
      </c>
      <c r="E651" s="1">
        <f>Tool!$E$15</f>
        <v>2.5387363045571067</v>
      </c>
    </row>
    <row r="652" spans="1:5" x14ac:dyDescent="0.3">
      <c r="A652">
        <v>650</v>
      </c>
      <c r="B652" s="1">
        <f>Tool!$E$12</f>
        <v>5.8960831264226528</v>
      </c>
      <c r="C652" s="1">
        <f>Tool!$E$13</f>
        <v>5.4808572546400471</v>
      </c>
      <c r="D652" s="1">
        <f>Tool!$E$14</f>
        <v>4.3133318604447162</v>
      </c>
      <c r="E652" s="1">
        <f>Tool!$E$15</f>
        <v>2.5387363045571067</v>
      </c>
    </row>
    <row r="653" spans="1:5" x14ac:dyDescent="0.3">
      <c r="A653">
        <v>651</v>
      </c>
      <c r="B653" s="1">
        <f>Tool!$E$12</f>
        <v>5.8960831264226528</v>
      </c>
      <c r="C653" s="1">
        <f>Tool!$E$13</f>
        <v>5.4808572546400471</v>
      </c>
      <c r="D653" s="1">
        <f>Tool!$E$14</f>
        <v>4.3133318604447162</v>
      </c>
      <c r="E653" s="1">
        <f>Tool!$E$15</f>
        <v>2.5387363045571067</v>
      </c>
    </row>
    <row r="654" spans="1:5" x14ac:dyDescent="0.3">
      <c r="A654">
        <v>652</v>
      </c>
      <c r="B654" s="1">
        <f>Tool!$E$12</f>
        <v>5.8960831264226528</v>
      </c>
      <c r="C654" s="1">
        <f>Tool!$E$13</f>
        <v>5.4808572546400471</v>
      </c>
      <c r="D654" s="1">
        <f>Tool!$E$14</f>
        <v>4.3133318604447162</v>
      </c>
      <c r="E654" s="1">
        <f>Tool!$E$15</f>
        <v>2.5387363045571067</v>
      </c>
    </row>
    <row r="655" spans="1:5" x14ac:dyDescent="0.3">
      <c r="A655">
        <v>653</v>
      </c>
      <c r="B655" s="1">
        <f>Tool!$E$12</f>
        <v>5.8960831264226528</v>
      </c>
      <c r="C655" s="1">
        <f>Tool!$E$13</f>
        <v>5.4808572546400471</v>
      </c>
      <c r="D655" s="1">
        <f>Tool!$E$14</f>
        <v>4.3133318604447162</v>
      </c>
      <c r="E655" s="1">
        <f>Tool!$E$15</f>
        <v>2.5387363045571067</v>
      </c>
    </row>
    <row r="656" spans="1:5" x14ac:dyDescent="0.3">
      <c r="A656">
        <v>654</v>
      </c>
      <c r="B656" s="1">
        <f>Tool!$E$12</f>
        <v>5.8960831264226528</v>
      </c>
      <c r="C656" s="1">
        <f>Tool!$E$13</f>
        <v>5.4808572546400471</v>
      </c>
      <c r="D656" s="1">
        <f>Tool!$E$14</f>
        <v>4.3133318604447162</v>
      </c>
      <c r="E656" s="1">
        <f>Tool!$E$15</f>
        <v>2.5387363045571067</v>
      </c>
    </row>
    <row r="657" spans="1:5" x14ac:dyDescent="0.3">
      <c r="A657">
        <v>655</v>
      </c>
      <c r="B657" s="1">
        <f>Tool!$E$12</f>
        <v>5.8960831264226528</v>
      </c>
      <c r="C657" s="1">
        <f>Tool!$E$13</f>
        <v>5.4808572546400471</v>
      </c>
      <c r="D657" s="1">
        <f>Tool!$E$14</f>
        <v>4.3133318604447162</v>
      </c>
      <c r="E657" s="1">
        <f>Tool!$E$15</f>
        <v>2.5387363045571067</v>
      </c>
    </row>
    <row r="658" spans="1:5" x14ac:dyDescent="0.3">
      <c r="A658">
        <v>656</v>
      </c>
      <c r="B658" s="1">
        <f>Tool!$E$12</f>
        <v>5.8960831264226528</v>
      </c>
      <c r="C658" s="1">
        <f>Tool!$E$13</f>
        <v>5.4808572546400471</v>
      </c>
      <c r="D658" s="1">
        <f>Tool!$E$14</f>
        <v>4.3133318604447162</v>
      </c>
      <c r="E658" s="1">
        <f>Tool!$E$15</f>
        <v>2.5387363045571067</v>
      </c>
    </row>
    <row r="659" spans="1:5" x14ac:dyDescent="0.3">
      <c r="A659">
        <v>657</v>
      </c>
      <c r="B659" s="1">
        <f>Tool!$E$12</f>
        <v>5.8960831264226528</v>
      </c>
      <c r="C659" s="1">
        <f>Tool!$E$13</f>
        <v>5.4808572546400471</v>
      </c>
      <c r="D659" s="1">
        <f>Tool!$E$14</f>
        <v>4.3133318604447162</v>
      </c>
      <c r="E659" s="1">
        <f>Tool!$E$15</f>
        <v>2.5387363045571067</v>
      </c>
    </row>
    <row r="660" spans="1:5" x14ac:dyDescent="0.3">
      <c r="A660">
        <v>658</v>
      </c>
      <c r="B660" s="1">
        <f>Tool!$E$12</f>
        <v>5.8960831264226528</v>
      </c>
      <c r="C660" s="1">
        <f>Tool!$E$13</f>
        <v>5.4808572546400471</v>
      </c>
      <c r="D660" s="1">
        <f>Tool!$E$14</f>
        <v>4.3133318604447162</v>
      </c>
      <c r="E660" s="1">
        <f>Tool!$E$15</f>
        <v>2.5387363045571067</v>
      </c>
    </row>
    <row r="661" spans="1:5" x14ac:dyDescent="0.3">
      <c r="A661">
        <v>659</v>
      </c>
      <c r="B661" s="1">
        <f>Tool!$E$12</f>
        <v>5.8960831264226528</v>
      </c>
      <c r="C661" s="1">
        <f>Tool!$E$13</f>
        <v>5.4808572546400471</v>
      </c>
      <c r="D661" s="1">
        <f>Tool!$E$14</f>
        <v>4.3133318604447162</v>
      </c>
      <c r="E661" s="1">
        <f>Tool!$E$15</f>
        <v>2.5387363045571067</v>
      </c>
    </row>
    <row r="662" spans="1:5" x14ac:dyDescent="0.3">
      <c r="A662">
        <v>660</v>
      </c>
      <c r="B662" s="1">
        <f>Tool!$E$12</f>
        <v>5.8960831264226528</v>
      </c>
      <c r="C662" s="1">
        <f>Tool!$E$13</f>
        <v>5.4808572546400471</v>
      </c>
      <c r="D662" s="1">
        <f>Tool!$E$14</f>
        <v>4.3133318604447162</v>
      </c>
      <c r="E662" s="1">
        <f>Tool!$E$15</f>
        <v>2.5387363045571067</v>
      </c>
    </row>
    <row r="663" spans="1:5" x14ac:dyDescent="0.3">
      <c r="A663">
        <v>661</v>
      </c>
      <c r="B663" s="1">
        <f>Tool!$E$12</f>
        <v>5.8960831264226528</v>
      </c>
      <c r="C663" s="1">
        <f>Tool!$E$13</f>
        <v>5.4808572546400471</v>
      </c>
      <c r="D663" s="1">
        <f>Tool!$E$14</f>
        <v>4.3133318604447162</v>
      </c>
      <c r="E663" s="1">
        <f>Tool!$E$15</f>
        <v>2.5387363045571067</v>
      </c>
    </row>
    <row r="664" spans="1:5" x14ac:dyDescent="0.3">
      <c r="A664">
        <v>662</v>
      </c>
      <c r="B664" s="1">
        <f>Tool!$E$12</f>
        <v>5.8960831264226528</v>
      </c>
      <c r="C664" s="1">
        <f>Tool!$E$13</f>
        <v>5.4808572546400471</v>
      </c>
      <c r="D664" s="1">
        <f>Tool!$E$14</f>
        <v>4.3133318604447162</v>
      </c>
      <c r="E664" s="1">
        <f>Tool!$E$15</f>
        <v>2.5387363045571067</v>
      </c>
    </row>
    <row r="665" spans="1:5" x14ac:dyDescent="0.3">
      <c r="A665">
        <v>663</v>
      </c>
      <c r="B665" s="1">
        <f>Tool!$E$12</f>
        <v>5.8960831264226528</v>
      </c>
      <c r="C665" s="1">
        <f>Tool!$E$13</f>
        <v>5.4808572546400471</v>
      </c>
      <c r="D665" s="1">
        <f>Tool!$E$14</f>
        <v>4.3133318604447162</v>
      </c>
      <c r="E665" s="1">
        <f>Tool!$E$15</f>
        <v>2.5387363045571067</v>
      </c>
    </row>
    <row r="666" spans="1:5" x14ac:dyDescent="0.3">
      <c r="A666">
        <v>664</v>
      </c>
      <c r="B666" s="1">
        <f>Tool!$E$12</f>
        <v>5.8960831264226528</v>
      </c>
      <c r="C666" s="1">
        <f>Tool!$E$13</f>
        <v>5.4808572546400471</v>
      </c>
      <c r="D666" s="1">
        <f>Tool!$E$14</f>
        <v>4.3133318604447162</v>
      </c>
      <c r="E666" s="1">
        <f>Tool!$E$15</f>
        <v>2.5387363045571067</v>
      </c>
    </row>
    <row r="667" spans="1:5" x14ac:dyDescent="0.3">
      <c r="A667">
        <v>665</v>
      </c>
      <c r="B667" s="1">
        <f>Tool!$E$12</f>
        <v>5.8960831264226528</v>
      </c>
      <c r="C667" s="1">
        <f>Tool!$E$13</f>
        <v>5.4808572546400471</v>
      </c>
      <c r="D667" s="1">
        <f>Tool!$E$14</f>
        <v>4.3133318604447162</v>
      </c>
      <c r="E667" s="1">
        <f>Tool!$E$15</f>
        <v>2.5387363045571067</v>
      </c>
    </row>
    <row r="668" spans="1:5" x14ac:dyDescent="0.3">
      <c r="A668">
        <v>666</v>
      </c>
      <c r="B668" s="1">
        <f>Tool!$E$12</f>
        <v>5.8960831264226528</v>
      </c>
      <c r="C668" s="1">
        <f>Tool!$E$13</f>
        <v>5.4808572546400471</v>
      </c>
      <c r="D668" s="1">
        <f>Tool!$E$14</f>
        <v>4.3133318604447162</v>
      </c>
      <c r="E668" s="1">
        <f>Tool!$E$15</f>
        <v>2.5387363045571067</v>
      </c>
    </row>
    <row r="669" spans="1:5" x14ac:dyDescent="0.3">
      <c r="A669">
        <v>667</v>
      </c>
      <c r="B669" s="1">
        <f>Tool!$E$12</f>
        <v>5.8960831264226528</v>
      </c>
      <c r="C669" s="1">
        <f>Tool!$E$13</f>
        <v>5.4808572546400471</v>
      </c>
      <c r="D669" s="1">
        <f>Tool!$E$14</f>
        <v>4.3133318604447162</v>
      </c>
      <c r="E669" s="1">
        <f>Tool!$E$15</f>
        <v>2.5387363045571067</v>
      </c>
    </row>
    <row r="670" spans="1:5" x14ac:dyDescent="0.3">
      <c r="A670">
        <v>668</v>
      </c>
      <c r="B670" s="1">
        <f>Tool!$E$12</f>
        <v>5.8960831264226528</v>
      </c>
      <c r="C670" s="1">
        <f>Tool!$E$13</f>
        <v>5.4808572546400471</v>
      </c>
      <c r="D670" s="1">
        <f>Tool!$E$14</f>
        <v>4.3133318604447162</v>
      </c>
      <c r="E670" s="1">
        <f>Tool!$E$15</f>
        <v>2.5387363045571067</v>
      </c>
    </row>
    <row r="671" spans="1:5" x14ac:dyDescent="0.3">
      <c r="A671">
        <v>669</v>
      </c>
      <c r="B671" s="1">
        <f>Tool!$E$12</f>
        <v>5.8960831264226528</v>
      </c>
      <c r="C671" s="1">
        <f>Tool!$E$13</f>
        <v>5.4808572546400471</v>
      </c>
      <c r="D671" s="1">
        <f>Tool!$E$14</f>
        <v>4.3133318604447162</v>
      </c>
      <c r="E671" s="1">
        <f>Tool!$E$15</f>
        <v>2.5387363045571067</v>
      </c>
    </row>
    <row r="672" spans="1:5" x14ac:dyDescent="0.3">
      <c r="A672">
        <v>670</v>
      </c>
      <c r="B672" s="1">
        <f>Tool!$E$12</f>
        <v>5.8960831264226528</v>
      </c>
      <c r="C672" s="1">
        <f>Tool!$E$13</f>
        <v>5.4808572546400471</v>
      </c>
      <c r="D672" s="1">
        <f>Tool!$E$14</f>
        <v>4.3133318604447162</v>
      </c>
      <c r="E672" s="1">
        <f>Tool!$E$15</f>
        <v>2.5387363045571067</v>
      </c>
    </row>
    <row r="673" spans="1:5" x14ac:dyDescent="0.3">
      <c r="A673">
        <v>671</v>
      </c>
      <c r="B673" s="1">
        <f>Tool!$E$12</f>
        <v>5.8960831264226528</v>
      </c>
      <c r="C673" s="1">
        <f>Tool!$E$13</f>
        <v>5.4808572546400471</v>
      </c>
      <c r="D673" s="1">
        <f>Tool!$E$14</f>
        <v>4.3133318604447162</v>
      </c>
      <c r="E673" s="1">
        <f>Tool!$E$15</f>
        <v>2.5387363045571067</v>
      </c>
    </row>
    <row r="674" spans="1:5" x14ac:dyDescent="0.3">
      <c r="A674">
        <v>672</v>
      </c>
      <c r="B674" s="1">
        <f>Tool!$E$12</f>
        <v>5.8960831264226528</v>
      </c>
      <c r="C674" s="1">
        <f>Tool!$E$13</f>
        <v>5.4808572546400471</v>
      </c>
      <c r="D674" s="1">
        <f>Tool!$E$14</f>
        <v>4.3133318604447162</v>
      </c>
      <c r="E674" s="1">
        <f>Tool!$E$15</f>
        <v>2.5387363045571067</v>
      </c>
    </row>
    <row r="675" spans="1:5" x14ac:dyDescent="0.3">
      <c r="A675">
        <v>673</v>
      </c>
      <c r="B675" s="1">
        <f>Tool!$E$12</f>
        <v>5.8960831264226528</v>
      </c>
      <c r="C675" s="1">
        <f>Tool!$E$13</f>
        <v>5.4808572546400471</v>
      </c>
      <c r="D675" s="1">
        <f>Tool!$E$14</f>
        <v>4.3133318604447162</v>
      </c>
      <c r="E675" s="1">
        <f>Tool!$E$15</f>
        <v>2.5387363045571067</v>
      </c>
    </row>
    <row r="676" spans="1:5" x14ac:dyDescent="0.3">
      <c r="A676">
        <v>674</v>
      </c>
      <c r="B676" s="1">
        <f>Tool!$E$12</f>
        <v>5.8960831264226528</v>
      </c>
      <c r="C676" s="1">
        <f>Tool!$E$13</f>
        <v>5.4808572546400471</v>
      </c>
      <c r="D676" s="1">
        <f>Tool!$E$14</f>
        <v>4.3133318604447162</v>
      </c>
      <c r="E676" s="1">
        <f>Tool!$E$15</f>
        <v>2.5387363045571067</v>
      </c>
    </row>
    <row r="677" spans="1:5" x14ac:dyDescent="0.3">
      <c r="A677">
        <v>675</v>
      </c>
      <c r="B677" s="1">
        <f>Tool!$E$12</f>
        <v>5.8960831264226528</v>
      </c>
      <c r="C677" s="1">
        <f>Tool!$E$13</f>
        <v>5.4808572546400471</v>
      </c>
      <c r="D677" s="1">
        <f>Tool!$E$14</f>
        <v>4.3133318604447162</v>
      </c>
      <c r="E677" s="1">
        <f>Tool!$E$15</f>
        <v>2.5387363045571067</v>
      </c>
    </row>
    <row r="678" spans="1:5" x14ac:dyDescent="0.3">
      <c r="A678">
        <v>676</v>
      </c>
      <c r="B678" s="1">
        <f>Tool!$E$12</f>
        <v>5.8960831264226528</v>
      </c>
      <c r="C678" s="1">
        <f>Tool!$E$13</f>
        <v>5.4808572546400471</v>
      </c>
      <c r="D678" s="1">
        <f>Tool!$E$14</f>
        <v>4.3133318604447162</v>
      </c>
      <c r="E678" s="1">
        <f>Tool!$E$15</f>
        <v>2.5387363045571067</v>
      </c>
    </row>
    <row r="679" spans="1:5" x14ac:dyDescent="0.3">
      <c r="A679">
        <v>677</v>
      </c>
      <c r="B679" s="1">
        <f>Tool!$E$12</f>
        <v>5.8960831264226528</v>
      </c>
      <c r="C679" s="1">
        <f>Tool!$E$13</f>
        <v>5.4808572546400471</v>
      </c>
      <c r="D679" s="1">
        <f>Tool!$E$14</f>
        <v>4.3133318604447162</v>
      </c>
      <c r="E679" s="1">
        <f>Tool!$E$15</f>
        <v>2.5387363045571067</v>
      </c>
    </row>
    <row r="680" spans="1:5" x14ac:dyDescent="0.3">
      <c r="A680">
        <v>678</v>
      </c>
      <c r="B680" s="1">
        <f>Tool!$E$12</f>
        <v>5.8960831264226528</v>
      </c>
      <c r="C680" s="1">
        <f>Tool!$E$13</f>
        <v>5.4808572546400471</v>
      </c>
      <c r="D680" s="1">
        <f>Tool!$E$14</f>
        <v>4.3133318604447162</v>
      </c>
      <c r="E680" s="1">
        <f>Tool!$E$15</f>
        <v>2.5387363045571067</v>
      </c>
    </row>
    <row r="681" spans="1:5" x14ac:dyDescent="0.3">
      <c r="A681">
        <v>679</v>
      </c>
      <c r="B681" s="1">
        <f>Tool!$E$12</f>
        <v>5.8960831264226528</v>
      </c>
      <c r="C681" s="1">
        <f>Tool!$E$13</f>
        <v>5.4808572546400471</v>
      </c>
      <c r="D681" s="1">
        <f>Tool!$E$14</f>
        <v>4.3133318604447162</v>
      </c>
      <c r="E681" s="1">
        <f>Tool!$E$15</f>
        <v>2.5387363045571067</v>
      </c>
    </row>
    <row r="682" spans="1:5" x14ac:dyDescent="0.3">
      <c r="A682">
        <v>680</v>
      </c>
      <c r="B682" s="1">
        <f>Tool!$E$12</f>
        <v>5.8960831264226528</v>
      </c>
      <c r="C682" s="1">
        <f>Tool!$E$13</f>
        <v>5.4808572546400471</v>
      </c>
      <c r="D682" s="1">
        <f>Tool!$E$14</f>
        <v>4.3133318604447162</v>
      </c>
      <c r="E682" s="1">
        <f>Tool!$E$15</f>
        <v>2.5387363045571067</v>
      </c>
    </row>
    <row r="683" spans="1:5" x14ac:dyDescent="0.3">
      <c r="A683">
        <v>681</v>
      </c>
      <c r="B683" s="1">
        <f>Tool!$E$12</f>
        <v>5.8960831264226528</v>
      </c>
      <c r="C683" s="1">
        <f>Tool!$E$13</f>
        <v>5.4808572546400471</v>
      </c>
      <c r="D683" s="1">
        <f>Tool!$E$14</f>
        <v>4.3133318604447162</v>
      </c>
      <c r="E683" s="1">
        <f>Tool!$E$15</f>
        <v>2.5387363045571067</v>
      </c>
    </row>
    <row r="684" spans="1:5" x14ac:dyDescent="0.3">
      <c r="A684">
        <v>682</v>
      </c>
      <c r="B684" s="1">
        <f>Tool!$E$12</f>
        <v>5.8960831264226528</v>
      </c>
      <c r="C684" s="1">
        <f>Tool!$E$13</f>
        <v>5.4808572546400471</v>
      </c>
      <c r="D684" s="1">
        <f>Tool!$E$14</f>
        <v>4.3133318604447162</v>
      </c>
      <c r="E684" s="1">
        <f>Tool!$E$15</f>
        <v>2.5387363045571067</v>
      </c>
    </row>
    <row r="685" spans="1:5" x14ac:dyDescent="0.3">
      <c r="A685">
        <v>683</v>
      </c>
      <c r="B685" s="1">
        <f>Tool!$E$12</f>
        <v>5.8960831264226528</v>
      </c>
      <c r="C685" s="1">
        <f>Tool!$E$13</f>
        <v>5.4808572546400471</v>
      </c>
      <c r="D685" s="1">
        <f>Tool!$E$14</f>
        <v>4.3133318604447162</v>
      </c>
      <c r="E685" s="1">
        <f>Tool!$E$15</f>
        <v>2.5387363045571067</v>
      </c>
    </row>
    <row r="686" spans="1:5" x14ac:dyDescent="0.3">
      <c r="A686">
        <v>684</v>
      </c>
      <c r="B686" s="1">
        <f>Tool!$E$12</f>
        <v>5.8960831264226528</v>
      </c>
      <c r="C686" s="1">
        <f>Tool!$E$13</f>
        <v>5.4808572546400471</v>
      </c>
      <c r="D686" s="1">
        <f>Tool!$E$14</f>
        <v>4.3133318604447162</v>
      </c>
      <c r="E686" s="1">
        <f>Tool!$E$15</f>
        <v>2.5387363045571067</v>
      </c>
    </row>
    <row r="687" spans="1:5" x14ac:dyDescent="0.3">
      <c r="A687">
        <v>685</v>
      </c>
      <c r="B687" s="1">
        <f>Tool!$E$12</f>
        <v>5.8960831264226528</v>
      </c>
      <c r="C687" s="1">
        <f>Tool!$E$13</f>
        <v>5.4808572546400471</v>
      </c>
      <c r="D687" s="1">
        <f>Tool!$E$14</f>
        <v>4.3133318604447162</v>
      </c>
      <c r="E687" s="1">
        <f>Tool!$E$15</f>
        <v>2.5387363045571067</v>
      </c>
    </row>
    <row r="688" spans="1:5" x14ac:dyDescent="0.3">
      <c r="A688">
        <v>686</v>
      </c>
      <c r="B688" s="1">
        <f>Tool!$E$12</f>
        <v>5.8960831264226528</v>
      </c>
      <c r="C688" s="1">
        <f>Tool!$E$13</f>
        <v>5.4808572546400471</v>
      </c>
      <c r="D688" s="1">
        <f>Tool!$E$14</f>
        <v>4.3133318604447162</v>
      </c>
      <c r="E688" s="1">
        <f>Tool!$E$15</f>
        <v>2.5387363045571067</v>
      </c>
    </row>
    <row r="689" spans="1:5" x14ac:dyDescent="0.3">
      <c r="A689">
        <v>687</v>
      </c>
      <c r="B689" s="1">
        <f>Tool!$E$12</f>
        <v>5.8960831264226528</v>
      </c>
      <c r="C689" s="1">
        <f>Tool!$E$13</f>
        <v>5.4808572546400471</v>
      </c>
      <c r="D689" s="1">
        <f>Tool!$E$14</f>
        <v>4.3133318604447162</v>
      </c>
      <c r="E689" s="1">
        <f>Tool!$E$15</f>
        <v>2.5387363045571067</v>
      </c>
    </row>
    <row r="690" spans="1:5" x14ac:dyDescent="0.3">
      <c r="A690">
        <v>688</v>
      </c>
      <c r="B690" s="1">
        <f>Tool!$E$12</f>
        <v>5.8960831264226528</v>
      </c>
      <c r="C690" s="1">
        <f>Tool!$E$13</f>
        <v>5.4808572546400471</v>
      </c>
      <c r="D690" s="1">
        <f>Tool!$E$14</f>
        <v>4.3133318604447162</v>
      </c>
      <c r="E690" s="1">
        <f>Tool!$E$15</f>
        <v>2.5387363045571067</v>
      </c>
    </row>
    <row r="691" spans="1:5" x14ac:dyDescent="0.3">
      <c r="A691">
        <v>689</v>
      </c>
      <c r="B691" s="1">
        <f>Tool!$E$12</f>
        <v>5.8960831264226528</v>
      </c>
      <c r="C691" s="1">
        <f>Tool!$E$13</f>
        <v>5.4808572546400471</v>
      </c>
      <c r="D691" s="1">
        <f>Tool!$E$14</f>
        <v>4.3133318604447162</v>
      </c>
      <c r="E691" s="1">
        <f>Tool!$E$15</f>
        <v>2.5387363045571067</v>
      </c>
    </row>
    <row r="692" spans="1:5" x14ac:dyDescent="0.3">
      <c r="A692">
        <v>690</v>
      </c>
      <c r="B692" s="1">
        <f>Tool!$E$12</f>
        <v>5.8960831264226528</v>
      </c>
      <c r="C692" s="1">
        <f>Tool!$E$13</f>
        <v>5.4808572546400471</v>
      </c>
      <c r="D692" s="1">
        <f>Tool!$E$14</f>
        <v>4.3133318604447162</v>
      </c>
      <c r="E692" s="1">
        <f>Tool!$E$15</f>
        <v>2.5387363045571067</v>
      </c>
    </row>
    <row r="693" spans="1:5" x14ac:dyDescent="0.3">
      <c r="A693">
        <v>691</v>
      </c>
      <c r="B693" s="1">
        <f>Tool!$E$12</f>
        <v>5.8960831264226528</v>
      </c>
      <c r="C693" s="1">
        <f>Tool!$E$13</f>
        <v>5.4808572546400471</v>
      </c>
      <c r="D693" s="1">
        <f>Tool!$E$14</f>
        <v>4.3133318604447162</v>
      </c>
      <c r="E693" s="1">
        <f>Tool!$E$15</f>
        <v>2.5387363045571067</v>
      </c>
    </row>
    <row r="694" spans="1:5" x14ac:dyDescent="0.3">
      <c r="A694">
        <v>692</v>
      </c>
      <c r="B694" s="1">
        <f>Tool!$E$12</f>
        <v>5.8960831264226528</v>
      </c>
      <c r="C694" s="1">
        <f>Tool!$E$13</f>
        <v>5.4808572546400471</v>
      </c>
      <c r="D694" s="1">
        <f>Tool!$E$14</f>
        <v>4.3133318604447162</v>
      </c>
      <c r="E694" s="1">
        <f>Tool!$E$15</f>
        <v>2.5387363045571067</v>
      </c>
    </row>
    <row r="695" spans="1:5" x14ac:dyDescent="0.3">
      <c r="A695">
        <v>693</v>
      </c>
      <c r="B695" s="1">
        <f>Tool!$E$12</f>
        <v>5.8960831264226528</v>
      </c>
      <c r="C695" s="1">
        <f>Tool!$E$13</f>
        <v>5.4808572546400471</v>
      </c>
      <c r="D695" s="1">
        <f>Tool!$E$14</f>
        <v>4.3133318604447162</v>
      </c>
      <c r="E695" s="1">
        <f>Tool!$E$15</f>
        <v>2.5387363045571067</v>
      </c>
    </row>
    <row r="696" spans="1:5" x14ac:dyDescent="0.3">
      <c r="A696">
        <v>694</v>
      </c>
      <c r="B696" s="1">
        <f>Tool!$E$12</f>
        <v>5.8960831264226528</v>
      </c>
      <c r="C696" s="1">
        <f>Tool!$E$13</f>
        <v>5.4808572546400471</v>
      </c>
      <c r="D696" s="1">
        <f>Tool!$E$14</f>
        <v>4.3133318604447162</v>
      </c>
      <c r="E696" s="1">
        <f>Tool!$E$15</f>
        <v>2.5387363045571067</v>
      </c>
    </row>
    <row r="697" spans="1:5" x14ac:dyDescent="0.3">
      <c r="A697">
        <v>695</v>
      </c>
      <c r="B697" s="1">
        <f>Tool!$E$12</f>
        <v>5.8960831264226528</v>
      </c>
      <c r="C697" s="1">
        <f>Tool!$E$13</f>
        <v>5.4808572546400471</v>
      </c>
      <c r="D697" s="1">
        <f>Tool!$E$14</f>
        <v>4.3133318604447162</v>
      </c>
      <c r="E697" s="1">
        <f>Tool!$E$15</f>
        <v>2.5387363045571067</v>
      </c>
    </row>
    <row r="698" spans="1:5" x14ac:dyDescent="0.3">
      <c r="A698">
        <v>696</v>
      </c>
      <c r="B698" s="1">
        <f>Tool!$E$12</f>
        <v>5.8960831264226528</v>
      </c>
      <c r="C698" s="1">
        <f>Tool!$E$13</f>
        <v>5.4808572546400471</v>
      </c>
      <c r="D698" s="1">
        <f>Tool!$E$14</f>
        <v>4.3133318604447162</v>
      </c>
      <c r="E698" s="1">
        <f>Tool!$E$15</f>
        <v>2.5387363045571067</v>
      </c>
    </row>
    <row r="699" spans="1:5" x14ac:dyDescent="0.3">
      <c r="A699">
        <v>697</v>
      </c>
      <c r="B699" s="1">
        <f>Tool!$E$12</f>
        <v>5.8960831264226528</v>
      </c>
      <c r="C699" s="1">
        <f>Tool!$E$13</f>
        <v>5.4808572546400471</v>
      </c>
      <c r="D699" s="1">
        <f>Tool!$E$14</f>
        <v>4.3133318604447162</v>
      </c>
      <c r="E699" s="1">
        <f>Tool!$E$15</f>
        <v>2.5387363045571067</v>
      </c>
    </row>
    <row r="700" spans="1:5" x14ac:dyDescent="0.3">
      <c r="A700">
        <v>698</v>
      </c>
      <c r="B700" s="1">
        <f>Tool!$E$12</f>
        <v>5.8960831264226528</v>
      </c>
      <c r="C700" s="1">
        <f>Tool!$E$13</f>
        <v>5.4808572546400471</v>
      </c>
      <c r="D700" s="1">
        <f>Tool!$E$14</f>
        <v>4.3133318604447162</v>
      </c>
      <c r="E700" s="1">
        <f>Tool!$E$15</f>
        <v>2.5387363045571067</v>
      </c>
    </row>
    <row r="701" spans="1:5" x14ac:dyDescent="0.3">
      <c r="A701">
        <v>699</v>
      </c>
      <c r="B701" s="1">
        <f>Tool!$E$12</f>
        <v>5.8960831264226528</v>
      </c>
      <c r="C701" s="1">
        <f>Tool!$E$13</f>
        <v>5.4808572546400471</v>
      </c>
      <c r="D701" s="1">
        <f>Tool!$E$14</f>
        <v>4.3133318604447162</v>
      </c>
      <c r="E701" s="1">
        <f>Tool!$E$15</f>
        <v>2.5387363045571067</v>
      </c>
    </row>
    <row r="702" spans="1:5" x14ac:dyDescent="0.3">
      <c r="A702">
        <v>700</v>
      </c>
      <c r="B702" s="1">
        <f>Tool!$E$12</f>
        <v>5.8960831264226528</v>
      </c>
      <c r="C702" s="1">
        <f>Tool!$E$13</f>
        <v>5.4808572546400471</v>
      </c>
      <c r="D702" s="1">
        <f>Tool!$E$14</f>
        <v>4.3133318604447162</v>
      </c>
      <c r="E702" s="1">
        <f>Tool!$E$15</f>
        <v>2.5387363045571067</v>
      </c>
    </row>
    <row r="703" spans="1:5" x14ac:dyDescent="0.3">
      <c r="A703">
        <v>701</v>
      </c>
      <c r="B703" s="1">
        <f>Tool!$E$12</f>
        <v>5.8960831264226528</v>
      </c>
      <c r="C703" s="1">
        <f>Tool!$E$13</f>
        <v>5.4808572546400471</v>
      </c>
      <c r="D703" s="1">
        <f>Tool!$E$14</f>
        <v>4.3133318604447162</v>
      </c>
      <c r="E703" s="1">
        <f>Tool!$E$15</f>
        <v>2.5387363045571067</v>
      </c>
    </row>
    <row r="704" spans="1:5" x14ac:dyDescent="0.3">
      <c r="A704">
        <v>702</v>
      </c>
      <c r="B704" s="1">
        <f>Tool!$E$12</f>
        <v>5.8960831264226528</v>
      </c>
      <c r="C704" s="1">
        <f>Tool!$E$13</f>
        <v>5.4808572546400471</v>
      </c>
      <c r="D704" s="1">
        <f>Tool!$E$14</f>
        <v>4.3133318604447162</v>
      </c>
      <c r="E704" s="1">
        <f>Tool!$E$15</f>
        <v>2.5387363045571067</v>
      </c>
    </row>
    <row r="705" spans="1:5" x14ac:dyDescent="0.3">
      <c r="A705">
        <v>703</v>
      </c>
      <c r="B705" s="1">
        <f>Tool!$E$12</f>
        <v>5.8960831264226528</v>
      </c>
      <c r="C705" s="1">
        <f>Tool!$E$13</f>
        <v>5.4808572546400471</v>
      </c>
      <c r="D705" s="1">
        <f>Tool!$E$14</f>
        <v>4.3133318604447162</v>
      </c>
      <c r="E705" s="1">
        <f>Tool!$E$15</f>
        <v>2.5387363045571067</v>
      </c>
    </row>
    <row r="706" spans="1:5" x14ac:dyDescent="0.3">
      <c r="A706">
        <v>704</v>
      </c>
      <c r="B706" s="1">
        <f>Tool!$E$12</f>
        <v>5.8960831264226528</v>
      </c>
      <c r="C706" s="1">
        <f>Tool!$E$13</f>
        <v>5.4808572546400471</v>
      </c>
      <c r="D706" s="1">
        <f>Tool!$E$14</f>
        <v>4.3133318604447162</v>
      </c>
      <c r="E706" s="1">
        <f>Tool!$E$15</f>
        <v>2.5387363045571067</v>
      </c>
    </row>
    <row r="707" spans="1:5" x14ac:dyDescent="0.3">
      <c r="A707">
        <v>705</v>
      </c>
      <c r="B707" s="1">
        <f>Tool!$E$12</f>
        <v>5.8960831264226528</v>
      </c>
      <c r="C707" s="1">
        <f>Tool!$E$13</f>
        <v>5.4808572546400471</v>
      </c>
      <c r="D707" s="1">
        <f>Tool!$E$14</f>
        <v>4.3133318604447162</v>
      </c>
      <c r="E707" s="1">
        <f>Tool!$E$15</f>
        <v>2.5387363045571067</v>
      </c>
    </row>
    <row r="708" spans="1:5" x14ac:dyDescent="0.3">
      <c r="A708">
        <v>706</v>
      </c>
      <c r="B708" s="1">
        <f>Tool!$E$12</f>
        <v>5.8960831264226528</v>
      </c>
      <c r="C708" s="1">
        <f>Tool!$E$13</f>
        <v>5.4808572546400471</v>
      </c>
      <c r="D708" s="1">
        <f>Tool!$E$14</f>
        <v>4.3133318604447162</v>
      </c>
      <c r="E708" s="1">
        <f>Tool!$E$15</f>
        <v>2.5387363045571067</v>
      </c>
    </row>
    <row r="709" spans="1:5" x14ac:dyDescent="0.3">
      <c r="A709">
        <v>707</v>
      </c>
      <c r="B709" s="1">
        <f>Tool!$E$12</f>
        <v>5.8960831264226528</v>
      </c>
      <c r="C709" s="1">
        <f>Tool!$E$13</f>
        <v>5.4808572546400471</v>
      </c>
      <c r="D709" s="1">
        <f>Tool!$E$14</f>
        <v>4.3133318604447162</v>
      </c>
      <c r="E709" s="1">
        <f>Tool!$E$15</f>
        <v>2.5387363045571067</v>
      </c>
    </row>
    <row r="710" spans="1:5" x14ac:dyDescent="0.3">
      <c r="A710">
        <v>708</v>
      </c>
      <c r="B710" s="1">
        <f>Tool!$E$12</f>
        <v>5.8960831264226528</v>
      </c>
      <c r="C710" s="1">
        <f>Tool!$E$13</f>
        <v>5.4808572546400471</v>
      </c>
      <c r="D710" s="1">
        <f>Tool!$E$14</f>
        <v>4.3133318604447162</v>
      </c>
      <c r="E710" s="1">
        <f>Tool!$E$15</f>
        <v>2.5387363045571067</v>
      </c>
    </row>
    <row r="711" spans="1:5" x14ac:dyDescent="0.3">
      <c r="A711">
        <v>709</v>
      </c>
      <c r="B711" s="1">
        <f>Tool!$E$12</f>
        <v>5.8960831264226528</v>
      </c>
      <c r="C711" s="1">
        <f>Tool!$E$13</f>
        <v>5.4808572546400471</v>
      </c>
      <c r="D711" s="1">
        <f>Tool!$E$14</f>
        <v>4.3133318604447162</v>
      </c>
      <c r="E711" s="1">
        <f>Tool!$E$15</f>
        <v>2.5387363045571067</v>
      </c>
    </row>
    <row r="712" spans="1:5" x14ac:dyDescent="0.3">
      <c r="A712">
        <v>710</v>
      </c>
      <c r="B712" s="1">
        <f>Tool!$E$12</f>
        <v>5.8960831264226528</v>
      </c>
      <c r="C712" s="1">
        <f>Tool!$E$13</f>
        <v>5.4808572546400471</v>
      </c>
      <c r="D712" s="1">
        <f>Tool!$E$14</f>
        <v>4.3133318604447162</v>
      </c>
      <c r="E712" s="1">
        <f>Tool!$E$15</f>
        <v>2.5387363045571067</v>
      </c>
    </row>
    <row r="713" spans="1:5" x14ac:dyDescent="0.3">
      <c r="A713">
        <v>711</v>
      </c>
      <c r="B713" s="1">
        <f>Tool!$E$12</f>
        <v>5.8960831264226528</v>
      </c>
      <c r="C713" s="1">
        <f>Tool!$E$13</f>
        <v>5.4808572546400471</v>
      </c>
      <c r="D713" s="1">
        <f>Tool!$E$14</f>
        <v>4.3133318604447162</v>
      </c>
      <c r="E713" s="1">
        <f>Tool!$E$15</f>
        <v>2.5387363045571067</v>
      </c>
    </row>
    <row r="714" spans="1:5" x14ac:dyDescent="0.3">
      <c r="A714">
        <v>712</v>
      </c>
      <c r="B714" s="1">
        <f>Tool!$E$12</f>
        <v>5.8960831264226528</v>
      </c>
      <c r="C714" s="1">
        <f>Tool!$E$13</f>
        <v>5.4808572546400471</v>
      </c>
      <c r="D714" s="1">
        <f>Tool!$E$14</f>
        <v>4.3133318604447162</v>
      </c>
      <c r="E714" s="1">
        <f>Tool!$E$15</f>
        <v>2.5387363045571067</v>
      </c>
    </row>
    <row r="715" spans="1:5" x14ac:dyDescent="0.3">
      <c r="A715">
        <v>713</v>
      </c>
      <c r="B715" s="1">
        <f>Tool!$E$12</f>
        <v>5.8960831264226528</v>
      </c>
      <c r="C715" s="1">
        <f>Tool!$E$13</f>
        <v>5.4808572546400471</v>
      </c>
      <c r="D715" s="1">
        <f>Tool!$E$14</f>
        <v>4.3133318604447162</v>
      </c>
      <c r="E715" s="1">
        <f>Tool!$E$15</f>
        <v>2.5387363045571067</v>
      </c>
    </row>
    <row r="716" spans="1:5" x14ac:dyDescent="0.3">
      <c r="A716">
        <v>714</v>
      </c>
      <c r="B716" s="1">
        <f>Tool!$E$12</f>
        <v>5.8960831264226528</v>
      </c>
      <c r="C716" s="1">
        <f>Tool!$E$13</f>
        <v>5.4808572546400471</v>
      </c>
      <c r="D716" s="1">
        <f>Tool!$E$14</f>
        <v>4.3133318604447162</v>
      </c>
      <c r="E716" s="1">
        <f>Tool!$E$15</f>
        <v>2.5387363045571067</v>
      </c>
    </row>
    <row r="717" spans="1:5" x14ac:dyDescent="0.3">
      <c r="A717">
        <v>715</v>
      </c>
      <c r="B717" s="1">
        <f>Tool!$E$12</f>
        <v>5.8960831264226528</v>
      </c>
      <c r="C717" s="1">
        <f>Tool!$E$13</f>
        <v>5.4808572546400471</v>
      </c>
      <c r="D717" s="1">
        <f>Tool!$E$14</f>
        <v>4.3133318604447162</v>
      </c>
      <c r="E717" s="1">
        <f>Tool!$E$15</f>
        <v>2.5387363045571067</v>
      </c>
    </row>
    <row r="718" spans="1:5" x14ac:dyDescent="0.3">
      <c r="A718">
        <v>716</v>
      </c>
      <c r="B718" s="1">
        <f>Tool!$E$12</f>
        <v>5.8960831264226528</v>
      </c>
      <c r="C718" s="1">
        <f>Tool!$E$13</f>
        <v>5.4808572546400471</v>
      </c>
      <c r="D718" s="1">
        <f>Tool!$E$14</f>
        <v>4.3133318604447162</v>
      </c>
      <c r="E718" s="1">
        <f>Tool!$E$15</f>
        <v>2.5387363045571067</v>
      </c>
    </row>
    <row r="719" spans="1:5" x14ac:dyDescent="0.3">
      <c r="A719">
        <v>717</v>
      </c>
      <c r="B719" s="1">
        <f>Tool!$E$12</f>
        <v>5.8960831264226528</v>
      </c>
      <c r="C719" s="1">
        <f>Tool!$E$13</f>
        <v>5.4808572546400471</v>
      </c>
      <c r="D719" s="1">
        <f>Tool!$E$14</f>
        <v>4.3133318604447162</v>
      </c>
      <c r="E719" s="1">
        <f>Tool!$E$15</f>
        <v>2.5387363045571067</v>
      </c>
    </row>
    <row r="720" spans="1:5" x14ac:dyDescent="0.3">
      <c r="A720">
        <v>718</v>
      </c>
      <c r="B720" s="1">
        <f>Tool!$E$12</f>
        <v>5.8960831264226528</v>
      </c>
      <c r="C720" s="1">
        <f>Tool!$E$13</f>
        <v>5.4808572546400471</v>
      </c>
      <c r="D720" s="1">
        <f>Tool!$E$14</f>
        <v>4.3133318604447162</v>
      </c>
      <c r="E720" s="1">
        <f>Tool!$E$15</f>
        <v>2.5387363045571067</v>
      </c>
    </row>
    <row r="721" spans="1:5" x14ac:dyDescent="0.3">
      <c r="A721">
        <v>719</v>
      </c>
      <c r="B721" s="1">
        <f>Tool!$E$12</f>
        <v>5.8960831264226528</v>
      </c>
      <c r="C721" s="1">
        <f>Tool!$E$13</f>
        <v>5.4808572546400471</v>
      </c>
      <c r="D721" s="1">
        <f>Tool!$E$14</f>
        <v>4.3133318604447162</v>
      </c>
      <c r="E721" s="1">
        <f>Tool!$E$15</f>
        <v>2.5387363045571067</v>
      </c>
    </row>
    <row r="722" spans="1:5" x14ac:dyDescent="0.3">
      <c r="A722">
        <v>720</v>
      </c>
      <c r="B722" s="1">
        <f>Tool!$E$12</f>
        <v>5.8960831264226528</v>
      </c>
      <c r="C722" s="1">
        <f>Tool!$E$13</f>
        <v>5.4808572546400471</v>
      </c>
      <c r="D722" s="1">
        <f>Tool!$E$14</f>
        <v>4.3133318604447162</v>
      </c>
      <c r="E722" s="1">
        <f>Tool!$E$15</f>
        <v>2.5387363045571067</v>
      </c>
    </row>
    <row r="723" spans="1:5" x14ac:dyDescent="0.3">
      <c r="A723">
        <v>721</v>
      </c>
      <c r="B723" s="1">
        <f>Tool!$E$12</f>
        <v>5.8960831264226528</v>
      </c>
      <c r="C723" s="1">
        <f>Tool!$E$13</f>
        <v>5.4808572546400471</v>
      </c>
      <c r="D723" s="1">
        <f>Tool!$E$14</f>
        <v>4.3133318604447162</v>
      </c>
      <c r="E723" s="1">
        <f>Tool!$E$15</f>
        <v>2.5387363045571067</v>
      </c>
    </row>
    <row r="724" spans="1:5" x14ac:dyDescent="0.3">
      <c r="A724">
        <v>722</v>
      </c>
      <c r="B724" s="1">
        <f>Tool!$E$12</f>
        <v>5.8960831264226528</v>
      </c>
      <c r="C724" s="1">
        <f>Tool!$E$13</f>
        <v>5.4808572546400471</v>
      </c>
      <c r="D724" s="1">
        <f>Tool!$E$14</f>
        <v>4.3133318604447162</v>
      </c>
      <c r="E724" s="1">
        <f>Tool!$E$15</f>
        <v>2.5387363045571067</v>
      </c>
    </row>
    <row r="725" spans="1:5" x14ac:dyDescent="0.3">
      <c r="A725">
        <v>723</v>
      </c>
      <c r="B725" s="1">
        <f>Tool!$E$12</f>
        <v>5.8960831264226528</v>
      </c>
      <c r="C725" s="1">
        <f>Tool!$E$13</f>
        <v>5.4808572546400471</v>
      </c>
      <c r="D725" s="1">
        <f>Tool!$E$14</f>
        <v>4.3133318604447162</v>
      </c>
      <c r="E725" s="1">
        <f>Tool!$E$15</f>
        <v>2.5387363045571067</v>
      </c>
    </row>
    <row r="726" spans="1:5" x14ac:dyDescent="0.3">
      <c r="A726">
        <v>724</v>
      </c>
      <c r="B726" s="1">
        <f>Tool!$E$12</f>
        <v>5.8960831264226528</v>
      </c>
      <c r="C726" s="1">
        <f>Tool!$E$13</f>
        <v>5.4808572546400471</v>
      </c>
      <c r="D726" s="1">
        <f>Tool!$E$14</f>
        <v>4.3133318604447162</v>
      </c>
      <c r="E726" s="1">
        <f>Tool!$E$15</f>
        <v>2.5387363045571067</v>
      </c>
    </row>
    <row r="727" spans="1:5" x14ac:dyDescent="0.3">
      <c r="A727">
        <v>725</v>
      </c>
      <c r="B727" s="1">
        <f>Tool!$E$12</f>
        <v>5.8960831264226528</v>
      </c>
      <c r="C727" s="1">
        <f>Tool!$E$13</f>
        <v>5.4808572546400471</v>
      </c>
      <c r="D727" s="1">
        <f>Tool!$E$14</f>
        <v>4.3133318604447162</v>
      </c>
      <c r="E727" s="1">
        <f>Tool!$E$15</f>
        <v>2.5387363045571067</v>
      </c>
    </row>
    <row r="728" spans="1:5" x14ac:dyDescent="0.3">
      <c r="A728">
        <v>726</v>
      </c>
      <c r="B728" s="1">
        <f>Tool!$E$12</f>
        <v>5.8960831264226528</v>
      </c>
      <c r="C728" s="1">
        <f>Tool!$E$13</f>
        <v>5.4808572546400471</v>
      </c>
      <c r="D728" s="1">
        <f>Tool!$E$14</f>
        <v>4.3133318604447162</v>
      </c>
      <c r="E728" s="1">
        <f>Tool!$E$15</f>
        <v>2.5387363045571067</v>
      </c>
    </row>
    <row r="729" spans="1:5" x14ac:dyDescent="0.3">
      <c r="A729">
        <v>727</v>
      </c>
      <c r="B729" s="1">
        <f>Tool!$E$12</f>
        <v>5.8960831264226528</v>
      </c>
      <c r="C729" s="1">
        <f>Tool!$E$13</f>
        <v>5.4808572546400471</v>
      </c>
      <c r="D729" s="1">
        <f>Tool!$E$14</f>
        <v>4.3133318604447162</v>
      </c>
      <c r="E729" s="1">
        <f>Tool!$E$15</f>
        <v>2.5387363045571067</v>
      </c>
    </row>
    <row r="730" spans="1:5" x14ac:dyDescent="0.3">
      <c r="A730">
        <v>728</v>
      </c>
      <c r="B730" s="1">
        <f>Tool!$E$12</f>
        <v>5.8960831264226528</v>
      </c>
      <c r="C730" s="1">
        <f>Tool!$E$13</f>
        <v>5.4808572546400471</v>
      </c>
      <c r="D730" s="1">
        <f>Tool!$E$14</f>
        <v>4.3133318604447162</v>
      </c>
      <c r="E730" s="1">
        <f>Tool!$E$15</f>
        <v>2.5387363045571067</v>
      </c>
    </row>
    <row r="731" spans="1:5" x14ac:dyDescent="0.3">
      <c r="A731">
        <v>729</v>
      </c>
      <c r="B731" s="1">
        <f>Tool!$E$12</f>
        <v>5.8960831264226528</v>
      </c>
      <c r="C731" s="1">
        <f>Tool!$E$13</f>
        <v>5.4808572546400471</v>
      </c>
      <c r="D731" s="1">
        <f>Tool!$E$14</f>
        <v>4.3133318604447162</v>
      </c>
      <c r="E731" s="1">
        <f>Tool!$E$15</f>
        <v>2.5387363045571067</v>
      </c>
    </row>
    <row r="732" spans="1:5" x14ac:dyDescent="0.3">
      <c r="A732">
        <v>730</v>
      </c>
      <c r="B732" s="1">
        <f>Tool!$E$12</f>
        <v>5.8960831264226528</v>
      </c>
      <c r="C732" s="1">
        <f>Tool!$E$13</f>
        <v>5.4808572546400471</v>
      </c>
      <c r="D732" s="1">
        <f>Tool!$E$14</f>
        <v>4.3133318604447162</v>
      </c>
      <c r="E732" s="1">
        <f>Tool!$E$15</f>
        <v>2.5387363045571067</v>
      </c>
    </row>
    <row r="733" spans="1:5" x14ac:dyDescent="0.3">
      <c r="A733">
        <v>731</v>
      </c>
      <c r="B733" s="1">
        <f>Tool!$E$12</f>
        <v>5.8960831264226528</v>
      </c>
      <c r="C733" s="1">
        <f>Tool!$E$13</f>
        <v>5.4808572546400471</v>
      </c>
      <c r="D733" s="1">
        <f>Tool!$E$14</f>
        <v>4.3133318604447162</v>
      </c>
      <c r="E733" s="1">
        <f>Tool!$E$15</f>
        <v>2.5387363045571067</v>
      </c>
    </row>
    <row r="734" spans="1:5" x14ac:dyDescent="0.3">
      <c r="A734">
        <v>732</v>
      </c>
      <c r="B734" s="1">
        <f>Tool!$E$12</f>
        <v>5.8960831264226528</v>
      </c>
      <c r="C734" s="1">
        <f>Tool!$E$13</f>
        <v>5.4808572546400471</v>
      </c>
      <c r="D734" s="1">
        <f>Tool!$E$14</f>
        <v>4.3133318604447162</v>
      </c>
      <c r="E734" s="1">
        <f>Tool!$E$15</f>
        <v>2.5387363045571067</v>
      </c>
    </row>
    <row r="735" spans="1:5" x14ac:dyDescent="0.3">
      <c r="A735">
        <v>733</v>
      </c>
      <c r="B735" s="1">
        <f>Tool!$E$12</f>
        <v>5.8960831264226528</v>
      </c>
      <c r="C735" s="1">
        <f>Tool!$E$13</f>
        <v>5.4808572546400471</v>
      </c>
      <c r="D735" s="1">
        <f>Tool!$E$14</f>
        <v>4.3133318604447162</v>
      </c>
      <c r="E735" s="1">
        <f>Tool!$E$15</f>
        <v>2.5387363045571067</v>
      </c>
    </row>
    <row r="736" spans="1:5" x14ac:dyDescent="0.3">
      <c r="A736">
        <v>734</v>
      </c>
      <c r="B736" s="1">
        <f>Tool!$E$12</f>
        <v>5.8960831264226528</v>
      </c>
      <c r="C736" s="1">
        <f>Tool!$E$13</f>
        <v>5.4808572546400471</v>
      </c>
      <c r="D736" s="1">
        <f>Tool!$E$14</f>
        <v>4.3133318604447162</v>
      </c>
      <c r="E736" s="1">
        <f>Tool!$E$15</f>
        <v>2.5387363045571067</v>
      </c>
    </row>
    <row r="737" spans="1:5" x14ac:dyDescent="0.3">
      <c r="A737">
        <v>735</v>
      </c>
      <c r="B737" s="1">
        <f>Tool!$E$12</f>
        <v>5.8960831264226528</v>
      </c>
      <c r="C737" s="1">
        <f>Tool!$E$13</f>
        <v>5.4808572546400471</v>
      </c>
      <c r="D737" s="1">
        <f>Tool!$E$14</f>
        <v>4.3133318604447162</v>
      </c>
      <c r="E737" s="1">
        <f>Tool!$E$15</f>
        <v>2.5387363045571067</v>
      </c>
    </row>
    <row r="738" spans="1:5" x14ac:dyDescent="0.3">
      <c r="A738">
        <v>736</v>
      </c>
      <c r="B738" s="1">
        <f>Tool!$E$12</f>
        <v>5.8960831264226528</v>
      </c>
      <c r="C738" s="1">
        <f>Tool!$E$13</f>
        <v>5.4808572546400471</v>
      </c>
      <c r="D738" s="1">
        <f>Tool!$E$14</f>
        <v>4.3133318604447162</v>
      </c>
      <c r="E738" s="1">
        <f>Tool!$E$15</f>
        <v>2.5387363045571067</v>
      </c>
    </row>
    <row r="739" spans="1:5" x14ac:dyDescent="0.3">
      <c r="A739">
        <v>737</v>
      </c>
      <c r="B739" s="1">
        <f>Tool!$E$12</f>
        <v>5.8960831264226528</v>
      </c>
      <c r="C739" s="1">
        <f>Tool!$E$13</f>
        <v>5.4808572546400471</v>
      </c>
      <c r="D739" s="1">
        <f>Tool!$E$14</f>
        <v>4.3133318604447162</v>
      </c>
      <c r="E739" s="1">
        <f>Tool!$E$15</f>
        <v>2.5387363045571067</v>
      </c>
    </row>
    <row r="740" spans="1:5" x14ac:dyDescent="0.3">
      <c r="A740">
        <v>738</v>
      </c>
      <c r="B740" s="1">
        <f>Tool!$E$12</f>
        <v>5.8960831264226528</v>
      </c>
      <c r="C740" s="1">
        <f>Tool!$E$13</f>
        <v>5.4808572546400471</v>
      </c>
      <c r="D740" s="1">
        <f>Tool!$E$14</f>
        <v>4.3133318604447162</v>
      </c>
      <c r="E740" s="1">
        <f>Tool!$E$15</f>
        <v>2.5387363045571067</v>
      </c>
    </row>
    <row r="741" spans="1:5" x14ac:dyDescent="0.3">
      <c r="A741">
        <v>739</v>
      </c>
      <c r="B741" s="1">
        <f>Tool!$E$12</f>
        <v>5.8960831264226528</v>
      </c>
      <c r="C741" s="1">
        <f>Tool!$E$13</f>
        <v>5.4808572546400471</v>
      </c>
      <c r="D741" s="1">
        <f>Tool!$E$14</f>
        <v>4.3133318604447162</v>
      </c>
      <c r="E741" s="1">
        <f>Tool!$E$15</f>
        <v>2.5387363045571067</v>
      </c>
    </row>
    <row r="742" spans="1:5" x14ac:dyDescent="0.3">
      <c r="A742">
        <v>740</v>
      </c>
      <c r="B742" s="1">
        <f>Tool!$E$12</f>
        <v>5.8960831264226528</v>
      </c>
      <c r="C742" s="1">
        <f>Tool!$E$13</f>
        <v>5.4808572546400471</v>
      </c>
      <c r="D742" s="1">
        <f>Tool!$E$14</f>
        <v>4.3133318604447162</v>
      </c>
      <c r="E742" s="1">
        <f>Tool!$E$15</f>
        <v>2.5387363045571067</v>
      </c>
    </row>
    <row r="743" spans="1:5" x14ac:dyDescent="0.3">
      <c r="A743">
        <v>741</v>
      </c>
      <c r="B743" s="1">
        <f>Tool!$E$12</f>
        <v>5.8960831264226528</v>
      </c>
      <c r="C743" s="1">
        <f>Tool!$E$13</f>
        <v>5.4808572546400471</v>
      </c>
      <c r="D743" s="1">
        <f>Tool!$E$14</f>
        <v>4.3133318604447162</v>
      </c>
      <c r="E743" s="1">
        <f>Tool!$E$15</f>
        <v>2.5387363045571067</v>
      </c>
    </row>
    <row r="744" spans="1:5" x14ac:dyDescent="0.3">
      <c r="A744">
        <v>742</v>
      </c>
      <c r="B744" s="1">
        <f>Tool!$E$12</f>
        <v>5.8960831264226528</v>
      </c>
      <c r="C744" s="1">
        <f>Tool!$E$13</f>
        <v>5.4808572546400471</v>
      </c>
      <c r="D744" s="1">
        <f>Tool!$E$14</f>
        <v>4.3133318604447162</v>
      </c>
      <c r="E744" s="1">
        <f>Tool!$E$15</f>
        <v>2.5387363045571067</v>
      </c>
    </row>
    <row r="745" spans="1:5" x14ac:dyDescent="0.3">
      <c r="A745">
        <v>743</v>
      </c>
      <c r="B745" s="1">
        <f>Tool!$E$12</f>
        <v>5.8960831264226528</v>
      </c>
      <c r="C745" s="1">
        <f>Tool!$E$13</f>
        <v>5.4808572546400471</v>
      </c>
      <c r="D745" s="1">
        <f>Tool!$E$14</f>
        <v>4.3133318604447162</v>
      </c>
      <c r="E745" s="1">
        <f>Tool!$E$15</f>
        <v>2.5387363045571067</v>
      </c>
    </row>
    <row r="746" spans="1:5" x14ac:dyDescent="0.3">
      <c r="A746">
        <v>744</v>
      </c>
      <c r="B746" s="1">
        <f>Tool!$E$12</f>
        <v>5.8960831264226528</v>
      </c>
      <c r="C746" s="1">
        <f>Tool!$E$13</f>
        <v>5.4808572546400471</v>
      </c>
      <c r="D746" s="1">
        <f>Tool!$E$14</f>
        <v>4.3133318604447162</v>
      </c>
      <c r="E746" s="1">
        <f>Tool!$E$15</f>
        <v>2.5387363045571067</v>
      </c>
    </row>
    <row r="747" spans="1:5" x14ac:dyDescent="0.3">
      <c r="A747">
        <v>745</v>
      </c>
      <c r="B747" s="1">
        <f>Tool!$E$12</f>
        <v>5.8960831264226528</v>
      </c>
      <c r="C747" s="1">
        <f>Tool!$E$13</f>
        <v>5.4808572546400471</v>
      </c>
      <c r="D747" s="1">
        <f>Tool!$E$14</f>
        <v>4.3133318604447162</v>
      </c>
      <c r="E747" s="1">
        <f>Tool!$E$15</f>
        <v>2.5387363045571067</v>
      </c>
    </row>
    <row r="748" spans="1:5" x14ac:dyDescent="0.3">
      <c r="A748">
        <v>746</v>
      </c>
      <c r="B748" s="1">
        <f>Tool!$E$12</f>
        <v>5.8960831264226528</v>
      </c>
      <c r="C748" s="1">
        <f>Tool!$E$13</f>
        <v>5.4808572546400471</v>
      </c>
      <c r="D748" s="1">
        <f>Tool!$E$14</f>
        <v>4.3133318604447162</v>
      </c>
      <c r="E748" s="1">
        <f>Tool!$E$15</f>
        <v>2.5387363045571067</v>
      </c>
    </row>
    <row r="749" spans="1:5" x14ac:dyDescent="0.3">
      <c r="A749">
        <v>747</v>
      </c>
      <c r="B749" s="1">
        <f>Tool!$E$12</f>
        <v>5.8960831264226528</v>
      </c>
      <c r="C749" s="1">
        <f>Tool!$E$13</f>
        <v>5.4808572546400471</v>
      </c>
      <c r="D749" s="1">
        <f>Tool!$E$14</f>
        <v>4.3133318604447162</v>
      </c>
      <c r="E749" s="1">
        <f>Tool!$E$15</f>
        <v>2.5387363045571067</v>
      </c>
    </row>
    <row r="750" spans="1:5" x14ac:dyDescent="0.3">
      <c r="A750">
        <v>748</v>
      </c>
      <c r="B750" s="1">
        <f>Tool!$E$12</f>
        <v>5.8960831264226528</v>
      </c>
      <c r="C750" s="1">
        <f>Tool!$E$13</f>
        <v>5.4808572546400471</v>
      </c>
      <c r="D750" s="1">
        <f>Tool!$E$14</f>
        <v>4.3133318604447162</v>
      </c>
      <c r="E750" s="1">
        <f>Tool!$E$15</f>
        <v>2.5387363045571067</v>
      </c>
    </row>
    <row r="751" spans="1:5" x14ac:dyDescent="0.3">
      <c r="A751">
        <v>749</v>
      </c>
      <c r="B751" s="1">
        <f>Tool!$E$12</f>
        <v>5.8960831264226528</v>
      </c>
      <c r="C751" s="1">
        <f>Tool!$E$13</f>
        <v>5.4808572546400471</v>
      </c>
      <c r="D751" s="1">
        <f>Tool!$E$14</f>
        <v>4.3133318604447162</v>
      </c>
      <c r="E751" s="1">
        <f>Tool!$E$15</f>
        <v>2.5387363045571067</v>
      </c>
    </row>
    <row r="752" spans="1:5" x14ac:dyDescent="0.3">
      <c r="A752">
        <v>750</v>
      </c>
      <c r="B752" s="1">
        <f>Tool!$E$12</f>
        <v>5.8960831264226528</v>
      </c>
      <c r="C752" s="1">
        <f>Tool!$E$13</f>
        <v>5.4808572546400471</v>
      </c>
      <c r="D752" s="1">
        <f>Tool!$E$14</f>
        <v>4.3133318604447162</v>
      </c>
      <c r="E752" s="1">
        <f>Tool!$E$15</f>
        <v>2.5387363045571067</v>
      </c>
    </row>
    <row r="753" spans="1:5" x14ac:dyDescent="0.3">
      <c r="A753">
        <v>751</v>
      </c>
      <c r="B753" s="1">
        <f>Tool!$E$12</f>
        <v>5.8960831264226528</v>
      </c>
      <c r="C753" s="1">
        <f>Tool!$E$13</f>
        <v>5.4808572546400471</v>
      </c>
      <c r="D753" s="1">
        <f>Tool!$E$14</f>
        <v>4.3133318604447162</v>
      </c>
      <c r="E753" s="1">
        <f>Tool!$E$15</f>
        <v>2.5387363045571067</v>
      </c>
    </row>
    <row r="754" spans="1:5" x14ac:dyDescent="0.3">
      <c r="A754">
        <v>752</v>
      </c>
      <c r="B754" s="1">
        <f>Tool!$E$12</f>
        <v>5.8960831264226528</v>
      </c>
      <c r="C754" s="1">
        <f>Tool!$E$13</f>
        <v>5.4808572546400471</v>
      </c>
      <c r="D754" s="1">
        <f>Tool!$E$14</f>
        <v>4.3133318604447162</v>
      </c>
      <c r="E754" s="1">
        <f>Tool!$E$15</f>
        <v>2.5387363045571067</v>
      </c>
    </row>
    <row r="755" spans="1:5" x14ac:dyDescent="0.3">
      <c r="A755">
        <v>753</v>
      </c>
      <c r="B755" s="1">
        <f>Tool!$E$12</f>
        <v>5.8960831264226528</v>
      </c>
      <c r="C755" s="1">
        <f>Tool!$E$13</f>
        <v>5.4808572546400471</v>
      </c>
      <c r="D755" s="1">
        <f>Tool!$E$14</f>
        <v>4.3133318604447162</v>
      </c>
      <c r="E755" s="1">
        <f>Tool!$E$15</f>
        <v>2.5387363045571067</v>
      </c>
    </row>
    <row r="756" spans="1:5" x14ac:dyDescent="0.3">
      <c r="A756">
        <v>754</v>
      </c>
      <c r="B756" s="1">
        <f>Tool!$E$12</f>
        <v>5.8960831264226528</v>
      </c>
      <c r="C756" s="1">
        <f>Tool!$E$13</f>
        <v>5.4808572546400471</v>
      </c>
      <c r="D756" s="1">
        <f>Tool!$E$14</f>
        <v>4.3133318604447162</v>
      </c>
      <c r="E756" s="1">
        <f>Tool!$E$15</f>
        <v>2.5387363045571067</v>
      </c>
    </row>
    <row r="757" spans="1:5" x14ac:dyDescent="0.3">
      <c r="A757">
        <v>755</v>
      </c>
      <c r="B757" s="1">
        <f>Tool!$E$12</f>
        <v>5.8960831264226528</v>
      </c>
      <c r="C757" s="1">
        <f>Tool!$E$13</f>
        <v>5.4808572546400471</v>
      </c>
      <c r="D757" s="1">
        <f>Tool!$E$14</f>
        <v>4.3133318604447162</v>
      </c>
      <c r="E757" s="1">
        <f>Tool!$E$15</f>
        <v>2.5387363045571067</v>
      </c>
    </row>
    <row r="758" spans="1:5" x14ac:dyDescent="0.3">
      <c r="A758">
        <v>756</v>
      </c>
      <c r="B758" s="1">
        <f>Tool!$E$12</f>
        <v>5.8960831264226528</v>
      </c>
      <c r="C758" s="1">
        <f>Tool!$E$13</f>
        <v>5.4808572546400471</v>
      </c>
      <c r="D758" s="1">
        <f>Tool!$E$14</f>
        <v>4.3133318604447162</v>
      </c>
      <c r="E758" s="1">
        <f>Tool!$E$15</f>
        <v>2.5387363045571067</v>
      </c>
    </row>
    <row r="759" spans="1:5" x14ac:dyDescent="0.3">
      <c r="A759">
        <v>757</v>
      </c>
      <c r="B759" s="1">
        <f>Tool!$E$12</f>
        <v>5.8960831264226528</v>
      </c>
      <c r="C759" s="1">
        <f>Tool!$E$13</f>
        <v>5.4808572546400471</v>
      </c>
      <c r="D759" s="1">
        <f>Tool!$E$14</f>
        <v>4.3133318604447162</v>
      </c>
      <c r="E759" s="1">
        <f>Tool!$E$15</f>
        <v>2.5387363045571067</v>
      </c>
    </row>
    <row r="760" spans="1:5" x14ac:dyDescent="0.3">
      <c r="A760">
        <v>758</v>
      </c>
      <c r="B760" s="1">
        <f>Tool!$E$12</f>
        <v>5.8960831264226528</v>
      </c>
      <c r="C760" s="1">
        <f>Tool!$E$13</f>
        <v>5.4808572546400471</v>
      </c>
      <c r="D760" s="1">
        <f>Tool!$E$14</f>
        <v>4.3133318604447162</v>
      </c>
      <c r="E760" s="1">
        <f>Tool!$E$15</f>
        <v>2.5387363045571067</v>
      </c>
    </row>
    <row r="761" spans="1:5" x14ac:dyDescent="0.3">
      <c r="A761">
        <v>759</v>
      </c>
      <c r="B761" s="1">
        <f>Tool!$E$12</f>
        <v>5.8960831264226528</v>
      </c>
      <c r="C761" s="1">
        <f>Tool!$E$13</f>
        <v>5.4808572546400471</v>
      </c>
      <c r="D761" s="1">
        <f>Tool!$E$14</f>
        <v>4.3133318604447162</v>
      </c>
      <c r="E761" s="1">
        <f>Tool!$E$15</f>
        <v>2.5387363045571067</v>
      </c>
    </row>
    <row r="762" spans="1:5" x14ac:dyDescent="0.3">
      <c r="A762">
        <v>760</v>
      </c>
      <c r="B762" s="1">
        <f>Tool!$E$12</f>
        <v>5.8960831264226528</v>
      </c>
      <c r="C762" s="1">
        <f>Tool!$E$13</f>
        <v>5.4808572546400471</v>
      </c>
      <c r="D762" s="1">
        <f>Tool!$E$14</f>
        <v>4.3133318604447162</v>
      </c>
      <c r="E762" s="1">
        <f>Tool!$E$15</f>
        <v>2.5387363045571067</v>
      </c>
    </row>
    <row r="763" spans="1:5" x14ac:dyDescent="0.3">
      <c r="A763">
        <v>761</v>
      </c>
      <c r="B763" s="1">
        <f>Tool!$E$12</f>
        <v>5.8960831264226528</v>
      </c>
      <c r="C763" s="1">
        <f>Tool!$E$13</f>
        <v>5.4808572546400471</v>
      </c>
      <c r="D763" s="1">
        <f>Tool!$E$14</f>
        <v>4.3133318604447162</v>
      </c>
      <c r="E763" s="1">
        <f>Tool!$E$15</f>
        <v>2.5387363045571067</v>
      </c>
    </row>
    <row r="764" spans="1:5" x14ac:dyDescent="0.3">
      <c r="A764">
        <v>762</v>
      </c>
      <c r="B764" s="1">
        <f>Tool!$E$12</f>
        <v>5.8960831264226528</v>
      </c>
      <c r="C764" s="1">
        <f>Tool!$E$13</f>
        <v>5.4808572546400471</v>
      </c>
      <c r="D764" s="1">
        <f>Tool!$E$14</f>
        <v>4.3133318604447162</v>
      </c>
      <c r="E764" s="1">
        <f>Tool!$E$15</f>
        <v>2.5387363045571067</v>
      </c>
    </row>
    <row r="765" spans="1:5" x14ac:dyDescent="0.3">
      <c r="A765">
        <v>763</v>
      </c>
      <c r="B765" s="1">
        <f>Tool!$E$12</f>
        <v>5.8960831264226528</v>
      </c>
      <c r="C765" s="1">
        <f>Tool!$E$13</f>
        <v>5.4808572546400471</v>
      </c>
      <c r="D765" s="1">
        <f>Tool!$E$14</f>
        <v>4.3133318604447162</v>
      </c>
      <c r="E765" s="1">
        <f>Tool!$E$15</f>
        <v>2.5387363045571067</v>
      </c>
    </row>
    <row r="766" spans="1:5" x14ac:dyDescent="0.3">
      <c r="A766">
        <v>764</v>
      </c>
      <c r="B766" s="1">
        <f>Tool!$E$12</f>
        <v>5.8960831264226528</v>
      </c>
      <c r="C766" s="1">
        <f>Tool!$E$13</f>
        <v>5.4808572546400471</v>
      </c>
      <c r="D766" s="1">
        <f>Tool!$E$14</f>
        <v>4.3133318604447162</v>
      </c>
      <c r="E766" s="1">
        <f>Tool!$E$15</f>
        <v>2.5387363045571067</v>
      </c>
    </row>
    <row r="767" spans="1:5" x14ac:dyDescent="0.3">
      <c r="A767">
        <v>765</v>
      </c>
      <c r="B767" s="1">
        <f>Tool!$E$12</f>
        <v>5.8960831264226528</v>
      </c>
      <c r="C767" s="1">
        <f>Tool!$E$13</f>
        <v>5.4808572546400471</v>
      </c>
      <c r="D767" s="1">
        <f>Tool!$E$14</f>
        <v>4.3133318604447162</v>
      </c>
      <c r="E767" s="1">
        <f>Tool!$E$15</f>
        <v>2.5387363045571067</v>
      </c>
    </row>
    <row r="768" spans="1:5" x14ac:dyDescent="0.3">
      <c r="A768">
        <v>766</v>
      </c>
      <c r="B768" s="1">
        <f>Tool!$E$12</f>
        <v>5.8960831264226528</v>
      </c>
      <c r="C768" s="1">
        <f>Tool!$E$13</f>
        <v>5.4808572546400471</v>
      </c>
      <c r="D768" s="1">
        <f>Tool!$E$14</f>
        <v>4.3133318604447162</v>
      </c>
      <c r="E768" s="1">
        <f>Tool!$E$15</f>
        <v>2.5387363045571067</v>
      </c>
    </row>
    <row r="769" spans="1:5" x14ac:dyDescent="0.3">
      <c r="A769">
        <v>767</v>
      </c>
      <c r="B769" s="1">
        <f>Tool!$E$12</f>
        <v>5.8960831264226528</v>
      </c>
      <c r="C769" s="1">
        <f>Tool!$E$13</f>
        <v>5.4808572546400471</v>
      </c>
      <c r="D769" s="1">
        <f>Tool!$E$14</f>
        <v>4.3133318604447162</v>
      </c>
      <c r="E769" s="1">
        <f>Tool!$E$15</f>
        <v>2.5387363045571067</v>
      </c>
    </row>
    <row r="770" spans="1:5" x14ac:dyDescent="0.3">
      <c r="A770">
        <v>768</v>
      </c>
      <c r="B770" s="1">
        <f>Tool!$E$12</f>
        <v>5.8960831264226528</v>
      </c>
      <c r="C770" s="1">
        <f>Tool!$E$13</f>
        <v>5.4808572546400471</v>
      </c>
      <c r="D770" s="1">
        <f>Tool!$E$14</f>
        <v>4.3133318604447162</v>
      </c>
      <c r="E770" s="1">
        <f>Tool!$E$15</f>
        <v>2.5387363045571067</v>
      </c>
    </row>
    <row r="771" spans="1:5" x14ac:dyDescent="0.3">
      <c r="A771">
        <v>769</v>
      </c>
      <c r="B771" s="1">
        <f>Tool!$E$12</f>
        <v>5.8960831264226528</v>
      </c>
      <c r="C771" s="1">
        <f>Tool!$E$13</f>
        <v>5.4808572546400471</v>
      </c>
      <c r="D771" s="1">
        <f>Tool!$E$14</f>
        <v>4.3133318604447162</v>
      </c>
      <c r="E771" s="1">
        <f>Tool!$E$15</f>
        <v>2.5387363045571067</v>
      </c>
    </row>
    <row r="772" spans="1:5" x14ac:dyDescent="0.3">
      <c r="A772">
        <v>770</v>
      </c>
      <c r="B772" s="1">
        <f>Tool!$E$12</f>
        <v>5.8960831264226528</v>
      </c>
      <c r="C772" s="1">
        <f>Tool!$E$13</f>
        <v>5.4808572546400471</v>
      </c>
      <c r="D772" s="1">
        <f>Tool!$E$14</f>
        <v>4.3133318604447162</v>
      </c>
      <c r="E772" s="1">
        <f>Tool!$E$15</f>
        <v>2.5387363045571067</v>
      </c>
    </row>
    <row r="773" spans="1:5" x14ac:dyDescent="0.3">
      <c r="A773">
        <v>771</v>
      </c>
      <c r="B773" s="1">
        <f>Tool!$E$12</f>
        <v>5.8960831264226528</v>
      </c>
      <c r="C773" s="1">
        <f>Tool!$E$13</f>
        <v>5.4808572546400471</v>
      </c>
      <c r="D773" s="1">
        <f>Tool!$E$14</f>
        <v>4.3133318604447162</v>
      </c>
      <c r="E773" s="1">
        <f>Tool!$E$15</f>
        <v>2.5387363045571067</v>
      </c>
    </row>
    <row r="774" spans="1:5" x14ac:dyDescent="0.3">
      <c r="A774">
        <v>772</v>
      </c>
      <c r="B774" s="1">
        <f>Tool!$E$12</f>
        <v>5.8960831264226528</v>
      </c>
      <c r="C774" s="1">
        <f>Tool!$E$13</f>
        <v>5.4808572546400471</v>
      </c>
      <c r="D774" s="1">
        <f>Tool!$E$14</f>
        <v>4.3133318604447162</v>
      </c>
      <c r="E774" s="1">
        <f>Tool!$E$15</f>
        <v>2.5387363045571067</v>
      </c>
    </row>
    <row r="775" spans="1:5" x14ac:dyDescent="0.3">
      <c r="A775">
        <v>773</v>
      </c>
      <c r="B775" s="1">
        <f>Tool!$E$12</f>
        <v>5.8960831264226528</v>
      </c>
      <c r="C775" s="1">
        <f>Tool!$E$13</f>
        <v>5.4808572546400471</v>
      </c>
      <c r="D775" s="1">
        <f>Tool!$E$14</f>
        <v>4.3133318604447162</v>
      </c>
      <c r="E775" s="1">
        <f>Tool!$E$15</f>
        <v>2.5387363045571067</v>
      </c>
    </row>
    <row r="776" spans="1:5" x14ac:dyDescent="0.3">
      <c r="A776">
        <v>774</v>
      </c>
      <c r="B776" s="1">
        <f>Tool!$E$12</f>
        <v>5.8960831264226528</v>
      </c>
      <c r="C776" s="1">
        <f>Tool!$E$13</f>
        <v>5.4808572546400471</v>
      </c>
      <c r="D776" s="1">
        <f>Tool!$E$14</f>
        <v>4.3133318604447162</v>
      </c>
      <c r="E776" s="1">
        <f>Tool!$E$15</f>
        <v>2.5387363045571067</v>
      </c>
    </row>
    <row r="777" spans="1:5" x14ac:dyDescent="0.3">
      <c r="A777">
        <v>775</v>
      </c>
      <c r="B777" s="1">
        <f>Tool!$E$12</f>
        <v>5.8960831264226528</v>
      </c>
      <c r="C777" s="1">
        <f>Tool!$E$13</f>
        <v>5.4808572546400471</v>
      </c>
      <c r="D777" s="1">
        <f>Tool!$E$14</f>
        <v>4.3133318604447162</v>
      </c>
      <c r="E777" s="1">
        <f>Tool!$E$15</f>
        <v>2.5387363045571067</v>
      </c>
    </row>
    <row r="778" spans="1:5" x14ac:dyDescent="0.3">
      <c r="A778">
        <v>776</v>
      </c>
      <c r="B778" s="1">
        <f>Tool!$E$12</f>
        <v>5.8960831264226528</v>
      </c>
      <c r="C778" s="1">
        <f>Tool!$E$13</f>
        <v>5.4808572546400471</v>
      </c>
      <c r="D778" s="1">
        <f>Tool!$E$14</f>
        <v>4.3133318604447162</v>
      </c>
      <c r="E778" s="1">
        <f>Tool!$E$15</f>
        <v>2.5387363045571067</v>
      </c>
    </row>
    <row r="779" spans="1:5" x14ac:dyDescent="0.3">
      <c r="A779">
        <v>777</v>
      </c>
      <c r="B779" s="1">
        <f>Tool!$E$12</f>
        <v>5.8960831264226528</v>
      </c>
      <c r="C779" s="1">
        <f>Tool!$E$13</f>
        <v>5.4808572546400471</v>
      </c>
      <c r="D779" s="1">
        <f>Tool!$E$14</f>
        <v>4.3133318604447162</v>
      </c>
      <c r="E779" s="1">
        <f>Tool!$E$15</f>
        <v>2.5387363045571067</v>
      </c>
    </row>
    <row r="780" spans="1:5" x14ac:dyDescent="0.3">
      <c r="A780">
        <v>778</v>
      </c>
      <c r="B780" s="1">
        <f>Tool!$E$12</f>
        <v>5.8960831264226528</v>
      </c>
      <c r="C780" s="1">
        <f>Tool!$E$13</f>
        <v>5.4808572546400471</v>
      </c>
      <c r="D780" s="1">
        <f>Tool!$E$14</f>
        <v>4.3133318604447162</v>
      </c>
      <c r="E780" s="1">
        <f>Tool!$E$15</f>
        <v>2.5387363045571067</v>
      </c>
    </row>
    <row r="781" spans="1:5" x14ac:dyDescent="0.3">
      <c r="A781">
        <v>779</v>
      </c>
      <c r="B781" s="1">
        <f>Tool!$E$12</f>
        <v>5.8960831264226528</v>
      </c>
      <c r="C781" s="1">
        <f>Tool!$E$13</f>
        <v>5.4808572546400471</v>
      </c>
      <c r="D781" s="1">
        <f>Tool!$E$14</f>
        <v>4.3133318604447162</v>
      </c>
      <c r="E781" s="1">
        <f>Tool!$E$15</f>
        <v>2.5387363045571067</v>
      </c>
    </row>
    <row r="782" spans="1:5" x14ac:dyDescent="0.3">
      <c r="A782">
        <v>780</v>
      </c>
      <c r="B782" s="1">
        <f>Tool!$E$12</f>
        <v>5.8960831264226528</v>
      </c>
      <c r="C782" s="1">
        <f>Tool!$E$13</f>
        <v>5.4808572546400471</v>
      </c>
      <c r="D782" s="1">
        <f>Tool!$E$14</f>
        <v>4.3133318604447162</v>
      </c>
      <c r="E782" s="1">
        <f>Tool!$E$15</f>
        <v>2.5387363045571067</v>
      </c>
    </row>
    <row r="783" spans="1:5" x14ac:dyDescent="0.3">
      <c r="A783">
        <v>781</v>
      </c>
      <c r="B783" s="1">
        <f>Tool!$E$12</f>
        <v>5.8960831264226528</v>
      </c>
      <c r="C783" s="1">
        <f>Tool!$E$13</f>
        <v>5.4808572546400471</v>
      </c>
      <c r="D783" s="1">
        <f>Tool!$E$14</f>
        <v>4.3133318604447162</v>
      </c>
      <c r="E783" s="1">
        <f>Tool!$E$15</f>
        <v>2.5387363045571067</v>
      </c>
    </row>
    <row r="784" spans="1:5" x14ac:dyDescent="0.3">
      <c r="A784">
        <v>782</v>
      </c>
      <c r="B784" s="1">
        <f>Tool!$E$12</f>
        <v>5.8960831264226528</v>
      </c>
      <c r="C784" s="1">
        <f>Tool!$E$13</f>
        <v>5.4808572546400471</v>
      </c>
      <c r="D784" s="1">
        <f>Tool!$E$14</f>
        <v>4.3133318604447162</v>
      </c>
      <c r="E784" s="1">
        <f>Tool!$E$15</f>
        <v>2.5387363045571067</v>
      </c>
    </row>
    <row r="785" spans="1:5" x14ac:dyDescent="0.3">
      <c r="A785">
        <v>783</v>
      </c>
      <c r="B785" s="1">
        <f>Tool!$E$12</f>
        <v>5.8960831264226528</v>
      </c>
      <c r="C785" s="1">
        <f>Tool!$E$13</f>
        <v>5.4808572546400471</v>
      </c>
      <c r="D785" s="1">
        <f>Tool!$E$14</f>
        <v>4.3133318604447162</v>
      </c>
      <c r="E785" s="1">
        <f>Tool!$E$15</f>
        <v>2.5387363045571067</v>
      </c>
    </row>
    <row r="786" spans="1:5" x14ac:dyDescent="0.3">
      <c r="A786">
        <v>784</v>
      </c>
      <c r="B786" s="1">
        <f>Tool!$E$12</f>
        <v>5.8960831264226528</v>
      </c>
      <c r="C786" s="1">
        <f>Tool!$E$13</f>
        <v>5.4808572546400471</v>
      </c>
      <c r="D786" s="1">
        <f>Tool!$E$14</f>
        <v>4.3133318604447162</v>
      </c>
      <c r="E786" s="1">
        <f>Tool!$E$15</f>
        <v>2.5387363045571067</v>
      </c>
    </row>
    <row r="787" spans="1:5" x14ac:dyDescent="0.3">
      <c r="A787">
        <v>785</v>
      </c>
      <c r="B787" s="1">
        <f>Tool!$E$12</f>
        <v>5.8960831264226528</v>
      </c>
      <c r="C787" s="1">
        <f>Tool!$E$13</f>
        <v>5.4808572546400471</v>
      </c>
      <c r="D787" s="1">
        <f>Tool!$E$14</f>
        <v>4.3133318604447162</v>
      </c>
      <c r="E787" s="1">
        <f>Tool!$E$15</f>
        <v>2.5387363045571067</v>
      </c>
    </row>
    <row r="788" spans="1:5" x14ac:dyDescent="0.3">
      <c r="A788">
        <v>786</v>
      </c>
      <c r="B788" s="1">
        <f>Tool!$E$12</f>
        <v>5.8960831264226528</v>
      </c>
      <c r="C788" s="1">
        <f>Tool!$E$13</f>
        <v>5.4808572546400471</v>
      </c>
      <c r="D788" s="1">
        <f>Tool!$E$14</f>
        <v>4.3133318604447162</v>
      </c>
      <c r="E788" s="1">
        <f>Tool!$E$15</f>
        <v>2.5387363045571067</v>
      </c>
    </row>
    <row r="789" spans="1:5" x14ac:dyDescent="0.3">
      <c r="A789">
        <v>787</v>
      </c>
      <c r="B789" s="1">
        <f>Tool!$E$12</f>
        <v>5.8960831264226528</v>
      </c>
      <c r="C789" s="1">
        <f>Tool!$E$13</f>
        <v>5.4808572546400471</v>
      </c>
      <c r="D789" s="1">
        <f>Tool!$E$14</f>
        <v>4.3133318604447162</v>
      </c>
      <c r="E789" s="1">
        <f>Tool!$E$15</f>
        <v>2.5387363045571067</v>
      </c>
    </row>
    <row r="790" spans="1:5" x14ac:dyDescent="0.3">
      <c r="A790">
        <v>788</v>
      </c>
      <c r="B790" s="1">
        <f>Tool!$E$12</f>
        <v>5.8960831264226528</v>
      </c>
      <c r="C790" s="1">
        <f>Tool!$E$13</f>
        <v>5.4808572546400471</v>
      </c>
      <c r="D790" s="1">
        <f>Tool!$E$14</f>
        <v>4.3133318604447162</v>
      </c>
      <c r="E790" s="1">
        <f>Tool!$E$15</f>
        <v>2.5387363045571067</v>
      </c>
    </row>
    <row r="791" spans="1:5" x14ac:dyDescent="0.3">
      <c r="A791">
        <v>789</v>
      </c>
      <c r="B791" s="1">
        <f>Tool!$E$12</f>
        <v>5.8960831264226528</v>
      </c>
      <c r="C791" s="1">
        <f>Tool!$E$13</f>
        <v>5.4808572546400471</v>
      </c>
      <c r="D791" s="1">
        <f>Tool!$E$14</f>
        <v>4.3133318604447162</v>
      </c>
      <c r="E791" s="1">
        <f>Tool!$E$15</f>
        <v>2.5387363045571067</v>
      </c>
    </row>
    <row r="792" spans="1:5" x14ac:dyDescent="0.3">
      <c r="A792">
        <v>790</v>
      </c>
      <c r="B792" s="1">
        <f>Tool!$E$12</f>
        <v>5.8960831264226528</v>
      </c>
      <c r="C792" s="1">
        <f>Tool!$E$13</f>
        <v>5.4808572546400471</v>
      </c>
      <c r="D792" s="1">
        <f>Tool!$E$14</f>
        <v>4.3133318604447162</v>
      </c>
      <c r="E792" s="1">
        <f>Tool!$E$15</f>
        <v>2.5387363045571067</v>
      </c>
    </row>
    <row r="793" spans="1:5" x14ac:dyDescent="0.3">
      <c r="A793">
        <v>791</v>
      </c>
      <c r="B793" s="1">
        <f>Tool!$E$12</f>
        <v>5.8960831264226528</v>
      </c>
      <c r="C793" s="1">
        <f>Tool!$E$13</f>
        <v>5.4808572546400471</v>
      </c>
      <c r="D793" s="1">
        <f>Tool!$E$14</f>
        <v>4.3133318604447162</v>
      </c>
      <c r="E793" s="1">
        <f>Tool!$E$15</f>
        <v>2.5387363045571067</v>
      </c>
    </row>
    <row r="794" spans="1:5" x14ac:dyDescent="0.3">
      <c r="A794">
        <v>792</v>
      </c>
      <c r="B794" s="1">
        <f>Tool!$E$12</f>
        <v>5.8960831264226528</v>
      </c>
      <c r="C794" s="1">
        <f>Tool!$E$13</f>
        <v>5.4808572546400471</v>
      </c>
      <c r="D794" s="1">
        <f>Tool!$E$14</f>
        <v>4.3133318604447162</v>
      </c>
      <c r="E794" s="1">
        <f>Tool!$E$15</f>
        <v>2.5387363045571067</v>
      </c>
    </row>
    <row r="795" spans="1:5" x14ac:dyDescent="0.3">
      <c r="A795">
        <v>793</v>
      </c>
      <c r="B795" s="1">
        <f>Tool!$E$12</f>
        <v>5.8960831264226528</v>
      </c>
      <c r="C795" s="1">
        <f>Tool!$E$13</f>
        <v>5.4808572546400471</v>
      </c>
      <c r="D795" s="1">
        <f>Tool!$E$14</f>
        <v>4.3133318604447162</v>
      </c>
      <c r="E795" s="1">
        <f>Tool!$E$15</f>
        <v>2.5387363045571067</v>
      </c>
    </row>
    <row r="796" spans="1:5" x14ac:dyDescent="0.3">
      <c r="A796">
        <v>794</v>
      </c>
      <c r="B796" s="1">
        <f>Tool!$E$12</f>
        <v>5.8960831264226528</v>
      </c>
      <c r="C796" s="1">
        <f>Tool!$E$13</f>
        <v>5.4808572546400471</v>
      </c>
      <c r="D796" s="1">
        <f>Tool!$E$14</f>
        <v>4.3133318604447162</v>
      </c>
      <c r="E796" s="1">
        <f>Tool!$E$15</f>
        <v>2.5387363045571067</v>
      </c>
    </row>
    <row r="797" spans="1:5" x14ac:dyDescent="0.3">
      <c r="A797">
        <v>795</v>
      </c>
      <c r="B797" s="1">
        <f>Tool!$E$12</f>
        <v>5.8960831264226528</v>
      </c>
      <c r="C797" s="1">
        <f>Tool!$E$13</f>
        <v>5.4808572546400471</v>
      </c>
      <c r="D797" s="1">
        <f>Tool!$E$14</f>
        <v>4.3133318604447162</v>
      </c>
      <c r="E797" s="1">
        <f>Tool!$E$15</f>
        <v>2.5387363045571067</v>
      </c>
    </row>
    <row r="798" spans="1:5" x14ac:dyDescent="0.3">
      <c r="A798">
        <v>796</v>
      </c>
      <c r="B798" s="1">
        <f>Tool!$E$12</f>
        <v>5.8960831264226528</v>
      </c>
      <c r="C798" s="1">
        <f>Tool!$E$13</f>
        <v>5.4808572546400471</v>
      </c>
      <c r="D798" s="1">
        <f>Tool!$E$14</f>
        <v>4.3133318604447162</v>
      </c>
      <c r="E798" s="1">
        <f>Tool!$E$15</f>
        <v>2.5387363045571067</v>
      </c>
    </row>
    <row r="799" spans="1:5" x14ac:dyDescent="0.3">
      <c r="A799">
        <v>797</v>
      </c>
      <c r="B799" s="1">
        <f>Tool!$E$12</f>
        <v>5.8960831264226528</v>
      </c>
      <c r="C799" s="1">
        <f>Tool!$E$13</f>
        <v>5.4808572546400471</v>
      </c>
      <c r="D799" s="1">
        <f>Tool!$E$14</f>
        <v>4.3133318604447162</v>
      </c>
      <c r="E799" s="1">
        <f>Tool!$E$15</f>
        <v>2.5387363045571067</v>
      </c>
    </row>
    <row r="800" spans="1:5" x14ac:dyDescent="0.3">
      <c r="A800">
        <v>798</v>
      </c>
      <c r="B800" s="1">
        <f>Tool!$E$12</f>
        <v>5.8960831264226528</v>
      </c>
      <c r="C800" s="1">
        <f>Tool!$E$13</f>
        <v>5.4808572546400471</v>
      </c>
      <c r="D800" s="1">
        <f>Tool!$E$14</f>
        <v>4.3133318604447162</v>
      </c>
      <c r="E800" s="1">
        <f>Tool!$E$15</f>
        <v>2.5387363045571067</v>
      </c>
    </row>
    <row r="801" spans="1:5" x14ac:dyDescent="0.3">
      <c r="A801">
        <v>799</v>
      </c>
      <c r="B801" s="1">
        <f>Tool!$E$12</f>
        <v>5.8960831264226528</v>
      </c>
      <c r="C801" s="1">
        <f>Tool!$E$13</f>
        <v>5.4808572546400471</v>
      </c>
      <c r="D801" s="1">
        <f>Tool!$E$14</f>
        <v>4.3133318604447162</v>
      </c>
      <c r="E801" s="1">
        <f>Tool!$E$15</f>
        <v>2.5387363045571067</v>
      </c>
    </row>
    <row r="802" spans="1:5" x14ac:dyDescent="0.3">
      <c r="A802">
        <v>800</v>
      </c>
      <c r="B802" s="1">
        <f>Tool!$E$12</f>
        <v>5.8960831264226528</v>
      </c>
      <c r="C802" s="1">
        <f>Tool!$E$13</f>
        <v>5.4808572546400471</v>
      </c>
      <c r="D802" s="1">
        <f>Tool!$E$14</f>
        <v>4.3133318604447162</v>
      </c>
      <c r="E802" s="1">
        <f>Tool!$E$15</f>
        <v>2.5387363045571067</v>
      </c>
    </row>
    <row r="803" spans="1:5" x14ac:dyDescent="0.3">
      <c r="A803">
        <v>801</v>
      </c>
      <c r="B803" s="1">
        <f>Tool!$E$12</f>
        <v>5.8960831264226528</v>
      </c>
      <c r="C803" s="1">
        <f>Tool!$E$13</f>
        <v>5.4808572546400471</v>
      </c>
      <c r="D803" s="1">
        <f>Tool!$E$14</f>
        <v>4.3133318604447162</v>
      </c>
      <c r="E803" s="1">
        <f>Tool!$E$15</f>
        <v>2.5387363045571067</v>
      </c>
    </row>
    <row r="804" spans="1:5" x14ac:dyDescent="0.3">
      <c r="A804">
        <v>802</v>
      </c>
      <c r="B804" s="1">
        <f>Tool!$E$12</f>
        <v>5.8960831264226528</v>
      </c>
      <c r="C804" s="1">
        <f>Tool!$E$13</f>
        <v>5.4808572546400471</v>
      </c>
      <c r="D804" s="1">
        <f>Tool!$E$14</f>
        <v>4.3133318604447162</v>
      </c>
      <c r="E804" s="1">
        <f>Tool!$E$15</f>
        <v>2.5387363045571067</v>
      </c>
    </row>
    <row r="805" spans="1:5" x14ac:dyDescent="0.3">
      <c r="A805">
        <v>803</v>
      </c>
      <c r="B805" s="1">
        <f>Tool!$E$12</f>
        <v>5.8960831264226528</v>
      </c>
      <c r="C805" s="1">
        <f>Tool!$E$13</f>
        <v>5.4808572546400471</v>
      </c>
      <c r="D805" s="1">
        <f>Tool!$E$14</f>
        <v>4.3133318604447162</v>
      </c>
      <c r="E805" s="1">
        <f>Tool!$E$15</f>
        <v>2.5387363045571067</v>
      </c>
    </row>
    <row r="806" spans="1:5" x14ac:dyDescent="0.3">
      <c r="A806">
        <v>804</v>
      </c>
      <c r="B806" s="1">
        <f>Tool!$E$12</f>
        <v>5.8960831264226528</v>
      </c>
      <c r="C806" s="1">
        <f>Tool!$E$13</f>
        <v>5.4808572546400471</v>
      </c>
      <c r="D806" s="1">
        <f>Tool!$E$14</f>
        <v>4.3133318604447162</v>
      </c>
      <c r="E806" s="1">
        <f>Tool!$E$15</f>
        <v>2.5387363045571067</v>
      </c>
    </row>
    <row r="807" spans="1:5" x14ac:dyDescent="0.3">
      <c r="A807">
        <v>805</v>
      </c>
      <c r="B807" s="1">
        <f>Tool!$E$12</f>
        <v>5.8960831264226528</v>
      </c>
      <c r="C807" s="1">
        <f>Tool!$E$13</f>
        <v>5.4808572546400471</v>
      </c>
      <c r="D807" s="1">
        <f>Tool!$E$14</f>
        <v>4.3133318604447162</v>
      </c>
      <c r="E807" s="1">
        <f>Tool!$E$15</f>
        <v>2.5387363045571067</v>
      </c>
    </row>
    <row r="808" spans="1:5" x14ac:dyDescent="0.3">
      <c r="A808">
        <v>806</v>
      </c>
      <c r="B808" s="1">
        <f>Tool!$E$12</f>
        <v>5.8960831264226528</v>
      </c>
      <c r="C808" s="1">
        <f>Tool!$E$13</f>
        <v>5.4808572546400471</v>
      </c>
      <c r="D808" s="1">
        <f>Tool!$E$14</f>
        <v>4.3133318604447162</v>
      </c>
      <c r="E808" s="1">
        <f>Tool!$E$15</f>
        <v>2.5387363045571067</v>
      </c>
    </row>
    <row r="809" spans="1:5" x14ac:dyDescent="0.3">
      <c r="A809">
        <v>807</v>
      </c>
      <c r="B809" s="1">
        <f>Tool!$E$12</f>
        <v>5.8960831264226528</v>
      </c>
      <c r="C809" s="1">
        <f>Tool!$E$13</f>
        <v>5.4808572546400471</v>
      </c>
      <c r="D809" s="1">
        <f>Tool!$E$14</f>
        <v>4.3133318604447162</v>
      </c>
      <c r="E809" s="1">
        <f>Tool!$E$15</f>
        <v>2.5387363045571067</v>
      </c>
    </row>
    <row r="810" spans="1:5" x14ac:dyDescent="0.3">
      <c r="A810">
        <v>808</v>
      </c>
      <c r="B810" s="1">
        <f>Tool!$E$12</f>
        <v>5.8960831264226528</v>
      </c>
      <c r="C810" s="1">
        <f>Tool!$E$13</f>
        <v>5.4808572546400471</v>
      </c>
      <c r="D810" s="1">
        <f>Tool!$E$14</f>
        <v>4.3133318604447162</v>
      </c>
      <c r="E810" s="1">
        <f>Tool!$E$15</f>
        <v>2.5387363045571067</v>
      </c>
    </row>
    <row r="811" spans="1:5" x14ac:dyDescent="0.3">
      <c r="A811">
        <v>809</v>
      </c>
      <c r="B811" s="1">
        <f>Tool!$E$12</f>
        <v>5.8960831264226528</v>
      </c>
      <c r="C811" s="1">
        <f>Tool!$E$13</f>
        <v>5.4808572546400471</v>
      </c>
      <c r="D811" s="1">
        <f>Tool!$E$14</f>
        <v>4.3133318604447162</v>
      </c>
      <c r="E811" s="1">
        <f>Tool!$E$15</f>
        <v>2.5387363045571067</v>
      </c>
    </row>
    <row r="812" spans="1:5" x14ac:dyDescent="0.3">
      <c r="A812">
        <v>810</v>
      </c>
      <c r="B812" s="1">
        <f>Tool!$E$12</f>
        <v>5.8960831264226528</v>
      </c>
      <c r="C812" s="1">
        <f>Tool!$E$13</f>
        <v>5.4808572546400471</v>
      </c>
      <c r="D812" s="1">
        <f>Tool!$E$14</f>
        <v>4.3133318604447162</v>
      </c>
      <c r="E812" s="1">
        <f>Tool!$E$15</f>
        <v>2.5387363045571067</v>
      </c>
    </row>
    <row r="813" spans="1:5" x14ac:dyDescent="0.3">
      <c r="A813">
        <v>811</v>
      </c>
      <c r="B813" s="1">
        <f>Tool!$E$12</f>
        <v>5.8960831264226528</v>
      </c>
      <c r="C813" s="1">
        <f>Tool!$E$13</f>
        <v>5.4808572546400471</v>
      </c>
      <c r="D813" s="1">
        <f>Tool!$E$14</f>
        <v>4.3133318604447162</v>
      </c>
      <c r="E813" s="1">
        <f>Tool!$E$15</f>
        <v>2.5387363045571067</v>
      </c>
    </row>
    <row r="814" spans="1:5" x14ac:dyDescent="0.3">
      <c r="A814">
        <v>812</v>
      </c>
      <c r="B814" s="1">
        <f>Tool!$E$12</f>
        <v>5.8960831264226528</v>
      </c>
      <c r="C814" s="1">
        <f>Tool!$E$13</f>
        <v>5.4808572546400471</v>
      </c>
      <c r="D814" s="1">
        <f>Tool!$E$14</f>
        <v>4.3133318604447162</v>
      </c>
      <c r="E814" s="1">
        <f>Tool!$E$15</f>
        <v>2.5387363045571067</v>
      </c>
    </row>
    <row r="815" spans="1:5" x14ac:dyDescent="0.3">
      <c r="A815">
        <v>813</v>
      </c>
      <c r="B815" s="1">
        <f>Tool!$E$12</f>
        <v>5.8960831264226528</v>
      </c>
      <c r="C815" s="1">
        <f>Tool!$E$13</f>
        <v>5.4808572546400471</v>
      </c>
      <c r="D815" s="1">
        <f>Tool!$E$14</f>
        <v>4.3133318604447162</v>
      </c>
      <c r="E815" s="1">
        <f>Tool!$E$15</f>
        <v>2.5387363045571067</v>
      </c>
    </row>
    <row r="816" spans="1:5" x14ac:dyDescent="0.3">
      <c r="A816">
        <v>814</v>
      </c>
      <c r="B816" s="1">
        <f>Tool!$E$12</f>
        <v>5.8960831264226528</v>
      </c>
      <c r="C816" s="1">
        <f>Tool!$E$13</f>
        <v>5.4808572546400471</v>
      </c>
      <c r="D816" s="1">
        <f>Tool!$E$14</f>
        <v>4.3133318604447162</v>
      </c>
      <c r="E816" s="1">
        <f>Tool!$E$15</f>
        <v>2.5387363045571067</v>
      </c>
    </row>
    <row r="817" spans="1:5" x14ac:dyDescent="0.3">
      <c r="A817">
        <v>815</v>
      </c>
      <c r="B817" s="1">
        <f>Tool!$E$12</f>
        <v>5.8960831264226528</v>
      </c>
      <c r="C817" s="1">
        <f>Tool!$E$13</f>
        <v>5.4808572546400471</v>
      </c>
      <c r="D817" s="1">
        <f>Tool!$E$14</f>
        <v>4.3133318604447162</v>
      </c>
      <c r="E817" s="1">
        <f>Tool!$E$15</f>
        <v>2.5387363045571067</v>
      </c>
    </row>
    <row r="818" spans="1:5" x14ac:dyDescent="0.3">
      <c r="A818">
        <v>816</v>
      </c>
      <c r="B818" s="1">
        <f>Tool!$E$12</f>
        <v>5.8960831264226528</v>
      </c>
      <c r="C818" s="1">
        <f>Tool!$E$13</f>
        <v>5.4808572546400471</v>
      </c>
      <c r="D818" s="1">
        <f>Tool!$E$14</f>
        <v>4.3133318604447162</v>
      </c>
      <c r="E818" s="1">
        <f>Tool!$E$15</f>
        <v>2.5387363045571067</v>
      </c>
    </row>
    <row r="819" spans="1:5" x14ac:dyDescent="0.3">
      <c r="A819">
        <v>817</v>
      </c>
      <c r="B819" s="1">
        <f>Tool!$E$12</f>
        <v>5.8960831264226528</v>
      </c>
      <c r="C819" s="1">
        <f>Tool!$E$13</f>
        <v>5.4808572546400471</v>
      </c>
      <c r="D819" s="1">
        <f>Tool!$E$14</f>
        <v>4.3133318604447162</v>
      </c>
      <c r="E819" s="1">
        <f>Tool!$E$15</f>
        <v>2.5387363045571067</v>
      </c>
    </row>
    <row r="820" spans="1:5" x14ac:dyDescent="0.3">
      <c r="A820">
        <v>818</v>
      </c>
      <c r="B820" s="1">
        <f>Tool!$E$12</f>
        <v>5.8960831264226528</v>
      </c>
      <c r="C820" s="1">
        <f>Tool!$E$13</f>
        <v>5.4808572546400471</v>
      </c>
      <c r="D820" s="1">
        <f>Tool!$E$14</f>
        <v>4.3133318604447162</v>
      </c>
      <c r="E820" s="1">
        <f>Tool!$E$15</f>
        <v>2.5387363045571067</v>
      </c>
    </row>
    <row r="821" spans="1:5" x14ac:dyDescent="0.3">
      <c r="A821">
        <v>819</v>
      </c>
      <c r="B821" s="1">
        <f>Tool!$E$12</f>
        <v>5.8960831264226528</v>
      </c>
      <c r="C821" s="1">
        <f>Tool!$E$13</f>
        <v>5.4808572546400471</v>
      </c>
      <c r="D821" s="1">
        <f>Tool!$E$14</f>
        <v>4.3133318604447162</v>
      </c>
      <c r="E821" s="1">
        <f>Tool!$E$15</f>
        <v>2.5387363045571067</v>
      </c>
    </row>
    <row r="822" spans="1:5" x14ac:dyDescent="0.3">
      <c r="A822">
        <v>820</v>
      </c>
      <c r="B822" s="1">
        <f>Tool!$E$12</f>
        <v>5.8960831264226528</v>
      </c>
      <c r="C822" s="1">
        <f>Tool!$E$13</f>
        <v>5.4808572546400471</v>
      </c>
      <c r="D822" s="1">
        <f>Tool!$E$14</f>
        <v>4.3133318604447162</v>
      </c>
      <c r="E822" s="1">
        <f>Tool!$E$15</f>
        <v>2.5387363045571067</v>
      </c>
    </row>
    <row r="823" spans="1:5" x14ac:dyDescent="0.3">
      <c r="A823">
        <v>821</v>
      </c>
      <c r="B823" s="1">
        <f>Tool!$E$12</f>
        <v>5.8960831264226528</v>
      </c>
      <c r="C823" s="1">
        <f>Tool!$E$13</f>
        <v>5.4808572546400471</v>
      </c>
      <c r="D823" s="1">
        <f>Tool!$E$14</f>
        <v>4.3133318604447162</v>
      </c>
      <c r="E823" s="1">
        <f>Tool!$E$15</f>
        <v>2.5387363045571067</v>
      </c>
    </row>
    <row r="824" spans="1:5" x14ac:dyDescent="0.3">
      <c r="A824">
        <v>822</v>
      </c>
      <c r="B824" s="1">
        <f>Tool!$E$12</f>
        <v>5.8960831264226528</v>
      </c>
      <c r="C824" s="1">
        <f>Tool!$E$13</f>
        <v>5.4808572546400471</v>
      </c>
      <c r="D824" s="1">
        <f>Tool!$E$14</f>
        <v>4.3133318604447162</v>
      </c>
      <c r="E824" s="1">
        <f>Tool!$E$15</f>
        <v>2.5387363045571067</v>
      </c>
    </row>
    <row r="825" spans="1:5" x14ac:dyDescent="0.3">
      <c r="A825">
        <v>823</v>
      </c>
      <c r="B825" s="1">
        <f>Tool!$E$12</f>
        <v>5.8960831264226528</v>
      </c>
      <c r="C825" s="1">
        <f>Tool!$E$13</f>
        <v>5.4808572546400471</v>
      </c>
      <c r="D825" s="1">
        <f>Tool!$E$14</f>
        <v>4.3133318604447162</v>
      </c>
      <c r="E825" s="1">
        <f>Tool!$E$15</f>
        <v>2.5387363045571067</v>
      </c>
    </row>
    <row r="826" spans="1:5" x14ac:dyDescent="0.3">
      <c r="A826">
        <v>824</v>
      </c>
      <c r="B826" s="1">
        <f>Tool!$E$12</f>
        <v>5.8960831264226528</v>
      </c>
      <c r="C826" s="1">
        <f>Tool!$E$13</f>
        <v>5.4808572546400471</v>
      </c>
      <c r="D826" s="1">
        <f>Tool!$E$14</f>
        <v>4.3133318604447162</v>
      </c>
      <c r="E826" s="1">
        <f>Tool!$E$15</f>
        <v>2.5387363045571067</v>
      </c>
    </row>
    <row r="827" spans="1:5" x14ac:dyDescent="0.3">
      <c r="A827">
        <v>825</v>
      </c>
      <c r="B827" s="1">
        <f>Tool!$E$12</f>
        <v>5.8960831264226528</v>
      </c>
      <c r="C827" s="1">
        <f>Tool!$E$13</f>
        <v>5.4808572546400471</v>
      </c>
      <c r="D827" s="1">
        <f>Tool!$E$14</f>
        <v>4.3133318604447162</v>
      </c>
      <c r="E827" s="1">
        <f>Tool!$E$15</f>
        <v>2.5387363045571067</v>
      </c>
    </row>
    <row r="828" spans="1:5" x14ac:dyDescent="0.3">
      <c r="A828">
        <v>826</v>
      </c>
      <c r="B828" s="1">
        <f>Tool!$E$12</f>
        <v>5.8960831264226528</v>
      </c>
      <c r="C828" s="1">
        <f>Tool!$E$13</f>
        <v>5.4808572546400471</v>
      </c>
      <c r="D828" s="1">
        <f>Tool!$E$14</f>
        <v>4.3133318604447162</v>
      </c>
      <c r="E828" s="1">
        <f>Tool!$E$15</f>
        <v>2.5387363045571067</v>
      </c>
    </row>
    <row r="829" spans="1:5" x14ac:dyDescent="0.3">
      <c r="A829">
        <v>827</v>
      </c>
      <c r="B829" s="1">
        <f>Tool!$E$12</f>
        <v>5.8960831264226528</v>
      </c>
      <c r="C829" s="1">
        <f>Tool!$E$13</f>
        <v>5.4808572546400471</v>
      </c>
      <c r="D829" s="1">
        <f>Tool!$E$14</f>
        <v>4.3133318604447162</v>
      </c>
      <c r="E829" s="1">
        <f>Tool!$E$15</f>
        <v>2.5387363045571067</v>
      </c>
    </row>
    <row r="830" spans="1:5" x14ac:dyDescent="0.3">
      <c r="A830">
        <v>828</v>
      </c>
      <c r="B830" s="1">
        <f>Tool!$E$12</f>
        <v>5.8960831264226528</v>
      </c>
      <c r="C830" s="1">
        <f>Tool!$E$13</f>
        <v>5.4808572546400471</v>
      </c>
      <c r="D830" s="1">
        <f>Tool!$E$14</f>
        <v>4.3133318604447162</v>
      </c>
      <c r="E830" s="1">
        <f>Tool!$E$15</f>
        <v>2.5387363045571067</v>
      </c>
    </row>
    <row r="831" spans="1:5" x14ac:dyDescent="0.3">
      <c r="A831">
        <v>829</v>
      </c>
      <c r="B831" s="1">
        <f>Tool!$E$12</f>
        <v>5.8960831264226528</v>
      </c>
      <c r="C831" s="1">
        <f>Tool!$E$13</f>
        <v>5.4808572546400471</v>
      </c>
      <c r="D831" s="1">
        <f>Tool!$E$14</f>
        <v>4.3133318604447162</v>
      </c>
      <c r="E831" s="1">
        <f>Tool!$E$15</f>
        <v>2.5387363045571067</v>
      </c>
    </row>
    <row r="832" spans="1:5" x14ac:dyDescent="0.3">
      <c r="A832">
        <v>830</v>
      </c>
      <c r="B832" s="1">
        <f>Tool!$E$12</f>
        <v>5.8960831264226528</v>
      </c>
      <c r="C832" s="1">
        <f>Tool!$E$13</f>
        <v>5.4808572546400471</v>
      </c>
      <c r="D832" s="1">
        <f>Tool!$E$14</f>
        <v>4.3133318604447162</v>
      </c>
      <c r="E832" s="1">
        <f>Tool!$E$15</f>
        <v>2.5387363045571067</v>
      </c>
    </row>
    <row r="833" spans="1:5" x14ac:dyDescent="0.3">
      <c r="A833">
        <v>831</v>
      </c>
      <c r="B833" s="1">
        <f>Tool!$E$12</f>
        <v>5.8960831264226528</v>
      </c>
      <c r="C833" s="1">
        <f>Tool!$E$13</f>
        <v>5.4808572546400471</v>
      </c>
      <c r="D833" s="1">
        <f>Tool!$E$14</f>
        <v>4.3133318604447162</v>
      </c>
      <c r="E833" s="1">
        <f>Tool!$E$15</f>
        <v>2.5387363045571067</v>
      </c>
    </row>
    <row r="834" spans="1:5" x14ac:dyDescent="0.3">
      <c r="A834">
        <v>832</v>
      </c>
      <c r="B834" s="1">
        <f>Tool!$E$12</f>
        <v>5.8960831264226528</v>
      </c>
      <c r="C834" s="1">
        <f>Tool!$E$13</f>
        <v>5.4808572546400471</v>
      </c>
      <c r="D834" s="1">
        <f>Tool!$E$14</f>
        <v>4.3133318604447162</v>
      </c>
      <c r="E834" s="1">
        <f>Tool!$E$15</f>
        <v>2.5387363045571067</v>
      </c>
    </row>
    <row r="835" spans="1:5" x14ac:dyDescent="0.3">
      <c r="A835">
        <v>833</v>
      </c>
      <c r="B835" s="1">
        <f>Tool!$E$12</f>
        <v>5.8960831264226528</v>
      </c>
      <c r="C835" s="1">
        <f>Tool!$E$13</f>
        <v>5.4808572546400471</v>
      </c>
      <c r="D835" s="1">
        <f>Tool!$E$14</f>
        <v>4.3133318604447162</v>
      </c>
      <c r="E835" s="1">
        <f>Tool!$E$15</f>
        <v>2.5387363045571067</v>
      </c>
    </row>
    <row r="836" spans="1:5" x14ac:dyDescent="0.3">
      <c r="A836">
        <v>834</v>
      </c>
      <c r="B836" s="1">
        <f>Tool!$E$12</f>
        <v>5.8960831264226528</v>
      </c>
      <c r="C836" s="1">
        <f>Tool!$E$13</f>
        <v>5.4808572546400471</v>
      </c>
      <c r="D836" s="1">
        <f>Tool!$E$14</f>
        <v>4.3133318604447162</v>
      </c>
      <c r="E836" s="1">
        <f>Tool!$E$15</f>
        <v>2.5387363045571067</v>
      </c>
    </row>
    <row r="837" spans="1:5" x14ac:dyDescent="0.3">
      <c r="A837">
        <v>835</v>
      </c>
      <c r="B837" s="1">
        <f>Tool!$E$12</f>
        <v>5.8960831264226528</v>
      </c>
      <c r="C837" s="1">
        <f>Tool!$E$13</f>
        <v>5.4808572546400471</v>
      </c>
      <c r="D837" s="1">
        <f>Tool!$E$14</f>
        <v>4.3133318604447162</v>
      </c>
      <c r="E837" s="1">
        <f>Tool!$E$15</f>
        <v>2.5387363045571067</v>
      </c>
    </row>
    <row r="838" spans="1:5" x14ac:dyDescent="0.3">
      <c r="A838">
        <v>836</v>
      </c>
      <c r="B838" s="1">
        <f>Tool!$E$12</f>
        <v>5.8960831264226528</v>
      </c>
      <c r="C838" s="1">
        <f>Tool!$E$13</f>
        <v>5.4808572546400471</v>
      </c>
      <c r="D838" s="1">
        <f>Tool!$E$14</f>
        <v>4.3133318604447162</v>
      </c>
      <c r="E838" s="1">
        <f>Tool!$E$15</f>
        <v>2.5387363045571067</v>
      </c>
    </row>
    <row r="839" spans="1:5" x14ac:dyDescent="0.3">
      <c r="A839">
        <v>837</v>
      </c>
      <c r="B839" s="1">
        <f>Tool!$E$12</f>
        <v>5.8960831264226528</v>
      </c>
      <c r="C839" s="1">
        <f>Tool!$E$13</f>
        <v>5.4808572546400471</v>
      </c>
      <c r="D839" s="1">
        <f>Tool!$E$14</f>
        <v>4.3133318604447162</v>
      </c>
      <c r="E839" s="1">
        <f>Tool!$E$15</f>
        <v>2.5387363045571067</v>
      </c>
    </row>
    <row r="840" spans="1:5" x14ac:dyDescent="0.3">
      <c r="A840">
        <v>838</v>
      </c>
      <c r="B840" s="1">
        <f>Tool!$E$12</f>
        <v>5.8960831264226528</v>
      </c>
      <c r="C840" s="1">
        <f>Tool!$E$13</f>
        <v>5.4808572546400471</v>
      </c>
      <c r="D840" s="1">
        <f>Tool!$E$14</f>
        <v>4.3133318604447162</v>
      </c>
      <c r="E840" s="1">
        <f>Tool!$E$15</f>
        <v>2.5387363045571067</v>
      </c>
    </row>
    <row r="841" spans="1:5" x14ac:dyDescent="0.3">
      <c r="A841">
        <v>839</v>
      </c>
      <c r="B841" s="1">
        <f>Tool!$E$12</f>
        <v>5.8960831264226528</v>
      </c>
      <c r="C841" s="1">
        <f>Tool!$E$13</f>
        <v>5.4808572546400471</v>
      </c>
      <c r="D841" s="1">
        <f>Tool!$E$14</f>
        <v>4.3133318604447162</v>
      </c>
      <c r="E841" s="1">
        <f>Tool!$E$15</f>
        <v>2.5387363045571067</v>
      </c>
    </row>
    <row r="842" spans="1:5" x14ac:dyDescent="0.3">
      <c r="A842">
        <v>840</v>
      </c>
      <c r="B842" s="1">
        <f>Tool!$E$12</f>
        <v>5.8960831264226528</v>
      </c>
      <c r="C842" s="1">
        <f>Tool!$E$13</f>
        <v>5.4808572546400471</v>
      </c>
      <c r="D842" s="1">
        <f>Tool!$E$14</f>
        <v>4.3133318604447162</v>
      </c>
      <c r="E842" s="1">
        <f>Tool!$E$15</f>
        <v>2.5387363045571067</v>
      </c>
    </row>
    <row r="843" spans="1:5" x14ac:dyDescent="0.3">
      <c r="A843">
        <v>841</v>
      </c>
      <c r="B843" s="1">
        <f>Tool!$E$12</f>
        <v>5.8960831264226528</v>
      </c>
      <c r="C843" s="1">
        <f>Tool!$E$13</f>
        <v>5.4808572546400471</v>
      </c>
      <c r="D843" s="1">
        <f>Tool!$E$14</f>
        <v>4.3133318604447162</v>
      </c>
      <c r="E843" s="1">
        <f>Tool!$E$15</f>
        <v>2.5387363045571067</v>
      </c>
    </row>
    <row r="844" spans="1:5" x14ac:dyDescent="0.3">
      <c r="A844">
        <v>842</v>
      </c>
      <c r="B844" s="1">
        <f>Tool!$E$12</f>
        <v>5.8960831264226528</v>
      </c>
      <c r="C844" s="1">
        <f>Tool!$E$13</f>
        <v>5.4808572546400471</v>
      </c>
      <c r="D844" s="1">
        <f>Tool!$E$14</f>
        <v>4.3133318604447162</v>
      </c>
      <c r="E844" s="1">
        <f>Tool!$E$15</f>
        <v>2.5387363045571067</v>
      </c>
    </row>
    <row r="845" spans="1:5" x14ac:dyDescent="0.3">
      <c r="A845">
        <v>843</v>
      </c>
      <c r="B845" s="1">
        <f>Tool!$E$12</f>
        <v>5.8960831264226528</v>
      </c>
      <c r="C845" s="1">
        <f>Tool!$E$13</f>
        <v>5.4808572546400471</v>
      </c>
      <c r="D845" s="1">
        <f>Tool!$E$14</f>
        <v>4.3133318604447162</v>
      </c>
      <c r="E845" s="1">
        <f>Tool!$E$15</f>
        <v>2.5387363045571067</v>
      </c>
    </row>
    <row r="846" spans="1:5" x14ac:dyDescent="0.3">
      <c r="A846">
        <v>844</v>
      </c>
      <c r="B846" s="1">
        <f>Tool!$E$12</f>
        <v>5.8960831264226528</v>
      </c>
      <c r="C846" s="1">
        <f>Tool!$E$13</f>
        <v>5.4808572546400471</v>
      </c>
      <c r="D846" s="1">
        <f>Tool!$E$14</f>
        <v>4.3133318604447162</v>
      </c>
      <c r="E846" s="1">
        <f>Tool!$E$15</f>
        <v>2.5387363045571067</v>
      </c>
    </row>
    <row r="847" spans="1:5" x14ac:dyDescent="0.3">
      <c r="A847">
        <v>845</v>
      </c>
      <c r="B847" s="1">
        <f>Tool!$E$12</f>
        <v>5.8960831264226528</v>
      </c>
      <c r="C847" s="1">
        <f>Tool!$E$13</f>
        <v>5.4808572546400471</v>
      </c>
      <c r="D847" s="1">
        <f>Tool!$E$14</f>
        <v>4.3133318604447162</v>
      </c>
      <c r="E847" s="1">
        <f>Tool!$E$15</f>
        <v>2.5387363045571067</v>
      </c>
    </row>
    <row r="848" spans="1:5" x14ac:dyDescent="0.3">
      <c r="A848">
        <v>846</v>
      </c>
      <c r="B848" s="1">
        <f>Tool!$E$12</f>
        <v>5.8960831264226528</v>
      </c>
      <c r="C848" s="1">
        <f>Tool!$E$13</f>
        <v>5.4808572546400471</v>
      </c>
      <c r="D848" s="1">
        <f>Tool!$E$14</f>
        <v>4.3133318604447162</v>
      </c>
      <c r="E848" s="1">
        <f>Tool!$E$15</f>
        <v>2.5387363045571067</v>
      </c>
    </row>
    <row r="849" spans="1:5" x14ac:dyDescent="0.3">
      <c r="A849">
        <v>847</v>
      </c>
      <c r="B849" s="1">
        <f>Tool!$E$12</f>
        <v>5.8960831264226528</v>
      </c>
      <c r="C849" s="1">
        <f>Tool!$E$13</f>
        <v>5.4808572546400471</v>
      </c>
      <c r="D849" s="1">
        <f>Tool!$E$14</f>
        <v>4.3133318604447162</v>
      </c>
      <c r="E849" s="1">
        <f>Tool!$E$15</f>
        <v>2.5387363045571067</v>
      </c>
    </row>
    <row r="850" spans="1:5" x14ac:dyDescent="0.3">
      <c r="A850">
        <v>848</v>
      </c>
      <c r="B850" s="1">
        <f>Tool!$E$12</f>
        <v>5.8960831264226528</v>
      </c>
      <c r="C850" s="1">
        <f>Tool!$E$13</f>
        <v>5.4808572546400471</v>
      </c>
      <c r="D850" s="1">
        <f>Tool!$E$14</f>
        <v>4.3133318604447162</v>
      </c>
      <c r="E850" s="1">
        <f>Tool!$E$15</f>
        <v>2.5387363045571067</v>
      </c>
    </row>
    <row r="851" spans="1:5" x14ac:dyDescent="0.3">
      <c r="A851">
        <v>849</v>
      </c>
      <c r="B851" s="1">
        <f>Tool!$E$12</f>
        <v>5.8960831264226528</v>
      </c>
      <c r="C851" s="1">
        <f>Tool!$E$13</f>
        <v>5.4808572546400471</v>
      </c>
      <c r="D851" s="1">
        <f>Tool!$E$14</f>
        <v>4.3133318604447162</v>
      </c>
      <c r="E851" s="1">
        <f>Tool!$E$15</f>
        <v>2.5387363045571067</v>
      </c>
    </row>
    <row r="852" spans="1:5" x14ac:dyDescent="0.3">
      <c r="A852">
        <v>850</v>
      </c>
      <c r="B852" s="1">
        <f>Tool!$E$12</f>
        <v>5.8960831264226528</v>
      </c>
      <c r="C852" s="1">
        <f>Tool!$E$13</f>
        <v>5.4808572546400471</v>
      </c>
      <c r="D852" s="1">
        <f>Tool!$E$14</f>
        <v>4.3133318604447162</v>
      </c>
      <c r="E852" s="1">
        <f>Tool!$E$15</f>
        <v>2.5387363045571067</v>
      </c>
    </row>
    <row r="853" spans="1:5" x14ac:dyDescent="0.3">
      <c r="A853">
        <v>851</v>
      </c>
      <c r="B853" s="1">
        <f>Tool!$E$12</f>
        <v>5.8960831264226528</v>
      </c>
      <c r="C853" s="1">
        <f>Tool!$E$13</f>
        <v>5.4808572546400471</v>
      </c>
      <c r="D853" s="1">
        <f>Tool!$E$14</f>
        <v>4.3133318604447162</v>
      </c>
      <c r="E853" s="1">
        <f>Tool!$E$15</f>
        <v>2.5387363045571067</v>
      </c>
    </row>
    <row r="854" spans="1:5" x14ac:dyDescent="0.3">
      <c r="A854">
        <v>852</v>
      </c>
      <c r="B854" s="1">
        <f>Tool!$E$12</f>
        <v>5.8960831264226528</v>
      </c>
      <c r="C854" s="1">
        <f>Tool!$E$13</f>
        <v>5.4808572546400471</v>
      </c>
      <c r="D854" s="1">
        <f>Tool!$E$14</f>
        <v>4.3133318604447162</v>
      </c>
      <c r="E854" s="1">
        <f>Tool!$E$15</f>
        <v>2.5387363045571067</v>
      </c>
    </row>
    <row r="855" spans="1:5" x14ac:dyDescent="0.3">
      <c r="A855">
        <v>853</v>
      </c>
      <c r="B855" s="1">
        <f>Tool!$E$12</f>
        <v>5.8960831264226528</v>
      </c>
      <c r="C855" s="1">
        <f>Tool!$E$13</f>
        <v>5.4808572546400471</v>
      </c>
      <c r="D855" s="1">
        <f>Tool!$E$14</f>
        <v>4.3133318604447162</v>
      </c>
      <c r="E855" s="1">
        <f>Tool!$E$15</f>
        <v>2.5387363045571067</v>
      </c>
    </row>
    <row r="856" spans="1:5" x14ac:dyDescent="0.3">
      <c r="A856">
        <v>854</v>
      </c>
      <c r="B856" s="1">
        <f>Tool!$E$12</f>
        <v>5.8960831264226528</v>
      </c>
      <c r="C856" s="1">
        <f>Tool!$E$13</f>
        <v>5.4808572546400471</v>
      </c>
      <c r="D856" s="1">
        <f>Tool!$E$14</f>
        <v>4.3133318604447162</v>
      </c>
      <c r="E856" s="1">
        <f>Tool!$E$15</f>
        <v>2.5387363045571067</v>
      </c>
    </row>
    <row r="857" spans="1:5" x14ac:dyDescent="0.3">
      <c r="A857">
        <v>855</v>
      </c>
      <c r="B857" s="1">
        <f>Tool!$E$12</f>
        <v>5.8960831264226528</v>
      </c>
      <c r="C857" s="1">
        <f>Tool!$E$13</f>
        <v>5.4808572546400471</v>
      </c>
      <c r="D857" s="1">
        <f>Tool!$E$14</f>
        <v>4.3133318604447162</v>
      </c>
      <c r="E857" s="1">
        <f>Tool!$E$15</f>
        <v>2.5387363045571067</v>
      </c>
    </row>
    <row r="858" spans="1:5" x14ac:dyDescent="0.3">
      <c r="A858">
        <v>856</v>
      </c>
      <c r="B858" s="1">
        <f>Tool!$E$12</f>
        <v>5.8960831264226528</v>
      </c>
      <c r="C858" s="1">
        <f>Tool!$E$13</f>
        <v>5.4808572546400471</v>
      </c>
      <c r="D858" s="1">
        <f>Tool!$E$14</f>
        <v>4.3133318604447162</v>
      </c>
      <c r="E858" s="1">
        <f>Tool!$E$15</f>
        <v>2.5387363045571067</v>
      </c>
    </row>
    <row r="859" spans="1:5" x14ac:dyDescent="0.3">
      <c r="A859">
        <v>857</v>
      </c>
      <c r="B859" s="1">
        <f>Tool!$E$12</f>
        <v>5.8960831264226528</v>
      </c>
      <c r="C859" s="1">
        <f>Tool!$E$13</f>
        <v>5.4808572546400471</v>
      </c>
      <c r="D859" s="1">
        <f>Tool!$E$14</f>
        <v>4.3133318604447162</v>
      </c>
      <c r="E859" s="1">
        <f>Tool!$E$15</f>
        <v>2.5387363045571067</v>
      </c>
    </row>
    <row r="860" spans="1:5" x14ac:dyDescent="0.3">
      <c r="A860">
        <v>858</v>
      </c>
      <c r="B860" s="1">
        <f>Tool!$E$12</f>
        <v>5.8960831264226528</v>
      </c>
      <c r="C860" s="1">
        <f>Tool!$E$13</f>
        <v>5.4808572546400471</v>
      </c>
      <c r="D860" s="1">
        <f>Tool!$E$14</f>
        <v>4.3133318604447162</v>
      </c>
      <c r="E860" s="1">
        <f>Tool!$E$15</f>
        <v>2.5387363045571067</v>
      </c>
    </row>
    <row r="861" spans="1:5" x14ac:dyDescent="0.3">
      <c r="A861">
        <v>859</v>
      </c>
      <c r="B861" s="1">
        <f>Tool!$E$12</f>
        <v>5.8960831264226528</v>
      </c>
      <c r="C861" s="1">
        <f>Tool!$E$13</f>
        <v>5.4808572546400471</v>
      </c>
      <c r="D861" s="1">
        <f>Tool!$E$14</f>
        <v>4.3133318604447162</v>
      </c>
      <c r="E861" s="1">
        <f>Tool!$E$15</f>
        <v>2.5387363045571067</v>
      </c>
    </row>
    <row r="862" spans="1:5" x14ac:dyDescent="0.3">
      <c r="A862">
        <v>860</v>
      </c>
      <c r="B862" s="1">
        <f>Tool!$E$12</f>
        <v>5.8960831264226528</v>
      </c>
      <c r="C862" s="1">
        <f>Tool!$E$13</f>
        <v>5.4808572546400471</v>
      </c>
      <c r="D862" s="1">
        <f>Tool!$E$14</f>
        <v>4.3133318604447162</v>
      </c>
      <c r="E862" s="1">
        <f>Tool!$E$15</f>
        <v>2.5387363045571067</v>
      </c>
    </row>
    <row r="863" spans="1:5" x14ac:dyDescent="0.3">
      <c r="A863">
        <v>861</v>
      </c>
      <c r="B863" s="1">
        <f>Tool!$E$12</f>
        <v>5.8960831264226528</v>
      </c>
      <c r="C863" s="1">
        <f>Tool!$E$13</f>
        <v>5.4808572546400471</v>
      </c>
      <c r="D863" s="1">
        <f>Tool!$E$14</f>
        <v>4.3133318604447162</v>
      </c>
      <c r="E863" s="1">
        <f>Tool!$E$15</f>
        <v>2.5387363045571067</v>
      </c>
    </row>
    <row r="864" spans="1:5" x14ac:dyDescent="0.3">
      <c r="A864">
        <v>862</v>
      </c>
      <c r="B864" s="1">
        <f>Tool!$E$12</f>
        <v>5.8960831264226528</v>
      </c>
      <c r="C864" s="1">
        <f>Tool!$E$13</f>
        <v>5.4808572546400471</v>
      </c>
      <c r="D864" s="1">
        <f>Tool!$E$14</f>
        <v>4.3133318604447162</v>
      </c>
      <c r="E864" s="1">
        <f>Tool!$E$15</f>
        <v>2.5387363045571067</v>
      </c>
    </row>
    <row r="865" spans="1:5" x14ac:dyDescent="0.3">
      <c r="A865">
        <v>863</v>
      </c>
      <c r="B865" s="1">
        <f>Tool!$E$12</f>
        <v>5.8960831264226528</v>
      </c>
      <c r="C865" s="1">
        <f>Tool!$E$13</f>
        <v>5.4808572546400471</v>
      </c>
      <c r="D865" s="1">
        <f>Tool!$E$14</f>
        <v>4.3133318604447162</v>
      </c>
      <c r="E865" s="1">
        <f>Tool!$E$15</f>
        <v>2.5387363045571067</v>
      </c>
    </row>
    <row r="866" spans="1:5" x14ac:dyDescent="0.3">
      <c r="A866">
        <v>864</v>
      </c>
      <c r="B866" s="1">
        <f>Tool!$E$12</f>
        <v>5.8960831264226528</v>
      </c>
      <c r="C866" s="1">
        <f>Tool!$E$13</f>
        <v>5.4808572546400471</v>
      </c>
      <c r="D866" s="1">
        <f>Tool!$E$14</f>
        <v>4.3133318604447162</v>
      </c>
      <c r="E866" s="1">
        <f>Tool!$E$15</f>
        <v>2.5387363045571067</v>
      </c>
    </row>
    <row r="867" spans="1:5" x14ac:dyDescent="0.3">
      <c r="A867">
        <v>865</v>
      </c>
      <c r="B867" s="1">
        <f>Tool!$E$12</f>
        <v>5.8960831264226528</v>
      </c>
      <c r="C867" s="1">
        <f>Tool!$E$13</f>
        <v>5.4808572546400471</v>
      </c>
      <c r="D867" s="1">
        <f>Tool!$E$14</f>
        <v>4.3133318604447162</v>
      </c>
      <c r="E867" s="1">
        <f>Tool!$E$15</f>
        <v>2.5387363045571067</v>
      </c>
    </row>
    <row r="868" spans="1:5" x14ac:dyDescent="0.3">
      <c r="A868">
        <v>866</v>
      </c>
      <c r="B868" s="1">
        <f>Tool!$E$12</f>
        <v>5.8960831264226528</v>
      </c>
      <c r="C868" s="1">
        <f>Tool!$E$13</f>
        <v>5.4808572546400471</v>
      </c>
      <c r="D868" s="1">
        <f>Tool!$E$14</f>
        <v>4.3133318604447162</v>
      </c>
      <c r="E868" s="1">
        <f>Tool!$E$15</f>
        <v>2.5387363045571067</v>
      </c>
    </row>
    <row r="869" spans="1:5" x14ac:dyDescent="0.3">
      <c r="A869">
        <v>867</v>
      </c>
      <c r="B869" s="1">
        <f>Tool!$E$12</f>
        <v>5.8960831264226528</v>
      </c>
      <c r="C869" s="1">
        <f>Tool!$E$13</f>
        <v>5.4808572546400471</v>
      </c>
      <c r="D869" s="1">
        <f>Tool!$E$14</f>
        <v>4.3133318604447162</v>
      </c>
      <c r="E869" s="1">
        <f>Tool!$E$15</f>
        <v>2.5387363045571067</v>
      </c>
    </row>
    <row r="870" spans="1:5" x14ac:dyDescent="0.3">
      <c r="A870">
        <v>868</v>
      </c>
      <c r="B870" s="1">
        <f>Tool!$E$12</f>
        <v>5.8960831264226528</v>
      </c>
      <c r="C870" s="1">
        <f>Tool!$E$13</f>
        <v>5.4808572546400471</v>
      </c>
      <c r="D870" s="1">
        <f>Tool!$E$14</f>
        <v>4.3133318604447162</v>
      </c>
      <c r="E870" s="1">
        <f>Tool!$E$15</f>
        <v>2.5387363045571067</v>
      </c>
    </row>
    <row r="871" spans="1:5" x14ac:dyDescent="0.3">
      <c r="A871">
        <v>869</v>
      </c>
      <c r="B871" s="1">
        <f>Tool!$E$12</f>
        <v>5.8960831264226528</v>
      </c>
      <c r="C871" s="1">
        <f>Tool!$E$13</f>
        <v>5.4808572546400471</v>
      </c>
      <c r="D871" s="1">
        <f>Tool!$E$14</f>
        <v>4.3133318604447162</v>
      </c>
      <c r="E871" s="1">
        <f>Tool!$E$15</f>
        <v>2.5387363045571067</v>
      </c>
    </row>
    <row r="872" spans="1:5" x14ac:dyDescent="0.3">
      <c r="A872">
        <v>870</v>
      </c>
      <c r="B872" s="1">
        <f>Tool!$E$12</f>
        <v>5.8960831264226528</v>
      </c>
      <c r="C872" s="1">
        <f>Tool!$E$13</f>
        <v>5.4808572546400471</v>
      </c>
      <c r="D872" s="1">
        <f>Tool!$E$14</f>
        <v>4.3133318604447162</v>
      </c>
      <c r="E872" s="1">
        <f>Tool!$E$15</f>
        <v>2.5387363045571067</v>
      </c>
    </row>
    <row r="873" spans="1:5" x14ac:dyDescent="0.3">
      <c r="A873">
        <v>871</v>
      </c>
      <c r="B873" s="1">
        <f>Tool!$E$12</f>
        <v>5.8960831264226528</v>
      </c>
      <c r="C873" s="1">
        <f>Tool!$E$13</f>
        <v>5.4808572546400471</v>
      </c>
      <c r="D873" s="1">
        <f>Tool!$E$14</f>
        <v>4.3133318604447162</v>
      </c>
      <c r="E873" s="1">
        <f>Tool!$E$15</f>
        <v>2.5387363045571067</v>
      </c>
    </row>
    <row r="874" spans="1:5" x14ac:dyDescent="0.3">
      <c r="A874">
        <v>872</v>
      </c>
      <c r="B874" s="1">
        <f>Tool!$E$12</f>
        <v>5.8960831264226528</v>
      </c>
      <c r="C874" s="1">
        <f>Tool!$E$13</f>
        <v>5.4808572546400471</v>
      </c>
      <c r="D874" s="1">
        <f>Tool!$E$14</f>
        <v>4.3133318604447162</v>
      </c>
      <c r="E874" s="1">
        <f>Tool!$E$15</f>
        <v>2.5387363045571067</v>
      </c>
    </row>
    <row r="875" spans="1:5" x14ac:dyDescent="0.3">
      <c r="A875">
        <v>873</v>
      </c>
      <c r="B875" s="1">
        <f>Tool!$E$12</f>
        <v>5.8960831264226528</v>
      </c>
      <c r="C875" s="1">
        <f>Tool!$E$13</f>
        <v>5.4808572546400471</v>
      </c>
      <c r="D875" s="1">
        <f>Tool!$E$14</f>
        <v>4.3133318604447162</v>
      </c>
      <c r="E875" s="1">
        <f>Tool!$E$15</f>
        <v>2.5387363045571067</v>
      </c>
    </row>
    <row r="876" spans="1:5" x14ac:dyDescent="0.3">
      <c r="A876">
        <v>874</v>
      </c>
      <c r="B876" s="1">
        <f>Tool!$E$12</f>
        <v>5.8960831264226528</v>
      </c>
      <c r="C876" s="1">
        <f>Tool!$E$13</f>
        <v>5.4808572546400471</v>
      </c>
      <c r="D876" s="1">
        <f>Tool!$E$14</f>
        <v>4.3133318604447162</v>
      </c>
      <c r="E876" s="1">
        <f>Tool!$E$15</f>
        <v>2.5387363045571067</v>
      </c>
    </row>
    <row r="877" spans="1:5" x14ac:dyDescent="0.3">
      <c r="A877">
        <v>875</v>
      </c>
      <c r="B877" s="1">
        <f>Tool!$E$12</f>
        <v>5.8960831264226528</v>
      </c>
      <c r="C877" s="1">
        <f>Tool!$E$13</f>
        <v>5.4808572546400471</v>
      </c>
      <c r="D877" s="1">
        <f>Tool!$E$14</f>
        <v>4.3133318604447162</v>
      </c>
      <c r="E877" s="1">
        <f>Tool!$E$15</f>
        <v>2.5387363045571067</v>
      </c>
    </row>
    <row r="878" spans="1:5" x14ac:dyDescent="0.3">
      <c r="A878">
        <v>876</v>
      </c>
      <c r="B878" s="1">
        <f>Tool!$E$12</f>
        <v>5.8960831264226528</v>
      </c>
      <c r="C878" s="1">
        <f>Tool!$E$13</f>
        <v>5.4808572546400471</v>
      </c>
      <c r="D878" s="1">
        <f>Tool!$E$14</f>
        <v>4.3133318604447162</v>
      </c>
      <c r="E878" s="1">
        <f>Tool!$E$15</f>
        <v>2.5387363045571067</v>
      </c>
    </row>
    <row r="879" spans="1:5" x14ac:dyDescent="0.3">
      <c r="A879">
        <v>877</v>
      </c>
      <c r="B879" s="1">
        <f>Tool!$E$12</f>
        <v>5.8960831264226528</v>
      </c>
      <c r="C879" s="1">
        <f>Tool!$E$13</f>
        <v>5.4808572546400471</v>
      </c>
      <c r="D879" s="1">
        <f>Tool!$E$14</f>
        <v>4.3133318604447162</v>
      </c>
      <c r="E879" s="1">
        <f>Tool!$E$15</f>
        <v>2.5387363045571067</v>
      </c>
    </row>
    <row r="880" spans="1:5" x14ac:dyDescent="0.3">
      <c r="A880">
        <v>878</v>
      </c>
      <c r="B880" s="1">
        <f>Tool!$E$12</f>
        <v>5.8960831264226528</v>
      </c>
      <c r="C880" s="1">
        <f>Tool!$E$13</f>
        <v>5.4808572546400471</v>
      </c>
      <c r="D880" s="1">
        <f>Tool!$E$14</f>
        <v>4.3133318604447162</v>
      </c>
      <c r="E880" s="1">
        <f>Tool!$E$15</f>
        <v>2.5387363045571067</v>
      </c>
    </row>
    <row r="881" spans="1:5" x14ac:dyDescent="0.3">
      <c r="A881">
        <v>879</v>
      </c>
      <c r="B881" s="1">
        <f>Tool!$E$12</f>
        <v>5.8960831264226528</v>
      </c>
      <c r="C881" s="1">
        <f>Tool!$E$13</f>
        <v>5.4808572546400471</v>
      </c>
      <c r="D881" s="1">
        <f>Tool!$E$14</f>
        <v>4.3133318604447162</v>
      </c>
      <c r="E881" s="1">
        <f>Tool!$E$15</f>
        <v>2.5387363045571067</v>
      </c>
    </row>
    <row r="882" spans="1:5" x14ac:dyDescent="0.3">
      <c r="A882">
        <v>880</v>
      </c>
      <c r="B882" s="1">
        <f>Tool!$E$12</f>
        <v>5.8960831264226528</v>
      </c>
      <c r="C882" s="1">
        <f>Tool!$E$13</f>
        <v>5.4808572546400471</v>
      </c>
      <c r="D882" s="1">
        <f>Tool!$E$14</f>
        <v>4.3133318604447162</v>
      </c>
      <c r="E882" s="1">
        <f>Tool!$E$15</f>
        <v>2.5387363045571067</v>
      </c>
    </row>
    <row r="883" spans="1:5" x14ac:dyDescent="0.3">
      <c r="A883">
        <v>881</v>
      </c>
      <c r="B883" s="1">
        <f>Tool!$E$12</f>
        <v>5.8960831264226528</v>
      </c>
      <c r="C883" s="1">
        <f>Tool!$E$13</f>
        <v>5.4808572546400471</v>
      </c>
      <c r="D883" s="1">
        <f>Tool!$E$14</f>
        <v>4.3133318604447162</v>
      </c>
      <c r="E883" s="1">
        <f>Tool!$E$15</f>
        <v>2.5387363045571067</v>
      </c>
    </row>
    <row r="884" spans="1:5" x14ac:dyDescent="0.3">
      <c r="A884">
        <v>882</v>
      </c>
      <c r="B884" s="1">
        <f>Tool!$E$12</f>
        <v>5.8960831264226528</v>
      </c>
      <c r="C884" s="1">
        <f>Tool!$E$13</f>
        <v>5.4808572546400471</v>
      </c>
      <c r="D884" s="1">
        <f>Tool!$E$14</f>
        <v>4.3133318604447162</v>
      </c>
      <c r="E884" s="1">
        <f>Tool!$E$15</f>
        <v>2.5387363045571067</v>
      </c>
    </row>
    <row r="885" spans="1:5" x14ac:dyDescent="0.3">
      <c r="A885">
        <v>883</v>
      </c>
      <c r="B885" s="1">
        <f>Tool!$E$12</f>
        <v>5.8960831264226528</v>
      </c>
      <c r="C885" s="1">
        <f>Tool!$E$13</f>
        <v>5.4808572546400471</v>
      </c>
      <c r="D885" s="1">
        <f>Tool!$E$14</f>
        <v>4.3133318604447162</v>
      </c>
      <c r="E885" s="1">
        <f>Tool!$E$15</f>
        <v>2.5387363045571067</v>
      </c>
    </row>
    <row r="886" spans="1:5" x14ac:dyDescent="0.3">
      <c r="A886">
        <v>884</v>
      </c>
      <c r="B886" s="1">
        <f>Tool!$E$12</f>
        <v>5.8960831264226528</v>
      </c>
      <c r="C886" s="1">
        <f>Tool!$E$13</f>
        <v>5.4808572546400471</v>
      </c>
      <c r="D886" s="1">
        <f>Tool!$E$14</f>
        <v>4.3133318604447162</v>
      </c>
      <c r="E886" s="1">
        <f>Tool!$E$15</f>
        <v>2.5387363045571067</v>
      </c>
    </row>
    <row r="887" spans="1:5" x14ac:dyDescent="0.3">
      <c r="A887">
        <v>885</v>
      </c>
      <c r="B887" s="1">
        <f>Tool!$E$12</f>
        <v>5.8960831264226528</v>
      </c>
      <c r="C887" s="1">
        <f>Tool!$E$13</f>
        <v>5.4808572546400471</v>
      </c>
      <c r="D887" s="1">
        <f>Tool!$E$14</f>
        <v>4.3133318604447162</v>
      </c>
      <c r="E887" s="1">
        <f>Tool!$E$15</f>
        <v>2.5387363045571067</v>
      </c>
    </row>
    <row r="888" spans="1:5" x14ac:dyDescent="0.3">
      <c r="A888">
        <v>886</v>
      </c>
      <c r="B888" s="1">
        <f>Tool!$E$12</f>
        <v>5.8960831264226528</v>
      </c>
      <c r="C888" s="1">
        <f>Tool!$E$13</f>
        <v>5.4808572546400471</v>
      </c>
      <c r="D888" s="1">
        <f>Tool!$E$14</f>
        <v>4.3133318604447162</v>
      </c>
      <c r="E888" s="1">
        <f>Tool!$E$15</f>
        <v>2.5387363045571067</v>
      </c>
    </row>
    <row r="889" spans="1:5" x14ac:dyDescent="0.3">
      <c r="A889">
        <v>887</v>
      </c>
      <c r="B889" s="1">
        <f>Tool!$E$12</f>
        <v>5.8960831264226528</v>
      </c>
      <c r="C889" s="1">
        <f>Tool!$E$13</f>
        <v>5.4808572546400471</v>
      </c>
      <c r="D889" s="1">
        <f>Tool!$E$14</f>
        <v>4.3133318604447162</v>
      </c>
      <c r="E889" s="1">
        <f>Tool!$E$15</f>
        <v>2.5387363045571067</v>
      </c>
    </row>
    <row r="890" spans="1:5" x14ac:dyDescent="0.3">
      <c r="A890">
        <v>888</v>
      </c>
      <c r="B890" s="1">
        <f>Tool!$E$12</f>
        <v>5.8960831264226528</v>
      </c>
      <c r="C890" s="1">
        <f>Tool!$E$13</f>
        <v>5.4808572546400471</v>
      </c>
      <c r="D890" s="1">
        <f>Tool!$E$14</f>
        <v>4.3133318604447162</v>
      </c>
      <c r="E890" s="1">
        <f>Tool!$E$15</f>
        <v>2.5387363045571067</v>
      </c>
    </row>
    <row r="891" spans="1:5" x14ac:dyDescent="0.3">
      <c r="A891">
        <v>889</v>
      </c>
      <c r="B891" s="1">
        <f>Tool!$E$12</f>
        <v>5.8960831264226528</v>
      </c>
      <c r="C891" s="1">
        <f>Tool!$E$13</f>
        <v>5.4808572546400471</v>
      </c>
      <c r="D891" s="1">
        <f>Tool!$E$14</f>
        <v>4.3133318604447162</v>
      </c>
      <c r="E891" s="1">
        <f>Tool!$E$15</f>
        <v>2.5387363045571067</v>
      </c>
    </row>
    <row r="892" spans="1:5" x14ac:dyDescent="0.3">
      <c r="A892">
        <v>890</v>
      </c>
      <c r="B892" s="1">
        <f>Tool!$E$12</f>
        <v>5.8960831264226528</v>
      </c>
      <c r="C892" s="1">
        <f>Tool!$E$13</f>
        <v>5.4808572546400471</v>
      </c>
      <c r="D892" s="1">
        <f>Tool!$E$14</f>
        <v>4.3133318604447162</v>
      </c>
      <c r="E892" s="1">
        <f>Tool!$E$15</f>
        <v>2.5387363045571067</v>
      </c>
    </row>
    <row r="893" spans="1:5" x14ac:dyDescent="0.3">
      <c r="A893">
        <v>891</v>
      </c>
      <c r="B893" s="1">
        <f>Tool!$E$12</f>
        <v>5.8960831264226528</v>
      </c>
      <c r="C893" s="1">
        <f>Tool!$E$13</f>
        <v>5.4808572546400471</v>
      </c>
      <c r="D893" s="1">
        <f>Tool!$E$14</f>
        <v>4.3133318604447162</v>
      </c>
      <c r="E893" s="1">
        <f>Tool!$E$15</f>
        <v>2.5387363045571067</v>
      </c>
    </row>
    <row r="894" spans="1:5" x14ac:dyDescent="0.3">
      <c r="A894">
        <v>892</v>
      </c>
      <c r="B894" s="1">
        <f>Tool!$E$12</f>
        <v>5.8960831264226528</v>
      </c>
      <c r="C894" s="1">
        <f>Tool!$E$13</f>
        <v>5.4808572546400471</v>
      </c>
      <c r="D894" s="1">
        <f>Tool!$E$14</f>
        <v>4.3133318604447162</v>
      </c>
      <c r="E894" s="1">
        <f>Tool!$E$15</f>
        <v>2.5387363045571067</v>
      </c>
    </row>
    <row r="895" spans="1:5" x14ac:dyDescent="0.3">
      <c r="A895">
        <v>893</v>
      </c>
      <c r="B895" s="1">
        <f>Tool!$E$12</f>
        <v>5.8960831264226528</v>
      </c>
      <c r="C895" s="1">
        <f>Tool!$E$13</f>
        <v>5.4808572546400471</v>
      </c>
      <c r="D895" s="1">
        <f>Tool!$E$14</f>
        <v>4.3133318604447162</v>
      </c>
      <c r="E895" s="1">
        <f>Tool!$E$15</f>
        <v>2.5387363045571067</v>
      </c>
    </row>
    <row r="896" spans="1:5" x14ac:dyDescent="0.3">
      <c r="A896">
        <v>894</v>
      </c>
      <c r="B896" s="1">
        <f>Tool!$E$12</f>
        <v>5.8960831264226528</v>
      </c>
      <c r="C896" s="1">
        <f>Tool!$E$13</f>
        <v>5.4808572546400471</v>
      </c>
      <c r="D896" s="1">
        <f>Tool!$E$14</f>
        <v>4.3133318604447162</v>
      </c>
      <c r="E896" s="1">
        <f>Tool!$E$15</f>
        <v>2.5387363045571067</v>
      </c>
    </row>
    <row r="897" spans="1:5" x14ac:dyDescent="0.3">
      <c r="A897">
        <v>895</v>
      </c>
      <c r="B897" s="1">
        <f>Tool!$E$12</f>
        <v>5.8960831264226528</v>
      </c>
      <c r="C897" s="1">
        <f>Tool!$E$13</f>
        <v>5.4808572546400471</v>
      </c>
      <c r="D897" s="1">
        <f>Tool!$E$14</f>
        <v>4.3133318604447162</v>
      </c>
      <c r="E897" s="1">
        <f>Tool!$E$15</f>
        <v>2.5387363045571067</v>
      </c>
    </row>
    <row r="898" spans="1:5" x14ac:dyDescent="0.3">
      <c r="A898">
        <v>896</v>
      </c>
      <c r="B898" s="1">
        <f>Tool!$E$12</f>
        <v>5.8960831264226528</v>
      </c>
      <c r="C898" s="1">
        <f>Tool!$E$13</f>
        <v>5.4808572546400471</v>
      </c>
      <c r="D898" s="1">
        <f>Tool!$E$14</f>
        <v>4.3133318604447162</v>
      </c>
      <c r="E898" s="1">
        <f>Tool!$E$15</f>
        <v>2.5387363045571067</v>
      </c>
    </row>
    <row r="899" spans="1:5" x14ac:dyDescent="0.3">
      <c r="A899">
        <v>897</v>
      </c>
      <c r="B899" s="1">
        <f>Tool!$E$12</f>
        <v>5.8960831264226528</v>
      </c>
      <c r="C899" s="1">
        <f>Tool!$E$13</f>
        <v>5.4808572546400471</v>
      </c>
      <c r="D899" s="1">
        <f>Tool!$E$14</f>
        <v>4.3133318604447162</v>
      </c>
      <c r="E899" s="1">
        <f>Tool!$E$15</f>
        <v>2.5387363045571067</v>
      </c>
    </row>
    <row r="900" spans="1:5" x14ac:dyDescent="0.3">
      <c r="A900">
        <v>898</v>
      </c>
      <c r="B900" s="1">
        <f>Tool!$E$12</f>
        <v>5.8960831264226528</v>
      </c>
      <c r="C900" s="1">
        <f>Tool!$E$13</f>
        <v>5.4808572546400471</v>
      </c>
      <c r="D900" s="1">
        <f>Tool!$E$14</f>
        <v>4.3133318604447162</v>
      </c>
      <c r="E900" s="1">
        <f>Tool!$E$15</f>
        <v>2.5387363045571067</v>
      </c>
    </row>
    <row r="901" spans="1:5" x14ac:dyDescent="0.3">
      <c r="A901">
        <v>899</v>
      </c>
      <c r="B901" s="1">
        <f>Tool!$E$12</f>
        <v>5.8960831264226528</v>
      </c>
      <c r="C901" s="1">
        <f>Tool!$E$13</f>
        <v>5.4808572546400471</v>
      </c>
      <c r="D901" s="1">
        <f>Tool!$E$14</f>
        <v>4.3133318604447162</v>
      </c>
      <c r="E901" s="1">
        <f>Tool!$E$15</f>
        <v>2.5387363045571067</v>
      </c>
    </row>
    <row r="902" spans="1:5" x14ac:dyDescent="0.3">
      <c r="A902">
        <v>900</v>
      </c>
      <c r="B902" s="1">
        <f>Tool!$E$12</f>
        <v>5.8960831264226528</v>
      </c>
      <c r="C902" s="1">
        <f>Tool!$E$13</f>
        <v>5.4808572546400471</v>
      </c>
      <c r="D902" s="1">
        <f>Tool!$E$14</f>
        <v>4.3133318604447162</v>
      </c>
      <c r="E902" s="1">
        <f>Tool!$E$15</f>
        <v>2.5387363045571067</v>
      </c>
    </row>
    <row r="903" spans="1:5" x14ac:dyDescent="0.3">
      <c r="A903">
        <v>901</v>
      </c>
      <c r="B903" s="1">
        <f>Tool!$E$12</f>
        <v>5.8960831264226528</v>
      </c>
      <c r="C903" s="1">
        <f>Tool!$E$13</f>
        <v>5.4808572546400471</v>
      </c>
      <c r="D903" s="1">
        <f>Tool!$E$14</f>
        <v>4.3133318604447162</v>
      </c>
      <c r="E903" s="1">
        <f>Tool!$E$15</f>
        <v>2.5387363045571067</v>
      </c>
    </row>
    <row r="904" spans="1:5" x14ac:dyDescent="0.3">
      <c r="A904">
        <v>902</v>
      </c>
      <c r="B904" s="1">
        <f>Tool!$E$12</f>
        <v>5.8960831264226528</v>
      </c>
      <c r="C904" s="1">
        <f>Tool!$E$13</f>
        <v>5.4808572546400471</v>
      </c>
      <c r="D904" s="1">
        <f>Tool!$E$14</f>
        <v>4.3133318604447162</v>
      </c>
      <c r="E904" s="1">
        <f>Tool!$E$15</f>
        <v>2.5387363045571067</v>
      </c>
    </row>
    <row r="905" spans="1:5" x14ac:dyDescent="0.3">
      <c r="A905">
        <v>903</v>
      </c>
      <c r="B905" s="1">
        <f>Tool!$E$12</f>
        <v>5.8960831264226528</v>
      </c>
      <c r="C905" s="1">
        <f>Tool!$E$13</f>
        <v>5.4808572546400471</v>
      </c>
      <c r="D905" s="1">
        <f>Tool!$E$14</f>
        <v>4.3133318604447162</v>
      </c>
      <c r="E905" s="1">
        <f>Tool!$E$15</f>
        <v>2.5387363045571067</v>
      </c>
    </row>
    <row r="906" spans="1:5" x14ac:dyDescent="0.3">
      <c r="A906">
        <v>904</v>
      </c>
      <c r="B906" s="1">
        <f>Tool!$E$12</f>
        <v>5.8960831264226528</v>
      </c>
      <c r="C906" s="1">
        <f>Tool!$E$13</f>
        <v>5.4808572546400471</v>
      </c>
      <c r="D906" s="1">
        <f>Tool!$E$14</f>
        <v>4.3133318604447162</v>
      </c>
      <c r="E906" s="1">
        <f>Tool!$E$15</f>
        <v>2.5387363045571067</v>
      </c>
    </row>
    <row r="907" spans="1:5" x14ac:dyDescent="0.3">
      <c r="A907">
        <v>905</v>
      </c>
      <c r="B907" s="1">
        <f>Tool!$E$12</f>
        <v>5.8960831264226528</v>
      </c>
      <c r="C907" s="1">
        <f>Tool!$E$13</f>
        <v>5.4808572546400471</v>
      </c>
      <c r="D907" s="1">
        <f>Tool!$E$14</f>
        <v>4.3133318604447162</v>
      </c>
      <c r="E907" s="1">
        <f>Tool!$E$15</f>
        <v>2.5387363045571067</v>
      </c>
    </row>
    <row r="908" spans="1:5" x14ac:dyDescent="0.3">
      <c r="A908">
        <v>906</v>
      </c>
      <c r="B908" s="1">
        <f>Tool!$E$12</f>
        <v>5.8960831264226528</v>
      </c>
      <c r="C908" s="1">
        <f>Tool!$E$13</f>
        <v>5.4808572546400471</v>
      </c>
      <c r="D908" s="1">
        <f>Tool!$E$14</f>
        <v>4.3133318604447162</v>
      </c>
      <c r="E908" s="1">
        <f>Tool!$E$15</f>
        <v>2.5387363045571067</v>
      </c>
    </row>
    <row r="909" spans="1:5" x14ac:dyDescent="0.3">
      <c r="A909">
        <v>907</v>
      </c>
      <c r="B909" s="1">
        <f>Tool!$E$12</f>
        <v>5.8960831264226528</v>
      </c>
      <c r="C909" s="1">
        <f>Tool!$E$13</f>
        <v>5.4808572546400471</v>
      </c>
      <c r="D909" s="1">
        <f>Tool!$E$14</f>
        <v>4.3133318604447162</v>
      </c>
      <c r="E909" s="1">
        <f>Tool!$E$15</f>
        <v>2.5387363045571067</v>
      </c>
    </row>
    <row r="910" spans="1:5" x14ac:dyDescent="0.3">
      <c r="A910">
        <v>908</v>
      </c>
      <c r="B910" s="1">
        <f>Tool!$E$12</f>
        <v>5.8960831264226528</v>
      </c>
      <c r="C910" s="1">
        <f>Tool!$E$13</f>
        <v>5.4808572546400471</v>
      </c>
      <c r="D910" s="1">
        <f>Tool!$E$14</f>
        <v>4.3133318604447162</v>
      </c>
      <c r="E910" s="1">
        <f>Tool!$E$15</f>
        <v>2.5387363045571067</v>
      </c>
    </row>
    <row r="911" spans="1:5" x14ac:dyDescent="0.3">
      <c r="A911">
        <v>909</v>
      </c>
      <c r="B911" s="1">
        <f>Tool!$E$12</f>
        <v>5.8960831264226528</v>
      </c>
      <c r="C911" s="1">
        <f>Tool!$E$13</f>
        <v>5.4808572546400471</v>
      </c>
      <c r="D911" s="1">
        <f>Tool!$E$14</f>
        <v>4.3133318604447162</v>
      </c>
      <c r="E911" s="1">
        <f>Tool!$E$15</f>
        <v>2.5387363045571067</v>
      </c>
    </row>
    <row r="912" spans="1:5" x14ac:dyDescent="0.3">
      <c r="A912">
        <v>910</v>
      </c>
      <c r="B912" s="1">
        <f>Tool!$E$12</f>
        <v>5.8960831264226528</v>
      </c>
      <c r="C912" s="1">
        <f>Tool!$E$13</f>
        <v>5.4808572546400471</v>
      </c>
      <c r="D912" s="1">
        <f>Tool!$E$14</f>
        <v>4.3133318604447162</v>
      </c>
      <c r="E912" s="1">
        <f>Tool!$E$15</f>
        <v>2.5387363045571067</v>
      </c>
    </row>
    <row r="913" spans="1:5" x14ac:dyDescent="0.3">
      <c r="A913">
        <v>911</v>
      </c>
      <c r="B913" s="1">
        <f>Tool!$E$12</f>
        <v>5.8960831264226528</v>
      </c>
      <c r="C913" s="1">
        <f>Tool!$E$13</f>
        <v>5.4808572546400471</v>
      </c>
      <c r="D913" s="1">
        <f>Tool!$E$14</f>
        <v>4.3133318604447162</v>
      </c>
      <c r="E913" s="1">
        <f>Tool!$E$15</f>
        <v>2.5387363045571067</v>
      </c>
    </row>
    <row r="914" spans="1:5" x14ac:dyDescent="0.3">
      <c r="A914">
        <v>912</v>
      </c>
      <c r="B914" s="1">
        <f>Tool!$E$12</f>
        <v>5.8960831264226528</v>
      </c>
      <c r="C914" s="1">
        <f>Tool!$E$13</f>
        <v>5.4808572546400471</v>
      </c>
      <c r="D914" s="1">
        <f>Tool!$E$14</f>
        <v>4.3133318604447162</v>
      </c>
      <c r="E914" s="1">
        <f>Tool!$E$15</f>
        <v>2.5387363045571067</v>
      </c>
    </row>
    <row r="915" spans="1:5" x14ac:dyDescent="0.3">
      <c r="A915">
        <v>913</v>
      </c>
      <c r="B915" s="1">
        <f>Tool!$E$12</f>
        <v>5.8960831264226528</v>
      </c>
      <c r="C915" s="1">
        <f>Tool!$E$13</f>
        <v>5.4808572546400471</v>
      </c>
      <c r="D915" s="1">
        <f>Tool!$E$14</f>
        <v>4.3133318604447162</v>
      </c>
      <c r="E915" s="1">
        <f>Tool!$E$15</f>
        <v>2.5387363045571067</v>
      </c>
    </row>
    <row r="916" spans="1:5" x14ac:dyDescent="0.3">
      <c r="A916">
        <v>914</v>
      </c>
      <c r="B916" s="1">
        <f>Tool!$E$12</f>
        <v>5.8960831264226528</v>
      </c>
      <c r="C916" s="1">
        <f>Tool!$E$13</f>
        <v>5.4808572546400471</v>
      </c>
      <c r="D916" s="1">
        <f>Tool!$E$14</f>
        <v>4.3133318604447162</v>
      </c>
      <c r="E916" s="1">
        <f>Tool!$E$15</f>
        <v>2.5387363045571067</v>
      </c>
    </row>
    <row r="917" spans="1:5" x14ac:dyDescent="0.3">
      <c r="A917">
        <v>915</v>
      </c>
      <c r="B917" s="1">
        <f>Tool!$E$12</f>
        <v>5.8960831264226528</v>
      </c>
      <c r="C917" s="1">
        <f>Tool!$E$13</f>
        <v>5.4808572546400471</v>
      </c>
      <c r="D917" s="1">
        <f>Tool!$E$14</f>
        <v>4.3133318604447162</v>
      </c>
      <c r="E917" s="1">
        <f>Tool!$E$15</f>
        <v>2.5387363045571067</v>
      </c>
    </row>
    <row r="918" spans="1:5" x14ac:dyDescent="0.3">
      <c r="A918">
        <v>916</v>
      </c>
      <c r="B918" s="1">
        <f>Tool!$E$12</f>
        <v>5.8960831264226528</v>
      </c>
      <c r="C918" s="1">
        <f>Tool!$E$13</f>
        <v>5.4808572546400471</v>
      </c>
      <c r="D918" s="1">
        <f>Tool!$E$14</f>
        <v>4.3133318604447162</v>
      </c>
      <c r="E918" s="1">
        <f>Tool!$E$15</f>
        <v>2.5387363045571067</v>
      </c>
    </row>
    <row r="919" spans="1:5" x14ac:dyDescent="0.3">
      <c r="A919">
        <v>917</v>
      </c>
      <c r="B919" s="1">
        <f>Tool!$E$12</f>
        <v>5.8960831264226528</v>
      </c>
      <c r="C919" s="1">
        <f>Tool!$E$13</f>
        <v>5.4808572546400471</v>
      </c>
      <c r="D919" s="1">
        <f>Tool!$E$14</f>
        <v>4.3133318604447162</v>
      </c>
      <c r="E919" s="1">
        <f>Tool!$E$15</f>
        <v>2.5387363045571067</v>
      </c>
    </row>
    <row r="920" spans="1:5" x14ac:dyDescent="0.3">
      <c r="A920">
        <v>918</v>
      </c>
      <c r="B920" s="1">
        <f>Tool!$E$12</f>
        <v>5.8960831264226528</v>
      </c>
      <c r="C920" s="1">
        <f>Tool!$E$13</f>
        <v>5.4808572546400471</v>
      </c>
      <c r="D920" s="1">
        <f>Tool!$E$14</f>
        <v>4.3133318604447162</v>
      </c>
      <c r="E920" s="1">
        <f>Tool!$E$15</f>
        <v>2.5387363045571067</v>
      </c>
    </row>
    <row r="921" spans="1:5" x14ac:dyDescent="0.3">
      <c r="A921">
        <v>919</v>
      </c>
      <c r="B921" s="1">
        <f>Tool!$E$12</f>
        <v>5.8960831264226528</v>
      </c>
      <c r="C921" s="1">
        <f>Tool!$E$13</f>
        <v>5.4808572546400471</v>
      </c>
      <c r="D921" s="1">
        <f>Tool!$E$14</f>
        <v>4.3133318604447162</v>
      </c>
      <c r="E921" s="1">
        <f>Tool!$E$15</f>
        <v>2.5387363045571067</v>
      </c>
    </row>
    <row r="922" spans="1:5" x14ac:dyDescent="0.3">
      <c r="A922">
        <v>920</v>
      </c>
      <c r="B922" s="1">
        <f>Tool!$E$12</f>
        <v>5.8960831264226528</v>
      </c>
      <c r="C922" s="1">
        <f>Tool!$E$13</f>
        <v>5.4808572546400471</v>
      </c>
      <c r="D922" s="1">
        <f>Tool!$E$14</f>
        <v>4.3133318604447162</v>
      </c>
      <c r="E922" s="1">
        <f>Tool!$E$15</f>
        <v>2.5387363045571067</v>
      </c>
    </row>
    <row r="923" spans="1:5" x14ac:dyDescent="0.3">
      <c r="A923">
        <v>921</v>
      </c>
      <c r="B923" s="1">
        <f>Tool!$E$12</f>
        <v>5.8960831264226528</v>
      </c>
      <c r="C923" s="1">
        <f>Tool!$E$13</f>
        <v>5.4808572546400471</v>
      </c>
      <c r="D923" s="1">
        <f>Tool!$E$14</f>
        <v>4.3133318604447162</v>
      </c>
      <c r="E923" s="1">
        <f>Tool!$E$15</f>
        <v>2.5387363045571067</v>
      </c>
    </row>
    <row r="924" spans="1:5" x14ac:dyDescent="0.3">
      <c r="A924">
        <v>922</v>
      </c>
      <c r="B924" s="1">
        <f>Tool!$E$12</f>
        <v>5.8960831264226528</v>
      </c>
      <c r="C924" s="1">
        <f>Tool!$E$13</f>
        <v>5.4808572546400471</v>
      </c>
      <c r="D924" s="1">
        <f>Tool!$E$14</f>
        <v>4.3133318604447162</v>
      </c>
      <c r="E924" s="1">
        <f>Tool!$E$15</f>
        <v>2.5387363045571067</v>
      </c>
    </row>
    <row r="925" spans="1:5" x14ac:dyDescent="0.3">
      <c r="A925">
        <v>923</v>
      </c>
      <c r="B925" s="1">
        <f>Tool!$E$12</f>
        <v>5.8960831264226528</v>
      </c>
      <c r="C925" s="1">
        <f>Tool!$E$13</f>
        <v>5.4808572546400471</v>
      </c>
      <c r="D925" s="1">
        <f>Tool!$E$14</f>
        <v>4.3133318604447162</v>
      </c>
      <c r="E925" s="1">
        <f>Tool!$E$15</f>
        <v>2.5387363045571067</v>
      </c>
    </row>
    <row r="926" spans="1:5" x14ac:dyDescent="0.3">
      <c r="A926">
        <v>924</v>
      </c>
      <c r="B926" s="1">
        <f>Tool!$E$12</f>
        <v>5.8960831264226528</v>
      </c>
      <c r="C926" s="1">
        <f>Tool!$E$13</f>
        <v>5.4808572546400471</v>
      </c>
      <c r="D926" s="1">
        <f>Tool!$E$14</f>
        <v>4.3133318604447162</v>
      </c>
      <c r="E926" s="1">
        <f>Tool!$E$15</f>
        <v>2.5387363045571067</v>
      </c>
    </row>
    <row r="927" spans="1:5" x14ac:dyDescent="0.3">
      <c r="A927">
        <v>925</v>
      </c>
      <c r="B927" s="1">
        <f>Tool!$E$12</f>
        <v>5.8960831264226528</v>
      </c>
      <c r="C927" s="1">
        <f>Tool!$E$13</f>
        <v>5.4808572546400471</v>
      </c>
      <c r="D927" s="1">
        <f>Tool!$E$14</f>
        <v>4.3133318604447162</v>
      </c>
      <c r="E927" s="1">
        <f>Tool!$E$15</f>
        <v>2.5387363045571067</v>
      </c>
    </row>
    <row r="928" spans="1:5" x14ac:dyDescent="0.3">
      <c r="A928">
        <v>926</v>
      </c>
      <c r="B928" s="1">
        <f>Tool!$E$12</f>
        <v>5.8960831264226528</v>
      </c>
      <c r="C928" s="1">
        <f>Tool!$E$13</f>
        <v>5.4808572546400471</v>
      </c>
      <c r="D928" s="1">
        <f>Tool!$E$14</f>
        <v>4.3133318604447162</v>
      </c>
      <c r="E928" s="1">
        <f>Tool!$E$15</f>
        <v>2.5387363045571067</v>
      </c>
    </row>
    <row r="929" spans="1:5" x14ac:dyDescent="0.3">
      <c r="A929">
        <v>927</v>
      </c>
      <c r="B929" s="1">
        <f>Tool!$E$12</f>
        <v>5.8960831264226528</v>
      </c>
      <c r="C929" s="1">
        <f>Tool!$E$13</f>
        <v>5.4808572546400471</v>
      </c>
      <c r="D929" s="1">
        <f>Tool!$E$14</f>
        <v>4.3133318604447162</v>
      </c>
      <c r="E929" s="1">
        <f>Tool!$E$15</f>
        <v>2.5387363045571067</v>
      </c>
    </row>
    <row r="930" spans="1:5" x14ac:dyDescent="0.3">
      <c r="A930">
        <v>928</v>
      </c>
      <c r="B930" s="1">
        <f>Tool!$E$12</f>
        <v>5.8960831264226528</v>
      </c>
      <c r="C930" s="1">
        <f>Tool!$E$13</f>
        <v>5.4808572546400471</v>
      </c>
      <c r="D930" s="1">
        <f>Tool!$E$14</f>
        <v>4.3133318604447162</v>
      </c>
      <c r="E930" s="1">
        <f>Tool!$E$15</f>
        <v>2.5387363045571067</v>
      </c>
    </row>
    <row r="931" spans="1:5" x14ac:dyDescent="0.3">
      <c r="A931">
        <v>929</v>
      </c>
      <c r="B931" s="1">
        <f>Tool!$E$12</f>
        <v>5.8960831264226528</v>
      </c>
      <c r="C931" s="1">
        <f>Tool!$E$13</f>
        <v>5.4808572546400471</v>
      </c>
      <c r="D931" s="1">
        <f>Tool!$E$14</f>
        <v>4.3133318604447162</v>
      </c>
      <c r="E931" s="1">
        <f>Tool!$E$15</f>
        <v>2.5387363045571067</v>
      </c>
    </row>
    <row r="932" spans="1:5" x14ac:dyDescent="0.3">
      <c r="A932">
        <v>930</v>
      </c>
      <c r="B932" s="1">
        <f>Tool!$E$12</f>
        <v>5.8960831264226528</v>
      </c>
      <c r="C932" s="1">
        <f>Tool!$E$13</f>
        <v>5.4808572546400471</v>
      </c>
      <c r="D932" s="1">
        <f>Tool!$E$14</f>
        <v>4.3133318604447162</v>
      </c>
      <c r="E932" s="1">
        <f>Tool!$E$15</f>
        <v>2.5387363045571067</v>
      </c>
    </row>
    <row r="933" spans="1:5" x14ac:dyDescent="0.3">
      <c r="A933">
        <v>931</v>
      </c>
      <c r="B933" s="1">
        <f>Tool!$E$12</f>
        <v>5.8960831264226528</v>
      </c>
      <c r="C933" s="1">
        <f>Tool!$E$13</f>
        <v>5.4808572546400471</v>
      </c>
      <c r="D933" s="1">
        <f>Tool!$E$14</f>
        <v>4.3133318604447162</v>
      </c>
      <c r="E933" s="1">
        <f>Tool!$E$15</f>
        <v>2.5387363045571067</v>
      </c>
    </row>
    <row r="934" spans="1:5" x14ac:dyDescent="0.3">
      <c r="A934">
        <v>932</v>
      </c>
      <c r="B934" s="1">
        <f>Tool!$E$12</f>
        <v>5.8960831264226528</v>
      </c>
      <c r="C934" s="1">
        <f>Tool!$E$13</f>
        <v>5.4808572546400471</v>
      </c>
      <c r="D934" s="1">
        <f>Tool!$E$14</f>
        <v>4.3133318604447162</v>
      </c>
      <c r="E934" s="1">
        <f>Tool!$E$15</f>
        <v>2.5387363045571067</v>
      </c>
    </row>
    <row r="935" spans="1:5" x14ac:dyDescent="0.3">
      <c r="A935">
        <v>933</v>
      </c>
      <c r="B935" s="1">
        <f>Tool!$E$12</f>
        <v>5.8960831264226528</v>
      </c>
      <c r="C935" s="1">
        <f>Tool!$E$13</f>
        <v>5.4808572546400471</v>
      </c>
      <c r="D935" s="1">
        <f>Tool!$E$14</f>
        <v>4.3133318604447162</v>
      </c>
      <c r="E935" s="1">
        <f>Tool!$E$15</f>
        <v>2.5387363045571067</v>
      </c>
    </row>
    <row r="936" spans="1:5" x14ac:dyDescent="0.3">
      <c r="A936">
        <v>934</v>
      </c>
      <c r="B936" s="1">
        <f>Tool!$E$12</f>
        <v>5.8960831264226528</v>
      </c>
      <c r="C936" s="1">
        <f>Tool!$E$13</f>
        <v>5.4808572546400471</v>
      </c>
      <c r="D936" s="1">
        <f>Tool!$E$14</f>
        <v>4.3133318604447162</v>
      </c>
      <c r="E936" s="1">
        <f>Tool!$E$15</f>
        <v>2.5387363045571067</v>
      </c>
    </row>
    <row r="937" spans="1:5" x14ac:dyDescent="0.3">
      <c r="A937">
        <v>935</v>
      </c>
      <c r="B937" s="1">
        <f>Tool!$E$12</f>
        <v>5.8960831264226528</v>
      </c>
      <c r="C937" s="1">
        <f>Tool!$E$13</f>
        <v>5.4808572546400471</v>
      </c>
      <c r="D937" s="1">
        <f>Tool!$E$14</f>
        <v>4.3133318604447162</v>
      </c>
      <c r="E937" s="1">
        <f>Tool!$E$15</f>
        <v>2.5387363045571067</v>
      </c>
    </row>
    <row r="938" spans="1:5" x14ac:dyDescent="0.3">
      <c r="A938">
        <v>936</v>
      </c>
      <c r="B938" s="1">
        <f>Tool!$E$12</f>
        <v>5.8960831264226528</v>
      </c>
      <c r="C938" s="1">
        <f>Tool!$E$13</f>
        <v>5.4808572546400471</v>
      </c>
      <c r="D938" s="1">
        <f>Tool!$E$14</f>
        <v>4.3133318604447162</v>
      </c>
      <c r="E938" s="1">
        <f>Tool!$E$15</f>
        <v>2.5387363045571067</v>
      </c>
    </row>
    <row r="939" spans="1:5" x14ac:dyDescent="0.3">
      <c r="A939">
        <v>937</v>
      </c>
      <c r="B939" s="1">
        <f>Tool!$E$12</f>
        <v>5.8960831264226528</v>
      </c>
      <c r="C939" s="1">
        <f>Tool!$E$13</f>
        <v>5.4808572546400471</v>
      </c>
      <c r="D939" s="1">
        <f>Tool!$E$14</f>
        <v>4.3133318604447162</v>
      </c>
      <c r="E939" s="1">
        <f>Tool!$E$15</f>
        <v>2.5387363045571067</v>
      </c>
    </row>
    <row r="940" spans="1:5" x14ac:dyDescent="0.3">
      <c r="A940">
        <v>938</v>
      </c>
      <c r="B940" s="1">
        <f>Tool!$E$12</f>
        <v>5.8960831264226528</v>
      </c>
      <c r="C940" s="1">
        <f>Tool!$E$13</f>
        <v>5.4808572546400471</v>
      </c>
      <c r="D940" s="1">
        <f>Tool!$E$14</f>
        <v>4.3133318604447162</v>
      </c>
      <c r="E940" s="1">
        <f>Tool!$E$15</f>
        <v>2.5387363045571067</v>
      </c>
    </row>
    <row r="941" spans="1:5" x14ac:dyDescent="0.3">
      <c r="A941">
        <v>939</v>
      </c>
      <c r="B941" s="1">
        <f>Tool!$E$12</f>
        <v>5.8960831264226528</v>
      </c>
      <c r="C941" s="1">
        <f>Tool!$E$13</f>
        <v>5.4808572546400471</v>
      </c>
      <c r="D941" s="1">
        <f>Tool!$E$14</f>
        <v>4.3133318604447162</v>
      </c>
      <c r="E941" s="1">
        <f>Tool!$E$15</f>
        <v>2.5387363045571067</v>
      </c>
    </row>
    <row r="942" spans="1:5" x14ac:dyDescent="0.3">
      <c r="A942">
        <v>940</v>
      </c>
      <c r="B942" s="1">
        <f>Tool!$E$12</f>
        <v>5.8960831264226528</v>
      </c>
      <c r="C942" s="1">
        <f>Tool!$E$13</f>
        <v>5.4808572546400471</v>
      </c>
      <c r="D942" s="1">
        <f>Tool!$E$14</f>
        <v>4.3133318604447162</v>
      </c>
      <c r="E942" s="1">
        <f>Tool!$E$15</f>
        <v>2.5387363045571067</v>
      </c>
    </row>
    <row r="943" spans="1:5" x14ac:dyDescent="0.3">
      <c r="A943">
        <v>941</v>
      </c>
      <c r="B943" s="1">
        <f>Tool!$E$12</f>
        <v>5.8960831264226528</v>
      </c>
      <c r="C943" s="1">
        <f>Tool!$E$13</f>
        <v>5.4808572546400471</v>
      </c>
      <c r="D943" s="1">
        <f>Tool!$E$14</f>
        <v>4.3133318604447162</v>
      </c>
      <c r="E943" s="1">
        <f>Tool!$E$15</f>
        <v>2.5387363045571067</v>
      </c>
    </row>
    <row r="944" spans="1:5" x14ac:dyDescent="0.3">
      <c r="A944">
        <v>942</v>
      </c>
      <c r="B944" s="1">
        <f>Tool!$E$12</f>
        <v>5.8960831264226528</v>
      </c>
      <c r="C944" s="1">
        <f>Tool!$E$13</f>
        <v>5.4808572546400471</v>
      </c>
      <c r="D944" s="1">
        <f>Tool!$E$14</f>
        <v>4.3133318604447162</v>
      </c>
      <c r="E944" s="1">
        <f>Tool!$E$15</f>
        <v>2.5387363045571067</v>
      </c>
    </row>
    <row r="945" spans="1:5" x14ac:dyDescent="0.3">
      <c r="A945">
        <v>943</v>
      </c>
      <c r="B945" s="1">
        <f>Tool!$E$12</f>
        <v>5.8960831264226528</v>
      </c>
      <c r="C945" s="1">
        <f>Tool!$E$13</f>
        <v>5.4808572546400471</v>
      </c>
      <c r="D945" s="1">
        <f>Tool!$E$14</f>
        <v>4.3133318604447162</v>
      </c>
      <c r="E945" s="1">
        <f>Tool!$E$15</f>
        <v>2.5387363045571067</v>
      </c>
    </row>
    <row r="946" spans="1:5" x14ac:dyDescent="0.3">
      <c r="A946">
        <v>944</v>
      </c>
      <c r="B946" s="1">
        <f>Tool!$E$12</f>
        <v>5.8960831264226528</v>
      </c>
      <c r="C946" s="1">
        <f>Tool!$E$13</f>
        <v>5.4808572546400471</v>
      </c>
      <c r="D946" s="1">
        <f>Tool!$E$14</f>
        <v>4.3133318604447162</v>
      </c>
      <c r="E946" s="1">
        <f>Tool!$E$15</f>
        <v>2.5387363045571067</v>
      </c>
    </row>
    <row r="947" spans="1:5" x14ac:dyDescent="0.3">
      <c r="A947">
        <v>945</v>
      </c>
      <c r="B947" s="1">
        <f>Tool!$E$12</f>
        <v>5.8960831264226528</v>
      </c>
      <c r="C947" s="1">
        <f>Tool!$E$13</f>
        <v>5.4808572546400471</v>
      </c>
      <c r="D947" s="1">
        <f>Tool!$E$14</f>
        <v>4.3133318604447162</v>
      </c>
      <c r="E947" s="1">
        <f>Tool!$E$15</f>
        <v>2.5387363045571067</v>
      </c>
    </row>
    <row r="948" spans="1:5" x14ac:dyDescent="0.3">
      <c r="A948">
        <v>946</v>
      </c>
      <c r="B948" s="1">
        <f>Tool!$E$12</f>
        <v>5.8960831264226528</v>
      </c>
      <c r="C948" s="1">
        <f>Tool!$E$13</f>
        <v>5.4808572546400471</v>
      </c>
      <c r="D948" s="1">
        <f>Tool!$E$14</f>
        <v>4.3133318604447162</v>
      </c>
      <c r="E948" s="1">
        <f>Tool!$E$15</f>
        <v>2.5387363045571067</v>
      </c>
    </row>
    <row r="949" spans="1:5" x14ac:dyDescent="0.3">
      <c r="A949">
        <v>947</v>
      </c>
      <c r="B949" s="1">
        <f>Tool!$E$12</f>
        <v>5.8960831264226528</v>
      </c>
      <c r="C949" s="1">
        <f>Tool!$E$13</f>
        <v>5.4808572546400471</v>
      </c>
      <c r="D949" s="1">
        <f>Tool!$E$14</f>
        <v>4.3133318604447162</v>
      </c>
      <c r="E949" s="1">
        <f>Tool!$E$15</f>
        <v>2.5387363045571067</v>
      </c>
    </row>
    <row r="950" spans="1:5" x14ac:dyDescent="0.3">
      <c r="A950">
        <v>948</v>
      </c>
      <c r="B950" s="1">
        <f>Tool!$E$12</f>
        <v>5.8960831264226528</v>
      </c>
      <c r="C950" s="1">
        <f>Tool!$E$13</f>
        <v>5.4808572546400471</v>
      </c>
      <c r="D950" s="1">
        <f>Tool!$E$14</f>
        <v>4.3133318604447162</v>
      </c>
      <c r="E950" s="1">
        <f>Tool!$E$15</f>
        <v>2.5387363045571067</v>
      </c>
    </row>
    <row r="951" spans="1:5" x14ac:dyDescent="0.3">
      <c r="A951">
        <v>949</v>
      </c>
      <c r="B951" s="1">
        <f>Tool!$E$12</f>
        <v>5.8960831264226528</v>
      </c>
      <c r="C951" s="1">
        <f>Tool!$E$13</f>
        <v>5.4808572546400471</v>
      </c>
      <c r="D951" s="1">
        <f>Tool!$E$14</f>
        <v>4.3133318604447162</v>
      </c>
      <c r="E951" s="1">
        <f>Tool!$E$15</f>
        <v>2.5387363045571067</v>
      </c>
    </row>
    <row r="952" spans="1:5" x14ac:dyDescent="0.3">
      <c r="A952">
        <v>950</v>
      </c>
      <c r="B952" s="1">
        <f>Tool!$E$12</f>
        <v>5.8960831264226528</v>
      </c>
      <c r="C952" s="1">
        <f>Tool!$E$13</f>
        <v>5.4808572546400471</v>
      </c>
      <c r="D952" s="1">
        <f>Tool!$E$14</f>
        <v>4.3133318604447162</v>
      </c>
      <c r="E952" s="1">
        <f>Tool!$E$15</f>
        <v>2.5387363045571067</v>
      </c>
    </row>
    <row r="953" spans="1:5" x14ac:dyDescent="0.3">
      <c r="A953">
        <v>951</v>
      </c>
      <c r="B953" s="1">
        <f>Tool!$E$12</f>
        <v>5.8960831264226528</v>
      </c>
      <c r="C953" s="1">
        <f>Tool!$E$13</f>
        <v>5.4808572546400471</v>
      </c>
      <c r="D953" s="1">
        <f>Tool!$E$14</f>
        <v>4.3133318604447162</v>
      </c>
      <c r="E953" s="1">
        <f>Tool!$E$15</f>
        <v>2.5387363045571067</v>
      </c>
    </row>
    <row r="954" spans="1:5" x14ac:dyDescent="0.3">
      <c r="A954">
        <v>952</v>
      </c>
      <c r="B954" s="1">
        <f>Tool!$E$12</f>
        <v>5.8960831264226528</v>
      </c>
      <c r="C954" s="1">
        <f>Tool!$E$13</f>
        <v>5.4808572546400471</v>
      </c>
      <c r="D954" s="1">
        <f>Tool!$E$14</f>
        <v>4.3133318604447162</v>
      </c>
      <c r="E954" s="1">
        <f>Tool!$E$15</f>
        <v>2.5387363045571067</v>
      </c>
    </row>
    <row r="955" spans="1:5" x14ac:dyDescent="0.3">
      <c r="A955">
        <v>953</v>
      </c>
      <c r="B955" s="1">
        <f>Tool!$E$12</f>
        <v>5.8960831264226528</v>
      </c>
      <c r="C955" s="1">
        <f>Tool!$E$13</f>
        <v>5.4808572546400471</v>
      </c>
      <c r="D955" s="1">
        <f>Tool!$E$14</f>
        <v>4.3133318604447162</v>
      </c>
      <c r="E955" s="1">
        <f>Tool!$E$15</f>
        <v>2.5387363045571067</v>
      </c>
    </row>
    <row r="956" spans="1:5" x14ac:dyDescent="0.3">
      <c r="A956">
        <v>954</v>
      </c>
      <c r="B956" s="1">
        <f>Tool!$E$12</f>
        <v>5.8960831264226528</v>
      </c>
      <c r="C956" s="1">
        <f>Tool!$E$13</f>
        <v>5.4808572546400471</v>
      </c>
      <c r="D956" s="1">
        <f>Tool!$E$14</f>
        <v>4.3133318604447162</v>
      </c>
      <c r="E956" s="1">
        <f>Tool!$E$15</f>
        <v>2.5387363045571067</v>
      </c>
    </row>
    <row r="957" spans="1:5" x14ac:dyDescent="0.3">
      <c r="A957">
        <v>955</v>
      </c>
      <c r="B957" s="1">
        <f>Tool!$E$12</f>
        <v>5.8960831264226528</v>
      </c>
      <c r="C957" s="1">
        <f>Tool!$E$13</f>
        <v>5.4808572546400471</v>
      </c>
      <c r="D957" s="1">
        <f>Tool!$E$14</f>
        <v>4.3133318604447162</v>
      </c>
      <c r="E957" s="1">
        <f>Tool!$E$15</f>
        <v>2.5387363045571067</v>
      </c>
    </row>
    <row r="958" spans="1:5" x14ac:dyDescent="0.3">
      <c r="A958">
        <v>956</v>
      </c>
      <c r="B958" s="1">
        <f>Tool!$E$12</f>
        <v>5.8960831264226528</v>
      </c>
      <c r="C958" s="1">
        <f>Tool!$E$13</f>
        <v>5.4808572546400471</v>
      </c>
      <c r="D958" s="1">
        <f>Tool!$E$14</f>
        <v>4.3133318604447162</v>
      </c>
      <c r="E958" s="1">
        <f>Tool!$E$15</f>
        <v>2.5387363045571067</v>
      </c>
    </row>
    <row r="959" spans="1:5" x14ac:dyDescent="0.3">
      <c r="A959">
        <v>957</v>
      </c>
      <c r="B959" s="1">
        <f>Tool!$E$12</f>
        <v>5.8960831264226528</v>
      </c>
      <c r="C959" s="1">
        <f>Tool!$E$13</f>
        <v>5.4808572546400471</v>
      </c>
      <c r="D959" s="1">
        <f>Tool!$E$14</f>
        <v>4.3133318604447162</v>
      </c>
      <c r="E959" s="1">
        <f>Tool!$E$15</f>
        <v>2.5387363045571067</v>
      </c>
    </row>
    <row r="960" spans="1:5" x14ac:dyDescent="0.3">
      <c r="A960">
        <v>958</v>
      </c>
      <c r="B960" s="1">
        <f>Tool!$E$12</f>
        <v>5.8960831264226528</v>
      </c>
      <c r="C960" s="1">
        <f>Tool!$E$13</f>
        <v>5.4808572546400471</v>
      </c>
      <c r="D960" s="1">
        <f>Tool!$E$14</f>
        <v>4.3133318604447162</v>
      </c>
      <c r="E960" s="1">
        <f>Tool!$E$15</f>
        <v>2.5387363045571067</v>
      </c>
    </row>
    <row r="961" spans="1:5" x14ac:dyDescent="0.3">
      <c r="A961">
        <v>959</v>
      </c>
      <c r="B961" s="1">
        <f>Tool!$E$12</f>
        <v>5.8960831264226528</v>
      </c>
      <c r="C961" s="1">
        <f>Tool!$E$13</f>
        <v>5.4808572546400471</v>
      </c>
      <c r="D961" s="1">
        <f>Tool!$E$14</f>
        <v>4.3133318604447162</v>
      </c>
      <c r="E961" s="1">
        <f>Tool!$E$15</f>
        <v>2.5387363045571067</v>
      </c>
    </row>
    <row r="962" spans="1:5" x14ac:dyDescent="0.3">
      <c r="A962">
        <v>960</v>
      </c>
      <c r="B962" s="1">
        <f>Tool!$E$12</f>
        <v>5.8960831264226528</v>
      </c>
      <c r="C962" s="1">
        <f>Tool!$E$13</f>
        <v>5.4808572546400471</v>
      </c>
      <c r="D962" s="1">
        <f>Tool!$E$14</f>
        <v>4.3133318604447162</v>
      </c>
      <c r="E962" s="1">
        <f>Tool!$E$15</f>
        <v>2.5387363045571067</v>
      </c>
    </row>
    <row r="963" spans="1:5" x14ac:dyDescent="0.3">
      <c r="A963">
        <v>961</v>
      </c>
      <c r="B963" s="1">
        <f>Tool!$E$12</f>
        <v>5.8960831264226528</v>
      </c>
      <c r="C963" s="1">
        <f>Tool!$E$13</f>
        <v>5.4808572546400471</v>
      </c>
      <c r="D963" s="1">
        <f>Tool!$E$14</f>
        <v>4.3133318604447162</v>
      </c>
      <c r="E963" s="1">
        <f>Tool!$E$15</f>
        <v>2.5387363045571067</v>
      </c>
    </row>
    <row r="964" spans="1:5" x14ac:dyDescent="0.3">
      <c r="A964">
        <v>962</v>
      </c>
      <c r="B964" s="1">
        <f>Tool!$E$12</f>
        <v>5.8960831264226528</v>
      </c>
      <c r="C964" s="1">
        <f>Tool!$E$13</f>
        <v>5.4808572546400471</v>
      </c>
      <c r="D964" s="1">
        <f>Tool!$E$14</f>
        <v>4.3133318604447162</v>
      </c>
      <c r="E964" s="1">
        <f>Tool!$E$15</f>
        <v>2.5387363045571067</v>
      </c>
    </row>
    <row r="965" spans="1:5" x14ac:dyDescent="0.3">
      <c r="A965">
        <v>963</v>
      </c>
      <c r="B965" s="1">
        <f>Tool!$E$12</f>
        <v>5.8960831264226528</v>
      </c>
      <c r="C965" s="1">
        <f>Tool!$E$13</f>
        <v>5.4808572546400471</v>
      </c>
      <c r="D965" s="1">
        <f>Tool!$E$14</f>
        <v>4.3133318604447162</v>
      </c>
      <c r="E965" s="1">
        <f>Tool!$E$15</f>
        <v>2.5387363045571067</v>
      </c>
    </row>
    <row r="966" spans="1:5" x14ac:dyDescent="0.3">
      <c r="A966">
        <v>964</v>
      </c>
      <c r="B966" s="1">
        <f>Tool!$E$12</f>
        <v>5.8960831264226528</v>
      </c>
      <c r="C966" s="1">
        <f>Tool!$E$13</f>
        <v>5.4808572546400471</v>
      </c>
      <c r="D966" s="1">
        <f>Tool!$E$14</f>
        <v>4.3133318604447162</v>
      </c>
      <c r="E966" s="1">
        <f>Tool!$E$15</f>
        <v>2.5387363045571067</v>
      </c>
    </row>
    <row r="967" spans="1:5" x14ac:dyDescent="0.3">
      <c r="A967">
        <v>965</v>
      </c>
      <c r="B967" s="1">
        <f>Tool!$E$12</f>
        <v>5.8960831264226528</v>
      </c>
      <c r="C967" s="1">
        <f>Tool!$E$13</f>
        <v>5.4808572546400471</v>
      </c>
      <c r="D967" s="1">
        <f>Tool!$E$14</f>
        <v>4.3133318604447162</v>
      </c>
      <c r="E967" s="1">
        <f>Tool!$E$15</f>
        <v>2.5387363045571067</v>
      </c>
    </row>
    <row r="968" spans="1:5" x14ac:dyDescent="0.3">
      <c r="A968">
        <v>966</v>
      </c>
      <c r="B968" s="1">
        <f>Tool!$E$12</f>
        <v>5.8960831264226528</v>
      </c>
      <c r="C968" s="1">
        <f>Tool!$E$13</f>
        <v>5.4808572546400471</v>
      </c>
      <c r="D968" s="1">
        <f>Tool!$E$14</f>
        <v>4.3133318604447162</v>
      </c>
      <c r="E968" s="1">
        <f>Tool!$E$15</f>
        <v>2.5387363045571067</v>
      </c>
    </row>
    <row r="969" spans="1:5" x14ac:dyDescent="0.3">
      <c r="A969">
        <v>967</v>
      </c>
      <c r="B969" s="1">
        <f>Tool!$E$12</f>
        <v>5.8960831264226528</v>
      </c>
      <c r="C969" s="1">
        <f>Tool!$E$13</f>
        <v>5.4808572546400471</v>
      </c>
      <c r="D969" s="1">
        <f>Tool!$E$14</f>
        <v>4.3133318604447162</v>
      </c>
      <c r="E969" s="1">
        <f>Tool!$E$15</f>
        <v>2.5387363045571067</v>
      </c>
    </row>
    <row r="970" spans="1:5" x14ac:dyDescent="0.3">
      <c r="A970">
        <v>968</v>
      </c>
      <c r="B970" s="1">
        <f>Tool!$E$12</f>
        <v>5.8960831264226528</v>
      </c>
      <c r="C970" s="1">
        <f>Tool!$E$13</f>
        <v>5.4808572546400471</v>
      </c>
      <c r="D970" s="1">
        <f>Tool!$E$14</f>
        <v>4.3133318604447162</v>
      </c>
      <c r="E970" s="1">
        <f>Tool!$E$15</f>
        <v>2.5387363045571067</v>
      </c>
    </row>
    <row r="971" spans="1:5" x14ac:dyDescent="0.3">
      <c r="A971">
        <v>969</v>
      </c>
      <c r="B971" s="1">
        <f>Tool!$E$12</f>
        <v>5.8960831264226528</v>
      </c>
      <c r="C971" s="1">
        <f>Tool!$E$13</f>
        <v>5.4808572546400471</v>
      </c>
      <c r="D971" s="1">
        <f>Tool!$E$14</f>
        <v>4.3133318604447162</v>
      </c>
      <c r="E971" s="1">
        <f>Tool!$E$15</f>
        <v>2.5387363045571067</v>
      </c>
    </row>
    <row r="972" spans="1:5" x14ac:dyDescent="0.3">
      <c r="A972">
        <v>970</v>
      </c>
      <c r="B972" s="1">
        <f>Tool!$E$12</f>
        <v>5.8960831264226528</v>
      </c>
      <c r="C972" s="1">
        <f>Tool!$E$13</f>
        <v>5.4808572546400471</v>
      </c>
      <c r="D972" s="1">
        <f>Tool!$E$14</f>
        <v>4.3133318604447162</v>
      </c>
      <c r="E972" s="1">
        <f>Tool!$E$15</f>
        <v>2.5387363045571067</v>
      </c>
    </row>
    <row r="973" spans="1:5" x14ac:dyDescent="0.3">
      <c r="A973">
        <v>971</v>
      </c>
      <c r="B973" s="1">
        <f>Tool!$E$12</f>
        <v>5.8960831264226528</v>
      </c>
      <c r="C973" s="1">
        <f>Tool!$E$13</f>
        <v>5.4808572546400471</v>
      </c>
      <c r="D973" s="1">
        <f>Tool!$E$14</f>
        <v>4.3133318604447162</v>
      </c>
      <c r="E973" s="1">
        <f>Tool!$E$15</f>
        <v>2.5387363045571067</v>
      </c>
    </row>
    <row r="974" spans="1:5" x14ac:dyDescent="0.3">
      <c r="A974">
        <v>972</v>
      </c>
      <c r="B974" s="1">
        <f>Tool!$E$12</f>
        <v>5.8960831264226528</v>
      </c>
      <c r="C974" s="1">
        <f>Tool!$E$13</f>
        <v>5.4808572546400471</v>
      </c>
      <c r="D974" s="1">
        <f>Tool!$E$14</f>
        <v>4.3133318604447162</v>
      </c>
      <c r="E974" s="1">
        <f>Tool!$E$15</f>
        <v>2.5387363045571067</v>
      </c>
    </row>
    <row r="975" spans="1:5" x14ac:dyDescent="0.3">
      <c r="A975">
        <v>973</v>
      </c>
      <c r="B975" s="1">
        <f>Tool!$E$12</f>
        <v>5.8960831264226528</v>
      </c>
      <c r="C975" s="1">
        <f>Tool!$E$13</f>
        <v>5.4808572546400471</v>
      </c>
      <c r="D975" s="1">
        <f>Tool!$E$14</f>
        <v>4.3133318604447162</v>
      </c>
      <c r="E975" s="1">
        <f>Tool!$E$15</f>
        <v>2.5387363045571067</v>
      </c>
    </row>
    <row r="976" spans="1:5" x14ac:dyDescent="0.3">
      <c r="A976">
        <v>974</v>
      </c>
      <c r="B976" s="1">
        <f>Tool!$E$12</f>
        <v>5.8960831264226528</v>
      </c>
      <c r="C976" s="1">
        <f>Tool!$E$13</f>
        <v>5.4808572546400471</v>
      </c>
      <c r="D976" s="1">
        <f>Tool!$E$14</f>
        <v>4.3133318604447162</v>
      </c>
      <c r="E976" s="1">
        <f>Tool!$E$15</f>
        <v>2.5387363045571067</v>
      </c>
    </row>
    <row r="977" spans="1:5" x14ac:dyDescent="0.3">
      <c r="A977">
        <v>975</v>
      </c>
      <c r="B977" s="1">
        <f>Tool!$E$12</f>
        <v>5.8960831264226528</v>
      </c>
      <c r="C977" s="1">
        <f>Tool!$E$13</f>
        <v>5.4808572546400471</v>
      </c>
      <c r="D977" s="1">
        <f>Tool!$E$14</f>
        <v>4.3133318604447162</v>
      </c>
      <c r="E977" s="1">
        <f>Tool!$E$15</f>
        <v>2.5387363045571067</v>
      </c>
    </row>
    <row r="978" spans="1:5" x14ac:dyDescent="0.3">
      <c r="A978">
        <v>976</v>
      </c>
      <c r="B978" s="1">
        <f>Tool!$E$12</f>
        <v>5.8960831264226528</v>
      </c>
      <c r="C978" s="1">
        <f>Tool!$E$13</f>
        <v>5.4808572546400471</v>
      </c>
      <c r="D978" s="1">
        <f>Tool!$E$14</f>
        <v>4.3133318604447162</v>
      </c>
      <c r="E978" s="1">
        <f>Tool!$E$15</f>
        <v>2.5387363045571067</v>
      </c>
    </row>
    <row r="979" spans="1:5" x14ac:dyDescent="0.3">
      <c r="A979">
        <v>977</v>
      </c>
      <c r="B979" s="1">
        <f>Tool!$E$12</f>
        <v>5.8960831264226528</v>
      </c>
      <c r="C979" s="1">
        <f>Tool!$E$13</f>
        <v>5.4808572546400471</v>
      </c>
      <c r="D979" s="1">
        <f>Tool!$E$14</f>
        <v>4.3133318604447162</v>
      </c>
      <c r="E979" s="1">
        <f>Tool!$E$15</f>
        <v>2.5387363045571067</v>
      </c>
    </row>
    <row r="980" spans="1:5" x14ac:dyDescent="0.3">
      <c r="A980">
        <v>978</v>
      </c>
      <c r="B980" s="1">
        <f>Tool!$E$12</f>
        <v>5.8960831264226528</v>
      </c>
      <c r="C980" s="1">
        <f>Tool!$E$13</f>
        <v>5.4808572546400471</v>
      </c>
      <c r="D980" s="1">
        <f>Tool!$E$14</f>
        <v>4.3133318604447162</v>
      </c>
      <c r="E980" s="1">
        <f>Tool!$E$15</f>
        <v>2.5387363045571067</v>
      </c>
    </row>
    <row r="981" spans="1:5" x14ac:dyDescent="0.3">
      <c r="A981">
        <v>979</v>
      </c>
      <c r="B981" s="1">
        <f>Tool!$E$12</f>
        <v>5.8960831264226528</v>
      </c>
      <c r="C981" s="1">
        <f>Tool!$E$13</f>
        <v>5.4808572546400471</v>
      </c>
      <c r="D981" s="1">
        <f>Tool!$E$14</f>
        <v>4.3133318604447162</v>
      </c>
      <c r="E981" s="1">
        <f>Tool!$E$15</f>
        <v>2.5387363045571067</v>
      </c>
    </row>
    <row r="982" spans="1:5" x14ac:dyDescent="0.3">
      <c r="A982">
        <v>980</v>
      </c>
      <c r="B982" s="1">
        <f>Tool!$E$12</f>
        <v>5.8960831264226528</v>
      </c>
      <c r="C982" s="1">
        <f>Tool!$E$13</f>
        <v>5.4808572546400471</v>
      </c>
      <c r="D982" s="1">
        <f>Tool!$E$14</f>
        <v>4.3133318604447162</v>
      </c>
      <c r="E982" s="1">
        <f>Tool!$E$15</f>
        <v>2.5387363045571067</v>
      </c>
    </row>
    <row r="983" spans="1:5" x14ac:dyDescent="0.3">
      <c r="A983">
        <v>981</v>
      </c>
      <c r="B983" s="1">
        <f>Tool!$E$12</f>
        <v>5.8960831264226528</v>
      </c>
      <c r="C983" s="1">
        <f>Tool!$E$13</f>
        <v>5.4808572546400471</v>
      </c>
      <c r="D983" s="1">
        <f>Tool!$E$14</f>
        <v>4.3133318604447162</v>
      </c>
      <c r="E983" s="1">
        <f>Tool!$E$15</f>
        <v>2.5387363045571067</v>
      </c>
    </row>
    <row r="984" spans="1:5" x14ac:dyDescent="0.3">
      <c r="A984">
        <v>982</v>
      </c>
      <c r="B984" s="1">
        <f>Tool!$E$12</f>
        <v>5.8960831264226528</v>
      </c>
      <c r="C984" s="1">
        <f>Tool!$E$13</f>
        <v>5.4808572546400471</v>
      </c>
      <c r="D984" s="1">
        <f>Tool!$E$14</f>
        <v>4.3133318604447162</v>
      </c>
      <c r="E984" s="1">
        <f>Tool!$E$15</f>
        <v>2.5387363045571067</v>
      </c>
    </row>
    <row r="985" spans="1:5" x14ac:dyDescent="0.3">
      <c r="A985">
        <v>983</v>
      </c>
      <c r="B985" s="1">
        <f>Tool!$E$12</f>
        <v>5.8960831264226528</v>
      </c>
      <c r="C985" s="1">
        <f>Tool!$E$13</f>
        <v>5.4808572546400471</v>
      </c>
      <c r="D985" s="1">
        <f>Tool!$E$14</f>
        <v>4.3133318604447162</v>
      </c>
      <c r="E985" s="1">
        <f>Tool!$E$15</f>
        <v>2.5387363045571067</v>
      </c>
    </row>
    <row r="986" spans="1:5" x14ac:dyDescent="0.3">
      <c r="A986">
        <v>984</v>
      </c>
      <c r="B986" s="1">
        <f>Tool!$E$12</f>
        <v>5.8960831264226528</v>
      </c>
      <c r="C986" s="1">
        <f>Tool!$E$13</f>
        <v>5.4808572546400471</v>
      </c>
      <c r="D986" s="1">
        <f>Tool!$E$14</f>
        <v>4.3133318604447162</v>
      </c>
      <c r="E986" s="1">
        <f>Tool!$E$15</f>
        <v>2.5387363045571067</v>
      </c>
    </row>
    <row r="987" spans="1:5" x14ac:dyDescent="0.3">
      <c r="A987">
        <v>985</v>
      </c>
      <c r="B987" s="1">
        <f>Tool!$E$12</f>
        <v>5.8960831264226528</v>
      </c>
      <c r="C987" s="1">
        <f>Tool!$E$13</f>
        <v>5.4808572546400471</v>
      </c>
      <c r="D987" s="1">
        <f>Tool!$E$14</f>
        <v>4.3133318604447162</v>
      </c>
      <c r="E987" s="1">
        <f>Tool!$E$15</f>
        <v>2.5387363045571067</v>
      </c>
    </row>
    <row r="988" spans="1:5" x14ac:dyDescent="0.3">
      <c r="A988">
        <v>986</v>
      </c>
      <c r="B988" s="1">
        <f>Tool!$E$12</f>
        <v>5.8960831264226528</v>
      </c>
      <c r="C988" s="1">
        <f>Tool!$E$13</f>
        <v>5.4808572546400471</v>
      </c>
      <c r="D988" s="1">
        <f>Tool!$E$14</f>
        <v>4.3133318604447162</v>
      </c>
      <c r="E988" s="1">
        <f>Tool!$E$15</f>
        <v>2.5387363045571067</v>
      </c>
    </row>
    <row r="989" spans="1:5" x14ac:dyDescent="0.3">
      <c r="A989">
        <v>987</v>
      </c>
      <c r="B989" s="1">
        <f>Tool!$E$12</f>
        <v>5.8960831264226528</v>
      </c>
      <c r="C989" s="1">
        <f>Tool!$E$13</f>
        <v>5.4808572546400471</v>
      </c>
      <c r="D989" s="1">
        <f>Tool!$E$14</f>
        <v>4.3133318604447162</v>
      </c>
      <c r="E989" s="1">
        <f>Tool!$E$15</f>
        <v>2.5387363045571067</v>
      </c>
    </row>
    <row r="990" spans="1:5" x14ac:dyDescent="0.3">
      <c r="A990">
        <v>988</v>
      </c>
      <c r="B990" s="1">
        <f>Tool!$E$12</f>
        <v>5.8960831264226528</v>
      </c>
      <c r="C990" s="1">
        <f>Tool!$E$13</f>
        <v>5.4808572546400471</v>
      </c>
      <c r="D990" s="1">
        <f>Tool!$E$14</f>
        <v>4.3133318604447162</v>
      </c>
      <c r="E990" s="1">
        <f>Tool!$E$15</f>
        <v>2.5387363045571067</v>
      </c>
    </row>
    <row r="991" spans="1:5" x14ac:dyDescent="0.3">
      <c r="A991">
        <v>989</v>
      </c>
      <c r="B991" s="1">
        <f>Tool!$E$12</f>
        <v>5.8960831264226528</v>
      </c>
      <c r="C991" s="1">
        <f>Tool!$E$13</f>
        <v>5.4808572546400471</v>
      </c>
      <c r="D991" s="1">
        <f>Tool!$E$14</f>
        <v>4.3133318604447162</v>
      </c>
      <c r="E991" s="1">
        <f>Tool!$E$15</f>
        <v>2.5387363045571067</v>
      </c>
    </row>
    <row r="992" spans="1:5" x14ac:dyDescent="0.3">
      <c r="A992">
        <v>990</v>
      </c>
      <c r="B992" s="1">
        <f>Tool!$E$12</f>
        <v>5.8960831264226528</v>
      </c>
      <c r="C992" s="1">
        <f>Tool!$E$13</f>
        <v>5.4808572546400471</v>
      </c>
      <c r="D992" s="1">
        <f>Tool!$E$14</f>
        <v>4.3133318604447162</v>
      </c>
      <c r="E992" s="1">
        <f>Tool!$E$15</f>
        <v>2.5387363045571067</v>
      </c>
    </row>
    <row r="993" spans="1:5" x14ac:dyDescent="0.3">
      <c r="A993">
        <v>991</v>
      </c>
      <c r="B993" s="1">
        <f>Tool!$E$12</f>
        <v>5.8960831264226528</v>
      </c>
      <c r="C993" s="1">
        <f>Tool!$E$13</f>
        <v>5.4808572546400471</v>
      </c>
      <c r="D993" s="1">
        <f>Tool!$E$14</f>
        <v>4.3133318604447162</v>
      </c>
      <c r="E993" s="1">
        <f>Tool!$E$15</f>
        <v>2.5387363045571067</v>
      </c>
    </row>
    <row r="994" spans="1:5" x14ac:dyDescent="0.3">
      <c r="A994">
        <v>992</v>
      </c>
      <c r="B994" s="1">
        <f>Tool!$E$12</f>
        <v>5.8960831264226528</v>
      </c>
      <c r="C994" s="1">
        <f>Tool!$E$13</f>
        <v>5.4808572546400471</v>
      </c>
      <c r="D994" s="1">
        <f>Tool!$E$14</f>
        <v>4.3133318604447162</v>
      </c>
      <c r="E994" s="1">
        <f>Tool!$E$15</f>
        <v>2.5387363045571067</v>
      </c>
    </row>
    <row r="995" spans="1:5" x14ac:dyDescent="0.3">
      <c r="A995">
        <v>993</v>
      </c>
      <c r="B995" s="1">
        <f>Tool!$E$12</f>
        <v>5.8960831264226528</v>
      </c>
      <c r="C995" s="1">
        <f>Tool!$E$13</f>
        <v>5.4808572546400471</v>
      </c>
      <c r="D995" s="1">
        <f>Tool!$E$14</f>
        <v>4.3133318604447162</v>
      </c>
      <c r="E995" s="1">
        <f>Tool!$E$15</f>
        <v>2.5387363045571067</v>
      </c>
    </row>
    <row r="996" spans="1:5" x14ac:dyDescent="0.3">
      <c r="A996">
        <v>994</v>
      </c>
      <c r="B996" s="1">
        <f>Tool!$E$12</f>
        <v>5.8960831264226528</v>
      </c>
      <c r="C996" s="1">
        <f>Tool!$E$13</f>
        <v>5.4808572546400471</v>
      </c>
      <c r="D996" s="1">
        <f>Tool!$E$14</f>
        <v>4.3133318604447162</v>
      </c>
      <c r="E996" s="1">
        <f>Tool!$E$15</f>
        <v>2.5387363045571067</v>
      </c>
    </row>
    <row r="997" spans="1:5" x14ac:dyDescent="0.3">
      <c r="A997">
        <v>995</v>
      </c>
      <c r="B997" s="1">
        <f>Tool!$E$12</f>
        <v>5.8960831264226528</v>
      </c>
      <c r="C997" s="1">
        <f>Tool!$E$13</f>
        <v>5.4808572546400471</v>
      </c>
      <c r="D997" s="1">
        <f>Tool!$E$14</f>
        <v>4.3133318604447162</v>
      </c>
      <c r="E997" s="1">
        <f>Tool!$E$15</f>
        <v>2.5387363045571067</v>
      </c>
    </row>
    <row r="998" spans="1:5" x14ac:dyDescent="0.3">
      <c r="A998">
        <v>996</v>
      </c>
      <c r="B998" s="1">
        <f>Tool!$E$12</f>
        <v>5.8960831264226528</v>
      </c>
      <c r="C998" s="1">
        <f>Tool!$E$13</f>
        <v>5.4808572546400471</v>
      </c>
      <c r="D998" s="1">
        <f>Tool!$E$14</f>
        <v>4.3133318604447162</v>
      </c>
      <c r="E998" s="1">
        <f>Tool!$E$15</f>
        <v>2.5387363045571067</v>
      </c>
    </row>
    <row r="999" spans="1:5" x14ac:dyDescent="0.3">
      <c r="A999">
        <v>997</v>
      </c>
      <c r="B999" s="1">
        <f>Tool!$E$12</f>
        <v>5.8960831264226528</v>
      </c>
      <c r="C999" s="1">
        <f>Tool!$E$13</f>
        <v>5.4808572546400471</v>
      </c>
      <c r="D999" s="1">
        <f>Tool!$E$14</f>
        <v>4.3133318604447162</v>
      </c>
      <c r="E999" s="1">
        <f>Tool!$E$15</f>
        <v>2.5387363045571067</v>
      </c>
    </row>
    <row r="1000" spans="1:5" x14ac:dyDescent="0.3">
      <c r="A1000">
        <v>998</v>
      </c>
      <c r="B1000" s="1">
        <f>Tool!$E$12</f>
        <v>5.8960831264226528</v>
      </c>
      <c r="C1000" s="1">
        <f>Tool!$E$13</f>
        <v>5.4808572546400471</v>
      </c>
      <c r="D1000" s="1">
        <f>Tool!$E$14</f>
        <v>4.3133318604447162</v>
      </c>
      <c r="E1000" s="1">
        <f>Tool!$E$15</f>
        <v>2.5387363045571067</v>
      </c>
    </row>
    <row r="1001" spans="1:5" x14ac:dyDescent="0.3">
      <c r="A1001">
        <v>999</v>
      </c>
      <c r="B1001" s="1">
        <f>Tool!$E$12</f>
        <v>5.8960831264226528</v>
      </c>
      <c r="C1001" s="1">
        <f>Tool!$E$13</f>
        <v>5.4808572546400471</v>
      </c>
      <c r="D1001" s="1">
        <f>Tool!$E$14</f>
        <v>4.3133318604447162</v>
      </c>
      <c r="E1001" s="1">
        <f>Tool!$E$15</f>
        <v>2.5387363045571067</v>
      </c>
    </row>
    <row r="1002" spans="1:5" x14ac:dyDescent="0.3">
      <c r="A1002">
        <v>1000</v>
      </c>
      <c r="B1002" s="1">
        <f>Tool!$E$12</f>
        <v>5.8960831264226528</v>
      </c>
      <c r="C1002" s="1">
        <f>Tool!$E$13</f>
        <v>5.4808572546400471</v>
      </c>
      <c r="D1002" s="1">
        <f>Tool!$E$14</f>
        <v>4.3133318604447162</v>
      </c>
      <c r="E1002" s="1">
        <f>Tool!$E$15</f>
        <v>2.5387363045571067</v>
      </c>
    </row>
    <row r="1003" spans="1:5" x14ac:dyDescent="0.3">
      <c r="A1003">
        <v>1001</v>
      </c>
      <c r="B1003" s="1">
        <f>Tool!$E$12</f>
        <v>5.8960831264226528</v>
      </c>
      <c r="C1003" s="1">
        <f>Tool!$E$13</f>
        <v>5.4808572546400471</v>
      </c>
      <c r="D1003" s="1">
        <f>Tool!$E$14</f>
        <v>4.3133318604447162</v>
      </c>
      <c r="E1003" s="1">
        <f>Tool!$E$15</f>
        <v>2.5387363045571067</v>
      </c>
    </row>
    <row r="1004" spans="1:5" x14ac:dyDescent="0.3">
      <c r="A1004">
        <v>1002</v>
      </c>
      <c r="B1004" s="1">
        <f>Tool!$E$12</f>
        <v>5.8960831264226528</v>
      </c>
      <c r="C1004" s="1">
        <f>Tool!$E$13</f>
        <v>5.4808572546400471</v>
      </c>
      <c r="D1004" s="1">
        <f>Tool!$E$14</f>
        <v>4.3133318604447162</v>
      </c>
      <c r="E1004" s="1">
        <f>Tool!$E$15</f>
        <v>2.5387363045571067</v>
      </c>
    </row>
    <row r="1005" spans="1:5" x14ac:dyDescent="0.3">
      <c r="A1005">
        <v>1003</v>
      </c>
      <c r="B1005" s="1">
        <f>Tool!$E$12</f>
        <v>5.8960831264226528</v>
      </c>
      <c r="C1005" s="1">
        <f>Tool!$E$13</f>
        <v>5.4808572546400471</v>
      </c>
      <c r="D1005" s="1">
        <f>Tool!$E$14</f>
        <v>4.3133318604447162</v>
      </c>
      <c r="E1005" s="1">
        <f>Tool!$E$15</f>
        <v>2.5387363045571067</v>
      </c>
    </row>
    <row r="1006" spans="1:5" x14ac:dyDescent="0.3">
      <c r="A1006">
        <v>1004</v>
      </c>
      <c r="B1006" s="1">
        <f>Tool!$E$12</f>
        <v>5.8960831264226528</v>
      </c>
      <c r="C1006" s="1">
        <f>Tool!$E$13</f>
        <v>5.4808572546400471</v>
      </c>
      <c r="D1006" s="1">
        <f>Tool!$E$14</f>
        <v>4.3133318604447162</v>
      </c>
      <c r="E1006" s="1">
        <f>Tool!$E$15</f>
        <v>2.5387363045571067</v>
      </c>
    </row>
    <row r="1007" spans="1:5" x14ac:dyDescent="0.3">
      <c r="A1007">
        <v>1005</v>
      </c>
      <c r="B1007" s="1">
        <f>Tool!$E$12</f>
        <v>5.8960831264226528</v>
      </c>
      <c r="C1007" s="1">
        <f>Tool!$E$13</f>
        <v>5.4808572546400471</v>
      </c>
      <c r="D1007" s="1">
        <f>Tool!$E$14</f>
        <v>4.3133318604447162</v>
      </c>
      <c r="E1007" s="1">
        <f>Tool!$E$15</f>
        <v>2.5387363045571067</v>
      </c>
    </row>
    <row r="1008" spans="1:5" x14ac:dyDescent="0.3">
      <c r="A1008">
        <v>1006</v>
      </c>
      <c r="B1008" s="1">
        <f>Tool!$E$12</f>
        <v>5.8960831264226528</v>
      </c>
      <c r="C1008" s="1">
        <f>Tool!$E$13</f>
        <v>5.4808572546400471</v>
      </c>
      <c r="D1008" s="1">
        <f>Tool!$E$14</f>
        <v>4.3133318604447162</v>
      </c>
      <c r="E1008" s="1">
        <f>Tool!$E$15</f>
        <v>2.5387363045571067</v>
      </c>
    </row>
    <row r="1009" spans="1:5" x14ac:dyDescent="0.3">
      <c r="A1009">
        <v>1007</v>
      </c>
      <c r="B1009" s="1">
        <f>Tool!$E$12</f>
        <v>5.8960831264226528</v>
      </c>
      <c r="C1009" s="1">
        <f>Tool!$E$13</f>
        <v>5.4808572546400471</v>
      </c>
      <c r="D1009" s="1">
        <f>Tool!$E$14</f>
        <v>4.3133318604447162</v>
      </c>
      <c r="E1009" s="1">
        <f>Tool!$E$15</f>
        <v>2.5387363045571067</v>
      </c>
    </row>
    <row r="1010" spans="1:5" x14ac:dyDescent="0.3">
      <c r="A1010">
        <v>1008</v>
      </c>
      <c r="B1010" s="1">
        <f>Tool!$E$12</f>
        <v>5.8960831264226528</v>
      </c>
      <c r="C1010" s="1">
        <f>Tool!$E$13</f>
        <v>5.4808572546400471</v>
      </c>
      <c r="D1010" s="1">
        <f>Tool!$E$14</f>
        <v>4.3133318604447162</v>
      </c>
      <c r="E1010" s="1">
        <f>Tool!$E$15</f>
        <v>2.5387363045571067</v>
      </c>
    </row>
    <row r="1011" spans="1:5" x14ac:dyDescent="0.3">
      <c r="A1011">
        <v>1009</v>
      </c>
      <c r="B1011" s="1">
        <f>Tool!$E$12</f>
        <v>5.8960831264226528</v>
      </c>
      <c r="C1011" s="1">
        <f>Tool!$E$13</f>
        <v>5.4808572546400471</v>
      </c>
      <c r="D1011" s="1">
        <f>Tool!$E$14</f>
        <v>4.3133318604447162</v>
      </c>
      <c r="E1011" s="1">
        <f>Tool!$E$15</f>
        <v>2.5387363045571067</v>
      </c>
    </row>
    <row r="1012" spans="1:5" x14ac:dyDescent="0.3">
      <c r="A1012">
        <v>1010</v>
      </c>
      <c r="B1012" s="1">
        <f>Tool!$E$12</f>
        <v>5.8960831264226528</v>
      </c>
      <c r="C1012" s="1">
        <f>Tool!$E$13</f>
        <v>5.4808572546400471</v>
      </c>
      <c r="D1012" s="1">
        <f>Tool!$E$14</f>
        <v>4.3133318604447162</v>
      </c>
      <c r="E1012" s="1">
        <f>Tool!$E$15</f>
        <v>2.5387363045571067</v>
      </c>
    </row>
    <row r="1013" spans="1:5" x14ac:dyDescent="0.3">
      <c r="A1013">
        <v>1011</v>
      </c>
      <c r="B1013" s="1">
        <f>Tool!$E$12</f>
        <v>5.8960831264226528</v>
      </c>
      <c r="C1013" s="1">
        <f>Tool!$E$13</f>
        <v>5.4808572546400471</v>
      </c>
      <c r="D1013" s="1">
        <f>Tool!$E$14</f>
        <v>4.3133318604447162</v>
      </c>
      <c r="E1013" s="1">
        <f>Tool!$E$15</f>
        <v>2.5387363045571067</v>
      </c>
    </row>
    <row r="1014" spans="1:5" x14ac:dyDescent="0.3">
      <c r="A1014">
        <v>1012</v>
      </c>
      <c r="B1014" s="1">
        <f>Tool!$E$12</f>
        <v>5.8960831264226528</v>
      </c>
      <c r="C1014" s="1">
        <f>Tool!$E$13</f>
        <v>5.4808572546400471</v>
      </c>
      <c r="D1014" s="1">
        <f>Tool!$E$14</f>
        <v>4.3133318604447162</v>
      </c>
      <c r="E1014" s="1">
        <f>Tool!$E$15</f>
        <v>2.5387363045571067</v>
      </c>
    </row>
    <row r="1015" spans="1:5" x14ac:dyDescent="0.3">
      <c r="A1015">
        <v>1013</v>
      </c>
      <c r="B1015" s="1">
        <f>Tool!$E$12</f>
        <v>5.8960831264226528</v>
      </c>
      <c r="C1015" s="1">
        <f>Tool!$E$13</f>
        <v>5.4808572546400471</v>
      </c>
      <c r="D1015" s="1">
        <f>Tool!$E$14</f>
        <v>4.3133318604447162</v>
      </c>
      <c r="E1015" s="1">
        <f>Tool!$E$15</f>
        <v>2.5387363045571067</v>
      </c>
    </row>
    <row r="1016" spans="1:5" x14ac:dyDescent="0.3">
      <c r="A1016">
        <v>1014</v>
      </c>
      <c r="B1016" s="1">
        <f>Tool!$E$12</f>
        <v>5.8960831264226528</v>
      </c>
      <c r="C1016" s="1">
        <f>Tool!$E$13</f>
        <v>5.4808572546400471</v>
      </c>
      <c r="D1016" s="1">
        <f>Tool!$E$14</f>
        <v>4.3133318604447162</v>
      </c>
      <c r="E1016" s="1">
        <f>Tool!$E$15</f>
        <v>2.5387363045571067</v>
      </c>
    </row>
    <row r="1017" spans="1:5" x14ac:dyDescent="0.3">
      <c r="A1017">
        <v>1015</v>
      </c>
      <c r="B1017" s="1">
        <f>Tool!$E$12</f>
        <v>5.8960831264226528</v>
      </c>
      <c r="C1017" s="1">
        <f>Tool!$E$13</f>
        <v>5.4808572546400471</v>
      </c>
      <c r="D1017" s="1">
        <f>Tool!$E$14</f>
        <v>4.3133318604447162</v>
      </c>
      <c r="E1017" s="1">
        <f>Tool!$E$15</f>
        <v>2.5387363045571067</v>
      </c>
    </row>
    <row r="1018" spans="1:5" x14ac:dyDescent="0.3">
      <c r="A1018">
        <v>1016</v>
      </c>
      <c r="B1018" s="1">
        <f>Tool!$E$12</f>
        <v>5.8960831264226528</v>
      </c>
      <c r="C1018" s="1">
        <f>Tool!$E$13</f>
        <v>5.4808572546400471</v>
      </c>
      <c r="D1018" s="1">
        <f>Tool!$E$14</f>
        <v>4.3133318604447162</v>
      </c>
      <c r="E1018" s="1">
        <f>Tool!$E$15</f>
        <v>2.5387363045571067</v>
      </c>
    </row>
    <row r="1019" spans="1:5" x14ac:dyDescent="0.3">
      <c r="A1019">
        <v>1017</v>
      </c>
      <c r="B1019" s="1">
        <f>Tool!$E$12</f>
        <v>5.8960831264226528</v>
      </c>
      <c r="C1019" s="1">
        <f>Tool!$E$13</f>
        <v>5.4808572546400471</v>
      </c>
      <c r="D1019" s="1">
        <f>Tool!$E$14</f>
        <v>4.3133318604447162</v>
      </c>
      <c r="E1019" s="1">
        <f>Tool!$E$15</f>
        <v>2.5387363045571067</v>
      </c>
    </row>
    <row r="1020" spans="1:5" x14ac:dyDescent="0.3">
      <c r="A1020">
        <v>1018</v>
      </c>
      <c r="B1020" s="1">
        <f>Tool!$E$12</f>
        <v>5.8960831264226528</v>
      </c>
      <c r="C1020" s="1">
        <f>Tool!$E$13</f>
        <v>5.4808572546400471</v>
      </c>
      <c r="D1020" s="1">
        <f>Tool!$E$14</f>
        <v>4.3133318604447162</v>
      </c>
      <c r="E1020" s="1">
        <f>Tool!$E$15</f>
        <v>2.5387363045571067</v>
      </c>
    </row>
    <row r="1021" spans="1:5" x14ac:dyDescent="0.3">
      <c r="A1021">
        <v>1019</v>
      </c>
      <c r="B1021" s="1">
        <f>Tool!$E$12</f>
        <v>5.8960831264226528</v>
      </c>
      <c r="C1021" s="1">
        <f>Tool!$E$13</f>
        <v>5.4808572546400471</v>
      </c>
      <c r="D1021" s="1">
        <f>Tool!$E$14</f>
        <v>4.3133318604447162</v>
      </c>
      <c r="E1021" s="1">
        <f>Tool!$E$15</f>
        <v>2.5387363045571067</v>
      </c>
    </row>
    <row r="1022" spans="1:5" x14ac:dyDescent="0.3">
      <c r="A1022">
        <v>1020</v>
      </c>
      <c r="B1022" s="1">
        <f>Tool!$E$12</f>
        <v>5.8960831264226528</v>
      </c>
      <c r="C1022" s="1">
        <f>Tool!$E$13</f>
        <v>5.4808572546400471</v>
      </c>
      <c r="D1022" s="1">
        <f>Tool!$E$14</f>
        <v>4.3133318604447162</v>
      </c>
      <c r="E1022" s="1">
        <f>Tool!$E$15</f>
        <v>2.5387363045571067</v>
      </c>
    </row>
    <row r="1023" spans="1:5" x14ac:dyDescent="0.3">
      <c r="A1023">
        <v>1021</v>
      </c>
      <c r="B1023" s="1">
        <f>Tool!$E$12</f>
        <v>5.8960831264226528</v>
      </c>
      <c r="C1023" s="1">
        <f>Tool!$E$13</f>
        <v>5.4808572546400471</v>
      </c>
      <c r="D1023" s="1">
        <f>Tool!$E$14</f>
        <v>4.3133318604447162</v>
      </c>
      <c r="E1023" s="1">
        <f>Tool!$E$15</f>
        <v>2.5387363045571067</v>
      </c>
    </row>
    <row r="1024" spans="1:5" x14ac:dyDescent="0.3">
      <c r="A1024">
        <v>1022</v>
      </c>
      <c r="B1024" s="1">
        <f>Tool!$E$12</f>
        <v>5.8960831264226528</v>
      </c>
      <c r="C1024" s="1">
        <f>Tool!$E$13</f>
        <v>5.4808572546400471</v>
      </c>
      <c r="D1024" s="1">
        <f>Tool!$E$14</f>
        <v>4.3133318604447162</v>
      </c>
      <c r="E1024" s="1">
        <f>Tool!$E$15</f>
        <v>2.5387363045571067</v>
      </c>
    </row>
    <row r="1025" spans="1:5" x14ac:dyDescent="0.3">
      <c r="A1025">
        <v>1023</v>
      </c>
      <c r="B1025" s="1">
        <f>Tool!$E$12</f>
        <v>5.8960831264226528</v>
      </c>
      <c r="C1025" s="1">
        <f>Tool!$E$13</f>
        <v>5.4808572546400471</v>
      </c>
      <c r="D1025" s="1">
        <f>Tool!$E$14</f>
        <v>4.3133318604447162</v>
      </c>
      <c r="E1025" s="1">
        <f>Tool!$E$15</f>
        <v>2.5387363045571067</v>
      </c>
    </row>
    <row r="1026" spans="1:5" x14ac:dyDescent="0.3">
      <c r="A1026">
        <v>1024</v>
      </c>
      <c r="B1026" s="1">
        <f>Tool!$E$12</f>
        <v>5.8960831264226528</v>
      </c>
      <c r="C1026" s="1">
        <f>Tool!$E$13</f>
        <v>5.4808572546400471</v>
      </c>
      <c r="D1026" s="1">
        <f>Tool!$E$14</f>
        <v>4.3133318604447162</v>
      </c>
      <c r="E1026" s="1">
        <f>Tool!$E$15</f>
        <v>2.5387363045571067</v>
      </c>
    </row>
    <row r="1027" spans="1:5" x14ac:dyDescent="0.3">
      <c r="A1027">
        <v>1025</v>
      </c>
      <c r="B1027" s="1">
        <f>Tool!$E$12</f>
        <v>5.8960831264226528</v>
      </c>
      <c r="C1027" s="1">
        <f>Tool!$E$13</f>
        <v>5.4808572546400471</v>
      </c>
      <c r="D1027" s="1">
        <f>Tool!$E$14</f>
        <v>4.3133318604447162</v>
      </c>
      <c r="E1027" s="1">
        <f>Tool!$E$15</f>
        <v>2.5387363045571067</v>
      </c>
    </row>
    <row r="1028" spans="1:5" x14ac:dyDescent="0.3">
      <c r="A1028">
        <v>1026</v>
      </c>
      <c r="B1028" s="1">
        <f>Tool!$E$12</f>
        <v>5.8960831264226528</v>
      </c>
      <c r="C1028" s="1">
        <f>Tool!$E$13</f>
        <v>5.4808572546400471</v>
      </c>
      <c r="D1028" s="1">
        <f>Tool!$E$14</f>
        <v>4.3133318604447162</v>
      </c>
      <c r="E1028" s="1">
        <f>Tool!$E$15</f>
        <v>2.5387363045571067</v>
      </c>
    </row>
    <row r="1029" spans="1:5" x14ac:dyDescent="0.3">
      <c r="A1029">
        <v>1027</v>
      </c>
      <c r="B1029" s="1">
        <f>Tool!$E$12</f>
        <v>5.8960831264226528</v>
      </c>
      <c r="C1029" s="1">
        <f>Tool!$E$13</f>
        <v>5.4808572546400471</v>
      </c>
      <c r="D1029" s="1">
        <f>Tool!$E$14</f>
        <v>4.3133318604447162</v>
      </c>
      <c r="E1029" s="1">
        <f>Tool!$E$15</f>
        <v>2.5387363045571067</v>
      </c>
    </row>
    <row r="1030" spans="1:5" x14ac:dyDescent="0.3">
      <c r="A1030">
        <v>1028</v>
      </c>
      <c r="B1030" s="1">
        <f>Tool!$E$12</f>
        <v>5.8960831264226528</v>
      </c>
      <c r="C1030" s="1">
        <f>Tool!$E$13</f>
        <v>5.4808572546400471</v>
      </c>
      <c r="D1030" s="1">
        <f>Tool!$E$14</f>
        <v>4.3133318604447162</v>
      </c>
      <c r="E1030" s="1">
        <f>Tool!$E$15</f>
        <v>2.5387363045571067</v>
      </c>
    </row>
    <row r="1031" spans="1:5" x14ac:dyDescent="0.3">
      <c r="A1031">
        <v>1029</v>
      </c>
      <c r="B1031" s="1">
        <f>Tool!$E$12</f>
        <v>5.8960831264226528</v>
      </c>
      <c r="C1031" s="1">
        <f>Tool!$E$13</f>
        <v>5.4808572546400471</v>
      </c>
      <c r="D1031" s="1">
        <f>Tool!$E$14</f>
        <v>4.3133318604447162</v>
      </c>
      <c r="E1031" s="1">
        <f>Tool!$E$15</f>
        <v>2.5387363045571067</v>
      </c>
    </row>
    <row r="1032" spans="1:5" x14ac:dyDescent="0.3">
      <c r="A1032">
        <v>1030</v>
      </c>
      <c r="B1032" s="1">
        <f>Tool!$E$12</f>
        <v>5.8960831264226528</v>
      </c>
      <c r="C1032" s="1">
        <f>Tool!$E$13</f>
        <v>5.4808572546400471</v>
      </c>
      <c r="D1032" s="1">
        <f>Tool!$E$14</f>
        <v>4.3133318604447162</v>
      </c>
      <c r="E1032" s="1">
        <f>Tool!$E$15</f>
        <v>2.5387363045571067</v>
      </c>
    </row>
    <row r="1033" spans="1:5" x14ac:dyDescent="0.3">
      <c r="A1033">
        <v>1031</v>
      </c>
      <c r="B1033" s="1">
        <f>Tool!$E$12</f>
        <v>5.8960831264226528</v>
      </c>
      <c r="C1033" s="1">
        <f>Tool!$E$13</f>
        <v>5.4808572546400471</v>
      </c>
      <c r="D1033" s="1">
        <f>Tool!$E$14</f>
        <v>4.3133318604447162</v>
      </c>
      <c r="E1033" s="1">
        <f>Tool!$E$15</f>
        <v>2.5387363045571067</v>
      </c>
    </row>
    <row r="1034" spans="1:5" x14ac:dyDescent="0.3">
      <c r="A1034">
        <v>1032</v>
      </c>
      <c r="B1034" s="1">
        <f>Tool!$E$12</f>
        <v>5.8960831264226528</v>
      </c>
      <c r="C1034" s="1">
        <f>Tool!$E$13</f>
        <v>5.4808572546400471</v>
      </c>
      <c r="D1034" s="1">
        <f>Tool!$E$14</f>
        <v>4.3133318604447162</v>
      </c>
      <c r="E1034" s="1">
        <f>Tool!$E$15</f>
        <v>2.5387363045571067</v>
      </c>
    </row>
    <row r="1035" spans="1:5" x14ac:dyDescent="0.3">
      <c r="A1035">
        <v>1033</v>
      </c>
      <c r="B1035" s="1">
        <f>Tool!$E$12</f>
        <v>5.8960831264226528</v>
      </c>
      <c r="C1035" s="1">
        <f>Tool!$E$13</f>
        <v>5.4808572546400471</v>
      </c>
      <c r="D1035" s="1">
        <f>Tool!$E$14</f>
        <v>4.3133318604447162</v>
      </c>
      <c r="E1035" s="1">
        <f>Tool!$E$15</f>
        <v>2.5387363045571067</v>
      </c>
    </row>
    <row r="1036" spans="1:5" x14ac:dyDescent="0.3">
      <c r="A1036">
        <v>1034</v>
      </c>
      <c r="B1036" s="1">
        <f>Tool!$E$12</f>
        <v>5.8960831264226528</v>
      </c>
      <c r="C1036" s="1">
        <f>Tool!$E$13</f>
        <v>5.4808572546400471</v>
      </c>
      <c r="D1036" s="1">
        <f>Tool!$E$14</f>
        <v>4.3133318604447162</v>
      </c>
      <c r="E1036" s="1">
        <f>Tool!$E$15</f>
        <v>2.5387363045571067</v>
      </c>
    </row>
    <row r="1037" spans="1:5" x14ac:dyDescent="0.3">
      <c r="A1037">
        <v>1035</v>
      </c>
      <c r="B1037" s="1">
        <f>Tool!$E$12</f>
        <v>5.8960831264226528</v>
      </c>
      <c r="C1037" s="1">
        <f>Tool!$E$13</f>
        <v>5.4808572546400471</v>
      </c>
      <c r="D1037" s="1">
        <f>Tool!$E$14</f>
        <v>4.3133318604447162</v>
      </c>
      <c r="E1037" s="1">
        <f>Tool!$E$15</f>
        <v>2.5387363045571067</v>
      </c>
    </row>
    <row r="1038" spans="1:5" x14ac:dyDescent="0.3">
      <c r="A1038">
        <v>1036</v>
      </c>
      <c r="B1038" s="1">
        <f>Tool!$E$12</f>
        <v>5.8960831264226528</v>
      </c>
      <c r="C1038" s="1">
        <f>Tool!$E$13</f>
        <v>5.4808572546400471</v>
      </c>
      <c r="D1038" s="1">
        <f>Tool!$E$14</f>
        <v>4.3133318604447162</v>
      </c>
      <c r="E1038" s="1">
        <f>Tool!$E$15</f>
        <v>2.5387363045571067</v>
      </c>
    </row>
    <row r="1039" spans="1:5" x14ac:dyDescent="0.3">
      <c r="A1039">
        <v>1037</v>
      </c>
      <c r="B1039" s="1">
        <f>Tool!$E$12</f>
        <v>5.8960831264226528</v>
      </c>
      <c r="C1039" s="1">
        <f>Tool!$E$13</f>
        <v>5.4808572546400471</v>
      </c>
      <c r="D1039" s="1">
        <f>Tool!$E$14</f>
        <v>4.3133318604447162</v>
      </c>
      <c r="E1039" s="1">
        <f>Tool!$E$15</f>
        <v>2.5387363045571067</v>
      </c>
    </row>
    <row r="1040" spans="1:5" x14ac:dyDescent="0.3">
      <c r="A1040">
        <v>1038</v>
      </c>
      <c r="B1040" s="1">
        <f>Tool!$E$12</f>
        <v>5.8960831264226528</v>
      </c>
      <c r="C1040" s="1">
        <f>Tool!$E$13</f>
        <v>5.4808572546400471</v>
      </c>
      <c r="D1040" s="1">
        <f>Tool!$E$14</f>
        <v>4.3133318604447162</v>
      </c>
      <c r="E1040" s="1">
        <f>Tool!$E$15</f>
        <v>2.5387363045571067</v>
      </c>
    </row>
    <row r="1041" spans="1:5" x14ac:dyDescent="0.3">
      <c r="A1041">
        <v>1039</v>
      </c>
      <c r="B1041" s="1">
        <f>Tool!$E$12</f>
        <v>5.8960831264226528</v>
      </c>
      <c r="C1041" s="1">
        <f>Tool!$E$13</f>
        <v>5.4808572546400471</v>
      </c>
      <c r="D1041" s="1">
        <f>Tool!$E$14</f>
        <v>4.3133318604447162</v>
      </c>
      <c r="E1041" s="1">
        <f>Tool!$E$15</f>
        <v>2.5387363045571067</v>
      </c>
    </row>
    <row r="1042" spans="1:5" x14ac:dyDescent="0.3">
      <c r="A1042">
        <v>1040</v>
      </c>
      <c r="B1042" s="1">
        <f>Tool!$E$12</f>
        <v>5.8960831264226528</v>
      </c>
      <c r="C1042" s="1">
        <f>Tool!$E$13</f>
        <v>5.4808572546400471</v>
      </c>
      <c r="D1042" s="1">
        <f>Tool!$E$14</f>
        <v>4.3133318604447162</v>
      </c>
      <c r="E1042" s="1">
        <f>Tool!$E$15</f>
        <v>2.5387363045571067</v>
      </c>
    </row>
    <row r="1043" spans="1:5" x14ac:dyDescent="0.3">
      <c r="A1043">
        <v>1041</v>
      </c>
      <c r="B1043" s="1">
        <f>Tool!$E$12</f>
        <v>5.8960831264226528</v>
      </c>
      <c r="C1043" s="1">
        <f>Tool!$E$13</f>
        <v>5.4808572546400471</v>
      </c>
      <c r="D1043" s="1">
        <f>Tool!$E$14</f>
        <v>4.3133318604447162</v>
      </c>
      <c r="E1043" s="1">
        <f>Tool!$E$15</f>
        <v>2.5387363045571067</v>
      </c>
    </row>
    <row r="1044" spans="1:5" x14ac:dyDescent="0.3">
      <c r="A1044">
        <v>1042</v>
      </c>
      <c r="B1044" s="1">
        <f>Tool!$E$12</f>
        <v>5.8960831264226528</v>
      </c>
      <c r="C1044" s="1">
        <f>Tool!$E$13</f>
        <v>5.4808572546400471</v>
      </c>
      <c r="D1044" s="1">
        <f>Tool!$E$14</f>
        <v>4.3133318604447162</v>
      </c>
      <c r="E1044" s="1">
        <f>Tool!$E$15</f>
        <v>2.5387363045571067</v>
      </c>
    </row>
    <row r="1045" spans="1:5" x14ac:dyDescent="0.3">
      <c r="A1045">
        <v>1043</v>
      </c>
      <c r="B1045" s="1">
        <f>Tool!$E$12</f>
        <v>5.8960831264226528</v>
      </c>
      <c r="C1045" s="1">
        <f>Tool!$E$13</f>
        <v>5.4808572546400471</v>
      </c>
      <c r="D1045" s="1">
        <f>Tool!$E$14</f>
        <v>4.3133318604447162</v>
      </c>
      <c r="E1045" s="1">
        <f>Tool!$E$15</f>
        <v>2.5387363045571067</v>
      </c>
    </row>
    <row r="1046" spans="1:5" x14ac:dyDescent="0.3">
      <c r="A1046">
        <v>1044</v>
      </c>
      <c r="B1046" s="1">
        <f>Tool!$E$12</f>
        <v>5.8960831264226528</v>
      </c>
      <c r="C1046" s="1">
        <f>Tool!$E$13</f>
        <v>5.4808572546400471</v>
      </c>
      <c r="D1046" s="1">
        <f>Tool!$E$14</f>
        <v>4.3133318604447162</v>
      </c>
      <c r="E1046" s="1">
        <f>Tool!$E$15</f>
        <v>2.5387363045571067</v>
      </c>
    </row>
    <row r="1047" spans="1:5" x14ac:dyDescent="0.3">
      <c r="A1047">
        <v>1045</v>
      </c>
      <c r="B1047" s="1">
        <f>Tool!$E$12</f>
        <v>5.8960831264226528</v>
      </c>
      <c r="C1047" s="1">
        <f>Tool!$E$13</f>
        <v>5.4808572546400471</v>
      </c>
      <c r="D1047" s="1">
        <f>Tool!$E$14</f>
        <v>4.3133318604447162</v>
      </c>
      <c r="E1047" s="1">
        <f>Tool!$E$15</f>
        <v>2.5387363045571067</v>
      </c>
    </row>
    <row r="1048" spans="1:5" x14ac:dyDescent="0.3">
      <c r="A1048">
        <v>1046</v>
      </c>
      <c r="B1048" s="1">
        <f>Tool!$E$12</f>
        <v>5.8960831264226528</v>
      </c>
      <c r="C1048" s="1">
        <f>Tool!$E$13</f>
        <v>5.4808572546400471</v>
      </c>
      <c r="D1048" s="1">
        <f>Tool!$E$14</f>
        <v>4.3133318604447162</v>
      </c>
      <c r="E1048" s="1">
        <f>Tool!$E$15</f>
        <v>2.5387363045571067</v>
      </c>
    </row>
    <row r="1049" spans="1:5" x14ac:dyDescent="0.3">
      <c r="A1049">
        <v>1047</v>
      </c>
      <c r="B1049" s="1">
        <f>Tool!$E$12</f>
        <v>5.8960831264226528</v>
      </c>
      <c r="C1049" s="1">
        <f>Tool!$E$13</f>
        <v>5.4808572546400471</v>
      </c>
      <c r="D1049" s="1">
        <f>Tool!$E$14</f>
        <v>4.3133318604447162</v>
      </c>
      <c r="E1049" s="1">
        <f>Tool!$E$15</f>
        <v>2.5387363045571067</v>
      </c>
    </row>
    <row r="1050" spans="1:5" x14ac:dyDescent="0.3">
      <c r="A1050">
        <v>1048</v>
      </c>
      <c r="B1050" s="1">
        <f>Tool!$E$12</f>
        <v>5.8960831264226528</v>
      </c>
      <c r="C1050" s="1">
        <f>Tool!$E$13</f>
        <v>5.4808572546400471</v>
      </c>
      <c r="D1050" s="1">
        <f>Tool!$E$14</f>
        <v>4.3133318604447162</v>
      </c>
      <c r="E1050" s="1">
        <f>Tool!$E$15</f>
        <v>2.5387363045571067</v>
      </c>
    </row>
    <row r="1051" spans="1:5" x14ac:dyDescent="0.3">
      <c r="A1051">
        <v>1049</v>
      </c>
      <c r="B1051" s="1">
        <f>Tool!$E$12</f>
        <v>5.8960831264226528</v>
      </c>
      <c r="C1051" s="1">
        <f>Tool!$E$13</f>
        <v>5.4808572546400471</v>
      </c>
      <c r="D1051" s="1">
        <f>Tool!$E$14</f>
        <v>4.3133318604447162</v>
      </c>
      <c r="E1051" s="1">
        <f>Tool!$E$15</f>
        <v>2.5387363045571067</v>
      </c>
    </row>
    <row r="1052" spans="1:5" x14ac:dyDescent="0.3">
      <c r="A1052">
        <v>1050</v>
      </c>
      <c r="B1052" s="1">
        <f>Tool!$E$12</f>
        <v>5.8960831264226528</v>
      </c>
      <c r="C1052" s="1">
        <f>Tool!$E$13</f>
        <v>5.4808572546400471</v>
      </c>
      <c r="D1052" s="1">
        <f>Tool!$E$14</f>
        <v>4.3133318604447162</v>
      </c>
      <c r="E1052" s="1">
        <f>Tool!$E$15</f>
        <v>2.5387363045571067</v>
      </c>
    </row>
    <row r="1053" spans="1:5" x14ac:dyDescent="0.3">
      <c r="A1053">
        <v>1051</v>
      </c>
      <c r="B1053" s="1">
        <f>Tool!$E$12</f>
        <v>5.8960831264226528</v>
      </c>
      <c r="C1053" s="1">
        <f>Tool!$E$13</f>
        <v>5.4808572546400471</v>
      </c>
      <c r="D1053" s="1">
        <f>Tool!$E$14</f>
        <v>4.3133318604447162</v>
      </c>
      <c r="E1053" s="1">
        <f>Tool!$E$15</f>
        <v>2.5387363045571067</v>
      </c>
    </row>
    <row r="1054" spans="1:5" x14ac:dyDescent="0.3">
      <c r="A1054">
        <v>1052</v>
      </c>
      <c r="B1054" s="1">
        <f>Tool!$E$12</f>
        <v>5.8960831264226528</v>
      </c>
      <c r="C1054" s="1">
        <f>Tool!$E$13</f>
        <v>5.4808572546400471</v>
      </c>
      <c r="D1054" s="1">
        <f>Tool!$E$14</f>
        <v>4.3133318604447162</v>
      </c>
      <c r="E1054" s="1">
        <f>Tool!$E$15</f>
        <v>2.5387363045571067</v>
      </c>
    </row>
    <row r="1055" spans="1:5" x14ac:dyDescent="0.3">
      <c r="A1055">
        <v>1053</v>
      </c>
      <c r="B1055" s="1">
        <f>Tool!$E$12</f>
        <v>5.8960831264226528</v>
      </c>
      <c r="C1055" s="1">
        <f>Tool!$E$13</f>
        <v>5.4808572546400471</v>
      </c>
      <c r="D1055" s="1">
        <f>Tool!$E$14</f>
        <v>4.3133318604447162</v>
      </c>
      <c r="E1055" s="1">
        <f>Tool!$E$15</f>
        <v>2.5387363045571067</v>
      </c>
    </row>
    <row r="1056" spans="1:5" x14ac:dyDescent="0.3">
      <c r="A1056">
        <v>1054</v>
      </c>
      <c r="B1056" s="1">
        <f>Tool!$E$12</f>
        <v>5.8960831264226528</v>
      </c>
      <c r="C1056" s="1">
        <f>Tool!$E$13</f>
        <v>5.4808572546400471</v>
      </c>
      <c r="D1056" s="1">
        <f>Tool!$E$14</f>
        <v>4.3133318604447162</v>
      </c>
      <c r="E1056" s="1">
        <f>Tool!$E$15</f>
        <v>2.5387363045571067</v>
      </c>
    </row>
    <row r="1057" spans="1:5" x14ac:dyDescent="0.3">
      <c r="A1057">
        <v>1055</v>
      </c>
      <c r="B1057" s="1">
        <f>Tool!$E$12</f>
        <v>5.8960831264226528</v>
      </c>
      <c r="C1057" s="1">
        <f>Tool!$E$13</f>
        <v>5.4808572546400471</v>
      </c>
      <c r="D1057" s="1">
        <f>Tool!$E$14</f>
        <v>4.3133318604447162</v>
      </c>
      <c r="E1057" s="1">
        <f>Tool!$E$15</f>
        <v>2.5387363045571067</v>
      </c>
    </row>
    <row r="1058" spans="1:5" x14ac:dyDescent="0.3">
      <c r="A1058">
        <v>1056</v>
      </c>
      <c r="B1058" s="1">
        <f>Tool!$E$12</f>
        <v>5.8960831264226528</v>
      </c>
      <c r="C1058" s="1">
        <f>Tool!$E$13</f>
        <v>5.4808572546400471</v>
      </c>
      <c r="D1058" s="1">
        <f>Tool!$E$14</f>
        <v>4.3133318604447162</v>
      </c>
      <c r="E1058" s="1">
        <f>Tool!$E$15</f>
        <v>2.5387363045571067</v>
      </c>
    </row>
    <row r="1059" spans="1:5" x14ac:dyDescent="0.3">
      <c r="A1059">
        <v>1057</v>
      </c>
      <c r="B1059" s="1">
        <f>Tool!$E$12</f>
        <v>5.8960831264226528</v>
      </c>
      <c r="C1059" s="1">
        <f>Tool!$E$13</f>
        <v>5.4808572546400471</v>
      </c>
      <c r="D1059" s="1">
        <f>Tool!$E$14</f>
        <v>4.3133318604447162</v>
      </c>
      <c r="E1059" s="1">
        <f>Tool!$E$15</f>
        <v>2.5387363045571067</v>
      </c>
    </row>
    <row r="1060" spans="1:5" x14ac:dyDescent="0.3">
      <c r="A1060">
        <v>1058</v>
      </c>
      <c r="B1060" s="1">
        <f>Tool!$E$12</f>
        <v>5.8960831264226528</v>
      </c>
      <c r="C1060" s="1">
        <f>Tool!$E$13</f>
        <v>5.4808572546400471</v>
      </c>
      <c r="D1060" s="1">
        <f>Tool!$E$14</f>
        <v>4.3133318604447162</v>
      </c>
      <c r="E1060" s="1">
        <f>Tool!$E$15</f>
        <v>2.5387363045571067</v>
      </c>
    </row>
    <row r="1061" spans="1:5" x14ac:dyDescent="0.3">
      <c r="A1061">
        <v>1059</v>
      </c>
      <c r="B1061" s="1">
        <f>Tool!$E$12</f>
        <v>5.8960831264226528</v>
      </c>
      <c r="C1061" s="1">
        <f>Tool!$E$13</f>
        <v>5.4808572546400471</v>
      </c>
      <c r="D1061" s="1">
        <f>Tool!$E$14</f>
        <v>4.3133318604447162</v>
      </c>
      <c r="E1061" s="1">
        <f>Tool!$E$15</f>
        <v>2.5387363045571067</v>
      </c>
    </row>
    <row r="1062" spans="1:5" x14ac:dyDescent="0.3">
      <c r="A1062">
        <v>1060</v>
      </c>
      <c r="B1062" s="1">
        <f>Tool!$E$12</f>
        <v>5.8960831264226528</v>
      </c>
      <c r="C1062" s="1">
        <f>Tool!$E$13</f>
        <v>5.4808572546400471</v>
      </c>
      <c r="D1062" s="1">
        <f>Tool!$E$14</f>
        <v>4.3133318604447162</v>
      </c>
      <c r="E1062" s="1">
        <f>Tool!$E$15</f>
        <v>2.5387363045571067</v>
      </c>
    </row>
    <row r="1063" spans="1:5" x14ac:dyDescent="0.3">
      <c r="A1063">
        <v>1061</v>
      </c>
      <c r="B1063" s="1">
        <f>Tool!$E$12</f>
        <v>5.8960831264226528</v>
      </c>
      <c r="C1063" s="1">
        <f>Tool!$E$13</f>
        <v>5.4808572546400471</v>
      </c>
      <c r="D1063" s="1">
        <f>Tool!$E$14</f>
        <v>4.3133318604447162</v>
      </c>
      <c r="E1063" s="1">
        <f>Tool!$E$15</f>
        <v>2.5387363045571067</v>
      </c>
    </row>
    <row r="1064" spans="1:5" x14ac:dyDescent="0.3">
      <c r="A1064">
        <v>1062</v>
      </c>
      <c r="B1064" s="1">
        <f>Tool!$E$12</f>
        <v>5.8960831264226528</v>
      </c>
      <c r="C1064" s="1">
        <f>Tool!$E$13</f>
        <v>5.4808572546400471</v>
      </c>
      <c r="D1064" s="1">
        <f>Tool!$E$14</f>
        <v>4.3133318604447162</v>
      </c>
      <c r="E1064" s="1">
        <f>Tool!$E$15</f>
        <v>2.5387363045571067</v>
      </c>
    </row>
    <row r="1065" spans="1:5" x14ac:dyDescent="0.3">
      <c r="A1065">
        <v>1063</v>
      </c>
      <c r="B1065" s="1">
        <f>Tool!$E$12</f>
        <v>5.8960831264226528</v>
      </c>
      <c r="C1065" s="1">
        <f>Tool!$E$13</f>
        <v>5.4808572546400471</v>
      </c>
      <c r="D1065" s="1">
        <f>Tool!$E$14</f>
        <v>4.3133318604447162</v>
      </c>
      <c r="E1065" s="1">
        <f>Tool!$E$15</f>
        <v>2.5387363045571067</v>
      </c>
    </row>
    <row r="1066" spans="1:5" x14ac:dyDescent="0.3">
      <c r="A1066">
        <v>1064</v>
      </c>
      <c r="B1066" s="1">
        <f>Tool!$E$12</f>
        <v>5.8960831264226528</v>
      </c>
      <c r="C1066" s="1">
        <f>Tool!$E$13</f>
        <v>5.4808572546400471</v>
      </c>
      <c r="D1066" s="1">
        <f>Tool!$E$14</f>
        <v>4.3133318604447162</v>
      </c>
      <c r="E1066" s="1">
        <f>Tool!$E$15</f>
        <v>2.5387363045571067</v>
      </c>
    </row>
    <row r="1067" spans="1:5" x14ac:dyDescent="0.3">
      <c r="A1067">
        <v>1065</v>
      </c>
      <c r="B1067" s="1">
        <f>Tool!$E$12</f>
        <v>5.8960831264226528</v>
      </c>
      <c r="C1067" s="1">
        <f>Tool!$E$13</f>
        <v>5.4808572546400471</v>
      </c>
      <c r="D1067" s="1">
        <f>Tool!$E$14</f>
        <v>4.3133318604447162</v>
      </c>
      <c r="E1067" s="1">
        <f>Tool!$E$15</f>
        <v>2.5387363045571067</v>
      </c>
    </row>
    <row r="1068" spans="1:5" x14ac:dyDescent="0.3">
      <c r="A1068">
        <v>1066</v>
      </c>
      <c r="B1068" s="1">
        <f>Tool!$E$12</f>
        <v>5.8960831264226528</v>
      </c>
      <c r="C1068" s="1">
        <f>Tool!$E$13</f>
        <v>5.4808572546400471</v>
      </c>
      <c r="D1068" s="1">
        <f>Tool!$E$14</f>
        <v>4.3133318604447162</v>
      </c>
      <c r="E1068" s="1">
        <f>Tool!$E$15</f>
        <v>2.5387363045571067</v>
      </c>
    </row>
    <row r="1069" spans="1:5" x14ac:dyDescent="0.3">
      <c r="A1069">
        <v>1067</v>
      </c>
      <c r="B1069" s="1">
        <f>Tool!$E$12</f>
        <v>5.8960831264226528</v>
      </c>
      <c r="C1069" s="1">
        <f>Tool!$E$13</f>
        <v>5.4808572546400471</v>
      </c>
      <c r="D1069" s="1">
        <f>Tool!$E$14</f>
        <v>4.3133318604447162</v>
      </c>
      <c r="E1069" s="1">
        <f>Tool!$E$15</f>
        <v>2.5387363045571067</v>
      </c>
    </row>
    <row r="1070" spans="1:5" x14ac:dyDescent="0.3">
      <c r="A1070">
        <v>1068</v>
      </c>
      <c r="B1070" s="1">
        <f>Tool!$E$12</f>
        <v>5.8960831264226528</v>
      </c>
      <c r="C1070" s="1">
        <f>Tool!$E$13</f>
        <v>5.4808572546400471</v>
      </c>
      <c r="D1070" s="1">
        <f>Tool!$E$14</f>
        <v>4.3133318604447162</v>
      </c>
      <c r="E1070" s="1">
        <f>Tool!$E$15</f>
        <v>2.5387363045571067</v>
      </c>
    </row>
    <row r="1071" spans="1:5" x14ac:dyDescent="0.3">
      <c r="A1071">
        <v>1069</v>
      </c>
      <c r="B1071" s="1">
        <f>Tool!$E$12</f>
        <v>5.8960831264226528</v>
      </c>
      <c r="C1071" s="1">
        <f>Tool!$E$13</f>
        <v>5.4808572546400471</v>
      </c>
      <c r="D1071" s="1">
        <f>Tool!$E$14</f>
        <v>4.3133318604447162</v>
      </c>
      <c r="E1071" s="1">
        <f>Tool!$E$15</f>
        <v>2.5387363045571067</v>
      </c>
    </row>
    <row r="1072" spans="1:5" x14ac:dyDescent="0.3">
      <c r="A1072">
        <v>1070</v>
      </c>
      <c r="B1072" s="1">
        <f>Tool!$E$12</f>
        <v>5.8960831264226528</v>
      </c>
      <c r="C1072" s="1">
        <f>Tool!$E$13</f>
        <v>5.4808572546400471</v>
      </c>
      <c r="D1072" s="1">
        <f>Tool!$E$14</f>
        <v>4.3133318604447162</v>
      </c>
      <c r="E1072" s="1">
        <f>Tool!$E$15</f>
        <v>2.5387363045571067</v>
      </c>
    </row>
    <row r="1073" spans="1:5" x14ac:dyDescent="0.3">
      <c r="A1073">
        <v>1071</v>
      </c>
      <c r="B1073" s="1">
        <f>Tool!$E$12</f>
        <v>5.8960831264226528</v>
      </c>
      <c r="C1073" s="1">
        <f>Tool!$E$13</f>
        <v>5.4808572546400471</v>
      </c>
      <c r="D1073" s="1">
        <f>Tool!$E$14</f>
        <v>4.3133318604447162</v>
      </c>
      <c r="E1073" s="1">
        <f>Tool!$E$15</f>
        <v>2.5387363045571067</v>
      </c>
    </row>
    <row r="1074" spans="1:5" x14ac:dyDescent="0.3">
      <c r="A1074">
        <v>1072</v>
      </c>
      <c r="B1074" s="1">
        <f>Tool!$E$12</f>
        <v>5.8960831264226528</v>
      </c>
      <c r="C1074" s="1">
        <f>Tool!$E$13</f>
        <v>5.4808572546400471</v>
      </c>
      <c r="D1074" s="1">
        <f>Tool!$E$14</f>
        <v>4.3133318604447162</v>
      </c>
      <c r="E1074" s="1">
        <f>Tool!$E$15</f>
        <v>2.5387363045571067</v>
      </c>
    </row>
    <row r="1075" spans="1:5" x14ac:dyDescent="0.3">
      <c r="A1075">
        <v>1073</v>
      </c>
      <c r="B1075" s="1">
        <f>Tool!$E$12</f>
        <v>5.8960831264226528</v>
      </c>
      <c r="C1075" s="1">
        <f>Tool!$E$13</f>
        <v>5.4808572546400471</v>
      </c>
      <c r="D1075" s="1">
        <f>Tool!$E$14</f>
        <v>4.3133318604447162</v>
      </c>
      <c r="E1075" s="1">
        <f>Tool!$E$15</f>
        <v>2.5387363045571067</v>
      </c>
    </row>
    <row r="1076" spans="1:5" x14ac:dyDescent="0.3">
      <c r="A1076">
        <v>1074</v>
      </c>
      <c r="B1076" s="1">
        <f>Tool!$E$12</f>
        <v>5.8960831264226528</v>
      </c>
      <c r="C1076" s="1">
        <f>Tool!$E$13</f>
        <v>5.4808572546400471</v>
      </c>
      <c r="D1076" s="1">
        <f>Tool!$E$14</f>
        <v>4.3133318604447162</v>
      </c>
      <c r="E1076" s="1">
        <f>Tool!$E$15</f>
        <v>2.5387363045571067</v>
      </c>
    </row>
    <row r="1077" spans="1:5" x14ac:dyDescent="0.3">
      <c r="A1077">
        <v>1075</v>
      </c>
      <c r="B1077" s="1">
        <f>Tool!$E$12</f>
        <v>5.8960831264226528</v>
      </c>
      <c r="C1077" s="1">
        <f>Tool!$E$13</f>
        <v>5.4808572546400471</v>
      </c>
      <c r="D1077" s="1">
        <f>Tool!$E$14</f>
        <v>4.3133318604447162</v>
      </c>
      <c r="E1077" s="1">
        <f>Tool!$E$15</f>
        <v>2.5387363045571067</v>
      </c>
    </row>
    <row r="1078" spans="1:5" x14ac:dyDescent="0.3">
      <c r="A1078">
        <v>1076</v>
      </c>
      <c r="B1078" s="1">
        <f>Tool!$E$12</f>
        <v>5.8960831264226528</v>
      </c>
      <c r="C1078" s="1">
        <f>Tool!$E$13</f>
        <v>5.4808572546400471</v>
      </c>
      <c r="D1078" s="1">
        <f>Tool!$E$14</f>
        <v>4.3133318604447162</v>
      </c>
      <c r="E1078" s="1">
        <f>Tool!$E$15</f>
        <v>2.5387363045571067</v>
      </c>
    </row>
    <row r="1079" spans="1:5" x14ac:dyDescent="0.3">
      <c r="A1079">
        <v>1077</v>
      </c>
      <c r="B1079" s="1">
        <f>Tool!$E$12</f>
        <v>5.8960831264226528</v>
      </c>
      <c r="C1079" s="1">
        <f>Tool!$E$13</f>
        <v>5.4808572546400471</v>
      </c>
      <c r="D1079" s="1">
        <f>Tool!$E$14</f>
        <v>4.3133318604447162</v>
      </c>
      <c r="E1079" s="1">
        <f>Tool!$E$15</f>
        <v>2.5387363045571067</v>
      </c>
    </row>
    <row r="1080" spans="1:5" x14ac:dyDescent="0.3">
      <c r="A1080">
        <v>1078</v>
      </c>
      <c r="B1080" s="1">
        <f>Tool!$E$12</f>
        <v>5.8960831264226528</v>
      </c>
      <c r="C1080" s="1">
        <f>Tool!$E$13</f>
        <v>5.4808572546400471</v>
      </c>
      <c r="D1080" s="1">
        <f>Tool!$E$14</f>
        <v>4.3133318604447162</v>
      </c>
      <c r="E1080" s="1">
        <f>Tool!$E$15</f>
        <v>2.5387363045571067</v>
      </c>
    </row>
    <row r="1081" spans="1:5" x14ac:dyDescent="0.3">
      <c r="A1081">
        <v>1079</v>
      </c>
      <c r="B1081" s="1">
        <f>Tool!$E$12</f>
        <v>5.8960831264226528</v>
      </c>
      <c r="C1081" s="1">
        <f>Tool!$E$13</f>
        <v>5.4808572546400471</v>
      </c>
      <c r="D1081" s="1">
        <f>Tool!$E$14</f>
        <v>4.3133318604447162</v>
      </c>
      <c r="E1081" s="1">
        <f>Tool!$E$15</f>
        <v>2.5387363045571067</v>
      </c>
    </row>
    <row r="1082" spans="1:5" x14ac:dyDescent="0.3">
      <c r="A1082">
        <v>1080</v>
      </c>
      <c r="B1082" s="1">
        <f>Tool!$E$12</f>
        <v>5.8960831264226528</v>
      </c>
      <c r="C1082" s="1">
        <f>Tool!$E$13</f>
        <v>5.4808572546400471</v>
      </c>
      <c r="D1082" s="1">
        <f>Tool!$E$14</f>
        <v>4.3133318604447162</v>
      </c>
      <c r="E1082" s="1">
        <f>Tool!$E$15</f>
        <v>2.5387363045571067</v>
      </c>
    </row>
    <row r="1083" spans="1:5" x14ac:dyDescent="0.3">
      <c r="A1083">
        <v>1081</v>
      </c>
      <c r="B1083" s="1">
        <f>Tool!$E$12</f>
        <v>5.8960831264226528</v>
      </c>
      <c r="C1083" s="1">
        <f>Tool!$E$13</f>
        <v>5.4808572546400471</v>
      </c>
      <c r="D1083" s="1">
        <f>Tool!$E$14</f>
        <v>4.3133318604447162</v>
      </c>
      <c r="E1083" s="1">
        <f>Tool!$E$15</f>
        <v>2.5387363045571067</v>
      </c>
    </row>
    <row r="1084" spans="1:5" x14ac:dyDescent="0.3">
      <c r="A1084">
        <v>1082</v>
      </c>
      <c r="B1084" s="1">
        <f>Tool!$E$12</f>
        <v>5.8960831264226528</v>
      </c>
      <c r="C1084" s="1">
        <f>Tool!$E$13</f>
        <v>5.4808572546400471</v>
      </c>
      <c r="D1084" s="1">
        <f>Tool!$E$14</f>
        <v>4.3133318604447162</v>
      </c>
      <c r="E1084" s="1">
        <f>Tool!$E$15</f>
        <v>2.5387363045571067</v>
      </c>
    </row>
    <row r="1085" spans="1:5" x14ac:dyDescent="0.3">
      <c r="A1085">
        <v>1083</v>
      </c>
      <c r="B1085" s="1">
        <f>Tool!$E$12</f>
        <v>5.8960831264226528</v>
      </c>
      <c r="C1085" s="1">
        <f>Tool!$E$13</f>
        <v>5.4808572546400471</v>
      </c>
      <c r="D1085" s="1">
        <f>Tool!$E$14</f>
        <v>4.3133318604447162</v>
      </c>
      <c r="E1085" s="1">
        <f>Tool!$E$15</f>
        <v>2.5387363045571067</v>
      </c>
    </row>
    <row r="1086" spans="1:5" x14ac:dyDescent="0.3">
      <c r="A1086">
        <v>1084</v>
      </c>
      <c r="B1086" s="1">
        <f>Tool!$E$12</f>
        <v>5.8960831264226528</v>
      </c>
      <c r="C1086" s="1">
        <f>Tool!$E$13</f>
        <v>5.4808572546400471</v>
      </c>
      <c r="D1086" s="1">
        <f>Tool!$E$14</f>
        <v>4.3133318604447162</v>
      </c>
      <c r="E1086" s="1">
        <f>Tool!$E$15</f>
        <v>2.5387363045571067</v>
      </c>
    </row>
    <row r="1087" spans="1:5" x14ac:dyDescent="0.3">
      <c r="A1087">
        <v>1085</v>
      </c>
      <c r="B1087" s="1">
        <f>Tool!$E$12</f>
        <v>5.8960831264226528</v>
      </c>
      <c r="C1087" s="1">
        <f>Tool!$E$13</f>
        <v>5.4808572546400471</v>
      </c>
      <c r="D1087" s="1">
        <f>Tool!$E$14</f>
        <v>4.3133318604447162</v>
      </c>
      <c r="E1087" s="1">
        <f>Tool!$E$15</f>
        <v>2.5387363045571067</v>
      </c>
    </row>
    <row r="1088" spans="1:5" x14ac:dyDescent="0.3">
      <c r="A1088">
        <v>1086</v>
      </c>
      <c r="B1088" s="1">
        <f>Tool!$E$12</f>
        <v>5.8960831264226528</v>
      </c>
      <c r="C1088" s="1">
        <f>Tool!$E$13</f>
        <v>5.4808572546400471</v>
      </c>
      <c r="D1088" s="1">
        <f>Tool!$E$14</f>
        <v>4.3133318604447162</v>
      </c>
      <c r="E1088" s="1">
        <f>Tool!$E$15</f>
        <v>2.5387363045571067</v>
      </c>
    </row>
    <row r="1089" spans="1:5" x14ac:dyDescent="0.3">
      <c r="A1089">
        <v>1087</v>
      </c>
      <c r="B1089" s="1">
        <f>Tool!$E$12</f>
        <v>5.8960831264226528</v>
      </c>
      <c r="C1089" s="1">
        <f>Tool!$E$13</f>
        <v>5.4808572546400471</v>
      </c>
      <c r="D1089" s="1">
        <f>Tool!$E$14</f>
        <v>4.3133318604447162</v>
      </c>
      <c r="E1089" s="1">
        <f>Tool!$E$15</f>
        <v>2.5387363045571067</v>
      </c>
    </row>
    <row r="1090" spans="1:5" x14ac:dyDescent="0.3">
      <c r="A1090">
        <v>1088</v>
      </c>
      <c r="B1090" s="1">
        <f>Tool!$E$12</f>
        <v>5.8960831264226528</v>
      </c>
      <c r="C1090" s="1">
        <f>Tool!$E$13</f>
        <v>5.4808572546400471</v>
      </c>
      <c r="D1090" s="1">
        <f>Tool!$E$14</f>
        <v>4.3133318604447162</v>
      </c>
      <c r="E1090" s="1">
        <f>Tool!$E$15</f>
        <v>2.5387363045571067</v>
      </c>
    </row>
    <row r="1091" spans="1:5" x14ac:dyDescent="0.3">
      <c r="A1091">
        <v>1089</v>
      </c>
      <c r="B1091" s="1">
        <f>Tool!$E$12</f>
        <v>5.8960831264226528</v>
      </c>
      <c r="C1091" s="1">
        <f>Tool!$E$13</f>
        <v>5.4808572546400471</v>
      </c>
      <c r="D1091" s="1">
        <f>Tool!$E$14</f>
        <v>4.3133318604447162</v>
      </c>
      <c r="E1091" s="1">
        <f>Tool!$E$15</f>
        <v>2.5387363045571067</v>
      </c>
    </row>
    <row r="1092" spans="1:5" x14ac:dyDescent="0.3">
      <c r="A1092">
        <v>1090</v>
      </c>
      <c r="B1092" s="1">
        <f>Tool!$E$12</f>
        <v>5.8960831264226528</v>
      </c>
      <c r="C1092" s="1">
        <f>Tool!$E$13</f>
        <v>5.4808572546400471</v>
      </c>
      <c r="D1092" s="1">
        <f>Tool!$E$14</f>
        <v>4.3133318604447162</v>
      </c>
      <c r="E1092" s="1">
        <f>Tool!$E$15</f>
        <v>2.5387363045571067</v>
      </c>
    </row>
    <row r="1093" spans="1:5" x14ac:dyDescent="0.3">
      <c r="A1093">
        <v>1091</v>
      </c>
      <c r="B1093" s="1">
        <f>Tool!$E$12</f>
        <v>5.8960831264226528</v>
      </c>
      <c r="C1093" s="1">
        <f>Tool!$E$13</f>
        <v>5.4808572546400471</v>
      </c>
      <c r="D1093" s="1">
        <f>Tool!$E$14</f>
        <v>4.3133318604447162</v>
      </c>
      <c r="E1093" s="1">
        <f>Tool!$E$15</f>
        <v>2.5387363045571067</v>
      </c>
    </row>
    <row r="1094" spans="1:5" x14ac:dyDescent="0.3">
      <c r="A1094">
        <v>1092</v>
      </c>
      <c r="B1094" s="1">
        <f>Tool!$E$12</f>
        <v>5.8960831264226528</v>
      </c>
      <c r="C1094" s="1">
        <f>Tool!$E$13</f>
        <v>5.4808572546400471</v>
      </c>
      <c r="D1094" s="1">
        <f>Tool!$E$14</f>
        <v>4.3133318604447162</v>
      </c>
      <c r="E1094" s="1">
        <f>Tool!$E$15</f>
        <v>2.5387363045571067</v>
      </c>
    </row>
    <row r="1095" spans="1:5" x14ac:dyDescent="0.3">
      <c r="A1095">
        <v>1093</v>
      </c>
      <c r="B1095" s="1">
        <f>Tool!$E$12</f>
        <v>5.8960831264226528</v>
      </c>
      <c r="C1095" s="1">
        <f>Tool!$E$13</f>
        <v>5.4808572546400471</v>
      </c>
      <c r="D1095" s="1">
        <f>Tool!$E$14</f>
        <v>4.3133318604447162</v>
      </c>
      <c r="E1095" s="1">
        <f>Tool!$E$15</f>
        <v>2.5387363045571067</v>
      </c>
    </row>
    <row r="1096" spans="1:5" x14ac:dyDescent="0.3">
      <c r="A1096">
        <v>1094</v>
      </c>
      <c r="B1096" s="1">
        <f>Tool!$E$12</f>
        <v>5.8960831264226528</v>
      </c>
      <c r="C1096" s="1">
        <f>Tool!$E$13</f>
        <v>5.4808572546400471</v>
      </c>
      <c r="D1096" s="1">
        <f>Tool!$E$14</f>
        <v>4.3133318604447162</v>
      </c>
      <c r="E1096" s="1">
        <f>Tool!$E$15</f>
        <v>2.5387363045571067</v>
      </c>
    </row>
    <row r="1097" spans="1:5" x14ac:dyDescent="0.3">
      <c r="A1097">
        <v>1095</v>
      </c>
      <c r="B1097" s="1">
        <f>Tool!$E$12</f>
        <v>5.8960831264226528</v>
      </c>
      <c r="C1097" s="1">
        <f>Tool!$E$13</f>
        <v>5.4808572546400471</v>
      </c>
      <c r="D1097" s="1">
        <f>Tool!$E$14</f>
        <v>4.3133318604447162</v>
      </c>
      <c r="E1097" s="1">
        <f>Tool!$E$15</f>
        <v>2.5387363045571067</v>
      </c>
    </row>
    <row r="1098" spans="1:5" x14ac:dyDescent="0.3">
      <c r="A1098">
        <v>1096</v>
      </c>
      <c r="B1098" s="1">
        <f>Tool!$E$12</f>
        <v>5.8960831264226528</v>
      </c>
      <c r="C1098" s="1">
        <f>Tool!$E$13</f>
        <v>5.4808572546400471</v>
      </c>
      <c r="D1098" s="1">
        <f>Tool!$E$14</f>
        <v>4.3133318604447162</v>
      </c>
      <c r="E1098" s="1">
        <f>Tool!$E$15</f>
        <v>2.5387363045571067</v>
      </c>
    </row>
    <row r="1099" spans="1:5" x14ac:dyDescent="0.3">
      <c r="A1099">
        <v>1097</v>
      </c>
      <c r="B1099" s="1">
        <f>Tool!$E$12</f>
        <v>5.8960831264226528</v>
      </c>
      <c r="C1099" s="1">
        <f>Tool!$E$13</f>
        <v>5.4808572546400471</v>
      </c>
      <c r="D1099" s="1">
        <f>Tool!$E$14</f>
        <v>4.3133318604447162</v>
      </c>
      <c r="E1099" s="1">
        <f>Tool!$E$15</f>
        <v>2.5387363045571067</v>
      </c>
    </row>
    <row r="1100" spans="1:5" x14ac:dyDescent="0.3">
      <c r="A1100">
        <v>1098</v>
      </c>
      <c r="B1100" s="1">
        <f>Tool!$E$12</f>
        <v>5.8960831264226528</v>
      </c>
      <c r="C1100" s="1">
        <f>Tool!$E$13</f>
        <v>5.4808572546400471</v>
      </c>
      <c r="D1100" s="1">
        <f>Tool!$E$14</f>
        <v>4.3133318604447162</v>
      </c>
      <c r="E1100" s="1">
        <f>Tool!$E$15</f>
        <v>2.5387363045571067</v>
      </c>
    </row>
    <row r="1101" spans="1:5" x14ac:dyDescent="0.3">
      <c r="A1101">
        <v>1099</v>
      </c>
      <c r="B1101" s="1">
        <f>Tool!$E$12</f>
        <v>5.8960831264226528</v>
      </c>
      <c r="C1101" s="1">
        <f>Tool!$E$13</f>
        <v>5.4808572546400471</v>
      </c>
      <c r="D1101" s="1">
        <f>Tool!$E$14</f>
        <v>4.3133318604447162</v>
      </c>
      <c r="E1101" s="1">
        <f>Tool!$E$15</f>
        <v>2.5387363045571067</v>
      </c>
    </row>
    <row r="1102" spans="1:5" x14ac:dyDescent="0.3">
      <c r="A1102">
        <v>1100</v>
      </c>
      <c r="B1102" s="1">
        <f>Tool!$E$12</f>
        <v>5.8960831264226528</v>
      </c>
      <c r="C1102" s="1">
        <f>Tool!$E$13</f>
        <v>5.4808572546400471</v>
      </c>
      <c r="D1102" s="1">
        <f>Tool!$E$14</f>
        <v>4.3133318604447162</v>
      </c>
      <c r="E1102" s="1">
        <f>Tool!$E$15</f>
        <v>2.5387363045571067</v>
      </c>
    </row>
    <row r="1103" spans="1:5" x14ac:dyDescent="0.3">
      <c r="A1103">
        <v>1101</v>
      </c>
      <c r="B1103" s="1">
        <f>Tool!$E$12</f>
        <v>5.8960831264226528</v>
      </c>
      <c r="C1103" s="1">
        <f>Tool!$E$13</f>
        <v>5.4808572546400471</v>
      </c>
      <c r="D1103" s="1">
        <f>Tool!$E$14</f>
        <v>4.3133318604447162</v>
      </c>
      <c r="E1103" s="1">
        <f>Tool!$E$15</f>
        <v>2.5387363045571067</v>
      </c>
    </row>
    <row r="1104" spans="1:5" x14ac:dyDescent="0.3">
      <c r="A1104">
        <v>1102</v>
      </c>
      <c r="B1104" s="1">
        <f>Tool!$E$12</f>
        <v>5.8960831264226528</v>
      </c>
      <c r="C1104" s="1">
        <f>Tool!$E$13</f>
        <v>5.4808572546400471</v>
      </c>
      <c r="D1104" s="1">
        <f>Tool!$E$14</f>
        <v>4.3133318604447162</v>
      </c>
      <c r="E1104" s="1">
        <f>Tool!$E$15</f>
        <v>2.5387363045571067</v>
      </c>
    </row>
    <row r="1105" spans="1:5" x14ac:dyDescent="0.3">
      <c r="A1105">
        <v>1103</v>
      </c>
      <c r="B1105" s="1">
        <f>Tool!$E$12</f>
        <v>5.8960831264226528</v>
      </c>
      <c r="C1105" s="1">
        <f>Tool!$E$13</f>
        <v>5.4808572546400471</v>
      </c>
      <c r="D1105" s="1">
        <f>Tool!$E$14</f>
        <v>4.3133318604447162</v>
      </c>
      <c r="E1105" s="1">
        <f>Tool!$E$15</f>
        <v>2.5387363045571067</v>
      </c>
    </row>
    <row r="1106" spans="1:5" x14ac:dyDescent="0.3">
      <c r="A1106">
        <v>1104</v>
      </c>
      <c r="B1106" s="1">
        <f>Tool!$E$12</f>
        <v>5.8960831264226528</v>
      </c>
      <c r="C1106" s="1">
        <f>Tool!$E$13</f>
        <v>5.4808572546400471</v>
      </c>
      <c r="D1106" s="1">
        <f>Tool!$E$14</f>
        <v>4.3133318604447162</v>
      </c>
      <c r="E1106" s="1">
        <f>Tool!$E$15</f>
        <v>2.5387363045571067</v>
      </c>
    </row>
    <row r="1107" spans="1:5" x14ac:dyDescent="0.3">
      <c r="A1107">
        <v>1105</v>
      </c>
      <c r="B1107" s="1">
        <f>Tool!$E$12</f>
        <v>5.8960831264226528</v>
      </c>
      <c r="C1107" s="1">
        <f>Tool!$E$13</f>
        <v>5.4808572546400471</v>
      </c>
      <c r="D1107" s="1">
        <f>Tool!$E$14</f>
        <v>4.3133318604447162</v>
      </c>
      <c r="E1107" s="1">
        <f>Tool!$E$15</f>
        <v>2.5387363045571067</v>
      </c>
    </row>
    <row r="1108" spans="1:5" x14ac:dyDescent="0.3">
      <c r="A1108">
        <v>1106</v>
      </c>
      <c r="B1108" s="1">
        <f>Tool!$E$12</f>
        <v>5.8960831264226528</v>
      </c>
      <c r="C1108" s="1">
        <f>Tool!$E$13</f>
        <v>5.4808572546400471</v>
      </c>
      <c r="D1108" s="1">
        <f>Tool!$E$14</f>
        <v>4.3133318604447162</v>
      </c>
      <c r="E1108" s="1">
        <f>Tool!$E$15</f>
        <v>2.5387363045571067</v>
      </c>
    </row>
    <row r="1109" spans="1:5" x14ac:dyDescent="0.3">
      <c r="A1109">
        <v>1107</v>
      </c>
      <c r="B1109" s="1">
        <f>Tool!$E$12</f>
        <v>5.8960831264226528</v>
      </c>
      <c r="C1109" s="1">
        <f>Tool!$E$13</f>
        <v>5.4808572546400471</v>
      </c>
      <c r="D1109" s="1">
        <f>Tool!$E$14</f>
        <v>4.3133318604447162</v>
      </c>
      <c r="E1109" s="1">
        <f>Tool!$E$15</f>
        <v>2.5387363045571067</v>
      </c>
    </row>
    <row r="1110" spans="1:5" x14ac:dyDescent="0.3">
      <c r="A1110">
        <v>1108</v>
      </c>
      <c r="B1110" s="1">
        <f>Tool!$E$12</f>
        <v>5.8960831264226528</v>
      </c>
      <c r="C1110" s="1">
        <f>Tool!$E$13</f>
        <v>5.4808572546400471</v>
      </c>
      <c r="D1110" s="1">
        <f>Tool!$E$14</f>
        <v>4.3133318604447162</v>
      </c>
      <c r="E1110" s="1">
        <f>Tool!$E$15</f>
        <v>2.5387363045571067</v>
      </c>
    </row>
    <row r="1111" spans="1:5" x14ac:dyDescent="0.3">
      <c r="A1111">
        <v>1109</v>
      </c>
      <c r="B1111" s="1">
        <f>Tool!$E$12</f>
        <v>5.8960831264226528</v>
      </c>
      <c r="C1111" s="1">
        <f>Tool!$E$13</f>
        <v>5.4808572546400471</v>
      </c>
      <c r="D1111" s="1">
        <f>Tool!$E$14</f>
        <v>4.3133318604447162</v>
      </c>
      <c r="E1111" s="1">
        <f>Tool!$E$15</f>
        <v>2.5387363045571067</v>
      </c>
    </row>
    <row r="1112" spans="1:5" x14ac:dyDescent="0.3">
      <c r="A1112">
        <v>1110</v>
      </c>
      <c r="B1112" s="1">
        <f>Tool!$E$12</f>
        <v>5.8960831264226528</v>
      </c>
      <c r="C1112" s="1">
        <f>Tool!$E$13</f>
        <v>5.4808572546400471</v>
      </c>
      <c r="D1112" s="1">
        <f>Tool!$E$14</f>
        <v>4.3133318604447162</v>
      </c>
      <c r="E1112" s="1">
        <f>Tool!$E$15</f>
        <v>2.5387363045571067</v>
      </c>
    </row>
    <row r="1113" spans="1:5" x14ac:dyDescent="0.3">
      <c r="A1113">
        <v>1111</v>
      </c>
      <c r="B1113" s="1">
        <f>Tool!$E$12</f>
        <v>5.8960831264226528</v>
      </c>
      <c r="C1113" s="1">
        <f>Tool!$E$13</f>
        <v>5.4808572546400471</v>
      </c>
      <c r="D1113" s="1">
        <f>Tool!$E$14</f>
        <v>4.3133318604447162</v>
      </c>
      <c r="E1113" s="1">
        <f>Tool!$E$15</f>
        <v>2.5387363045571067</v>
      </c>
    </row>
    <row r="1114" spans="1:5" x14ac:dyDescent="0.3">
      <c r="A1114">
        <v>1112</v>
      </c>
      <c r="B1114" s="1">
        <f>Tool!$E$12</f>
        <v>5.8960831264226528</v>
      </c>
      <c r="C1114" s="1">
        <f>Tool!$E$13</f>
        <v>5.4808572546400471</v>
      </c>
      <c r="D1114" s="1">
        <f>Tool!$E$14</f>
        <v>4.3133318604447162</v>
      </c>
      <c r="E1114" s="1">
        <f>Tool!$E$15</f>
        <v>2.5387363045571067</v>
      </c>
    </row>
    <row r="1115" spans="1:5" x14ac:dyDescent="0.3">
      <c r="A1115">
        <v>1113</v>
      </c>
      <c r="B1115" s="1">
        <f>Tool!$E$12</f>
        <v>5.8960831264226528</v>
      </c>
      <c r="C1115" s="1">
        <f>Tool!$E$13</f>
        <v>5.4808572546400471</v>
      </c>
      <c r="D1115" s="1">
        <f>Tool!$E$14</f>
        <v>4.3133318604447162</v>
      </c>
      <c r="E1115" s="1">
        <f>Tool!$E$15</f>
        <v>2.5387363045571067</v>
      </c>
    </row>
    <row r="1116" spans="1:5" x14ac:dyDescent="0.3">
      <c r="A1116">
        <v>1114</v>
      </c>
      <c r="B1116" s="1">
        <f>Tool!$E$12</f>
        <v>5.8960831264226528</v>
      </c>
      <c r="C1116" s="1">
        <f>Tool!$E$13</f>
        <v>5.4808572546400471</v>
      </c>
      <c r="D1116" s="1">
        <f>Tool!$E$14</f>
        <v>4.3133318604447162</v>
      </c>
      <c r="E1116" s="1">
        <f>Tool!$E$15</f>
        <v>2.5387363045571067</v>
      </c>
    </row>
    <row r="1117" spans="1:5" x14ac:dyDescent="0.3">
      <c r="A1117">
        <v>1115</v>
      </c>
      <c r="B1117" s="1">
        <f>Tool!$E$12</f>
        <v>5.8960831264226528</v>
      </c>
      <c r="C1117" s="1">
        <f>Tool!$E$13</f>
        <v>5.4808572546400471</v>
      </c>
      <c r="D1117" s="1">
        <f>Tool!$E$14</f>
        <v>4.3133318604447162</v>
      </c>
      <c r="E1117" s="1">
        <f>Tool!$E$15</f>
        <v>2.5387363045571067</v>
      </c>
    </row>
    <row r="1118" spans="1:5" x14ac:dyDescent="0.3">
      <c r="A1118">
        <v>1116</v>
      </c>
      <c r="B1118" s="1">
        <f>Tool!$E$12</f>
        <v>5.8960831264226528</v>
      </c>
      <c r="C1118" s="1">
        <f>Tool!$E$13</f>
        <v>5.4808572546400471</v>
      </c>
      <c r="D1118" s="1">
        <f>Tool!$E$14</f>
        <v>4.3133318604447162</v>
      </c>
      <c r="E1118" s="1">
        <f>Tool!$E$15</f>
        <v>2.5387363045571067</v>
      </c>
    </row>
    <row r="1119" spans="1:5" x14ac:dyDescent="0.3">
      <c r="A1119">
        <v>1117</v>
      </c>
      <c r="B1119" s="1">
        <f>Tool!$E$12</f>
        <v>5.8960831264226528</v>
      </c>
      <c r="C1119" s="1">
        <f>Tool!$E$13</f>
        <v>5.4808572546400471</v>
      </c>
      <c r="D1119" s="1">
        <f>Tool!$E$14</f>
        <v>4.3133318604447162</v>
      </c>
      <c r="E1119" s="1">
        <f>Tool!$E$15</f>
        <v>2.5387363045571067</v>
      </c>
    </row>
    <row r="1120" spans="1:5" x14ac:dyDescent="0.3">
      <c r="A1120">
        <v>1118</v>
      </c>
      <c r="B1120" s="1">
        <f>Tool!$E$12</f>
        <v>5.8960831264226528</v>
      </c>
      <c r="C1120" s="1">
        <f>Tool!$E$13</f>
        <v>5.4808572546400471</v>
      </c>
      <c r="D1120" s="1">
        <f>Tool!$E$14</f>
        <v>4.3133318604447162</v>
      </c>
      <c r="E1120" s="1">
        <f>Tool!$E$15</f>
        <v>2.5387363045571067</v>
      </c>
    </row>
    <row r="1121" spans="1:5" x14ac:dyDescent="0.3">
      <c r="A1121">
        <v>1119</v>
      </c>
      <c r="B1121" s="1">
        <f>Tool!$E$12</f>
        <v>5.8960831264226528</v>
      </c>
      <c r="C1121" s="1">
        <f>Tool!$E$13</f>
        <v>5.4808572546400471</v>
      </c>
      <c r="D1121" s="1">
        <f>Tool!$E$14</f>
        <v>4.3133318604447162</v>
      </c>
      <c r="E1121" s="1">
        <f>Tool!$E$15</f>
        <v>2.5387363045571067</v>
      </c>
    </row>
    <row r="1122" spans="1:5" x14ac:dyDescent="0.3">
      <c r="A1122">
        <v>1120</v>
      </c>
      <c r="B1122" s="1">
        <f>Tool!$E$12</f>
        <v>5.8960831264226528</v>
      </c>
      <c r="C1122" s="1">
        <f>Tool!$E$13</f>
        <v>5.4808572546400471</v>
      </c>
      <c r="D1122" s="1">
        <f>Tool!$E$14</f>
        <v>4.3133318604447162</v>
      </c>
      <c r="E1122" s="1">
        <f>Tool!$E$15</f>
        <v>2.5387363045571067</v>
      </c>
    </row>
    <row r="1123" spans="1:5" x14ac:dyDescent="0.3">
      <c r="A1123">
        <v>1121</v>
      </c>
      <c r="B1123" s="1">
        <f>Tool!$E$12</f>
        <v>5.8960831264226528</v>
      </c>
      <c r="C1123" s="1">
        <f>Tool!$E$13</f>
        <v>5.4808572546400471</v>
      </c>
      <c r="D1123" s="1">
        <f>Tool!$E$14</f>
        <v>4.3133318604447162</v>
      </c>
      <c r="E1123" s="1">
        <f>Tool!$E$15</f>
        <v>2.5387363045571067</v>
      </c>
    </row>
    <row r="1124" spans="1:5" x14ac:dyDescent="0.3">
      <c r="A1124">
        <v>1122</v>
      </c>
      <c r="B1124" s="1">
        <f>Tool!$E$12</f>
        <v>5.8960831264226528</v>
      </c>
      <c r="C1124" s="1">
        <f>Tool!$E$13</f>
        <v>5.4808572546400471</v>
      </c>
      <c r="D1124" s="1">
        <f>Tool!$E$14</f>
        <v>4.3133318604447162</v>
      </c>
      <c r="E1124" s="1">
        <f>Tool!$E$15</f>
        <v>2.5387363045571067</v>
      </c>
    </row>
    <row r="1125" spans="1:5" x14ac:dyDescent="0.3">
      <c r="A1125">
        <v>1123</v>
      </c>
      <c r="B1125" s="1">
        <f>Tool!$E$12</f>
        <v>5.8960831264226528</v>
      </c>
      <c r="C1125" s="1">
        <f>Tool!$E$13</f>
        <v>5.4808572546400471</v>
      </c>
      <c r="D1125" s="1">
        <f>Tool!$E$14</f>
        <v>4.3133318604447162</v>
      </c>
      <c r="E1125" s="1">
        <f>Tool!$E$15</f>
        <v>2.5387363045571067</v>
      </c>
    </row>
    <row r="1126" spans="1:5" x14ac:dyDescent="0.3">
      <c r="A1126">
        <v>1124</v>
      </c>
      <c r="B1126" s="1">
        <f>Tool!$E$12</f>
        <v>5.8960831264226528</v>
      </c>
      <c r="C1126" s="1">
        <f>Tool!$E$13</f>
        <v>5.4808572546400471</v>
      </c>
      <c r="D1126" s="1">
        <f>Tool!$E$14</f>
        <v>4.3133318604447162</v>
      </c>
      <c r="E1126" s="1">
        <f>Tool!$E$15</f>
        <v>2.5387363045571067</v>
      </c>
    </row>
    <row r="1127" spans="1:5" x14ac:dyDescent="0.3">
      <c r="A1127">
        <v>1125</v>
      </c>
      <c r="B1127" s="1">
        <f>Tool!$E$12</f>
        <v>5.8960831264226528</v>
      </c>
      <c r="C1127" s="1">
        <f>Tool!$E$13</f>
        <v>5.4808572546400471</v>
      </c>
      <c r="D1127" s="1">
        <f>Tool!$E$14</f>
        <v>4.3133318604447162</v>
      </c>
      <c r="E1127" s="1">
        <f>Tool!$E$15</f>
        <v>2.5387363045571067</v>
      </c>
    </row>
    <row r="1128" spans="1:5" x14ac:dyDescent="0.3">
      <c r="A1128">
        <v>1126</v>
      </c>
      <c r="B1128" s="1">
        <f>Tool!$E$12</f>
        <v>5.8960831264226528</v>
      </c>
      <c r="C1128" s="1">
        <f>Tool!$E$13</f>
        <v>5.4808572546400471</v>
      </c>
      <c r="D1128" s="1">
        <f>Tool!$E$14</f>
        <v>4.3133318604447162</v>
      </c>
      <c r="E1128" s="1">
        <f>Tool!$E$15</f>
        <v>2.5387363045571067</v>
      </c>
    </row>
    <row r="1129" spans="1:5" x14ac:dyDescent="0.3">
      <c r="A1129">
        <v>1127</v>
      </c>
      <c r="B1129" s="1">
        <f>Tool!$E$12</f>
        <v>5.8960831264226528</v>
      </c>
      <c r="C1129" s="1">
        <f>Tool!$E$13</f>
        <v>5.4808572546400471</v>
      </c>
      <c r="D1129" s="1">
        <f>Tool!$E$14</f>
        <v>4.3133318604447162</v>
      </c>
      <c r="E1129" s="1">
        <f>Tool!$E$15</f>
        <v>2.5387363045571067</v>
      </c>
    </row>
    <row r="1130" spans="1:5" x14ac:dyDescent="0.3">
      <c r="A1130">
        <v>1128</v>
      </c>
      <c r="B1130" s="1">
        <f>Tool!$E$12</f>
        <v>5.8960831264226528</v>
      </c>
      <c r="C1130" s="1">
        <f>Tool!$E$13</f>
        <v>5.4808572546400471</v>
      </c>
      <c r="D1130" s="1">
        <f>Tool!$E$14</f>
        <v>4.3133318604447162</v>
      </c>
      <c r="E1130" s="1">
        <f>Tool!$E$15</f>
        <v>2.5387363045571067</v>
      </c>
    </row>
    <row r="1131" spans="1:5" x14ac:dyDescent="0.3">
      <c r="A1131">
        <v>1129</v>
      </c>
      <c r="B1131" s="1">
        <f>Tool!$E$12</f>
        <v>5.8960831264226528</v>
      </c>
      <c r="C1131" s="1">
        <f>Tool!$E$13</f>
        <v>5.4808572546400471</v>
      </c>
      <c r="D1131" s="1">
        <f>Tool!$E$14</f>
        <v>4.3133318604447162</v>
      </c>
      <c r="E1131" s="1">
        <f>Tool!$E$15</f>
        <v>2.5387363045571067</v>
      </c>
    </row>
    <row r="1132" spans="1:5" x14ac:dyDescent="0.3">
      <c r="A1132">
        <v>1130</v>
      </c>
      <c r="B1132" s="1">
        <f>Tool!$E$12</f>
        <v>5.8960831264226528</v>
      </c>
      <c r="C1132" s="1">
        <f>Tool!$E$13</f>
        <v>5.4808572546400471</v>
      </c>
      <c r="D1132" s="1">
        <f>Tool!$E$14</f>
        <v>4.3133318604447162</v>
      </c>
      <c r="E1132" s="1">
        <f>Tool!$E$15</f>
        <v>2.5387363045571067</v>
      </c>
    </row>
    <row r="1133" spans="1:5" x14ac:dyDescent="0.3">
      <c r="A1133">
        <v>1131</v>
      </c>
      <c r="B1133" s="1">
        <f>Tool!$E$12</f>
        <v>5.8960831264226528</v>
      </c>
      <c r="C1133" s="1">
        <f>Tool!$E$13</f>
        <v>5.4808572546400471</v>
      </c>
      <c r="D1133" s="1">
        <f>Tool!$E$14</f>
        <v>4.3133318604447162</v>
      </c>
      <c r="E1133" s="1">
        <f>Tool!$E$15</f>
        <v>2.5387363045571067</v>
      </c>
    </row>
    <row r="1134" spans="1:5" x14ac:dyDescent="0.3">
      <c r="A1134">
        <v>1132</v>
      </c>
      <c r="B1134" s="1">
        <f>Tool!$E$12</f>
        <v>5.8960831264226528</v>
      </c>
      <c r="C1134" s="1">
        <f>Tool!$E$13</f>
        <v>5.4808572546400471</v>
      </c>
      <c r="D1134" s="1">
        <f>Tool!$E$14</f>
        <v>4.3133318604447162</v>
      </c>
      <c r="E1134" s="1">
        <f>Tool!$E$15</f>
        <v>2.5387363045571067</v>
      </c>
    </row>
    <row r="1135" spans="1:5" x14ac:dyDescent="0.3">
      <c r="A1135">
        <v>1133</v>
      </c>
      <c r="B1135" s="1">
        <f>Tool!$E$12</f>
        <v>5.8960831264226528</v>
      </c>
      <c r="C1135" s="1">
        <f>Tool!$E$13</f>
        <v>5.4808572546400471</v>
      </c>
      <c r="D1135" s="1">
        <f>Tool!$E$14</f>
        <v>4.3133318604447162</v>
      </c>
      <c r="E1135" s="1">
        <f>Tool!$E$15</f>
        <v>2.5387363045571067</v>
      </c>
    </row>
    <row r="1136" spans="1:5" x14ac:dyDescent="0.3">
      <c r="A1136">
        <v>1134</v>
      </c>
      <c r="B1136" s="1">
        <f>Tool!$E$12</f>
        <v>5.8960831264226528</v>
      </c>
      <c r="C1136" s="1">
        <f>Tool!$E$13</f>
        <v>5.4808572546400471</v>
      </c>
      <c r="D1136" s="1">
        <f>Tool!$E$14</f>
        <v>4.3133318604447162</v>
      </c>
      <c r="E1136" s="1">
        <f>Tool!$E$15</f>
        <v>2.5387363045571067</v>
      </c>
    </row>
    <row r="1137" spans="1:5" x14ac:dyDescent="0.3">
      <c r="A1137">
        <v>1135</v>
      </c>
      <c r="B1137" s="1">
        <f>Tool!$E$12</f>
        <v>5.8960831264226528</v>
      </c>
      <c r="C1137" s="1">
        <f>Tool!$E$13</f>
        <v>5.4808572546400471</v>
      </c>
      <c r="D1137" s="1">
        <f>Tool!$E$14</f>
        <v>4.3133318604447162</v>
      </c>
      <c r="E1137" s="1">
        <f>Tool!$E$15</f>
        <v>2.5387363045571067</v>
      </c>
    </row>
    <row r="1138" spans="1:5" x14ac:dyDescent="0.3">
      <c r="A1138">
        <v>1136</v>
      </c>
      <c r="B1138" s="1">
        <f>Tool!$E$12</f>
        <v>5.8960831264226528</v>
      </c>
      <c r="C1138" s="1">
        <f>Tool!$E$13</f>
        <v>5.4808572546400471</v>
      </c>
      <c r="D1138" s="1">
        <f>Tool!$E$14</f>
        <v>4.3133318604447162</v>
      </c>
      <c r="E1138" s="1">
        <f>Tool!$E$15</f>
        <v>2.5387363045571067</v>
      </c>
    </row>
    <row r="1139" spans="1:5" x14ac:dyDescent="0.3">
      <c r="A1139">
        <v>1137</v>
      </c>
      <c r="B1139" s="1">
        <f>Tool!$E$12</f>
        <v>5.8960831264226528</v>
      </c>
      <c r="C1139" s="1">
        <f>Tool!$E$13</f>
        <v>5.4808572546400471</v>
      </c>
      <c r="D1139" s="1">
        <f>Tool!$E$14</f>
        <v>4.3133318604447162</v>
      </c>
      <c r="E1139" s="1">
        <f>Tool!$E$15</f>
        <v>2.5387363045571067</v>
      </c>
    </row>
    <row r="1140" spans="1:5" x14ac:dyDescent="0.3">
      <c r="A1140">
        <v>1138</v>
      </c>
      <c r="B1140" s="1">
        <f>Tool!$E$12</f>
        <v>5.8960831264226528</v>
      </c>
      <c r="C1140" s="1">
        <f>Tool!$E$13</f>
        <v>5.4808572546400471</v>
      </c>
      <c r="D1140" s="1">
        <f>Tool!$E$14</f>
        <v>4.3133318604447162</v>
      </c>
      <c r="E1140" s="1">
        <f>Tool!$E$15</f>
        <v>2.5387363045571067</v>
      </c>
    </row>
    <row r="1141" spans="1:5" x14ac:dyDescent="0.3">
      <c r="A1141">
        <v>1139</v>
      </c>
      <c r="B1141" s="1">
        <f>Tool!$E$12</f>
        <v>5.8960831264226528</v>
      </c>
      <c r="C1141" s="1">
        <f>Tool!$E$13</f>
        <v>5.4808572546400471</v>
      </c>
      <c r="D1141" s="1">
        <f>Tool!$E$14</f>
        <v>4.3133318604447162</v>
      </c>
      <c r="E1141" s="1">
        <f>Tool!$E$15</f>
        <v>2.5387363045571067</v>
      </c>
    </row>
    <row r="1142" spans="1:5" x14ac:dyDescent="0.3">
      <c r="A1142">
        <v>1140</v>
      </c>
      <c r="B1142" s="1">
        <f>Tool!$E$12</f>
        <v>5.8960831264226528</v>
      </c>
      <c r="C1142" s="1">
        <f>Tool!$E$13</f>
        <v>5.4808572546400471</v>
      </c>
      <c r="D1142" s="1">
        <f>Tool!$E$14</f>
        <v>4.3133318604447162</v>
      </c>
      <c r="E1142" s="1">
        <f>Tool!$E$15</f>
        <v>2.5387363045571067</v>
      </c>
    </row>
    <row r="1143" spans="1:5" x14ac:dyDescent="0.3">
      <c r="A1143">
        <v>1141</v>
      </c>
      <c r="B1143" s="1">
        <f>Tool!$E$12</f>
        <v>5.8960831264226528</v>
      </c>
      <c r="C1143" s="1">
        <f>Tool!$E$13</f>
        <v>5.4808572546400471</v>
      </c>
      <c r="D1143" s="1">
        <f>Tool!$E$14</f>
        <v>4.3133318604447162</v>
      </c>
      <c r="E1143" s="1">
        <f>Tool!$E$15</f>
        <v>2.5387363045571067</v>
      </c>
    </row>
    <row r="1144" spans="1:5" x14ac:dyDescent="0.3">
      <c r="A1144">
        <v>1142</v>
      </c>
      <c r="B1144" s="1">
        <f>Tool!$E$12</f>
        <v>5.8960831264226528</v>
      </c>
      <c r="C1144" s="1">
        <f>Tool!$E$13</f>
        <v>5.4808572546400471</v>
      </c>
      <c r="D1144" s="1">
        <f>Tool!$E$14</f>
        <v>4.3133318604447162</v>
      </c>
      <c r="E1144" s="1">
        <f>Tool!$E$15</f>
        <v>2.5387363045571067</v>
      </c>
    </row>
    <row r="1145" spans="1:5" x14ac:dyDescent="0.3">
      <c r="A1145">
        <v>1143</v>
      </c>
      <c r="B1145" s="1">
        <f>Tool!$E$12</f>
        <v>5.8960831264226528</v>
      </c>
      <c r="C1145" s="1">
        <f>Tool!$E$13</f>
        <v>5.4808572546400471</v>
      </c>
      <c r="D1145" s="1">
        <f>Tool!$E$14</f>
        <v>4.3133318604447162</v>
      </c>
      <c r="E1145" s="1">
        <f>Tool!$E$15</f>
        <v>2.5387363045571067</v>
      </c>
    </row>
    <row r="1146" spans="1:5" x14ac:dyDescent="0.3">
      <c r="A1146">
        <v>1144</v>
      </c>
      <c r="B1146" s="1">
        <f>Tool!$E$12</f>
        <v>5.8960831264226528</v>
      </c>
      <c r="C1146" s="1">
        <f>Tool!$E$13</f>
        <v>5.4808572546400471</v>
      </c>
      <c r="D1146" s="1">
        <f>Tool!$E$14</f>
        <v>4.3133318604447162</v>
      </c>
      <c r="E1146" s="1">
        <f>Tool!$E$15</f>
        <v>2.5387363045571067</v>
      </c>
    </row>
    <row r="1147" spans="1:5" x14ac:dyDescent="0.3">
      <c r="A1147">
        <v>1145</v>
      </c>
      <c r="B1147" s="1">
        <f>Tool!$E$12</f>
        <v>5.8960831264226528</v>
      </c>
      <c r="C1147" s="1">
        <f>Tool!$E$13</f>
        <v>5.4808572546400471</v>
      </c>
      <c r="D1147" s="1">
        <f>Tool!$E$14</f>
        <v>4.3133318604447162</v>
      </c>
      <c r="E1147" s="1">
        <f>Tool!$E$15</f>
        <v>2.5387363045571067</v>
      </c>
    </row>
    <row r="1148" spans="1:5" x14ac:dyDescent="0.3">
      <c r="A1148">
        <v>1146</v>
      </c>
      <c r="B1148" s="1">
        <f>Tool!$E$12</f>
        <v>5.8960831264226528</v>
      </c>
      <c r="C1148" s="1">
        <f>Tool!$E$13</f>
        <v>5.4808572546400471</v>
      </c>
      <c r="D1148" s="1">
        <f>Tool!$E$14</f>
        <v>4.3133318604447162</v>
      </c>
      <c r="E1148" s="1">
        <f>Tool!$E$15</f>
        <v>2.5387363045571067</v>
      </c>
    </row>
    <row r="1149" spans="1:5" x14ac:dyDescent="0.3">
      <c r="A1149">
        <v>1147</v>
      </c>
      <c r="B1149" s="1">
        <f>Tool!$E$12</f>
        <v>5.8960831264226528</v>
      </c>
      <c r="C1149" s="1">
        <f>Tool!$E$13</f>
        <v>5.4808572546400471</v>
      </c>
      <c r="D1149" s="1">
        <f>Tool!$E$14</f>
        <v>4.3133318604447162</v>
      </c>
      <c r="E1149" s="1">
        <f>Tool!$E$15</f>
        <v>2.5387363045571067</v>
      </c>
    </row>
    <row r="1150" spans="1:5" x14ac:dyDescent="0.3">
      <c r="A1150">
        <v>1148</v>
      </c>
      <c r="B1150" s="1">
        <f>Tool!$E$12</f>
        <v>5.8960831264226528</v>
      </c>
      <c r="C1150" s="1">
        <f>Tool!$E$13</f>
        <v>5.4808572546400471</v>
      </c>
      <c r="D1150" s="1">
        <f>Tool!$E$14</f>
        <v>4.3133318604447162</v>
      </c>
      <c r="E1150" s="1">
        <f>Tool!$E$15</f>
        <v>2.5387363045571067</v>
      </c>
    </row>
    <row r="1151" spans="1:5" x14ac:dyDescent="0.3">
      <c r="A1151">
        <v>1149</v>
      </c>
      <c r="B1151" s="1">
        <f>Tool!$E$12</f>
        <v>5.8960831264226528</v>
      </c>
      <c r="C1151" s="1">
        <f>Tool!$E$13</f>
        <v>5.4808572546400471</v>
      </c>
      <c r="D1151" s="1">
        <f>Tool!$E$14</f>
        <v>4.3133318604447162</v>
      </c>
      <c r="E1151" s="1">
        <f>Tool!$E$15</f>
        <v>2.5387363045571067</v>
      </c>
    </row>
    <row r="1152" spans="1:5" x14ac:dyDescent="0.3">
      <c r="A1152">
        <v>1150</v>
      </c>
      <c r="B1152" s="1">
        <f>Tool!$E$12</f>
        <v>5.8960831264226528</v>
      </c>
      <c r="C1152" s="1">
        <f>Tool!$E$13</f>
        <v>5.4808572546400471</v>
      </c>
      <c r="D1152" s="1">
        <f>Tool!$E$14</f>
        <v>4.3133318604447162</v>
      </c>
      <c r="E1152" s="1">
        <f>Tool!$E$15</f>
        <v>2.5387363045571067</v>
      </c>
    </row>
    <row r="1153" spans="1:5" x14ac:dyDescent="0.3">
      <c r="A1153">
        <v>1151</v>
      </c>
      <c r="B1153" s="1">
        <f>Tool!$E$12</f>
        <v>5.8960831264226528</v>
      </c>
      <c r="C1153" s="1">
        <f>Tool!$E$13</f>
        <v>5.4808572546400471</v>
      </c>
      <c r="D1153" s="1">
        <f>Tool!$E$14</f>
        <v>4.3133318604447162</v>
      </c>
      <c r="E1153" s="1">
        <f>Tool!$E$15</f>
        <v>2.5387363045571067</v>
      </c>
    </row>
    <row r="1154" spans="1:5" x14ac:dyDescent="0.3">
      <c r="A1154">
        <v>1152</v>
      </c>
      <c r="B1154" s="1">
        <f>Tool!$E$12</f>
        <v>5.8960831264226528</v>
      </c>
      <c r="C1154" s="1">
        <f>Tool!$E$13</f>
        <v>5.4808572546400471</v>
      </c>
      <c r="D1154" s="1">
        <f>Tool!$E$14</f>
        <v>4.3133318604447162</v>
      </c>
      <c r="E1154" s="1">
        <f>Tool!$E$15</f>
        <v>2.5387363045571067</v>
      </c>
    </row>
    <row r="1155" spans="1:5" x14ac:dyDescent="0.3">
      <c r="A1155">
        <v>1153</v>
      </c>
      <c r="B1155" s="1">
        <f>Tool!$E$12</f>
        <v>5.8960831264226528</v>
      </c>
      <c r="C1155" s="1">
        <f>Tool!$E$13</f>
        <v>5.4808572546400471</v>
      </c>
      <c r="D1155" s="1">
        <f>Tool!$E$14</f>
        <v>4.3133318604447162</v>
      </c>
      <c r="E1155" s="1">
        <f>Tool!$E$15</f>
        <v>2.5387363045571067</v>
      </c>
    </row>
    <row r="1156" spans="1:5" x14ac:dyDescent="0.3">
      <c r="A1156">
        <v>1154</v>
      </c>
      <c r="B1156" s="1">
        <f>Tool!$E$12</f>
        <v>5.8960831264226528</v>
      </c>
      <c r="C1156" s="1">
        <f>Tool!$E$13</f>
        <v>5.4808572546400471</v>
      </c>
      <c r="D1156" s="1">
        <f>Tool!$E$14</f>
        <v>4.3133318604447162</v>
      </c>
      <c r="E1156" s="1">
        <f>Tool!$E$15</f>
        <v>2.5387363045571067</v>
      </c>
    </row>
    <row r="1157" spans="1:5" x14ac:dyDescent="0.3">
      <c r="A1157">
        <v>1155</v>
      </c>
      <c r="B1157" s="1">
        <f>Tool!$E$12</f>
        <v>5.8960831264226528</v>
      </c>
      <c r="C1157" s="1">
        <f>Tool!$E$13</f>
        <v>5.4808572546400471</v>
      </c>
      <c r="D1157" s="1">
        <f>Tool!$E$14</f>
        <v>4.3133318604447162</v>
      </c>
      <c r="E1157" s="1">
        <f>Tool!$E$15</f>
        <v>2.5387363045571067</v>
      </c>
    </row>
    <row r="1158" spans="1:5" x14ac:dyDescent="0.3">
      <c r="A1158">
        <v>1156</v>
      </c>
      <c r="B1158" s="1">
        <f>Tool!$E$12</f>
        <v>5.8960831264226528</v>
      </c>
      <c r="C1158" s="1">
        <f>Tool!$E$13</f>
        <v>5.4808572546400471</v>
      </c>
      <c r="D1158" s="1">
        <f>Tool!$E$14</f>
        <v>4.3133318604447162</v>
      </c>
      <c r="E1158" s="1">
        <f>Tool!$E$15</f>
        <v>2.5387363045571067</v>
      </c>
    </row>
    <row r="1159" spans="1:5" x14ac:dyDescent="0.3">
      <c r="A1159">
        <v>1157</v>
      </c>
      <c r="B1159" s="1">
        <f>Tool!$E$12</f>
        <v>5.8960831264226528</v>
      </c>
      <c r="C1159" s="1">
        <f>Tool!$E$13</f>
        <v>5.4808572546400471</v>
      </c>
      <c r="D1159" s="1">
        <f>Tool!$E$14</f>
        <v>4.3133318604447162</v>
      </c>
      <c r="E1159" s="1">
        <f>Tool!$E$15</f>
        <v>2.5387363045571067</v>
      </c>
    </row>
    <row r="1160" spans="1:5" x14ac:dyDescent="0.3">
      <c r="A1160">
        <v>1158</v>
      </c>
      <c r="B1160" s="1">
        <f>Tool!$E$12</f>
        <v>5.8960831264226528</v>
      </c>
      <c r="C1160" s="1">
        <f>Tool!$E$13</f>
        <v>5.4808572546400471</v>
      </c>
      <c r="D1160" s="1">
        <f>Tool!$E$14</f>
        <v>4.3133318604447162</v>
      </c>
      <c r="E1160" s="1">
        <f>Tool!$E$15</f>
        <v>2.5387363045571067</v>
      </c>
    </row>
    <row r="1161" spans="1:5" x14ac:dyDescent="0.3">
      <c r="A1161">
        <v>1159</v>
      </c>
      <c r="B1161" s="1">
        <f>Tool!$E$12</f>
        <v>5.8960831264226528</v>
      </c>
      <c r="C1161" s="1">
        <f>Tool!$E$13</f>
        <v>5.4808572546400471</v>
      </c>
      <c r="D1161" s="1">
        <f>Tool!$E$14</f>
        <v>4.3133318604447162</v>
      </c>
      <c r="E1161" s="1">
        <f>Tool!$E$15</f>
        <v>2.5387363045571067</v>
      </c>
    </row>
    <row r="1162" spans="1:5" x14ac:dyDescent="0.3">
      <c r="A1162">
        <v>1160</v>
      </c>
      <c r="B1162" s="1">
        <f>Tool!$E$12</f>
        <v>5.8960831264226528</v>
      </c>
      <c r="C1162" s="1">
        <f>Tool!$E$13</f>
        <v>5.4808572546400471</v>
      </c>
      <c r="D1162" s="1">
        <f>Tool!$E$14</f>
        <v>4.3133318604447162</v>
      </c>
      <c r="E1162" s="1">
        <f>Tool!$E$15</f>
        <v>2.5387363045571067</v>
      </c>
    </row>
    <row r="1163" spans="1:5" x14ac:dyDescent="0.3">
      <c r="A1163">
        <v>1161</v>
      </c>
      <c r="B1163" s="1">
        <f>Tool!$E$12</f>
        <v>5.8960831264226528</v>
      </c>
      <c r="C1163" s="1">
        <f>Tool!$E$13</f>
        <v>5.4808572546400471</v>
      </c>
      <c r="D1163" s="1">
        <f>Tool!$E$14</f>
        <v>4.3133318604447162</v>
      </c>
      <c r="E1163" s="1">
        <f>Tool!$E$15</f>
        <v>2.5387363045571067</v>
      </c>
    </row>
    <row r="1164" spans="1:5" x14ac:dyDescent="0.3">
      <c r="A1164">
        <v>1162</v>
      </c>
      <c r="B1164" s="1">
        <f>Tool!$E$12</f>
        <v>5.8960831264226528</v>
      </c>
      <c r="C1164" s="1">
        <f>Tool!$E$13</f>
        <v>5.4808572546400471</v>
      </c>
      <c r="D1164" s="1">
        <f>Tool!$E$14</f>
        <v>4.3133318604447162</v>
      </c>
      <c r="E1164" s="1">
        <f>Tool!$E$15</f>
        <v>2.5387363045571067</v>
      </c>
    </row>
    <row r="1165" spans="1:5" x14ac:dyDescent="0.3">
      <c r="A1165">
        <v>1163</v>
      </c>
      <c r="B1165" s="1">
        <f>Tool!$E$12</f>
        <v>5.8960831264226528</v>
      </c>
      <c r="C1165" s="1">
        <f>Tool!$E$13</f>
        <v>5.4808572546400471</v>
      </c>
      <c r="D1165" s="1">
        <f>Tool!$E$14</f>
        <v>4.3133318604447162</v>
      </c>
      <c r="E1165" s="1">
        <f>Tool!$E$15</f>
        <v>2.5387363045571067</v>
      </c>
    </row>
    <row r="1166" spans="1:5" x14ac:dyDescent="0.3">
      <c r="A1166">
        <v>1164</v>
      </c>
      <c r="B1166" s="1">
        <f>Tool!$E$12</f>
        <v>5.8960831264226528</v>
      </c>
      <c r="C1166" s="1">
        <f>Tool!$E$13</f>
        <v>5.4808572546400471</v>
      </c>
      <c r="D1166" s="1">
        <f>Tool!$E$14</f>
        <v>4.3133318604447162</v>
      </c>
      <c r="E1166" s="1">
        <f>Tool!$E$15</f>
        <v>2.5387363045571067</v>
      </c>
    </row>
    <row r="1167" spans="1:5" x14ac:dyDescent="0.3">
      <c r="A1167">
        <v>1165</v>
      </c>
      <c r="B1167" s="1">
        <f>Tool!$E$12</f>
        <v>5.8960831264226528</v>
      </c>
      <c r="C1167" s="1">
        <f>Tool!$E$13</f>
        <v>5.4808572546400471</v>
      </c>
      <c r="D1167" s="1">
        <f>Tool!$E$14</f>
        <v>4.3133318604447162</v>
      </c>
      <c r="E1167" s="1">
        <f>Tool!$E$15</f>
        <v>2.5387363045571067</v>
      </c>
    </row>
    <row r="1168" spans="1:5" x14ac:dyDescent="0.3">
      <c r="A1168">
        <v>1166</v>
      </c>
      <c r="B1168" s="1">
        <f>Tool!$E$12</f>
        <v>5.8960831264226528</v>
      </c>
      <c r="C1168" s="1">
        <f>Tool!$E$13</f>
        <v>5.4808572546400471</v>
      </c>
      <c r="D1168" s="1">
        <f>Tool!$E$14</f>
        <v>4.3133318604447162</v>
      </c>
      <c r="E1168" s="1">
        <f>Tool!$E$15</f>
        <v>2.5387363045571067</v>
      </c>
    </row>
    <row r="1169" spans="1:5" x14ac:dyDescent="0.3">
      <c r="A1169">
        <v>1167</v>
      </c>
      <c r="B1169" s="1">
        <f>Tool!$E$12</f>
        <v>5.8960831264226528</v>
      </c>
      <c r="C1169" s="1">
        <f>Tool!$E$13</f>
        <v>5.4808572546400471</v>
      </c>
      <c r="D1169" s="1">
        <f>Tool!$E$14</f>
        <v>4.3133318604447162</v>
      </c>
      <c r="E1169" s="1">
        <f>Tool!$E$15</f>
        <v>2.5387363045571067</v>
      </c>
    </row>
    <row r="1170" spans="1:5" x14ac:dyDescent="0.3">
      <c r="A1170">
        <v>1168</v>
      </c>
      <c r="B1170" s="1">
        <f>Tool!$E$12</f>
        <v>5.8960831264226528</v>
      </c>
      <c r="C1170" s="1">
        <f>Tool!$E$13</f>
        <v>5.4808572546400471</v>
      </c>
      <c r="D1170" s="1">
        <f>Tool!$E$14</f>
        <v>4.3133318604447162</v>
      </c>
      <c r="E1170" s="1">
        <f>Tool!$E$15</f>
        <v>2.5387363045571067</v>
      </c>
    </row>
    <row r="1171" spans="1:5" x14ac:dyDescent="0.3">
      <c r="A1171">
        <v>1169</v>
      </c>
      <c r="B1171" s="1">
        <f>Tool!$E$12</f>
        <v>5.8960831264226528</v>
      </c>
      <c r="C1171" s="1">
        <f>Tool!$E$13</f>
        <v>5.4808572546400471</v>
      </c>
      <c r="D1171" s="1">
        <f>Tool!$E$14</f>
        <v>4.3133318604447162</v>
      </c>
      <c r="E1171" s="1">
        <f>Tool!$E$15</f>
        <v>2.5387363045571067</v>
      </c>
    </row>
    <row r="1172" spans="1:5" x14ac:dyDescent="0.3">
      <c r="A1172">
        <v>1170</v>
      </c>
      <c r="B1172" s="1">
        <f>Tool!$E$12</f>
        <v>5.8960831264226528</v>
      </c>
      <c r="C1172" s="1">
        <f>Tool!$E$13</f>
        <v>5.4808572546400471</v>
      </c>
      <c r="D1172" s="1">
        <f>Tool!$E$14</f>
        <v>4.3133318604447162</v>
      </c>
      <c r="E1172" s="1">
        <f>Tool!$E$15</f>
        <v>2.5387363045571067</v>
      </c>
    </row>
    <row r="1173" spans="1:5" x14ac:dyDescent="0.3">
      <c r="A1173">
        <v>1171</v>
      </c>
      <c r="B1173" s="1">
        <f>Tool!$E$12</f>
        <v>5.8960831264226528</v>
      </c>
      <c r="C1173" s="1">
        <f>Tool!$E$13</f>
        <v>5.4808572546400471</v>
      </c>
      <c r="D1173" s="1">
        <f>Tool!$E$14</f>
        <v>4.3133318604447162</v>
      </c>
      <c r="E1173" s="1">
        <f>Tool!$E$15</f>
        <v>2.5387363045571067</v>
      </c>
    </row>
    <row r="1174" spans="1:5" x14ac:dyDescent="0.3">
      <c r="A1174">
        <v>1172</v>
      </c>
      <c r="B1174" s="1">
        <f>Tool!$E$12</f>
        <v>5.8960831264226528</v>
      </c>
      <c r="C1174" s="1">
        <f>Tool!$E$13</f>
        <v>5.4808572546400471</v>
      </c>
      <c r="D1174" s="1">
        <f>Tool!$E$14</f>
        <v>4.3133318604447162</v>
      </c>
      <c r="E1174" s="1">
        <f>Tool!$E$15</f>
        <v>2.5387363045571067</v>
      </c>
    </row>
    <row r="1175" spans="1:5" x14ac:dyDescent="0.3">
      <c r="A1175">
        <v>1173</v>
      </c>
      <c r="B1175" s="1">
        <f>Tool!$E$12</f>
        <v>5.8960831264226528</v>
      </c>
      <c r="C1175" s="1">
        <f>Tool!$E$13</f>
        <v>5.4808572546400471</v>
      </c>
      <c r="D1175" s="1">
        <f>Tool!$E$14</f>
        <v>4.3133318604447162</v>
      </c>
      <c r="E1175" s="1">
        <f>Tool!$E$15</f>
        <v>2.5387363045571067</v>
      </c>
    </row>
    <row r="1176" spans="1:5" x14ac:dyDescent="0.3">
      <c r="A1176">
        <v>1174</v>
      </c>
      <c r="B1176" s="1">
        <f>Tool!$E$12</f>
        <v>5.8960831264226528</v>
      </c>
      <c r="C1176" s="1">
        <f>Tool!$E$13</f>
        <v>5.4808572546400471</v>
      </c>
      <c r="D1176" s="1">
        <f>Tool!$E$14</f>
        <v>4.3133318604447162</v>
      </c>
      <c r="E1176" s="1">
        <f>Tool!$E$15</f>
        <v>2.5387363045571067</v>
      </c>
    </row>
    <row r="1177" spans="1:5" x14ac:dyDescent="0.3">
      <c r="A1177">
        <v>1175</v>
      </c>
      <c r="B1177" s="1">
        <f>Tool!$E$12</f>
        <v>5.8960831264226528</v>
      </c>
      <c r="C1177" s="1">
        <f>Tool!$E$13</f>
        <v>5.4808572546400471</v>
      </c>
      <c r="D1177" s="1">
        <f>Tool!$E$14</f>
        <v>4.3133318604447162</v>
      </c>
      <c r="E1177" s="1">
        <f>Tool!$E$15</f>
        <v>2.5387363045571067</v>
      </c>
    </row>
    <row r="1178" spans="1:5" x14ac:dyDescent="0.3">
      <c r="A1178">
        <v>1176</v>
      </c>
      <c r="B1178" s="1">
        <f>Tool!$E$12</f>
        <v>5.8960831264226528</v>
      </c>
      <c r="C1178" s="1">
        <f>Tool!$E$13</f>
        <v>5.4808572546400471</v>
      </c>
      <c r="D1178" s="1">
        <f>Tool!$E$14</f>
        <v>4.3133318604447162</v>
      </c>
      <c r="E1178" s="1">
        <f>Tool!$E$15</f>
        <v>2.5387363045571067</v>
      </c>
    </row>
    <row r="1179" spans="1:5" x14ac:dyDescent="0.3">
      <c r="A1179">
        <v>1177</v>
      </c>
      <c r="B1179" s="1">
        <f>Tool!$E$12</f>
        <v>5.8960831264226528</v>
      </c>
      <c r="C1179" s="1">
        <f>Tool!$E$13</f>
        <v>5.4808572546400471</v>
      </c>
      <c r="D1179" s="1">
        <f>Tool!$E$14</f>
        <v>4.3133318604447162</v>
      </c>
      <c r="E1179" s="1">
        <f>Tool!$E$15</f>
        <v>2.5387363045571067</v>
      </c>
    </row>
    <row r="1180" spans="1:5" x14ac:dyDescent="0.3">
      <c r="A1180">
        <v>1178</v>
      </c>
      <c r="B1180" s="1">
        <f>Tool!$E$12</f>
        <v>5.8960831264226528</v>
      </c>
      <c r="C1180" s="1">
        <f>Tool!$E$13</f>
        <v>5.4808572546400471</v>
      </c>
      <c r="D1180" s="1">
        <f>Tool!$E$14</f>
        <v>4.3133318604447162</v>
      </c>
      <c r="E1180" s="1">
        <f>Tool!$E$15</f>
        <v>2.5387363045571067</v>
      </c>
    </row>
    <row r="1181" spans="1:5" x14ac:dyDescent="0.3">
      <c r="A1181">
        <v>1179</v>
      </c>
      <c r="B1181" s="1">
        <f>Tool!$E$12</f>
        <v>5.8960831264226528</v>
      </c>
      <c r="C1181" s="1">
        <f>Tool!$E$13</f>
        <v>5.4808572546400471</v>
      </c>
      <c r="D1181" s="1">
        <f>Tool!$E$14</f>
        <v>4.3133318604447162</v>
      </c>
      <c r="E1181" s="1">
        <f>Tool!$E$15</f>
        <v>2.5387363045571067</v>
      </c>
    </row>
    <row r="1182" spans="1:5" x14ac:dyDescent="0.3">
      <c r="A1182">
        <v>1180</v>
      </c>
      <c r="B1182" s="1">
        <f>Tool!$E$12</f>
        <v>5.8960831264226528</v>
      </c>
      <c r="C1182" s="1">
        <f>Tool!$E$13</f>
        <v>5.4808572546400471</v>
      </c>
      <c r="D1182" s="1">
        <f>Tool!$E$14</f>
        <v>4.3133318604447162</v>
      </c>
      <c r="E1182" s="1">
        <f>Tool!$E$15</f>
        <v>2.5387363045571067</v>
      </c>
    </row>
    <row r="1183" spans="1:5" x14ac:dyDescent="0.3">
      <c r="A1183">
        <v>1181</v>
      </c>
      <c r="B1183" s="1">
        <f>Tool!$E$12</f>
        <v>5.8960831264226528</v>
      </c>
      <c r="C1183" s="1">
        <f>Tool!$E$13</f>
        <v>5.4808572546400471</v>
      </c>
      <c r="D1183" s="1">
        <f>Tool!$E$14</f>
        <v>4.3133318604447162</v>
      </c>
      <c r="E1183" s="1">
        <f>Tool!$E$15</f>
        <v>2.5387363045571067</v>
      </c>
    </row>
    <row r="1184" spans="1:5" x14ac:dyDescent="0.3">
      <c r="A1184">
        <v>1182</v>
      </c>
      <c r="B1184" s="1">
        <f>Tool!$E$12</f>
        <v>5.8960831264226528</v>
      </c>
      <c r="C1184" s="1">
        <f>Tool!$E$13</f>
        <v>5.4808572546400471</v>
      </c>
      <c r="D1184" s="1">
        <f>Tool!$E$14</f>
        <v>4.3133318604447162</v>
      </c>
      <c r="E1184" s="1">
        <f>Tool!$E$15</f>
        <v>2.5387363045571067</v>
      </c>
    </row>
    <row r="1185" spans="1:5" x14ac:dyDescent="0.3">
      <c r="A1185">
        <v>1183</v>
      </c>
      <c r="B1185" s="1">
        <f>Tool!$E$12</f>
        <v>5.8960831264226528</v>
      </c>
      <c r="C1185" s="1">
        <f>Tool!$E$13</f>
        <v>5.4808572546400471</v>
      </c>
      <c r="D1185" s="1">
        <f>Tool!$E$14</f>
        <v>4.3133318604447162</v>
      </c>
      <c r="E1185" s="1">
        <f>Tool!$E$15</f>
        <v>2.5387363045571067</v>
      </c>
    </row>
    <row r="1186" spans="1:5" x14ac:dyDescent="0.3">
      <c r="A1186">
        <v>1184</v>
      </c>
      <c r="B1186" s="1">
        <f>Tool!$E$12</f>
        <v>5.8960831264226528</v>
      </c>
      <c r="C1186" s="1">
        <f>Tool!$E$13</f>
        <v>5.4808572546400471</v>
      </c>
      <c r="D1186" s="1">
        <f>Tool!$E$14</f>
        <v>4.3133318604447162</v>
      </c>
      <c r="E1186" s="1">
        <f>Tool!$E$15</f>
        <v>2.5387363045571067</v>
      </c>
    </row>
    <row r="1187" spans="1:5" x14ac:dyDescent="0.3">
      <c r="A1187">
        <v>1185</v>
      </c>
      <c r="B1187" s="1">
        <f>Tool!$E$12</f>
        <v>5.8960831264226528</v>
      </c>
      <c r="C1187" s="1">
        <f>Tool!$E$13</f>
        <v>5.4808572546400471</v>
      </c>
      <c r="D1187" s="1">
        <f>Tool!$E$14</f>
        <v>4.3133318604447162</v>
      </c>
      <c r="E1187" s="1">
        <f>Tool!$E$15</f>
        <v>2.5387363045571067</v>
      </c>
    </row>
    <row r="1188" spans="1:5" x14ac:dyDescent="0.3">
      <c r="A1188">
        <v>1186</v>
      </c>
      <c r="B1188" s="1">
        <f>Tool!$E$12</f>
        <v>5.8960831264226528</v>
      </c>
      <c r="C1188" s="1">
        <f>Tool!$E$13</f>
        <v>5.4808572546400471</v>
      </c>
      <c r="D1188" s="1">
        <f>Tool!$E$14</f>
        <v>4.3133318604447162</v>
      </c>
      <c r="E1188" s="1">
        <f>Tool!$E$15</f>
        <v>2.5387363045571067</v>
      </c>
    </row>
    <row r="1189" spans="1:5" x14ac:dyDescent="0.3">
      <c r="A1189">
        <v>1187</v>
      </c>
      <c r="B1189" s="1">
        <f>Tool!$E$12</f>
        <v>5.8960831264226528</v>
      </c>
      <c r="C1189" s="1">
        <f>Tool!$E$13</f>
        <v>5.4808572546400471</v>
      </c>
      <c r="D1189" s="1">
        <f>Tool!$E$14</f>
        <v>4.3133318604447162</v>
      </c>
      <c r="E1189" s="1">
        <f>Tool!$E$15</f>
        <v>2.5387363045571067</v>
      </c>
    </row>
    <row r="1190" spans="1:5" x14ac:dyDescent="0.3">
      <c r="A1190">
        <v>1188</v>
      </c>
      <c r="B1190" s="1">
        <f>Tool!$E$12</f>
        <v>5.8960831264226528</v>
      </c>
      <c r="C1190" s="1">
        <f>Tool!$E$13</f>
        <v>5.4808572546400471</v>
      </c>
      <c r="D1190" s="1">
        <f>Tool!$E$14</f>
        <v>4.3133318604447162</v>
      </c>
      <c r="E1190" s="1">
        <f>Tool!$E$15</f>
        <v>2.5387363045571067</v>
      </c>
    </row>
    <row r="1191" spans="1:5" x14ac:dyDescent="0.3">
      <c r="A1191">
        <v>1189</v>
      </c>
      <c r="B1191" s="1">
        <f>Tool!$E$12</f>
        <v>5.8960831264226528</v>
      </c>
      <c r="C1191" s="1">
        <f>Tool!$E$13</f>
        <v>5.4808572546400471</v>
      </c>
      <c r="D1191" s="1">
        <f>Tool!$E$14</f>
        <v>4.3133318604447162</v>
      </c>
      <c r="E1191" s="1">
        <f>Tool!$E$15</f>
        <v>2.5387363045571067</v>
      </c>
    </row>
    <row r="1192" spans="1:5" x14ac:dyDescent="0.3">
      <c r="A1192">
        <v>1190</v>
      </c>
      <c r="B1192" s="1">
        <f>Tool!$E$12</f>
        <v>5.8960831264226528</v>
      </c>
      <c r="C1192" s="1">
        <f>Tool!$E$13</f>
        <v>5.4808572546400471</v>
      </c>
      <c r="D1192" s="1">
        <f>Tool!$E$14</f>
        <v>4.3133318604447162</v>
      </c>
      <c r="E1192" s="1">
        <f>Tool!$E$15</f>
        <v>2.5387363045571067</v>
      </c>
    </row>
    <row r="1193" spans="1:5" x14ac:dyDescent="0.3">
      <c r="A1193">
        <v>1191</v>
      </c>
      <c r="B1193" s="1">
        <f>Tool!$E$12</f>
        <v>5.8960831264226528</v>
      </c>
      <c r="C1193" s="1">
        <f>Tool!$E$13</f>
        <v>5.4808572546400471</v>
      </c>
      <c r="D1193" s="1">
        <f>Tool!$E$14</f>
        <v>4.3133318604447162</v>
      </c>
      <c r="E1193" s="1">
        <f>Tool!$E$15</f>
        <v>2.5387363045571067</v>
      </c>
    </row>
    <row r="1194" spans="1:5" x14ac:dyDescent="0.3">
      <c r="A1194">
        <v>1192</v>
      </c>
      <c r="B1194" s="1">
        <f>Tool!$E$12</f>
        <v>5.8960831264226528</v>
      </c>
      <c r="C1194" s="1">
        <f>Tool!$E$13</f>
        <v>5.4808572546400471</v>
      </c>
      <c r="D1194" s="1">
        <f>Tool!$E$14</f>
        <v>4.3133318604447162</v>
      </c>
      <c r="E1194" s="1">
        <f>Tool!$E$15</f>
        <v>2.5387363045571067</v>
      </c>
    </row>
    <row r="1195" spans="1:5" x14ac:dyDescent="0.3">
      <c r="A1195">
        <v>1193</v>
      </c>
      <c r="B1195" s="1">
        <f>Tool!$E$12</f>
        <v>5.8960831264226528</v>
      </c>
      <c r="C1195" s="1">
        <f>Tool!$E$13</f>
        <v>5.4808572546400471</v>
      </c>
      <c r="D1195" s="1">
        <f>Tool!$E$14</f>
        <v>4.3133318604447162</v>
      </c>
      <c r="E1195" s="1">
        <f>Tool!$E$15</f>
        <v>2.5387363045571067</v>
      </c>
    </row>
    <row r="1196" spans="1:5" x14ac:dyDescent="0.3">
      <c r="A1196">
        <v>1194</v>
      </c>
      <c r="B1196" s="1">
        <f>Tool!$E$12</f>
        <v>5.8960831264226528</v>
      </c>
      <c r="C1196" s="1">
        <f>Tool!$E$13</f>
        <v>5.4808572546400471</v>
      </c>
      <c r="D1196" s="1">
        <f>Tool!$E$14</f>
        <v>4.3133318604447162</v>
      </c>
      <c r="E1196" s="1">
        <f>Tool!$E$15</f>
        <v>2.5387363045571067</v>
      </c>
    </row>
    <row r="1197" spans="1:5" x14ac:dyDescent="0.3">
      <c r="A1197">
        <v>1195</v>
      </c>
      <c r="B1197" s="1">
        <f>Tool!$E$12</f>
        <v>5.8960831264226528</v>
      </c>
      <c r="C1197" s="1">
        <f>Tool!$E$13</f>
        <v>5.4808572546400471</v>
      </c>
      <c r="D1197" s="1">
        <f>Tool!$E$14</f>
        <v>4.3133318604447162</v>
      </c>
      <c r="E1197" s="1">
        <f>Tool!$E$15</f>
        <v>2.5387363045571067</v>
      </c>
    </row>
    <row r="1198" spans="1:5" x14ac:dyDescent="0.3">
      <c r="A1198">
        <v>1196</v>
      </c>
      <c r="B1198" s="1">
        <f>Tool!$E$12</f>
        <v>5.8960831264226528</v>
      </c>
      <c r="C1198" s="1">
        <f>Tool!$E$13</f>
        <v>5.4808572546400471</v>
      </c>
      <c r="D1198" s="1">
        <f>Tool!$E$14</f>
        <v>4.3133318604447162</v>
      </c>
      <c r="E1198" s="1">
        <f>Tool!$E$15</f>
        <v>2.5387363045571067</v>
      </c>
    </row>
    <row r="1199" spans="1:5" x14ac:dyDescent="0.3">
      <c r="A1199">
        <v>1197</v>
      </c>
      <c r="B1199" s="1">
        <f>Tool!$E$12</f>
        <v>5.8960831264226528</v>
      </c>
      <c r="C1199" s="1">
        <f>Tool!$E$13</f>
        <v>5.4808572546400471</v>
      </c>
      <c r="D1199" s="1">
        <f>Tool!$E$14</f>
        <v>4.3133318604447162</v>
      </c>
      <c r="E1199" s="1">
        <f>Tool!$E$15</f>
        <v>2.5387363045571067</v>
      </c>
    </row>
    <row r="1200" spans="1:5" x14ac:dyDescent="0.3">
      <c r="A1200">
        <v>1198</v>
      </c>
      <c r="B1200" s="1">
        <f>Tool!$E$12</f>
        <v>5.8960831264226528</v>
      </c>
      <c r="C1200" s="1">
        <f>Tool!$E$13</f>
        <v>5.4808572546400471</v>
      </c>
      <c r="D1200" s="1">
        <f>Tool!$E$14</f>
        <v>4.3133318604447162</v>
      </c>
      <c r="E1200" s="1">
        <f>Tool!$E$15</f>
        <v>2.5387363045571067</v>
      </c>
    </row>
    <row r="1201" spans="1:5" x14ac:dyDescent="0.3">
      <c r="A1201">
        <v>1199</v>
      </c>
      <c r="B1201" s="1">
        <f>Tool!$E$12</f>
        <v>5.8960831264226528</v>
      </c>
      <c r="C1201" s="1">
        <f>Tool!$E$13</f>
        <v>5.4808572546400471</v>
      </c>
      <c r="D1201" s="1">
        <f>Tool!$E$14</f>
        <v>4.3133318604447162</v>
      </c>
      <c r="E1201" s="1">
        <f>Tool!$E$15</f>
        <v>2.5387363045571067</v>
      </c>
    </row>
    <row r="1202" spans="1:5" x14ac:dyDescent="0.3">
      <c r="A1202">
        <v>1200</v>
      </c>
      <c r="B1202" s="1">
        <f>Tool!$E$12</f>
        <v>5.8960831264226528</v>
      </c>
      <c r="C1202" s="1">
        <f>Tool!$E$13</f>
        <v>5.4808572546400471</v>
      </c>
      <c r="D1202" s="1">
        <f>Tool!$E$14</f>
        <v>4.3133318604447162</v>
      </c>
      <c r="E1202" s="1">
        <f>Tool!$E$15</f>
        <v>2.5387363045571067</v>
      </c>
    </row>
    <row r="1203" spans="1:5" x14ac:dyDescent="0.3">
      <c r="A1203">
        <v>1201</v>
      </c>
      <c r="B1203" s="1">
        <f>Tool!$E$12</f>
        <v>5.8960831264226528</v>
      </c>
      <c r="C1203" s="1">
        <f>Tool!$E$13</f>
        <v>5.4808572546400471</v>
      </c>
      <c r="D1203" s="1">
        <f>Tool!$E$14</f>
        <v>4.3133318604447162</v>
      </c>
      <c r="E1203" s="1">
        <f>Tool!$E$15</f>
        <v>2.5387363045571067</v>
      </c>
    </row>
    <row r="1204" spans="1:5" x14ac:dyDescent="0.3">
      <c r="A1204">
        <v>1202</v>
      </c>
      <c r="B1204" s="1">
        <f>Tool!$E$12</f>
        <v>5.8960831264226528</v>
      </c>
      <c r="C1204" s="1">
        <f>Tool!$E$13</f>
        <v>5.4808572546400471</v>
      </c>
      <c r="D1204" s="1">
        <f>Tool!$E$14</f>
        <v>4.3133318604447162</v>
      </c>
      <c r="E1204" s="1">
        <f>Tool!$E$15</f>
        <v>2.5387363045571067</v>
      </c>
    </row>
    <row r="1205" spans="1:5" x14ac:dyDescent="0.3">
      <c r="A1205">
        <v>1203</v>
      </c>
      <c r="B1205" s="1">
        <f>Tool!$E$12</f>
        <v>5.8960831264226528</v>
      </c>
      <c r="C1205" s="1">
        <f>Tool!$E$13</f>
        <v>5.4808572546400471</v>
      </c>
      <c r="D1205" s="1">
        <f>Tool!$E$14</f>
        <v>4.3133318604447162</v>
      </c>
      <c r="E1205" s="1">
        <f>Tool!$E$15</f>
        <v>2.5387363045571067</v>
      </c>
    </row>
    <row r="1206" spans="1:5" x14ac:dyDescent="0.3">
      <c r="A1206">
        <v>1204</v>
      </c>
      <c r="B1206" s="1">
        <f>Tool!$E$12</f>
        <v>5.8960831264226528</v>
      </c>
      <c r="C1206" s="1">
        <f>Tool!$E$13</f>
        <v>5.4808572546400471</v>
      </c>
      <c r="D1206" s="1">
        <f>Tool!$E$14</f>
        <v>4.3133318604447162</v>
      </c>
      <c r="E1206" s="1">
        <f>Tool!$E$15</f>
        <v>2.5387363045571067</v>
      </c>
    </row>
    <row r="1207" spans="1:5" x14ac:dyDescent="0.3">
      <c r="A1207">
        <v>1205</v>
      </c>
      <c r="B1207" s="1">
        <f>Tool!$E$12</f>
        <v>5.8960831264226528</v>
      </c>
      <c r="C1207" s="1">
        <f>Tool!$E$13</f>
        <v>5.4808572546400471</v>
      </c>
      <c r="D1207" s="1">
        <f>Tool!$E$14</f>
        <v>4.3133318604447162</v>
      </c>
      <c r="E1207" s="1">
        <f>Tool!$E$15</f>
        <v>2.5387363045571067</v>
      </c>
    </row>
    <row r="1208" spans="1:5" x14ac:dyDescent="0.3">
      <c r="A1208">
        <v>1206</v>
      </c>
      <c r="B1208" s="1">
        <f>Tool!$E$12</f>
        <v>5.8960831264226528</v>
      </c>
      <c r="C1208" s="1">
        <f>Tool!$E$13</f>
        <v>5.4808572546400471</v>
      </c>
      <c r="D1208" s="1">
        <f>Tool!$E$14</f>
        <v>4.3133318604447162</v>
      </c>
      <c r="E1208" s="1">
        <f>Tool!$E$15</f>
        <v>2.5387363045571067</v>
      </c>
    </row>
    <row r="1209" spans="1:5" x14ac:dyDescent="0.3">
      <c r="A1209">
        <v>1207</v>
      </c>
      <c r="B1209" s="1">
        <f>Tool!$E$12</f>
        <v>5.8960831264226528</v>
      </c>
      <c r="C1209" s="1">
        <f>Tool!$E$13</f>
        <v>5.4808572546400471</v>
      </c>
      <c r="D1209" s="1">
        <f>Tool!$E$14</f>
        <v>4.3133318604447162</v>
      </c>
      <c r="E1209" s="1">
        <f>Tool!$E$15</f>
        <v>2.5387363045571067</v>
      </c>
    </row>
    <row r="1210" spans="1:5" x14ac:dyDescent="0.3">
      <c r="A1210">
        <v>1208</v>
      </c>
      <c r="B1210" s="1">
        <f>Tool!$E$12</f>
        <v>5.8960831264226528</v>
      </c>
      <c r="C1210" s="1">
        <f>Tool!$E$13</f>
        <v>5.4808572546400471</v>
      </c>
      <c r="D1210" s="1">
        <f>Tool!$E$14</f>
        <v>4.3133318604447162</v>
      </c>
      <c r="E1210" s="1">
        <f>Tool!$E$15</f>
        <v>2.5387363045571067</v>
      </c>
    </row>
    <row r="1211" spans="1:5" x14ac:dyDescent="0.3">
      <c r="A1211">
        <v>1209</v>
      </c>
      <c r="B1211" s="1">
        <f>Tool!$E$12</f>
        <v>5.8960831264226528</v>
      </c>
      <c r="C1211" s="1">
        <f>Tool!$E$13</f>
        <v>5.4808572546400471</v>
      </c>
      <c r="D1211" s="1">
        <f>Tool!$E$14</f>
        <v>4.3133318604447162</v>
      </c>
      <c r="E1211" s="1">
        <f>Tool!$E$15</f>
        <v>2.5387363045571067</v>
      </c>
    </row>
    <row r="1212" spans="1:5" x14ac:dyDescent="0.3">
      <c r="A1212">
        <v>1210</v>
      </c>
      <c r="B1212" s="1">
        <f>Tool!$E$12</f>
        <v>5.8960831264226528</v>
      </c>
      <c r="C1212" s="1">
        <f>Tool!$E$13</f>
        <v>5.4808572546400471</v>
      </c>
      <c r="D1212" s="1">
        <f>Tool!$E$14</f>
        <v>4.3133318604447162</v>
      </c>
      <c r="E1212" s="1">
        <f>Tool!$E$15</f>
        <v>2.5387363045571067</v>
      </c>
    </row>
    <row r="1213" spans="1:5" x14ac:dyDescent="0.3">
      <c r="A1213">
        <v>1211</v>
      </c>
      <c r="B1213" s="1">
        <f>Tool!$E$12</f>
        <v>5.8960831264226528</v>
      </c>
      <c r="C1213" s="1">
        <f>Tool!$E$13</f>
        <v>5.4808572546400471</v>
      </c>
      <c r="D1213" s="1">
        <f>Tool!$E$14</f>
        <v>4.3133318604447162</v>
      </c>
      <c r="E1213" s="1">
        <f>Tool!$E$15</f>
        <v>2.5387363045571067</v>
      </c>
    </row>
    <row r="1214" spans="1:5" x14ac:dyDescent="0.3">
      <c r="A1214">
        <v>1212</v>
      </c>
      <c r="B1214" s="1">
        <f>Tool!$E$12</f>
        <v>5.8960831264226528</v>
      </c>
      <c r="C1214" s="1">
        <f>Tool!$E$13</f>
        <v>5.4808572546400471</v>
      </c>
      <c r="D1214" s="1">
        <f>Tool!$E$14</f>
        <v>4.3133318604447162</v>
      </c>
      <c r="E1214" s="1">
        <f>Tool!$E$15</f>
        <v>2.5387363045571067</v>
      </c>
    </row>
    <row r="1215" spans="1:5" x14ac:dyDescent="0.3">
      <c r="A1215">
        <v>1213</v>
      </c>
      <c r="B1215" s="1">
        <f>Tool!$E$12</f>
        <v>5.8960831264226528</v>
      </c>
      <c r="C1215" s="1">
        <f>Tool!$E$13</f>
        <v>5.4808572546400471</v>
      </c>
      <c r="D1215" s="1">
        <f>Tool!$E$14</f>
        <v>4.3133318604447162</v>
      </c>
      <c r="E1215" s="1">
        <f>Tool!$E$15</f>
        <v>2.5387363045571067</v>
      </c>
    </row>
    <row r="1216" spans="1:5" x14ac:dyDescent="0.3">
      <c r="A1216">
        <v>1214</v>
      </c>
      <c r="B1216" s="1">
        <f>Tool!$E$12</f>
        <v>5.8960831264226528</v>
      </c>
      <c r="C1216" s="1">
        <f>Tool!$E$13</f>
        <v>5.4808572546400471</v>
      </c>
      <c r="D1216" s="1">
        <f>Tool!$E$14</f>
        <v>4.3133318604447162</v>
      </c>
      <c r="E1216" s="1">
        <f>Tool!$E$15</f>
        <v>2.5387363045571067</v>
      </c>
    </row>
    <row r="1217" spans="1:5" x14ac:dyDescent="0.3">
      <c r="A1217">
        <v>1215</v>
      </c>
      <c r="B1217" s="1">
        <f>Tool!$E$12</f>
        <v>5.8960831264226528</v>
      </c>
      <c r="C1217" s="1">
        <f>Tool!$E$13</f>
        <v>5.4808572546400471</v>
      </c>
      <c r="D1217" s="1">
        <f>Tool!$E$14</f>
        <v>4.3133318604447162</v>
      </c>
      <c r="E1217" s="1">
        <f>Tool!$E$15</f>
        <v>2.5387363045571067</v>
      </c>
    </row>
    <row r="1218" spans="1:5" x14ac:dyDescent="0.3">
      <c r="A1218">
        <v>1216</v>
      </c>
      <c r="B1218" s="1">
        <f>Tool!$E$12</f>
        <v>5.8960831264226528</v>
      </c>
      <c r="C1218" s="1">
        <f>Tool!$E$13</f>
        <v>5.4808572546400471</v>
      </c>
      <c r="D1218" s="1">
        <f>Tool!$E$14</f>
        <v>4.3133318604447162</v>
      </c>
      <c r="E1218" s="1">
        <f>Tool!$E$15</f>
        <v>2.5387363045571067</v>
      </c>
    </row>
    <row r="1219" spans="1:5" x14ac:dyDescent="0.3">
      <c r="A1219">
        <v>1217</v>
      </c>
      <c r="B1219" s="1">
        <f>Tool!$E$12</f>
        <v>5.8960831264226528</v>
      </c>
      <c r="C1219" s="1">
        <f>Tool!$E$13</f>
        <v>5.4808572546400471</v>
      </c>
      <c r="D1219" s="1">
        <f>Tool!$E$14</f>
        <v>4.3133318604447162</v>
      </c>
      <c r="E1219" s="1">
        <f>Tool!$E$15</f>
        <v>2.5387363045571067</v>
      </c>
    </row>
    <row r="1220" spans="1:5" x14ac:dyDescent="0.3">
      <c r="A1220">
        <v>1218</v>
      </c>
      <c r="B1220" s="1">
        <f>Tool!$E$12</f>
        <v>5.8960831264226528</v>
      </c>
      <c r="C1220" s="1">
        <f>Tool!$E$13</f>
        <v>5.4808572546400471</v>
      </c>
      <c r="D1220" s="1">
        <f>Tool!$E$14</f>
        <v>4.3133318604447162</v>
      </c>
      <c r="E1220" s="1">
        <f>Tool!$E$15</f>
        <v>2.5387363045571067</v>
      </c>
    </row>
    <row r="1221" spans="1:5" x14ac:dyDescent="0.3">
      <c r="A1221">
        <v>1219</v>
      </c>
      <c r="B1221" s="1">
        <f>Tool!$E$12</f>
        <v>5.8960831264226528</v>
      </c>
      <c r="C1221" s="1">
        <f>Tool!$E$13</f>
        <v>5.4808572546400471</v>
      </c>
      <c r="D1221" s="1">
        <f>Tool!$E$14</f>
        <v>4.3133318604447162</v>
      </c>
      <c r="E1221" s="1">
        <f>Tool!$E$15</f>
        <v>2.5387363045571067</v>
      </c>
    </row>
    <row r="1222" spans="1:5" x14ac:dyDescent="0.3">
      <c r="A1222">
        <v>1220</v>
      </c>
      <c r="B1222" s="1">
        <f>Tool!$E$12</f>
        <v>5.8960831264226528</v>
      </c>
      <c r="C1222" s="1">
        <f>Tool!$E$13</f>
        <v>5.4808572546400471</v>
      </c>
      <c r="D1222" s="1">
        <f>Tool!$E$14</f>
        <v>4.3133318604447162</v>
      </c>
      <c r="E1222" s="1">
        <f>Tool!$E$15</f>
        <v>2.5387363045571067</v>
      </c>
    </row>
    <row r="1223" spans="1:5" x14ac:dyDescent="0.3">
      <c r="A1223">
        <v>1221</v>
      </c>
      <c r="B1223" s="1">
        <f>Tool!$E$12</f>
        <v>5.8960831264226528</v>
      </c>
      <c r="C1223" s="1">
        <f>Tool!$E$13</f>
        <v>5.4808572546400471</v>
      </c>
      <c r="D1223" s="1">
        <f>Tool!$E$14</f>
        <v>4.3133318604447162</v>
      </c>
      <c r="E1223" s="1">
        <f>Tool!$E$15</f>
        <v>2.5387363045571067</v>
      </c>
    </row>
    <row r="1224" spans="1:5" x14ac:dyDescent="0.3">
      <c r="A1224">
        <v>1222</v>
      </c>
      <c r="B1224" s="1">
        <f>Tool!$E$12</f>
        <v>5.8960831264226528</v>
      </c>
      <c r="C1224" s="1">
        <f>Tool!$E$13</f>
        <v>5.4808572546400471</v>
      </c>
      <c r="D1224" s="1">
        <f>Tool!$E$14</f>
        <v>4.3133318604447162</v>
      </c>
      <c r="E1224" s="1">
        <f>Tool!$E$15</f>
        <v>2.5387363045571067</v>
      </c>
    </row>
    <row r="1225" spans="1:5" x14ac:dyDescent="0.3">
      <c r="A1225">
        <v>1223</v>
      </c>
      <c r="B1225" s="1">
        <f>Tool!$E$12</f>
        <v>5.8960831264226528</v>
      </c>
      <c r="C1225" s="1">
        <f>Tool!$E$13</f>
        <v>5.4808572546400471</v>
      </c>
      <c r="D1225" s="1">
        <f>Tool!$E$14</f>
        <v>4.3133318604447162</v>
      </c>
      <c r="E1225" s="1">
        <f>Tool!$E$15</f>
        <v>2.5387363045571067</v>
      </c>
    </row>
    <row r="1226" spans="1:5" x14ac:dyDescent="0.3">
      <c r="A1226">
        <v>1224</v>
      </c>
      <c r="B1226" s="1">
        <f>Tool!$E$12</f>
        <v>5.8960831264226528</v>
      </c>
      <c r="C1226" s="1">
        <f>Tool!$E$13</f>
        <v>5.4808572546400471</v>
      </c>
      <c r="D1226" s="1">
        <f>Tool!$E$14</f>
        <v>4.3133318604447162</v>
      </c>
      <c r="E1226" s="1">
        <f>Tool!$E$15</f>
        <v>2.5387363045571067</v>
      </c>
    </row>
    <row r="1227" spans="1:5" x14ac:dyDescent="0.3">
      <c r="A1227">
        <v>1225</v>
      </c>
      <c r="B1227" s="1">
        <f>Tool!$E$12</f>
        <v>5.8960831264226528</v>
      </c>
      <c r="C1227" s="1">
        <f>Tool!$E$13</f>
        <v>5.4808572546400471</v>
      </c>
      <c r="D1227" s="1">
        <f>Tool!$E$14</f>
        <v>4.3133318604447162</v>
      </c>
      <c r="E1227" s="1">
        <f>Tool!$E$15</f>
        <v>2.5387363045571067</v>
      </c>
    </row>
    <row r="1228" spans="1:5" x14ac:dyDescent="0.3">
      <c r="A1228">
        <v>1226</v>
      </c>
      <c r="B1228" s="1">
        <f>Tool!$E$12</f>
        <v>5.8960831264226528</v>
      </c>
      <c r="C1228" s="1">
        <f>Tool!$E$13</f>
        <v>5.4808572546400471</v>
      </c>
      <c r="D1228" s="1">
        <f>Tool!$E$14</f>
        <v>4.3133318604447162</v>
      </c>
      <c r="E1228" s="1">
        <f>Tool!$E$15</f>
        <v>2.5387363045571067</v>
      </c>
    </row>
    <row r="1229" spans="1:5" x14ac:dyDescent="0.3">
      <c r="A1229">
        <v>1227</v>
      </c>
      <c r="B1229" s="1">
        <f>Tool!$E$12</f>
        <v>5.8960831264226528</v>
      </c>
      <c r="C1229" s="1">
        <f>Tool!$E$13</f>
        <v>5.4808572546400471</v>
      </c>
      <c r="D1229" s="1">
        <f>Tool!$E$14</f>
        <v>4.3133318604447162</v>
      </c>
      <c r="E1229" s="1">
        <f>Tool!$E$15</f>
        <v>2.5387363045571067</v>
      </c>
    </row>
    <row r="1230" spans="1:5" x14ac:dyDescent="0.3">
      <c r="A1230">
        <v>1228</v>
      </c>
      <c r="B1230" s="1">
        <f>Tool!$E$12</f>
        <v>5.8960831264226528</v>
      </c>
      <c r="C1230" s="1">
        <f>Tool!$E$13</f>
        <v>5.4808572546400471</v>
      </c>
      <c r="D1230" s="1">
        <f>Tool!$E$14</f>
        <v>4.3133318604447162</v>
      </c>
      <c r="E1230" s="1">
        <f>Tool!$E$15</f>
        <v>2.5387363045571067</v>
      </c>
    </row>
    <row r="1231" spans="1:5" x14ac:dyDescent="0.3">
      <c r="A1231">
        <v>1229</v>
      </c>
      <c r="B1231" s="1">
        <f>Tool!$E$12</f>
        <v>5.8960831264226528</v>
      </c>
      <c r="C1231" s="1">
        <f>Tool!$E$13</f>
        <v>5.4808572546400471</v>
      </c>
      <c r="D1231" s="1">
        <f>Tool!$E$14</f>
        <v>4.3133318604447162</v>
      </c>
      <c r="E1231" s="1">
        <f>Tool!$E$15</f>
        <v>2.5387363045571067</v>
      </c>
    </row>
    <row r="1232" spans="1:5" x14ac:dyDescent="0.3">
      <c r="A1232">
        <v>1230</v>
      </c>
      <c r="B1232" s="1">
        <f>Tool!$E$12</f>
        <v>5.8960831264226528</v>
      </c>
      <c r="C1232" s="1">
        <f>Tool!$E$13</f>
        <v>5.4808572546400471</v>
      </c>
      <c r="D1232" s="1">
        <f>Tool!$E$14</f>
        <v>4.3133318604447162</v>
      </c>
      <c r="E1232" s="1">
        <f>Tool!$E$15</f>
        <v>2.5387363045571067</v>
      </c>
    </row>
    <row r="1233" spans="1:5" x14ac:dyDescent="0.3">
      <c r="A1233">
        <v>1231</v>
      </c>
      <c r="B1233" s="1">
        <f>Tool!$E$12</f>
        <v>5.8960831264226528</v>
      </c>
      <c r="C1233" s="1">
        <f>Tool!$E$13</f>
        <v>5.4808572546400471</v>
      </c>
      <c r="D1233" s="1">
        <f>Tool!$E$14</f>
        <v>4.3133318604447162</v>
      </c>
      <c r="E1233" s="1">
        <f>Tool!$E$15</f>
        <v>2.5387363045571067</v>
      </c>
    </row>
    <row r="1234" spans="1:5" x14ac:dyDescent="0.3">
      <c r="A1234">
        <v>1232</v>
      </c>
      <c r="B1234" s="1">
        <f>Tool!$E$12</f>
        <v>5.8960831264226528</v>
      </c>
      <c r="C1234" s="1">
        <f>Tool!$E$13</f>
        <v>5.4808572546400471</v>
      </c>
      <c r="D1234" s="1">
        <f>Tool!$E$14</f>
        <v>4.3133318604447162</v>
      </c>
      <c r="E1234" s="1">
        <f>Tool!$E$15</f>
        <v>2.5387363045571067</v>
      </c>
    </row>
    <row r="1235" spans="1:5" x14ac:dyDescent="0.3">
      <c r="A1235">
        <v>1233</v>
      </c>
      <c r="B1235" s="1">
        <f>Tool!$E$12</f>
        <v>5.8960831264226528</v>
      </c>
      <c r="C1235" s="1">
        <f>Tool!$E$13</f>
        <v>5.4808572546400471</v>
      </c>
      <c r="D1235" s="1">
        <f>Tool!$E$14</f>
        <v>4.3133318604447162</v>
      </c>
      <c r="E1235" s="1">
        <f>Tool!$E$15</f>
        <v>2.5387363045571067</v>
      </c>
    </row>
    <row r="1236" spans="1:5" x14ac:dyDescent="0.3">
      <c r="A1236">
        <v>1234</v>
      </c>
      <c r="B1236" s="1">
        <f>Tool!$E$12</f>
        <v>5.8960831264226528</v>
      </c>
      <c r="C1236" s="1">
        <f>Tool!$E$13</f>
        <v>5.4808572546400471</v>
      </c>
      <c r="D1236" s="1">
        <f>Tool!$E$14</f>
        <v>4.3133318604447162</v>
      </c>
      <c r="E1236" s="1">
        <f>Tool!$E$15</f>
        <v>2.5387363045571067</v>
      </c>
    </row>
    <row r="1237" spans="1:5" x14ac:dyDescent="0.3">
      <c r="A1237">
        <v>1235</v>
      </c>
      <c r="B1237" s="1">
        <f>Tool!$E$12</f>
        <v>5.8960831264226528</v>
      </c>
      <c r="C1237" s="1">
        <f>Tool!$E$13</f>
        <v>5.4808572546400471</v>
      </c>
      <c r="D1237" s="1">
        <f>Tool!$E$14</f>
        <v>4.3133318604447162</v>
      </c>
      <c r="E1237" s="1">
        <f>Tool!$E$15</f>
        <v>2.5387363045571067</v>
      </c>
    </row>
    <row r="1238" spans="1:5" x14ac:dyDescent="0.3">
      <c r="A1238">
        <v>1236</v>
      </c>
      <c r="B1238" s="1">
        <f>Tool!$E$12</f>
        <v>5.8960831264226528</v>
      </c>
      <c r="C1238" s="1">
        <f>Tool!$E$13</f>
        <v>5.4808572546400471</v>
      </c>
      <c r="D1238" s="1">
        <f>Tool!$E$14</f>
        <v>4.3133318604447162</v>
      </c>
      <c r="E1238" s="1">
        <f>Tool!$E$15</f>
        <v>2.5387363045571067</v>
      </c>
    </row>
    <row r="1239" spans="1:5" x14ac:dyDescent="0.3">
      <c r="A1239">
        <v>1237</v>
      </c>
      <c r="B1239" s="1">
        <f>Tool!$E$12</f>
        <v>5.8960831264226528</v>
      </c>
      <c r="C1239" s="1">
        <f>Tool!$E$13</f>
        <v>5.4808572546400471</v>
      </c>
      <c r="D1239" s="1">
        <f>Tool!$E$14</f>
        <v>4.3133318604447162</v>
      </c>
      <c r="E1239" s="1">
        <f>Tool!$E$15</f>
        <v>2.5387363045571067</v>
      </c>
    </row>
    <row r="1240" spans="1:5" x14ac:dyDescent="0.3">
      <c r="A1240">
        <v>1238</v>
      </c>
      <c r="B1240" s="1">
        <f>Tool!$E$12</f>
        <v>5.8960831264226528</v>
      </c>
      <c r="C1240" s="1">
        <f>Tool!$E$13</f>
        <v>5.4808572546400471</v>
      </c>
      <c r="D1240" s="1">
        <f>Tool!$E$14</f>
        <v>4.3133318604447162</v>
      </c>
      <c r="E1240" s="1">
        <f>Tool!$E$15</f>
        <v>2.5387363045571067</v>
      </c>
    </row>
    <row r="1241" spans="1:5" x14ac:dyDescent="0.3">
      <c r="A1241">
        <v>1239</v>
      </c>
      <c r="B1241" s="1">
        <f>Tool!$E$12</f>
        <v>5.8960831264226528</v>
      </c>
      <c r="C1241" s="1">
        <f>Tool!$E$13</f>
        <v>5.4808572546400471</v>
      </c>
      <c r="D1241" s="1">
        <f>Tool!$E$14</f>
        <v>4.3133318604447162</v>
      </c>
      <c r="E1241" s="1">
        <f>Tool!$E$15</f>
        <v>2.5387363045571067</v>
      </c>
    </row>
    <row r="1242" spans="1:5" x14ac:dyDescent="0.3">
      <c r="A1242">
        <v>1240</v>
      </c>
      <c r="B1242" s="1">
        <f>Tool!$E$12</f>
        <v>5.8960831264226528</v>
      </c>
      <c r="C1242" s="1">
        <f>Tool!$E$13</f>
        <v>5.4808572546400471</v>
      </c>
      <c r="D1242" s="1">
        <f>Tool!$E$14</f>
        <v>4.3133318604447162</v>
      </c>
      <c r="E1242" s="1">
        <f>Tool!$E$15</f>
        <v>2.5387363045571067</v>
      </c>
    </row>
    <row r="1243" spans="1:5" x14ac:dyDescent="0.3">
      <c r="A1243">
        <v>1241</v>
      </c>
      <c r="B1243" s="1">
        <f>Tool!$E$12</f>
        <v>5.8960831264226528</v>
      </c>
      <c r="C1243" s="1">
        <f>Tool!$E$13</f>
        <v>5.4808572546400471</v>
      </c>
      <c r="D1243" s="1">
        <f>Tool!$E$14</f>
        <v>4.3133318604447162</v>
      </c>
      <c r="E1243" s="1">
        <f>Tool!$E$15</f>
        <v>2.5387363045571067</v>
      </c>
    </row>
    <row r="1244" spans="1:5" x14ac:dyDescent="0.3">
      <c r="A1244">
        <v>1242</v>
      </c>
      <c r="B1244" s="1">
        <f>Tool!$E$12</f>
        <v>5.8960831264226528</v>
      </c>
      <c r="C1244" s="1">
        <f>Tool!$E$13</f>
        <v>5.4808572546400471</v>
      </c>
      <c r="D1244" s="1">
        <f>Tool!$E$14</f>
        <v>4.3133318604447162</v>
      </c>
      <c r="E1244" s="1">
        <f>Tool!$E$15</f>
        <v>2.5387363045571067</v>
      </c>
    </row>
    <row r="1245" spans="1:5" x14ac:dyDescent="0.3">
      <c r="A1245">
        <v>1243</v>
      </c>
      <c r="B1245" s="1">
        <f>Tool!$E$12</f>
        <v>5.8960831264226528</v>
      </c>
      <c r="C1245" s="1">
        <f>Tool!$E$13</f>
        <v>5.4808572546400471</v>
      </c>
      <c r="D1245" s="1">
        <f>Tool!$E$14</f>
        <v>4.3133318604447162</v>
      </c>
      <c r="E1245" s="1">
        <f>Tool!$E$15</f>
        <v>2.5387363045571067</v>
      </c>
    </row>
    <row r="1246" spans="1:5" x14ac:dyDescent="0.3">
      <c r="A1246">
        <v>1244</v>
      </c>
      <c r="B1246" s="1">
        <f>Tool!$E$12</f>
        <v>5.8960831264226528</v>
      </c>
      <c r="C1246" s="1">
        <f>Tool!$E$13</f>
        <v>5.4808572546400471</v>
      </c>
      <c r="D1246" s="1">
        <f>Tool!$E$14</f>
        <v>4.3133318604447162</v>
      </c>
      <c r="E1246" s="1">
        <f>Tool!$E$15</f>
        <v>2.5387363045571067</v>
      </c>
    </row>
    <row r="1247" spans="1:5" x14ac:dyDescent="0.3">
      <c r="A1247">
        <v>1245</v>
      </c>
      <c r="B1247" s="1">
        <f>Tool!$E$12</f>
        <v>5.8960831264226528</v>
      </c>
      <c r="C1247" s="1">
        <f>Tool!$E$13</f>
        <v>5.4808572546400471</v>
      </c>
      <c r="D1247" s="1">
        <f>Tool!$E$14</f>
        <v>4.3133318604447162</v>
      </c>
      <c r="E1247" s="1">
        <f>Tool!$E$15</f>
        <v>2.5387363045571067</v>
      </c>
    </row>
    <row r="1248" spans="1:5" x14ac:dyDescent="0.3">
      <c r="A1248">
        <v>1246</v>
      </c>
      <c r="B1248" s="1">
        <f>Tool!$E$12</f>
        <v>5.8960831264226528</v>
      </c>
      <c r="C1248" s="1">
        <f>Tool!$E$13</f>
        <v>5.4808572546400471</v>
      </c>
      <c r="D1248" s="1">
        <f>Tool!$E$14</f>
        <v>4.3133318604447162</v>
      </c>
      <c r="E1248" s="1">
        <f>Tool!$E$15</f>
        <v>2.5387363045571067</v>
      </c>
    </row>
    <row r="1249" spans="1:5" x14ac:dyDescent="0.3">
      <c r="A1249">
        <v>1247</v>
      </c>
      <c r="B1249" s="1">
        <f>Tool!$E$12</f>
        <v>5.8960831264226528</v>
      </c>
      <c r="C1249" s="1">
        <f>Tool!$E$13</f>
        <v>5.4808572546400471</v>
      </c>
      <c r="D1249" s="1">
        <f>Tool!$E$14</f>
        <v>4.3133318604447162</v>
      </c>
      <c r="E1249" s="1">
        <f>Tool!$E$15</f>
        <v>2.5387363045571067</v>
      </c>
    </row>
    <row r="1250" spans="1:5" x14ac:dyDescent="0.3">
      <c r="A1250">
        <v>1248</v>
      </c>
      <c r="B1250" s="1">
        <f>Tool!$E$12</f>
        <v>5.8960831264226528</v>
      </c>
      <c r="C1250" s="1">
        <f>Tool!$E$13</f>
        <v>5.4808572546400471</v>
      </c>
      <c r="D1250" s="1">
        <f>Tool!$E$14</f>
        <v>4.3133318604447162</v>
      </c>
      <c r="E1250" s="1">
        <f>Tool!$E$15</f>
        <v>2.5387363045571067</v>
      </c>
    </row>
    <row r="1251" spans="1:5" x14ac:dyDescent="0.3">
      <c r="A1251">
        <v>1249</v>
      </c>
      <c r="B1251" s="1">
        <f>Tool!$E$12</f>
        <v>5.8960831264226528</v>
      </c>
      <c r="C1251" s="1">
        <f>Tool!$E$13</f>
        <v>5.4808572546400471</v>
      </c>
      <c r="D1251" s="1">
        <f>Tool!$E$14</f>
        <v>4.3133318604447162</v>
      </c>
      <c r="E1251" s="1">
        <f>Tool!$E$15</f>
        <v>2.5387363045571067</v>
      </c>
    </row>
    <row r="1252" spans="1:5" x14ac:dyDescent="0.3">
      <c r="A1252">
        <v>1250</v>
      </c>
      <c r="B1252" s="1">
        <f>Tool!$E$12</f>
        <v>5.8960831264226528</v>
      </c>
      <c r="C1252" s="1">
        <f>Tool!$E$13</f>
        <v>5.4808572546400471</v>
      </c>
      <c r="D1252" s="1">
        <f>Tool!$E$14</f>
        <v>4.3133318604447162</v>
      </c>
      <c r="E1252" s="1">
        <f>Tool!$E$15</f>
        <v>2.5387363045571067</v>
      </c>
    </row>
    <row r="1253" spans="1:5" x14ac:dyDescent="0.3">
      <c r="A1253">
        <v>1251</v>
      </c>
      <c r="B1253" s="1">
        <f>Tool!$E$12</f>
        <v>5.8960831264226528</v>
      </c>
      <c r="C1253" s="1">
        <f>Tool!$E$13</f>
        <v>5.4808572546400471</v>
      </c>
      <c r="D1253" s="1">
        <f>Tool!$E$14</f>
        <v>4.3133318604447162</v>
      </c>
      <c r="E1253" s="1">
        <f>Tool!$E$15</f>
        <v>2.5387363045571067</v>
      </c>
    </row>
    <row r="1254" spans="1:5" x14ac:dyDescent="0.3">
      <c r="A1254">
        <v>1252</v>
      </c>
      <c r="B1254" s="1">
        <f>Tool!$E$12</f>
        <v>5.8960831264226528</v>
      </c>
      <c r="C1254" s="1">
        <f>Tool!$E$13</f>
        <v>5.4808572546400471</v>
      </c>
      <c r="D1254" s="1">
        <f>Tool!$E$14</f>
        <v>4.3133318604447162</v>
      </c>
      <c r="E1254" s="1">
        <f>Tool!$E$15</f>
        <v>2.5387363045571067</v>
      </c>
    </row>
    <row r="1255" spans="1:5" x14ac:dyDescent="0.3">
      <c r="A1255">
        <v>1253</v>
      </c>
      <c r="B1255" s="1">
        <f>Tool!$E$12</f>
        <v>5.8960831264226528</v>
      </c>
      <c r="C1255" s="1">
        <f>Tool!$E$13</f>
        <v>5.4808572546400471</v>
      </c>
      <c r="D1255" s="1">
        <f>Tool!$E$14</f>
        <v>4.3133318604447162</v>
      </c>
      <c r="E1255" s="1">
        <f>Tool!$E$15</f>
        <v>2.5387363045571067</v>
      </c>
    </row>
    <row r="1256" spans="1:5" x14ac:dyDescent="0.3">
      <c r="A1256">
        <v>1254</v>
      </c>
      <c r="B1256" s="1">
        <f>Tool!$E$12</f>
        <v>5.8960831264226528</v>
      </c>
      <c r="C1256" s="1">
        <f>Tool!$E$13</f>
        <v>5.4808572546400471</v>
      </c>
      <c r="D1256" s="1">
        <f>Tool!$E$14</f>
        <v>4.3133318604447162</v>
      </c>
      <c r="E1256" s="1">
        <f>Tool!$E$15</f>
        <v>2.5387363045571067</v>
      </c>
    </row>
    <row r="1257" spans="1:5" x14ac:dyDescent="0.3">
      <c r="A1257">
        <v>1255</v>
      </c>
      <c r="B1257" s="1">
        <f>Tool!$E$12</f>
        <v>5.8960831264226528</v>
      </c>
      <c r="C1257" s="1">
        <f>Tool!$E$13</f>
        <v>5.4808572546400471</v>
      </c>
      <c r="D1257" s="1">
        <f>Tool!$E$14</f>
        <v>4.3133318604447162</v>
      </c>
      <c r="E1257" s="1">
        <f>Tool!$E$15</f>
        <v>2.5387363045571067</v>
      </c>
    </row>
    <row r="1258" spans="1:5" x14ac:dyDescent="0.3">
      <c r="A1258">
        <v>1256</v>
      </c>
      <c r="B1258" s="1">
        <f>Tool!$E$12</f>
        <v>5.8960831264226528</v>
      </c>
      <c r="C1258" s="1">
        <f>Tool!$E$13</f>
        <v>5.4808572546400471</v>
      </c>
      <c r="D1258" s="1">
        <f>Tool!$E$14</f>
        <v>4.3133318604447162</v>
      </c>
      <c r="E1258" s="1">
        <f>Tool!$E$15</f>
        <v>2.5387363045571067</v>
      </c>
    </row>
    <row r="1259" spans="1:5" x14ac:dyDescent="0.3">
      <c r="A1259">
        <v>1257</v>
      </c>
      <c r="B1259" s="1">
        <f>Tool!$E$12</f>
        <v>5.8960831264226528</v>
      </c>
      <c r="C1259" s="1">
        <f>Tool!$E$13</f>
        <v>5.4808572546400471</v>
      </c>
      <c r="D1259" s="1">
        <f>Tool!$E$14</f>
        <v>4.3133318604447162</v>
      </c>
      <c r="E1259" s="1">
        <f>Tool!$E$15</f>
        <v>2.5387363045571067</v>
      </c>
    </row>
    <row r="1260" spans="1:5" x14ac:dyDescent="0.3">
      <c r="A1260">
        <v>1258</v>
      </c>
      <c r="B1260" s="1">
        <f>Tool!$E$12</f>
        <v>5.8960831264226528</v>
      </c>
      <c r="C1260" s="1">
        <f>Tool!$E$13</f>
        <v>5.4808572546400471</v>
      </c>
      <c r="D1260" s="1">
        <f>Tool!$E$14</f>
        <v>4.3133318604447162</v>
      </c>
      <c r="E1260" s="1">
        <f>Tool!$E$15</f>
        <v>2.5387363045571067</v>
      </c>
    </row>
    <row r="1261" spans="1:5" x14ac:dyDescent="0.3">
      <c r="A1261">
        <v>1259</v>
      </c>
      <c r="B1261" s="1">
        <f>Tool!$E$12</f>
        <v>5.8960831264226528</v>
      </c>
      <c r="C1261" s="1">
        <f>Tool!$E$13</f>
        <v>5.4808572546400471</v>
      </c>
      <c r="D1261" s="1">
        <f>Tool!$E$14</f>
        <v>4.3133318604447162</v>
      </c>
      <c r="E1261" s="1">
        <f>Tool!$E$15</f>
        <v>2.5387363045571067</v>
      </c>
    </row>
    <row r="1262" spans="1:5" x14ac:dyDescent="0.3">
      <c r="A1262">
        <v>1260</v>
      </c>
      <c r="B1262" s="1">
        <f>Tool!$E$12</f>
        <v>5.8960831264226528</v>
      </c>
      <c r="C1262" s="1">
        <f>Tool!$E$13</f>
        <v>5.4808572546400471</v>
      </c>
      <c r="D1262" s="1">
        <f>Tool!$E$14</f>
        <v>4.3133318604447162</v>
      </c>
      <c r="E1262" s="1">
        <f>Tool!$E$15</f>
        <v>2.5387363045571067</v>
      </c>
    </row>
    <row r="1263" spans="1:5" x14ac:dyDescent="0.3">
      <c r="A1263">
        <v>1261</v>
      </c>
      <c r="B1263" s="1">
        <f>Tool!$E$12</f>
        <v>5.8960831264226528</v>
      </c>
      <c r="C1263" s="1">
        <f>Tool!$E$13</f>
        <v>5.4808572546400471</v>
      </c>
      <c r="D1263" s="1">
        <f>Tool!$E$14</f>
        <v>4.3133318604447162</v>
      </c>
      <c r="E1263" s="1">
        <f>Tool!$E$15</f>
        <v>2.5387363045571067</v>
      </c>
    </row>
    <row r="1264" spans="1:5" x14ac:dyDescent="0.3">
      <c r="A1264">
        <v>1262</v>
      </c>
      <c r="B1264" s="1">
        <f>Tool!$E$12</f>
        <v>5.8960831264226528</v>
      </c>
      <c r="C1264" s="1">
        <f>Tool!$E$13</f>
        <v>5.4808572546400471</v>
      </c>
      <c r="D1264" s="1">
        <f>Tool!$E$14</f>
        <v>4.3133318604447162</v>
      </c>
      <c r="E1264" s="1">
        <f>Tool!$E$15</f>
        <v>2.5387363045571067</v>
      </c>
    </row>
    <row r="1265" spans="1:5" x14ac:dyDescent="0.3">
      <c r="A1265">
        <v>1263</v>
      </c>
      <c r="B1265" s="1">
        <f>Tool!$E$12</f>
        <v>5.8960831264226528</v>
      </c>
      <c r="C1265" s="1">
        <f>Tool!$E$13</f>
        <v>5.4808572546400471</v>
      </c>
      <c r="D1265" s="1">
        <f>Tool!$E$14</f>
        <v>4.3133318604447162</v>
      </c>
      <c r="E1265" s="1">
        <f>Tool!$E$15</f>
        <v>2.5387363045571067</v>
      </c>
    </row>
    <row r="1266" spans="1:5" x14ac:dyDescent="0.3">
      <c r="A1266">
        <v>1264</v>
      </c>
      <c r="B1266" s="1">
        <f>Tool!$E$12</f>
        <v>5.8960831264226528</v>
      </c>
      <c r="C1266" s="1">
        <f>Tool!$E$13</f>
        <v>5.4808572546400471</v>
      </c>
      <c r="D1266" s="1">
        <f>Tool!$E$14</f>
        <v>4.3133318604447162</v>
      </c>
      <c r="E1266" s="1">
        <f>Tool!$E$15</f>
        <v>2.5387363045571067</v>
      </c>
    </row>
    <row r="1267" spans="1:5" x14ac:dyDescent="0.3">
      <c r="A1267">
        <v>1265</v>
      </c>
      <c r="B1267" s="1">
        <f>Tool!$E$12</f>
        <v>5.8960831264226528</v>
      </c>
      <c r="C1267" s="1">
        <f>Tool!$E$13</f>
        <v>5.4808572546400471</v>
      </c>
      <c r="D1267" s="1">
        <f>Tool!$E$14</f>
        <v>4.3133318604447162</v>
      </c>
      <c r="E1267" s="1">
        <f>Tool!$E$15</f>
        <v>2.5387363045571067</v>
      </c>
    </row>
    <row r="1268" spans="1:5" x14ac:dyDescent="0.3">
      <c r="A1268">
        <v>1266</v>
      </c>
      <c r="B1268" s="1">
        <f>Tool!$E$12</f>
        <v>5.8960831264226528</v>
      </c>
      <c r="C1268" s="1">
        <f>Tool!$E$13</f>
        <v>5.4808572546400471</v>
      </c>
      <c r="D1268" s="1">
        <f>Tool!$E$14</f>
        <v>4.3133318604447162</v>
      </c>
      <c r="E1268" s="1">
        <f>Tool!$E$15</f>
        <v>2.5387363045571067</v>
      </c>
    </row>
    <row r="1269" spans="1:5" x14ac:dyDescent="0.3">
      <c r="A1269">
        <v>1267</v>
      </c>
      <c r="B1269" s="1">
        <f>Tool!$E$12</f>
        <v>5.8960831264226528</v>
      </c>
      <c r="C1269" s="1">
        <f>Tool!$E$13</f>
        <v>5.4808572546400471</v>
      </c>
      <c r="D1269" s="1">
        <f>Tool!$E$14</f>
        <v>4.3133318604447162</v>
      </c>
      <c r="E1269" s="1">
        <f>Tool!$E$15</f>
        <v>2.5387363045571067</v>
      </c>
    </row>
    <row r="1270" spans="1:5" x14ac:dyDescent="0.3">
      <c r="A1270">
        <v>1268</v>
      </c>
      <c r="B1270" s="1">
        <f>Tool!$E$12</f>
        <v>5.8960831264226528</v>
      </c>
      <c r="C1270" s="1">
        <f>Tool!$E$13</f>
        <v>5.4808572546400471</v>
      </c>
      <c r="D1270" s="1">
        <f>Tool!$E$14</f>
        <v>4.3133318604447162</v>
      </c>
      <c r="E1270" s="1">
        <f>Tool!$E$15</f>
        <v>2.5387363045571067</v>
      </c>
    </row>
    <row r="1271" spans="1:5" x14ac:dyDescent="0.3">
      <c r="A1271">
        <v>1269</v>
      </c>
      <c r="B1271" s="1">
        <f>Tool!$E$12</f>
        <v>5.8960831264226528</v>
      </c>
      <c r="C1271" s="1">
        <f>Tool!$E$13</f>
        <v>5.4808572546400471</v>
      </c>
      <c r="D1271" s="1">
        <f>Tool!$E$14</f>
        <v>4.3133318604447162</v>
      </c>
      <c r="E1271" s="1">
        <f>Tool!$E$15</f>
        <v>2.5387363045571067</v>
      </c>
    </row>
    <row r="1272" spans="1:5" x14ac:dyDescent="0.3">
      <c r="A1272">
        <v>1270</v>
      </c>
      <c r="B1272" s="1">
        <f>Tool!$E$12</f>
        <v>5.8960831264226528</v>
      </c>
      <c r="C1272" s="1">
        <f>Tool!$E$13</f>
        <v>5.4808572546400471</v>
      </c>
      <c r="D1272" s="1">
        <f>Tool!$E$14</f>
        <v>4.3133318604447162</v>
      </c>
      <c r="E1272" s="1">
        <f>Tool!$E$15</f>
        <v>2.5387363045571067</v>
      </c>
    </row>
    <row r="1273" spans="1:5" x14ac:dyDescent="0.3">
      <c r="A1273">
        <v>1271</v>
      </c>
      <c r="B1273" s="1">
        <f>Tool!$E$12</f>
        <v>5.8960831264226528</v>
      </c>
      <c r="C1273" s="1">
        <f>Tool!$E$13</f>
        <v>5.4808572546400471</v>
      </c>
      <c r="D1273" s="1">
        <f>Tool!$E$14</f>
        <v>4.3133318604447162</v>
      </c>
      <c r="E1273" s="1">
        <f>Tool!$E$15</f>
        <v>2.5387363045571067</v>
      </c>
    </row>
    <row r="1274" spans="1:5" x14ac:dyDescent="0.3">
      <c r="A1274">
        <v>1272</v>
      </c>
      <c r="B1274" s="1">
        <f>Tool!$E$12</f>
        <v>5.8960831264226528</v>
      </c>
      <c r="C1274" s="1">
        <f>Tool!$E$13</f>
        <v>5.4808572546400471</v>
      </c>
      <c r="D1274" s="1">
        <f>Tool!$E$14</f>
        <v>4.3133318604447162</v>
      </c>
      <c r="E1274" s="1">
        <f>Tool!$E$15</f>
        <v>2.5387363045571067</v>
      </c>
    </row>
    <row r="1275" spans="1:5" x14ac:dyDescent="0.3">
      <c r="A1275">
        <v>1273</v>
      </c>
      <c r="B1275" s="1">
        <f>Tool!$E$12</f>
        <v>5.8960831264226528</v>
      </c>
      <c r="C1275" s="1">
        <f>Tool!$E$13</f>
        <v>5.4808572546400471</v>
      </c>
      <c r="D1275" s="1">
        <f>Tool!$E$14</f>
        <v>4.3133318604447162</v>
      </c>
      <c r="E1275" s="1">
        <f>Tool!$E$15</f>
        <v>2.5387363045571067</v>
      </c>
    </row>
    <row r="1276" spans="1:5" x14ac:dyDescent="0.3">
      <c r="A1276">
        <v>1274</v>
      </c>
      <c r="B1276" s="1">
        <f>Tool!$E$12</f>
        <v>5.8960831264226528</v>
      </c>
      <c r="C1276" s="1">
        <f>Tool!$E$13</f>
        <v>5.4808572546400471</v>
      </c>
      <c r="D1276" s="1">
        <f>Tool!$E$14</f>
        <v>4.3133318604447162</v>
      </c>
      <c r="E1276" s="1">
        <f>Tool!$E$15</f>
        <v>2.5387363045571067</v>
      </c>
    </row>
    <row r="1277" spans="1:5" x14ac:dyDescent="0.3">
      <c r="A1277">
        <v>1275</v>
      </c>
      <c r="B1277" s="1">
        <f>Tool!$E$12</f>
        <v>5.8960831264226528</v>
      </c>
      <c r="C1277" s="1">
        <f>Tool!$E$13</f>
        <v>5.4808572546400471</v>
      </c>
      <c r="D1277" s="1">
        <f>Tool!$E$14</f>
        <v>4.3133318604447162</v>
      </c>
      <c r="E1277" s="1">
        <f>Tool!$E$15</f>
        <v>2.5387363045571067</v>
      </c>
    </row>
    <row r="1278" spans="1:5" x14ac:dyDescent="0.3">
      <c r="A1278">
        <v>1276</v>
      </c>
      <c r="B1278" s="1">
        <f>Tool!$E$12</f>
        <v>5.8960831264226528</v>
      </c>
      <c r="C1278" s="1">
        <f>Tool!$E$13</f>
        <v>5.4808572546400471</v>
      </c>
      <c r="D1278" s="1">
        <f>Tool!$E$14</f>
        <v>4.3133318604447162</v>
      </c>
      <c r="E1278" s="1">
        <f>Tool!$E$15</f>
        <v>2.5387363045571067</v>
      </c>
    </row>
    <row r="1279" spans="1:5" x14ac:dyDescent="0.3">
      <c r="A1279">
        <v>1277</v>
      </c>
      <c r="B1279" s="1">
        <f>Tool!$E$12</f>
        <v>5.8960831264226528</v>
      </c>
      <c r="C1279" s="1">
        <f>Tool!$E$13</f>
        <v>5.4808572546400471</v>
      </c>
      <c r="D1279" s="1">
        <f>Tool!$E$14</f>
        <v>4.3133318604447162</v>
      </c>
      <c r="E1279" s="1">
        <f>Tool!$E$15</f>
        <v>2.5387363045571067</v>
      </c>
    </row>
    <row r="1280" spans="1:5" x14ac:dyDescent="0.3">
      <c r="A1280">
        <v>1278</v>
      </c>
      <c r="B1280" s="1">
        <f>Tool!$E$12</f>
        <v>5.8960831264226528</v>
      </c>
      <c r="C1280" s="1">
        <f>Tool!$E$13</f>
        <v>5.4808572546400471</v>
      </c>
      <c r="D1280" s="1">
        <f>Tool!$E$14</f>
        <v>4.3133318604447162</v>
      </c>
      <c r="E1280" s="1">
        <f>Tool!$E$15</f>
        <v>2.5387363045571067</v>
      </c>
    </row>
    <row r="1281" spans="1:5" x14ac:dyDescent="0.3">
      <c r="A1281">
        <v>1279</v>
      </c>
      <c r="B1281" s="1">
        <f>Tool!$E$12</f>
        <v>5.8960831264226528</v>
      </c>
      <c r="C1281" s="1">
        <f>Tool!$E$13</f>
        <v>5.4808572546400471</v>
      </c>
      <c r="D1281" s="1">
        <f>Tool!$E$14</f>
        <v>4.3133318604447162</v>
      </c>
      <c r="E1281" s="1">
        <f>Tool!$E$15</f>
        <v>2.5387363045571067</v>
      </c>
    </row>
    <row r="1282" spans="1:5" x14ac:dyDescent="0.3">
      <c r="A1282">
        <v>1280</v>
      </c>
      <c r="B1282" s="1">
        <f>Tool!$E$12</f>
        <v>5.8960831264226528</v>
      </c>
      <c r="C1282" s="1">
        <f>Tool!$E$13</f>
        <v>5.4808572546400471</v>
      </c>
      <c r="D1282" s="1">
        <f>Tool!$E$14</f>
        <v>4.3133318604447162</v>
      </c>
      <c r="E1282" s="1">
        <f>Tool!$E$15</f>
        <v>2.5387363045571067</v>
      </c>
    </row>
    <row r="1283" spans="1:5" x14ac:dyDescent="0.3">
      <c r="A1283">
        <v>1281</v>
      </c>
      <c r="B1283" s="1">
        <f>Tool!$E$12</f>
        <v>5.8960831264226528</v>
      </c>
      <c r="C1283" s="1">
        <f>Tool!$E$13</f>
        <v>5.4808572546400471</v>
      </c>
      <c r="D1283" s="1">
        <f>Tool!$E$14</f>
        <v>4.3133318604447162</v>
      </c>
      <c r="E1283" s="1">
        <f>Tool!$E$15</f>
        <v>2.5387363045571067</v>
      </c>
    </row>
    <row r="1284" spans="1:5" x14ac:dyDescent="0.3">
      <c r="A1284">
        <v>1282</v>
      </c>
      <c r="B1284" s="1">
        <f>Tool!$E$12</f>
        <v>5.8960831264226528</v>
      </c>
      <c r="C1284" s="1">
        <f>Tool!$E$13</f>
        <v>5.4808572546400471</v>
      </c>
      <c r="D1284" s="1">
        <f>Tool!$E$14</f>
        <v>4.3133318604447162</v>
      </c>
      <c r="E1284" s="1">
        <f>Tool!$E$15</f>
        <v>2.5387363045571067</v>
      </c>
    </row>
    <row r="1285" spans="1:5" x14ac:dyDescent="0.3">
      <c r="A1285">
        <v>1283</v>
      </c>
      <c r="B1285" s="1">
        <f>Tool!$E$12</f>
        <v>5.8960831264226528</v>
      </c>
      <c r="C1285" s="1">
        <f>Tool!$E$13</f>
        <v>5.4808572546400471</v>
      </c>
      <c r="D1285" s="1">
        <f>Tool!$E$14</f>
        <v>4.3133318604447162</v>
      </c>
      <c r="E1285" s="1">
        <f>Tool!$E$15</f>
        <v>2.5387363045571067</v>
      </c>
    </row>
    <row r="1286" spans="1:5" x14ac:dyDescent="0.3">
      <c r="A1286">
        <v>1284</v>
      </c>
      <c r="B1286" s="1">
        <f>Tool!$E$12</f>
        <v>5.8960831264226528</v>
      </c>
      <c r="C1286" s="1">
        <f>Tool!$E$13</f>
        <v>5.4808572546400471</v>
      </c>
      <c r="D1286" s="1">
        <f>Tool!$E$14</f>
        <v>4.3133318604447162</v>
      </c>
      <c r="E1286" s="1">
        <f>Tool!$E$15</f>
        <v>2.5387363045571067</v>
      </c>
    </row>
    <row r="1287" spans="1:5" x14ac:dyDescent="0.3">
      <c r="A1287">
        <v>1285</v>
      </c>
      <c r="B1287" s="1">
        <f>Tool!$E$12</f>
        <v>5.8960831264226528</v>
      </c>
      <c r="C1287" s="1">
        <f>Tool!$E$13</f>
        <v>5.4808572546400471</v>
      </c>
      <c r="D1287" s="1">
        <f>Tool!$E$14</f>
        <v>4.3133318604447162</v>
      </c>
      <c r="E1287" s="1">
        <f>Tool!$E$15</f>
        <v>2.5387363045571067</v>
      </c>
    </row>
    <row r="1288" spans="1:5" x14ac:dyDescent="0.3">
      <c r="A1288">
        <v>1286</v>
      </c>
      <c r="B1288" s="1">
        <f>Tool!$E$12</f>
        <v>5.8960831264226528</v>
      </c>
      <c r="C1288" s="1">
        <f>Tool!$E$13</f>
        <v>5.4808572546400471</v>
      </c>
      <c r="D1288" s="1">
        <f>Tool!$E$14</f>
        <v>4.3133318604447162</v>
      </c>
      <c r="E1288" s="1">
        <f>Tool!$E$15</f>
        <v>2.5387363045571067</v>
      </c>
    </row>
    <row r="1289" spans="1:5" x14ac:dyDescent="0.3">
      <c r="A1289">
        <v>1287</v>
      </c>
      <c r="B1289" s="1">
        <f>Tool!$E$12</f>
        <v>5.8960831264226528</v>
      </c>
      <c r="C1289" s="1">
        <f>Tool!$E$13</f>
        <v>5.4808572546400471</v>
      </c>
      <c r="D1289" s="1">
        <f>Tool!$E$14</f>
        <v>4.3133318604447162</v>
      </c>
      <c r="E1289" s="1">
        <f>Tool!$E$15</f>
        <v>2.5387363045571067</v>
      </c>
    </row>
    <row r="1290" spans="1:5" x14ac:dyDescent="0.3">
      <c r="A1290">
        <v>1288</v>
      </c>
      <c r="B1290" s="1">
        <f>Tool!$E$12</f>
        <v>5.8960831264226528</v>
      </c>
      <c r="C1290" s="1">
        <f>Tool!$E$13</f>
        <v>5.4808572546400471</v>
      </c>
      <c r="D1290" s="1">
        <f>Tool!$E$14</f>
        <v>4.3133318604447162</v>
      </c>
      <c r="E1290" s="1">
        <f>Tool!$E$15</f>
        <v>2.5387363045571067</v>
      </c>
    </row>
    <row r="1291" spans="1:5" x14ac:dyDescent="0.3">
      <c r="A1291">
        <v>1289</v>
      </c>
      <c r="B1291" s="1">
        <f>Tool!$E$12</f>
        <v>5.8960831264226528</v>
      </c>
      <c r="C1291" s="1">
        <f>Tool!$E$13</f>
        <v>5.4808572546400471</v>
      </c>
      <c r="D1291" s="1">
        <f>Tool!$E$14</f>
        <v>4.3133318604447162</v>
      </c>
      <c r="E1291" s="1">
        <f>Tool!$E$15</f>
        <v>2.5387363045571067</v>
      </c>
    </row>
    <row r="1292" spans="1:5" x14ac:dyDescent="0.3">
      <c r="A1292">
        <v>1290</v>
      </c>
      <c r="B1292" s="1">
        <f>Tool!$E$12</f>
        <v>5.8960831264226528</v>
      </c>
      <c r="C1292" s="1">
        <f>Tool!$E$13</f>
        <v>5.4808572546400471</v>
      </c>
      <c r="D1292" s="1">
        <f>Tool!$E$14</f>
        <v>4.3133318604447162</v>
      </c>
      <c r="E1292" s="1">
        <f>Tool!$E$15</f>
        <v>2.5387363045571067</v>
      </c>
    </row>
    <row r="1293" spans="1:5" x14ac:dyDescent="0.3">
      <c r="A1293">
        <v>1291</v>
      </c>
      <c r="B1293" s="1">
        <f>Tool!$E$12</f>
        <v>5.8960831264226528</v>
      </c>
      <c r="C1293" s="1">
        <f>Tool!$E$13</f>
        <v>5.4808572546400471</v>
      </c>
      <c r="D1293" s="1">
        <f>Tool!$E$14</f>
        <v>4.3133318604447162</v>
      </c>
      <c r="E1293" s="1">
        <f>Tool!$E$15</f>
        <v>2.5387363045571067</v>
      </c>
    </row>
    <row r="1294" spans="1:5" x14ac:dyDescent="0.3">
      <c r="A1294">
        <v>1292</v>
      </c>
      <c r="B1294" s="1">
        <f>Tool!$E$12</f>
        <v>5.8960831264226528</v>
      </c>
      <c r="C1294" s="1">
        <f>Tool!$E$13</f>
        <v>5.4808572546400471</v>
      </c>
      <c r="D1294" s="1">
        <f>Tool!$E$14</f>
        <v>4.3133318604447162</v>
      </c>
      <c r="E1294" s="1">
        <f>Tool!$E$15</f>
        <v>2.5387363045571067</v>
      </c>
    </row>
    <row r="1295" spans="1:5" x14ac:dyDescent="0.3">
      <c r="A1295">
        <v>1293</v>
      </c>
      <c r="B1295" s="1">
        <f>Tool!$E$12</f>
        <v>5.8960831264226528</v>
      </c>
      <c r="C1295" s="1">
        <f>Tool!$E$13</f>
        <v>5.4808572546400471</v>
      </c>
      <c r="D1295" s="1">
        <f>Tool!$E$14</f>
        <v>4.3133318604447162</v>
      </c>
      <c r="E1295" s="1">
        <f>Tool!$E$15</f>
        <v>2.5387363045571067</v>
      </c>
    </row>
    <row r="1296" spans="1:5" x14ac:dyDescent="0.3">
      <c r="A1296">
        <v>1294</v>
      </c>
      <c r="B1296" s="1">
        <f>Tool!$E$12</f>
        <v>5.8960831264226528</v>
      </c>
      <c r="C1296" s="1">
        <f>Tool!$E$13</f>
        <v>5.4808572546400471</v>
      </c>
      <c r="D1296" s="1">
        <f>Tool!$E$14</f>
        <v>4.3133318604447162</v>
      </c>
      <c r="E1296" s="1">
        <f>Tool!$E$15</f>
        <v>2.5387363045571067</v>
      </c>
    </row>
    <row r="1297" spans="1:5" x14ac:dyDescent="0.3">
      <c r="A1297">
        <v>1295</v>
      </c>
      <c r="B1297" s="1">
        <f>Tool!$E$12</f>
        <v>5.8960831264226528</v>
      </c>
      <c r="C1297" s="1">
        <f>Tool!$E$13</f>
        <v>5.4808572546400471</v>
      </c>
      <c r="D1297" s="1">
        <f>Tool!$E$14</f>
        <v>4.3133318604447162</v>
      </c>
      <c r="E1297" s="1">
        <f>Tool!$E$15</f>
        <v>2.5387363045571067</v>
      </c>
    </row>
    <row r="1298" spans="1:5" x14ac:dyDescent="0.3">
      <c r="A1298">
        <v>1296</v>
      </c>
      <c r="B1298" s="1">
        <f>Tool!$E$12</f>
        <v>5.8960831264226528</v>
      </c>
      <c r="C1298" s="1">
        <f>Tool!$E$13</f>
        <v>5.4808572546400471</v>
      </c>
      <c r="D1298" s="1">
        <f>Tool!$E$14</f>
        <v>4.3133318604447162</v>
      </c>
      <c r="E1298" s="1">
        <f>Tool!$E$15</f>
        <v>2.5387363045571067</v>
      </c>
    </row>
    <row r="1299" spans="1:5" x14ac:dyDescent="0.3">
      <c r="A1299">
        <v>1297</v>
      </c>
      <c r="B1299" s="1">
        <f>Tool!$E$12</f>
        <v>5.8960831264226528</v>
      </c>
      <c r="C1299" s="1">
        <f>Tool!$E$13</f>
        <v>5.4808572546400471</v>
      </c>
      <c r="D1299" s="1">
        <f>Tool!$E$14</f>
        <v>4.3133318604447162</v>
      </c>
      <c r="E1299" s="1">
        <f>Tool!$E$15</f>
        <v>2.5387363045571067</v>
      </c>
    </row>
    <row r="1300" spans="1:5" x14ac:dyDescent="0.3">
      <c r="A1300">
        <v>1298</v>
      </c>
      <c r="B1300" s="1">
        <f>Tool!$E$12</f>
        <v>5.8960831264226528</v>
      </c>
      <c r="C1300" s="1">
        <f>Tool!$E$13</f>
        <v>5.4808572546400471</v>
      </c>
      <c r="D1300" s="1">
        <f>Tool!$E$14</f>
        <v>4.3133318604447162</v>
      </c>
      <c r="E1300" s="1">
        <f>Tool!$E$15</f>
        <v>2.5387363045571067</v>
      </c>
    </row>
    <row r="1301" spans="1:5" x14ac:dyDescent="0.3">
      <c r="A1301">
        <v>1299</v>
      </c>
      <c r="B1301" s="1">
        <f>Tool!$E$12</f>
        <v>5.8960831264226528</v>
      </c>
      <c r="C1301" s="1">
        <f>Tool!$E$13</f>
        <v>5.4808572546400471</v>
      </c>
      <c r="D1301" s="1">
        <f>Tool!$E$14</f>
        <v>4.3133318604447162</v>
      </c>
      <c r="E1301" s="1">
        <f>Tool!$E$15</f>
        <v>2.5387363045571067</v>
      </c>
    </row>
    <row r="1302" spans="1:5" x14ac:dyDescent="0.3">
      <c r="A1302">
        <v>1300</v>
      </c>
      <c r="B1302" s="1">
        <f>Tool!$E$12</f>
        <v>5.8960831264226528</v>
      </c>
      <c r="C1302" s="1">
        <f>Tool!$E$13</f>
        <v>5.4808572546400471</v>
      </c>
      <c r="D1302" s="1">
        <f>Tool!$E$14</f>
        <v>4.3133318604447162</v>
      </c>
      <c r="E1302" s="1">
        <f>Tool!$E$15</f>
        <v>2.5387363045571067</v>
      </c>
    </row>
    <row r="1303" spans="1:5" x14ac:dyDescent="0.3">
      <c r="A1303">
        <v>1301</v>
      </c>
      <c r="B1303" s="1">
        <f>Tool!$E$12</f>
        <v>5.8960831264226528</v>
      </c>
      <c r="C1303" s="1">
        <f>Tool!$E$13</f>
        <v>5.4808572546400471</v>
      </c>
      <c r="D1303" s="1">
        <f>Tool!$E$14</f>
        <v>4.3133318604447162</v>
      </c>
      <c r="E1303" s="1">
        <f>Tool!$E$15</f>
        <v>2.5387363045571067</v>
      </c>
    </row>
    <row r="1304" spans="1:5" x14ac:dyDescent="0.3">
      <c r="A1304">
        <v>1302</v>
      </c>
      <c r="B1304" s="1">
        <f>Tool!$E$12</f>
        <v>5.8960831264226528</v>
      </c>
      <c r="C1304" s="1">
        <f>Tool!$E$13</f>
        <v>5.4808572546400471</v>
      </c>
      <c r="D1304" s="1">
        <f>Tool!$E$14</f>
        <v>4.3133318604447162</v>
      </c>
      <c r="E1304" s="1">
        <f>Tool!$E$15</f>
        <v>2.5387363045571067</v>
      </c>
    </row>
    <row r="1305" spans="1:5" x14ac:dyDescent="0.3">
      <c r="A1305">
        <v>1303</v>
      </c>
      <c r="B1305" s="1">
        <f>Tool!$E$12</f>
        <v>5.8960831264226528</v>
      </c>
      <c r="C1305" s="1">
        <f>Tool!$E$13</f>
        <v>5.4808572546400471</v>
      </c>
      <c r="D1305" s="1">
        <f>Tool!$E$14</f>
        <v>4.3133318604447162</v>
      </c>
      <c r="E1305" s="1">
        <f>Tool!$E$15</f>
        <v>2.5387363045571067</v>
      </c>
    </row>
    <row r="1306" spans="1:5" x14ac:dyDescent="0.3">
      <c r="A1306">
        <v>1304</v>
      </c>
      <c r="B1306" s="1">
        <f>Tool!$E$12</f>
        <v>5.8960831264226528</v>
      </c>
      <c r="C1306" s="1">
        <f>Tool!$E$13</f>
        <v>5.4808572546400471</v>
      </c>
      <c r="D1306" s="1">
        <f>Tool!$E$14</f>
        <v>4.3133318604447162</v>
      </c>
      <c r="E1306" s="1">
        <f>Tool!$E$15</f>
        <v>2.5387363045571067</v>
      </c>
    </row>
    <row r="1307" spans="1:5" x14ac:dyDescent="0.3">
      <c r="A1307">
        <v>1305</v>
      </c>
      <c r="B1307" s="1">
        <f>Tool!$E$12</f>
        <v>5.8960831264226528</v>
      </c>
      <c r="C1307" s="1">
        <f>Tool!$E$13</f>
        <v>5.4808572546400471</v>
      </c>
      <c r="D1307" s="1">
        <f>Tool!$E$14</f>
        <v>4.3133318604447162</v>
      </c>
      <c r="E1307" s="1">
        <f>Tool!$E$15</f>
        <v>2.5387363045571067</v>
      </c>
    </row>
    <row r="1308" spans="1:5" x14ac:dyDescent="0.3">
      <c r="A1308">
        <v>1306</v>
      </c>
      <c r="B1308" s="1">
        <f>Tool!$E$12</f>
        <v>5.8960831264226528</v>
      </c>
      <c r="C1308" s="1">
        <f>Tool!$E$13</f>
        <v>5.4808572546400471</v>
      </c>
      <c r="D1308" s="1">
        <f>Tool!$E$14</f>
        <v>4.3133318604447162</v>
      </c>
      <c r="E1308" s="1">
        <f>Tool!$E$15</f>
        <v>2.5387363045571067</v>
      </c>
    </row>
    <row r="1309" spans="1:5" x14ac:dyDescent="0.3">
      <c r="A1309">
        <v>1307</v>
      </c>
      <c r="B1309" s="1">
        <f>Tool!$E$12</f>
        <v>5.8960831264226528</v>
      </c>
      <c r="C1309" s="1">
        <f>Tool!$E$13</f>
        <v>5.4808572546400471</v>
      </c>
      <c r="D1309" s="1">
        <f>Tool!$E$14</f>
        <v>4.3133318604447162</v>
      </c>
      <c r="E1309" s="1">
        <f>Tool!$E$15</f>
        <v>2.5387363045571067</v>
      </c>
    </row>
    <row r="1310" spans="1:5" x14ac:dyDescent="0.3">
      <c r="A1310">
        <v>1308</v>
      </c>
      <c r="B1310" s="1">
        <f>Tool!$E$12</f>
        <v>5.8960831264226528</v>
      </c>
      <c r="C1310" s="1">
        <f>Tool!$E$13</f>
        <v>5.4808572546400471</v>
      </c>
      <c r="D1310" s="1">
        <f>Tool!$E$14</f>
        <v>4.3133318604447162</v>
      </c>
      <c r="E1310" s="1">
        <f>Tool!$E$15</f>
        <v>2.5387363045571067</v>
      </c>
    </row>
    <row r="1311" spans="1:5" x14ac:dyDescent="0.3">
      <c r="A1311">
        <v>1309</v>
      </c>
      <c r="B1311" s="1">
        <f>Tool!$E$12</f>
        <v>5.8960831264226528</v>
      </c>
      <c r="C1311" s="1">
        <f>Tool!$E$13</f>
        <v>5.4808572546400471</v>
      </c>
      <c r="D1311" s="1">
        <f>Tool!$E$14</f>
        <v>4.3133318604447162</v>
      </c>
      <c r="E1311" s="1">
        <f>Tool!$E$15</f>
        <v>2.5387363045571067</v>
      </c>
    </row>
    <row r="1312" spans="1:5" x14ac:dyDescent="0.3">
      <c r="A1312">
        <v>1310</v>
      </c>
      <c r="B1312" s="1">
        <f>Tool!$E$12</f>
        <v>5.8960831264226528</v>
      </c>
      <c r="C1312" s="1">
        <f>Tool!$E$13</f>
        <v>5.4808572546400471</v>
      </c>
      <c r="D1312" s="1">
        <f>Tool!$E$14</f>
        <v>4.3133318604447162</v>
      </c>
      <c r="E1312" s="1">
        <f>Tool!$E$15</f>
        <v>2.5387363045571067</v>
      </c>
    </row>
    <row r="1313" spans="1:5" x14ac:dyDescent="0.3">
      <c r="A1313">
        <v>1311</v>
      </c>
      <c r="B1313" s="1">
        <f>Tool!$E$12</f>
        <v>5.8960831264226528</v>
      </c>
      <c r="C1313" s="1">
        <f>Tool!$E$13</f>
        <v>5.4808572546400471</v>
      </c>
      <c r="D1313" s="1">
        <f>Tool!$E$14</f>
        <v>4.3133318604447162</v>
      </c>
      <c r="E1313" s="1">
        <f>Tool!$E$15</f>
        <v>2.5387363045571067</v>
      </c>
    </row>
    <row r="1314" spans="1:5" x14ac:dyDescent="0.3">
      <c r="A1314">
        <v>1312</v>
      </c>
      <c r="B1314" s="1">
        <f>Tool!$E$12</f>
        <v>5.8960831264226528</v>
      </c>
      <c r="C1314" s="1">
        <f>Tool!$E$13</f>
        <v>5.4808572546400471</v>
      </c>
      <c r="D1314" s="1">
        <f>Tool!$E$14</f>
        <v>4.3133318604447162</v>
      </c>
      <c r="E1314" s="1">
        <f>Tool!$E$15</f>
        <v>2.5387363045571067</v>
      </c>
    </row>
    <row r="1315" spans="1:5" x14ac:dyDescent="0.3">
      <c r="A1315">
        <v>1313</v>
      </c>
      <c r="B1315" s="1">
        <f>Tool!$E$12</f>
        <v>5.8960831264226528</v>
      </c>
      <c r="C1315" s="1">
        <f>Tool!$E$13</f>
        <v>5.4808572546400471</v>
      </c>
      <c r="D1315" s="1">
        <f>Tool!$E$14</f>
        <v>4.3133318604447162</v>
      </c>
      <c r="E1315" s="1">
        <f>Tool!$E$15</f>
        <v>2.5387363045571067</v>
      </c>
    </row>
    <row r="1316" spans="1:5" x14ac:dyDescent="0.3">
      <c r="A1316">
        <v>1314</v>
      </c>
      <c r="B1316" s="1">
        <f>Tool!$E$12</f>
        <v>5.8960831264226528</v>
      </c>
      <c r="C1316" s="1">
        <f>Tool!$E$13</f>
        <v>5.4808572546400471</v>
      </c>
      <c r="D1316" s="1">
        <f>Tool!$E$14</f>
        <v>4.3133318604447162</v>
      </c>
      <c r="E1316" s="1">
        <f>Tool!$E$15</f>
        <v>2.5387363045571067</v>
      </c>
    </row>
    <row r="1317" spans="1:5" x14ac:dyDescent="0.3">
      <c r="A1317">
        <v>1315</v>
      </c>
      <c r="B1317" s="1">
        <f>Tool!$E$12</f>
        <v>5.8960831264226528</v>
      </c>
      <c r="C1317" s="1">
        <f>Tool!$E$13</f>
        <v>5.4808572546400471</v>
      </c>
      <c r="D1317" s="1">
        <f>Tool!$E$14</f>
        <v>4.3133318604447162</v>
      </c>
      <c r="E1317" s="1">
        <f>Tool!$E$15</f>
        <v>2.5387363045571067</v>
      </c>
    </row>
    <row r="1318" spans="1:5" x14ac:dyDescent="0.3">
      <c r="A1318">
        <v>1316</v>
      </c>
      <c r="B1318" s="1">
        <f>Tool!$E$12</f>
        <v>5.8960831264226528</v>
      </c>
      <c r="C1318" s="1">
        <f>Tool!$E$13</f>
        <v>5.4808572546400471</v>
      </c>
      <c r="D1318" s="1">
        <f>Tool!$E$14</f>
        <v>4.3133318604447162</v>
      </c>
      <c r="E1318" s="1">
        <f>Tool!$E$15</f>
        <v>2.5387363045571067</v>
      </c>
    </row>
    <row r="1319" spans="1:5" x14ac:dyDescent="0.3">
      <c r="A1319">
        <v>1317</v>
      </c>
      <c r="B1319" s="1">
        <f>Tool!$E$12</f>
        <v>5.8960831264226528</v>
      </c>
      <c r="C1319" s="1">
        <f>Tool!$E$13</f>
        <v>5.4808572546400471</v>
      </c>
      <c r="D1319" s="1">
        <f>Tool!$E$14</f>
        <v>4.3133318604447162</v>
      </c>
      <c r="E1319" s="1">
        <f>Tool!$E$15</f>
        <v>2.5387363045571067</v>
      </c>
    </row>
    <row r="1320" spans="1:5" x14ac:dyDescent="0.3">
      <c r="A1320">
        <v>1318</v>
      </c>
      <c r="B1320" s="1">
        <f>Tool!$E$12</f>
        <v>5.8960831264226528</v>
      </c>
      <c r="C1320" s="1">
        <f>Tool!$E$13</f>
        <v>5.4808572546400471</v>
      </c>
      <c r="D1320" s="1">
        <f>Tool!$E$14</f>
        <v>4.3133318604447162</v>
      </c>
      <c r="E1320" s="1">
        <f>Tool!$E$15</f>
        <v>2.5387363045571067</v>
      </c>
    </row>
    <row r="1321" spans="1:5" x14ac:dyDescent="0.3">
      <c r="A1321">
        <v>1319</v>
      </c>
      <c r="B1321" s="1">
        <f>Tool!$E$12</f>
        <v>5.8960831264226528</v>
      </c>
      <c r="C1321" s="1">
        <f>Tool!$E$13</f>
        <v>5.4808572546400471</v>
      </c>
      <c r="D1321" s="1">
        <f>Tool!$E$14</f>
        <v>4.3133318604447162</v>
      </c>
      <c r="E1321" s="1">
        <f>Tool!$E$15</f>
        <v>2.5387363045571067</v>
      </c>
    </row>
    <row r="1322" spans="1:5" x14ac:dyDescent="0.3">
      <c r="A1322">
        <v>1320</v>
      </c>
      <c r="B1322" s="1">
        <f>Tool!$E$12</f>
        <v>5.8960831264226528</v>
      </c>
      <c r="C1322" s="1">
        <f>Tool!$E$13</f>
        <v>5.4808572546400471</v>
      </c>
      <c r="D1322" s="1">
        <f>Tool!$E$14</f>
        <v>4.3133318604447162</v>
      </c>
      <c r="E1322" s="1">
        <f>Tool!$E$15</f>
        <v>2.5387363045571067</v>
      </c>
    </row>
    <row r="1323" spans="1:5" x14ac:dyDescent="0.3">
      <c r="A1323">
        <v>1321</v>
      </c>
      <c r="B1323" s="1">
        <f>Tool!$E$12</f>
        <v>5.8960831264226528</v>
      </c>
      <c r="C1323" s="1">
        <f>Tool!$E$13</f>
        <v>5.4808572546400471</v>
      </c>
      <c r="D1323" s="1">
        <f>Tool!$E$14</f>
        <v>4.3133318604447162</v>
      </c>
      <c r="E1323" s="1">
        <f>Tool!$E$15</f>
        <v>2.5387363045571067</v>
      </c>
    </row>
    <row r="1324" spans="1:5" x14ac:dyDescent="0.3">
      <c r="A1324">
        <v>1322</v>
      </c>
      <c r="B1324" s="1">
        <f>Tool!$E$12</f>
        <v>5.8960831264226528</v>
      </c>
      <c r="C1324" s="1">
        <f>Tool!$E$13</f>
        <v>5.4808572546400471</v>
      </c>
      <c r="D1324" s="1">
        <f>Tool!$E$14</f>
        <v>4.3133318604447162</v>
      </c>
      <c r="E1324" s="1">
        <f>Tool!$E$15</f>
        <v>2.5387363045571067</v>
      </c>
    </row>
    <row r="1325" spans="1:5" x14ac:dyDescent="0.3">
      <c r="A1325">
        <v>1323</v>
      </c>
      <c r="B1325" s="1">
        <f>Tool!$E$12</f>
        <v>5.8960831264226528</v>
      </c>
      <c r="C1325" s="1">
        <f>Tool!$E$13</f>
        <v>5.4808572546400471</v>
      </c>
      <c r="D1325" s="1">
        <f>Tool!$E$14</f>
        <v>4.3133318604447162</v>
      </c>
      <c r="E1325" s="1">
        <f>Tool!$E$15</f>
        <v>2.5387363045571067</v>
      </c>
    </row>
    <row r="1326" spans="1:5" x14ac:dyDescent="0.3">
      <c r="A1326">
        <v>1324</v>
      </c>
      <c r="B1326" s="1">
        <f>Tool!$E$12</f>
        <v>5.8960831264226528</v>
      </c>
      <c r="C1326" s="1">
        <f>Tool!$E$13</f>
        <v>5.4808572546400471</v>
      </c>
      <c r="D1326" s="1">
        <f>Tool!$E$14</f>
        <v>4.3133318604447162</v>
      </c>
      <c r="E1326" s="1">
        <f>Tool!$E$15</f>
        <v>2.5387363045571067</v>
      </c>
    </row>
    <row r="1327" spans="1:5" x14ac:dyDescent="0.3">
      <c r="A1327">
        <v>1325</v>
      </c>
      <c r="B1327" s="1">
        <f>Tool!$E$12</f>
        <v>5.8960831264226528</v>
      </c>
      <c r="C1327" s="1">
        <f>Tool!$E$13</f>
        <v>5.4808572546400471</v>
      </c>
      <c r="D1327" s="1">
        <f>Tool!$E$14</f>
        <v>4.3133318604447162</v>
      </c>
      <c r="E1327" s="1">
        <f>Tool!$E$15</f>
        <v>2.5387363045571067</v>
      </c>
    </row>
    <row r="1328" spans="1:5" x14ac:dyDescent="0.3">
      <c r="A1328">
        <v>1326</v>
      </c>
      <c r="B1328" s="1">
        <f>Tool!$E$12</f>
        <v>5.8960831264226528</v>
      </c>
      <c r="C1328" s="1">
        <f>Tool!$E$13</f>
        <v>5.4808572546400471</v>
      </c>
      <c r="D1328" s="1">
        <f>Tool!$E$14</f>
        <v>4.3133318604447162</v>
      </c>
      <c r="E1328" s="1">
        <f>Tool!$E$15</f>
        <v>2.5387363045571067</v>
      </c>
    </row>
    <row r="1329" spans="1:5" x14ac:dyDescent="0.3">
      <c r="A1329">
        <v>1327</v>
      </c>
      <c r="B1329" s="1">
        <f>Tool!$E$12</f>
        <v>5.8960831264226528</v>
      </c>
      <c r="C1329" s="1">
        <f>Tool!$E$13</f>
        <v>5.4808572546400471</v>
      </c>
      <c r="D1329" s="1">
        <f>Tool!$E$14</f>
        <v>4.3133318604447162</v>
      </c>
      <c r="E1329" s="1">
        <f>Tool!$E$15</f>
        <v>2.5387363045571067</v>
      </c>
    </row>
    <row r="1330" spans="1:5" x14ac:dyDescent="0.3">
      <c r="A1330">
        <v>1328</v>
      </c>
      <c r="B1330" s="1">
        <f>Tool!$E$12</f>
        <v>5.8960831264226528</v>
      </c>
      <c r="C1330" s="1">
        <f>Tool!$E$13</f>
        <v>5.4808572546400471</v>
      </c>
      <c r="D1330" s="1">
        <f>Tool!$E$14</f>
        <v>4.3133318604447162</v>
      </c>
      <c r="E1330" s="1">
        <f>Tool!$E$15</f>
        <v>2.5387363045571067</v>
      </c>
    </row>
    <row r="1331" spans="1:5" x14ac:dyDescent="0.3">
      <c r="A1331">
        <v>1329</v>
      </c>
      <c r="B1331" s="1">
        <f>Tool!$E$12</f>
        <v>5.8960831264226528</v>
      </c>
      <c r="C1331" s="1">
        <f>Tool!$E$13</f>
        <v>5.4808572546400471</v>
      </c>
      <c r="D1331" s="1">
        <f>Tool!$E$14</f>
        <v>4.3133318604447162</v>
      </c>
      <c r="E1331" s="1">
        <f>Tool!$E$15</f>
        <v>2.5387363045571067</v>
      </c>
    </row>
    <row r="1332" spans="1:5" x14ac:dyDescent="0.3">
      <c r="A1332">
        <v>1330</v>
      </c>
      <c r="B1332" s="1">
        <f>Tool!$E$12</f>
        <v>5.8960831264226528</v>
      </c>
      <c r="C1332" s="1">
        <f>Tool!$E$13</f>
        <v>5.4808572546400471</v>
      </c>
      <c r="D1332" s="1">
        <f>Tool!$E$14</f>
        <v>4.3133318604447162</v>
      </c>
      <c r="E1332" s="1">
        <f>Tool!$E$15</f>
        <v>2.5387363045571067</v>
      </c>
    </row>
    <row r="1333" spans="1:5" x14ac:dyDescent="0.3">
      <c r="A1333">
        <v>1331</v>
      </c>
      <c r="B1333" s="1">
        <f>Tool!$E$12</f>
        <v>5.8960831264226528</v>
      </c>
      <c r="C1333" s="1">
        <f>Tool!$E$13</f>
        <v>5.4808572546400471</v>
      </c>
      <c r="D1333" s="1">
        <f>Tool!$E$14</f>
        <v>4.3133318604447162</v>
      </c>
      <c r="E1333" s="1">
        <f>Tool!$E$15</f>
        <v>2.5387363045571067</v>
      </c>
    </row>
    <row r="1334" spans="1:5" x14ac:dyDescent="0.3">
      <c r="A1334">
        <v>1332</v>
      </c>
      <c r="B1334" s="1">
        <f>Tool!$E$12</f>
        <v>5.8960831264226528</v>
      </c>
      <c r="C1334" s="1">
        <f>Tool!$E$13</f>
        <v>5.4808572546400471</v>
      </c>
      <c r="D1334" s="1">
        <f>Tool!$E$14</f>
        <v>4.3133318604447162</v>
      </c>
      <c r="E1334" s="1">
        <f>Tool!$E$15</f>
        <v>2.5387363045571067</v>
      </c>
    </row>
    <row r="1335" spans="1:5" x14ac:dyDescent="0.3">
      <c r="A1335">
        <v>1333</v>
      </c>
      <c r="B1335" s="1">
        <f>Tool!$E$12</f>
        <v>5.8960831264226528</v>
      </c>
      <c r="C1335" s="1">
        <f>Tool!$E$13</f>
        <v>5.4808572546400471</v>
      </c>
      <c r="D1335" s="1">
        <f>Tool!$E$14</f>
        <v>4.3133318604447162</v>
      </c>
      <c r="E1335" s="1">
        <f>Tool!$E$15</f>
        <v>2.5387363045571067</v>
      </c>
    </row>
    <row r="1336" spans="1:5" x14ac:dyDescent="0.3">
      <c r="A1336">
        <v>1334</v>
      </c>
      <c r="B1336" s="1">
        <f>Tool!$E$12</f>
        <v>5.8960831264226528</v>
      </c>
      <c r="C1336" s="1">
        <f>Tool!$E$13</f>
        <v>5.4808572546400471</v>
      </c>
      <c r="D1336" s="1">
        <f>Tool!$E$14</f>
        <v>4.3133318604447162</v>
      </c>
      <c r="E1336" s="1">
        <f>Tool!$E$15</f>
        <v>2.5387363045571067</v>
      </c>
    </row>
    <row r="1337" spans="1:5" x14ac:dyDescent="0.3">
      <c r="A1337">
        <v>1335</v>
      </c>
      <c r="B1337" s="1">
        <f>Tool!$E$12</f>
        <v>5.8960831264226528</v>
      </c>
      <c r="C1337" s="1">
        <f>Tool!$E$13</f>
        <v>5.4808572546400471</v>
      </c>
      <c r="D1337" s="1">
        <f>Tool!$E$14</f>
        <v>4.3133318604447162</v>
      </c>
      <c r="E1337" s="1">
        <f>Tool!$E$15</f>
        <v>2.5387363045571067</v>
      </c>
    </row>
    <row r="1338" spans="1:5" x14ac:dyDescent="0.3">
      <c r="A1338">
        <v>1336</v>
      </c>
      <c r="B1338" s="1">
        <f>Tool!$E$12</f>
        <v>5.8960831264226528</v>
      </c>
      <c r="C1338" s="1">
        <f>Tool!$E$13</f>
        <v>5.4808572546400471</v>
      </c>
      <c r="D1338" s="1">
        <f>Tool!$E$14</f>
        <v>4.3133318604447162</v>
      </c>
      <c r="E1338" s="1">
        <f>Tool!$E$15</f>
        <v>2.5387363045571067</v>
      </c>
    </row>
    <row r="1339" spans="1:5" x14ac:dyDescent="0.3">
      <c r="A1339">
        <v>1337</v>
      </c>
      <c r="B1339" s="1">
        <f>Tool!$E$12</f>
        <v>5.8960831264226528</v>
      </c>
      <c r="C1339" s="1">
        <f>Tool!$E$13</f>
        <v>5.4808572546400471</v>
      </c>
      <c r="D1339" s="1">
        <f>Tool!$E$14</f>
        <v>4.3133318604447162</v>
      </c>
      <c r="E1339" s="1">
        <f>Tool!$E$15</f>
        <v>2.5387363045571067</v>
      </c>
    </row>
    <row r="1340" spans="1:5" x14ac:dyDescent="0.3">
      <c r="A1340">
        <v>1338</v>
      </c>
      <c r="B1340" s="1">
        <f>Tool!$E$12</f>
        <v>5.8960831264226528</v>
      </c>
      <c r="C1340" s="1">
        <f>Tool!$E$13</f>
        <v>5.4808572546400471</v>
      </c>
      <c r="D1340" s="1">
        <f>Tool!$E$14</f>
        <v>4.3133318604447162</v>
      </c>
      <c r="E1340" s="1">
        <f>Tool!$E$15</f>
        <v>2.5387363045571067</v>
      </c>
    </row>
    <row r="1341" spans="1:5" x14ac:dyDescent="0.3">
      <c r="A1341">
        <v>1339</v>
      </c>
      <c r="B1341" s="1">
        <f>Tool!$E$12</f>
        <v>5.8960831264226528</v>
      </c>
      <c r="C1341" s="1">
        <f>Tool!$E$13</f>
        <v>5.4808572546400471</v>
      </c>
      <c r="D1341" s="1">
        <f>Tool!$E$14</f>
        <v>4.3133318604447162</v>
      </c>
      <c r="E1341" s="1">
        <f>Tool!$E$15</f>
        <v>2.5387363045571067</v>
      </c>
    </row>
    <row r="1342" spans="1:5" x14ac:dyDescent="0.3">
      <c r="A1342">
        <v>1340</v>
      </c>
      <c r="B1342" s="1">
        <f>Tool!$E$12</f>
        <v>5.8960831264226528</v>
      </c>
      <c r="C1342" s="1">
        <f>Tool!$E$13</f>
        <v>5.4808572546400471</v>
      </c>
      <c r="D1342" s="1">
        <f>Tool!$E$14</f>
        <v>4.3133318604447162</v>
      </c>
      <c r="E1342" s="1">
        <f>Tool!$E$15</f>
        <v>2.5387363045571067</v>
      </c>
    </row>
    <row r="1343" spans="1:5" x14ac:dyDescent="0.3">
      <c r="A1343">
        <v>1341</v>
      </c>
      <c r="B1343" s="1">
        <f>Tool!$E$12</f>
        <v>5.8960831264226528</v>
      </c>
      <c r="C1343" s="1">
        <f>Tool!$E$13</f>
        <v>5.4808572546400471</v>
      </c>
      <c r="D1343" s="1">
        <f>Tool!$E$14</f>
        <v>4.3133318604447162</v>
      </c>
      <c r="E1343" s="1">
        <f>Tool!$E$15</f>
        <v>2.5387363045571067</v>
      </c>
    </row>
    <row r="1344" spans="1:5" x14ac:dyDescent="0.3">
      <c r="A1344">
        <v>1342</v>
      </c>
      <c r="B1344" s="1">
        <f>Tool!$E$12</f>
        <v>5.8960831264226528</v>
      </c>
      <c r="C1344" s="1">
        <f>Tool!$E$13</f>
        <v>5.4808572546400471</v>
      </c>
      <c r="D1344" s="1">
        <f>Tool!$E$14</f>
        <v>4.3133318604447162</v>
      </c>
      <c r="E1344" s="1">
        <f>Tool!$E$15</f>
        <v>2.5387363045571067</v>
      </c>
    </row>
    <row r="1345" spans="1:5" x14ac:dyDescent="0.3">
      <c r="A1345">
        <v>1343</v>
      </c>
      <c r="B1345" s="1">
        <f>Tool!$E$12</f>
        <v>5.8960831264226528</v>
      </c>
      <c r="C1345" s="1">
        <f>Tool!$E$13</f>
        <v>5.4808572546400471</v>
      </c>
      <c r="D1345" s="1">
        <f>Tool!$E$14</f>
        <v>4.3133318604447162</v>
      </c>
      <c r="E1345" s="1">
        <f>Tool!$E$15</f>
        <v>2.5387363045571067</v>
      </c>
    </row>
    <row r="1346" spans="1:5" x14ac:dyDescent="0.3">
      <c r="A1346">
        <v>1344</v>
      </c>
      <c r="B1346" s="1">
        <f>Tool!$E$12</f>
        <v>5.8960831264226528</v>
      </c>
      <c r="C1346" s="1">
        <f>Tool!$E$13</f>
        <v>5.4808572546400471</v>
      </c>
      <c r="D1346" s="1">
        <f>Tool!$E$14</f>
        <v>4.3133318604447162</v>
      </c>
      <c r="E1346" s="1">
        <f>Tool!$E$15</f>
        <v>2.5387363045571067</v>
      </c>
    </row>
    <row r="1347" spans="1:5" x14ac:dyDescent="0.3">
      <c r="A1347">
        <v>1345</v>
      </c>
      <c r="B1347" s="1">
        <f>Tool!$E$12</f>
        <v>5.8960831264226528</v>
      </c>
      <c r="C1347" s="1">
        <f>Tool!$E$13</f>
        <v>5.4808572546400471</v>
      </c>
      <c r="D1347" s="1">
        <f>Tool!$E$14</f>
        <v>4.3133318604447162</v>
      </c>
      <c r="E1347" s="1">
        <f>Tool!$E$15</f>
        <v>2.5387363045571067</v>
      </c>
    </row>
    <row r="1348" spans="1:5" x14ac:dyDescent="0.3">
      <c r="A1348">
        <v>1346</v>
      </c>
      <c r="B1348" s="1">
        <f>Tool!$E$12</f>
        <v>5.8960831264226528</v>
      </c>
      <c r="C1348" s="1">
        <f>Tool!$E$13</f>
        <v>5.4808572546400471</v>
      </c>
      <c r="D1348" s="1">
        <f>Tool!$E$14</f>
        <v>4.3133318604447162</v>
      </c>
      <c r="E1348" s="1">
        <f>Tool!$E$15</f>
        <v>2.5387363045571067</v>
      </c>
    </row>
    <row r="1349" spans="1:5" x14ac:dyDescent="0.3">
      <c r="A1349">
        <v>1347</v>
      </c>
      <c r="B1349" s="1">
        <f>Tool!$E$12</f>
        <v>5.8960831264226528</v>
      </c>
      <c r="C1349" s="1">
        <f>Tool!$E$13</f>
        <v>5.4808572546400471</v>
      </c>
      <c r="D1349" s="1">
        <f>Tool!$E$14</f>
        <v>4.3133318604447162</v>
      </c>
      <c r="E1349" s="1">
        <f>Tool!$E$15</f>
        <v>2.5387363045571067</v>
      </c>
    </row>
    <row r="1350" spans="1:5" x14ac:dyDescent="0.3">
      <c r="A1350">
        <v>1348</v>
      </c>
      <c r="B1350" s="1">
        <f>Tool!$E$12</f>
        <v>5.8960831264226528</v>
      </c>
      <c r="C1350" s="1">
        <f>Tool!$E$13</f>
        <v>5.4808572546400471</v>
      </c>
      <c r="D1350" s="1">
        <f>Tool!$E$14</f>
        <v>4.3133318604447162</v>
      </c>
      <c r="E1350" s="1">
        <f>Tool!$E$15</f>
        <v>2.5387363045571067</v>
      </c>
    </row>
    <row r="1351" spans="1:5" x14ac:dyDescent="0.3">
      <c r="A1351">
        <v>1349</v>
      </c>
      <c r="B1351" s="1">
        <f>Tool!$E$12</f>
        <v>5.8960831264226528</v>
      </c>
      <c r="C1351" s="1">
        <f>Tool!$E$13</f>
        <v>5.4808572546400471</v>
      </c>
      <c r="D1351" s="1">
        <f>Tool!$E$14</f>
        <v>4.3133318604447162</v>
      </c>
      <c r="E1351" s="1">
        <f>Tool!$E$15</f>
        <v>2.5387363045571067</v>
      </c>
    </row>
    <row r="1352" spans="1:5" x14ac:dyDescent="0.3">
      <c r="A1352">
        <v>1350</v>
      </c>
      <c r="B1352" s="1">
        <f>Tool!$E$12</f>
        <v>5.8960831264226528</v>
      </c>
      <c r="C1352" s="1">
        <f>Tool!$E$13</f>
        <v>5.4808572546400471</v>
      </c>
      <c r="D1352" s="1">
        <f>Tool!$E$14</f>
        <v>4.3133318604447162</v>
      </c>
      <c r="E1352" s="1">
        <f>Tool!$E$15</f>
        <v>2.5387363045571067</v>
      </c>
    </row>
    <row r="1353" spans="1:5" x14ac:dyDescent="0.3">
      <c r="A1353">
        <v>1351</v>
      </c>
      <c r="B1353" s="1">
        <f>Tool!$E$12</f>
        <v>5.8960831264226528</v>
      </c>
      <c r="C1353" s="1">
        <f>Tool!$E$13</f>
        <v>5.4808572546400471</v>
      </c>
      <c r="D1353" s="1">
        <f>Tool!$E$14</f>
        <v>4.3133318604447162</v>
      </c>
      <c r="E1353" s="1">
        <f>Tool!$E$15</f>
        <v>2.5387363045571067</v>
      </c>
    </row>
    <row r="1354" spans="1:5" x14ac:dyDescent="0.3">
      <c r="A1354">
        <v>1352</v>
      </c>
      <c r="B1354" s="1">
        <f>Tool!$E$12</f>
        <v>5.8960831264226528</v>
      </c>
      <c r="C1354" s="1">
        <f>Tool!$E$13</f>
        <v>5.4808572546400471</v>
      </c>
      <c r="D1354" s="1">
        <f>Tool!$E$14</f>
        <v>4.3133318604447162</v>
      </c>
      <c r="E1354" s="1">
        <f>Tool!$E$15</f>
        <v>2.5387363045571067</v>
      </c>
    </row>
    <row r="1355" spans="1:5" x14ac:dyDescent="0.3">
      <c r="A1355">
        <v>1353</v>
      </c>
      <c r="B1355" s="1">
        <f>Tool!$E$12</f>
        <v>5.8960831264226528</v>
      </c>
      <c r="C1355" s="1">
        <f>Tool!$E$13</f>
        <v>5.4808572546400471</v>
      </c>
      <c r="D1355" s="1">
        <f>Tool!$E$14</f>
        <v>4.3133318604447162</v>
      </c>
      <c r="E1355" s="1">
        <f>Tool!$E$15</f>
        <v>2.5387363045571067</v>
      </c>
    </row>
    <row r="1356" spans="1:5" x14ac:dyDescent="0.3">
      <c r="A1356">
        <v>1354</v>
      </c>
      <c r="B1356" s="1">
        <f>Tool!$E$12</f>
        <v>5.8960831264226528</v>
      </c>
      <c r="C1356" s="1">
        <f>Tool!$E$13</f>
        <v>5.4808572546400471</v>
      </c>
      <c r="D1356" s="1">
        <f>Tool!$E$14</f>
        <v>4.3133318604447162</v>
      </c>
      <c r="E1356" s="1">
        <f>Tool!$E$15</f>
        <v>2.5387363045571067</v>
      </c>
    </row>
    <row r="1357" spans="1:5" x14ac:dyDescent="0.3">
      <c r="A1357">
        <v>1355</v>
      </c>
      <c r="B1357" s="1">
        <f>Tool!$E$12</f>
        <v>5.8960831264226528</v>
      </c>
      <c r="C1357" s="1">
        <f>Tool!$E$13</f>
        <v>5.4808572546400471</v>
      </c>
      <c r="D1357" s="1">
        <f>Tool!$E$14</f>
        <v>4.3133318604447162</v>
      </c>
      <c r="E1357" s="1">
        <f>Tool!$E$15</f>
        <v>2.5387363045571067</v>
      </c>
    </row>
    <row r="1358" spans="1:5" x14ac:dyDescent="0.3">
      <c r="A1358">
        <v>1356</v>
      </c>
      <c r="B1358" s="1">
        <f>Tool!$E$12</f>
        <v>5.8960831264226528</v>
      </c>
      <c r="C1358" s="1">
        <f>Tool!$E$13</f>
        <v>5.4808572546400471</v>
      </c>
      <c r="D1358" s="1">
        <f>Tool!$E$14</f>
        <v>4.3133318604447162</v>
      </c>
      <c r="E1358" s="1">
        <f>Tool!$E$15</f>
        <v>2.5387363045571067</v>
      </c>
    </row>
    <row r="1359" spans="1:5" x14ac:dyDescent="0.3">
      <c r="A1359">
        <v>1357</v>
      </c>
      <c r="B1359" s="1">
        <f>Tool!$E$12</f>
        <v>5.8960831264226528</v>
      </c>
      <c r="C1359" s="1">
        <f>Tool!$E$13</f>
        <v>5.4808572546400471</v>
      </c>
      <c r="D1359" s="1">
        <f>Tool!$E$14</f>
        <v>4.3133318604447162</v>
      </c>
      <c r="E1359" s="1">
        <f>Tool!$E$15</f>
        <v>2.5387363045571067</v>
      </c>
    </row>
    <row r="1360" spans="1:5" x14ac:dyDescent="0.3">
      <c r="A1360">
        <v>1358</v>
      </c>
      <c r="B1360" s="1">
        <f>Tool!$E$12</f>
        <v>5.8960831264226528</v>
      </c>
      <c r="C1360" s="1">
        <f>Tool!$E$13</f>
        <v>5.4808572546400471</v>
      </c>
      <c r="D1360" s="1">
        <f>Tool!$E$14</f>
        <v>4.3133318604447162</v>
      </c>
      <c r="E1360" s="1">
        <f>Tool!$E$15</f>
        <v>2.5387363045571067</v>
      </c>
    </row>
    <row r="1361" spans="1:5" x14ac:dyDescent="0.3">
      <c r="A1361">
        <v>1359</v>
      </c>
      <c r="B1361" s="1">
        <f>Tool!$E$12</f>
        <v>5.8960831264226528</v>
      </c>
      <c r="C1361" s="1">
        <f>Tool!$E$13</f>
        <v>5.4808572546400471</v>
      </c>
      <c r="D1361" s="1">
        <f>Tool!$E$14</f>
        <v>4.3133318604447162</v>
      </c>
      <c r="E1361" s="1">
        <f>Tool!$E$15</f>
        <v>2.5387363045571067</v>
      </c>
    </row>
    <row r="1362" spans="1:5" x14ac:dyDescent="0.3">
      <c r="A1362">
        <v>1360</v>
      </c>
      <c r="B1362" s="1">
        <f>Tool!$E$12</f>
        <v>5.8960831264226528</v>
      </c>
      <c r="C1362" s="1">
        <f>Tool!$E$13</f>
        <v>5.4808572546400471</v>
      </c>
      <c r="D1362" s="1">
        <f>Tool!$E$14</f>
        <v>4.3133318604447162</v>
      </c>
      <c r="E1362" s="1">
        <f>Tool!$E$15</f>
        <v>2.5387363045571067</v>
      </c>
    </row>
    <row r="1363" spans="1:5" x14ac:dyDescent="0.3">
      <c r="A1363">
        <v>1361</v>
      </c>
      <c r="B1363" s="1">
        <f>Tool!$E$12</f>
        <v>5.8960831264226528</v>
      </c>
      <c r="C1363" s="1">
        <f>Tool!$E$13</f>
        <v>5.4808572546400471</v>
      </c>
      <c r="D1363" s="1">
        <f>Tool!$E$14</f>
        <v>4.3133318604447162</v>
      </c>
      <c r="E1363" s="1">
        <f>Tool!$E$15</f>
        <v>2.5387363045571067</v>
      </c>
    </row>
    <row r="1364" spans="1:5" x14ac:dyDescent="0.3">
      <c r="A1364">
        <v>1362</v>
      </c>
      <c r="B1364" s="1">
        <f>Tool!$E$12</f>
        <v>5.8960831264226528</v>
      </c>
      <c r="C1364" s="1">
        <f>Tool!$E$13</f>
        <v>5.4808572546400471</v>
      </c>
      <c r="D1364" s="1">
        <f>Tool!$E$14</f>
        <v>4.3133318604447162</v>
      </c>
      <c r="E1364" s="1">
        <f>Tool!$E$15</f>
        <v>2.5387363045571067</v>
      </c>
    </row>
    <row r="1365" spans="1:5" x14ac:dyDescent="0.3">
      <c r="A1365">
        <v>1363</v>
      </c>
      <c r="B1365" s="1">
        <f>Tool!$E$12</f>
        <v>5.8960831264226528</v>
      </c>
      <c r="C1365" s="1">
        <f>Tool!$E$13</f>
        <v>5.4808572546400471</v>
      </c>
      <c r="D1365" s="1">
        <f>Tool!$E$14</f>
        <v>4.3133318604447162</v>
      </c>
      <c r="E1365" s="1">
        <f>Tool!$E$15</f>
        <v>2.5387363045571067</v>
      </c>
    </row>
    <row r="1366" spans="1:5" x14ac:dyDescent="0.3">
      <c r="A1366">
        <v>1364</v>
      </c>
      <c r="B1366" s="1">
        <f>Tool!$E$12</f>
        <v>5.8960831264226528</v>
      </c>
      <c r="C1366" s="1">
        <f>Tool!$E$13</f>
        <v>5.4808572546400471</v>
      </c>
      <c r="D1366" s="1">
        <f>Tool!$E$14</f>
        <v>4.3133318604447162</v>
      </c>
      <c r="E1366" s="1">
        <f>Tool!$E$15</f>
        <v>2.5387363045571067</v>
      </c>
    </row>
    <row r="1367" spans="1:5" x14ac:dyDescent="0.3">
      <c r="A1367">
        <v>1365</v>
      </c>
      <c r="B1367" s="1">
        <f>Tool!$E$12</f>
        <v>5.8960831264226528</v>
      </c>
      <c r="C1367" s="1">
        <f>Tool!$E$13</f>
        <v>5.4808572546400471</v>
      </c>
      <c r="D1367" s="1">
        <f>Tool!$E$14</f>
        <v>4.3133318604447162</v>
      </c>
      <c r="E1367" s="1">
        <f>Tool!$E$15</f>
        <v>2.5387363045571067</v>
      </c>
    </row>
    <row r="1368" spans="1:5" x14ac:dyDescent="0.3">
      <c r="A1368">
        <v>1366</v>
      </c>
      <c r="B1368" s="1">
        <f>Tool!$E$12</f>
        <v>5.8960831264226528</v>
      </c>
      <c r="C1368" s="1">
        <f>Tool!$E$13</f>
        <v>5.4808572546400471</v>
      </c>
      <c r="D1368" s="1">
        <f>Tool!$E$14</f>
        <v>4.3133318604447162</v>
      </c>
      <c r="E1368" s="1">
        <f>Tool!$E$15</f>
        <v>2.5387363045571067</v>
      </c>
    </row>
    <row r="1369" spans="1:5" x14ac:dyDescent="0.3">
      <c r="A1369">
        <v>1367</v>
      </c>
      <c r="B1369" s="1">
        <f>Tool!$E$12</f>
        <v>5.8960831264226528</v>
      </c>
      <c r="C1369" s="1">
        <f>Tool!$E$13</f>
        <v>5.4808572546400471</v>
      </c>
      <c r="D1369" s="1">
        <f>Tool!$E$14</f>
        <v>4.3133318604447162</v>
      </c>
      <c r="E1369" s="1">
        <f>Tool!$E$15</f>
        <v>2.5387363045571067</v>
      </c>
    </row>
    <row r="1370" spans="1:5" x14ac:dyDescent="0.3">
      <c r="A1370">
        <v>1368</v>
      </c>
      <c r="B1370" s="1">
        <f>Tool!$E$12</f>
        <v>5.8960831264226528</v>
      </c>
      <c r="C1370" s="1">
        <f>Tool!$E$13</f>
        <v>5.4808572546400471</v>
      </c>
      <c r="D1370" s="1">
        <f>Tool!$E$14</f>
        <v>4.3133318604447162</v>
      </c>
      <c r="E1370" s="1">
        <f>Tool!$E$15</f>
        <v>2.5387363045571067</v>
      </c>
    </row>
    <row r="1371" spans="1:5" x14ac:dyDescent="0.3">
      <c r="A1371">
        <v>1369</v>
      </c>
      <c r="B1371" s="1">
        <f>Tool!$E$12</f>
        <v>5.8960831264226528</v>
      </c>
      <c r="C1371" s="1">
        <f>Tool!$E$13</f>
        <v>5.4808572546400471</v>
      </c>
      <c r="D1371" s="1">
        <f>Tool!$E$14</f>
        <v>4.3133318604447162</v>
      </c>
      <c r="E1371" s="1">
        <f>Tool!$E$15</f>
        <v>2.5387363045571067</v>
      </c>
    </row>
    <row r="1372" spans="1:5" x14ac:dyDescent="0.3">
      <c r="A1372">
        <v>1370</v>
      </c>
      <c r="B1372" s="1">
        <f>Tool!$E$12</f>
        <v>5.8960831264226528</v>
      </c>
      <c r="C1372" s="1">
        <f>Tool!$E$13</f>
        <v>5.4808572546400471</v>
      </c>
      <c r="D1372" s="1">
        <f>Tool!$E$14</f>
        <v>4.3133318604447162</v>
      </c>
      <c r="E1372" s="1">
        <f>Tool!$E$15</f>
        <v>2.5387363045571067</v>
      </c>
    </row>
    <row r="1373" spans="1:5" x14ac:dyDescent="0.3">
      <c r="A1373">
        <v>1371</v>
      </c>
      <c r="B1373" s="1">
        <f>Tool!$E$12</f>
        <v>5.8960831264226528</v>
      </c>
      <c r="C1373" s="1">
        <f>Tool!$E$13</f>
        <v>5.4808572546400471</v>
      </c>
      <c r="D1373" s="1">
        <f>Tool!$E$14</f>
        <v>4.3133318604447162</v>
      </c>
      <c r="E1373" s="1">
        <f>Tool!$E$15</f>
        <v>2.5387363045571067</v>
      </c>
    </row>
    <row r="1374" spans="1:5" x14ac:dyDescent="0.3">
      <c r="A1374">
        <v>1372</v>
      </c>
      <c r="B1374" s="1">
        <f>Tool!$E$12</f>
        <v>5.8960831264226528</v>
      </c>
      <c r="C1374" s="1">
        <f>Tool!$E$13</f>
        <v>5.4808572546400471</v>
      </c>
      <c r="D1374" s="1">
        <f>Tool!$E$14</f>
        <v>4.3133318604447162</v>
      </c>
      <c r="E1374" s="1">
        <f>Tool!$E$15</f>
        <v>2.5387363045571067</v>
      </c>
    </row>
    <row r="1375" spans="1:5" x14ac:dyDescent="0.3">
      <c r="A1375">
        <v>1373</v>
      </c>
      <c r="B1375" s="1">
        <f>Tool!$E$12</f>
        <v>5.8960831264226528</v>
      </c>
      <c r="C1375" s="1">
        <f>Tool!$E$13</f>
        <v>5.4808572546400471</v>
      </c>
      <c r="D1375" s="1">
        <f>Tool!$E$14</f>
        <v>4.3133318604447162</v>
      </c>
      <c r="E1375" s="1">
        <f>Tool!$E$15</f>
        <v>2.5387363045571067</v>
      </c>
    </row>
    <row r="1376" spans="1:5" x14ac:dyDescent="0.3">
      <c r="A1376">
        <v>1374</v>
      </c>
      <c r="B1376" s="1">
        <f>Tool!$E$12</f>
        <v>5.8960831264226528</v>
      </c>
      <c r="C1376" s="1">
        <f>Tool!$E$13</f>
        <v>5.4808572546400471</v>
      </c>
      <c r="D1376" s="1">
        <f>Tool!$E$14</f>
        <v>4.3133318604447162</v>
      </c>
      <c r="E1376" s="1">
        <f>Tool!$E$15</f>
        <v>2.5387363045571067</v>
      </c>
    </row>
    <row r="1377" spans="1:5" x14ac:dyDescent="0.3">
      <c r="A1377">
        <v>1375</v>
      </c>
      <c r="B1377" s="1">
        <f>Tool!$E$12</f>
        <v>5.8960831264226528</v>
      </c>
      <c r="C1377" s="1">
        <f>Tool!$E$13</f>
        <v>5.4808572546400471</v>
      </c>
      <c r="D1377" s="1">
        <f>Tool!$E$14</f>
        <v>4.3133318604447162</v>
      </c>
      <c r="E1377" s="1">
        <f>Tool!$E$15</f>
        <v>2.5387363045571067</v>
      </c>
    </row>
    <row r="1378" spans="1:5" x14ac:dyDescent="0.3">
      <c r="A1378">
        <v>1376</v>
      </c>
      <c r="B1378" s="1">
        <f>Tool!$E$12</f>
        <v>5.8960831264226528</v>
      </c>
      <c r="C1378" s="1">
        <f>Tool!$E$13</f>
        <v>5.4808572546400471</v>
      </c>
      <c r="D1378" s="1">
        <f>Tool!$E$14</f>
        <v>4.3133318604447162</v>
      </c>
      <c r="E1378" s="1">
        <f>Tool!$E$15</f>
        <v>2.5387363045571067</v>
      </c>
    </row>
    <row r="1379" spans="1:5" x14ac:dyDescent="0.3">
      <c r="A1379">
        <v>1377</v>
      </c>
      <c r="B1379" s="1">
        <f>Tool!$E$12</f>
        <v>5.8960831264226528</v>
      </c>
      <c r="C1379" s="1">
        <f>Tool!$E$13</f>
        <v>5.4808572546400471</v>
      </c>
      <c r="D1379" s="1">
        <f>Tool!$E$14</f>
        <v>4.3133318604447162</v>
      </c>
      <c r="E1379" s="1">
        <f>Tool!$E$15</f>
        <v>2.5387363045571067</v>
      </c>
    </row>
    <row r="1380" spans="1:5" x14ac:dyDescent="0.3">
      <c r="A1380">
        <v>1378</v>
      </c>
      <c r="B1380" s="1">
        <f>Tool!$E$12</f>
        <v>5.8960831264226528</v>
      </c>
      <c r="C1380" s="1">
        <f>Tool!$E$13</f>
        <v>5.4808572546400471</v>
      </c>
      <c r="D1380" s="1">
        <f>Tool!$E$14</f>
        <v>4.3133318604447162</v>
      </c>
      <c r="E1380" s="1">
        <f>Tool!$E$15</f>
        <v>2.5387363045571067</v>
      </c>
    </row>
    <row r="1381" spans="1:5" x14ac:dyDescent="0.3">
      <c r="A1381">
        <v>1379</v>
      </c>
      <c r="B1381" s="1">
        <f>Tool!$E$12</f>
        <v>5.8960831264226528</v>
      </c>
      <c r="C1381" s="1">
        <f>Tool!$E$13</f>
        <v>5.4808572546400471</v>
      </c>
      <c r="D1381" s="1">
        <f>Tool!$E$14</f>
        <v>4.3133318604447162</v>
      </c>
      <c r="E1381" s="1">
        <f>Tool!$E$15</f>
        <v>2.5387363045571067</v>
      </c>
    </row>
    <row r="1382" spans="1:5" x14ac:dyDescent="0.3">
      <c r="A1382">
        <v>1380</v>
      </c>
      <c r="B1382" s="1">
        <f>Tool!$E$12</f>
        <v>5.8960831264226528</v>
      </c>
      <c r="C1382" s="1">
        <f>Tool!$E$13</f>
        <v>5.4808572546400471</v>
      </c>
      <c r="D1382" s="1">
        <f>Tool!$E$14</f>
        <v>4.3133318604447162</v>
      </c>
      <c r="E1382" s="1">
        <f>Tool!$E$15</f>
        <v>2.5387363045571067</v>
      </c>
    </row>
    <row r="1383" spans="1:5" x14ac:dyDescent="0.3">
      <c r="A1383">
        <v>1381</v>
      </c>
      <c r="B1383" s="1">
        <f>Tool!$E$12</f>
        <v>5.8960831264226528</v>
      </c>
      <c r="C1383" s="1">
        <f>Tool!$E$13</f>
        <v>5.4808572546400471</v>
      </c>
      <c r="D1383" s="1">
        <f>Tool!$E$14</f>
        <v>4.3133318604447162</v>
      </c>
      <c r="E1383" s="1">
        <f>Tool!$E$15</f>
        <v>2.5387363045571067</v>
      </c>
    </row>
    <row r="1384" spans="1:5" x14ac:dyDescent="0.3">
      <c r="A1384">
        <v>1382</v>
      </c>
      <c r="B1384" s="1">
        <f>Tool!$E$12</f>
        <v>5.8960831264226528</v>
      </c>
      <c r="C1384" s="1">
        <f>Tool!$E$13</f>
        <v>5.4808572546400471</v>
      </c>
      <c r="D1384" s="1">
        <f>Tool!$E$14</f>
        <v>4.3133318604447162</v>
      </c>
      <c r="E1384" s="1">
        <f>Tool!$E$15</f>
        <v>2.5387363045571067</v>
      </c>
    </row>
    <row r="1385" spans="1:5" x14ac:dyDescent="0.3">
      <c r="A1385">
        <v>1383</v>
      </c>
      <c r="B1385" s="1">
        <f>Tool!$E$12</f>
        <v>5.8960831264226528</v>
      </c>
      <c r="C1385" s="1">
        <f>Tool!$E$13</f>
        <v>5.4808572546400471</v>
      </c>
      <c r="D1385" s="1">
        <f>Tool!$E$14</f>
        <v>4.3133318604447162</v>
      </c>
      <c r="E1385" s="1">
        <f>Tool!$E$15</f>
        <v>2.5387363045571067</v>
      </c>
    </row>
    <row r="1386" spans="1:5" x14ac:dyDescent="0.3">
      <c r="A1386">
        <v>1384</v>
      </c>
      <c r="B1386" s="1">
        <f>Tool!$E$12</f>
        <v>5.8960831264226528</v>
      </c>
      <c r="C1386" s="1">
        <f>Tool!$E$13</f>
        <v>5.4808572546400471</v>
      </c>
      <c r="D1386" s="1">
        <f>Tool!$E$14</f>
        <v>4.3133318604447162</v>
      </c>
      <c r="E1386" s="1">
        <f>Tool!$E$15</f>
        <v>2.5387363045571067</v>
      </c>
    </row>
    <row r="1387" spans="1:5" x14ac:dyDescent="0.3">
      <c r="A1387">
        <v>1385</v>
      </c>
      <c r="B1387" s="1">
        <f>Tool!$E$12</f>
        <v>5.8960831264226528</v>
      </c>
      <c r="C1387" s="1">
        <f>Tool!$E$13</f>
        <v>5.4808572546400471</v>
      </c>
      <c r="D1387" s="1">
        <f>Tool!$E$14</f>
        <v>4.3133318604447162</v>
      </c>
      <c r="E1387" s="1">
        <f>Tool!$E$15</f>
        <v>2.5387363045571067</v>
      </c>
    </row>
    <row r="1388" spans="1:5" x14ac:dyDescent="0.3">
      <c r="A1388">
        <v>1386</v>
      </c>
      <c r="B1388" s="1">
        <f>Tool!$E$12</f>
        <v>5.8960831264226528</v>
      </c>
      <c r="C1388" s="1">
        <f>Tool!$E$13</f>
        <v>5.4808572546400471</v>
      </c>
      <c r="D1388" s="1">
        <f>Tool!$E$14</f>
        <v>4.3133318604447162</v>
      </c>
      <c r="E1388" s="1">
        <f>Tool!$E$15</f>
        <v>2.5387363045571067</v>
      </c>
    </row>
    <row r="1389" spans="1:5" x14ac:dyDescent="0.3">
      <c r="A1389">
        <v>1387</v>
      </c>
      <c r="B1389" s="1">
        <f>Tool!$E$12</f>
        <v>5.8960831264226528</v>
      </c>
      <c r="C1389" s="1">
        <f>Tool!$E$13</f>
        <v>5.4808572546400471</v>
      </c>
      <c r="D1389" s="1">
        <f>Tool!$E$14</f>
        <v>4.3133318604447162</v>
      </c>
      <c r="E1389" s="1">
        <f>Tool!$E$15</f>
        <v>2.5387363045571067</v>
      </c>
    </row>
    <row r="1390" spans="1:5" x14ac:dyDescent="0.3">
      <c r="A1390">
        <v>1388</v>
      </c>
      <c r="B1390" s="1">
        <f>Tool!$E$12</f>
        <v>5.8960831264226528</v>
      </c>
      <c r="C1390" s="1">
        <f>Tool!$E$13</f>
        <v>5.4808572546400471</v>
      </c>
      <c r="D1390" s="1">
        <f>Tool!$E$14</f>
        <v>4.3133318604447162</v>
      </c>
      <c r="E1390" s="1">
        <f>Tool!$E$15</f>
        <v>2.5387363045571067</v>
      </c>
    </row>
    <row r="1391" spans="1:5" x14ac:dyDescent="0.3">
      <c r="A1391">
        <v>1389</v>
      </c>
      <c r="B1391" s="1">
        <f>Tool!$E$12</f>
        <v>5.8960831264226528</v>
      </c>
      <c r="C1391" s="1">
        <f>Tool!$E$13</f>
        <v>5.4808572546400471</v>
      </c>
      <c r="D1391" s="1">
        <f>Tool!$E$14</f>
        <v>4.3133318604447162</v>
      </c>
      <c r="E1391" s="1">
        <f>Tool!$E$15</f>
        <v>2.5387363045571067</v>
      </c>
    </row>
    <row r="1392" spans="1:5" x14ac:dyDescent="0.3">
      <c r="A1392">
        <v>1390</v>
      </c>
      <c r="B1392" s="1">
        <f>Tool!$E$12</f>
        <v>5.8960831264226528</v>
      </c>
      <c r="C1392" s="1">
        <f>Tool!$E$13</f>
        <v>5.4808572546400471</v>
      </c>
      <c r="D1392" s="1">
        <f>Tool!$E$14</f>
        <v>4.3133318604447162</v>
      </c>
      <c r="E1392" s="1">
        <f>Tool!$E$15</f>
        <v>2.5387363045571067</v>
      </c>
    </row>
    <row r="1393" spans="1:5" x14ac:dyDescent="0.3">
      <c r="A1393">
        <v>1391</v>
      </c>
      <c r="B1393" s="1">
        <f>Tool!$E$12</f>
        <v>5.8960831264226528</v>
      </c>
      <c r="C1393" s="1">
        <f>Tool!$E$13</f>
        <v>5.4808572546400471</v>
      </c>
      <c r="D1393" s="1">
        <f>Tool!$E$14</f>
        <v>4.3133318604447162</v>
      </c>
      <c r="E1393" s="1">
        <f>Tool!$E$15</f>
        <v>2.5387363045571067</v>
      </c>
    </row>
    <row r="1394" spans="1:5" x14ac:dyDescent="0.3">
      <c r="A1394">
        <v>1392</v>
      </c>
      <c r="B1394" s="1">
        <f>Tool!$E$12</f>
        <v>5.8960831264226528</v>
      </c>
      <c r="C1394" s="1">
        <f>Tool!$E$13</f>
        <v>5.4808572546400471</v>
      </c>
      <c r="D1394" s="1">
        <f>Tool!$E$14</f>
        <v>4.3133318604447162</v>
      </c>
      <c r="E1394" s="1">
        <f>Tool!$E$15</f>
        <v>2.5387363045571067</v>
      </c>
    </row>
    <row r="1395" spans="1:5" x14ac:dyDescent="0.3">
      <c r="A1395">
        <v>1393</v>
      </c>
      <c r="B1395" s="1">
        <f>Tool!$E$12</f>
        <v>5.8960831264226528</v>
      </c>
      <c r="C1395" s="1">
        <f>Tool!$E$13</f>
        <v>5.4808572546400471</v>
      </c>
      <c r="D1395" s="1">
        <f>Tool!$E$14</f>
        <v>4.3133318604447162</v>
      </c>
      <c r="E1395" s="1">
        <f>Tool!$E$15</f>
        <v>2.5387363045571067</v>
      </c>
    </row>
    <row r="1396" spans="1:5" x14ac:dyDescent="0.3">
      <c r="A1396">
        <v>1394</v>
      </c>
      <c r="B1396" s="1">
        <f>Tool!$E$12</f>
        <v>5.8960831264226528</v>
      </c>
      <c r="C1396" s="1">
        <f>Tool!$E$13</f>
        <v>5.4808572546400471</v>
      </c>
      <c r="D1396" s="1">
        <f>Tool!$E$14</f>
        <v>4.3133318604447162</v>
      </c>
      <c r="E1396" s="1">
        <f>Tool!$E$15</f>
        <v>2.5387363045571067</v>
      </c>
    </row>
    <row r="1397" spans="1:5" x14ac:dyDescent="0.3">
      <c r="A1397">
        <v>1395</v>
      </c>
      <c r="B1397" s="1">
        <f>Tool!$E$12</f>
        <v>5.8960831264226528</v>
      </c>
      <c r="C1397" s="1">
        <f>Tool!$E$13</f>
        <v>5.4808572546400471</v>
      </c>
      <c r="D1397" s="1">
        <f>Tool!$E$14</f>
        <v>4.3133318604447162</v>
      </c>
      <c r="E1397" s="1">
        <f>Tool!$E$15</f>
        <v>2.5387363045571067</v>
      </c>
    </row>
    <row r="1398" spans="1:5" x14ac:dyDescent="0.3">
      <c r="A1398">
        <v>1396</v>
      </c>
      <c r="B1398" s="1">
        <f>Tool!$E$12</f>
        <v>5.8960831264226528</v>
      </c>
      <c r="C1398" s="1">
        <f>Tool!$E$13</f>
        <v>5.4808572546400471</v>
      </c>
      <c r="D1398" s="1">
        <f>Tool!$E$14</f>
        <v>4.3133318604447162</v>
      </c>
      <c r="E1398" s="1">
        <f>Tool!$E$15</f>
        <v>2.5387363045571067</v>
      </c>
    </row>
    <row r="1399" spans="1:5" x14ac:dyDescent="0.3">
      <c r="A1399">
        <v>1397</v>
      </c>
      <c r="B1399" s="1">
        <f>Tool!$E$12</f>
        <v>5.8960831264226528</v>
      </c>
      <c r="C1399" s="1">
        <f>Tool!$E$13</f>
        <v>5.4808572546400471</v>
      </c>
      <c r="D1399" s="1">
        <f>Tool!$E$14</f>
        <v>4.3133318604447162</v>
      </c>
      <c r="E1399" s="1">
        <f>Tool!$E$15</f>
        <v>2.5387363045571067</v>
      </c>
    </row>
    <row r="1400" spans="1:5" x14ac:dyDescent="0.3">
      <c r="A1400">
        <v>1398</v>
      </c>
      <c r="B1400" s="1">
        <f>Tool!$E$12</f>
        <v>5.8960831264226528</v>
      </c>
      <c r="C1400" s="1">
        <f>Tool!$E$13</f>
        <v>5.4808572546400471</v>
      </c>
      <c r="D1400" s="1">
        <f>Tool!$E$14</f>
        <v>4.3133318604447162</v>
      </c>
      <c r="E1400" s="1">
        <f>Tool!$E$15</f>
        <v>2.5387363045571067</v>
      </c>
    </row>
    <row r="1401" spans="1:5" x14ac:dyDescent="0.3">
      <c r="A1401">
        <v>1399</v>
      </c>
      <c r="B1401" s="1">
        <f>Tool!$E$12</f>
        <v>5.8960831264226528</v>
      </c>
      <c r="C1401" s="1">
        <f>Tool!$E$13</f>
        <v>5.4808572546400471</v>
      </c>
      <c r="D1401" s="1">
        <f>Tool!$E$14</f>
        <v>4.3133318604447162</v>
      </c>
      <c r="E1401" s="1">
        <f>Tool!$E$15</f>
        <v>2.5387363045571067</v>
      </c>
    </row>
    <row r="1402" spans="1:5" x14ac:dyDescent="0.3">
      <c r="A1402">
        <v>1400</v>
      </c>
      <c r="B1402" s="1">
        <f>Tool!$E$12</f>
        <v>5.8960831264226528</v>
      </c>
      <c r="C1402" s="1">
        <f>Tool!$E$13</f>
        <v>5.4808572546400471</v>
      </c>
      <c r="D1402" s="1">
        <f>Tool!$E$14</f>
        <v>4.3133318604447162</v>
      </c>
      <c r="E1402" s="1">
        <f>Tool!$E$15</f>
        <v>2.5387363045571067</v>
      </c>
    </row>
    <row r="1403" spans="1:5" x14ac:dyDescent="0.3">
      <c r="A1403">
        <v>1401</v>
      </c>
      <c r="B1403" s="1">
        <f>Tool!$E$12</f>
        <v>5.8960831264226528</v>
      </c>
      <c r="C1403" s="1">
        <f>Tool!$E$13</f>
        <v>5.4808572546400471</v>
      </c>
      <c r="D1403" s="1">
        <f>Tool!$E$14</f>
        <v>4.3133318604447162</v>
      </c>
      <c r="E1403" s="1">
        <f>Tool!$E$15</f>
        <v>2.5387363045571067</v>
      </c>
    </row>
    <row r="1404" spans="1:5" x14ac:dyDescent="0.3">
      <c r="A1404">
        <v>1402</v>
      </c>
      <c r="B1404" s="1">
        <f>Tool!$E$12</f>
        <v>5.8960831264226528</v>
      </c>
      <c r="C1404" s="1">
        <f>Tool!$E$13</f>
        <v>5.4808572546400471</v>
      </c>
      <c r="D1404" s="1">
        <f>Tool!$E$14</f>
        <v>4.3133318604447162</v>
      </c>
      <c r="E1404" s="1">
        <f>Tool!$E$15</f>
        <v>2.5387363045571067</v>
      </c>
    </row>
    <row r="1405" spans="1:5" x14ac:dyDescent="0.3">
      <c r="A1405">
        <v>1403</v>
      </c>
      <c r="B1405" s="1">
        <f>Tool!$E$12</f>
        <v>5.8960831264226528</v>
      </c>
      <c r="C1405" s="1">
        <f>Tool!$E$13</f>
        <v>5.4808572546400471</v>
      </c>
      <c r="D1405" s="1">
        <f>Tool!$E$14</f>
        <v>4.3133318604447162</v>
      </c>
      <c r="E1405" s="1">
        <f>Tool!$E$15</f>
        <v>2.5387363045571067</v>
      </c>
    </row>
    <row r="1406" spans="1:5" x14ac:dyDescent="0.3">
      <c r="A1406">
        <v>1404</v>
      </c>
      <c r="B1406" s="1">
        <f>Tool!$E$12</f>
        <v>5.8960831264226528</v>
      </c>
      <c r="C1406" s="1">
        <f>Tool!$E$13</f>
        <v>5.4808572546400471</v>
      </c>
      <c r="D1406" s="1">
        <f>Tool!$E$14</f>
        <v>4.3133318604447162</v>
      </c>
      <c r="E1406" s="1">
        <f>Tool!$E$15</f>
        <v>2.5387363045571067</v>
      </c>
    </row>
    <row r="1407" spans="1:5" x14ac:dyDescent="0.3">
      <c r="A1407">
        <v>1405</v>
      </c>
      <c r="B1407" s="1">
        <f>Tool!$E$12</f>
        <v>5.8960831264226528</v>
      </c>
      <c r="C1407" s="1">
        <f>Tool!$E$13</f>
        <v>5.4808572546400471</v>
      </c>
      <c r="D1407" s="1">
        <f>Tool!$E$14</f>
        <v>4.3133318604447162</v>
      </c>
      <c r="E1407" s="1">
        <f>Tool!$E$15</f>
        <v>2.5387363045571067</v>
      </c>
    </row>
    <row r="1408" spans="1:5" x14ac:dyDescent="0.3">
      <c r="A1408">
        <v>1406</v>
      </c>
      <c r="B1408" s="1">
        <f>Tool!$E$12</f>
        <v>5.8960831264226528</v>
      </c>
      <c r="C1408" s="1">
        <f>Tool!$E$13</f>
        <v>5.4808572546400471</v>
      </c>
      <c r="D1408" s="1">
        <f>Tool!$E$14</f>
        <v>4.3133318604447162</v>
      </c>
      <c r="E1408" s="1">
        <f>Tool!$E$15</f>
        <v>2.5387363045571067</v>
      </c>
    </row>
    <row r="1409" spans="1:5" x14ac:dyDescent="0.3">
      <c r="A1409">
        <v>1407</v>
      </c>
      <c r="B1409" s="1">
        <f>Tool!$E$12</f>
        <v>5.8960831264226528</v>
      </c>
      <c r="C1409" s="1">
        <f>Tool!$E$13</f>
        <v>5.4808572546400471</v>
      </c>
      <c r="D1409" s="1">
        <f>Tool!$E$14</f>
        <v>4.3133318604447162</v>
      </c>
      <c r="E1409" s="1">
        <f>Tool!$E$15</f>
        <v>2.5387363045571067</v>
      </c>
    </row>
    <row r="1410" spans="1:5" x14ac:dyDescent="0.3">
      <c r="A1410">
        <v>1408</v>
      </c>
      <c r="B1410" s="1">
        <f>Tool!$E$12</f>
        <v>5.8960831264226528</v>
      </c>
      <c r="C1410" s="1">
        <f>Tool!$E$13</f>
        <v>5.4808572546400471</v>
      </c>
      <c r="D1410" s="1">
        <f>Tool!$E$14</f>
        <v>4.3133318604447162</v>
      </c>
      <c r="E1410" s="1">
        <f>Tool!$E$15</f>
        <v>2.5387363045571067</v>
      </c>
    </row>
    <row r="1411" spans="1:5" x14ac:dyDescent="0.3">
      <c r="A1411">
        <v>1409</v>
      </c>
      <c r="B1411" s="1">
        <f>Tool!$E$12</f>
        <v>5.8960831264226528</v>
      </c>
      <c r="C1411" s="1">
        <f>Tool!$E$13</f>
        <v>5.4808572546400471</v>
      </c>
      <c r="D1411" s="1">
        <f>Tool!$E$14</f>
        <v>4.3133318604447162</v>
      </c>
      <c r="E1411" s="1">
        <f>Tool!$E$15</f>
        <v>2.5387363045571067</v>
      </c>
    </row>
    <row r="1412" spans="1:5" x14ac:dyDescent="0.3">
      <c r="A1412">
        <v>1410</v>
      </c>
      <c r="B1412" s="1">
        <f>Tool!$E$12</f>
        <v>5.8960831264226528</v>
      </c>
      <c r="C1412" s="1">
        <f>Tool!$E$13</f>
        <v>5.4808572546400471</v>
      </c>
      <c r="D1412" s="1">
        <f>Tool!$E$14</f>
        <v>4.3133318604447162</v>
      </c>
      <c r="E1412" s="1">
        <f>Tool!$E$15</f>
        <v>2.5387363045571067</v>
      </c>
    </row>
    <row r="1413" spans="1:5" x14ac:dyDescent="0.3">
      <c r="A1413">
        <v>1411</v>
      </c>
      <c r="B1413" s="1">
        <f>Tool!$E$12</f>
        <v>5.8960831264226528</v>
      </c>
      <c r="C1413" s="1">
        <f>Tool!$E$13</f>
        <v>5.4808572546400471</v>
      </c>
      <c r="D1413" s="1">
        <f>Tool!$E$14</f>
        <v>4.3133318604447162</v>
      </c>
      <c r="E1413" s="1">
        <f>Tool!$E$15</f>
        <v>2.5387363045571067</v>
      </c>
    </row>
    <row r="1414" spans="1:5" x14ac:dyDescent="0.3">
      <c r="A1414">
        <v>1412</v>
      </c>
      <c r="B1414" s="1">
        <f>Tool!$E$12</f>
        <v>5.8960831264226528</v>
      </c>
      <c r="C1414" s="1">
        <f>Tool!$E$13</f>
        <v>5.4808572546400471</v>
      </c>
      <c r="D1414" s="1">
        <f>Tool!$E$14</f>
        <v>4.3133318604447162</v>
      </c>
      <c r="E1414" s="1">
        <f>Tool!$E$15</f>
        <v>2.5387363045571067</v>
      </c>
    </row>
    <row r="1415" spans="1:5" x14ac:dyDescent="0.3">
      <c r="A1415">
        <v>1413</v>
      </c>
      <c r="B1415" s="1">
        <f>Tool!$E$12</f>
        <v>5.8960831264226528</v>
      </c>
      <c r="C1415" s="1">
        <f>Tool!$E$13</f>
        <v>5.4808572546400471</v>
      </c>
      <c r="D1415" s="1">
        <f>Tool!$E$14</f>
        <v>4.3133318604447162</v>
      </c>
      <c r="E1415" s="1">
        <f>Tool!$E$15</f>
        <v>2.5387363045571067</v>
      </c>
    </row>
    <row r="1416" spans="1:5" x14ac:dyDescent="0.3">
      <c r="A1416">
        <v>1414</v>
      </c>
      <c r="B1416" s="1">
        <f>Tool!$E$12</f>
        <v>5.8960831264226528</v>
      </c>
      <c r="C1416" s="1">
        <f>Tool!$E$13</f>
        <v>5.4808572546400471</v>
      </c>
      <c r="D1416" s="1">
        <f>Tool!$E$14</f>
        <v>4.3133318604447162</v>
      </c>
      <c r="E1416" s="1">
        <f>Tool!$E$15</f>
        <v>2.5387363045571067</v>
      </c>
    </row>
    <row r="1417" spans="1:5" x14ac:dyDescent="0.3">
      <c r="A1417">
        <v>1415</v>
      </c>
      <c r="B1417" s="1">
        <f>Tool!$E$12</f>
        <v>5.8960831264226528</v>
      </c>
      <c r="C1417" s="1">
        <f>Tool!$E$13</f>
        <v>5.4808572546400471</v>
      </c>
      <c r="D1417" s="1">
        <f>Tool!$E$14</f>
        <v>4.3133318604447162</v>
      </c>
      <c r="E1417" s="1">
        <f>Tool!$E$15</f>
        <v>2.5387363045571067</v>
      </c>
    </row>
    <row r="1418" spans="1:5" x14ac:dyDescent="0.3">
      <c r="A1418">
        <v>1416</v>
      </c>
      <c r="B1418" s="1">
        <f>Tool!$E$12</f>
        <v>5.8960831264226528</v>
      </c>
      <c r="C1418" s="1">
        <f>Tool!$E$13</f>
        <v>5.4808572546400471</v>
      </c>
      <c r="D1418" s="1">
        <f>Tool!$E$14</f>
        <v>4.3133318604447162</v>
      </c>
      <c r="E1418" s="1">
        <f>Tool!$E$15</f>
        <v>2.5387363045571067</v>
      </c>
    </row>
    <row r="1419" spans="1:5" x14ac:dyDescent="0.3">
      <c r="A1419">
        <v>1417</v>
      </c>
      <c r="B1419" s="1">
        <f>Tool!$E$12</f>
        <v>5.8960831264226528</v>
      </c>
      <c r="C1419" s="1">
        <f>Tool!$E$13</f>
        <v>5.4808572546400471</v>
      </c>
      <c r="D1419" s="1">
        <f>Tool!$E$14</f>
        <v>4.3133318604447162</v>
      </c>
      <c r="E1419" s="1">
        <f>Tool!$E$15</f>
        <v>2.5387363045571067</v>
      </c>
    </row>
    <row r="1420" spans="1:5" x14ac:dyDescent="0.3">
      <c r="A1420">
        <v>1418</v>
      </c>
      <c r="B1420" s="1">
        <f>Tool!$E$12</f>
        <v>5.8960831264226528</v>
      </c>
      <c r="C1420" s="1">
        <f>Tool!$E$13</f>
        <v>5.4808572546400471</v>
      </c>
      <c r="D1420" s="1">
        <f>Tool!$E$14</f>
        <v>4.3133318604447162</v>
      </c>
      <c r="E1420" s="1">
        <f>Tool!$E$15</f>
        <v>2.5387363045571067</v>
      </c>
    </row>
    <row r="1421" spans="1:5" x14ac:dyDescent="0.3">
      <c r="A1421">
        <v>1419</v>
      </c>
      <c r="B1421" s="1">
        <f>Tool!$E$12</f>
        <v>5.8960831264226528</v>
      </c>
      <c r="C1421" s="1">
        <f>Tool!$E$13</f>
        <v>5.4808572546400471</v>
      </c>
      <c r="D1421" s="1">
        <f>Tool!$E$14</f>
        <v>4.3133318604447162</v>
      </c>
      <c r="E1421" s="1">
        <f>Tool!$E$15</f>
        <v>2.5387363045571067</v>
      </c>
    </row>
    <row r="1422" spans="1:5" x14ac:dyDescent="0.3">
      <c r="A1422">
        <v>1420</v>
      </c>
      <c r="B1422" s="1">
        <f>Tool!$E$12</f>
        <v>5.8960831264226528</v>
      </c>
      <c r="C1422" s="1">
        <f>Tool!$E$13</f>
        <v>5.4808572546400471</v>
      </c>
      <c r="D1422" s="1">
        <f>Tool!$E$14</f>
        <v>4.3133318604447162</v>
      </c>
      <c r="E1422" s="1">
        <f>Tool!$E$15</f>
        <v>2.5387363045571067</v>
      </c>
    </row>
    <row r="1423" spans="1:5" x14ac:dyDescent="0.3">
      <c r="A1423">
        <v>1421</v>
      </c>
      <c r="B1423" s="1">
        <f>Tool!$E$12</f>
        <v>5.8960831264226528</v>
      </c>
      <c r="C1423" s="1">
        <f>Tool!$E$13</f>
        <v>5.4808572546400471</v>
      </c>
      <c r="D1423" s="1">
        <f>Tool!$E$14</f>
        <v>4.3133318604447162</v>
      </c>
      <c r="E1423" s="1">
        <f>Tool!$E$15</f>
        <v>2.5387363045571067</v>
      </c>
    </row>
    <row r="1424" spans="1:5" x14ac:dyDescent="0.3">
      <c r="A1424">
        <v>1422</v>
      </c>
      <c r="B1424" s="1">
        <f>Tool!$E$12</f>
        <v>5.8960831264226528</v>
      </c>
      <c r="C1424" s="1">
        <f>Tool!$E$13</f>
        <v>5.4808572546400471</v>
      </c>
      <c r="D1424" s="1">
        <f>Tool!$E$14</f>
        <v>4.3133318604447162</v>
      </c>
      <c r="E1424" s="1">
        <f>Tool!$E$15</f>
        <v>2.5387363045571067</v>
      </c>
    </row>
    <row r="1425" spans="1:5" x14ac:dyDescent="0.3">
      <c r="A1425">
        <v>1423</v>
      </c>
      <c r="B1425" s="1">
        <f>Tool!$E$12</f>
        <v>5.8960831264226528</v>
      </c>
      <c r="C1425" s="1">
        <f>Tool!$E$13</f>
        <v>5.4808572546400471</v>
      </c>
      <c r="D1425" s="1">
        <f>Tool!$E$14</f>
        <v>4.3133318604447162</v>
      </c>
      <c r="E1425" s="1">
        <f>Tool!$E$15</f>
        <v>2.5387363045571067</v>
      </c>
    </row>
    <row r="1426" spans="1:5" x14ac:dyDescent="0.3">
      <c r="A1426">
        <v>1424</v>
      </c>
      <c r="B1426" s="1">
        <f>Tool!$E$12</f>
        <v>5.8960831264226528</v>
      </c>
      <c r="C1426" s="1">
        <f>Tool!$E$13</f>
        <v>5.4808572546400471</v>
      </c>
      <c r="D1426" s="1">
        <f>Tool!$E$14</f>
        <v>4.3133318604447162</v>
      </c>
      <c r="E1426" s="1">
        <f>Tool!$E$15</f>
        <v>2.5387363045571067</v>
      </c>
    </row>
    <row r="1427" spans="1:5" x14ac:dyDescent="0.3">
      <c r="A1427">
        <v>1425</v>
      </c>
      <c r="B1427" s="1">
        <f>Tool!$E$12</f>
        <v>5.8960831264226528</v>
      </c>
      <c r="C1427" s="1">
        <f>Tool!$E$13</f>
        <v>5.4808572546400471</v>
      </c>
      <c r="D1427" s="1">
        <f>Tool!$E$14</f>
        <v>4.3133318604447162</v>
      </c>
      <c r="E1427" s="1">
        <f>Tool!$E$15</f>
        <v>2.5387363045571067</v>
      </c>
    </row>
    <row r="1428" spans="1:5" x14ac:dyDescent="0.3">
      <c r="A1428">
        <v>1426</v>
      </c>
      <c r="B1428" s="1">
        <f>Tool!$E$12</f>
        <v>5.8960831264226528</v>
      </c>
      <c r="C1428" s="1">
        <f>Tool!$E$13</f>
        <v>5.4808572546400471</v>
      </c>
      <c r="D1428" s="1">
        <f>Tool!$E$14</f>
        <v>4.3133318604447162</v>
      </c>
      <c r="E1428" s="1">
        <f>Tool!$E$15</f>
        <v>2.5387363045571067</v>
      </c>
    </row>
    <row r="1429" spans="1:5" x14ac:dyDescent="0.3">
      <c r="A1429">
        <v>1427</v>
      </c>
      <c r="B1429" s="1">
        <f>Tool!$E$12</f>
        <v>5.8960831264226528</v>
      </c>
      <c r="C1429" s="1">
        <f>Tool!$E$13</f>
        <v>5.4808572546400471</v>
      </c>
      <c r="D1429" s="1">
        <f>Tool!$E$14</f>
        <v>4.3133318604447162</v>
      </c>
      <c r="E1429" s="1">
        <f>Tool!$E$15</f>
        <v>2.5387363045571067</v>
      </c>
    </row>
    <row r="1430" spans="1:5" x14ac:dyDescent="0.3">
      <c r="A1430">
        <v>1428</v>
      </c>
      <c r="B1430" s="1">
        <f>Tool!$E$12</f>
        <v>5.8960831264226528</v>
      </c>
      <c r="C1430" s="1">
        <f>Tool!$E$13</f>
        <v>5.4808572546400471</v>
      </c>
      <c r="D1430" s="1">
        <f>Tool!$E$14</f>
        <v>4.3133318604447162</v>
      </c>
      <c r="E1430" s="1">
        <f>Tool!$E$15</f>
        <v>2.5387363045571067</v>
      </c>
    </row>
    <row r="1431" spans="1:5" x14ac:dyDescent="0.3">
      <c r="A1431">
        <v>1429</v>
      </c>
      <c r="B1431" s="1">
        <f>Tool!$E$12</f>
        <v>5.8960831264226528</v>
      </c>
      <c r="C1431" s="1">
        <f>Tool!$E$13</f>
        <v>5.4808572546400471</v>
      </c>
      <c r="D1431" s="1">
        <f>Tool!$E$14</f>
        <v>4.3133318604447162</v>
      </c>
      <c r="E1431" s="1">
        <f>Tool!$E$15</f>
        <v>2.5387363045571067</v>
      </c>
    </row>
    <row r="1432" spans="1:5" x14ac:dyDescent="0.3">
      <c r="A1432">
        <v>1430</v>
      </c>
      <c r="B1432" s="1">
        <f>Tool!$E$12</f>
        <v>5.8960831264226528</v>
      </c>
      <c r="C1432" s="1">
        <f>Tool!$E$13</f>
        <v>5.4808572546400471</v>
      </c>
      <c r="D1432" s="1">
        <f>Tool!$E$14</f>
        <v>4.3133318604447162</v>
      </c>
      <c r="E1432" s="1">
        <f>Tool!$E$15</f>
        <v>2.5387363045571067</v>
      </c>
    </row>
    <row r="1433" spans="1:5" x14ac:dyDescent="0.3">
      <c r="A1433">
        <v>1431</v>
      </c>
      <c r="B1433" s="1">
        <f>Tool!$E$12</f>
        <v>5.8960831264226528</v>
      </c>
      <c r="C1433" s="1">
        <f>Tool!$E$13</f>
        <v>5.4808572546400471</v>
      </c>
      <c r="D1433" s="1">
        <f>Tool!$E$14</f>
        <v>4.3133318604447162</v>
      </c>
      <c r="E1433" s="1">
        <f>Tool!$E$15</f>
        <v>2.5387363045571067</v>
      </c>
    </row>
    <row r="1434" spans="1:5" x14ac:dyDescent="0.3">
      <c r="A1434">
        <v>1432</v>
      </c>
      <c r="B1434" s="1">
        <f>Tool!$E$12</f>
        <v>5.8960831264226528</v>
      </c>
      <c r="C1434" s="1">
        <f>Tool!$E$13</f>
        <v>5.4808572546400471</v>
      </c>
      <c r="D1434" s="1">
        <f>Tool!$E$14</f>
        <v>4.3133318604447162</v>
      </c>
      <c r="E1434" s="1">
        <f>Tool!$E$15</f>
        <v>2.5387363045571067</v>
      </c>
    </row>
    <row r="1435" spans="1:5" x14ac:dyDescent="0.3">
      <c r="A1435">
        <v>1433</v>
      </c>
      <c r="B1435" s="1">
        <f>Tool!$E$12</f>
        <v>5.8960831264226528</v>
      </c>
      <c r="C1435" s="1">
        <f>Tool!$E$13</f>
        <v>5.4808572546400471</v>
      </c>
      <c r="D1435" s="1">
        <f>Tool!$E$14</f>
        <v>4.3133318604447162</v>
      </c>
      <c r="E1435" s="1">
        <f>Tool!$E$15</f>
        <v>2.5387363045571067</v>
      </c>
    </row>
    <row r="1436" spans="1:5" x14ac:dyDescent="0.3">
      <c r="A1436">
        <v>1434</v>
      </c>
      <c r="B1436" s="1">
        <f>Tool!$E$12</f>
        <v>5.8960831264226528</v>
      </c>
      <c r="C1436" s="1">
        <f>Tool!$E$13</f>
        <v>5.4808572546400471</v>
      </c>
      <c r="D1436" s="1">
        <f>Tool!$E$14</f>
        <v>4.3133318604447162</v>
      </c>
      <c r="E1436" s="1">
        <f>Tool!$E$15</f>
        <v>2.5387363045571067</v>
      </c>
    </row>
    <row r="1437" spans="1:5" x14ac:dyDescent="0.3">
      <c r="A1437">
        <v>1435</v>
      </c>
      <c r="B1437" s="1">
        <f>Tool!$E$12</f>
        <v>5.8960831264226528</v>
      </c>
      <c r="C1437" s="1">
        <f>Tool!$E$13</f>
        <v>5.4808572546400471</v>
      </c>
      <c r="D1437" s="1">
        <f>Tool!$E$14</f>
        <v>4.3133318604447162</v>
      </c>
      <c r="E1437" s="1">
        <f>Tool!$E$15</f>
        <v>2.5387363045571067</v>
      </c>
    </row>
    <row r="1438" spans="1:5" x14ac:dyDescent="0.3">
      <c r="A1438">
        <v>1436</v>
      </c>
      <c r="B1438" s="1">
        <f>Tool!$E$12</f>
        <v>5.8960831264226528</v>
      </c>
      <c r="C1438" s="1">
        <f>Tool!$E$13</f>
        <v>5.4808572546400471</v>
      </c>
      <c r="D1438" s="1">
        <f>Tool!$E$14</f>
        <v>4.3133318604447162</v>
      </c>
      <c r="E1438" s="1">
        <f>Tool!$E$15</f>
        <v>2.5387363045571067</v>
      </c>
    </row>
    <row r="1439" spans="1:5" x14ac:dyDescent="0.3">
      <c r="A1439">
        <v>1437</v>
      </c>
      <c r="B1439" s="1">
        <f>Tool!$E$12</f>
        <v>5.8960831264226528</v>
      </c>
      <c r="C1439" s="1">
        <f>Tool!$E$13</f>
        <v>5.4808572546400471</v>
      </c>
      <c r="D1439" s="1">
        <f>Tool!$E$14</f>
        <v>4.3133318604447162</v>
      </c>
      <c r="E1439" s="1">
        <f>Tool!$E$15</f>
        <v>2.5387363045571067</v>
      </c>
    </row>
    <row r="1440" spans="1:5" x14ac:dyDescent="0.3">
      <c r="A1440">
        <v>1438</v>
      </c>
      <c r="B1440" s="1">
        <f>Tool!$E$12</f>
        <v>5.8960831264226528</v>
      </c>
      <c r="C1440" s="1">
        <f>Tool!$E$13</f>
        <v>5.4808572546400471</v>
      </c>
      <c r="D1440" s="1">
        <f>Tool!$E$14</f>
        <v>4.3133318604447162</v>
      </c>
      <c r="E1440" s="1">
        <f>Tool!$E$15</f>
        <v>2.5387363045571067</v>
      </c>
    </row>
    <row r="1441" spans="1:5" x14ac:dyDescent="0.3">
      <c r="A1441">
        <v>1439</v>
      </c>
      <c r="B1441" s="1">
        <f>Tool!$E$12</f>
        <v>5.8960831264226528</v>
      </c>
      <c r="C1441" s="1">
        <f>Tool!$E$13</f>
        <v>5.4808572546400471</v>
      </c>
      <c r="D1441" s="1">
        <f>Tool!$E$14</f>
        <v>4.3133318604447162</v>
      </c>
      <c r="E1441" s="1">
        <f>Tool!$E$15</f>
        <v>2.5387363045571067</v>
      </c>
    </row>
    <row r="1442" spans="1:5" x14ac:dyDescent="0.3">
      <c r="A1442">
        <v>1440</v>
      </c>
      <c r="B1442" s="1">
        <f>Tool!$E$12</f>
        <v>5.8960831264226528</v>
      </c>
      <c r="C1442" s="1">
        <f>Tool!$E$13</f>
        <v>5.4808572546400471</v>
      </c>
      <c r="D1442" s="1">
        <f>Tool!$E$14</f>
        <v>4.3133318604447162</v>
      </c>
      <c r="E1442" s="1">
        <f>Tool!$E$15</f>
        <v>2.5387363045571067</v>
      </c>
    </row>
    <row r="1443" spans="1:5" x14ac:dyDescent="0.3">
      <c r="A1443">
        <v>1441</v>
      </c>
      <c r="B1443" s="1">
        <f>Tool!$E$12</f>
        <v>5.8960831264226528</v>
      </c>
      <c r="C1443" s="1">
        <f>Tool!$E$13</f>
        <v>5.4808572546400471</v>
      </c>
      <c r="D1443" s="1">
        <f>Tool!$E$14</f>
        <v>4.3133318604447162</v>
      </c>
      <c r="E1443" s="1">
        <f>Tool!$E$15</f>
        <v>2.5387363045571067</v>
      </c>
    </row>
    <row r="1444" spans="1:5" x14ac:dyDescent="0.3">
      <c r="A1444">
        <v>1442</v>
      </c>
      <c r="B1444" s="1">
        <f>Tool!$E$12</f>
        <v>5.8960831264226528</v>
      </c>
      <c r="C1444" s="1">
        <f>Tool!$E$13</f>
        <v>5.4808572546400471</v>
      </c>
      <c r="D1444" s="1">
        <f>Tool!$E$14</f>
        <v>4.3133318604447162</v>
      </c>
      <c r="E1444" s="1">
        <f>Tool!$E$15</f>
        <v>2.5387363045571067</v>
      </c>
    </row>
    <row r="1445" spans="1:5" x14ac:dyDescent="0.3">
      <c r="A1445">
        <v>1443</v>
      </c>
      <c r="B1445" s="1">
        <f>Tool!$E$12</f>
        <v>5.8960831264226528</v>
      </c>
      <c r="C1445" s="1">
        <f>Tool!$E$13</f>
        <v>5.4808572546400471</v>
      </c>
      <c r="D1445" s="1">
        <f>Tool!$E$14</f>
        <v>4.3133318604447162</v>
      </c>
      <c r="E1445" s="1">
        <f>Tool!$E$15</f>
        <v>2.5387363045571067</v>
      </c>
    </row>
    <row r="1446" spans="1:5" x14ac:dyDescent="0.3">
      <c r="A1446">
        <v>1444</v>
      </c>
      <c r="B1446" s="1">
        <f>Tool!$E$12</f>
        <v>5.8960831264226528</v>
      </c>
      <c r="C1446" s="1">
        <f>Tool!$E$13</f>
        <v>5.4808572546400471</v>
      </c>
      <c r="D1446" s="1">
        <f>Tool!$E$14</f>
        <v>4.3133318604447162</v>
      </c>
      <c r="E1446" s="1">
        <f>Tool!$E$15</f>
        <v>2.5387363045571067</v>
      </c>
    </row>
    <row r="1447" spans="1:5" x14ac:dyDescent="0.3">
      <c r="A1447">
        <v>1445</v>
      </c>
      <c r="B1447" s="1">
        <f>Tool!$E$12</f>
        <v>5.8960831264226528</v>
      </c>
      <c r="C1447" s="1">
        <f>Tool!$E$13</f>
        <v>5.4808572546400471</v>
      </c>
      <c r="D1447" s="1">
        <f>Tool!$E$14</f>
        <v>4.3133318604447162</v>
      </c>
      <c r="E1447" s="1">
        <f>Tool!$E$15</f>
        <v>2.5387363045571067</v>
      </c>
    </row>
    <row r="1448" spans="1:5" x14ac:dyDescent="0.3">
      <c r="A1448">
        <v>1446</v>
      </c>
      <c r="B1448" s="1">
        <f>Tool!$E$12</f>
        <v>5.8960831264226528</v>
      </c>
      <c r="C1448" s="1">
        <f>Tool!$E$13</f>
        <v>5.4808572546400471</v>
      </c>
      <c r="D1448" s="1">
        <f>Tool!$E$14</f>
        <v>4.3133318604447162</v>
      </c>
      <c r="E1448" s="1">
        <f>Tool!$E$15</f>
        <v>2.5387363045571067</v>
      </c>
    </row>
    <row r="1449" spans="1:5" x14ac:dyDescent="0.3">
      <c r="A1449">
        <v>1447</v>
      </c>
      <c r="B1449" s="1">
        <f>Tool!$E$12</f>
        <v>5.8960831264226528</v>
      </c>
      <c r="C1449" s="1">
        <f>Tool!$E$13</f>
        <v>5.4808572546400471</v>
      </c>
      <c r="D1449" s="1">
        <f>Tool!$E$14</f>
        <v>4.3133318604447162</v>
      </c>
      <c r="E1449" s="1">
        <f>Tool!$E$15</f>
        <v>2.5387363045571067</v>
      </c>
    </row>
    <row r="1450" spans="1:5" x14ac:dyDescent="0.3">
      <c r="A1450">
        <v>1448</v>
      </c>
      <c r="B1450" s="1">
        <f>Tool!$E$12</f>
        <v>5.8960831264226528</v>
      </c>
      <c r="C1450" s="1">
        <f>Tool!$E$13</f>
        <v>5.4808572546400471</v>
      </c>
      <c r="D1450" s="1">
        <f>Tool!$E$14</f>
        <v>4.3133318604447162</v>
      </c>
      <c r="E1450" s="1">
        <f>Tool!$E$15</f>
        <v>2.5387363045571067</v>
      </c>
    </row>
    <row r="1451" spans="1:5" x14ac:dyDescent="0.3">
      <c r="A1451">
        <v>1449</v>
      </c>
      <c r="B1451" s="1">
        <f>Tool!$E$12</f>
        <v>5.8960831264226528</v>
      </c>
      <c r="C1451" s="1">
        <f>Tool!$E$13</f>
        <v>5.4808572546400471</v>
      </c>
      <c r="D1451" s="1">
        <f>Tool!$E$14</f>
        <v>4.3133318604447162</v>
      </c>
      <c r="E1451" s="1">
        <f>Tool!$E$15</f>
        <v>2.5387363045571067</v>
      </c>
    </row>
    <row r="1452" spans="1:5" x14ac:dyDescent="0.3">
      <c r="A1452">
        <v>1450</v>
      </c>
      <c r="B1452" s="1">
        <f>Tool!$E$12</f>
        <v>5.8960831264226528</v>
      </c>
      <c r="C1452" s="1">
        <f>Tool!$E$13</f>
        <v>5.4808572546400471</v>
      </c>
      <c r="D1452" s="1">
        <f>Tool!$E$14</f>
        <v>4.3133318604447162</v>
      </c>
      <c r="E1452" s="1">
        <f>Tool!$E$15</f>
        <v>2.5387363045571067</v>
      </c>
    </row>
    <row r="1453" spans="1:5" x14ac:dyDescent="0.3">
      <c r="A1453">
        <v>1451</v>
      </c>
      <c r="B1453" s="1">
        <f>Tool!$E$12</f>
        <v>5.8960831264226528</v>
      </c>
      <c r="C1453" s="1">
        <f>Tool!$E$13</f>
        <v>5.4808572546400471</v>
      </c>
      <c r="D1453" s="1">
        <f>Tool!$E$14</f>
        <v>4.3133318604447162</v>
      </c>
      <c r="E1453" s="1">
        <f>Tool!$E$15</f>
        <v>2.5387363045571067</v>
      </c>
    </row>
    <row r="1454" spans="1:5" x14ac:dyDescent="0.3">
      <c r="A1454">
        <v>1452</v>
      </c>
      <c r="B1454" s="1">
        <f>Tool!$E$12</f>
        <v>5.8960831264226528</v>
      </c>
      <c r="C1454" s="1">
        <f>Tool!$E$13</f>
        <v>5.4808572546400471</v>
      </c>
      <c r="D1454" s="1">
        <f>Tool!$E$14</f>
        <v>4.3133318604447162</v>
      </c>
      <c r="E1454" s="1">
        <f>Tool!$E$15</f>
        <v>2.5387363045571067</v>
      </c>
    </row>
    <row r="1455" spans="1:5" x14ac:dyDescent="0.3">
      <c r="A1455">
        <v>1453</v>
      </c>
      <c r="B1455" s="1">
        <f>Tool!$E$12</f>
        <v>5.8960831264226528</v>
      </c>
      <c r="C1455" s="1">
        <f>Tool!$E$13</f>
        <v>5.4808572546400471</v>
      </c>
      <c r="D1455" s="1">
        <f>Tool!$E$14</f>
        <v>4.3133318604447162</v>
      </c>
      <c r="E1455" s="1">
        <f>Tool!$E$15</f>
        <v>2.5387363045571067</v>
      </c>
    </row>
    <row r="1456" spans="1:5" x14ac:dyDescent="0.3">
      <c r="A1456">
        <v>1454</v>
      </c>
      <c r="B1456" s="1">
        <f>Tool!$E$12</f>
        <v>5.8960831264226528</v>
      </c>
      <c r="C1456" s="1">
        <f>Tool!$E$13</f>
        <v>5.4808572546400471</v>
      </c>
      <c r="D1456" s="1">
        <f>Tool!$E$14</f>
        <v>4.3133318604447162</v>
      </c>
      <c r="E1456" s="1">
        <f>Tool!$E$15</f>
        <v>2.5387363045571067</v>
      </c>
    </row>
    <row r="1457" spans="1:5" x14ac:dyDescent="0.3">
      <c r="A1457">
        <v>1455</v>
      </c>
      <c r="B1457" s="1">
        <f>Tool!$E$12</f>
        <v>5.8960831264226528</v>
      </c>
      <c r="C1457" s="1">
        <f>Tool!$E$13</f>
        <v>5.4808572546400471</v>
      </c>
      <c r="D1457" s="1">
        <f>Tool!$E$14</f>
        <v>4.3133318604447162</v>
      </c>
      <c r="E1457" s="1">
        <f>Tool!$E$15</f>
        <v>2.5387363045571067</v>
      </c>
    </row>
    <row r="1458" spans="1:5" x14ac:dyDescent="0.3">
      <c r="A1458">
        <v>1456</v>
      </c>
      <c r="B1458" s="1">
        <f>Tool!$E$12</f>
        <v>5.8960831264226528</v>
      </c>
      <c r="C1458" s="1">
        <f>Tool!$E$13</f>
        <v>5.4808572546400471</v>
      </c>
      <c r="D1458" s="1">
        <f>Tool!$E$14</f>
        <v>4.3133318604447162</v>
      </c>
      <c r="E1458" s="1">
        <f>Tool!$E$15</f>
        <v>2.5387363045571067</v>
      </c>
    </row>
    <row r="1459" spans="1:5" x14ac:dyDescent="0.3">
      <c r="A1459">
        <v>1457</v>
      </c>
      <c r="B1459" s="1">
        <f>Tool!$E$12</f>
        <v>5.8960831264226528</v>
      </c>
      <c r="C1459" s="1">
        <f>Tool!$E$13</f>
        <v>5.4808572546400471</v>
      </c>
      <c r="D1459" s="1">
        <f>Tool!$E$14</f>
        <v>4.3133318604447162</v>
      </c>
      <c r="E1459" s="1">
        <f>Tool!$E$15</f>
        <v>2.5387363045571067</v>
      </c>
    </row>
    <row r="1460" spans="1:5" x14ac:dyDescent="0.3">
      <c r="A1460">
        <v>1458</v>
      </c>
      <c r="B1460" s="1">
        <f>Tool!$E$12</f>
        <v>5.8960831264226528</v>
      </c>
      <c r="C1460" s="1">
        <f>Tool!$E$13</f>
        <v>5.4808572546400471</v>
      </c>
      <c r="D1460" s="1">
        <f>Tool!$E$14</f>
        <v>4.3133318604447162</v>
      </c>
      <c r="E1460" s="1">
        <f>Tool!$E$15</f>
        <v>2.5387363045571067</v>
      </c>
    </row>
    <row r="1461" spans="1:5" x14ac:dyDescent="0.3">
      <c r="A1461">
        <v>1459</v>
      </c>
      <c r="B1461" s="1">
        <f>Tool!$E$12</f>
        <v>5.8960831264226528</v>
      </c>
      <c r="C1461" s="1">
        <f>Tool!$E$13</f>
        <v>5.4808572546400471</v>
      </c>
      <c r="D1461" s="1">
        <f>Tool!$E$14</f>
        <v>4.3133318604447162</v>
      </c>
      <c r="E1461" s="1">
        <f>Tool!$E$15</f>
        <v>2.5387363045571067</v>
      </c>
    </row>
    <row r="1462" spans="1:5" x14ac:dyDescent="0.3">
      <c r="A1462">
        <v>1460</v>
      </c>
      <c r="B1462" s="1">
        <f>Tool!$E$12</f>
        <v>5.8960831264226528</v>
      </c>
      <c r="C1462" s="1">
        <f>Tool!$E$13</f>
        <v>5.4808572546400471</v>
      </c>
      <c r="D1462" s="1">
        <f>Tool!$E$14</f>
        <v>4.3133318604447162</v>
      </c>
      <c r="E1462" s="1">
        <f>Tool!$E$15</f>
        <v>2.5387363045571067</v>
      </c>
    </row>
    <row r="1463" spans="1:5" x14ac:dyDescent="0.3">
      <c r="A1463">
        <v>1461</v>
      </c>
      <c r="B1463" s="1">
        <f>Tool!$E$12</f>
        <v>5.8960831264226528</v>
      </c>
      <c r="C1463" s="1">
        <f>Tool!$E$13</f>
        <v>5.4808572546400471</v>
      </c>
      <c r="D1463" s="1">
        <f>Tool!$E$14</f>
        <v>4.3133318604447162</v>
      </c>
      <c r="E1463" s="1">
        <f>Tool!$E$15</f>
        <v>2.5387363045571067</v>
      </c>
    </row>
    <row r="1464" spans="1:5" x14ac:dyDescent="0.3">
      <c r="A1464">
        <v>1462</v>
      </c>
      <c r="B1464" s="1">
        <f>Tool!$E$12</f>
        <v>5.8960831264226528</v>
      </c>
      <c r="C1464" s="1">
        <f>Tool!$E$13</f>
        <v>5.4808572546400471</v>
      </c>
      <c r="D1464" s="1">
        <f>Tool!$E$14</f>
        <v>4.3133318604447162</v>
      </c>
      <c r="E1464" s="1">
        <f>Tool!$E$15</f>
        <v>2.5387363045571067</v>
      </c>
    </row>
    <row r="1465" spans="1:5" x14ac:dyDescent="0.3">
      <c r="A1465">
        <v>1463</v>
      </c>
      <c r="B1465" s="1">
        <f>Tool!$E$12</f>
        <v>5.8960831264226528</v>
      </c>
      <c r="C1465" s="1">
        <f>Tool!$E$13</f>
        <v>5.4808572546400471</v>
      </c>
      <c r="D1465" s="1">
        <f>Tool!$E$14</f>
        <v>4.3133318604447162</v>
      </c>
      <c r="E1465" s="1">
        <f>Tool!$E$15</f>
        <v>2.5387363045571067</v>
      </c>
    </row>
    <row r="1466" spans="1:5" x14ac:dyDescent="0.3">
      <c r="A1466">
        <v>1464</v>
      </c>
      <c r="B1466" s="1">
        <f>Tool!$E$12</f>
        <v>5.8960831264226528</v>
      </c>
      <c r="C1466" s="1">
        <f>Tool!$E$13</f>
        <v>5.4808572546400471</v>
      </c>
      <c r="D1466" s="1">
        <f>Tool!$E$14</f>
        <v>4.3133318604447162</v>
      </c>
      <c r="E1466" s="1">
        <f>Tool!$E$15</f>
        <v>2.5387363045571067</v>
      </c>
    </row>
    <row r="1467" spans="1:5" x14ac:dyDescent="0.3">
      <c r="A1467">
        <v>1465</v>
      </c>
      <c r="B1467" s="1">
        <f>Tool!$E$12</f>
        <v>5.8960831264226528</v>
      </c>
      <c r="C1467" s="1">
        <f>Tool!$E$13</f>
        <v>5.4808572546400471</v>
      </c>
      <c r="D1467" s="1">
        <f>Tool!$E$14</f>
        <v>4.3133318604447162</v>
      </c>
      <c r="E1467" s="1">
        <f>Tool!$E$15</f>
        <v>2.5387363045571067</v>
      </c>
    </row>
    <row r="1468" spans="1:5" x14ac:dyDescent="0.3">
      <c r="A1468">
        <v>1466</v>
      </c>
      <c r="B1468" s="1">
        <f>Tool!$E$12</f>
        <v>5.8960831264226528</v>
      </c>
      <c r="C1468" s="1">
        <f>Tool!$E$13</f>
        <v>5.4808572546400471</v>
      </c>
      <c r="D1468" s="1">
        <f>Tool!$E$14</f>
        <v>4.3133318604447162</v>
      </c>
      <c r="E1468" s="1">
        <f>Tool!$E$15</f>
        <v>2.5387363045571067</v>
      </c>
    </row>
    <row r="1469" spans="1:5" x14ac:dyDescent="0.3">
      <c r="A1469">
        <v>1467</v>
      </c>
      <c r="B1469" s="1">
        <f>Tool!$E$12</f>
        <v>5.8960831264226528</v>
      </c>
      <c r="C1469" s="1">
        <f>Tool!$E$13</f>
        <v>5.4808572546400471</v>
      </c>
      <c r="D1469" s="1">
        <f>Tool!$E$14</f>
        <v>4.3133318604447162</v>
      </c>
      <c r="E1469" s="1">
        <f>Tool!$E$15</f>
        <v>2.5387363045571067</v>
      </c>
    </row>
    <row r="1470" spans="1:5" x14ac:dyDescent="0.3">
      <c r="A1470">
        <v>1468</v>
      </c>
      <c r="B1470" s="1">
        <f>Tool!$E$12</f>
        <v>5.8960831264226528</v>
      </c>
      <c r="C1470" s="1">
        <f>Tool!$E$13</f>
        <v>5.4808572546400471</v>
      </c>
      <c r="D1470" s="1">
        <f>Tool!$E$14</f>
        <v>4.3133318604447162</v>
      </c>
      <c r="E1470" s="1">
        <f>Tool!$E$15</f>
        <v>2.5387363045571067</v>
      </c>
    </row>
    <row r="1471" spans="1:5" x14ac:dyDescent="0.3">
      <c r="A1471">
        <v>1469</v>
      </c>
      <c r="B1471" s="1">
        <f>Tool!$E$12</f>
        <v>5.8960831264226528</v>
      </c>
      <c r="C1471" s="1">
        <f>Tool!$E$13</f>
        <v>5.4808572546400471</v>
      </c>
      <c r="D1471" s="1">
        <f>Tool!$E$14</f>
        <v>4.3133318604447162</v>
      </c>
      <c r="E1471" s="1">
        <f>Tool!$E$15</f>
        <v>2.5387363045571067</v>
      </c>
    </row>
    <row r="1472" spans="1:5" x14ac:dyDescent="0.3">
      <c r="A1472">
        <v>1470</v>
      </c>
      <c r="B1472" s="1">
        <f>Tool!$E$12</f>
        <v>5.8960831264226528</v>
      </c>
      <c r="C1472" s="1">
        <f>Tool!$E$13</f>
        <v>5.4808572546400471</v>
      </c>
      <c r="D1472" s="1">
        <f>Tool!$E$14</f>
        <v>4.3133318604447162</v>
      </c>
      <c r="E1472" s="1">
        <f>Tool!$E$15</f>
        <v>2.5387363045571067</v>
      </c>
    </row>
    <row r="1473" spans="1:5" x14ac:dyDescent="0.3">
      <c r="A1473">
        <v>1471</v>
      </c>
      <c r="B1473" s="1">
        <f>Tool!$E$12</f>
        <v>5.8960831264226528</v>
      </c>
      <c r="C1473" s="1">
        <f>Tool!$E$13</f>
        <v>5.4808572546400471</v>
      </c>
      <c r="D1473" s="1">
        <f>Tool!$E$14</f>
        <v>4.3133318604447162</v>
      </c>
      <c r="E1473" s="1">
        <f>Tool!$E$15</f>
        <v>2.5387363045571067</v>
      </c>
    </row>
    <row r="1474" spans="1:5" x14ac:dyDescent="0.3">
      <c r="A1474">
        <v>1472</v>
      </c>
      <c r="B1474" s="1">
        <f>Tool!$E$12</f>
        <v>5.8960831264226528</v>
      </c>
      <c r="C1474" s="1">
        <f>Tool!$E$13</f>
        <v>5.4808572546400471</v>
      </c>
      <c r="D1474" s="1">
        <f>Tool!$E$14</f>
        <v>4.3133318604447162</v>
      </c>
      <c r="E1474" s="1">
        <f>Tool!$E$15</f>
        <v>2.5387363045571067</v>
      </c>
    </row>
    <row r="1475" spans="1:5" x14ac:dyDescent="0.3">
      <c r="A1475">
        <v>1473</v>
      </c>
      <c r="B1475" s="1">
        <f>Tool!$E$12</f>
        <v>5.8960831264226528</v>
      </c>
      <c r="C1475" s="1">
        <f>Tool!$E$13</f>
        <v>5.4808572546400471</v>
      </c>
      <c r="D1475" s="1">
        <f>Tool!$E$14</f>
        <v>4.3133318604447162</v>
      </c>
      <c r="E1475" s="1">
        <f>Tool!$E$15</f>
        <v>2.5387363045571067</v>
      </c>
    </row>
    <row r="1476" spans="1:5" x14ac:dyDescent="0.3">
      <c r="A1476">
        <v>1474</v>
      </c>
      <c r="B1476" s="1">
        <f>Tool!$E$12</f>
        <v>5.8960831264226528</v>
      </c>
      <c r="C1476" s="1">
        <f>Tool!$E$13</f>
        <v>5.4808572546400471</v>
      </c>
      <c r="D1476" s="1">
        <f>Tool!$E$14</f>
        <v>4.3133318604447162</v>
      </c>
      <c r="E1476" s="1">
        <f>Tool!$E$15</f>
        <v>2.5387363045571067</v>
      </c>
    </row>
    <row r="1477" spans="1:5" x14ac:dyDescent="0.3">
      <c r="A1477">
        <v>1475</v>
      </c>
      <c r="B1477" s="1">
        <f>Tool!$E$12</f>
        <v>5.8960831264226528</v>
      </c>
      <c r="C1477" s="1">
        <f>Tool!$E$13</f>
        <v>5.4808572546400471</v>
      </c>
      <c r="D1477" s="1">
        <f>Tool!$E$14</f>
        <v>4.3133318604447162</v>
      </c>
      <c r="E1477" s="1">
        <f>Tool!$E$15</f>
        <v>2.5387363045571067</v>
      </c>
    </row>
    <row r="1478" spans="1:5" x14ac:dyDescent="0.3">
      <c r="A1478">
        <v>1476</v>
      </c>
      <c r="B1478" s="1">
        <f>Tool!$E$12</f>
        <v>5.8960831264226528</v>
      </c>
      <c r="C1478" s="1">
        <f>Tool!$E$13</f>
        <v>5.4808572546400471</v>
      </c>
      <c r="D1478" s="1">
        <f>Tool!$E$14</f>
        <v>4.3133318604447162</v>
      </c>
      <c r="E1478" s="1">
        <f>Tool!$E$15</f>
        <v>2.5387363045571067</v>
      </c>
    </row>
    <row r="1479" spans="1:5" x14ac:dyDescent="0.3">
      <c r="A1479">
        <v>1477</v>
      </c>
      <c r="B1479" s="1">
        <f>Tool!$E$12</f>
        <v>5.8960831264226528</v>
      </c>
      <c r="C1479" s="1">
        <f>Tool!$E$13</f>
        <v>5.4808572546400471</v>
      </c>
      <c r="D1479" s="1">
        <f>Tool!$E$14</f>
        <v>4.3133318604447162</v>
      </c>
      <c r="E1479" s="1">
        <f>Tool!$E$15</f>
        <v>2.5387363045571067</v>
      </c>
    </row>
    <row r="1480" spans="1:5" x14ac:dyDescent="0.3">
      <c r="A1480">
        <v>1478</v>
      </c>
      <c r="B1480" s="1">
        <f>Tool!$E$12</f>
        <v>5.8960831264226528</v>
      </c>
      <c r="C1480" s="1">
        <f>Tool!$E$13</f>
        <v>5.4808572546400471</v>
      </c>
      <c r="D1480" s="1">
        <f>Tool!$E$14</f>
        <v>4.3133318604447162</v>
      </c>
      <c r="E1480" s="1">
        <f>Tool!$E$15</f>
        <v>2.5387363045571067</v>
      </c>
    </row>
    <row r="1481" spans="1:5" x14ac:dyDescent="0.3">
      <c r="A1481">
        <v>1479</v>
      </c>
      <c r="B1481" s="1">
        <f>Tool!$E$12</f>
        <v>5.8960831264226528</v>
      </c>
      <c r="C1481" s="1">
        <f>Tool!$E$13</f>
        <v>5.4808572546400471</v>
      </c>
      <c r="D1481" s="1">
        <f>Tool!$E$14</f>
        <v>4.3133318604447162</v>
      </c>
      <c r="E1481" s="1">
        <f>Tool!$E$15</f>
        <v>2.5387363045571067</v>
      </c>
    </row>
    <row r="1482" spans="1:5" x14ac:dyDescent="0.3">
      <c r="A1482">
        <v>1480</v>
      </c>
      <c r="B1482" s="1">
        <f>Tool!$E$12</f>
        <v>5.8960831264226528</v>
      </c>
      <c r="C1482" s="1">
        <f>Tool!$E$13</f>
        <v>5.4808572546400471</v>
      </c>
      <c r="D1482" s="1">
        <f>Tool!$E$14</f>
        <v>4.3133318604447162</v>
      </c>
      <c r="E1482" s="1">
        <f>Tool!$E$15</f>
        <v>2.5387363045571067</v>
      </c>
    </row>
    <row r="1483" spans="1:5" x14ac:dyDescent="0.3">
      <c r="A1483">
        <v>1481</v>
      </c>
      <c r="B1483" s="1">
        <f>Tool!$E$12</f>
        <v>5.8960831264226528</v>
      </c>
      <c r="C1483" s="1">
        <f>Tool!$E$13</f>
        <v>5.4808572546400471</v>
      </c>
      <c r="D1483" s="1">
        <f>Tool!$E$14</f>
        <v>4.3133318604447162</v>
      </c>
      <c r="E1483" s="1">
        <f>Tool!$E$15</f>
        <v>2.5387363045571067</v>
      </c>
    </row>
    <row r="1484" spans="1:5" x14ac:dyDescent="0.3">
      <c r="A1484">
        <v>1482</v>
      </c>
      <c r="B1484" s="1">
        <f>Tool!$E$12</f>
        <v>5.8960831264226528</v>
      </c>
      <c r="C1484" s="1">
        <f>Tool!$E$13</f>
        <v>5.4808572546400471</v>
      </c>
      <c r="D1484" s="1">
        <f>Tool!$E$14</f>
        <v>4.3133318604447162</v>
      </c>
      <c r="E1484" s="1">
        <f>Tool!$E$15</f>
        <v>2.5387363045571067</v>
      </c>
    </row>
    <row r="1485" spans="1:5" x14ac:dyDescent="0.3">
      <c r="A1485">
        <v>1483</v>
      </c>
      <c r="B1485" s="1">
        <f>Tool!$E$12</f>
        <v>5.8960831264226528</v>
      </c>
      <c r="C1485" s="1">
        <f>Tool!$E$13</f>
        <v>5.4808572546400471</v>
      </c>
      <c r="D1485" s="1">
        <f>Tool!$E$14</f>
        <v>4.3133318604447162</v>
      </c>
      <c r="E1485" s="1">
        <f>Tool!$E$15</f>
        <v>2.5387363045571067</v>
      </c>
    </row>
    <row r="1486" spans="1:5" x14ac:dyDescent="0.3">
      <c r="A1486">
        <v>1484</v>
      </c>
      <c r="B1486" s="1">
        <f>Tool!$E$12</f>
        <v>5.8960831264226528</v>
      </c>
      <c r="C1486" s="1">
        <f>Tool!$E$13</f>
        <v>5.4808572546400471</v>
      </c>
      <c r="D1486" s="1">
        <f>Tool!$E$14</f>
        <v>4.3133318604447162</v>
      </c>
      <c r="E1486" s="1">
        <f>Tool!$E$15</f>
        <v>2.5387363045571067</v>
      </c>
    </row>
    <row r="1487" spans="1:5" x14ac:dyDescent="0.3">
      <c r="A1487">
        <v>1485</v>
      </c>
      <c r="B1487" s="1">
        <f>Tool!$E$12</f>
        <v>5.8960831264226528</v>
      </c>
      <c r="C1487" s="1">
        <f>Tool!$E$13</f>
        <v>5.4808572546400471</v>
      </c>
      <c r="D1487" s="1">
        <f>Tool!$E$14</f>
        <v>4.3133318604447162</v>
      </c>
      <c r="E1487" s="1">
        <f>Tool!$E$15</f>
        <v>2.5387363045571067</v>
      </c>
    </row>
    <row r="1488" spans="1:5" x14ac:dyDescent="0.3">
      <c r="A1488">
        <v>1486</v>
      </c>
      <c r="B1488" s="1">
        <f>Tool!$E$12</f>
        <v>5.8960831264226528</v>
      </c>
      <c r="C1488" s="1">
        <f>Tool!$E$13</f>
        <v>5.4808572546400471</v>
      </c>
      <c r="D1488" s="1">
        <f>Tool!$E$14</f>
        <v>4.3133318604447162</v>
      </c>
      <c r="E1488" s="1">
        <f>Tool!$E$15</f>
        <v>2.5387363045571067</v>
      </c>
    </row>
    <row r="1489" spans="1:5" x14ac:dyDescent="0.3">
      <c r="A1489">
        <v>1487</v>
      </c>
      <c r="B1489" s="1">
        <f>Tool!$E$12</f>
        <v>5.8960831264226528</v>
      </c>
      <c r="C1489" s="1">
        <f>Tool!$E$13</f>
        <v>5.4808572546400471</v>
      </c>
      <c r="D1489" s="1">
        <f>Tool!$E$14</f>
        <v>4.3133318604447162</v>
      </c>
      <c r="E1489" s="1">
        <f>Tool!$E$15</f>
        <v>2.5387363045571067</v>
      </c>
    </row>
    <row r="1490" spans="1:5" x14ac:dyDescent="0.3">
      <c r="A1490">
        <v>1488</v>
      </c>
      <c r="B1490" s="1">
        <f>Tool!$E$12</f>
        <v>5.8960831264226528</v>
      </c>
      <c r="C1490" s="1">
        <f>Tool!$E$13</f>
        <v>5.4808572546400471</v>
      </c>
      <c r="D1490" s="1">
        <f>Tool!$E$14</f>
        <v>4.3133318604447162</v>
      </c>
      <c r="E1490" s="1">
        <f>Tool!$E$15</f>
        <v>2.5387363045571067</v>
      </c>
    </row>
    <row r="1491" spans="1:5" x14ac:dyDescent="0.3">
      <c r="A1491">
        <v>1489</v>
      </c>
      <c r="B1491" s="1">
        <f>Tool!$E$12</f>
        <v>5.8960831264226528</v>
      </c>
      <c r="C1491" s="1">
        <f>Tool!$E$13</f>
        <v>5.4808572546400471</v>
      </c>
      <c r="D1491" s="1">
        <f>Tool!$E$14</f>
        <v>4.3133318604447162</v>
      </c>
      <c r="E1491" s="1">
        <f>Tool!$E$15</f>
        <v>2.5387363045571067</v>
      </c>
    </row>
    <row r="1492" spans="1:5" x14ac:dyDescent="0.3">
      <c r="A1492">
        <v>1490</v>
      </c>
      <c r="B1492" s="1">
        <f>Tool!$E$12</f>
        <v>5.8960831264226528</v>
      </c>
      <c r="C1492" s="1">
        <f>Tool!$E$13</f>
        <v>5.4808572546400471</v>
      </c>
      <c r="D1492" s="1">
        <f>Tool!$E$14</f>
        <v>4.3133318604447162</v>
      </c>
      <c r="E1492" s="1">
        <f>Tool!$E$15</f>
        <v>2.5387363045571067</v>
      </c>
    </row>
    <row r="1493" spans="1:5" x14ac:dyDescent="0.3">
      <c r="A1493">
        <v>1491</v>
      </c>
      <c r="B1493" s="1">
        <f>Tool!$E$12</f>
        <v>5.8960831264226528</v>
      </c>
      <c r="C1493" s="1">
        <f>Tool!$E$13</f>
        <v>5.4808572546400471</v>
      </c>
      <c r="D1493" s="1">
        <f>Tool!$E$14</f>
        <v>4.3133318604447162</v>
      </c>
      <c r="E1493" s="1">
        <f>Tool!$E$15</f>
        <v>2.5387363045571067</v>
      </c>
    </row>
    <row r="1494" spans="1:5" x14ac:dyDescent="0.3">
      <c r="A1494">
        <v>1492</v>
      </c>
      <c r="B1494" s="1">
        <f>Tool!$E$12</f>
        <v>5.8960831264226528</v>
      </c>
      <c r="C1494" s="1">
        <f>Tool!$E$13</f>
        <v>5.4808572546400471</v>
      </c>
      <c r="D1494" s="1">
        <f>Tool!$E$14</f>
        <v>4.3133318604447162</v>
      </c>
      <c r="E1494" s="1">
        <f>Tool!$E$15</f>
        <v>2.5387363045571067</v>
      </c>
    </row>
    <row r="1495" spans="1:5" x14ac:dyDescent="0.3">
      <c r="A1495">
        <v>1493</v>
      </c>
      <c r="B1495" s="1">
        <f>Tool!$E$12</f>
        <v>5.8960831264226528</v>
      </c>
      <c r="C1495" s="1">
        <f>Tool!$E$13</f>
        <v>5.4808572546400471</v>
      </c>
      <c r="D1495" s="1">
        <f>Tool!$E$14</f>
        <v>4.3133318604447162</v>
      </c>
      <c r="E1495" s="1">
        <f>Tool!$E$15</f>
        <v>2.5387363045571067</v>
      </c>
    </row>
    <row r="1496" spans="1:5" x14ac:dyDescent="0.3">
      <c r="A1496">
        <v>1494</v>
      </c>
      <c r="B1496" s="1">
        <f>Tool!$E$12</f>
        <v>5.8960831264226528</v>
      </c>
      <c r="C1496" s="1">
        <f>Tool!$E$13</f>
        <v>5.4808572546400471</v>
      </c>
      <c r="D1496" s="1">
        <f>Tool!$E$14</f>
        <v>4.3133318604447162</v>
      </c>
      <c r="E1496" s="1">
        <f>Tool!$E$15</f>
        <v>2.5387363045571067</v>
      </c>
    </row>
    <row r="1497" spans="1:5" x14ac:dyDescent="0.3">
      <c r="A1497">
        <v>1495</v>
      </c>
      <c r="B1497" s="1">
        <f>Tool!$E$12</f>
        <v>5.8960831264226528</v>
      </c>
      <c r="C1497" s="1">
        <f>Tool!$E$13</f>
        <v>5.4808572546400471</v>
      </c>
      <c r="D1497" s="1">
        <f>Tool!$E$14</f>
        <v>4.3133318604447162</v>
      </c>
      <c r="E1497" s="1">
        <f>Tool!$E$15</f>
        <v>2.5387363045571067</v>
      </c>
    </row>
    <row r="1498" spans="1:5" x14ac:dyDescent="0.3">
      <c r="A1498">
        <v>1496</v>
      </c>
      <c r="B1498" s="1">
        <f>Tool!$E$12</f>
        <v>5.8960831264226528</v>
      </c>
      <c r="C1498" s="1">
        <f>Tool!$E$13</f>
        <v>5.4808572546400471</v>
      </c>
      <c r="D1498" s="1">
        <f>Tool!$E$14</f>
        <v>4.3133318604447162</v>
      </c>
      <c r="E1498" s="1">
        <f>Tool!$E$15</f>
        <v>2.5387363045571067</v>
      </c>
    </row>
    <row r="1499" spans="1:5" x14ac:dyDescent="0.3">
      <c r="A1499">
        <v>1497</v>
      </c>
      <c r="B1499" s="1">
        <f>Tool!$E$12</f>
        <v>5.8960831264226528</v>
      </c>
      <c r="C1499" s="1">
        <f>Tool!$E$13</f>
        <v>5.4808572546400471</v>
      </c>
      <c r="D1499" s="1">
        <f>Tool!$E$14</f>
        <v>4.3133318604447162</v>
      </c>
      <c r="E1499" s="1">
        <f>Tool!$E$15</f>
        <v>2.5387363045571067</v>
      </c>
    </row>
    <row r="1500" spans="1:5" x14ac:dyDescent="0.3">
      <c r="A1500">
        <v>1498</v>
      </c>
      <c r="B1500" s="1">
        <f>Tool!$E$12</f>
        <v>5.8960831264226528</v>
      </c>
      <c r="C1500" s="1">
        <f>Tool!$E$13</f>
        <v>5.4808572546400471</v>
      </c>
      <c r="D1500" s="1">
        <f>Tool!$E$14</f>
        <v>4.3133318604447162</v>
      </c>
      <c r="E1500" s="1">
        <f>Tool!$E$15</f>
        <v>2.5387363045571067</v>
      </c>
    </row>
    <row r="1501" spans="1:5" x14ac:dyDescent="0.3">
      <c r="A1501">
        <v>1499</v>
      </c>
      <c r="B1501" s="1">
        <f>Tool!$E$12</f>
        <v>5.8960831264226528</v>
      </c>
      <c r="C1501" s="1">
        <f>Tool!$E$13</f>
        <v>5.4808572546400471</v>
      </c>
      <c r="D1501" s="1">
        <f>Tool!$E$14</f>
        <v>4.3133318604447162</v>
      </c>
      <c r="E1501" s="1">
        <f>Tool!$E$15</f>
        <v>2.5387363045571067</v>
      </c>
    </row>
    <row r="1502" spans="1:5" x14ac:dyDescent="0.3">
      <c r="A1502">
        <v>1500</v>
      </c>
      <c r="B1502" s="1">
        <f>Tool!$E$12</f>
        <v>5.8960831264226528</v>
      </c>
      <c r="C1502" s="1">
        <f>Tool!$E$13</f>
        <v>5.4808572546400471</v>
      </c>
      <c r="D1502" s="1">
        <f>Tool!$E$14</f>
        <v>4.3133318604447162</v>
      </c>
      <c r="E1502" s="1">
        <f>Tool!$E$15</f>
        <v>2.5387363045571067</v>
      </c>
    </row>
    <row r="1503" spans="1:5" x14ac:dyDescent="0.3">
      <c r="A1503">
        <v>1501</v>
      </c>
      <c r="B1503" s="1">
        <f>Tool!$E$12</f>
        <v>5.8960831264226528</v>
      </c>
      <c r="C1503" s="1">
        <f>Tool!$E$13</f>
        <v>5.4808572546400471</v>
      </c>
      <c r="D1503" s="1">
        <f>Tool!$E$14</f>
        <v>4.3133318604447162</v>
      </c>
      <c r="E1503" s="1">
        <f>Tool!$E$15</f>
        <v>2.5387363045571067</v>
      </c>
    </row>
    <row r="1504" spans="1:5" x14ac:dyDescent="0.3">
      <c r="A1504">
        <v>1502</v>
      </c>
      <c r="B1504" s="1">
        <f>Tool!$E$12</f>
        <v>5.8960831264226528</v>
      </c>
      <c r="C1504" s="1">
        <f>Tool!$E$13</f>
        <v>5.4808572546400471</v>
      </c>
      <c r="D1504" s="1">
        <f>Tool!$E$14</f>
        <v>4.3133318604447162</v>
      </c>
      <c r="E1504" s="1">
        <f>Tool!$E$15</f>
        <v>2.5387363045571067</v>
      </c>
    </row>
    <row r="1505" spans="1:5" x14ac:dyDescent="0.3">
      <c r="A1505">
        <v>1503</v>
      </c>
      <c r="B1505" s="1">
        <f>Tool!$E$12</f>
        <v>5.8960831264226528</v>
      </c>
      <c r="C1505" s="1">
        <f>Tool!$E$13</f>
        <v>5.4808572546400471</v>
      </c>
      <c r="D1505" s="1">
        <f>Tool!$E$14</f>
        <v>4.3133318604447162</v>
      </c>
      <c r="E1505" s="1">
        <f>Tool!$E$15</f>
        <v>2.5387363045571067</v>
      </c>
    </row>
    <row r="1506" spans="1:5" x14ac:dyDescent="0.3">
      <c r="A1506">
        <v>1504</v>
      </c>
      <c r="B1506" s="1">
        <f>Tool!$E$12</f>
        <v>5.8960831264226528</v>
      </c>
      <c r="C1506" s="1">
        <f>Tool!$E$13</f>
        <v>5.4808572546400471</v>
      </c>
      <c r="D1506" s="1">
        <f>Tool!$E$14</f>
        <v>4.3133318604447162</v>
      </c>
      <c r="E1506" s="1">
        <f>Tool!$E$15</f>
        <v>2.5387363045571067</v>
      </c>
    </row>
    <row r="1507" spans="1:5" x14ac:dyDescent="0.3">
      <c r="A1507">
        <v>1505</v>
      </c>
      <c r="B1507" s="1">
        <f>Tool!$E$12</f>
        <v>5.8960831264226528</v>
      </c>
      <c r="C1507" s="1">
        <f>Tool!$E$13</f>
        <v>5.4808572546400471</v>
      </c>
      <c r="D1507" s="1">
        <f>Tool!$E$14</f>
        <v>4.3133318604447162</v>
      </c>
      <c r="E1507" s="1">
        <f>Tool!$E$15</f>
        <v>2.5387363045571067</v>
      </c>
    </row>
    <row r="1508" spans="1:5" x14ac:dyDescent="0.3">
      <c r="A1508">
        <v>1506</v>
      </c>
      <c r="B1508" s="1">
        <f>Tool!$E$12</f>
        <v>5.8960831264226528</v>
      </c>
      <c r="C1508" s="1">
        <f>Tool!$E$13</f>
        <v>5.4808572546400471</v>
      </c>
      <c r="D1508" s="1">
        <f>Tool!$E$14</f>
        <v>4.3133318604447162</v>
      </c>
      <c r="E1508" s="1">
        <f>Tool!$E$15</f>
        <v>2.5387363045571067</v>
      </c>
    </row>
    <row r="1509" spans="1:5" x14ac:dyDescent="0.3">
      <c r="A1509">
        <v>1507</v>
      </c>
      <c r="B1509" s="1">
        <f>Tool!$E$12</f>
        <v>5.8960831264226528</v>
      </c>
      <c r="C1509" s="1">
        <f>Tool!$E$13</f>
        <v>5.4808572546400471</v>
      </c>
      <c r="D1509" s="1">
        <f>Tool!$E$14</f>
        <v>4.3133318604447162</v>
      </c>
      <c r="E1509" s="1">
        <f>Tool!$E$15</f>
        <v>2.5387363045571067</v>
      </c>
    </row>
    <row r="1510" spans="1:5" x14ac:dyDescent="0.3">
      <c r="A1510">
        <v>1508</v>
      </c>
      <c r="B1510" s="1">
        <f>Tool!$E$12</f>
        <v>5.8960831264226528</v>
      </c>
      <c r="C1510" s="1">
        <f>Tool!$E$13</f>
        <v>5.4808572546400471</v>
      </c>
      <c r="D1510" s="1">
        <f>Tool!$E$14</f>
        <v>4.3133318604447162</v>
      </c>
      <c r="E1510" s="1">
        <f>Tool!$E$15</f>
        <v>2.5387363045571067</v>
      </c>
    </row>
    <row r="1511" spans="1:5" x14ac:dyDescent="0.3">
      <c r="A1511">
        <v>1509</v>
      </c>
      <c r="B1511" s="1">
        <f>Tool!$E$12</f>
        <v>5.8960831264226528</v>
      </c>
      <c r="C1511" s="1">
        <f>Tool!$E$13</f>
        <v>5.4808572546400471</v>
      </c>
      <c r="D1511" s="1">
        <f>Tool!$E$14</f>
        <v>4.3133318604447162</v>
      </c>
      <c r="E1511" s="1">
        <f>Tool!$E$15</f>
        <v>2.5387363045571067</v>
      </c>
    </row>
    <row r="1512" spans="1:5" x14ac:dyDescent="0.3">
      <c r="A1512">
        <v>1510</v>
      </c>
      <c r="B1512" s="1">
        <f>Tool!$E$12</f>
        <v>5.8960831264226528</v>
      </c>
      <c r="C1512" s="1">
        <f>Tool!$E$13</f>
        <v>5.4808572546400471</v>
      </c>
      <c r="D1512" s="1">
        <f>Tool!$E$14</f>
        <v>4.3133318604447162</v>
      </c>
      <c r="E1512" s="1">
        <f>Tool!$E$15</f>
        <v>2.5387363045571067</v>
      </c>
    </row>
    <row r="1513" spans="1:5" x14ac:dyDescent="0.3">
      <c r="A1513">
        <v>1511</v>
      </c>
      <c r="B1513" s="1">
        <f>Tool!$E$12</f>
        <v>5.8960831264226528</v>
      </c>
      <c r="C1513" s="1">
        <f>Tool!$E$13</f>
        <v>5.4808572546400471</v>
      </c>
      <c r="D1513" s="1">
        <f>Tool!$E$14</f>
        <v>4.3133318604447162</v>
      </c>
      <c r="E1513" s="1">
        <f>Tool!$E$15</f>
        <v>2.5387363045571067</v>
      </c>
    </row>
    <row r="1514" spans="1:5" x14ac:dyDescent="0.3">
      <c r="A1514">
        <v>1512</v>
      </c>
      <c r="B1514" s="1">
        <f>Tool!$E$12</f>
        <v>5.8960831264226528</v>
      </c>
      <c r="C1514" s="1">
        <f>Tool!$E$13</f>
        <v>5.4808572546400471</v>
      </c>
      <c r="D1514" s="1">
        <f>Tool!$E$14</f>
        <v>4.3133318604447162</v>
      </c>
      <c r="E1514" s="1">
        <f>Tool!$E$15</f>
        <v>2.5387363045571067</v>
      </c>
    </row>
    <row r="1515" spans="1:5" x14ac:dyDescent="0.3">
      <c r="A1515">
        <v>1513</v>
      </c>
      <c r="B1515" s="1">
        <f>Tool!$E$12</f>
        <v>5.8960831264226528</v>
      </c>
      <c r="C1515" s="1">
        <f>Tool!$E$13</f>
        <v>5.4808572546400471</v>
      </c>
      <c r="D1515" s="1">
        <f>Tool!$E$14</f>
        <v>4.3133318604447162</v>
      </c>
      <c r="E1515" s="1">
        <f>Tool!$E$15</f>
        <v>2.5387363045571067</v>
      </c>
    </row>
    <row r="1516" spans="1:5" x14ac:dyDescent="0.3">
      <c r="A1516">
        <v>1514</v>
      </c>
      <c r="B1516" s="1">
        <f>Tool!$E$12</f>
        <v>5.8960831264226528</v>
      </c>
      <c r="C1516" s="1">
        <f>Tool!$E$13</f>
        <v>5.4808572546400471</v>
      </c>
      <c r="D1516" s="1">
        <f>Tool!$E$14</f>
        <v>4.3133318604447162</v>
      </c>
      <c r="E1516" s="1">
        <f>Tool!$E$15</f>
        <v>2.5387363045571067</v>
      </c>
    </row>
    <row r="1517" spans="1:5" x14ac:dyDescent="0.3">
      <c r="A1517">
        <v>1515</v>
      </c>
      <c r="B1517" s="1">
        <f>Tool!$E$12</f>
        <v>5.8960831264226528</v>
      </c>
      <c r="C1517" s="1">
        <f>Tool!$E$13</f>
        <v>5.4808572546400471</v>
      </c>
      <c r="D1517" s="1">
        <f>Tool!$E$14</f>
        <v>4.3133318604447162</v>
      </c>
      <c r="E1517" s="1">
        <f>Tool!$E$15</f>
        <v>2.5387363045571067</v>
      </c>
    </row>
    <row r="1518" spans="1:5" x14ac:dyDescent="0.3">
      <c r="A1518">
        <v>1516</v>
      </c>
      <c r="B1518" s="1">
        <f>Tool!$E$12</f>
        <v>5.8960831264226528</v>
      </c>
      <c r="C1518" s="1">
        <f>Tool!$E$13</f>
        <v>5.4808572546400471</v>
      </c>
      <c r="D1518" s="1">
        <f>Tool!$E$14</f>
        <v>4.3133318604447162</v>
      </c>
      <c r="E1518" s="1">
        <f>Tool!$E$15</f>
        <v>2.5387363045571067</v>
      </c>
    </row>
    <row r="1519" spans="1:5" x14ac:dyDescent="0.3">
      <c r="A1519">
        <v>1517</v>
      </c>
      <c r="B1519" s="1">
        <f>Tool!$E$12</f>
        <v>5.8960831264226528</v>
      </c>
      <c r="C1519" s="1">
        <f>Tool!$E$13</f>
        <v>5.4808572546400471</v>
      </c>
      <c r="D1519" s="1">
        <f>Tool!$E$14</f>
        <v>4.3133318604447162</v>
      </c>
      <c r="E1519" s="1">
        <f>Tool!$E$15</f>
        <v>2.5387363045571067</v>
      </c>
    </row>
    <row r="1520" spans="1:5" x14ac:dyDescent="0.3">
      <c r="A1520">
        <v>1518</v>
      </c>
      <c r="B1520" s="1">
        <f>Tool!$E$12</f>
        <v>5.8960831264226528</v>
      </c>
      <c r="C1520" s="1">
        <f>Tool!$E$13</f>
        <v>5.4808572546400471</v>
      </c>
      <c r="D1520" s="1">
        <f>Tool!$E$14</f>
        <v>4.3133318604447162</v>
      </c>
      <c r="E1520" s="1">
        <f>Tool!$E$15</f>
        <v>2.5387363045571067</v>
      </c>
    </row>
    <row r="1521" spans="1:5" x14ac:dyDescent="0.3">
      <c r="A1521">
        <v>1519</v>
      </c>
      <c r="B1521" s="1">
        <f>Tool!$E$12</f>
        <v>5.8960831264226528</v>
      </c>
      <c r="C1521" s="1">
        <f>Tool!$E$13</f>
        <v>5.4808572546400471</v>
      </c>
      <c r="D1521" s="1">
        <f>Tool!$E$14</f>
        <v>4.3133318604447162</v>
      </c>
      <c r="E1521" s="1">
        <f>Tool!$E$15</f>
        <v>2.5387363045571067</v>
      </c>
    </row>
    <row r="1522" spans="1:5" x14ac:dyDescent="0.3">
      <c r="A1522">
        <v>1520</v>
      </c>
      <c r="B1522" s="1">
        <f>Tool!$E$12</f>
        <v>5.8960831264226528</v>
      </c>
      <c r="C1522" s="1">
        <f>Tool!$E$13</f>
        <v>5.4808572546400471</v>
      </c>
      <c r="D1522" s="1">
        <f>Tool!$E$14</f>
        <v>4.3133318604447162</v>
      </c>
      <c r="E1522" s="1">
        <f>Tool!$E$15</f>
        <v>2.5387363045571067</v>
      </c>
    </row>
    <row r="1523" spans="1:5" x14ac:dyDescent="0.3">
      <c r="A1523">
        <v>1521</v>
      </c>
      <c r="B1523" s="1">
        <f>Tool!$E$12</f>
        <v>5.8960831264226528</v>
      </c>
      <c r="C1523" s="1">
        <f>Tool!$E$13</f>
        <v>5.4808572546400471</v>
      </c>
      <c r="D1523" s="1">
        <f>Tool!$E$14</f>
        <v>4.3133318604447162</v>
      </c>
      <c r="E1523" s="1">
        <f>Tool!$E$15</f>
        <v>2.5387363045571067</v>
      </c>
    </row>
    <row r="1524" spans="1:5" x14ac:dyDescent="0.3">
      <c r="A1524">
        <v>1522</v>
      </c>
      <c r="B1524" s="1">
        <f>Tool!$E$12</f>
        <v>5.8960831264226528</v>
      </c>
      <c r="C1524" s="1">
        <f>Tool!$E$13</f>
        <v>5.4808572546400471</v>
      </c>
      <c r="D1524" s="1">
        <f>Tool!$E$14</f>
        <v>4.3133318604447162</v>
      </c>
      <c r="E1524" s="1">
        <f>Tool!$E$15</f>
        <v>2.5387363045571067</v>
      </c>
    </row>
    <row r="1525" spans="1:5" x14ac:dyDescent="0.3">
      <c r="A1525">
        <v>1523</v>
      </c>
      <c r="B1525" s="1">
        <f>Tool!$E$12</f>
        <v>5.8960831264226528</v>
      </c>
      <c r="C1525" s="1">
        <f>Tool!$E$13</f>
        <v>5.4808572546400471</v>
      </c>
      <c r="D1525" s="1">
        <f>Tool!$E$14</f>
        <v>4.3133318604447162</v>
      </c>
      <c r="E1525" s="1">
        <f>Tool!$E$15</f>
        <v>2.5387363045571067</v>
      </c>
    </row>
    <row r="1526" spans="1:5" x14ac:dyDescent="0.3">
      <c r="A1526">
        <v>1524</v>
      </c>
      <c r="B1526" s="1">
        <f>Tool!$E$12</f>
        <v>5.8960831264226528</v>
      </c>
      <c r="C1526" s="1">
        <f>Tool!$E$13</f>
        <v>5.4808572546400471</v>
      </c>
      <c r="D1526" s="1">
        <f>Tool!$E$14</f>
        <v>4.3133318604447162</v>
      </c>
      <c r="E1526" s="1">
        <f>Tool!$E$15</f>
        <v>2.5387363045571067</v>
      </c>
    </row>
    <row r="1527" spans="1:5" x14ac:dyDescent="0.3">
      <c r="A1527">
        <v>1525</v>
      </c>
      <c r="B1527" s="1">
        <f>Tool!$E$12</f>
        <v>5.8960831264226528</v>
      </c>
      <c r="C1527" s="1">
        <f>Tool!$E$13</f>
        <v>5.4808572546400471</v>
      </c>
      <c r="D1527" s="1">
        <f>Tool!$E$14</f>
        <v>4.3133318604447162</v>
      </c>
      <c r="E1527" s="1">
        <f>Tool!$E$15</f>
        <v>2.5387363045571067</v>
      </c>
    </row>
    <row r="1528" spans="1:5" x14ac:dyDescent="0.3">
      <c r="A1528">
        <v>1526</v>
      </c>
      <c r="B1528" s="1">
        <f>Tool!$E$12</f>
        <v>5.8960831264226528</v>
      </c>
      <c r="C1528" s="1">
        <f>Tool!$E$13</f>
        <v>5.4808572546400471</v>
      </c>
      <c r="D1528" s="1">
        <f>Tool!$E$14</f>
        <v>4.3133318604447162</v>
      </c>
      <c r="E1528" s="1">
        <f>Tool!$E$15</f>
        <v>2.5387363045571067</v>
      </c>
    </row>
    <row r="1529" spans="1:5" x14ac:dyDescent="0.3">
      <c r="A1529">
        <v>1527</v>
      </c>
      <c r="B1529" s="1">
        <f>Tool!$E$12</f>
        <v>5.8960831264226528</v>
      </c>
      <c r="C1529" s="1">
        <f>Tool!$E$13</f>
        <v>5.4808572546400471</v>
      </c>
      <c r="D1529" s="1">
        <f>Tool!$E$14</f>
        <v>4.3133318604447162</v>
      </c>
      <c r="E1529" s="1">
        <f>Tool!$E$15</f>
        <v>2.5387363045571067</v>
      </c>
    </row>
    <row r="1530" spans="1:5" x14ac:dyDescent="0.3">
      <c r="A1530">
        <v>1528</v>
      </c>
      <c r="B1530" s="1">
        <f>Tool!$E$12</f>
        <v>5.8960831264226528</v>
      </c>
      <c r="C1530" s="1">
        <f>Tool!$E$13</f>
        <v>5.4808572546400471</v>
      </c>
      <c r="D1530" s="1">
        <f>Tool!$E$14</f>
        <v>4.3133318604447162</v>
      </c>
      <c r="E1530" s="1">
        <f>Tool!$E$15</f>
        <v>2.5387363045571067</v>
      </c>
    </row>
    <row r="1531" spans="1:5" x14ac:dyDescent="0.3">
      <c r="A1531">
        <v>1529</v>
      </c>
      <c r="B1531" s="1">
        <f>Tool!$E$12</f>
        <v>5.8960831264226528</v>
      </c>
      <c r="C1531" s="1">
        <f>Tool!$E$13</f>
        <v>5.4808572546400471</v>
      </c>
      <c r="D1531" s="1">
        <f>Tool!$E$14</f>
        <v>4.3133318604447162</v>
      </c>
      <c r="E1531" s="1">
        <f>Tool!$E$15</f>
        <v>2.5387363045571067</v>
      </c>
    </row>
    <row r="1532" spans="1:5" x14ac:dyDescent="0.3">
      <c r="A1532">
        <v>1530</v>
      </c>
      <c r="B1532" s="1">
        <f>Tool!$E$12</f>
        <v>5.8960831264226528</v>
      </c>
      <c r="C1532" s="1">
        <f>Tool!$E$13</f>
        <v>5.4808572546400471</v>
      </c>
      <c r="D1532" s="1">
        <f>Tool!$E$14</f>
        <v>4.3133318604447162</v>
      </c>
      <c r="E1532" s="1">
        <f>Tool!$E$15</f>
        <v>2.5387363045571067</v>
      </c>
    </row>
    <row r="1533" spans="1:5" x14ac:dyDescent="0.3">
      <c r="A1533">
        <v>1531</v>
      </c>
      <c r="B1533" s="1">
        <f>Tool!$E$12</f>
        <v>5.8960831264226528</v>
      </c>
      <c r="C1533" s="1">
        <f>Tool!$E$13</f>
        <v>5.4808572546400471</v>
      </c>
      <c r="D1533" s="1">
        <f>Tool!$E$14</f>
        <v>4.3133318604447162</v>
      </c>
      <c r="E1533" s="1">
        <f>Tool!$E$15</f>
        <v>2.5387363045571067</v>
      </c>
    </row>
    <row r="1534" spans="1:5" x14ac:dyDescent="0.3">
      <c r="A1534">
        <v>1532</v>
      </c>
      <c r="B1534" s="1">
        <f>Tool!$E$12</f>
        <v>5.8960831264226528</v>
      </c>
      <c r="C1534" s="1">
        <f>Tool!$E$13</f>
        <v>5.4808572546400471</v>
      </c>
      <c r="D1534" s="1">
        <f>Tool!$E$14</f>
        <v>4.3133318604447162</v>
      </c>
      <c r="E1534" s="1">
        <f>Tool!$E$15</f>
        <v>2.5387363045571067</v>
      </c>
    </row>
    <row r="1535" spans="1:5" x14ac:dyDescent="0.3">
      <c r="A1535">
        <v>1533</v>
      </c>
      <c r="B1535" s="1">
        <f>Tool!$E$12</f>
        <v>5.8960831264226528</v>
      </c>
      <c r="C1535" s="1">
        <f>Tool!$E$13</f>
        <v>5.4808572546400471</v>
      </c>
      <c r="D1535" s="1">
        <f>Tool!$E$14</f>
        <v>4.3133318604447162</v>
      </c>
      <c r="E1535" s="1">
        <f>Tool!$E$15</f>
        <v>2.5387363045571067</v>
      </c>
    </row>
    <row r="1536" spans="1:5" x14ac:dyDescent="0.3">
      <c r="A1536">
        <v>1534</v>
      </c>
      <c r="B1536" s="1">
        <f>Tool!$E$12</f>
        <v>5.8960831264226528</v>
      </c>
      <c r="C1536" s="1">
        <f>Tool!$E$13</f>
        <v>5.4808572546400471</v>
      </c>
      <c r="D1536" s="1">
        <f>Tool!$E$14</f>
        <v>4.3133318604447162</v>
      </c>
      <c r="E1536" s="1">
        <f>Tool!$E$15</f>
        <v>2.5387363045571067</v>
      </c>
    </row>
    <row r="1537" spans="1:5" x14ac:dyDescent="0.3">
      <c r="A1537">
        <v>1535</v>
      </c>
      <c r="B1537" s="1">
        <f>Tool!$E$12</f>
        <v>5.8960831264226528</v>
      </c>
      <c r="C1537" s="1">
        <f>Tool!$E$13</f>
        <v>5.4808572546400471</v>
      </c>
      <c r="D1537" s="1">
        <f>Tool!$E$14</f>
        <v>4.3133318604447162</v>
      </c>
      <c r="E1537" s="1">
        <f>Tool!$E$15</f>
        <v>2.5387363045571067</v>
      </c>
    </row>
    <row r="1538" spans="1:5" x14ac:dyDescent="0.3">
      <c r="A1538">
        <v>1536</v>
      </c>
      <c r="B1538" s="1">
        <f>Tool!$E$12</f>
        <v>5.8960831264226528</v>
      </c>
      <c r="C1538" s="1">
        <f>Tool!$E$13</f>
        <v>5.4808572546400471</v>
      </c>
      <c r="D1538" s="1">
        <f>Tool!$E$14</f>
        <v>4.3133318604447162</v>
      </c>
      <c r="E1538" s="1">
        <f>Tool!$E$15</f>
        <v>2.5387363045571067</v>
      </c>
    </row>
    <row r="1539" spans="1:5" x14ac:dyDescent="0.3">
      <c r="A1539">
        <v>1537</v>
      </c>
      <c r="B1539" s="1">
        <f>Tool!$E$12</f>
        <v>5.8960831264226528</v>
      </c>
      <c r="C1539" s="1">
        <f>Tool!$E$13</f>
        <v>5.4808572546400471</v>
      </c>
      <c r="D1539" s="1">
        <f>Tool!$E$14</f>
        <v>4.3133318604447162</v>
      </c>
      <c r="E1539" s="1">
        <f>Tool!$E$15</f>
        <v>2.5387363045571067</v>
      </c>
    </row>
    <row r="1540" spans="1:5" x14ac:dyDescent="0.3">
      <c r="A1540">
        <v>1538</v>
      </c>
      <c r="B1540" s="1">
        <f>Tool!$E$12</f>
        <v>5.8960831264226528</v>
      </c>
      <c r="C1540" s="1">
        <f>Tool!$E$13</f>
        <v>5.4808572546400471</v>
      </c>
      <c r="D1540" s="1">
        <f>Tool!$E$14</f>
        <v>4.3133318604447162</v>
      </c>
      <c r="E1540" s="1">
        <f>Tool!$E$15</f>
        <v>2.5387363045571067</v>
      </c>
    </row>
    <row r="1541" spans="1:5" x14ac:dyDescent="0.3">
      <c r="A1541">
        <v>1539</v>
      </c>
      <c r="B1541" s="1">
        <f>Tool!$E$12</f>
        <v>5.8960831264226528</v>
      </c>
      <c r="C1541" s="1">
        <f>Tool!$E$13</f>
        <v>5.4808572546400471</v>
      </c>
      <c r="D1541" s="1">
        <f>Tool!$E$14</f>
        <v>4.3133318604447162</v>
      </c>
      <c r="E1541" s="1">
        <f>Tool!$E$15</f>
        <v>2.5387363045571067</v>
      </c>
    </row>
    <row r="1542" spans="1:5" x14ac:dyDescent="0.3">
      <c r="A1542">
        <v>1540</v>
      </c>
      <c r="B1542" s="1">
        <f>Tool!$E$12</f>
        <v>5.8960831264226528</v>
      </c>
      <c r="C1542" s="1">
        <f>Tool!$E$13</f>
        <v>5.4808572546400471</v>
      </c>
      <c r="D1542" s="1">
        <f>Tool!$E$14</f>
        <v>4.3133318604447162</v>
      </c>
      <c r="E1542" s="1">
        <f>Tool!$E$15</f>
        <v>2.5387363045571067</v>
      </c>
    </row>
    <row r="1543" spans="1:5" x14ac:dyDescent="0.3">
      <c r="A1543">
        <v>1541</v>
      </c>
      <c r="B1543" s="1">
        <f>Tool!$E$12</f>
        <v>5.8960831264226528</v>
      </c>
      <c r="C1543" s="1">
        <f>Tool!$E$13</f>
        <v>5.4808572546400471</v>
      </c>
      <c r="D1543" s="1">
        <f>Tool!$E$14</f>
        <v>4.3133318604447162</v>
      </c>
      <c r="E1543" s="1">
        <f>Tool!$E$15</f>
        <v>2.5387363045571067</v>
      </c>
    </row>
    <row r="1544" spans="1:5" x14ac:dyDescent="0.3">
      <c r="A1544">
        <v>1542</v>
      </c>
      <c r="B1544" s="1">
        <f>Tool!$E$12</f>
        <v>5.8960831264226528</v>
      </c>
      <c r="C1544" s="1">
        <f>Tool!$E$13</f>
        <v>5.4808572546400471</v>
      </c>
      <c r="D1544" s="1">
        <f>Tool!$E$14</f>
        <v>4.3133318604447162</v>
      </c>
      <c r="E1544" s="1">
        <f>Tool!$E$15</f>
        <v>2.5387363045571067</v>
      </c>
    </row>
    <row r="1545" spans="1:5" x14ac:dyDescent="0.3">
      <c r="A1545">
        <v>1543</v>
      </c>
      <c r="B1545" s="1">
        <f>Tool!$E$12</f>
        <v>5.8960831264226528</v>
      </c>
      <c r="C1545" s="1">
        <f>Tool!$E$13</f>
        <v>5.4808572546400471</v>
      </c>
      <c r="D1545" s="1">
        <f>Tool!$E$14</f>
        <v>4.3133318604447162</v>
      </c>
      <c r="E1545" s="1">
        <f>Tool!$E$15</f>
        <v>2.5387363045571067</v>
      </c>
    </row>
    <row r="1546" spans="1:5" x14ac:dyDescent="0.3">
      <c r="A1546">
        <v>1544</v>
      </c>
      <c r="B1546" s="1">
        <f>Tool!$E$12</f>
        <v>5.8960831264226528</v>
      </c>
      <c r="C1546" s="1">
        <f>Tool!$E$13</f>
        <v>5.4808572546400471</v>
      </c>
      <c r="D1546" s="1">
        <f>Tool!$E$14</f>
        <v>4.3133318604447162</v>
      </c>
      <c r="E1546" s="1">
        <f>Tool!$E$15</f>
        <v>2.5387363045571067</v>
      </c>
    </row>
    <row r="1547" spans="1:5" x14ac:dyDescent="0.3">
      <c r="A1547">
        <v>1545</v>
      </c>
      <c r="B1547" s="1">
        <f>Tool!$E$12</f>
        <v>5.8960831264226528</v>
      </c>
      <c r="C1547" s="1">
        <f>Tool!$E$13</f>
        <v>5.4808572546400471</v>
      </c>
      <c r="D1547" s="1">
        <f>Tool!$E$14</f>
        <v>4.3133318604447162</v>
      </c>
      <c r="E1547" s="1">
        <f>Tool!$E$15</f>
        <v>2.5387363045571067</v>
      </c>
    </row>
    <row r="1548" spans="1:5" x14ac:dyDescent="0.3">
      <c r="A1548">
        <v>1546</v>
      </c>
      <c r="B1548" s="1">
        <f>Tool!$E$12</f>
        <v>5.8960831264226528</v>
      </c>
      <c r="C1548" s="1">
        <f>Tool!$E$13</f>
        <v>5.4808572546400471</v>
      </c>
      <c r="D1548" s="1">
        <f>Tool!$E$14</f>
        <v>4.3133318604447162</v>
      </c>
      <c r="E1548" s="1">
        <f>Tool!$E$15</f>
        <v>2.5387363045571067</v>
      </c>
    </row>
    <row r="1549" spans="1:5" x14ac:dyDescent="0.3">
      <c r="A1549">
        <v>1547</v>
      </c>
      <c r="B1549" s="1">
        <f>Tool!$E$12</f>
        <v>5.8960831264226528</v>
      </c>
      <c r="C1549" s="1">
        <f>Tool!$E$13</f>
        <v>5.4808572546400471</v>
      </c>
      <c r="D1549" s="1">
        <f>Tool!$E$14</f>
        <v>4.3133318604447162</v>
      </c>
      <c r="E1549" s="1">
        <f>Tool!$E$15</f>
        <v>2.5387363045571067</v>
      </c>
    </row>
    <row r="1550" spans="1:5" x14ac:dyDescent="0.3">
      <c r="A1550">
        <v>1548</v>
      </c>
      <c r="B1550" s="1">
        <f>Tool!$E$12</f>
        <v>5.8960831264226528</v>
      </c>
      <c r="C1550" s="1">
        <f>Tool!$E$13</f>
        <v>5.4808572546400471</v>
      </c>
      <c r="D1550" s="1">
        <f>Tool!$E$14</f>
        <v>4.3133318604447162</v>
      </c>
      <c r="E1550" s="1">
        <f>Tool!$E$15</f>
        <v>2.5387363045571067</v>
      </c>
    </row>
    <row r="1551" spans="1:5" x14ac:dyDescent="0.3">
      <c r="A1551">
        <v>1549</v>
      </c>
      <c r="B1551" s="1">
        <f>Tool!$E$12</f>
        <v>5.8960831264226528</v>
      </c>
      <c r="C1551" s="1">
        <f>Tool!$E$13</f>
        <v>5.4808572546400471</v>
      </c>
      <c r="D1551" s="1">
        <f>Tool!$E$14</f>
        <v>4.3133318604447162</v>
      </c>
      <c r="E1551" s="1">
        <f>Tool!$E$15</f>
        <v>2.5387363045571067</v>
      </c>
    </row>
    <row r="1552" spans="1:5" x14ac:dyDescent="0.3">
      <c r="A1552">
        <v>1550</v>
      </c>
      <c r="B1552" s="1">
        <f>Tool!$E$12</f>
        <v>5.8960831264226528</v>
      </c>
      <c r="C1552" s="1">
        <f>Tool!$E$13</f>
        <v>5.4808572546400471</v>
      </c>
      <c r="D1552" s="1">
        <f>Tool!$E$14</f>
        <v>4.3133318604447162</v>
      </c>
      <c r="E1552" s="1">
        <f>Tool!$E$15</f>
        <v>2.5387363045571067</v>
      </c>
    </row>
    <row r="1553" spans="1:5" x14ac:dyDescent="0.3">
      <c r="A1553">
        <v>1551</v>
      </c>
      <c r="B1553" s="1">
        <f>Tool!$E$12</f>
        <v>5.8960831264226528</v>
      </c>
      <c r="C1553" s="1">
        <f>Tool!$E$13</f>
        <v>5.4808572546400471</v>
      </c>
      <c r="D1553" s="1">
        <f>Tool!$E$14</f>
        <v>4.3133318604447162</v>
      </c>
      <c r="E1553" s="1">
        <f>Tool!$E$15</f>
        <v>2.5387363045571067</v>
      </c>
    </row>
    <row r="1554" spans="1:5" x14ac:dyDescent="0.3">
      <c r="A1554">
        <v>1552</v>
      </c>
      <c r="B1554" s="1">
        <f>Tool!$E$12</f>
        <v>5.8960831264226528</v>
      </c>
      <c r="C1554" s="1">
        <f>Tool!$E$13</f>
        <v>5.4808572546400471</v>
      </c>
      <c r="D1554" s="1">
        <f>Tool!$E$14</f>
        <v>4.3133318604447162</v>
      </c>
      <c r="E1554" s="1">
        <f>Tool!$E$15</f>
        <v>2.5387363045571067</v>
      </c>
    </row>
    <row r="1555" spans="1:5" x14ac:dyDescent="0.3">
      <c r="A1555">
        <v>1553</v>
      </c>
      <c r="B1555" s="1">
        <f>Tool!$E$12</f>
        <v>5.8960831264226528</v>
      </c>
      <c r="C1555" s="1">
        <f>Tool!$E$13</f>
        <v>5.4808572546400471</v>
      </c>
      <c r="D1555" s="1">
        <f>Tool!$E$14</f>
        <v>4.3133318604447162</v>
      </c>
      <c r="E1555" s="1">
        <f>Tool!$E$15</f>
        <v>2.5387363045571067</v>
      </c>
    </row>
    <row r="1556" spans="1:5" x14ac:dyDescent="0.3">
      <c r="A1556">
        <v>1554</v>
      </c>
      <c r="B1556" s="1">
        <f>Tool!$E$12</f>
        <v>5.8960831264226528</v>
      </c>
      <c r="C1556" s="1">
        <f>Tool!$E$13</f>
        <v>5.4808572546400471</v>
      </c>
      <c r="D1556" s="1">
        <f>Tool!$E$14</f>
        <v>4.3133318604447162</v>
      </c>
      <c r="E1556" s="1">
        <f>Tool!$E$15</f>
        <v>2.5387363045571067</v>
      </c>
    </row>
    <row r="1557" spans="1:5" x14ac:dyDescent="0.3">
      <c r="A1557">
        <v>1555</v>
      </c>
      <c r="B1557" s="1">
        <f>Tool!$E$12</f>
        <v>5.8960831264226528</v>
      </c>
      <c r="C1557" s="1">
        <f>Tool!$E$13</f>
        <v>5.4808572546400471</v>
      </c>
      <c r="D1557" s="1">
        <f>Tool!$E$14</f>
        <v>4.3133318604447162</v>
      </c>
      <c r="E1557" s="1">
        <f>Tool!$E$15</f>
        <v>2.5387363045571067</v>
      </c>
    </row>
    <row r="1558" spans="1:5" x14ac:dyDescent="0.3">
      <c r="A1558">
        <v>1556</v>
      </c>
      <c r="B1558" s="1">
        <f>Tool!$E$12</f>
        <v>5.8960831264226528</v>
      </c>
      <c r="C1558" s="1">
        <f>Tool!$E$13</f>
        <v>5.4808572546400471</v>
      </c>
      <c r="D1558" s="1">
        <f>Tool!$E$14</f>
        <v>4.3133318604447162</v>
      </c>
      <c r="E1558" s="1">
        <f>Tool!$E$15</f>
        <v>2.5387363045571067</v>
      </c>
    </row>
    <row r="1559" spans="1:5" x14ac:dyDescent="0.3">
      <c r="A1559">
        <v>1557</v>
      </c>
      <c r="B1559" s="1">
        <f>Tool!$E$12</f>
        <v>5.8960831264226528</v>
      </c>
      <c r="C1559" s="1">
        <f>Tool!$E$13</f>
        <v>5.4808572546400471</v>
      </c>
      <c r="D1559" s="1">
        <f>Tool!$E$14</f>
        <v>4.3133318604447162</v>
      </c>
      <c r="E1559" s="1">
        <f>Tool!$E$15</f>
        <v>2.5387363045571067</v>
      </c>
    </row>
    <row r="1560" spans="1:5" x14ac:dyDescent="0.3">
      <c r="A1560">
        <v>1558</v>
      </c>
      <c r="B1560" s="1">
        <f>Tool!$E$12</f>
        <v>5.8960831264226528</v>
      </c>
      <c r="C1560" s="1">
        <f>Tool!$E$13</f>
        <v>5.4808572546400471</v>
      </c>
      <c r="D1560" s="1">
        <f>Tool!$E$14</f>
        <v>4.3133318604447162</v>
      </c>
      <c r="E1560" s="1">
        <f>Tool!$E$15</f>
        <v>2.5387363045571067</v>
      </c>
    </row>
    <row r="1561" spans="1:5" x14ac:dyDescent="0.3">
      <c r="A1561">
        <v>1559</v>
      </c>
      <c r="B1561" s="1">
        <f>Tool!$E$12</f>
        <v>5.8960831264226528</v>
      </c>
      <c r="C1561" s="1">
        <f>Tool!$E$13</f>
        <v>5.4808572546400471</v>
      </c>
      <c r="D1561" s="1">
        <f>Tool!$E$14</f>
        <v>4.3133318604447162</v>
      </c>
      <c r="E1561" s="1">
        <f>Tool!$E$15</f>
        <v>2.5387363045571067</v>
      </c>
    </row>
    <row r="1562" spans="1:5" x14ac:dyDescent="0.3">
      <c r="A1562">
        <v>1560</v>
      </c>
      <c r="B1562" s="1">
        <f>Tool!$E$12</f>
        <v>5.8960831264226528</v>
      </c>
      <c r="C1562" s="1">
        <f>Tool!$E$13</f>
        <v>5.4808572546400471</v>
      </c>
      <c r="D1562" s="1">
        <f>Tool!$E$14</f>
        <v>4.3133318604447162</v>
      </c>
      <c r="E1562" s="1">
        <f>Tool!$E$15</f>
        <v>2.5387363045571067</v>
      </c>
    </row>
    <row r="1563" spans="1:5" x14ac:dyDescent="0.3">
      <c r="A1563">
        <v>1561</v>
      </c>
      <c r="B1563" s="1">
        <f>Tool!$E$12</f>
        <v>5.8960831264226528</v>
      </c>
      <c r="C1563" s="1">
        <f>Tool!$E$13</f>
        <v>5.4808572546400471</v>
      </c>
      <c r="D1563" s="1">
        <f>Tool!$E$14</f>
        <v>4.3133318604447162</v>
      </c>
      <c r="E1563" s="1">
        <f>Tool!$E$15</f>
        <v>2.5387363045571067</v>
      </c>
    </row>
    <row r="1564" spans="1:5" x14ac:dyDescent="0.3">
      <c r="A1564">
        <v>1562</v>
      </c>
      <c r="B1564" s="1">
        <f>Tool!$E$12</f>
        <v>5.8960831264226528</v>
      </c>
      <c r="C1564" s="1">
        <f>Tool!$E$13</f>
        <v>5.4808572546400471</v>
      </c>
      <c r="D1564" s="1">
        <f>Tool!$E$14</f>
        <v>4.3133318604447162</v>
      </c>
      <c r="E1564" s="1">
        <f>Tool!$E$15</f>
        <v>2.5387363045571067</v>
      </c>
    </row>
    <row r="1565" spans="1:5" x14ac:dyDescent="0.3">
      <c r="A1565">
        <v>1563</v>
      </c>
      <c r="B1565" s="1">
        <f>Tool!$E$12</f>
        <v>5.8960831264226528</v>
      </c>
      <c r="C1565" s="1">
        <f>Tool!$E$13</f>
        <v>5.4808572546400471</v>
      </c>
      <c r="D1565" s="1">
        <f>Tool!$E$14</f>
        <v>4.3133318604447162</v>
      </c>
      <c r="E1565" s="1">
        <f>Tool!$E$15</f>
        <v>2.5387363045571067</v>
      </c>
    </row>
    <row r="1566" spans="1:5" x14ac:dyDescent="0.3">
      <c r="A1566">
        <v>1564</v>
      </c>
      <c r="B1566" s="1">
        <f>Tool!$E$12</f>
        <v>5.8960831264226528</v>
      </c>
      <c r="C1566" s="1">
        <f>Tool!$E$13</f>
        <v>5.4808572546400471</v>
      </c>
      <c r="D1566" s="1">
        <f>Tool!$E$14</f>
        <v>4.3133318604447162</v>
      </c>
      <c r="E1566" s="1">
        <f>Tool!$E$15</f>
        <v>2.5387363045571067</v>
      </c>
    </row>
    <row r="1567" spans="1:5" x14ac:dyDescent="0.3">
      <c r="A1567">
        <v>1565</v>
      </c>
      <c r="B1567" s="1">
        <f>Tool!$E$12</f>
        <v>5.8960831264226528</v>
      </c>
      <c r="C1567" s="1">
        <f>Tool!$E$13</f>
        <v>5.4808572546400471</v>
      </c>
      <c r="D1567" s="1">
        <f>Tool!$E$14</f>
        <v>4.3133318604447162</v>
      </c>
      <c r="E1567" s="1">
        <f>Tool!$E$15</f>
        <v>2.5387363045571067</v>
      </c>
    </row>
    <row r="1568" spans="1:5" x14ac:dyDescent="0.3">
      <c r="A1568">
        <v>1566</v>
      </c>
      <c r="B1568" s="1">
        <f>Tool!$E$12</f>
        <v>5.8960831264226528</v>
      </c>
      <c r="C1568" s="1">
        <f>Tool!$E$13</f>
        <v>5.4808572546400471</v>
      </c>
      <c r="D1568" s="1">
        <f>Tool!$E$14</f>
        <v>4.3133318604447162</v>
      </c>
      <c r="E1568" s="1">
        <f>Tool!$E$15</f>
        <v>2.5387363045571067</v>
      </c>
    </row>
    <row r="1569" spans="1:5" x14ac:dyDescent="0.3">
      <c r="A1569">
        <v>1567</v>
      </c>
      <c r="B1569" s="1">
        <f>Tool!$E$12</f>
        <v>5.8960831264226528</v>
      </c>
      <c r="C1569" s="1">
        <f>Tool!$E$13</f>
        <v>5.4808572546400471</v>
      </c>
      <c r="D1569" s="1">
        <f>Tool!$E$14</f>
        <v>4.3133318604447162</v>
      </c>
      <c r="E1569" s="1">
        <f>Tool!$E$15</f>
        <v>2.5387363045571067</v>
      </c>
    </row>
    <row r="1570" spans="1:5" x14ac:dyDescent="0.3">
      <c r="A1570">
        <v>1568</v>
      </c>
      <c r="B1570" s="1">
        <f>Tool!$E$12</f>
        <v>5.8960831264226528</v>
      </c>
      <c r="C1570" s="1">
        <f>Tool!$E$13</f>
        <v>5.4808572546400471</v>
      </c>
      <c r="D1570" s="1">
        <f>Tool!$E$14</f>
        <v>4.3133318604447162</v>
      </c>
      <c r="E1570" s="1">
        <f>Tool!$E$15</f>
        <v>2.5387363045571067</v>
      </c>
    </row>
    <row r="1571" spans="1:5" x14ac:dyDescent="0.3">
      <c r="A1571">
        <v>1569</v>
      </c>
      <c r="B1571" s="1">
        <f>Tool!$E$12</f>
        <v>5.8960831264226528</v>
      </c>
      <c r="C1571" s="1">
        <f>Tool!$E$13</f>
        <v>5.4808572546400471</v>
      </c>
      <c r="D1571" s="1">
        <f>Tool!$E$14</f>
        <v>4.3133318604447162</v>
      </c>
      <c r="E1571" s="1">
        <f>Tool!$E$15</f>
        <v>2.5387363045571067</v>
      </c>
    </row>
    <row r="1572" spans="1:5" x14ac:dyDescent="0.3">
      <c r="A1572">
        <v>1570</v>
      </c>
      <c r="B1572" s="1">
        <f>Tool!$E$12</f>
        <v>5.8960831264226528</v>
      </c>
      <c r="C1572" s="1">
        <f>Tool!$E$13</f>
        <v>5.4808572546400471</v>
      </c>
      <c r="D1572" s="1">
        <f>Tool!$E$14</f>
        <v>4.3133318604447162</v>
      </c>
      <c r="E1572" s="1">
        <f>Tool!$E$15</f>
        <v>2.5387363045571067</v>
      </c>
    </row>
    <row r="1573" spans="1:5" x14ac:dyDescent="0.3">
      <c r="A1573">
        <v>1571</v>
      </c>
      <c r="B1573" s="1">
        <f>Tool!$E$12</f>
        <v>5.8960831264226528</v>
      </c>
      <c r="C1573" s="1">
        <f>Tool!$E$13</f>
        <v>5.4808572546400471</v>
      </c>
      <c r="D1573" s="1">
        <f>Tool!$E$14</f>
        <v>4.3133318604447162</v>
      </c>
      <c r="E1573" s="1">
        <f>Tool!$E$15</f>
        <v>2.5387363045571067</v>
      </c>
    </row>
    <row r="1574" spans="1:5" x14ac:dyDescent="0.3">
      <c r="A1574">
        <v>1572</v>
      </c>
      <c r="B1574" s="1">
        <f>Tool!$E$12</f>
        <v>5.8960831264226528</v>
      </c>
      <c r="C1574" s="1">
        <f>Tool!$E$13</f>
        <v>5.4808572546400471</v>
      </c>
      <c r="D1574" s="1">
        <f>Tool!$E$14</f>
        <v>4.3133318604447162</v>
      </c>
      <c r="E1574" s="1">
        <f>Tool!$E$15</f>
        <v>2.5387363045571067</v>
      </c>
    </row>
    <row r="1575" spans="1:5" x14ac:dyDescent="0.3">
      <c r="A1575">
        <v>1573</v>
      </c>
      <c r="B1575" s="1">
        <f>Tool!$E$12</f>
        <v>5.8960831264226528</v>
      </c>
      <c r="C1575" s="1">
        <f>Tool!$E$13</f>
        <v>5.4808572546400471</v>
      </c>
      <c r="D1575" s="1">
        <f>Tool!$E$14</f>
        <v>4.3133318604447162</v>
      </c>
      <c r="E1575" s="1">
        <f>Tool!$E$15</f>
        <v>2.5387363045571067</v>
      </c>
    </row>
    <row r="1576" spans="1:5" x14ac:dyDescent="0.3">
      <c r="A1576">
        <v>1574</v>
      </c>
      <c r="B1576" s="1">
        <f>Tool!$E$12</f>
        <v>5.8960831264226528</v>
      </c>
      <c r="C1576" s="1">
        <f>Tool!$E$13</f>
        <v>5.4808572546400471</v>
      </c>
      <c r="D1576" s="1">
        <f>Tool!$E$14</f>
        <v>4.3133318604447162</v>
      </c>
      <c r="E1576" s="1">
        <f>Tool!$E$15</f>
        <v>2.5387363045571067</v>
      </c>
    </row>
    <row r="1577" spans="1:5" x14ac:dyDescent="0.3">
      <c r="A1577">
        <v>1575</v>
      </c>
      <c r="B1577" s="1">
        <f>Tool!$E$12</f>
        <v>5.8960831264226528</v>
      </c>
      <c r="C1577" s="1">
        <f>Tool!$E$13</f>
        <v>5.4808572546400471</v>
      </c>
      <c r="D1577" s="1">
        <f>Tool!$E$14</f>
        <v>4.3133318604447162</v>
      </c>
      <c r="E1577" s="1">
        <f>Tool!$E$15</f>
        <v>2.5387363045571067</v>
      </c>
    </row>
    <row r="1578" spans="1:5" x14ac:dyDescent="0.3">
      <c r="A1578">
        <v>1576</v>
      </c>
      <c r="B1578" s="1">
        <f>Tool!$E$12</f>
        <v>5.8960831264226528</v>
      </c>
      <c r="C1578" s="1">
        <f>Tool!$E$13</f>
        <v>5.4808572546400471</v>
      </c>
      <c r="D1578" s="1">
        <f>Tool!$E$14</f>
        <v>4.3133318604447162</v>
      </c>
      <c r="E1578" s="1">
        <f>Tool!$E$15</f>
        <v>2.5387363045571067</v>
      </c>
    </row>
    <row r="1579" spans="1:5" x14ac:dyDescent="0.3">
      <c r="A1579">
        <v>1577</v>
      </c>
      <c r="B1579" s="1">
        <f>Tool!$E$12</f>
        <v>5.8960831264226528</v>
      </c>
      <c r="C1579" s="1">
        <f>Tool!$E$13</f>
        <v>5.4808572546400471</v>
      </c>
      <c r="D1579" s="1">
        <f>Tool!$E$14</f>
        <v>4.3133318604447162</v>
      </c>
      <c r="E1579" s="1">
        <f>Tool!$E$15</f>
        <v>2.5387363045571067</v>
      </c>
    </row>
    <row r="1580" spans="1:5" x14ac:dyDescent="0.3">
      <c r="A1580">
        <v>1578</v>
      </c>
      <c r="B1580" s="1">
        <f>Tool!$E$12</f>
        <v>5.8960831264226528</v>
      </c>
      <c r="C1580" s="1">
        <f>Tool!$E$13</f>
        <v>5.4808572546400471</v>
      </c>
      <c r="D1580" s="1">
        <f>Tool!$E$14</f>
        <v>4.3133318604447162</v>
      </c>
      <c r="E1580" s="1">
        <f>Tool!$E$15</f>
        <v>2.5387363045571067</v>
      </c>
    </row>
    <row r="1581" spans="1:5" x14ac:dyDescent="0.3">
      <c r="A1581">
        <v>1579</v>
      </c>
      <c r="B1581" s="1">
        <f>Tool!$E$12</f>
        <v>5.8960831264226528</v>
      </c>
      <c r="C1581" s="1">
        <f>Tool!$E$13</f>
        <v>5.4808572546400471</v>
      </c>
      <c r="D1581" s="1">
        <f>Tool!$E$14</f>
        <v>4.3133318604447162</v>
      </c>
      <c r="E1581" s="1">
        <f>Tool!$E$15</f>
        <v>2.5387363045571067</v>
      </c>
    </row>
    <row r="1582" spans="1:5" x14ac:dyDescent="0.3">
      <c r="A1582">
        <v>1580</v>
      </c>
      <c r="B1582" s="1">
        <f>Tool!$E$12</f>
        <v>5.8960831264226528</v>
      </c>
      <c r="C1582" s="1">
        <f>Tool!$E$13</f>
        <v>5.4808572546400471</v>
      </c>
      <c r="D1582" s="1">
        <f>Tool!$E$14</f>
        <v>4.3133318604447162</v>
      </c>
      <c r="E1582" s="1">
        <f>Tool!$E$15</f>
        <v>2.5387363045571067</v>
      </c>
    </row>
    <row r="1583" spans="1:5" x14ac:dyDescent="0.3">
      <c r="A1583">
        <v>1581</v>
      </c>
      <c r="B1583" s="1">
        <f>Tool!$E$12</f>
        <v>5.8960831264226528</v>
      </c>
      <c r="C1583" s="1">
        <f>Tool!$E$13</f>
        <v>5.4808572546400471</v>
      </c>
      <c r="D1583" s="1">
        <f>Tool!$E$14</f>
        <v>4.3133318604447162</v>
      </c>
      <c r="E1583" s="1">
        <f>Tool!$E$15</f>
        <v>2.5387363045571067</v>
      </c>
    </row>
    <row r="1584" spans="1:5" x14ac:dyDescent="0.3">
      <c r="A1584">
        <v>1582</v>
      </c>
      <c r="B1584" s="1">
        <f>Tool!$E$12</f>
        <v>5.8960831264226528</v>
      </c>
      <c r="C1584" s="1">
        <f>Tool!$E$13</f>
        <v>5.4808572546400471</v>
      </c>
      <c r="D1584" s="1">
        <f>Tool!$E$14</f>
        <v>4.3133318604447162</v>
      </c>
      <c r="E1584" s="1">
        <f>Tool!$E$15</f>
        <v>2.5387363045571067</v>
      </c>
    </row>
    <row r="1585" spans="1:5" x14ac:dyDescent="0.3">
      <c r="A1585">
        <v>1583</v>
      </c>
      <c r="B1585" s="1">
        <f>Tool!$E$12</f>
        <v>5.8960831264226528</v>
      </c>
      <c r="C1585" s="1">
        <f>Tool!$E$13</f>
        <v>5.4808572546400471</v>
      </c>
      <c r="D1585" s="1">
        <f>Tool!$E$14</f>
        <v>4.3133318604447162</v>
      </c>
      <c r="E1585" s="1">
        <f>Tool!$E$15</f>
        <v>2.5387363045571067</v>
      </c>
    </row>
    <row r="1586" spans="1:5" x14ac:dyDescent="0.3">
      <c r="A1586">
        <v>1584</v>
      </c>
      <c r="B1586" s="1">
        <f>Tool!$E$12</f>
        <v>5.8960831264226528</v>
      </c>
      <c r="C1586" s="1">
        <f>Tool!$E$13</f>
        <v>5.4808572546400471</v>
      </c>
      <c r="D1586" s="1">
        <f>Tool!$E$14</f>
        <v>4.3133318604447162</v>
      </c>
      <c r="E1586" s="1">
        <f>Tool!$E$15</f>
        <v>2.5387363045571067</v>
      </c>
    </row>
    <row r="1587" spans="1:5" x14ac:dyDescent="0.3">
      <c r="A1587">
        <v>1585</v>
      </c>
      <c r="B1587" s="1">
        <f>Tool!$E$12</f>
        <v>5.8960831264226528</v>
      </c>
      <c r="C1587" s="1">
        <f>Tool!$E$13</f>
        <v>5.4808572546400471</v>
      </c>
      <c r="D1587" s="1">
        <f>Tool!$E$14</f>
        <v>4.3133318604447162</v>
      </c>
      <c r="E1587" s="1">
        <f>Tool!$E$15</f>
        <v>2.5387363045571067</v>
      </c>
    </row>
    <row r="1588" spans="1:5" x14ac:dyDescent="0.3">
      <c r="A1588">
        <v>1586</v>
      </c>
      <c r="B1588" s="1">
        <f>Tool!$E$12</f>
        <v>5.8960831264226528</v>
      </c>
      <c r="C1588" s="1">
        <f>Tool!$E$13</f>
        <v>5.4808572546400471</v>
      </c>
      <c r="D1588" s="1">
        <f>Tool!$E$14</f>
        <v>4.3133318604447162</v>
      </c>
      <c r="E1588" s="1">
        <f>Tool!$E$15</f>
        <v>2.5387363045571067</v>
      </c>
    </row>
    <row r="1589" spans="1:5" x14ac:dyDescent="0.3">
      <c r="A1589">
        <v>1587</v>
      </c>
      <c r="B1589" s="1">
        <f>Tool!$E$12</f>
        <v>5.8960831264226528</v>
      </c>
      <c r="C1589" s="1">
        <f>Tool!$E$13</f>
        <v>5.4808572546400471</v>
      </c>
      <c r="D1589" s="1">
        <f>Tool!$E$14</f>
        <v>4.3133318604447162</v>
      </c>
      <c r="E1589" s="1">
        <f>Tool!$E$15</f>
        <v>2.5387363045571067</v>
      </c>
    </row>
    <row r="1590" spans="1:5" x14ac:dyDescent="0.3">
      <c r="A1590">
        <v>1588</v>
      </c>
      <c r="B1590" s="1">
        <f>Tool!$E$12</f>
        <v>5.8960831264226528</v>
      </c>
      <c r="C1590" s="1">
        <f>Tool!$E$13</f>
        <v>5.4808572546400471</v>
      </c>
      <c r="D1590" s="1">
        <f>Tool!$E$14</f>
        <v>4.3133318604447162</v>
      </c>
      <c r="E1590" s="1">
        <f>Tool!$E$15</f>
        <v>2.5387363045571067</v>
      </c>
    </row>
    <row r="1591" spans="1:5" x14ac:dyDescent="0.3">
      <c r="A1591">
        <v>1589</v>
      </c>
      <c r="B1591" s="1">
        <f>Tool!$E$12</f>
        <v>5.8960831264226528</v>
      </c>
      <c r="C1591" s="1">
        <f>Tool!$E$13</f>
        <v>5.4808572546400471</v>
      </c>
      <c r="D1591" s="1">
        <f>Tool!$E$14</f>
        <v>4.3133318604447162</v>
      </c>
      <c r="E1591" s="1">
        <f>Tool!$E$15</f>
        <v>2.5387363045571067</v>
      </c>
    </row>
    <row r="1592" spans="1:5" x14ac:dyDescent="0.3">
      <c r="A1592">
        <v>1590</v>
      </c>
      <c r="B1592" s="1">
        <f>Tool!$E$12</f>
        <v>5.8960831264226528</v>
      </c>
      <c r="C1592" s="1">
        <f>Tool!$E$13</f>
        <v>5.4808572546400471</v>
      </c>
      <c r="D1592" s="1">
        <f>Tool!$E$14</f>
        <v>4.3133318604447162</v>
      </c>
      <c r="E1592" s="1">
        <f>Tool!$E$15</f>
        <v>2.5387363045571067</v>
      </c>
    </row>
    <row r="1593" spans="1:5" x14ac:dyDescent="0.3">
      <c r="A1593">
        <v>1591</v>
      </c>
      <c r="B1593" s="1">
        <f>Tool!$E$12</f>
        <v>5.8960831264226528</v>
      </c>
      <c r="C1593" s="1">
        <f>Tool!$E$13</f>
        <v>5.4808572546400471</v>
      </c>
      <c r="D1593" s="1">
        <f>Tool!$E$14</f>
        <v>4.3133318604447162</v>
      </c>
      <c r="E1593" s="1">
        <f>Tool!$E$15</f>
        <v>2.5387363045571067</v>
      </c>
    </row>
    <row r="1594" spans="1:5" x14ac:dyDescent="0.3">
      <c r="A1594">
        <v>1592</v>
      </c>
      <c r="B1594" s="1">
        <f>Tool!$E$12</f>
        <v>5.8960831264226528</v>
      </c>
      <c r="C1594" s="1">
        <f>Tool!$E$13</f>
        <v>5.4808572546400471</v>
      </c>
      <c r="D1594" s="1">
        <f>Tool!$E$14</f>
        <v>4.3133318604447162</v>
      </c>
      <c r="E1594" s="1">
        <f>Tool!$E$15</f>
        <v>2.5387363045571067</v>
      </c>
    </row>
    <row r="1595" spans="1:5" x14ac:dyDescent="0.3">
      <c r="A1595">
        <v>1593</v>
      </c>
      <c r="B1595" s="1">
        <f>Tool!$E$12</f>
        <v>5.8960831264226528</v>
      </c>
      <c r="C1595" s="1">
        <f>Tool!$E$13</f>
        <v>5.4808572546400471</v>
      </c>
      <c r="D1595" s="1">
        <f>Tool!$E$14</f>
        <v>4.3133318604447162</v>
      </c>
      <c r="E1595" s="1">
        <f>Tool!$E$15</f>
        <v>2.5387363045571067</v>
      </c>
    </row>
    <row r="1596" spans="1:5" x14ac:dyDescent="0.3">
      <c r="A1596">
        <v>1594</v>
      </c>
      <c r="B1596" s="1">
        <f>Tool!$E$12</f>
        <v>5.8960831264226528</v>
      </c>
      <c r="C1596" s="1">
        <f>Tool!$E$13</f>
        <v>5.4808572546400471</v>
      </c>
      <c r="D1596" s="1">
        <f>Tool!$E$14</f>
        <v>4.3133318604447162</v>
      </c>
      <c r="E1596" s="1">
        <f>Tool!$E$15</f>
        <v>2.5387363045571067</v>
      </c>
    </row>
    <row r="1597" spans="1:5" x14ac:dyDescent="0.3">
      <c r="A1597">
        <v>1595</v>
      </c>
      <c r="B1597" s="1">
        <f>Tool!$E$12</f>
        <v>5.8960831264226528</v>
      </c>
      <c r="C1597" s="1">
        <f>Tool!$E$13</f>
        <v>5.4808572546400471</v>
      </c>
      <c r="D1597" s="1">
        <f>Tool!$E$14</f>
        <v>4.3133318604447162</v>
      </c>
      <c r="E1597" s="1">
        <f>Tool!$E$15</f>
        <v>2.5387363045571067</v>
      </c>
    </row>
    <row r="1598" spans="1:5" x14ac:dyDescent="0.3">
      <c r="A1598">
        <v>1596</v>
      </c>
      <c r="B1598" s="1">
        <f>Tool!$E$12</f>
        <v>5.8960831264226528</v>
      </c>
      <c r="C1598" s="1">
        <f>Tool!$E$13</f>
        <v>5.4808572546400471</v>
      </c>
      <c r="D1598" s="1">
        <f>Tool!$E$14</f>
        <v>4.3133318604447162</v>
      </c>
      <c r="E1598" s="1">
        <f>Tool!$E$15</f>
        <v>2.5387363045571067</v>
      </c>
    </row>
    <row r="1599" spans="1:5" x14ac:dyDescent="0.3">
      <c r="A1599">
        <v>1597</v>
      </c>
      <c r="B1599" s="1">
        <f>Tool!$E$12</f>
        <v>5.8960831264226528</v>
      </c>
      <c r="C1599" s="1">
        <f>Tool!$E$13</f>
        <v>5.4808572546400471</v>
      </c>
      <c r="D1599" s="1">
        <f>Tool!$E$14</f>
        <v>4.3133318604447162</v>
      </c>
      <c r="E1599" s="1">
        <f>Tool!$E$15</f>
        <v>2.5387363045571067</v>
      </c>
    </row>
    <row r="1600" spans="1:5" x14ac:dyDescent="0.3">
      <c r="A1600">
        <v>1598</v>
      </c>
      <c r="B1600" s="1">
        <f>Tool!$E$12</f>
        <v>5.8960831264226528</v>
      </c>
      <c r="C1600" s="1">
        <f>Tool!$E$13</f>
        <v>5.4808572546400471</v>
      </c>
      <c r="D1600" s="1">
        <f>Tool!$E$14</f>
        <v>4.3133318604447162</v>
      </c>
      <c r="E1600" s="1">
        <f>Tool!$E$15</f>
        <v>2.5387363045571067</v>
      </c>
    </row>
    <row r="1601" spans="1:5" x14ac:dyDescent="0.3">
      <c r="A1601">
        <v>1599</v>
      </c>
      <c r="B1601" s="1">
        <f>Tool!$E$12</f>
        <v>5.8960831264226528</v>
      </c>
      <c r="C1601" s="1">
        <f>Tool!$E$13</f>
        <v>5.4808572546400471</v>
      </c>
      <c r="D1601" s="1">
        <f>Tool!$E$14</f>
        <v>4.3133318604447162</v>
      </c>
      <c r="E1601" s="1">
        <f>Tool!$E$15</f>
        <v>2.5387363045571067</v>
      </c>
    </row>
    <row r="1602" spans="1:5" x14ac:dyDescent="0.3">
      <c r="A1602">
        <v>1600</v>
      </c>
      <c r="B1602" s="1">
        <f>Tool!$E$12</f>
        <v>5.8960831264226528</v>
      </c>
      <c r="C1602" s="1">
        <f>Tool!$E$13</f>
        <v>5.4808572546400471</v>
      </c>
      <c r="D1602" s="1">
        <f>Tool!$E$14</f>
        <v>4.3133318604447162</v>
      </c>
      <c r="E1602" s="1">
        <f>Tool!$E$15</f>
        <v>2.5387363045571067</v>
      </c>
    </row>
    <row r="1603" spans="1:5" x14ac:dyDescent="0.3">
      <c r="A1603">
        <v>1601</v>
      </c>
      <c r="B1603" s="1">
        <f>Tool!$E$12</f>
        <v>5.8960831264226528</v>
      </c>
      <c r="C1603" s="1">
        <f>Tool!$E$13</f>
        <v>5.4808572546400471</v>
      </c>
      <c r="D1603" s="1">
        <f>Tool!$E$14</f>
        <v>4.3133318604447162</v>
      </c>
      <c r="E1603" s="1">
        <f>Tool!$E$15</f>
        <v>2.5387363045571067</v>
      </c>
    </row>
    <row r="1604" spans="1:5" x14ac:dyDescent="0.3">
      <c r="A1604">
        <v>1602</v>
      </c>
      <c r="B1604" s="1">
        <f>Tool!$E$12</f>
        <v>5.8960831264226528</v>
      </c>
      <c r="C1604" s="1">
        <f>Tool!$E$13</f>
        <v>5.4808572546400471</v>
      </c>
      <c r="D1604" s="1">
        <f>Tool!$E$14</f>
        <v>4.3133318604447162</v>
      </c>
      <c r="E1604" s="1">
        <f>Tool!$E$15</f>
        <v>2.5387363045571067</v>
      </c>
    </row>
    <row r="1605" spans="1:5" x14ac:dyDescent="0.3">
      <c r="A1605">
        <v>1603</v>
      </c>
      <c r="B1605" s="1">
        <f>Tool!$E$12</f>
        <v>5.8960831264226528</v>
      </c>
      <c r="C1605" s="1">
        <f>Tool!$E$13</f>
        <v>5.4808572546400471</v>
      </c>
      <c r="D1605" s="1">
        <f>Tool!$E$14</f>
        <v>4.3133318604447162</v>
      </c>
      <c r="E1605" s="1">
        <f>Tool!$E$15</f>
        <v>2.5387363045571067</v>
      </c>
    </row>
    <row r="1606" spans="1:5" x14ac:dyDescent="0.3">
      <c r="A1606">
        <v>1604</v>
      </c>
      <c r="B1606" s="1">
        <f>Tool!$E$12</f>
        <v>5.8960831264226528</v>
      </c>
      <c r="C1606" s="1">
        <f>Tool!$E$13</f>
        <v>5.4808572546400471</v>
      </c>
      <c r="D1606" s="1">
        <f>Tool!$E$14</f>
        <v>4.3133318604447162</v>
      </c>
      <c r="E1606" s="1">
        <f>Tool!$E$15</f>
        <v>2.5387363045571067</v>
      </c>
    </row>
    <row r="1607" spans="1:5" x14ac:dyDescent="0.3">
      <c r="A1607">
        <v>1605</v>
      </c>
      <c r="B1607" s="1">
        <f>Tool!$E$12</f>
        <v>5.8960831264226528</v>
      </c>
      <c r="C1607" s="1">
        <f>Tool!$E$13</f>
        <v>5.4808572546400471</v>
      </c>
      <c r="D1607" s="1">
        <f>Tool!$E$14</f>
        <v>4.3133318604447162</v>
      </c>
      <c r="E1607" s="1">
        <f>Tool!$E$15</f>
        <v>2.5387363045571067</v>
      </c>
    </row>
    <row r="1608" spans="1:5" x14ac:dyDescent="0.3">
      <c r="A1608">
        <v>1606</v>
      </c>
      <c r="B1608" s="1">
        <f>Tool!$E$12</f>
        <v>5.8960831264226528</v>
      </c>
      <c r="C1608" s="1">
        <f>Tool!$E$13</f>
        <v>5.4808572546400471</v>
      </c>
      <c r="D1608" s="1">
        <f>Tool!$E$14</f>
        <v>4.3133318604447162</v>
      </c>
      <c r="E1608" s="1">
        <f>Tool!$E$15</f>
        <v>2.5387363045571067</v>
      </c>
    </row>
    <row r="1609" spans="1:5" x14ac:dyDescent="0.3">
      <c r="A1609">
        <v>1607</v>
      </c>
      <c r="B1609" s="1">
        <f>Tool!$E$12</f>
        <v>5.8960831264226528</v>
      </c>
      <c r="C1609" s="1">
        <f>Tool!$E$13</f>
        <v>5.4808572546400471</v>
      </c>
      <c r="D1609" s="1">
        <f>Tool!$E$14</f>
        <v>4.3133318604447162</v>
      </c>
      <c r="E1609" s="1">
        <f>Tool!$E$15</f>
        <v>2.5387363045571067</v>
      </c>
    </row>
    <row r="1610" spans="1:5" x14ac:dyDescent="0.3">
      <c r="A1610">
        <v>1608</v>
      </c>
      <c r="B1610" s="1">
        <f>Tool!$E$12</f>
        <v>5.8960831264226528</v>
      </c>
      <c r="C1610" s="1">
        <f>Tool!$E$13</f>
        <v>5.4808572546400471</v>
      </c>
      <c r="D1610" s="1">
        <f>Tool!$E$14</f>
        <v>4.3133318604447162</v>
      </c>
      <c r="E1610" s="1">
        <f>Tool!$E$15</f>
        <v>2.5387363045571067</v>
      </c>
    </row>
    <row r="1611" spans="1:5" x14ac:dyDescent="0.3">
      <c r="A1611">
        <v>1609</v>
      </c>
      <c r="B1611" s="1">
        <f>Tool!$E$12</f>
        <v>5.8960831264226528</v>
      </c>
      <c r="C1611" s="1">
        <f>Tool!$E$13</f>
        <v>5.4808572546400471</v>
      </c>
      <c r="D1611" s="1">
        <f>Tool!$E$14</f>
        <v>4.3133318604447162</v>
      </c>
      <c r="E1611" s="1">
        <f>Tool!$E$15</f>
        <v>2.5387363045571067</v>
      </c>
    </row>
    <row r="1612" spans="1:5" x14ac:dyDescent="0.3">
      <c r="A1612">
        <v>1610</v>
      </c>
      <c r="B1612" s="1">
        <f>Tool!$E$12</f>
        <v>5.8960831264226528</v>
      </c>
      <c r="C1612" s="1">
        <f>Tool!$E$13</f>
        <v>5.4808572546400471</v>
      </c>
      <c r="D1612" s="1">
        <f>Tool!$E$14</f>
        <v>4.3133318604447162</v>
      </c>
      <c r="E1612" s="1">
        <f>Tool!$E$15</f>
        <v>2.5387363045571067</v>
      </c>
    </row>
    <row r="1613" spans="1:5" x14ac:dyDescent="0.3">
      <c r="A1613">
        <v>1611</v>
      </c>
      <c r="B1613" s="1">
        <f>Tool!$E$12</f>
        <v>5.8960831264226528</v>
      </c>
      <c r="C1613" s="1">
        <f>Tool!$E$13</f>
        <v>5.4808572546400471</v>
      </c>
      <c r="D1613" s="1">
        <f>Tool!$E$14</f>
        <v>4.3133318604447162</v>
      </c>
      <c r="E1613" s="1">
        <f>Tool!$E$15</f>
        <v>2.5387363045571067</v>
      </c>
    </row>
    <row r="1614" spans="1:5" x14ac:dyDescent="0.3">
      <c r="A1614">
        <v>1612</v>
      </c>
      <c r="B1614" s="1">
        <f>Tool!$E$12</f>
        <v>5.8960831264226528</v>
      </c>
      <c r="C1614" s="1">
        <f>Tool!$E$13</f>
        <v>5.4808572546400471</v>
      </c>
      <c r="D1614" s="1">
        <f>Tool!$E$14</f>
        <v>4.3133318604447162</v>
      </c>
      <c r="E1614" s="1">
        <f>Tool!$E$15</f>
        <v>2.5387363045571067</v>
      </c>
    </row>
    <row r="1615" spans="1:5" x14ac:dyDescent="0.3">
      <c r="A1615">
        <v>1613</v>
      </c>
      <c r="B1615" s="1">
        <f>Tool!$E$12</f>
        <v>5.8960831264226528</v>
      </c>
      <c r="C1615" s="1">
        <f>Tool!$E$13</f>
        <v>5.4808572546400471</v>
      </c>
      <c r="D1615" s="1">
        <f>Tool!$E$14</f>
        <v>4.3133318604447162</v>
      </c>
      <c r="E1615" s="1">
        <f>Tool!$E$15</f>
        <v>2.5387363045571067</v>
      </c>
    </row>
    <row r="1616" spans="1:5" x14ac:dyDescent="0.3">
      <c r="A1616">
        <v>1614</v>
      </c>
      <c r="B1616" s="1">
        <f>Tool!$E$12</f>
        <v>5.8960831264226528</v>
      </c>
      <c r="C1616" s="1">
        <f>Tool!$E$13</f>
        <v>5.4808572546400471</v>
      </c>
      <c r="D1616" s="1">
        <f>Tool!$E$14</f>
        <v>4.3133318604447162</v>
      </c>
      <c r="E1616" s="1">
        <f>Tool!$E$15</f>
        <v>2.5387363045571067</v>
      </c>
    </row>
    <row r="1617" spans="1:5" x14ac:dyDescent="0.3">
      <c r="A1617">
        <v>1615</v>
      </c>
      <c r="B1617" s="1">
        <f>Tool!$E$12</f>
        <v>5.8960831264226528</v>
      </c>
      <c r="C1617" s="1">
        <f>Tool!$E$13</f>
        <v>5.4808572546400471</v>
      </c>
      <c r="D1617" s="1">
        <f>Tool!$E$14</f>
        <v>4.3133318604447162</v>
      </c>
      <c r="E1617" s="1">
        <f>Tool!$E$15</f>
        <v>2.5387363045571067</v>
      </c>
    </row>
    <row r="1618" spans="1:5" x14ac:dyDescent="0.3">
      <c r="A1618">
        <v>1616</v>
      </c>
      <c r="B1618" s="1">
        <f>Tool!$E$12</f>
        <v>5.8960831264226528</v>
      </c>
      <c r="C1618" s="1">
        <f>Tool!$E$13</f>
        <v>5.4808572546400471</v>
      </c>
      <c r="D1618" s="1">
        <f>Tool!$E$14</f>
        <v>4.3133318604447162</v>
      </c>
      <c r="E1618" s="1">
        <f>Tool!$E$15</f>
        <v>2.5387363045571067</v>
      </c>
    </row>
    <row r="1619" spans="1:5" x14ac:dyDescent="0.3">
      <c r="A1619">
        <v>1617</v>
      </c>
      <c r="B1619" s="1">
        <f>Tool!$E$12</f>
        <v>5.8960831264226528</v>
      </c>
      <c r="C1619" s="1">
        <f>Tool!$E$13</f>
        <v>5.4808572546400471</v>
      </c>
      <c r="D1619" s="1">
        <f>Tool!$E$14</f>
        <v>4.3133318604447162</v>
      </c>
      <c r="E1619" s="1">
        <f>Tool!$E$15</f>
        <v>2.5387363045571067</v>
      </c>
    </row>
    <row r="1620" spans="1:5" x14ac:dyDescent="0.3">
      <c r="A1620">
        <v>1618</v>
      </c>
      <c r="B1620" s="1">
        <f>Tool!$E$12</f>
        <v>5.8960831264226528</v>
      </c>
      <c r="C1620" s="1">
        <f>Tool!$E$13</f>
        <v>5.4808572546400471</v>
      </c>
      <c r="D1620" s="1">
        <f>Tool!$E$14</f>
        <v>4.3133318604447162</v>
      </c>
      <c r="E1620" s="1">
        <f>Tool!$E$15</f>
        <v>2.5387363045571067</v>
      </c>
    </row>
    <row r="1621" spans="1:5" x14ac:dyDescent="0.3">
      <c r="A1621">
        <v>1619</v>
      </c>
      <c r="B1621" s="1">
        <f>Tool!$E$12</f>
        <v>5.8960831264226528</v>
      </c>
      <c r="C1621" s="1">
        <f>Tool!$E$13</f>
        <v>5.4808572546400471</v>
      </c>
      <c r="D1621" s="1">
        <f>Tool!$E$14</f>
        <v>4.3133318604447162</v>
      </c>
      <c r="E1621" s="1">
        <f>Tool!$E$15</f>
        <v>2.5387363045571067</v>
      </c>
    </row>
    <row r="1622" spans="1:5" x14ac:dyDescent="0.3">
      <c r="A1622">
        <v>1620</v>
      </c>
      <c r="B1622" s="1">
        <f>Tool!$E$12</f>
        <v>5.8960831264226528</v>
      </c>
      <c r="C1622" s="1">
        <f>Tool!$E$13</f>
        <v>5.4808572546400471</v>
      </c>
      <c r="D1622" s="1">
        <f>Tool!$E$14</f>
        <v>4.3133318604447162</v>
      </c>
      <c r="E1622" s="1">
        <f>Tool!$E$15</f>
        <v>2.5387363045571067</v>
      </c>
    </row>
    <row r="1623" spans="1:5" x14ac:dyDescent="0.3">
      <c r="A1623">
        <v>1621</v>
      </c>
      <c r="B1623" s="1">
        <f>Tool!$E$12</f>
        <v>5.8960831264226528</v>
      </c>
      <c r="C1623" s="1">
        <f>Tool!$E$13</f>
        <v>5.4808572546400471</v>
      </c>
      <c r="D1623" s="1">
        <f>Tool!$E$14</f>
        <v>4.3133318604447162</v>
      </c>
      <c r="E1623" s="1">
        <f>Tool!$E$15</f>
        <v>2.5387363045571067</v>
      </c>
    </row>
    <row r="1624" spans="1:5" x14ac:dyDescent="0.3">
      <c r="A1624">
        <v>1622</v>
      </c>
      <c r="B1624" s="1">
        <f>Tool!$E$12</f>
        <v>5.8960831264226528</v>
      </c>
      <c r="C1624" s="1">
        <f>Tool!$E$13</f>
        <v>5.4808572546400471</v>
      </c>
      <c r="D1624" s="1">
        <f>Tool!$E$14</f>
        <v>4.3133318604447162</v>
      </c>
      <c r="E1624" s="1">
        <f>Tool!$E$15</f>
        <v>2.5387363045571067</v>
      </c>
    </row>
    <row r="1625" spans="1:5" x14ac:dyDescent="0.3">
      <c r="A1625">
        <v>1623</v>
      </c>
      <c r="B1625" s="1">
        <f>Tool!$E$12</f>
        <v>5.8960831264226528</v>
      </c>
      <c r="C1625" s="1">
        <f>Tool!$E$13</f>
        <v>5.4808572546400471</v>
      </c>
      <c r="D1625" s="1">
        <f>Tool!$E$14</f>
        <v>4.3133318604447162</v>
      </c>
      <c r="E1625" s="1">
        <f>Tool!$E$15</f>
        <v>2.5387363045571067</v>
      </c>
    </row>
    <row r="1626" spans="1:5" x14ac:dyDescent="0.3">
      <c r="A1626">
        <v>1624</v>
      </c>
      <c r="B1626" s="1">
        <f>Tool!$E$12</f>
        <v>5.8960831264226528</v>
      </c>
      <c r="C1626" s="1">
        <f>Tool!$E$13</f>
        <v>5.4808572546400471</v>
      </c>
      <c r="D1626" s="1">
        <f>Tool!$E$14</f>
        <v>4.3133318604447162</v>
      </c>
      <c r="E1626" s="1">
        <f>Tool!$E$15</f>
        <v>2.5387363045571067</v>
      </c>
    </row>
    <row r="1627" spans="1:5" x14ac:dyDescent="0.3">
      <c r="A1627">
        <v>1625</v>
      </c>
      <c r="B1627" s="1">
        <f>Tool!$E$12</f>
        <v>5.8960831264226528</v>
      </c>
      <c r="C1627" s="1">
        <f>Tool!$E$13</f>
        <v>5.4808572546400471</v>
      </c>
      <c r="D1627" s="1">
        <f>Tool!$E$14</f>
        <v>4.3133318604447162</v>
      </c>
      <c r="E1627" s="1">
        <f>Tool!$E$15</f>
        <v>2.5387363045571067</v>
      </c>
    </row>
    <row r="1628" spans="1:5" x14ac:dyDescent="0.3">
      <c r="A1628">
        <v>1626</v>
      </c>
      <c r="B1628" s="1">
        <f>Tool!$E$12</f>
        <v>5.8960831264226528</v>
      </c>
      <c r="C1628" s="1">
        <f>Tool!$E$13</f>
        <v>5.4808572546400471</v>
      </c>
      <c r="D1628" s="1">
        <f>Tool!$E$14</f>
        <v>4.3133318604447162</v>
      </c>
      <c r="E1628" s="1">
        <f>Tool!$E$15</f>
        <v>2.5387363045571067</v>
      </c>
    </row>
    <row r="1629" spans="1:5" x14ac:dyDescent="0.3">
      <c r="A1629">
        <v>1627</v>
      </c>
      <c r="B1629" s="1">
        <f>Tool!$E$12</f>
        <v>5.8960831264226528</v>
      </c>
      <c r="C1629" s="1">
        <f>Tool!$E$13</f>
        <v>5.4808572546400471</v>
      </c>
      <c r="D1629" s="1">
        <f>Tool!$E$14</f>
        <v>4.3133318604447162</v>
      </c>
      <c r="E1629" s="1">
        <f>Tool!$E$15</f>
        <v>2.5387363045571067</v>
      </c>
    </row>
    <row r="1630" spans="1:5" x14ac:dyDescent="0.3">
      <c r="A1630">
        <v>1628</v>
      </c>
      <c r="B1630" s="1">
        <f>Tool!$E$12</f>
        <v>5.8960831264226528</v>
      </c>
      <c r="C1630" s="1">
        <f>Tool!$E$13</f>
        <v>5.4808572546400471</v>
      </c>
      <c r="D1630" s="1">
        <f>Tool!$E$14</f>
        <v>4.3133318604447162</v>
      </c>
      <c r="E1630" s="1">
        <f>Tool!$E$15</f>
        <v>2.5387363045571067</v>
      </c>
    </row>
    <row r="1631" spans="1:5" x14ac:dyDescent="0.3">
      <c r="A1631">
        <v>1629</v>
      </c>
      <c r="B1631" s="1">
        <f>Tool!$E$12</f>
        <v>5.8960831264226528</v>
      </c>
      <c r="C1631" s="1">
        <f>Tool!$E$13</f>
        <v>5.4808572546400471</v>
      </c>
      <c r="D1631" s="1">
        <f>Tool!$E$14</f>
        <v>4.3133318604447162</v>
      </c>
      <c r="E1631" s="1">
        <f>Tool!$E$15</f>
        <v>2.5387363045571067</v>
      </c>
    </row>
    <row r="1632" spans="1:5" x14ac:dyDescent="0.3">
      <c r="A1632">
        <v>1630</v>
      </c>
      <c r="B1632" s="1">
        <f>Tool!$E$12</f>
        <v>5.8960831264226528</v>
      </c>
      <c r="C1632" s="1">
        <f>Tool!$E$13</f>
        <v>5.4808572546400471</v>
      </c>
      <c r="D1632" s="1">
        <f>Tool!$E$14</f>
        <v>4.3133318604447162</v>
      </c>
      <c r="E1632" s="1">
        <f>Tool!$E$15</f>
        <v>2.5387363045571067</v>
      </c>
    </row>
    <row r="1633" spans="1:5" x14ac:dyDescent="0.3">
      <c r="A1633">
        <v>1631</v>
      </c>
      <c r="B1633" s="1">
        <f>Tool!$E$12</f>
        <v>5.8960831264226528</v>
      </c>
      <c r="C1633" s="1">
        <f>Tool!$E$13</f>
        <v>5.4808572546400471</v>
      </c>
      <c r="D1633" s="1">
        <f>Tool!$E$14</f>
        <v>4.3133318604447162</v>
      </c>
      <c r="E1633" s="1">
        <f>Tool!$E$15</f>
        <v>2.5387363045571067</v>
      </c>
    </row>
    <row r="1634" spans="1:5" x14ac:dyDescent="0.3">
      <c r="A1634">
        <v>1632</v>
      </c>
      <c r="B1634" s="1">
        <f>Tool!$E$12</f>
        <v>5.8960831264226528</v>
      </c>
      <c r="C1634" s="1">
        <f>Tool!$E$13</f>
        <v>5.4808572546400471</v>
      </c>
      <c r="D1634" s="1">
        <f>Tool!$E$14</f>
        <v>4.3133318604447162</v>
      </c>
      <c r="E1634" s="1">
        <f>Tool!$E$15</f>
        <v>2.5387363045571067</v>
      </c>
    </row>
    <row r="1635" spans="1:5" x14ac:dyDescent="0.3">
      <c r="A1635">
        <v>1633</v>
      </c>
      <c r="B1635" s="1">
        <f>Tool!$E$12</f>
        <v>5.8960831264226528</v>
      </c>
      <c r="C1635" s="1">
        <f>Tool!$E$13</f>
        <v>5.4808572546400471</v>
      </c>
      <c r="D1635" s="1">
        <f>Tool!$E$14</f>
        <v>4.3133318604447162</v>
      </c>
      <c r="E1635" s="1">
        <f>Tool!$E$15</f>
        <v>2.5387363045571067</v>
      </c>
    </row>
    <row r="1636" spans="1:5" x14ac:dyDescent="0.3">
      <c r="A1636">
        <v>1634</v>
      </c>
      <c r="B1636" s="1">
        <f>Tool!$E$12</f>
        <v>5.8960831264226528</v>
      </c>
      <c r="C1636" s="1">
        <f>Tool!$E$13</f>
        <v>5.4808572546400471</v>
      </c>
      <c r="D1636" s="1">
        <f>Tool!$E$14</f>
        <v>4.3133318604447162</v>
      </c>
      <c r="E1636" s="1">
        <f>Tool!$E$15</f>
        <v>2.5387363045571067</v>
      </c>
    </row>
    <row r="1637" spans="1:5" x14ac:dyDescent="0.3">
      <c r="A1637">
        <v>1635</v>
      </c>
      <c r="B1637" s="1">
        <f>Tool!$E$12</f>
        <v>5.8960831264226528</v>
      </c>
      <c r="C1637" s="1">
        <f>Tool!$E$13</f>
        <v>5.4808572546400471</v>
      </c>
      <c r="D1637" s="1">
        <f>Tool!$E$14</f>
        <v>4.3133318604447162</v>
      </c>
      <c r="E1637" s="1">
        <f>Tool!$E$15</f>
        <v>2.5387363045571067</v>
      </c>
    </row>
    <row r="1638" spans="1:5" x14ac:dyDescent="0.3">
      <c r="A1638">
        <v>1636</v>
      </c>
      <c r="B1638" s="1">
        <f>Tool!$E$12</f>
        <v>5.8960831264226528</v>
      </c>
      <c r="C1638" s="1">
        <f>Tool!$E$13</f>
        <v>5.4808572546400471</v>
      </c>
      <c r="D1638" s="1">
        <f>Tool!$E$14</f>
        <v>4.3133318604447162</v>
      </c>
      <c r="E1638" s="1">
        <f>Tool!$E$15</f>
        <v>2.5387363045571067</v>
      </c>
    </row>
    <row r="1639" spans="1:5" x14ac:dyDescent="0.3">
      <c r="A1639">
        <v>1637</v>
      </c>
      <c r="B1639" s="1">
        <f>Tool!$E$12</f>
        <v>5.8960831264226528</v>
      </c>
      <c r="C1639" s="1">
        <f>Tool!$E$13</f>
        <v>5.4808572546400471</v>
      </c>
      <c r="D1639" s="1">
        <f>Tool!$E$14</f>
        <v>4.3133318604447162</v>
      </c>
      <c r="E1639" s="1">
        <f>Tool!$E$15</f>
        <v>2.5387363045571067</v>
      </c>
    </row>
    <row r="1640" spans="1:5" x14ac:dyDescent="0.3">
      <c r="A1640">
        <v>1638</v>
      </c>
      <c r="B1640" s="1">
        <f>Tool!$E$12</f>
        <v>5.8960831264226528</v>
      </c>
      <c r="C1640" s="1">
        <f>Tool!$E$13</f>
        <v>5.4808572546400471</v>
      </c>
      <c r="D1640" s="1">
        <f>Tool!$E$14</f>
        <v>4.3133318604447162</v>
      </c>
      <c r="E1640" s="1">
        <f>Tool!$E$15</f>
        <v>2.5387363045571067</v>
      </c>
    </row>
    <row r="1641" spans="1:5" x14ac:dyDescent="0.3">
      <c r="A1641">
        <v>1639</v>
      </c>
      <c r="B1641" s="1">
        <f>Tool!$E$12</f>
        <v>5.8960831264226528</v>
      </c>
      <c r="C1641" s="1">
        <f>Tool!$E$13</f>
        <v>5.4808572546400471</v>
      </c>
      <c r="D1641" s="1">
        <f>Tool!$E$14</f>
        <v>4.3133318604447162</v>
      </c>
      <c r="E1641" s="1">
        <f>Tool!$E$15</f>
        <v>2.5387363045571067</v>
      </c>
    </row>
    <row r="1642" spans="1:5" x14ac:dyDescent="0.3">
      <c r="A1642">
        <v>1640</v>
      </c>
      <c r="B1642" s="1">
        <f>Tool!$E$12</f>
        <v>5.8960831264226528</v>
      </c>
      <c r="C1642" s="1">
        <f>Tool!$E$13</f>
        <v>5.4808572546400471</v>
      </c>
      <c r="D1642" s="1">
        <f>Tool!$E$14</f>
        <v>4.3133318604447162</v>
      </c>
      <c r="E1642" s="1">
        <f>Tool!$E$15</f>
        <v>2.5387363045571067</v>
      </c>
    </row>
    <row r="1643" spans="1:5" x14ac:dyDescent="0.3">
      <c r="A1643">
        <v>1641</v>
      </c>
      <c r="B1643" s="1">
        <f>Tool!$E$12</f>
        <v>5.8960831264226528</v>
      </c>
      <c r="C1643" s="1">
        <f>Tool!$E$13</f>
        <v>5.4808572546400471</v>
      </c>
      <c r="D1643" s="1">
        <f>Tool!$E$14</f>
        <v>4.3133318604447162</v>
      </c>
      <c r="E1643" s="1">
        <f>Tool!$E$15</f>
        <v>2.5387363045571067</v>
      </c>
    </row>
    <row r="1644" spans="1:5" x14ac:dyDescent="0.3">
      <c r="A1644">
        <v>1642</v>
      </c>
      <c r="B1644" s="1">
        <f>Tool!$E$12</f>
        <v>5.8960831264226528</v>
      </c>
      <c r="C1644" s="1">
        <f>Tool!$E$13</f>
        <v>5.4808572546400471</v>
      </c>
      <c r="D1644" s="1">
        <f>Tool!$E$14</f>
        <v>4.3133318604447162</v>
      </c>
      <c r="E1644" s="1">
        <f>Tool!$E$15</f>
        <v>2.5387363045571067</v>
      </c>
    </row>
    <row r="1645" spans="1:5" x14ac:dyDescent="0.3">
      <c r="A1645">
        <v>1643</v>
      </c>
      <c r="B1645" s="1">
        <f>Tool!$E$12</f>
        <v>5.8960831264226528</v>
      </c>
      <c r="C1645" s="1">
        <f>Tool!$E$13</f>
        <v>5.4808572546400471</v>
      </c>
      <c r="D1645" s="1">
        <f>Tool!$E$14</f>
        <v>4.3133318604447162</v>
      </c>
      <c r="E1645" s="1">
        <f>Tool!$E$15</f>
        <v>2.5387363045571067</v>
      </c>
    </row>
    <row r="1646" spans="1:5" x14ac:dyDescent="0.3">
      <c r="A1646">
        <v>1644</v>
      </c>
      <c r="B1646" s="1">
        <f>Tool!$E$12</f>
        <v>5.8960831264226528</v>
      </c>
      <c r="C1646" s="1">
        <f>Tool!$E$13</f>
        <v>5.4808572546400471</v>
      </c>
      <c r="D1646" s="1">
        <f>Tool!$E$14</f>
        <v>4.3133318604447162</v>
      </c>
      <c r="E1646" s="1">
        <f>Tool!$E$15</f>
        <v>2.5387363045571067</v>
      </c>
    </row>
    <row r="1647" spans="1:5" x14ac:dyDescent="0.3">
      <c r="A1647">
        <v>1645</v>
      </c>
      <c r="B1647" s="1">
        <f>Tool!$E$12</f>
        <v>5.8960831264226528</v>
      </c>
      <c r="C1647" s="1">
        <f>Tool!$E$13</f>
        <v>5.4808572546400471</v>
      </c>
      <c r="D1647" s="1">
        <f>Tool!$E$14</f>
        <v>4.3133318604447162</v>
      </c>
      <c r="E1647" s="1">
        <f>Tool!$E$15</f>
        <v>2.5387363045571067</v>
      </c>
    </row>
    <row r="1648" spans="1:5" x14ac:dyDescent="0.3">
      <c r="A1648">
        <v>1646</v>
      </c>
      <c r="B1648" s="1">
        <f>Tool!$E$12</f>
        <v>5.8960831264226528</v>
      </c>
      <c r="C1648" s="1">
        <f>Tool!$E$13</f>
        <v>5.4808572546400471</v>
      </c>
      <c r="D1648" s="1">
        <f>Tool!$E$14</f>
        <v>4.3133318604447162</v>
      </c>
      <c r="E1648" s="1">
        <f>Tool!$E$15</f>
        <v>2.5387363045571067</v>
      </c>
    </row>
    <row r="1649" spans="1:5" x14ac:dyDescent="0.3">
      <c r="A1649">
        <v>1647</v>
      </c>
      <c r="B1649" s="1">
        <f>Tool!$E$12</f>
        <v>5.8960831264226528</v>
      </c>
      <c r="C1649" s="1">
        <f>Tool!$E$13</f>
        <v>5.4808572546400471</v>
      </c>
      <c r="D1649" s="1">
        <f>Tool!$E$14</f>
        <v>4.3133318604447162</v>
      </c>
      <c r="E1649" s="1">
        <f>Tool!$E$15</f>
        <v>2.5387363045571067</v>
      </c>
    </row>
    <row r="1650" spans="1:5" x14ac:dyDescent="0.3">
      <c r="A1650">
        <v>1648</v>
      </c>
      <c r="B1650" s="1">
        <f>Tool!$E$12</f>
        <v>5.8960831264226528</v>
      </c>
      <c r="C1650" s="1">
        <f>Tool!$E$13</f>
        <v>5.4808572546400471</v>
      </c>
      <c r="D1650" s="1">
        <f>Tool!$E$14</f>
        <v>4.3133318604447162</v>
      </c>
      <c r="E1650" s="1">
        <f>Tool!$E$15</f>
        <v>2.5387363045571067</v>
      </c>
    </row>
    <row r="1651" spans="1:5" x14ac:dyDescent="0.3">
      <c r="A1651">
        <v>1649</v>
      </c>
      <c r="B1651" s="1">
        <f>Tool!$E$12</f>
        <v>5.8960831264226528</v>
      </c>
      <c r="C1651" s="1">
        <f>Tool!$E$13</f>
        <v>5.4808572546400471</v>
      </c>
      <c r="D1651" s="1">
        <f>Tool!$E$14</f>
        <v>4.3133318604447162</v>
      </c>
      <c r="E1651" s="1">
        <f>Tool!$E$15</f>
        <v>2.5387363045571067</v>
      </c>
    </row>
    <row r="1652" spans="1:5" x14ac:dyDescent="0.3">
      <c r="A1652">
        <v>1650</v>
      </c>
      <c r="B1652" s="1">
        <f>Tool!$E$12</f>
        <v>5.8960831264226528</v>
      </c>
      <c r="C1652" s="1">
        <f>Tool!$E$13</f>
        <v>5.4808572546400471</v>
      </c>
      <c r="D1652" s="1">
        <f>Tool!$E$14</f>
        <v>4.3133318604447162</v>
      </c>
      <c r="E1652" s="1">
        <f>Tool!$E$15</f>
        <v>2.5387363045571067</v>
      </c>
    </row>
    <row r="1653" spans="1:5" x14ac:dyDescent="0.3">
      <c r="A1653">
        <v>1651</v>
      </c>
      <c r="B1653" s="1">
        <f>Tool!$E$12</f>
        <v>5.8960831264226528</v>
      </c>
      <c r="C1653" s="1">
        <f>Tool!$E$13</f>
        <v>5.4808572546400471</v>
      </c>
      <c r="D1653" s="1">
        <f>Tool!$E$14</f>
        <v>4.3133318604447162</v>
      </c>
      <c r="E1653" s="1">
        <f>Tool!$E$15</f>
        <v>2.5387363045571067</v>
      </c>
    </row>
    <row r="1654" spans="1:5" x14ac:dyDescent="0.3">
      <c r="A1654">
        <v>1652</v>
      </c>
      <c r="B1654" s="1">
        <f>Tool!$E$12</f>
        <v>5.8960831264226528</v>
      </c>
      <c r="C1654" s="1">
        <f>Tool!$E$13</f>
        <v>5.4808572546400471</v>
      </c>
      <c r="D1654" s="1">
        <f>Tool!$E$14</f>
        <v>4.3133318604447162</v>
      </c>
      <c r="E1654" s="1">
        <f>Tool!$E$15</f>
        <v>2.5387363045571067</v>
      </c>
    </row>
    <row r="1655" spans="1:5" x14ac:dyDescent="0.3">
      <c r="A1655">
        <v>1653</v>
      </c>
      <c r="B1655" s="1">
        <f>Tool!$E$12</f>
        <v>5.8960831264226528</v>
      </c>
      <c r="C1655" s="1">
        <f>Tool!$E$13</f>
        <v>5.4808572546400471</v>
      </c>
      <c r="D1655" s="1">
        <f>Tool!$E$14</f>
        <v>4.3133318604447162</v>
      </c>
      <c r="E1655" s="1">
        <f>Tool!$E$15</f>
        <v>2.5387363045571067</v>
      </c>
    </row>
    <row r="1656" spans="1:5" x14ac:dyDescent="0.3">
      <c r="A1656">
        <v>1654</v>
      </c>
      <c r="B1656" s="1">
        <f>Tool!$E$12</f>
        <v>5.8960831264226528</v>
      </c>
      <c r="C1656" s="1">
        <f>Tool!$E$13</f>
        <v>5.4808572546400471</v>
      </c>
      <c r="D1656" s="1">
        <f>Tool!$E$14</f>
        <v>4.3133318604447162</v>
      </c>
      <c r="E1656" s="1">
        <f>Tool!$E$15</f>
        <v>2.5387363045571067</v>
      </c>
    </row>
    <row r="1657" spans="1:5" x14ac:dyDescent="0.3">
      <c r="A1657">
        <v>1655</v>
      </c>
      <c r="B1657" s="1">
        <f>Tool!$E$12</f>
        <v>5.8960831264226528</v>
      </c>
      <c r="C1657" s="1">
        <f>Tool!$E$13</f>
        <v>5.4808572546400471</v>
      </c>
      <c r="D1657" s="1">
        <f>Tool!$E$14</f>
        <v>4.3133318604447162</v>
      </c>
      <c r="E1657" s="1">
        <f>Tool!$E$15</f>
        <v>2.5387363045571067</v>
      </c>
    </row>
    <row r="1658" spans="1:5" x14ac:dyDescent="0.3">
      <c r="A1658">
        <v>1656</v>
      </c>
      <c r="B1658" s="1">
        <f>Tool!$E$12</f>
        <v>5.8960831264226528</v>
      </c>
      <c r="C1658" s="1">
        <f>Tool!$E$13</f>
        <v>5.4808572546400471</v>
      </c>
      <c r="D1658" s="1">
        <f>Tool!$E$14</f>
        <v>4.3133318604447162</v>
      </c>
      <c r="E1658" s="1">
        <f>Tool!$E$15</f>
        <v>2.5387363045571067</v>
      </c>
    </row>
    <row r="1659" spans="1:5" x14ac:dyDescent="0.3">
      <c r="A1659">
        <v>1657</v>
      </c>
      <c r="B1659" s="1">
        <f>Tool!$E$12</f>
        <v>5.8960831264226528</v>
      </c>
      <c r="C1659" s="1">
        <f>Tool!$E$13</f>
        <v>5.4808572546400471</v>
      </c>
      <c r="D1659" s="1">
        <f>Tool!$E$14</f>
        <v>4.3133318604447162</v>
      </c>
      <c r="E1659" s="1">
        <f>Tool!$E$15</f>
        <v>2.5387363045571067</v>
      </c>
    </row>
    <row r="1660" spans="1:5" x14ac:dyDescent="0.3">
      <c r="A1660">
        <v>1658</v>
      </c>
      <c r="B1660" s="1">
        <f>Tool!$E$12</f>
        <v>5.8960831264226528</v>
      </c>
      <c r="C1660" s="1">
        <f>Tool!$E$13</f>
        <v>5.4808572546400471</v>
      </c>
      <c r="D1660" s="1">
        <f>Tool!$E$14</f>
        <v>4.3133318604447162</v>
      </c>
      <c r="E1660" s="1">
        <f>Tool!$E$15</f>
        <v>2.5387363045571067</v>
      </c>
    </row>
    <row r="1661" spans="1:5" x14ac:dyDescent="0.3">
      <c r="A1661">
        <v>1659</v>
      </c>
      <c r="B1661" s="1">
        <f>Tool!$E$12</f>
        <v>5.8960831264226528</v>
      </c>
      <c r="C1661" s="1">
        <f>Tool!$E$13</f>
        <v>5.4808572546400471</v>
      </c>
      <c r="D1661" s="1">
        <f>Tool!$E$14</f>
        <v>4.3133318604447162</v>
      </c>
      <c r="E1661" s="1">
        <f>Tool!$E$15</f>
        <v>2.5387363045571067</v>
      </c>
    </row>
    <row r="1662" spans="1:5" x14ac:dyDescent="0.3">
      <c r="A1662">
        <v>1660</v>
      </c>
      <c r="B1662" s="1">
        <f>Tool!$E$12</f>
        <v>5.8960831264226528</v>
      </c>
      <c r="C1662" s="1">
        <f>Tool!$E$13</f>
        <v>5.4808572546400471</v>
      </c>
      <c r="D1662" s="1">
        <f>Tool!$E$14</f>
        <v>4.3133318604447162</v>
      </c>
      <c r="E1662" s="1">
        <f>Tool!$E$15</f>
        <v>2.5387363045571067</v>
      </c>
    </row>
    <row r="1663" spans="1:5" x14ac:dyDescent="0.3">
      <c r="A1663">
        <v>1661</v>
      </c>
      <c r="B1663" s="1">
        <f>Tool!$E$12</f>
        <v>5.8960831264226528</v>
      </c>
      <c r="C1663" s="1">
        <f>Tool!$E$13</f>
        <v>5.4808572546400471</v>
      </c>
      <c r="D1663" s="1">
        <f>Tool!$E$14</f>
        <v>4.3133318604447162</v>
      </c>
      <c r="E1663" s="1">
        <f>Tool!$E$15</f>
        <v>2.5387363045571067</v>
      </c>
    </row>
    <row r="1664" spans="1:5" x14ac:dyDescent="0.3">
      <c r="A1664">
        <v>1662</v>
      </c>
      <c r="B1664" s="1">
        <f>Tool!$E$12</f>
        <v>5.8960831264226528</v>
      </c>
      <c r="C1664" s="1">
        <f>Tool!$E$13</f>
        <v>5.4808572546400471</v>
      </c>
      <c r="D1664" s="1">
        <f>Tool!$E$14</f>
        <v>4.3133318604447162</v>
      </c>
      <c r="E1664" s="1">
        <f>Tool!$E$15</f>
        <v>2.5387363045571067</v>
      </c>
    </row>
    <row r="1665" spans="1:5" x14ac:dyDescent="0.3">
      <c r="A1665">
        <v>1663</v>
      </c>
      <c r="B1665" s="1">
        <f>Tool!$E$12</f>
        <v>5.8960831264226528</v>
      </c>
      <c r="C1665" s="1">
        <f>Tool!$E$13</f>
        <v>5.4808572546400471</v>
      </c>
      <c r="D1665" s="1">
        <f>Tool!$E$14</f>
        <v>4.3133318604447162</v>
      </c>
      <c r="E1665" s="1">
        <f>Tool!$E$15</f>
        <v>2.5387363045571067</v>
      </c>
    </row>
    <row r="1666" spans="1:5" x14ac:dyDescent="0.3">
      <c r="A1666">
        <v>1664</v>
      </c>
      <c r="B1666" s="1">
        <f>Tool!$E$12</f>
        <v>5.8960831264226528</v>
      </c>
      <c r="C1666" s="1">
        <f>Tool!$E$13</f>
        <v>5.4808572546400471</v>
      </c>
      <c r="D1666" s="1">
        <f>Tool!$E$14</f>
        <v>4.3133318604447162</v>
      </c>
      <c r="E1666" s="1">
        <f>Tool!$E$15</f>
        <v>2.5387363045571067</v>
      </c>
    </row>
    <row r="1667" spans="1:5" x14ac:dyDescent="0.3">
      <c r="A1667">
        <v>1665</v>
      </c>
      <c r="B1667" s="1">
        <f>Tool!$E$12</f>
        <v>5.8960831264226528</v>
      </c>
      <c r="C1667" s="1">
        <f>Tool!$E$13</f>
        <v>5.4808572546400471</v>
      </c>
      <c r="D1667" s="1">
        <f>Tool!$E$14</f>
        <v>4.3133318604447162</v>
      </c>
      <c r="E1667" s="1">
        <f>Tool!$E$15</f>
        <v>2.5387363045571067</v>
      </c>
    </row>
    <row r="1668" spans="1:5" x14ac:dyDescent="0.3">
      <c r="A1668">
        <v>1666</v>
      </c>
      <c r="B1668" s="1">
        <f>Tool!$E$12</f>
        <v>5.8960831264226528</v>
      </c>
      <c r="C1668" s="1">
        <f>Tool!$E$13</f>
        <v>5.4808572546400471</v>
      </c>
      <c r="D1668" s="1">
        <f>Tool!$E$14</f>
        <v>4.3133318604447162</v>
      </c>
      <c r="E1668" s="1">
        <f>Tool!$E$15</f>
        <v>2.5387363045571067</v>
      </c>
    </row>
    <row r="1669" spans="1:5" x14ac:dyDescent="0.3">
      <c r="A1669">
        <v>1667</v>
      </c>
      <c r="B1669" s="1">
        <f>Tool!$E$12</f>
        <v>5.8960831264226528</v>
      </c>
      <c r="C1669" s="1">
        <f>Tool!$E$13</f>
        <v>5.4808572546400471</v>
      </c>
      <c r="D1669" s="1">
        <f>Tool!$E$14</f>
        <v>4.3133318604447162</v>
      </c>
      <c r="E1669" s="1">
        <f>Tool!$E$15</f>
        <v>2.5387363045571067</v>
      </c>
    </row>
    <row r="1670" spans="1:5" x14ac:dyDescent="0.3">
      <c r="A1670">
        <v>1668</v>
      </c>
      <c r="B1670" s="1">
        <f>Tool!$E$12</f>
        <v>5.8960831264226528</v>
      </c>
      <c r="C1670" s="1">
        <f>Tool!$E$13</f>
        <v>5.4808572546400471</v>
      </c>
      <c r="D1670" s="1">
        <f>Tool!$E$14</f>
        <v>4.3133318604447162</v>
      </c>
      <c r="E1670" s="1">
        <f>Tool!$E$15</f>
        <v>2.5387363045571067</v>
      </c>
    </row>
    <row r="1671" spans="1:5" x14ac:dyDescent="0.3">
      <c r="A1671">
        <v>1669</v>
      </c>
      <c r="B1671" s="1">
        <f>Tool!$E$12</f>
        <v>5.8960831264226528</v>
      </c>
      <c r="C1671" s="1">
        <f>Tool!$E$13</f>
        <v>5.4808572546400471</v>
      </c>
      <c r="D1671" s="1">
        <f>Tool!$E$14</f>
        <v>4.3133318604447162</v>
      </c>
      <c r="E1671" s="1">
        <f>Tool!$E$15</f>
        <v>2.5387363045571067</v>
      </c>
    </row>
    <row r="1672" spans="1:5" x14ac:dyDescent="0.3">
      <c r="A1672">
        <v>1670</v>
      </c>
      <c r="B1672" s="1">
        <f>Tool!$E$12</f>
        <v>5.8960831264226528</v>
      </c>
      <c r="C1672" s="1">
        <f>Tool!$E$13</f>
        <v>5.4808572546400471</v>
      </c>
      <c r="D1672" s="1">
        <f>Tool!$E$14</f>
        <v>4.3133318604447162</v>
      </c>
      <c r="E1672" s="1">
        <f>Tool!$E$15</f>
        <v>2.5387363045571067</v>
      </c>
    </row>
    <row r="1673" spans="1:5" x14ac:dyDescent="0.3">
      <c r="A1673">
        <v>1671</v>
      </c>
      <c r="B1673" s="1">
        <f>Tool!$E$12</f>
        <v>5.8960831264226528</v>
      </c>
      <c r="C1673" s="1">
        <f>Tool!$E$13</f>
        <v>5.4808572546400471</v>
      </c>
      <c r="D1673" s="1">
        <f>Tool!$E$14</f>
        <v>4.3133318604447162</v>
      </c>
      <c r="E1673" s="1">
        <f>Tool!$E$15</f>
        <v>2.5387363045571067</v>
      </c>
    </row>
    <row r="1674" spans="1:5" x14ac:dyDescent="0.3">
      <c r="A1674">
        <v>1672</v>
      </c>
      <c r="B1674" s="1">
        <f>Tool!$E$12</f>
        <v>5.8960831264226528</v>
      </c>
      <c r="C1674" s="1">
        <f>Tool!$E$13</f>
        <v>5.4808572546400471</v>
      </c>
      <c r="D1674" s="1">
        <f>Tool!$E$14</f>
        <v>4.3133318604447162</v>
      </c>
      <c r="E1674" s="1">
        <f>Tool!$E$15</f>
        <v>2.5387363045571067</v>
      </c>
    </row>
    <row r="1675" spans="1:5" x14ac:dyDescent="0.3">
      <c r="A1675">
        <v>1673</v>
      </c>
      <c r="B1675" s="1">
        <f>Tool!$E$12</f>
        <v>5.8960831264226528</v>
      </c>
      <c r="C1675" s="1">
        <f>Tool!$E$13</f>
        <v>5.4808572546400471</v>
      </c>
      <c r="D1675" s="1">
        <f>Tool!$E$14</f>
        <v>4.3133318604447162</v>
      </c>
      <c r="E1675" s="1">
        <f>Tool!$E$15</f>
        <v>2.5387363045571067</v>
      </c>
    </row>
    <row r="1676" spans="1:5" x14ac:dyDescent="0.3">
      <c r="A1676">
        <v>1674</v>
      </c>
      <c r="B1676" s="1">
        <f>Tool!$E$12</f>
        <v>5.8960831264226528</v>
      </c>
      <c r="C1676" s="1">
        <f>Tool!$E$13</f>
        <v>5.4808572546400471</v>
      </c>
      <c r="D1676" s="1">
        <f>Tool!$E$14</f>
        <v>4.3133318604447162</v>
      </c>
      <c r="E1676" s="1">
        <f>Tool!$E$15</f>
        <v>2.5387363045571067</v>
      </c>
    </row>
    <row r="1677" spans="1:5" x14ac:dyDescent="0.3">
      <c r="A1677">
        <v>1675</v>
      </c>
      <c r="B1677" s="1">
        <f>Tool!$E$12</f>
        <v>5.8960831264226528</v>
      </c>
      <c r="C1677" s="1">
        <f>Tool!$E$13</f>
        <v>5.4808572546400471</v>
      </c>
      <c r="D1677" s="1">
        <f>Tool!$E$14</f>
        <v>4.3133318604447162</v>
      </c>
      <c r="E1677" s="1">
        <f>Tool!$E$15</f>
        <v>2.5387363045571067</v>
      </c>
    </row>
    <row r="1678" spans="1:5" x14ac:dyDescent="0.3">
      <c r="A1678">
        <v>1676</v>
      </c>
      <c r="B1678" s="1">
        <f>Tool!$E$12</f>
        <v>5.8960831264226528</v>
      </c>
      <c r="C1678" s="1">
        <f>Tool!$E$13</f>
        <v>5.4808572546400471</v>
      </c>
      <c r="D1678" s="1">
        <f>Tool!$E$14</f>
        <v>4.3133318604447162</v>
      </c>
      <c r="E1678" s="1">
        <f>Tool!$E$15</f>
        <v>2.5387363045571067</v>
      </c>
    </row>
    <row r="1679" spans="1:5" x14ac:dyDescent="0.3">
      <c r="A1679">
        <v>1677</v>
      </c>
      <c r="B1679" s="1">
        <f>Tool!$E$12</f>
        <v>5.8960831264226528</v>
      </c>
      <c r="C1679" s="1">
        <f>Tool!$E$13</f>
        <v>5.4808572546400471</v>
      </c>
      <c r="D1679" s="1">
        <f>Tool!$E$14</f>
        <v>4.3133318604447162</v>
      </c>
      <c r="E1679" s="1">
        <f>Tool!$E$15</f>
        <v>2.5387363045571067</v>
      </c>
    </row>
    <row r="1680" spans="1:5" x14ac:dyDescent="0.3">
      <c r="A1680">
        <v>1678</v>
      </c>
      <c r="B1680" s="1">
        <f>Tool!$E$12</f>
        <v>5.8960831264226528</v>
      </c>
      <c r="C1680" s="1">
        <f>Tool!$E$13</f>
        <v>5.4808572546400471</v>
      </c>
      <c r="D1680" s="1">
        <f>Tool!$E$14</f>
        <v>4.3133318604447162</v>
      </c>
      <c r="E1680" s="1">
        <f>Tool!$E$15</f>
        <v>2.5387363045571067</v>
      </c>
    </row>
    <row r="1681" spans="1:5" x14ac:dyDescent="0.3">
      <c r="A1681">
        <v>1679</v>
      </c>
      <c r="B1681" s="1">
        <f>Tool!$E$12</f>
        <v>5.8960831264226528</v>
      </c>
      <c r="C1681" s="1">
        <f>Tool!$E$13</f>
        <v>5.4808572546400471</v>
      </c>
      <c r="D1681" s="1">
        <f>Tool!$E$14</f>
        <v>4.3133318604447162</v>
      </c>
      <c r="E1681" s="1">
        <f>Tool!$E$15</f>
        <v>2.5387363045571067</v>
      </c>
    </row>
    <row r="1682" spans="1:5" x14ac:dyDescent="0.3">
      <c r="A1682">
        <v>1680</v>
      </c>
      <c r="B1682" s="1">
        <f>Tool!$E$12</f>
        <v>5.8960831264226528</v>
      </c>
      <c r="C1682" s="1">
        <f>Tool!$E$13</f>
        <v>5.4808572546400471</v>
      </c>
      <c r="D1682" s="1">
        <f>Tool!$E$14</f>
        <v>4.3133318604447162</v>
      </c>
      <c r="E1682" s="1">
        <f>Tool!$E$15</f>
        <v>2.5387363045571067</v>
      </c>
    </row>
    <row r="1683" spans="1:5" x14ac:dyDescent="0.3">
      <c r="A1683">
        <v>1681</v>
      </c>
      <c r="B1683" s="1">
        <f>Tool!$E$12</f>
        <v>5.8960831264226528</v>
      </c>
      <c r="C1683" s="1">
        <f>Tool!$E$13</f>
        <v>5.4808572546400471</v>
      </c>
      <c r="D1683" s="1">
        <f>Tool!$E$14</f>
        <v>4.3133318604447162</v>
      </c>
      <c r="E1683" s="1">
        <f>Tool!$E$15</f>
        <v>2.5387363045571067</v>
      </c>
    </row>
    <row r="1684" spans="1:5" x14ac:dyDescent="0.3">
      <c r="A1684">
        <v>1682</v>
      </c>
      <c r="B1684" s="1">
        <f>Tool!$E$12</f>
        <v>5.8960831264226528</v>
      </c>
      <c r="C1684" s="1">
        <f>Tool!$E$13</f>
        <v>5.4808572546400471</v>
      </c>
      <c r="D1684" s="1">
        <f>Tool!$E$14</f>
        <v>4.3133318604447162</v>
      </c>
      <c r="E1684" s="1">
        <f>Tool!$E$15</f>
        <v>2.5387363045571067</v>
      </c>
    </row>
    <row r="1685" spans="1:5" x14ac:dyDescent="0.3">
      <c r="A1685">
        <v>1683</v>
      </c>
      <c r="B1685" s="1">
        <f>Tool!$E$12</f>
        <v>5.8960831264226528</v>
      </c>
      <c r="C1685" s="1">
        <f>Tool!$E$13</f>
        <v>5.4808572546400471</v>
      </c>
      <c r="D1685" s="1">
        <f>Tool!$E$14</f>
        <v>4.3133318604447162</v>
      </c>
      <c r="E1685" s="1">
        <f>Tool!$E$15</f>
        <v>2.5387363045571067</v>
      </c>
    </row>
    <row r="1686" spans="1:5" x14ac:dyDescent="0.3">
      <c r="A1686">
        <v>1684</v>
      </c>
      <c r="B1686" s="1">
        <f>Tool!$E$12</f>
        <v>5.8960831264226528</v>
      </c>
      <c r="C1686" s="1">
        <f>Tool!$E$13</f>
        <v>5.4808572546400471</v>
      </c>
      <c r="D1686" s="1">
        <f>Tool!$E$14</f>
        <v>4.3133318604447162</v>
      </c>
      <c r="E1686" s="1">
        <f>Tool!$E$15</f>
        <v>2.5387363045571067</v>
      </c>
    </row>
    <row r="1687" spans="1:5" x14ac:dyDescent="0.3">
      <c r="A1687">
        <v>1685</v>
      </c>
      <c r="B1687" s="1">
        <f>Tool!$E$12</f>
        <v>5.8960831264226528</v>
      </c>
      <c r="C1687" s="1">
        <f>Tool!$E$13</f>
        <v>5.4808572546400471</v>
      </c>
      <c r="D1687" s="1">
        <f>Tool!$E$14</f>
        <v>4.3133318604447162</v>
      </c>
      <c r="E1687" s="1">
        <f>Tool!$E$15</f>
        <v>2.5387363045571067</v>
      </c>
    </row>
    <row r="1688" spans="1:5" x14ac:dyDescent="0.3">
      <c r="A1688">
        <v>1686</v>
      </c>
      <c r="B1688" s="1">
        <f>Tool!$E$12</f>
        <v>5.8960831264226528</v>
      </c>
      <c r="C1688" s="1">
        <f>Tool!$E$13</f>
        <v>5.4808572546400471</v>
      </c>
      <c r="D1688" s="1">
        <f>Tool!$E$14</f>
        <v>4.3133318604447162</v>
      </c>
      <c r="E1688" s="1">
        <f>Tool!$E$15</f>
        <v>2.5387363045571067</v>
      </c>
    </row>
    <row r="1689" spans="1:5" x14ac:dyDescent="0.3">
      <c r="A1689">
        <v>1687</v>
      </c>
      <c r="B1689" s="1">
        <f>Tool!$E$12</f>
        <v>5.8960831264226528</v>
      </c>
      <c r="C1689" s="1">
        <f>Tool!$E$13</f>
        <v>5.4808572546400471</v>
      </c>
      <c r="D1689" s="1">
        <f>Tool!$E$14</f>
        <v>4.3133318604447162</v>
      </c>
      <c r="E1689" s="1">
        <f>Tool!$E$15</f>
        <v>2.5387363045571067</v>
      </c>
    </row>
    <row r="1690" spans="1:5" x14ac:dyDescent="0.3">
      <c r="A1690">
        <v>1688</v>
      </c>
      <c r="B1690" s="1">
        <f>Tool!$E$12</f>
        <v>5.8960831264226528</v>
      </c>
      <c r="C1690" s="1">
        <f>Tool!$E$13</f>
        <v>5.4808572546400471</v>
      </c>
      <c r="D1690" s="1">
        <f>Tool!$E$14</f>
        <v>4.3133318604447162</v>
      </c>
      <c r="E1690" s="1">
        <f>Tool!$E$15</f>
        <v>2.5387363045571067</v>
      </c>
    </row>
    <row r="1691" spans="1:5" x14ac:dyDescent="0.3">
      <c r="A1691">
        <v>1689</v>
      </c>
      <c r="B1691" s="1">
        <f>Tool!$E$12</f>
        <v>5.8960831264226528</v>
      </c>
      <c r="C1691" s="1">
        <f>Tool!$E$13</f>
        <v>5.4808572546400471</v>
      </c>
      <c r="D1691" s="1">
        <f>Tool!$E$14</f>
        <v>4.3133318604447162</v>
      </c>
      <c r="E1691" s="1">
        <f>Tool!$E$15</f>
        <v>2.5387363045571067</v>
      </c>
    </row>
    <row r="1692" spans="1:5" x14ac:dyDescent="0.3">
      <c r="A1692">
        <v>1690</v>
      </c>
      <c r="B1692" s="1">
        <f>Tool!$E$12</f>
        <v>5.8960831264226528</v>
      </c>
      <c r="C1692" s="1">
        <f>Tool!$E$13</f>
        <v>5.4808572546400471</v>
      </c>
      <c r="D1692" s="1">
        <f>Tool!$E$14</f>
        <v>4.3133318604447162</v>
      </c>
      <c r="E1692" s="1">
        <f>Tool!$E$15</f>
        <v>2.5387363045571067</v>
      </c>
    </row>
    <row r="1693" spans="1:5" x14ac:dyDescent="0.3">
      <c r="A1693">
        <v>1691</v>
      </c>
      <c r="B1693" s="1">
        <f>Tool!$E$12</f>
        <v>5.8960831264226528</v>
      </c>
      <c r="C1693" s="1">
        <f>Tool!$E$13</f>
        <v>5.4808572546400471</v>
      </c>
      <c r="D1693" s="1">
        <f>Tool!$E$14</f>
        <v>4.3133318604447162</v>
      </c>
      <c r="E1693" s="1">
        <f>Tool!$E$15</f>
        <v>2.5387363045571067</v>
      </c>
    </row>
    <row r="1694" spans="1:5" x14ac:dyDescent="0.3">
      <c r="A1694">
        <v>1692</v>
      </c>
      <c r="B1694" s="1">
        <f>Tool!$E$12</f>
        <v>5.8960831264226528</v>
      </c>
      <c r="C1694" s="1">
        <f>Tool!$E$13</f>
        <v>5.4808572546400471</v>
      </c>
      <c r="D1694" s="1">
        <f>Tool!$E$14</f>
        <v>4.3133318604447162</v>
      </c>
      <c r="E1694" s="1">
        <f>Tool!$E$15</f>
        <v>2.5387363045571067</v>
      </c>
    </row>
    <row r="1695" spans="1:5" x14ac:dyDescent="0.3">
      <c r="A1695">
        <v>1693</v>
      </c>
      <c r="B1695" s="1">
        <f>Tool!$E$12</f>
        <v>5.8960831264226528</v>
      </c>
      <c r="C1695" s="1">
        <f>Tool!$E$13</f>
        <v>5.4808572546400471</v>
      </c>
      <c r="D1695" s="1">
        <f>Tool!$E$14</f>
        <v>4.3133318604447162</v>
      </c>
      <c r="E1695" s="1">
        <f>Tool!$E$15</f>
        <v>2.5387363045571067</v>
      </c>
    </row>
    <row r="1696" spans="1:5" x14ac:dyDescent="0.3">
      <c r="A1696">
        <v>1694</v>
      </c>
      <c r="B1696" s="1">
        <f>Tool!$E$12</f>
        <v>5.8960831264226528</v>
      </c>
      <c r="C1696" s="1">
        <f>Tool!$E$13</f>
        <v>5.4808572546400471</v>
      </c>
      <c r="D1696" s="1">
        <f>Tool!$E$14</f>
        <v>4.3133318604447162</v>
      </c>
      <c r="E1696" s="1">
        <f>Tool!$E$15</f>
        <v>2.5387363045571067</v>
      </c>
    </row>
    <row r="1697" spans="1:5" x14ac:dyDescent="0.3">
      <c r="A1697">
        <v>1695</v>
      </c>
      <c r="B1697" s="1">
        <f>Tool!$E$12</f>
        <v>5.8960831264226528</v>
      </c>
      <c r="C1697" s="1">
        <f>Tool!$E$13</f>
        <v>5.4808572546400471</v>
      </c>
      <c r="D1697" s="1">
        <f>Tool!$E$14</f>
        <v>4.3133318604447162</v>
      </c>
      <c r="E1697" s="1">
        <f>Tool!$E$15</f>
        <v>2.5387363045571067</v>
      </c>
    </row>
    <row r="1698" spans="1:5" x14ac:dyDescent="0.3">
      <c r="A1698">
        <v>1696</v>
      </c>
      <c r="B1698" s="1">
        <f>Tool!$E$12</f>
        <v>5.8960831264226528</v>
      </c>
      <c r="C1698" s="1">
        <f>Tool!$E$13</f>
        <v>5.4808572546400471</v>
      </c>
      <c r="D1698" s="1">
        <f>Tool!$E$14</f>
        <v>4.3133318604447162</v>
      </c>
      <c r="E1698" s="1">
        <f>Tool!$E$15</f>
        <v>2.5387363045571067</v>
      </c>
    </row>
    <row r="1699" spans="1:5" x14ac:dyDescent="0.3">
      <c r="A1699">
        <v>1697</v>
      </c>
      <c r="B1699" s="1">
        <f>Tool!$E$12</f>
        <v>5.8960831264226528</v>
      </c>
      <c r="C1699" s="1">
        <f>Tool!$E$13</f>
        <v>5.4808572546400471</v>
      </c>
      <c r="D1699" s="1">
        <f>Tool!$E$14</f>
        <v>4.3133318604447162</v>
      </c>
      <c r="E1699" s="1">
        <f>Tool!$E$15</f>
        <v>2.5387363045571067</v>
      </c>
    </row>
    <row r="1700" spans="1:5" x14ac:dyDescent="0.3">
      <c r="A1700">
        <v>1698</v>
      </c>
      <c r="B1700" s="1">
        <f>Tool!$E$12</f>
        <v>5.8960831264226528</v>
      </c>
      <c r="C1700" s="1">
        <f>Tool!$E$13</f>
        <v>5.4808572546400471</v>
      </c>
      <c r="D1700" s="1">
        <f>Tool!$E$14</f>
        <v>4.3133318604447162</v>
      </c>
      <c r="E1700" s="1">
        <f>Tool!$E$15</f>
        <v>2.5387363045571067</v>
      </c>
    </row>
    <row r="1701" spans="1:5" x14ac:dyDescent="0.3">
      <c r="A1701">
        <v>1699</v>
      </c>
      <c r="B1701" s="1">
        <f>Tool!$E$12</f>
        <v>5.8960831264226528</v>
      </c>
      <c r="C1701" s="1">
        <f>Tool!$E$13</f>
        <v>5.4808572546400471</v>
      </c>
      <c r="D1701" s="1">
        <f>Tool!$E$14</f>
        <v>4.3133318604447162</v>
      </c>
      <c r="E1701" s="1">
        <f>Tool!$E$15</f>
        <v>2.5387363045571067</v>
      </c>
    </row>
    <row r="1702" spans="1:5" x14ac:dyDescent="0.3">
      <c r="A1702">
        <v>1700</v>
      </c>
      <c r="B1702" s="1">
        <f>Tool!$E$12</f>
        <v>5.8960831264226528</v>
      </c>
      <c r="C1702" s="1">
        <f>Tool!$E$13</f>
        <v>5.4808572546400471</v>
      </c>
      <c r="D1702" s="1">
        <f>Tool!$E$14</f>
        <v>4.3133318604447162</v>
      </c>
      <c r="E1702" s="1">
        <f>Tool!$E$15</f>
        <v>2.5387363045571067</v>
      </c>
    </row>
    <row r="1703" spans="1:5" x14ac:dyDescent="0.3">
      <c r="A1703">
        <v>1701</v>
      </c>
      <c r="B1703" s="1">
        <f>Tool!$E$12</f>
        <v>5.8960831264226528</v>
      </c>
      <c r="C1703" s="1">
        <f>Tool!$E$13</f>
        <v>5.4808572546400471</v>
      </c>
      <c r="D1703" s="1">
        <f>Tool!$E$14</f>
        <v>4.3133318604447162</v>
      </c>
      <c r="E1703" s="1">
        <f>Tool!$E$15</f>
        <v>2.5387363045571067</v>
      </c>
    </row>
    <row r="1704" spans="1:5" x14ac:dyDescent="0.3">
      <c r="A1704">
        <v>1702</v>
      </c>
      <c r="B1704" s="1">
        <f>Tool!$E$12</f>
        <v>5.8960831264226528</v>
      </c>
      <c r="C1704" s="1">
        <f>Tool!$E$13</f>
        <v>5.4808572546400471</v>
      </c>
      <c r="D1704" s="1">
        <f>Tool!$E$14</f>
        <v>4.3133318604447162</v>
      </c>
      <c r="E1704" s="1">
        <f>Tool!$E$15</f>
        <v>2.5387363045571067</v>
      </c>
    </row>
    <row r="1705" spans="1:5" x14ac:dyDescent="0.3">
      <c r="A1705">
        <v>1703</v>
      </c>
      <c r="B1705" s="1">
        <f>Tool!$E$12</f>
        <v>5.8960831264226528</v>
      </c>
      <c r="C1705" s="1">
        <f>Tool!$E$13</f>
        <v>5.4808572546400471</v>
      </c>
      <c r="D1705" s="1">
        <f>Tool!$E$14</f>
        <v>4.3133318604447162</v>
      </c>
      <c r="E1705" s="1">
        <f>Tool!$E$15</f>
        <v>2.5387363045571067</v>
      </c>
    </row>
    <row r="1706" spans="1:5" x14ac:dyDescent="0.3">
      <c r="A1706">
        <v>1704</v>
      </c>
      <c r="B1706" s="1">
        <f>Tool!$E$12</f>
        <v>5.8960831264226528</v>
      </c>
      <c r="C1706" s="1">
        <f>Tool!$E$13</f>
        <v>5.4808572546400471</v>
      </c>
      <c r="D1706" s="1">
        <f>Tool!$E$14</f>
        <v>4.3133318604447162</v>
      </c>
      <c r="E1706" s="1">
        <f>Tool!$E$15</f>
        <v>2.5387363045571067</v>
      </c>
    </row>
    <row r="1707" spans="1:5" x14ac:dyDescent="0.3">
      <c r="A1707">
        <v>1705</v>
      </c>
      <c r="B1707" s="1">
        <f>Tool!$E$12</f>
        <v>5.8960831264226528</v>
      </c>
      <c r="C1707" s="1">
        <f>Tool!$E$13</f>
        <v>5.4808572546400471</v>
      </c>
      <c r="D1707" s="1">
        <f>Tool!$E$14</f>
        <v>4.3133318604447162</v>
      </c>
      <c r="E1707" s="1">
        <f>Tool!$E$15</f>
        <v>2.5387363045571067</v>
      </c>
    </row>
    <row r="1708" spans="1:5" x14ac:dyDescent="0.3">
      <c r="A1708">
        <v>1706</v>
      </c>
      <c r="B1708" s="1">
        <f>Tool!$E$12</f>
        <v>5.8960831264226528</v>
      </c>
      <c r="C1708" s="1">
        <f>Tool!$E$13</f>
        <v>5.4808572546400471</v>
      </c>
      <c r="D1708" s="1">
        <f>Tool!$E$14</f>
        <v>4.3133318604447162</v>
      </c>
      <c r="E1708" s="1">
        <f>Tool!$E$15</f>
        <v>2.5387363045571067</v>
      </c>
    </row>
    <row r="1709" spans="1:5" x14ac:dyDescent="0.3">
      <c r="A1709">
        <v>1707</v>
      </c>
      <c r="B1709" s="1">
        <f>Tool!$E$12</f>
        <v>5.8960831264226528</v>
      </c>
      <c r="C1709" s="1">
        <f>Tool!$E$13</f>
        <v>5.4808572546400471</v>
      </c>
      <c r="D1709" s="1">
        <f>Tool!$E$14</f>
        <v>4.3133318604447162</v>
      </c>
      <c r="E1709" s="1">
        <f>Tool!$E$15</f>
        <v>2.5387363045571067</v>
      </c>
    </row>
    <row r="1710" spans="1:5" x14ac:dyDescent="0.3">
      <c r="A1710">
        <v>1708</v>
      </c>
      <c r="B1710" s="1">
        <f>Tool!$E$12</f>
        <v>5.8960831264226528</v>
      </c>
      <c r="C1710" s="1">
        <f>Tool!$E$13</f>
        <v>5.4808572546400471</v>
      </c>
      <c r="D1710" s="1">
        <f>Tool!$E$14</f>
        <v>4.3133318604447162</v>
      </c>
      <c r="E1710" s="1">
        <f>Tool!$E$15</f>
        <v>2.5387363045571067</v>
      </c>
    </row>
    <row r="1711" spans="1:5" x14ac:dyDescent="0.3">
      <c r="A1711">
        <v>1709</v>
      </c>
      <c r="B1711" s="1">
        <f>Tool!$E$12</f>
        <v>5.8960831264226528</v>
      </c>
      <c r="C1711" s="1">
        <f>Tool!$E$13</f>
        <v>5.4808572546400471</v>
      </c>
      <c r="D1711" s="1">
        <f>Tool!$E$14</f>
        <v>4.3133318604447162</v>
      </c>
      <c r="E1711" s="1">
        <f>Tool!$E$15</f>
        <v>2.5387363045571067</v>
      </c>
    </row>
    <row r="1712" spans="1:5" x14ac:dyDescent="0.3">
      <c r="A1712">
        <v>1710</v>
      </c>
      <c r="B1712" s="1">
        <f>Tool!$E$12</f>
        <v>5.8960831264226528</v>
      </c>
      <c r="C1712" s="1">
        <f>Tool!$E$13</f>
        <v>5.4808572546400471</v>
      </c>
      <c r="D1712" s="1">
        <f>Tool!$E$14</f>
        <v>4.3133318604447162</v>
      </c>
      <c r="E1712" s="1">
        <f>Tool!$E$15</f>
        <v>2.5387363045571067</v>
      </c>
    </row>
    <row r="1713" spans="1:5" x14ac:dyDescent="0.3">
      <c r="A1713">
        <v>1711</v>
      </c>
      <c r="B1713" s="1">
        <f>Tool!$E$12</f>
        <v>5.8960831264226528</v>
      </c>
      <c r="C1713" s="1">
        <f>Tool!$E$13</f>
        <v>5.4808572546400471</v>
      </c>
      <c r="D1713" s="1">
        <f>Tool!$E$14</f>
        <v>4.3133318604447162</v>
      </c>
      <c r="E1713" s="1">
        <f>Tool!$E$15</f>
        <v>2.5387363045571067</v>
      </c>
    </row>
    <row r="1714" spans="1:5" x14ac:dyDescent="0.3">
      <c r="A1714">
        <v>1712</v>
      </c>
      <c r="B1714" s="1">
        <f>Tool!$E$12</f>
        <v>5.8960831264226528</v>
      </c>
      <c r="C1714" s="1">
        <f>Tool!$E$13</f>
        <v>5.4808572546400471</v>
      </c>
      <c r="D1714" s="1">
        <f>Tool!$E$14</f>
        <v>4.3133318604447162</v>
      </c>
      <c r="E1714" s="1">
        <f>Tool!$E$15</f>
        <v>2.5387363045571067</v>
      </c>
    </row>
    <row r="1715" spans="1:5" x14ac:dyDescent="0.3">
      <c r="A1715">
        <v>1713</v>
      </c>
      <c r="B1715" s="1">
        <f>Tool!$E$12</f>
        <v>5.8960831264226528</v>
      </c>
      <c r="C1715" s="1">
        <f>Tool!$E$13</f>
        <v>5.4808572546400471</v>
      </c>
      <c r="D1715" s="1">
        <f>Tool!$E$14</f>
        <v>4.3133318604447162</v>
      </c>
      <c r="E1715" s="1">
        <f>Tool!$E$15</f>
        <v>2.5387363045571067</v>
      </c>
    </row>
    <row r="1716" spans="1:5" x14ac:dyDescent="0.3">
      <c r="A1716">
        <v>1714</v>
      </c>
      <c r="B1716" s="1">
        <f>Tool!$E$12</f>
        <v>5.8960831264226528</v>
      </c>
      <c r="C1716" s="1">
        <f>Tool!$E$13</f>
        <v>5.4808572546400471</v>
      </c>
      <c r="D1716" s="1">
        <f>Tool!$E$14</f>
        <v>4.3133318604447162</v>
      </c>
      <c r="E1716" s="1">
        <f>Tool!$E$15</f>
        <v>2.5387363045571067</v>
      </c>
    </row>
    <row r="1717" spans="1:5" x14ac:dyDescent="0.3">
      <c r="A1717">
        <v>1715</v>
      </c>
      <c r="B1717" s="1">
        <f>Tool!$E$12</f>
        <v>5.8960831264226528</v>
      </c>
      <c r="C1717" s="1">
        <f>Tool!$E$13</f>
        <v>5.4808572546400471</v>
      </c>
      <c r="D1717" s="1">
        <f>Tool!$E$14</f>
        <v>4.3133318604447162</v>
      </c>
      <c r="E1717" s="1">
        <f>Tool!$E$15</f>
        <v>2.5387363045571067</v>
      </c>
    </row>
    <row r="1718" spans="1:5" x14ac:dyDescent="0.3">
      <c r="A1718">
        <v>1716</v>
      </c>
      <c r="B1718" s="1">
        <f>Tool!$E$12</f>
        <v>5.8960831264226528</v>
      </c>
      <c r="C1718" s="1">
        <f>Tool!$E$13</f>
        <v>5.4808572546400471</v>
      </c>
      <c r="D1718" s="1">
        <f>Tool!$E$14</f>
        <v>4.3133318604447162</v>
      </c>
      <c r="E1718" s="1">
        <f>Tool!$E$15</f>
        <v>2.5387363045571067</v>
      </c>
    </row>
    <row r="1719" spans="1:5" x14ac:dyDescent="0.3">
      <c r="A1719">
        <v>1717</v>
      </c>
      <c r="B1719" s="1">
        <f>Tool!$E$12</f>
        <v>5.8960831264226528</v>
      </c>
      <c r="C1719" s="1">
        <f>Tool!$E$13</f>
        <v>5.4808572546400471</v>
      </c>
      <c r="D1719" s="1">
        <f>Tool!$E$14</f>
        <v>4.3133318604447162</v>
      </c>
      <c r="E1719" s="1">
        <f>Tool!$E$15</f>
        <v>2.5387363045571067</v>
      </c>
    </row>
    <row r="1720" spans="1:5" x14ac:dyDescent="0.3">
      <c r="A1720">
        <v>1718</v>
      </c>
      <c r="B1720" s="1">
        <f>Tool!$E$12</f>
        <v>5.8960831264226528</v>
      </c>
      <c r="C1720" s="1">
        <f>Tool!$E$13</f>
        <v>5.4808572546400471</v>
      </c>
      <c r="D1720" s="1">
        <f>Tool!$E$14</f>
        <v>4.3133318604447162</v>
      </c>
      <c r="E1720" s="1">
        <f>Tool!$E$15</f>
        <v>2.5387363045571067</v>
      </c>
    </row>
    <row r="1721" spans="1:5" x14ac:dyDescent="0.3">
      <c r="A1721">
        <v>1719</v>
      </c>
      <c r="B1721" s="1">
        <f>Tool!$E$12</f>
        <v>5.8960831264226528</v>
      </c>
      <c r="C1721" s="1">
        <f>Tool!$E$13</f>
        <v>5.4808572546400471</v>
      </c>
      <c r="D1721" s="1">
        <f>Tool!$E$14</f>
        <v>4.3133318604447162</v>
      </c>
      <c r="E1721" s="1">
        <f>Tool!$E$15</f>
        <v>2.5387363045571067</v>
      </c>
    </row>
    <row r="1722" spans="1:5" x14ac:dyDescent="0.3">
      <c r="A1722">
        <v>1720</v>
      </c>
      <c r="B1722" s="1">
        <f>Tool!$E$12</f>
        <v>5.8960831264226528</v>
      </c>
      <c r="C1722" s="1">
        <f>Tool!$E$13</f>
        <v>5.4808572546400471</v>
      </c>
      <c r="D1722" s="1">
        <f>Tool!$E$14</f>
        <v>4.3133318604447162</v>
      </c>
      <c r="E1722" s="1">
        <f>Tool!$E$15</f>
        <v>2.5387363045571067</v>
      </c>
    </row>
    <row r="1723" spans="1:5" x14ac:dyDescent="0.3">
      <c r="A1723">
        <v>1721</v>
      </c>
      <c r="B1723" s="1">
        <f>Tool!$E$12</f>
        <v>5.8960831264226528</v>
      </c>
      <c r="C1723" s="1">
        <f>Tool!$E$13</f>
        <v>5.4808572546400471</v>
      </c>
      <c r="D1723" s="1">
        <f>Tool!$E$14</f>
        <v>4.3133318604447162</v>
      </c>
      <c r="E1723" s="1">
        <f>Tool!$E$15</f>
        <v>2.5387363045571067</v>
      </c>
    </row>
    <row r="1724" spans="1:5" x14ac:dyDescent="0.3">
      <c r="A1724">
        <v>1722</v>
      </c>
      <c r="B1724" s="1">
        <f>Tool!$E$12</f>
        <v>5.8960831264226528</v>
      </c>
      <c r="C1724" s="1">
        <f>Tool!$E$13</f>
        <v>5.4808572546400471</v>
      </c>
      <c r="D1724" s="1">
        <f>Tool!$E$14</f>
        <v>4.3133318604447162</v>
      </c>
      <c r="E1724" s="1">
        <f>Tool!$E$15</f>
        <v>2.5387363045571067</v>
      </c>
    </row>
    <row r="1725" spans="1:5" x14ac:dyDescent="0.3">
      <c r="A1725">
        <v>1723</v>
      </c>
      <c r="B1725" s="1">
        <f>Tool!$E$12</f>
        <v>5.8960831264226528</v>
      </c>
      <c r="C1725" s="1">
        <f>Tool!$E$13</f>
        <v>5.4808572546400471</v>
      </c>
      <c r="D1725" s="1">
        <f>Tool!$E$14</f>
        <v>4.3133318604447162</v>
      </c>
      <c r="E1725" s="1">
        <f>Tool!$E$15</f>
        <v>2.5387363045571067</v>
      </c>
    </row>
    <row r="1726" spans="1:5" x14ac:dyDescent="0.3">
      <c r="A1726">
        <v>1724</v>
      </c>
      <c r="B1726" s="1">
        <f>Tool!$E$12</f>
        <v>5.8960831264226528</v>
      </c>
      <c r="C1726" s="1">
        <f>Tool!$E$13</f>
        <v>5.4808572546400471</v>
      </c>
      <c r="D1726" s="1">
        <f>Tool!$E$14</f>
        <v>4.3133318604447162</v>
      </c>
      <c r="E1726" s="1">
        <f>Tool!$E$15</f>
        <v>2.5387363045571067</v>
      </c>
    </row>
    <row r="1727" spans="1:5" x14ac:dyDescent="0.3">
      <c r="A1727">
        <v>1725</v>
      </c>
      <c r="B1727" s="1">
        <f>Tool!$E$12</f>
        <v>5.8960831264226528</v>
      </c>
      <c r="C1727" s="1">
        <f>Tool!$E$13</f>
        <v>5.4808572546400471</v>
      </c>
      <c r="D1727" s="1">
        <f>Tool!$E$14</f>
        <v>4.3133318604447162</v>
      </c>
      <c r="E1727" s="1">
        <f>Tool!$E$15</f>
        <v>2.5387363045571067</v>
      </c>
    </row>
    <row r="1728" spans="1:5" x14ac:dyDescent="0.3">
      <c r="A1728">
        <v>1726</v>
      </c>
      <c r="B1728" s="1">
        <f>Tool!$E$12</f>
        <v>5.8960831264226528</v>
      </c>
      <c r="C1728" s="1">
        <f>Tool!$E$13</f>
        <v>5.4808572546400471</v>
      </c>
      <c r="D1728" s="1">
        <f>Tool!$E$14</f>
        <v>4.3133318604447162</v>
      </c>
      <c r="E1728" s="1">
        <f>Tool!$E$15</f>
        <v>2.5387363045571067</v>
      </c>
    </row>
    <row r="1729" spans="1:5" x14ac:dyDescent="0.3">
      <c r="A1729">
        <v>1727</v>
      </c>
      <c r="B1729" s="1">
        <f>Tool!$E$12</f>
        <v>5.8960831264226528</v>
      </c>
      <c r="C1729" s="1">
        <f>Tool!$E$13</f>
        <v>5.4808572546400471</v>
      </c>
      <c r="D1729" s="1">
        <f>Tool!$E$14</f>
        <v>4.3133318604447162</v>
      </c>
      <c r="E1729" s="1">
        <f>Tool!$E$15</f>
        <v>2.5387363045571067</v>
      </c>
    </row>
    <row r="1730" spans="1:5" x14ac:dyDescent="0.3">
      <c r="A1730">
        <v>1728</v>
      </c>
      <c r="B1730" s="1">
        <f>Tool!$E$12</f>
        <v>5.8960831264226528</v>
      </c>
      <c r="C1730" s="1">
        <f>Tool!$E$13</f>
        <v>5.4808572546400471</v>
      </c>
      <c r="D1730" s="1">
        <f>Tool!$E$14</f>
        <v>4.3133318604447162</v>
      </c>
      <c r="E1730" s="1">
        <f>Tool!$E$15</f>
        <v>2.5387363045571067</v>
      </c>
    </row>
    <row r="1731" spans="1:5" x14ac:dyDescent="0.3">
      <c r="A1731">
        <v>1729</v>
      </c>
      <c r="B1731" s="1">
        <f>Tool!$E$12</f>
        <v>5.8960831264226528</v>
      </c>
      <c r="C1731" s="1">
        <f>Tool!$E$13</f>
        <v>5.4808572546400471</v>
      </c>
      <c r="D1731" s="1">
        <f>Tool!$E$14</f>
        <v>4.3133318604447162</v>
      </c>
      <c r="E1731" s="1">
        <f>Tool!$E$15</f>
        <v>2.5387363045571067</v>
      </c>
    </row>
    <row r="1732" spans="1:5" x14ac:dyDescent="0.3">
      <c r="A1732">
        <v>1730</v>
      </c>
      <c r="B1732" s="1">
        <f>Tool!$E$12</f>
        <v>5.8960831264226528</v>
      </c>
      <c r="C1732" s="1">
        <f>Tool!$E$13</f>
        <v>5.4808572546400471</v>
      </c>
      <c r="D1732" s="1">
        <f>Tool!$E$14</f>
        <v>4.3133318604447162</v>
      </c>
      <c r="E1732" s="1">
        <f>Tool!$E$15</f>
        <v>2.5387363045571067</v>
      </c>
    </row>
    <row r="1733" spans="1:5" x14ac:dyDescent="0.3">
      <c r="A1733">
        <v>1731</v>
      </c>
      <c r="B1733" s="1">
        <f>Tool!$E$12</f>
        <v>5.8960831264226528</v>
      </c>
      <c r="C1733" s="1">
        <f>Tool!$E$13</f>
        <v>5.4808572546400471</v>
      </c>
      <c r="D1733" s="1">
        <f>Tool!$E$14</f>
        <v>4.3133318604447162</v>
      </c>
      <c r="E1733" s="1">
        <f>Tool!$E$15</f>
        <v>2.5387363045571067</v>
      </c>
    </row>
    <row r="1734" spans="1:5" x14ac:dyDescent="0.3">
      <c r="A1734">
        <v>1732</v>
      </c>
      <c r="B1734" s="1">
        <f>Tool!$E$12</f>
        <v>5.8960831264226528</v>
      </c>
      <c r="C1734" s="1">
        <f>Tool!$E$13</f>
        <v>5.4808572546400471</v>
      </c>
      <c r="D1734" s="1">
        <f>Tool!$E$14</f>
        <v>4.3133318604447162</v>
      </c>
      <c r="E1734" s="1">
        <f>Tool!$E$15</f>
        <v>2.5387363045571067</v>
      </c>
    </row>
    <row r="1735" spans="1:5" x14ac:dyDescent="0.3">
      <c r="A1735">
        <v>1733</v>
      </c>
      <c r="B1735" s="1">
        <f>Tool!$E$12</f>
        <v>5.8960831264226528</v>
      </c>
      <c r="C1735" s="1">
        <f>Tool!$E$13</f>
        <v>5.4808572546400471</v>
      </c>
      <c r="D1735" s="1">
        <f>Tool!$E$14</f>
        <v>4.3133318604447162</v>
      </c>
      <c r="E1735" s="1">
        <f>Tool!$E$15</f>
        <v>2.5387363045571067</v>
      </c>
    </row>
    <row r="1736" spans="1:5" x14ac:dyDescent="0.3">
      <c r="A1736">
        <v>1734</v>
      </c>
      <c r="B1736" s="1">
        <f>Tool!$E$12</f>
        <v>5.8960831264226528</v>
      </c>
      <c r="C1736" s="1">
        <f>Tool!$E$13</f>
        <v>5.4808572546400471</v>
      </c>
      <c r="D1736" s="1">
        <f>Tool!$E$14</f>
        <v>4.3133318604447162</v>
      </c>
      <c r="E1736" s="1">
        <f>Tool!$E$15</f>
        <v>2.5387363045571067</v>
      </c>
    </row>
    <row r="1737" spans="1:5" x14ac:dyDescent="0.3">
      <c r="A1737">
        <v>1735</v>
      </c>
      <c r="B1737" s="1">
        <f>Tool!$E$12</f>
        <v>5.8960831264226528</v>
      </c>
      <c r="C1737" s="1">
        <f>Tool!$E$13</f>
        <v>5.4808572546400471</v>
      </c>
      <c r="D1737" s="1">
        <f>Tool!$E$14</f>
        <v>4.3133318604447162</v>
      </c>
      <c r="E1737" s="1">
        <f>Tool!$E$15</f>
        <v>2.5387363045571067</v>
      </c>
    </row>
    <row r="1738" spans="1:5" x14ac:dyDescent="0.3">
      <c r="A1738">
        <v>1736</v>
      </c>
      <c r="B1738" s="1">
        <f>Tool!$E$12</f>
        <v>5.8960831264226528</v>
      </c>
      <c r="C1738" s="1">
        <f>Tool!$E$13</f>
        <v>5.4808572546400471</v>
      </c>
      <c r="D1738" s="1">
        <f>Tool!$E$14</f>
        <v>4.3133318604447162</v>
      </c>
      <c r="E1738" s="1">
        <f>Tool!$E$15</f>
        <v>2.5387363045571067</v>
      </c>
    </row>
    <row r="1739" spans="1:5" x14ac:dyDescent="0.3">
      <c r="A1739">
        <v>1737</v>
      </c>
      <c r="B1739" s="1">
        <f>Tool!$E$12</f>
        <v>5.8960831264226528</v>
      </c>
      <c r="C1739" s="1">
        <f>Tool!$E$13</f>
        <v>5.4808572546400471</v>
      </c>
      <c r="D1739" s="1">
        <f>Tool!$E$14</f>
        <v>4.3133318604447162</v>
      </c>
      <c r="E1739" s="1">
        <f>Tool!$E$15</f>
        <v>2.5387363045571067</v>
      </c>
    </row>
    <row r="1740" spans="1:5" x14ac:dyDescent="0.3">
      <c r="A1740">
        <v>1738</v>
      </c>
      <c r="B1740" s="1">
        <f>Tool!$E$12</f>
        <v>5.8960831264226528</v>
      </c>
      <c r="C1740" s="1">
        <f>Tool!$E$13</f>
        <v>5.4808572546400471</v>
      </c>
      <c r="D1740" s="1">
        <f>Tool!$E$14</f>
        <v>4.3133318604447162</v>
      </c>
      <c r="E1740" s="1">
        <f>Tool!$E$15</f>
        <v>2.5387363045571067</v>
      </c>
    </row>
    <row r="1741" spans="1:5" x14ac:dyDescent="0.3">
      <c r="A1741">
        <v>1739</v>
      </c>
      <c r="B1741" s="1">
        <f>Tool!$E$12</f>
        <v>5.8960831264226528</v>
      </c>
      <c r="C1741" s="1">
        <f>Tool!$E$13</f>
        <v>5.4808572546400471</v>
      </c>
      <c r="D1741" s="1">
        <f>Tool!$E$14</f>
        <v>4.3133318604447162</v>
      </c>
      <c r="E1741" s="1">
        <f>Tool!$E$15</f>
        <v>2.5387363045571067</v>
      </c>
    </row>
    <row r="1742" spans="1:5" x14ac:dyDescent="0.3">
      <c r="A1742">
        <v>1740</v>
      </c>
      <c r="B1742" s="1">
        <f>Tool!$E$12</f>
        <v>5.8960831264226528</v>
      </c>
      <c r="C1742" s="1">
        <f>Tool!$E$13</f>
        <v>5.4808572546400471</v>
      </c>
      <c r="D1742" s="1">
        <f>Tool!$E$14</f>
        <v>4.3133318604447162</v>
      </c>
      <c r="E1742" s="1">
        <f>Tool!$E$15</f>
        <v>2.5387363045571067</v>
      </c>
    </row>
    <row r="1743" spans="1:5" x14ac:dyDescent="0.3">
      <c r="A1743">
        <v>1741</v>
      </c>
      <c r="B1743" s="1">
        <f>Tool!$E$12</f>
        <v>5.8960831264226528</v>
      </c>
      <c r="C1743" s="1">
        <f>Tool!$E$13</f>
        <v>5.4808572546400471</v>
      </c>
      <c r="D1743" s="1">
        <f>Tool!$E$14</f>
        <v>4.3133318604447162</v>
      </c>
      <c r="E1743" s="1">
        <f>Tool!$E$15</f>
        <v>2.5387363045571067</v>
      </c>
    </row>
    <row r="1744" spans="1:5" x14ac:dyDescent="0.3">
      <c r="A1744">
        <v>1742</v>
      </c>
      <c r="B1744" s="1">
        <f>Tool!$E$12</f>
        <v>5.8960831264226528</v>
      </c>
      <c r="C1744" s="1">
        <f>Tool!$E$13</f>
        <v>5.4808572546400471</v>
      </c>
      <c r="D1744" s="1">
        <f>Tool!$E$14</f>
        <v>4.3133318604447162</v>
      </c>
      <c r="E1744" s="1">
        <f>Tool!$E$15</f>
        <v>2.5387363045571067</v>
      </c>
    </row>
    <row r="1745" spans="1:5" x14ac:dyDescent="0.3">
      <c r="A1745">
        <v>1743</v>
      </c>
      <c r="B1745" s="1">
        <f>Tool!$E$12</f>
        <v>5.8960831264226528</v>
      </c>
      <c r="C1745" s="1">
        <f>Tool!$E$13</f>
        <v>5.4808572546400471</v>
      </c>
      <c r="D1745" s="1">
        <f>Tool!$E$14</f>
        <v>4.3133318604447162</v>
      </c>
      <c r="E1745" s="1">
        <f>Tool!$E$15</f>
        <v>2.5387363045571067</v>
      </c>
    </row>
    <row r="1746" spans="1:5" x14ac:dyDescent="0.3">
      <c r="A1746">
        <v>1744</v>
      </c>
      <c r="B1746" s="1">
        <f>Tool!$E$12</f>
        <v>5.8960831264226528</v>
      </c>
      <c r="C1746" s="1">
        <f>Tool!$E$13</f>
        <v>5.4808572546400471</v>
      </c>
      <c r="D1746" s="1">
        <f>Tool!$E$14</f>
        <v>4.3133318604447162</v>
      </c>
      <c r="E1746" s="1">
        <f>Tool!$E$15</f>
        <v>2.5387363045571067</v>
      </c>
    </row>
    <row r="1747" spans="1:5" x14ac:dyDescent="0.3">
      <c r="A1747">
        <v>1745</v>
      </c>
      <c r="B1747" s="1">
        <f>Tool!$E$12</f>
        <v>5.8960831264226528</v>
      </c>
      <c r="C1747" s="1">
        <f>Tool!$E$13</f>
        <v>5.4808572546400471</v>
      </c>
      <c r="D1747" s="1">
        <f>Tool!$E$14</f>
        <v>4.3133318604447162</v>
      </c>
      <c r="E1747" s="1">
        <f>Tool!$E$15</f>
        <v>2.5387363045571067</v>
      </c>
    </row>
    <row r="1748" spans="1:5" x14ac:dyDescent="0.3">
      <c r="A1748">
        <v>1746</v>
      </c>
      <c r="B1748" s="1">
        <f>Tool!$E$12</f>
        <v>5.8960831264226528</v>
      </c>
      <c r="C1748" s="1">
        <f>Tool!$E$13</f>
        <v>5.4808572546400471</v>
      </c>
      <c r="D1748" s="1">
        <f>Tool!$E$14</f>
        <v>4.3133318604447162</v>
      </c>
      <c r="E1748" s="1">
        <f>Tool!$E$15</f>
        <v>2.5387363045571067</v>
      </c>
    </row>
    <row r="1749" spans="1:5" x14ac:dyDescent="0.3">
      <c r="A1749">
        <v>1747</v>
      </c>
      <c r="B1749" s="1">
        <f>Tool!$E$12</f>
        <v>5.8960831264226528</v>
      </c>
      <c r="C1749" s="1">
        <f>Tool!$E$13</f>
        <v>5.4808572546400471</v>
      </c>
      <c r="D1749" s="1">
        <f>Tool!$E$14</f>
        <v>4.3133318604447162</v>
      </c>
      <c r="E1749" s="1">
        <f>Tool!$E$15</f>
        <v>2.5387363045571067</v>
      </c>
    </row>
    <row r="1750" spans="1:5" x14ac:dyDescent="0.3">
      <c r="A1750">
        <v>1748</v>
      </c>
      <c r="B1750" s="1">
        <f>Tool!$E$12</f>
        <v>5.8960831264226528</v>
      </c>
      <c r="C1750" s="1">
        <f>Tool!$E$13</f>
        <v>5.4808572546400471</v>
      </c>
      <c r="D1750" s="1">
        <f>Tool!$E$14</f>
        <v>4.3133318604447162</v>
      </c>
      <c r="E1750" s="1">
        <f>Tool!$E$15</f>
        <v>2.5387363045571067</v>
      </c>
    </row>
    <row r="1751" spans="1:5" x14ac:dyDescent="0.3">
      <c r="A1751">
        <v>1749</v>
      </c>
      <c r="B1751" s="1">
        <f>Tool!$E$12</f>
        <v>5.8960831264226528</v>
      </c>
      <c r="C1751" s="1">
        <f>Tool!$E$13</f>
        <v>5.4808572546400471</v>
      </c>
      <c r="D1751" s="1">
        <f>Tool!$E$14</f>
        <v>4.3133318604447162</v>
      </c>
      <c r="E1751" s="1">
        <f>Tool!$E$15</f>
        <v>2.5387363045571067</v>
      </c>
    </row>
    <row r="1752" spans="1:5" x14ac:dyDescent="0.3">
      <c r="A1752">
        <v>1750</v>
      </c>
      <c r="B1752" s="1">
        <f>Tool!$E$12</f>
        <v>5.8960831264226528</v>
      </c>
      <c r="C1752" s="1">
        <f>Tool!$E$13</f>
        <v>5.4808572546400471</v>
      </c>
      <c r="D1752" s="1">
        <f>Tool!$E$14</f>
        <v>4.3133318604447162</v>
      </c>
      <c r="E1752" s="1">
        <f>Tool!$E$15</f>
        <v>2.5387363045571067</v>
      </c>
    </row>
    <row r="1753" spans="1:5" x14ac:dyDescent="0.3">
      <c r="A1753">
        <v>1751</v>
      </c>
      <c r="B1753" s="1">
        <f>Tool!$E$12</f>
        <v>5.8960831264226528</v>
      </c>
      <c r="C1753" s="1">
        <f>Tool!$E$13</f>
        <v>5.4808572546400471</v>
      </c>
      <c r="D1753" s="1">
        <f>Tool!$E$14</f>
        <v>4.3133318604447162</v>
      </c>
      <c r="E1753" s="1">
        <f>Tool!$E$15</f>
        <v>2.5387363045571067</v>
      </c>
    </row>
    <row r="1754" spans="1:5" x14ac:dyDescent="0.3">
      <c r="A1754">
        <v>1752</v>
      </c>
      <c r="B1754" s="1">
        <f>Tool!$E$12</f>
        <v>5.8960831264226528</v>
      </c>
      <c r="C1754" s="1">
        <f>Tool!$E$13</f>
        <v>5.4808572546400471</v>
      </c>
      <c r="D1754" s="1">
        <f>Tool!$E$14</f>
        <v>4.3133318604447162</v>
      </c>
      <c r="E1754" s="1">
        <f>Tool!$E$15</f>
        <v>2.5387363045571067</v>
      </c>
    </row>
    <row r="1755" spans="1:5" x14ac:dyDescent="0.3">
      <c r="A1755">
        <v>1753</v>
      </c>
      <c r="B1755" s="1">
        <f>Tool!$E$12</f>
        <v>5.8960831264226528</v>
      </c>
      <c r="C1755" s="1">
        <f>Tool!$E$13</f>
        <v>5.4808572546400471</v>
      </c>
      <c r="D1755" s="1">
        <f>Tool!$E$14</f>
        <v>4.3133318604447162</v>
      </c>
      <c r="E1755" s="1">
        <f>Tool!$E$15</f>
        <v>2.5387363045571067</v>
      </c>
    </row>
    <row r="1756" spans="1:5" x14ac:dyDescent="0.3">
      <c r="A1756">
        <v>1754</v>
      </c>
      <c r="B1756" s="1">
        <f>Tool!$E$12</f>
        <v>5.8960831264226528</v>
      </c>
      <c r="C1756" s="1">
        <f>Tool!$E$13</f>
        <v>5.4808572546400471</v>
      </c>
      <c r="D1756" s="1">
        <f>Tool!$E$14</f>
        <v>4.3133318604447162</v>
      </c>
      <c r="E1756" s="1">
        <f>Tool!$E$15</f>
        <v>2.5387363045571067</v>
      </c>
    </row>
    <row r="1757" spans="1:5" x14ac:dyDescent="0.3">
      <c r="A1757">
        <v>1755</v>
      </c>
      <c r="B1757" s="1">
        <f>Tool!$E$12</f>
        <v>5.8960831264226528</v>
      </c>
      <c r="C1757" s="1">
        <f>Tool!$E$13</f>
        <v>5.4808572546400471</v>
      </c>
      <c r="D1757" s="1">
        <f>Tool!$E$14</f>
        <v>4.3133318604447162</v>
      </c>
      <c r="E1757" s="1">
        <f>Tool!$E$15</f>
        <v>2.5387363045571067</v>
      </c>
    </row>
    <row r="1758" spans="1:5" x14ac:dyDescent="0.3">
      <c r="A1758">
        <v>1756</v>
      </c>
      <c r="B1758" s="1">
        <f>Tool!$E$12</f>
        <v>5.8960831264226528</v>
      </c>
      <c r="C1758" s="1">
        <f>Tool!$E$13</f>
        <v>5.4808572546400471</v>
      </c>
      <c r="D1758" s="1">
        <f>Tool!$E$14</f>
        <v>4.3133318604447162</v>
      </c>
      <c r="E1758" s="1">
        <f>Tool!$E$15</f>
        <v>2.5387363045571067</v>
      </c>
    </row>
    <row r="1759" spans="1:5" x14ac:dyDescent="0.3">
      <c r="A1759">
        <v>1757</v>
      </c>
      <c r="B1759" s="1">
        <f>Tool!$E$12</f>
        <v>5.8960831264226528</v>
      </c>
      <c r="C1759" s="1">
        <f>Tool!$E$13</f>
        <v>5.4808572546400471</v>
      </c>
      <c r="D1759" s="1">
        <f>Tool!$E$14</f>
        <v>4.3133318604447162</v>
      </c>
      <c r="E1759" s="1">
        <f>Tool!$E$15</f>
        <v>2.5387363045571067</v>
      </c>
    </row>
    <row r="1760" spans="1:5" x14ac:dyDescent="0.3">
      <c r="A1760">
        <v>1758</v>
      </c>
      <c r="B1760" s="1">
        <f>Tool!$E$12</f>
        <v>5.8960831264226528</v>
      </c>
      <c r="C1760" s="1">
        <f>Tool!$E$13</f>
        <v>5.4808572546400471</v>
      </c>
      <c r="D1760" s="1">
        <f>Tool!$E$14</f>
        <v>4.3133318604447162</v>
      </c>
      <c r="E1760" s="1">
        <f>Tool!$E$15</f>
        <v>2.5387363045571067</v>
      </c>
    </row>
    <row r="1761" spans="1:5" x14ac:dyDescent="0.3">
      <c r="A1761">
        <v>1759</v>
      </c>
      <c r="B1761" s="1">
        <f>Tool!$E$12</f>
        <v>5.8960831264226528</v>
      </c>
      <c r="C1761" s="1">
        <f>Tool!$E$13</f>
        <v>5.4808572546400471</v>
      </c>
      <c r="D1761" s="1">
        <f>Tool!$E$14</f>
        <v>4.3133318604447162</v>
      </c>
      <c r="E1761" s="1">
        <f>Tool!$E$15</f>
        <v>2.5387363045571067</v>
      </c>
    </row>
    <row r="1762" spans="1:5" x14ac:dyDescent="0.3">
      <c r="A1762">
        <v>1760</v>
      </c>
      <c r="B1762" s="1">
        <f>Tool!$E$12</f>
        <v>5.8960831264226528</v>
      </c>
      <c r="C1762" s="1">
        <f>Tool!$E$13</f>
        <v>5.4808572546400471</v>
      </c>
      <c r="D1762" s="1">
        <f>Tool!$E$14</f>
        <v>4.3133318604447162</v>
      </c>
      <c r="E1762" s="1">
        <f>Tool!$E$15</f>
        <v>2.5387363045571067</v>
      </c>
    </row>
    <row r="1763" spans="1:5" x14ac:dyDescent="0.3">
      <c r="A1763">
        <v>1761</v>
      </c>
      <c r="B1763" s="1">
        <f>Tool!$E$12</f>
        <v>5.8960831264226528</v>
      </c>
      <c r="C1763" s="1">
        <f>Tool!$E$13</f>
        <v>5.4808572546400471</v>
      </c>
      <c r="D1763" s="1">
        <f>Tool!$E$14</f>
        <v>4.3133318604447162</v>
      </c>
      <c r="E1763" s="1">
        <f>Tool!$E$15</f>
        <v>2.5387363045571067</v>
      </c>
    </row>
    <row r="1764" spans="1:5" x14ac:dyDescent="0.3">
      <c r="A1764">
        <v>1762</v>
      </c>
      <c r="B1764" s="1">
        <f>Tool!$E$12</f>
        <v>5.8960831264226528</v>
      </c>
      <c r="C1764" s="1">
        <f>Tool!$E$13</f>
        <v>5.4808572546400471</v>
      </c>
      <c r="D1764" s="1">
        <f>Tool!$E$14</f>
        <v>4.3133318604447162</v>
      </c>
      <c r="E1764" s="1">
        <f>Tool!$E$15</f>
        <v>2.5387363045571067</v>
      </c>
    </row>
    <row r="1765" spans="1:5" x14ac:dyDescent="0.3">
      <c r="A1765">
        <v>1763</v>
      </c>
      <c r="B1765" s="1">
        <f>Tool!$E$12</f>
        <v>5.8960831264226528</v>
      </c>
      <c r="C1765" s="1">
        <f>Tool!$E$13</f>
        <v>5.4808572546400471</v>
      </c>
      <c r="D1765" s="1">
        <f>Tool!$E$14</f>
        <v>4.3133318604447162</v>
      </c>
      <c r="E1765" s="1">
        <f>Tool!$E$15</f>
        <v>2.5387363045571067</v>
      </c>
    </row>
    <row r="1766" spans="1:5" x14ac:dyDescent="0.3">
      <c r="A1766">
        <v>1764</v>
      </c>
      <c r="B1766" s="1">
        <f>Tool!$E$12</f>
        <v>5.8960831264226528</v>
      </c>
      <c r="C1766" s="1">
        <f>Tool!$E$13</f>
        <v>5.4808572546400471</v>
      </c>
      <c r="D1766" s="1">
        <f>Tool!$E$14</f>
        <v>4.3133318604447162</v>
      </c>
      <c r="E1766" s="1">
        <f>Tool!$E$15</f>
        <v>2.5387363045571067</v>
      </c>
    </row>
    <row r="1767" spans="1:5" x14ac:dyDescent="0.3">
      <c r="A1767">
        <v>1765</v>
      </c>
      <c r="B1767" s="1">
        <f>Tool!$E$12</f>
        <v>5.8960831264226528</v>
      </c>
      <c r="C1767" s="1">
        <f>Tool!$E$13</f>
        <v>5.4808572546400471</v>
      </c>
      <c r="D1767" s="1">
        <f>Tool!$E$14</f>
        <v>4.3133318604447162</v>
      </c>
      <c r="E1767" s="1">
        <f>Tool!$E$15</f>
        <v>2.5387363045571067</v>
      </c>
    </row>
    <row r="1768" spans="1:5" x14ac:dyDescent="0.3">
      <c r="A1768">
        <v>1766</v>
      </c>
      <c r="B1768" s="1">
        <f>Tool!$E$12</f>
        <v>5.8960831264226528</v>
      </c>
      <c r="C1768" s="1">
        <f>Tool!$E$13</f>
        <v>5.4808572546400471</v>
      </c>
      <c r="D1768" s="1">
        <f>Tool!$E$14</f>
        <v>4.3133318604447162</v>
      </c>
      <c r="E1768" s="1">
        <f>Tool!$E$15</f>
        <v>2.5387363045571067</v>
      </c>
    </row>
    <row r="1769" spans="1:5" x14ac:dyDescent="0.3">
      <c r="A1769">
        <v>1767</v>
      </c>
      <c r="B1769" s="1">
        <f>Tool!$E$12</f>
        <v>5.8960831264226528</v>
      </c>
      <c r="C1769" s="1">
        <f>Tool!$E$13</f>
        <v>5.4808572546400471</v>
      </c>
      <c r="D1769" s="1">
        <f>Tool!$E$14</f>
        <v>4.3133318604447162</v>
      </c>
      <c r="E1769" s="1">
        <f>Tool!$E$15</f>
        <v>2.5387363045571067</v>
      </c>
    </row>
    <row r="1770" spans="1:5" x14ac:dyDescent="0.3">
      <c r="A1770">
        <v>1768</v>
      </c>
      <c r="B1770" s="1">
        <f>Tool!$E$12</f>
        <v>5.8960831264226528</v>
      </c>
      <c r="C1770" s="1">
        <f>Tool!$E$13</f>
        <v>5.4808572546400471</v>
      </c>
      <c r="D1770" s="1">
        <f>Tool!$E$14</f>
        <v>4.3133318604447162</v>
      </c>
      <c r="E1770" s="1">
        <f>Tool!$E$15</f>
        <v>2.5387363045571067</v>
      </c>
    </row>
    <row r="1771" spans="1:5" x14ac:dyDescent="0.3">
      <c r="A1771">
        <v>1769</v>
      </c>
      <c r="B1771" s="1">
        <f>Tool!$E$12</f>
        <v>5.8960831264226528</v>
      </c>
      <c r="C1771" s="1">
        <f>Tool!$E$13</f>
        <v>5.4808572546400471</v>
      </c>
      <c r="D1771" s="1">
        <f>Tool!$E$14</f>
        <v>4.3133318604447162</v>
      </c>
      <c r="E1771" s="1">
        <f>Tool!$E$15</f>
        <v>2.5387363045571067</v>
      </c>
    </row>
    <row r="1772" spans="1:5" x14ac:dyDescent="0.3">
      <c r="A1772">
        <v>1770</v>
      </c>
      <c r="B1772" s="1">
        <f>Tool!$E$12</f>
        <v>5.8960831264226528</v>
      </c>
      <c r="C1772" s="1">
        <f>Tool!$E$13</f>
        <v>5.4808572546400471</v>
      </c>
      <c r="D1772" s="1">
        <f>Tool!$E$14</f>
        <v>4.3133318604447162</v>
      </c>
      <c r="E1772" s="1">
        <f>Tool!$E$15</f>
        <v>2.5387363045571067</v>
      </c>
    </row>
    <row r="1773" spans="1:5" x14ac:dyDescent="0.3">
      <c r="A1773">
        <v>1771</v>
      </c>
      <c r="B1773" s="1">
        <f>Tool!$E$12</f>
        <v>5.8960831264226528</v>
      </c>
      <c r="C1773" s="1">
        <f>Tool!$E$13</f>
        <v>5.4808572546400471</v>
      </c>
      <c r="D1773" s="1">
        <f>Tool!$E$14</f>
        <v>4.3133318604447162</v>
      </c>
      <c r="E1773" s="1">
        <f>Tool!$E$15</f>
        <v>2.5387363045571067</v>
      </c>
    </row>
    <row r="1774" spans="1:5" x14ac:dyDescent="0.3">
      <c r="A1774">
        <v>1772</v>
      </c>
      <c r="B1774" s="1">
        <f>Tool!$E$12</f>
        <v>5.8960831264226528</v>
      </c>
      <c r="C1774" s="1">
        <f>Tool!$E$13</f>
        <v>5.4808572546400471</v>
      </c>
      <c r="D1774" s="1">
        <f>Tool!$E$14</f>
        <v>4.3133318604447162</v>
      </c>
      <c r="E1774" s="1">
        <f>Tool!$E$15</f>
        <v>2.5387363045571067</v>
      </c>
    </row>
    <row r="1775" spans="1:5" x14ac:dyDescent="0.3">
      <c r="A1775">
        <v>1773</v>
      </c>
      <c r="B1775" s="1">
        <f>Tool!$E$12</f>
        <v>5.8960831264226528</v>
      </c>
      <c r="C1775" s="1">
        <f>Tool!$E$13</f>
        <v>5.4808572546400471</v>
      </c>
      <c r="D1775" s="1">
        <f>Tool!$E$14</f>
        <v>4.3133318604447162</v>
      </c>
      <c r="E1775" s="1">
        <f>Tool!$E$15</f>
        <v>2.5387363045571067</v>
      </c>
    </row>
    <row r="1776" spans="1:5" x14ac:dyDescent="0.3">
      <c r="A1776">
        <v>1774</v>
      </c>
      <c r="B1776" s="1">
        <f>Tool!$E$12</f>
        <v>5.8960831264226528</v>
      </c>
      <c r="C1776" s="1">
        <f>Tool!$E$13</f>
        <v>5.4808572546400471</v>
      </c>
      <c r="D1776" s="1">
        <f>Tool!$E$14</f>
        <v>4.3133318604447162</v>
      </c>
      <c r="E1776" s="1">
        <f>Tool!$E$15</f>
        <v>2.5387363045571067</v>
      </c>
    </row>
    <row r="1777" spans="1:5" x14ac:dyDescent="0.3">
      <c r="A1777">
        <v>1775</v>
      </c>
      <c r="B1777" s="1">
        <f>Tool!$E$12</f>
        <v>5.8960831264226528</v>
      </c>
      <c r="C1777" s="1">
        <f>Tool!$E$13</f>
        <v>5.4808572546400471</v>
      </c>
      <c r="D1777" s="1">
        <f>Tool!$E$14</f>
        <v>4.3133318604447162</v>
      </c>
      <c r="E1777" s="1">
        <f>Tool!$E$15</f>
        <v>2.5387363045571067</v>
      </c>
    </row>
    <row r="1778" spans="1:5" x14ac:dyDescent="0.3">
      <c r="A1778">
        <v>1776</v>
      </c>
      <c r="B1778" s="1">
        <f>Tool!$E$12</f>
        <v>5.8960831264226528</v>
      </c>
      <c r="C1778" s="1">
        <f>Tool!$E$13</f>
        <v>5.4808572546400471</v>
      </c>
      <c r="D1778" s="1">
        <f>Tool!$E$14</f>
        <v>4.3133318604447162</v>
      </c>
      <c r="E1778" s="1">
        <f>Tool!$E$15</f>
        <v>2.5387363045571067</v>
      </c>
    </row>
    <row r="1779" spans="1:5" x14ac:dyDescent="0.3">
      <c r="A1779">
        <v>1777</v>
      </c>
      <c r="B1779" s="1">
        <f>Tool!$E$12</f>
        <v>5.8960831264226528</v>
      </c>
      <c r="C1779" s="1">
        <f>Tool!$E$13</f>
        <v>5.4808572546400471</v>
      </c>
      <c r="D1779" s="1">
        <f>Tool!$E$14</f>
        <v>4.3133318604447162</v>
      </c>
      <c r="E1779" s="1">
        <f>Tool!$E$15</f>
        <v>2.5387363045571067</v>
      </c>
    </row>
    <row r="1780" spans="1:5" x14ac:dyDescent="0.3">
      <c r="A1780">
        <v>1778</v>
      </c>
      <c r="B1780" s="1">
        <f>Tool!$E$12</f>
        <v>5.8960831264226528</v>
      </c>
      <c r="C1780" s="1">
        <f>Tool!$E$13</f>
        <v>5.4808572546400471</v>
      </c>
      <c r="D1780" s="1">
        <f>Tool!$E$14</f>
        <v>4.3133318604447162</v>
      </c>
      <c r="E1780" s="1">
        <f>Tool!$E$15</f>
        <v>2.5387363045571067</v>
      </c>
    </row>
    <row r="1781" spans="1:5" x14ac:dyDescent="0.3">
      <c r="A1781">
        <v>1779</v>
      </c>
      <c r="B1781" s="1">
        <f>Tool!$E$12</f>
        <v>5.8960831264226528</v>
      </c>
      <c r="C1781" s="1">
        <f>Tool!$E$13</f>
        <v>5.4808572546400471</v>
      </c>
      <c r="D1781" s="1">
        <f>Tool!$E$14</f>
        <v>4.3133318604447162</v>
      </c>
      <c r="E1781" s="1">
        <f>Tool!$E$15</f>
        <v>2.5387363045571067</v>
      </c>
    </row>
    <row r="1782" spans="1:5" x14ac:dyDescent="0.3">
      <c r="A1782">
        <v>1780</v>
      </c>
      <c r="B1782" s="1">
        <f>Tool!$E$12</f>
        <v>5.8960831264226528</v>
      </c>
      <c r="C1782" s="1">
        <f>Tool!$E$13</f>
        <v>5.4808572546400471</v>
      </c>
      <c r="D1782" s="1">
        <f>Tool!$E$14</f>
        <v>4.3133318604447162</v>
      </c>
      <c r="E1782" s="1">
        <f>Tool!$E$15</f>
        <v>2.5387363045571067</v>
      </c>
    </row>
    <row r="1783" spans="1:5" x14ac:dyDescent="0.3">
      <c r="A1783">
        <v>1781</v>
      </c>
      <c r="B1783" s="1">
        <f>Tool!$E$12</f>
        <v>5.8960831264226528</v>
      </c>
      <c r="C1783" s="1">
        <f>Tool!$E$13</f>
        <v>5.4808572546400471</v>
      </c>
      <c r="D1783" s="1">
        <f>Tool!$E$14</f>
        <v>4.3133318604447162</v>
      </c>
      <c r="E1783" s="1">
        <f>Tool!$E$15</f>
        <v>2.5387363045571067</v>
      </c>
    </row>
    <row r="1784" spans="1:5" x14ac:dyDescent="0.3">
      <c r="A1784">
        <v>1782</v>
      </c>
      <c r="B1784" s="1">
        <f>Tool!$E$12</f>
        <v>5.8960831264226528</v>
      </c>
      <c r="C1784" s="1">
        <f>Tool!$E$13</f>
        <v>5.4808572546400471</v>
      </c>
      <c r="D1784" s="1">
        <f>Tool!$E$14</f>
        <v>4.3133318604447162</v>
      </c>
      <c r="E1784" s="1">
        <f>Tool!$E$15</f>
        <v>2.5387363045571067</v>
      </c>
    </row>
    <row r="1785" spans="1:5" x14ac:dyDescent="0.3">
      <c r="A1785">
        <v>1783</v>
      </c>
      <c r="B1785" s="1">
        <f>Tool!$E$12</f>
        <v>5.8960831264226528</v>
      </c>
      <c r="C1785" s="1">
        <f>Tool!$E$13</f>
        <v>5.4808572546400471</v>
      </c>
      <c r="D1785" s="1">
        <f>Tool!$E$14</f>
        <v>4.3133318604447162</v>
      </c>
      <c r="E1785" s="1">
        <f>Tool!$E$15</f>
        <v>2.5387363045571067</v>
      </c>
    </row>
    <row r="1786" spans="1:5" x14ac:dyDescent="0.3">
      <c r="A1786">
        <v>1784</v>
      </c>
      <c r="B1786" s="1">
        <f>Tool!$E$12</f>
        <v>5.8960831264226528</v>
      </c>
      <c r="C1786" s="1">
        <f>Tool!$E$13</f>
        <v>5.4808572546400471</v>
      </c>
      <c r="D1786" s="1">
        <f>Tool!$E$14</f>
        <v>4.3133318604447162</v>
      </c>
      <c r="E1786" s="1">
        <f>Tool!$E$15</f>
        <v>2.5387363045571067</v>
      </c>
    </row>
    <row r="1787" spans="1:5" x14ac:dyDescent="0.3">
      <c r="A1787">
        <v>1785</v>
      </c>
      <c r="B1787" s="1">
        <f>Tool!$E$12</f>
        <v>5.8960831264226528</v>
      </c>
      <c r="C1787" s="1">
        <f>Tool!$E$13</f>
        <v>5.4808572546400471</v>
      </c>
      <c r="D1787" s="1">
        <f>Tool!$E$14</f>
        <v>4.3133318604447162</v>
      </c>
      <c r="E1787" s="1">
        <f>Tool!$E$15</f>
        <v>2.5387363045571067</v>
      </c>
    </row>
    <row r="1788" spans="1:5" x14ac:dyDescent="0.3">
      <c r="A1788">
        <v>1786</v>
      </c>
      <c r="B1788" s="1">
        <f>Tool!$E$12</f>
        <v>5.8960831264226528</v>
      </c>
      <c r="C1788" s="1">
        <f>Tool!$E$13</f>
        <v>5.4808572546400471</v>
      </c>
      <c r="D1788" s="1">
        <f>Tool!$E$14</f>
        <v>4.3133318604447162</v>
      </c>
      <c r="E1788" s="1">
        <f>Tool!$E$15</f>
        <v>2.5387363045571067</v>
      </c>
    </row>
    <row r="1789" spans="1:5" x14ac:dyDescent="0.3">
      <c r="A1789">
        <v>1787</v>
      </c>
      <c r="B1789" s="1">
        <f>Tool!$E$12</f>
        <v>5.8960831264226528</v>
      </c>
      <c r="C1789" s="1">
        <f>Tool!$E$13</f>
        <v>5.4808572546400471</v>
      </c>
      <c r="D1789" s="1">
        <f>Tool!$E$14</f>
        <v>4.3133318604447162</v>
      </c>
      <c r="E1789" s="1">
        <f>Tool!$E$15</f>
        <v>2.5387363045571067</v>
      </c>
    </row>
    <row r="1790" spans="1:5" x14ac:dyDescent="0.3">
      <c r="A1790">
        <v>1788</v>
      </c>
      <c r="B1790" s="1">
        <f>Tool!$E$12</f>
        <v>5.8960831264226528</v>
      </c>
      <c r="C1790" s="1">
        <f>Tool!$E$13</f>
        <v>5.4808572546400471</v>
      </c>
      <c r="D1790" s="1">
        <f>Tool!$E$14</f>
        <v>4.3133318604447162</v>
      </c>
      <c r="E1790" s="1">
        <f>Tool!$E$15</f>
        <v>2.5387363045571067</v>
      </c>
    </row>
    <row r="1791" spans="1:5" x14ac:dyDescent="0.3">
      <c r="A1791">
        <v>1789</v>
      </c>
      <c r="B1791" s="1">
        <f>Tool!$E$12</f>
        <v>5.8960831264226528</v>
      </c>
      <c r="C1791" s="1">
        <f>Tool!$E$13</f>
        <v>5.4808572546400471</v>
      </c>
      <c r="D1791" s="1">
        <f>Tool!$E$14</f>
        <v>4.3133318604447162</v>
      </c>
      <c r="E1791" s="1">
        <f>Tool!$E$15</f>
        <v>2.5387363045571067</v>
      </c>
    </row>
    <row r="1792" spans="1:5" x14ac:dyDescent="0.3">
      <c r="A1792">
        <v>1790</v>
      </c>
      <c r="B1792" s="1">
        <f>Tool!$E$12</f>
        <v>5.8960831264226528</v>
      </c>
      <c r="C1792" s="1">
        <f>Tool!$E$13</f>
        <v>5.4808572546400471</v>
      </c>
      <c r="D1792" s="1">
        <f>Tool!$E$14</f>
        <v>4.3133318604447162</v>
      </c>
      <c r="E1792" s="1">
        <f>Tool!$E$15</f>
        <v>2.5387363045571067</v>
      </c>
    </row>
    <row r="1793" spans="1:5" x14ac:dyDescent="0.3">
      <c r="A1793">
        <v>1791</v>
      </c>
      <c r="B1793" s="1">
        <f>Tool!$E$12</f>
        <v>5.8960831264226528</v>
      </c>
      <c r="C1793" s="1">
        <f>Tool!$E$13</f>
        <v>5.4808572546400471</v>
      </c>
      <c r="D1793" s="1">
        <f>Tool!$E$14</f>
        <v>4.3133318604447162</v>
      </c>
      <c r="E1793" s="1">
        <f>Tool!$E$15</f>
        <v>2.5387363045571067</v>
      </c>
    </row>
    <row r="1794" spans="1:5" x14ac:dyDescent="0.3">
      <c r="A1794">
        <v>1792</v>
      </c>
      <c r="B1794" s="1">
        <f>Tool!$E$12</f>
        <v>5.8960831264226528</v>
      </c>
      <c r="C1794" s="1">
        <f>Tool!$E$13</f>
        <v>5.4808572546400471</v>
      </c>
      <c r="D1794" s="1">
        <f>Tool!$E$14</f>
        <v>4.3133318604447162</v>
      </c>
      <c r="E1794" s="1">
        <f>Tool!$E$15</f>
        <v>2.5387363045571067</v>
      </c>
    </row>
    <row r="1795" spans="1:5" x14ac:dyDescent="0.3">
      <c r="A1795">
        <v>1793</v>
      </c>
      <c r="B1795" s="1">
        <f>Tool!$E$12</f>
        <v>5.8960831264226528</v>
      </c>
      <c r="C1795" s="1">
        <f>Tool!$E$13</f>
        <v>5.4808572546400471</v>
      </c>
      <c r="D1795" s="1">
        <f>Tool!$E$14</f>
        <v>4.3133318604447162</v>
      </c>
      <c r="E1795" s="1">
        <f>Tool!$E$15</f>
        <v>2.5387363045571067</v>
      </c>
    </row>
    <row r="1796" spans="1:5" x14ac:dyDescent="0.3">
      <c r="A1796">
        <v>1794</v>
      </c>
      <c r="B1796" s="1">
        <f>Tool!$E$12</f>
        <v>5.8960831264226528</v>
      </c>
      <c r="C1796" s="1">
        <f>Tool!$E$13</f>
        <v>5.4808572546400471</v>
      </c>
      <c r="D1796" s="1">
        <f>Tool!$E$14</f>
        <v>4.3133318604447162</v>
      </c>
      <c r="E1796" s="1">
        <f>Tool!$E$15</f>
        <v>2.5387363045571067</v>
      </c>
    </row>
    <row r="1797" spans="1:5" x14ac:dyDescent="0.3">
      <c r="A1797">
        <v>1795</v>
      </c>
      <c r="B1797" s="1">
        <f>Tool!$E$12</f>
        <v>5.8960831264226528</v>
      </c>
      <c r="C1797" s="1">
        <f>Tool!$E$13</f>
        <v>5.4808572546400471</v>
      </c>
      <c r="D1797" s="1">
        <f>Tool!$E$14</f>
        <v>4.3133318604447162</v>
      </c>
      <c r="E1797" s="1">
        <f>Tool!$E$15</f>
        <v>2.5387363045571067</v>
      </c>
    </row>
    <row r="1798" spans="1:5" x14ac:dyDescent="0.3">
      <c r="A1798">
        <v>1796</v>
      </c>
      <c r="B1798" s="1">
        <f>Tool!$E$12</f>
        <v>5.8960831264226528</v>
      </c>
      <c r="C1798" s="1">
        <f>Tool!$E$13</f>
        <v>5.4808572546400471</v>
      </c>
      <c r="D1798" s="1">
        <f>Tool!$E$14</f>
        <v>4.3133318604447162</v>
      </c>
      <c r="E1798" s="1">
        <f>Tool!$E$15</f>
        <v>2.5387363045571067</v>
      </c>
    </row>
    <row r="1799" spans="1:5" x14ac:dyDescent="0.3">
      <c r="A1799">
        <v>1797</v>
      </c>
      <c r="B1799" s="1">
        <f>Tool!$E$12</f>
        <v>5.8960831264226528</v>
      </c>
      <c r="C1799" s="1">
        <f>Tool!$E$13</f>
        <v>5.4808572546400471</v>
      </c>
      <c r="D1799" s="1">
        <f>Tool!$E$14</f>
        <v>4.3133318604447162</v>
      </c>
      <c r="E1799" s="1">
        <f>Tool!$E$15</f>
        <v>2.5387363045571067</v>
      </c>
    </row>
    <row r="1800" spans="1:5" x14ac:dyDescent="0.3">
      <c r="A1800">
        <v>1798</v>
      </c>
      <c r="B1800" s="1">
        <f>Tool!$E$12</f>
        <v>5.8960831264226528</v>
      </c>
      <c r="C1800" s="1">
        <f>Tool!$E$13</f>
        <v>5.4808572546400471</v>
      </c>
      <c r="D1800" s="1">
        <f>Tool!$E$14</f>
        <v>4.3133318604447162</v>
      </c>
      <c r="E1800" s="1">
        <f>Tool!$E$15</f>
        <v>2.5387363045571067</v>
      </c>
    </row>
    <row r="1801" spans="1:5" x14ac:dyDescent="0.3">
      <c r="A1801">
        <v>1799</v>
      </c>
      <c r="B1801" s="1">
        <f>Tool!$E$12</f>
        <v>5.8960831264226528</v>
      </c>
      <c r="C1801" s="1">
        <f>Tool!$E$13</f>
        <v>5.4808572546400471</v>
      </c>
      <c r="D1801" s="1">
        <f>Tool!$E$14</f>
        <v>4.3133318604447162</v>
      </c>
      <c r="E1801" s="1">
        <f>Tool!$E$15</f>
        <v>2.5387363045571067</v>
      </c>
    </row>
    <row r="1802" spans="1:5" x14ac:dyDescent="0.3">
      <c r="A1802">
        <v>1800</v>
      </c>
      <c r="B1802" s="1">
        <f>Tool!$E$12</f>
        <v>5.8960831264226528</v>
      </c>
      <c r="C1802" s="1">
        <f>Tool!$E$13</f>
        <v>5.4808572546400471</v>
      </c>
      <c r="D1802" s="1">
        <f>Tool!$E$14</f>
        <v>4.3133318604447162</v>
      </c>
      <c r="E1802" s="1">
        <f>Tool!$E$15</f>
        <v>2.5387363045571067</v>
      </c>
    </row>
    <row r="1803" spans="1:5" x14ac:dyDescent="0.3">
      <c r="A1803">
        <v>1801</v>
      </c>
      <c r="B1803" s="1">
        <f>Tool!$E$12</f>
        <v>5.8960831264226528</v>
      </c>
      <c r="C1803" s="1">
        <f>Tool!$E$13</f>
        <v>5.4808572546400471</v>
      </c>
      <c r="D1803" s="1">
        <f>Tool!$E$14</f>
        <v>4.3133318604447162</v>
      </c>
      <c r="E1803" s="1">
        <f>Tool!$E$15</f>
        <v>2.5387363045571067</v>
      </c>
    </row>
    <row r="1804" spans="1:5" x14ac:dyDescent="0.3">
      <c r="A1804">
        <v>1802</v>
      </c>
      <c r="B1804" s="1">
        <f>Tool!$E$12</f>
        <v>5.8960831264226528</v>
      </c>
      <c r="C1804" s="1">
        <f>Tool!$E$13</f>
        <v>5.4808572546400471</v>
      </c>
      <c r="D1804" s="1">
        <f>Tool!$E$14</f>
        <v>4.3133318604447162</v>
      </c>
      <c r="E1804" s="1">
        <f>Tool!$E$15</f>
        <v>2.5387363045571067</v>
      </c>
    </row>
    <row r="1805" spans="1:5" x14ac:dyDescent="0.3">
      <c r="A1805">
        <v>1803</v>
      </c>
      <c r="B1805" s="1">
        <f>Tool!$E$12</f>
        <v>5.8960831264226528</v>
      </c>
      <c r="C1805" s="1">
        <f>Tool!$E$13</f>
        <v>5.4808572546400471</v>
      </c>
      <c r="D1805" s="1">
        <f>Tool!$E$14</f>
        <v>4.3133318604447162</v>
      </c>
      <c r="E1805" s="1">
        <f>Tool!$E$15</f>
        <v>2.5387363045571067</v>
      </c>
    </row>
    <row r="1806" spans="1:5" x14ac:dyDescent="0.3">
      <c r="A1806">
        <v>1804</v>
      </c>
      <c r="B1806" s="1">
        <f>Tool!$E$12</f>
        <v>5.8960831264226528</v>
      </c>
      <c r="C1806" s="1">
        <f>Tool!$E$13</f>
        <v>5.4808572546400471</v>
      </c>
      <c r="D1806" s="1">
        <f>Tool!$E$14</f>
        <v>4.3133318604447162</v>
      </c>
      <c r="E1806" s="1">
        <f>Tool!$E$15</f>
        <v>2.5387363045571067</v>
      </c>
    </row>
    <row r="1807" spans="1:5" x14ac:dyDescent="0.3">
      <c r="A1807">
        <v>1805</v>
      </c>
      <c r="B1807" s="1">
        <f>Tool!$E$12</f>
        <v>5.8960831264226528</v>
      </c>
      <c r="C1807" s="1">
        <f>Tool!$E$13</f>
        <v>5.4808572546400471</v>
      </c>
      <c r="D1807" s="1">
        <f>Tool!$E$14</f>
        <v>4.3133318604447162</v>
      </c>
      <c r="E1807" s="1">
        <f>Tool!$E$15</f>
        <v>2.5387363045571067</v>
      </c>
    </row>
    <row r="1808" spans="1:5" x14ac:dyDescent="0.3">
      <c r="A1808">
        <v>1806</v>
      </c>
      <c r="B1808" s="1">
        <f>Tool!$E$12</f>
        <v>5.8960831264226528</v>
      </c>
      <c r="C1808" s="1">
        <f>Tool!$E$13</f>
        <v>5.4808572546400471</v>
      </c>
      <c r="D1808" s="1">
        <f>Tool!$E$14</f>
        <v>4.3133318604447162</v>
      </c>
      <c r="E1808" s="1">
        <f>Tool!$E$15</f>
        <v>2.5387363045571067</v>
      </c>
    </row>
    <row r="1809" spans="1:5" x14ac:dyDescent="0.3">
      <c r="A1809">
        <v>1807</v>
      </c>
      <c r="B1809" s="1">
        <f>Tool!$E$12</f>
        <v>5.8960831264226528</v>
      </c>
      <c r="C1809" s="1">
        <f>Tool!$E$13</f>
        <v>5.4808572546400471</v>
      </c>
      <c r="D1809" s="1">
        <f>Tool!$E$14</f>
        <v>4.3133318604447162</v>
      </c>
      <c r="E1809" s="1">
        <f>Tool!$E$15</f>
        <v>2.5387363045571067</v>
      </c>
    </row>
    <row r="1810" spans="1:5" x14ac:dyDescent="0.3">
      <c r="A1810">
        <v>1808</v>
      </c>
      <c r="B1810" s="1">
        <f>Tool!$E$12</f>
        <v>5.8960831264226528</v>
      </c>
      <c r="C1810" s="1">
        <f>Tool!$E$13</f>
        <v>5.4808572546400471</v>
      </c>
      <c r="D1810" s="1">
        <f>Tool!$E$14</f>
        <v>4.3133318604447162</v>
      </c>
      <c r="E1810" s="1">
        <f>Tool!$E$15</f>
        <v>2.5387363045571067</v>
      </c>
    </row>
    <row r="1811" spans="1:5" x14ac:dyDescent="0.3">
      <c r="A1811">
        <v>1809</v>
      </c>
      <c r="B1811" s="1">
        <f>Tool!$E$12</f>
        <v>5.8960831264226528</v>
      </c>
      <c r="C1811" s="1">
        <f>Tool!$E$13</f>
        <v>5.4808572546400471</v>
      </c>
      <c r="D1811" s="1">
        <f>Tool!$E$14</f>
        <v>4.3133318604447162</v>
      </c>
      <c r="E1811" s="1">
        <f>Tool!$E$15</f>
        <v>2.5387363045571067</v>
      </c>
    </row>
    <row r="1812" spans="1:5" x14ac:dyDescent="0.3">
      <c r="A1812">
        <v>1810</v>
      </c>
      <c r="B1812" s="1">
        <f>Tool!$E$12</f>
        <v>5.8960831264226528</v>
      </c>
      <c r="C1812" s="1">
        <f>Tool!$E$13</f>
        <v>5.4808572546400471</v>
      </c>
      <c r="D1812" s="1">
        <f>Tool!$E$14</f>
        <v>4.3133318604447162</v>
      </c>
      <c r="E1812" s="1">
        <f>Tool!$E$15</f>
        <v>2.5387363045571067</v>
      </c>
    </row>
    <row r="1813" spans="1:5" x14ac:dyDescent="0.3">
      <c r="A1813">
        <v>1811</v>
      </c>
      <c r="B1813" s="1">
        <f>Tool!$E$12</f>
        <v>5.8960831264226528</v>
      </c>
      <c r="C1813" s="1">
        <f>Tool!$E$13</f>
        <v>5.4808572546400471</v>
      </c>
      <c r="D1813" s="1">
        <f>Tool!$E$14</f>
        <v>4.3133318604447162</v>
      </c>
      <c r="E1813" s="1">
        <f>Tool!$E$15</f>
        <v>2.5387363045571067</v>
      </c>
    </row>
    <row r="1814" spans="1:5" x14ac:dyDescent="0.3">
      <c r="A1814">
        <v>1812</v>
      </c>
      <c r="B1814" s="1">
        <f>Tool!$E$12</f>
        <v>5.8960831264226528</v>
      </c>
      <c r="C1814" s="1">
        <f>Tool!$E$13</f>
        <v>5.4808572546400471</v>
      </c>
      <c r="D1814" s="1">
        <f>Tool!$E$14</f>
        <v>4.3133318604447162</v>
      </c>
      <c r="E1814" s="1">
        <f>Tool!$E$15</f>
        <v>2.5387363045571067</v>
      </c>
    </row>
    <row r="1815" spans="1:5" x14ac:dyDescent="0.3">
      <c r="A1815">
        <v>1813</v>
      </c>
      <c r="B1815" s="1">
        <f>Tool!$E$12</f>
        <v>5.8960831264226528</v>
      </c>
      <c r="C1815" s="1">
        <f>Tool!$E$13</f>
        <v>5.4808572546400471</v>
      </c>
      <c r="D1815" s="1">
        <f>Tool!$E$14</f>
        <v>4.3133318604447162</v>
      </c>
      <c r="E1815" s="1">
        <f>Tool!$E$15</f>
        <v>2.5387363045571067</v>
      </c>
    </row>
    <row r="1816" spans="1:5" x14ac:dyDescent="0.3">
      <c r="A1816">
        <v>1814</v>
      </c>
      <c r="B1816" s="1">
        <f>Tool!$E$12</f>
        <v>5.8960831264226528</v>
      </c>
      <c r="C1816" s="1">
        <f>Tool!$E$13</f>
        <v>5.4808572546400471</v>
      </c>
      <c r="D1816" s="1">
        <f>Tool!$E$14</f>
        <v>4.3133318604447162</v>
      </c>
      <c r="E1816" s="1">
        <f>Tool!$E$15</f>
        <v>2.5387363045571067</v>
      </c>
    </row>
    <row r="1817" spans="1:5" x14ac:dyDescent="0.3">
      <c r="A1817">
        <v>1815</v>
      </c>
      <c r="B1817" s="1">
        <f>Tool!$E$12</f>
        <v>5.8960831264226528</v>
      </c>
      <c r="C1817" s="1">
        <f>Tool!$E$13</f>
        <v>5.4808572546400471</v>
      </c>
      <c r="D1817" s="1">
        <f>Tool!$E$14</f>
        <v>4.3133318604447162</v>
      </c>
      <c r="E1817" s="1">
        <f>Tool!$E$15</f>
        <v>2.5387363045571067</v>
      </c>
    </row>
    <row r="1818" spans="1:5" x14ac:dyDescent="0.3">
      <c r="A1818">
        <v>1816</v>
      </c>
      <c r="B1818" s="1">
        <f>Tool!$E$12</f>
        <v>5.8960831264226528</v>
      </c>
      <c r="C1818" s="1">
        <f>Tool!$E$13</f>
        <v>5.4808572546400471</v>
      </c>
      <c r="D1818" s="1">
        <f>Tool!$E$14</f>
        <v>4.3133318604447162</v>
      </c>
      <c r="E1818" s="1">
        <f>Tool!$E$15</f>
        <v>2.5387363045571067</v>
      </c>
    </row>
    <row r="1819" spans="1:5" x14ac:dyDescent="0.3">
      <c r="A1819">
        <v>1817</v>
      </c>
      <c r="B1819" s="1">
        <f>Tool!$E$12</f>
        <v>5.8960831264226528</v>
      </c>
      <c r="C1819" s="1">
        <f>Tool!$E$13</f>
        <v>5.4808572546400471</v>
      </c>
      <c r="D1819" s="1">
        <f>Tool!$E$14</f>
        <v>4.3133318604447162</v>
      </c>
      <c r="E1819" s="1">
        <f>Tool!$E$15</f>
        <v>2.5387363045571067</v>
      </c>
    </row>
    <row r="1820" spans="1:5" x14ac:dyDescent="0.3">
      <c r="A1820">
        <v>1818</v>
      </c>
      <c r="B1820" s="1">
        <f>Tool!$E$12</f>
        <v>5.8960831264226528</v>
      </c>
      <c r="C1820" s="1">
        <f>Tool!$E$13</f>
        <v>5.4808572546400471</v>
      </c>
      <c r="D1820" s="1">
        <f>Tool!$E$14</f>
        <v>4.3133318604447162</v>
      </c>
      <c r="E1820" s="1">
        <f>Tool!$E$15</f>
        <v>2.5387363045571067</v>
      </c>
    </row>
    <row r="1821" spans="1:5" x14ac:dyDescent="0.3">
      <c r="A1821">
        <v>1819</v>
      </c>
      <c r="B1821" s="1">
        <f>Tool!$E$12</f>
        <v>5.8960831264226528</v>
      </c>
      <c r="C1821" s="1">
        <f>Tool!$E$13</f>
        <v>5.4808572546400471</v>
      </c>
      <c r="D1821" s="1">
        <f>Tool!$E$14</f>
        <v>4.3133318604447162</v>
      </c>
      <c r="E1821" s="1">
        <f>Tool!$E$15</f>
        <v>2.5387363045571067</v>
      </c>
    </row>
    <row r="1822" spans="1:5" x14ac:dyDescent="0.3">
      <c r="A1822">
        <v>1820</v>
      </c>
      <c r="B1822" s="1">
        <f>Tool!$E$12</f>
        <v>5.8960831264226528</v>
      </c>
      <c r="C1822" s="1">
        <f>Tool!$E$13</f>
        <v>5.4808572546400471</v>
      </c>
      <c r="D1822" s="1">
        <f>Tool!$E$14</f>
        <v>4.3133318604447162</v>
      </c>
      <c r="E1822" s="1">
        <f>Tool!$E$15</f>
        <v>2.5387363045571067</v>
      </c>
    </row>
    <row r="1823" spans="1:5" x14ac:dyDescent="0.3">
      <c r="A1823">
        <v>1821</v>
      </c>
      <c r="B1823" s="1">
        <f>Tool!$E$12</f>
        <v>5.8960831264226528</v>
      </c>
      <c r="C1823" s="1">
        <f>Tool!$E$13</f>
        <v>5.4808572546400471</v>
      </c>
      <c r="D1823" s="1">
        <f>Tool!$E$14</f>
        <v>4.3133318604447162</v>
      </c>
      <c r="E1823" s="1">
        <f>Tool!$E$15</f>
        <v>2.5387363045571067</v>
      </c>
    </row>
    <row r="1824" spans="1:5" x14ac:dyDescent="0.3">
      <c r="A1824">
        <v>1822</v>
      </c>
      <c r="B1824" s="1">
        <f>Tool!$E$12</f>
        <v>5.8960831264226528</v>
      </c>
      <c r="C1824" s="1">
        <f>Tool!$E$13</f>
        <v>5.4808572546400471</v>
      </c>
      <c r="D1824" s="1">
        <f>Tool!$E$14</f>
        <v>4.3133318604447162</v>
      </c>
      <c r="E1824" s="1">
        <f>Tool!$E$15</f>
        <v>2.5387363045571067</v>
      </c>
    </row>
    <row r="1825" spans="1:5" x14ac:dyDescent="0.3">
      <c r="A1825">
        <v>1823</v>
      </c>
      <c r="B1825" s="1">
        <f>Tool!$E$12</f>
        <v>5.8960831264226528</v>
      </c>
      <c r="C1825" s="1">
        <f>Tool!$E$13</f>
        <v>5.4808572546400471</v>
      </c>
      <c r="D1825" s="1">
        <f>Tool!$E$14</f>
        <v>4.3133318604447162</v>
      </c>
      <c r="E1825" s="1">
        <f>Tool!$E$15</f>
        <v>2.5387363045571067</v>
      </c>
    </row>
    <row r="1826" spans="1:5" x14ac:dyDescent="0.3">
      <c r="A1826">
        <v>1824</v>
      </c>
      <c r="B1826" s="1">
        <f>Tool!$E$12</f>
        <v>5.8960831264226528</v>
      </c>
      <c r="C1826" s="1">
        <f>Tool!$E$13</f>
        <v>5.4808572546400471</v>
      </c>
      <c r="D1826" s="1">
        <f>Tool!$E$14</f>
        <v>4.3133318604447162</v>
      </c>
      <c r="E1826" s="1">
        <f>Tool!$E$15</f>
        <v>2.5387363045571067</v>
      </c>
    </row>
    <row r="1827" spans="1:5" x14ac:dyDescent="0.3">
      <c r="A1827">
        <v>1825</v>
      </c>
      <c r="B1827" s="1">
        <f>Tool!$E$12</f>
        <v>5.8960831264226528</v>
      </c>
      <c r="C1827" s="1">
        <f>Tool!$E$13</f>
        <v>5.4808572546400471</v>
      </c>
      <c r="D1827" s="1">
        <f>Tool!$E$14</f>
        <v>4.3133318604447162</v>
      </c>
      <c r="E1827" s="1">
        <f>Tool!$E$15</f>
        <v>2.5387363045571067</v>
      </c>
    </row>
    <row r="1828" spans="1:5" x14ac:dyDescent="0.3">
      <c r="A1828">
        <v>1826</v>
      </c>
      <c r="B1828" s="1">
        <f>Tool!$E$12</f>
        <v>5.8960831264226528</v>
      </c>
      <c r="C1828" s="1">
        <f>Tool!$E$13</f>
        <v>5.4808572546400471</v>
      </c>
      <c r="D1828" s="1">
        <f>Tool!$E$14</f>
        <v>4.3133318604447162</v>
      </c>
      <c r="E1828" s="1">
        <f>Tool!$E$15</f>
        <v>2.5387363045571067</v>
      </c>
    </row>
    <row r="1829" spans="1:5" x14ac:dyDescent="0.3">
      <c r="A1829">
        <v>1827</v>
      </c>
      <c r="B1829" s="1">
        <f>Tool!$E$12</f>
        <v>5.8960831264226528</v>
      </c>
      <c r="C1829" s="1">
        <f>Tool!$E$13</f>
        <v>5.4808572546400471</v>
      </c>
      <c r="D1829" s="1">
        <f>Tool!$E$14</f>
        <v>4.3133318604447162</v>
      </c>
      <c r="E1829" s="1">
        <f>Tool!$E$15</f>
        <v>2.5387363045571067</v>
      </c>
    </row>
    <row r="1830" spans="1:5" x14ac:dyDescent="0.3">
      <c r="A1830">
        <v>1828</v>
      </c>
      <c r="B1830" s="1">
        <f>Tool!$E$12</f>
        <v>5.8960831264226528</v>
      </c>
      <c r="C1830" s="1">
        <f>Tool!$E$13</f>
        <v>5.4808572546400471</v>
      </c>
      <c r="D1830" s="1">
        <f>Tool!$E$14</f>
        <v>4.3133318604447162</v>
      </c>
      <c r="E1830" s="1">
        <f>Tool!$E$15</f>
        <v>2.5387363045571067</v>
      </c>
    </row>
    <row r="1831" spans="1:5" x14ac:dyDescent="0.3">
      <c r="A1831">
        <v>1829</v>
      </c>
      <c r="B1831" s="1">
        <f>Tool!$E$12</f>
        <v>5.8960831264226528</v>
      </c>
      <c r="C1831" s="1">
        <f>Tool!$E$13</f>
        <v>5.4808572546400471</v>
      </c>
      <c r="D1831" s="1">
        <f>Tool!$E$14</f>
        <v>4.3133318604447162</v>
      </c>
      <c r="E1831" s="1">
        <f>Tool!$E$15</f>
        <v>2.5387363045571067</v>
      </c>
    </row>
    <row r="1832" spans="1:5" x14ac:dyDescent="0.3">
      <c r="A1832">
        <v>1830</v>
      </c>
      <c r="B1832" s="1">
        <f>Tool!$E$12</f>
        <v>5.8960831264226528</v>
      </c>
      <c r="C1832" s="1">
        <f>Tool!$E$13</f>
        <v>5.4808572546400471</v>
      </c>
      <c r="D1832" s="1">
        <f>Tool!$E$14</f>
        <v>4.3133318604447162</v>
      </c>
      <c r="E1832" s="1">
        <f>Tool!$E$15</f>
        <v>2.5387363045571067</v>
      </c>
    </row>
    <row r="1833" spans="1:5" x14ac:dyDescent="0.3">
      <c r="A1833">
        <v>1831</v>
      </c>
      <c r="B1833" s="1">
        <f>Tool!$E$12</f>
        <v>5.8960831264226528</v>
      </c>
      <c r="C1833" s="1">
        <f>Tool!$E$13</f>
        <v>5.4808572546400471</v>
      </c>
      <c r="D1833" s="1">
        <f>Tool!$E$14</f>
        <v>4.3133318604447162</v>
      </c>
      <c r="E1833" s="1">
        <f>Tool!$E$15</f>
        <v>2.5387363045571067</v>
      </c>
    </row>
    <row r="1834" spans="1:5" x14ac:dyDescent="0.3">
      <c r="A1834">
        <v>1832</v>
      </c>
      <c r="B1834" s="1">
        <f>Tool!$E$12</f>
        <v>5.8960831264226528</v>
      </c>
      <c r="C1834" s="1">
        <f>Tool!$E$13</f>
        <v>5.4808572546400471</v>
      </c>
      <c r="D1834" s="1">
        <f>Tool!$E$14</f>
        <v>4.3133318604447162</v>
      </c>
      <c r="E1834" s="1">
        <f>Tool!$E$15</f>
        <v>2.5387363045571067</v>
      </c>
    </row>
    <row r="1835" spans="1:5" x14ac:dyDescent="0.3">
      <c r="A1835">
        <v>1833</v>
      </c>
      <c r="B1835" s="1">
        <f>Tool!$E$12</f>
        <v>5.8960831264226528</v>
      </c>
      <c r="C1835" s="1">
        <f>Tool!$E$13</f>
        <v>5.4808572546400471</v>
      </c>
      <c r="D1835" s="1">
        <f>Tool!$E$14</f>
        <v>4.3133318604447162</v>
      </c>
      <c r="E1835" s="1">
        <f>Tool!$E$15</f>
        <v>2.5387363045571067</v>
      </c>
    </row>
    <row r="1836" spans="1:5" x14ac:dyDescent="0.3">
      <c r="A1836">
        <v>1834</v>
      </c>
      <c r="B1836" s="1">
        <f>Tool!$E$12</f>
        <v>5.8960831264226528</v>
      </c>
      <c r="C1836" s="1">
        <f>Tool!$E$13</f>
        <v>5.4808572546400471</v>
      </c>
      <c r="D1836" s="1">
        <f>Tool!$E$14</f>
        <v>4.3133318604447162</v>
      </c>
      <c r="E1836" s="1">
        <f>Tool!$E$15</f>
        <v>2.5387363045571067</v>
      </c>
    </row>
    <row r="1837" spans="1:5" x14ac:dyDescent="0.3">
      <c r="A1837">
        <v>1835</v>
      </c>
      <c r="B1837" s="1">
        <f>Tool!$E$12</f>
        <v>5.8960831264226528</v>
      </c>
      <c r="C1837" s="1">
        <f>Tool!$E$13</f>
        <v>5.4808572546400471</v>
      </c>
      <c r="D1837" s="1">
        <f>Tool!$E$14</f>
        <v>4.3133318604447162</v>
      </c>
      <c r="E1837" s="1">
        <f>Tool!$E$15</f>
        <v>2.5387363045571067</v>
      </c>
    </row>
    <row r="1838" spans="1:5" x14ac:dyDescent="0.3">
      <c r="A1838">
        <v>1836</v>
      </c>
      <c r="B1838" s="1">
        <f>Tool!$E$12</f>
        <v>5.8960831264226528</v>
      </c>
      <c r="C1838" s="1">
        <f>Tool!$E$13</f>
        <v>5.4808572546400471</v>
      </c>
      <c r="D1838" s="1">
        <f>Tool!$E$14</f>
        <v>4.3133318604447162</v>
      </c>
      <c r="E1838" s="1">
        <f>Tool!$E$15</f>
        <v>2.5387363045571067</v>
      </c>
    </row>
    <row r="1839" spans="1:5" x14ac:dyDescent="0.3">
      <c r="A1839">
        <v>1837</v>
      </c>
      <c r="B1839" s="1">
        <f>Tool!$E$12</f>
        <v>5.8960831264226528</v>
      </c>
      <c r="C1839" s="1">
        <f>Tool!$E$13</f>
        <v>5.4808572546400471</v>
      </c>
      <c r="D1839" s="1">
        <f>Tool!$E$14</f>
        <v>4.3133318604447162</v>
      </c>
      <c r="E1839" s="1">
        <f>Tool!$E$15</f>
        <v>2.5387363045571067</v>
      </c>
    </row>
    <row r="1840" spans="1:5" x14ac:dyDescent="0.3">
      <c r="A1840">
        <v>1838</v>
      </c>
      <c r="B1840" s="1">
        <f>Tool!$E$12</f>
        <v>5.8960831264226528</v>
      </c>
      <c r="C1840" s="1">
        <f>Tool!$E$13</f>
        <v>5.4808572546400471</v>
      </c>
      <c r="D1840" s="1">
        <f>Tool!$E$14</f>
        <v>4.3133318604447162</v>
      </c>
      <c r="E1840" s="1">
        <f>Tool!$E$15</f>
        <v>2.5387363045571067</v>
      </c>
    </row>
    <row r="1841" spans="1:5" x14ac:dyDescent="0.3">
      <c r="A1841">
        <v>1839</v>
      </c>
      <c r="B1841" s="1">
        <f>Tool!$E$12</f>
        <v>5.8960831264226528</v>
      </c>
      <c r="C1841" s="1">
        <f>Tool!$E$13</f>
        <v>5.4808572546400471</v>
      </c>
      <c r="D1841" s="1">
        <f>Tool!$E$14</f>
        <v>4.3133318604447162</v>
      </c>
      <c r="E1841" s="1">
        <f>Tool!$E$15</f>
        <v>2.5387363045571067</v>
      </c>
    </row>
    <row r="1842" spans="1:5" x14ac:dyDescent="0.3">
      <c r="A1842">
        <v>1840</v>
      </c>
      <c r="B1842" s="1">
        <f>Tool!$E$12</f>
        <v>5.8960831264226528</v>
      </c>
      <c r="C1842" s="1">
        <f>Tool!$E$13</f>
        <v>5.4808572546400471</v>
      </c>
      <c r="D1842" s="1">
        <f>Tool!$E$14</f>
        <v>4.3133318604447162</v>
      </c>
      <c r="E1842" s="1">
        <f>Tool!$E$15</f>
        <v>2.5387363045571067</v>
      </c>
    </row>
    <row r="1843" spans="1:5" x14ac:dyDescent="0.3">
      <c r="A1843">
        <v>1841</v>
      </c>
      <c r="B1843" s="1">
        <f>Tool!$E$12</f>
        <v>5.8960831264226528</v>
      </c>
      <c r="C1843" s="1">
        <f>Tool!$E$13</f>
        <v>5.4808572546400471</v>
      </c>
      <c r="D1843" s="1">
        <f>Tool!$E$14</f>
        <v>4.3133318604447162</v>
      </c>
      <c r="E1843" s="1">
        <f>Tool!$E$15</f>
        <v>2.5387363045571067</v>
      </c>
    </row>
    <row r="1844" spans="1:5" x14ac:dyDescent="0.3">
      <c r="A1844">
        <v>1842</v>
      </c>
      <c r="B1844" s="1">
        <f>Tool!$E$12</f>
        <v>5.8960831264226528</v>
      </c>
      <c r="C1844" s="1">
        <f>Tool!$E$13</f>
        <v>5.4808572546400471</v>
      </c>
      <c r="D1844" s="1">
        <f>Tool!$E$14</f>
        <v>4.3133318604447162</v>
      </c>
      <c r="E1844" s="1">
        <f>Tool!$E$15</f>
        <v>2.5387363045571067</v>
      </c>
    </row>
    <row r="1845" spans="1:5" x14ac:dyDescent="0.3">
      <c r="A1845">
        <v>1843</v>
      </c>
      <c r="B1845" s="1">
        <f>Tool!$E$12</f>
        <v>5.8960831264226528</v>
      </c>
      <c r="C1845" s="1">
        <f>Tool!$E$13</f>
        <v>5.4808572546400471</v>
      </c>
      <c r="D1845" s="1">
        <f>Tool!$E$14</f>
        <v>4.3133318604447162</v>
      </c>
      <c r="E1845" s="1">
        <f>Tool!$E$15</f>
        <v>2.5387363045571067</v>
      </c>
    </row>
    <row r="1846" spans="1:5" x14ac:dyDescent="0.3">
      <c r="A1846">
        <v>1844</v>
      </c>
      <c r="B1846" s="1">
        <f>Tool!$E$12</f>
        <v>5.8960831264226528</v>
      </c>
      <c r="C1846" s="1">
        <f>Tool!$E$13</f>
        <v>5.4808572546400471</v>
      </c>
      <c r="D1846" s="1">
        <f>Tool!$E$14</f>
        <v>4.3133318604447162</v>
      </c>
      <c r="E1846" s="1">
        <f>Tool!$E$15</f>
        <v>2.5387363045571067</v>
      </c>
    </row>
    <row r="1847" spans="1:5" x14ac:dyDescent="0.3">
      <c r="A1847">
        <v>1845</v>
      </c>
      <c r="B1847" s="1">
        <f>Tool!$E$12</f>
        <v>5.8960831264226528</v>
      </c>
      <c r="C1847" s="1">
        <f>Tool!$E$13</f>
        <v>5.4808572546400471</v>
      </c>
      <c r="D1847" s="1">
        <f>Tool!$E$14</f>
        <v>4.3133318604447162</v>
      </c>
      <c r="E1847" s="1">
        <f>Tool!$E$15</f>
        <v>2.5387363045571067</v>
      </c>
    </row>
    <row r="1848" spans="1:5" x14ac:dyDescent="0.3">
      <c r="A1848">
        <v>1846</v>
      </c>
      <c r="B1848" s="1">
        <f>Tool!$E$12</f>
        <v>5.8960831264226528</v>
      </c>
      <c r="C1848" s="1">
        <f>Tool!$E$13</f>
        <v>5.4808572546400471</v>
      </c>
      <c r="D1848" s="1">
        <f>Tool!$E$14</f>
        <v>4.3133318604447162</v>
      </c>
      <c r="E1848" s="1">
        <f>Tool!$E$15</f>
        <v>2.5387363045571067</v>
      </c>
    </row>
    <row r="1849" spans="1:5" x14ac:dyDescent="0.3">
      <c r="A1849">
        <v>1847</v>
      </c>
      <c r="B1849" s="1">
        <f>Tool!$E$12</f>
        <v>5.8960831264226528</v>
      </c>
      <c r="C1849" s="1">
        <f>Tool!$E$13</f>
        <v>5.4808572546400471</v>
      </c>
      <c r="D1849" s="1">
        <f>Tool!$E$14</f>
        <v>4.3133318604447162</v>
      </c>
      <c r="E1849" s="1">
        <f>Tool!$E$15</f>
        <v>2.5387363045571067</v>
      </c>
    </row>
    <row r="1850" spans="1:5" x14ac:dyDescent="0.3">
      <c r="A1850">
        <v>1848</v>
      </c>
      <c r="B1850" s="1">
        <f>Tool!$E$12</f>
        <v>5.8960831264226528</v>
      </c>
      <c r="C1850" s="1">
        <f>Tool!$E$13</f>
        <v>5.4808572546400471</v>
      </c>
      <c r="D1850" s="1">
        <f>Tool!$E$14</f>
        <v>4.3133318604447162</v>
      </c>
      <c r="E1850" s="1">
        <f>Tool!$E$15</f>
        <v>2.5387363045571067</v>
      </c>
    </row>
    <row r="1851" spans="1:5" x14ac:dyDescent="0.3">
      <c r="A1851">
        <v>1849</v>
      </c>
      <c r="B1851" s="1">
        <f>Tool!$E$12</f>
        <v>5.8960831264226528</v>
      </c>
      <c r="C1851" s="1">
        <f>Tool!$E$13</f>
        <v>5.4808572546400471</v>
      </c>
      <c r="D1851" s="1">
        <f>Tool!$E$14</f>
        <v>4.3133318604447162</v>
      </c>
      <c r="E1851" s="1">
        <f>Tool!$E$15</f>
        <v>2.5387363045571067</v>
      </c>
    </row>
    <row r="1852" spans="1:5" x14ac:dyDescent="0.3">
      <c r="A1852">
        <v>1850</v>
      </c>
      <c r="B1852" s="1">
        <f>Tool!$E$12</f>
        <v>5.8960831264226528</v>
      </c>
      <c r="C1852" s="1">
        <f>Tool!$E$13</f>
        <v>5.4808572546400471</v>
      </c>
      <c r="D1852" s="1">
        <f>Tool!$E$14</f>
        <v>4.3133318604447162</v>
      </c>
      <c r="E1852" s="1">
        <f>Tool!$E$15</f>
        <v>2.5387363045571067</v>
      </c>
    </row>
    <row r="1853" spans="1:5" x14ac:dyDescent="0.3">
      <c r="A1853">
        <v>1851</v>
      </c>
      <c r="B1853" s="1">
        <f>Tool!$E$12</f>
        <v>5.8960831264226528</v>
      </c>
      <c r="C1853" s="1">
        <f>Tool!$E$13</f>
        <v>5.4808572546400471</v>
      </c>
      <c r="D1853" s="1">
        <f>Tool!$E$14</f>
        <v>4.3133318604447162</v>
      </c>
      <c r="E1853" s="1">
        <f>Tool!$E$15</f>
        <v>2.5387363045571067</v>
      </c>
    </row>
    <row r="1854" spans="1:5" x14ac:dyDescent="0.3">
      <c r="A1854">
        <v>1852</v>
      </c>
      <c r="B1854" s="1">
        <f>Tool!$E$12</f>
        <v>5.8960831264226528</v>
      </c>
      <c r="C1854" s="1">
        <f>Tool!$E$13</f>
        <v>5.4808572546400471</v>
      </c>
      <c r="D1854" s="1">
        <f>Tool!$E$14</f>
        <v>4.3133318604447162</v>
      </c>
      <c r="E1854" s="1">
        <f>Tool!$E$15</f>
        <v>2.5387363045571067</v>
      </c>
    </row>
    <row r="1855" spans="1:5" x14ac:dyDescent="0.3">
      <c r="A1855">
        <v>1853</v>
      </c>
      <c r="B1855" s="1">
        <f>Tool!$E$12</f>
        <v>5.8960831264226528</v>
      </c>
      <c r="C1855" s="1">
        <f>Tool!$E$13</f>
        <v>5.4808572546400471</v>
      </c>
      <c r="D1855" s="1">
        <f>Tool!$E$14</f>
        <v>4.3133318604447162</v>
      </c>
      <c r="E1855" s="1">
        <f>Tool!$E$15</f>
        <v>2.5387363045571067</v>
      </c>
    </row>
    <row r="1856" spans="1:5" x14ac:dyDescent="0.3">
      <c r="A1856">
        <v>1854</v>
      </c>
      <c r="B1856" s="1">
        <f>Tool!$E$12</f>
        <v>5.8960831264226528</v>
      </c>
      <c r="C1856" s="1">
        <f>Tool!$E$13</f>
        <v>5.4808572546400471</v>
      </c>
      <c r="D1856" s="1">
        <f>Tool!$E$14</f>
        <v>4.3133318604447162</v>
      </c>
      <c r="E1856" s="1">
        <f>Tool!$E$15</f>
        <v>2.5387363045571067</v>
      </c>
    </row>
    <row r="1857" spans="1:5" x14ac:dyDescent="0.3">
      <c r="A1857">
        <v>1855</v>
      </c>
      <c r="B1857" s="1">
        <f>Tool!$E$12</f>
        <v>5.8960831264226528</v>
      </c>
      <c r="C1857" s="1">
        <f>Tool!$E$13</f>
        <v>5.4808572546400471</v>
      </c>
      <c r="D1857" s="1">
        <f>Tool!$E$14</f>
        <v>4.3133318604447162</v>
      </c>
      <c r="E1857" s="1">
        <f>Tool!$E$15</f>
        <v>2.5387363045571067</v>
      </c>
    </row>
    <row r="1858" spans="1:5" x14ac:dyDescent="0.3">
      <c r="A1858">
        <v>1856</v>
      </c>
      <c r="B1858" s="1">
        <f>Tool!$E$12</f>
        <v>5.8960831264226528</v>
      </c>
      <c r="C1858" s="1">
        <f>Tool!$E$13</f>
        <v>5.4808572546400471</v>
      </c>
      <c r="D1858" s="1">
        <f>Tool!$E$14</f>
        <v>4.3133318604447162</v>
      </c>
      <c r="E1858" s="1">
        <f>Tool!$E$15</f>
        <v>2.5387363045571067</v>
      </c>
    </row>
    <row r="1859" spans="1:5" x14ac:dyDescent="0.3">
      <c r="A1859">
        <v>1857</v>
      </c>
      <c r="B1859" s="1">
        <f>Tool!$E$12</f>
        <v>5.8960831264226528</v>
      </c>
      <c r="C1859" s="1">
        <f>Tool!$E$13</f>
        <v>5.4808572546400471</v>
      </c>
      <c r="D1859" s="1">
        <f>Tool!$E$14</f>
        <v>4.3133318604447162</v>
      </c>
      <c r="E1859" s="1">
        <f>Tool!$E$15</f>
        <v>2.5387363045571067</v>
      </c>
    </row>
    <row r="1860" spans="1:5" x14ac:dyDescent="0.3">
      <c r="A1860">
        <v>1858</v>
      </c>
      <c r="B1860" s="1">
        <f>Tool!$E$12</f>
        <v>5.8960831264226528</v>
      </c>
      <c r="C1860" s="1">
        <f>Tool!$E$13</f>
        <v>5.4808572546400471</v>
      </c>
      <c r="D1860" s="1">
        <f>Tool!$E$14</f>
        <v>4.3133318604447162</v>
      </c>
      <c r="E1860" s="1">
        <f>Tool!$E$15</f>
        <v>2.5387363045571067</v>
      </c>
    </row>
    <row r="1861" spans="1:5" x14ac:dyDescent="0.3">
      <c r="A1861">
        <v>1859</v>
      </c>
      <c r="B1861" s="1">
        <f>Tool!$E$12</f>
        <v>5.8960831264226528</v>
      </c>
      <c r="C1861" s="1">
        <f>Tool!$E$13</f>
        <v>5.4808572546400471</v>
      </c>
      <c r="D1861" s="1">
        <f>Tool!$E$14</f>
        <v>4.3133318604447162</v>
      </c>
      <c r="E1861" s="1">
        <f>Tool!$E$15</f>
        <v>2.5387363045571067</v>
      </c>
    </row>
    <row r="1862" spans="1:5" x14ac:dyDescent="0.3">
      <c r="A1862">
        <v>1860</v>
      </c>
      <c r="B1862" s="1">
        <f>Tool!$E$12</f>
        <v>5.8960831264226528</v>
      </c>
      <c r="C1862" s="1">
        <f>Tool!$E$13</f>
        <v>5.4808572546400471</v>
      </c>
      <c r="D1862" s="1">
        <f>Tool!$E$14</f>
        <v>4.3133318604447162</v>
      </c>
      <c r="E1862" s="1">
        <f>Tool!$E$15</f>
        <v>2.5387363045571067</v>
      </c>
    </row>
    <row r="1863" spans="1:5" x14ac:dyDescent="0.3">
      <c r="A1863">
        <v>1861</v>
      </c>
      <c r="B1863" s="1">
        <f>Tool!$E$12</f>
        <v>5.8960831264226528</v>
      </c>
      <c r="C1863" s="1">
        <f>Tool!$E$13</f>
        <v>5.4808572546400471</v>
      </c>
      <c r="D1863" s="1">
        <f>Tool!$E$14</f>
        <v>4.3133318604447162</v>
      </c>
      <c r="E1863" s="1">
        <f>Tool!$E$15</f>
        <v>2.5387363045571067</v>
      </c>
    </row>
    <row r="1864" spans="1:5" x14ac:dyDescent="0.3">
      <c r="A1864">
        <v>1862</v>
      </c>
      <c r="B1864" s="1">
        <f>Tool!$E$12</f>
        <v>5.8960831264226528</v>
      </c>
      <c r="C1864" s="1">
        <f>Tool!$E$13</f>
        <v>5.4808572546400471</v>
      </c>
      <c r="D1864" s="1">
        <f>Tool!$E$14</f>
        <v>4.3133318604447162</v>
      </c>
      <c r="E1864" s="1">
        <f>Tool!$E$15</f>
        <v>2.5387363045571067</v>
      </c>
    </row>
    <row r="1865" spans="1:5" x14ac:dyDescent="0.3">
      <c r="A1865">
        <v>1863</v>
      </c>
      <c r="B1865" s="1">
        <f>Tool!$E$12</f>
        <v>5.8960831264226528</v>
      </c>
      <c r="C1865" s="1">
        <f>Tool!$E$13</f>
        <v>5.4808572546400471</v>
      </c>
      <c r="D1865" s="1">
        <f>Tool!$E$14</f>
        <v>4.3133318604447162</v>
      </c>
      <c r="E1865" s="1">
        <f>Tool!$E$15</f>
        <v>2.5387363045571067</v>
      </c>
    </row>
    <row r="1866" spans="1:5" x14ac:dyDescent="0.3">
      <c r="A1866">
        <v>1864</v>
      </c>
      <c r="B1866" s="1">
        <f>Tool!$E$12</f>
        <v>5.8960831264226528</v>
      </c>
      <c r="C1866" s="1">
        <f>Tool!$E$13</f>
        <v>5.4808572546400471</v>
      </c>
      <c r="D1866" s="1">
        <f>Tool!$E$14</f>
        <v>4.3133318604447162</v>
      </c>
      <c r="E1866" s="1">
        <f>Tool!$E$15</f>
        <v>2.5387363045571067</v>
      </c>
    </row>
    <row r="1867" spans="1:5" x14ac:dyDescent="0.3">
      <c r="A1867">
        <v>1865</v>
      </c>
      <c r="B1867" s="1">
        <f>Tool!$E$12</f>
        <v>5.8960831264226528</v>
      </c>
      <c r="C1867" s="1">
        <f>Tool!$E$13</f>
        <v>5.4808572546400471</v>
      </c>
      <c r="D1867" s="1">
        <f>Tool!$E$14</f>
        <v>4.3133318604447162</v>
      </c>
      <c r="E1867" s="1">
        <f>Tool!$E$15</f>
        <v>2.5387363045571067</v>
      </c>
    </row>
    <row r="1868" spans="1:5" x14ac:dyDescent="0.3">
      <c r="A1868">
        <v>1866</v>
      </c>
      <c r="B1868" s="1">
        <f>Tool!$E$12</f>
        <v>5.8960831264226528</v>
      </c>
      <c r="C1868" s="1">
        <f>Tool!$E$13</f>
        <v>5.4808572546400471</v>
      </c>
      <c r="D1868" s="1">
        <f>Tool!$E$14</f>
        <v>4.3133318604447162</v>
      </c>
      <c r="E1868" s="1">
        <f>Tool!$E$15</f>
        <v>2.5387363045571067</v>
      </c>
    </row>
    <row r="1869" spans="1:5" x14ac:dyDescent="0.3">
      <c r="A1869">
        <v>1867</v>
      </c>
      <c r="B1869" s="1">
        <f>Tool!$E$12</f>
        <v>5.8960831264226528</v>
      </c>
      <c r="C1869" s="1">
        <f>Tool!$E$13</f>
        <v>5.4808572546400471</v>
      </c>
      <c r="D1869" s="1">
        <f>Tool!$E$14</f>
        <v>4.3133318604447162</v>
      </c>
      <c r="E1869" s="1">
        <f>Tool!$E$15</f>
        <v>2.5387363045571067</v>
      </c>
    </row>
    <row r="1870" spans="1:5" x14ac:dyDescent="0.3">
      <c r="A1870">
        <v>1868</v>
      </c>
      <c r="B1870" s="1">
        <f>Tool!$E$12</f>
        <v>5.8960831264226528</v>
      </c>
      <c r="C1870" s="1">
        <f>Tool!$E$13</f>
        <v>5.4808572546400471</v>
      </c>
      <c r="D1870" s="1">
        <f>Tool!$E$14</f>
        <v>4.3133318604447162</v>
      </c>
      <c r="E1870" s="1">
        <f>Tool!$E$15</f>
        <v>2.5387363045571067</v>
      </c>
    </row>
    <row r="1871" spans="1:5" x14ac:dyDescent="0.3">
      <c r="A1871">
        <v>1869</v>
      </c>
      <c r="B1871" s="1">
        <f>Tool!$E$12</f>
        <v>5.8960831264226528</v>
      </c>
      <c r="C1871" s="1">
        <f>Tool!$E$13</f>
        <v>5.4808572546400471</v>
      </c>
      <c r="D1871" s="1">
        <f>Tool!$E$14</f>
        <v>4.3133318604447162</v>
      </c>
      <c r="E1871" s="1">
        <f>Tool!$E$15</f>
        <v>2.5387363045571067</v>
      </c>
    </row>
    <row r="1872" spans="1:5" x14ac:dyDescent="0.3">
      <c r="A1872">
        <v>1870</v>
      </c>
      <c r="B1872" s="1">
        <f>Tool!$E$12</f>
        <v>5.8960831264226528</v>
      </c>
      <c r="C1872" s="1">
        <f>Tool!$E$13</f>
        <v>5.4808572546400471</v>
      </c>
      <c r="D1872" s="1">
        <f>Tool!$E$14</f>
        <v>4.3133318604447162</v>
      </c>
      <c r="E1872" s="1">
        <f>Tool!$E$15</f>
        <v>2.5387363045571067</v>
      </c>
    </row>
    <row r="1873" spans="1:5" x14ac:dyDescent="0.3">
      <c r="A1873">
        <v>1871</v>
      </c>
      <c r="B1873" s="1">
        <f>Tool!$E$12</f>
        <v>5.8960831264226528</v>
      </c>
      <c r="C1873" s="1">
        <f>Tool!$E$13</f>
        <v>5.4808572546400471</v>
      </c>
      <c r="D1873" s="1">
        <f>Tool!$E$14</f>
        <v>4.3133318604447162</v>
      </c>
      <c r="E1873" s="1">
        <f>Tool!$E$15</f>
        <v>2.5387363045571067</v>
      </c>
    </row>
    <row r="1874" spans="1:5" x14ac:dyDescent="0.3">
      <c r="A1874">
        <v>1872</v>
      </c>
      <c r="B1874" s="1">
        <f>Tool!$E$12</f>
        <v>5.8960831264226528</v>
      </c>
      <c r="C1874" s="1">
        <f>Tool!$E$13</f>
        <v>5.4808572546400471</v>
      </c>
      <c r="D1874" s="1">
        <f>Tool!$E$14</f>
        <v>4.3133318604447162</v>
      </c>
      <c r="E1874" s="1">
        <f>Tool!$E$15</f>
        <v>2.5387363045571067</v>
      </c>
    </row>
    <row r="1875" spans="1:5" x14ac:dyDescent="0.3">
      <c r="A1875">
        <v>1873</v>
      </c>
      <c r="B1875" s="1">
        <f>Tool!$E$12</f>
        <v>5.8960831264226528</v>
      </c>
      <c r="C1875" s="1">
        <f>Tool!$E$13</f>
        <v>5.4808572546400471</v>
      </c>
      <c r="D1875" s="1">
        <f>Tool!$E$14</f>
        <v>4.3133318604447162</v>
      </c>
      <c r="E1875" s="1">
        <f>Tool!$E$15</f>
        <v>2.5387363045571067</v>
      </c>
    </row>
    <row r="1876" spans="1:5" x14ac:dyDescent="0.3">
      <c r="A1876">
        <v>1874</v>
      </c>
      <c r="B1876" s="1">
        <f>Tool!$E$12</f>
        <v>5.8960831264226528</v>
      </c>
      <c r="C1876" s="1">
        <f>Tool!$E$13</f>
        <v>5.4808572546400471</v>
      </c>
      <c r="D1876" s="1">
        <f>Tool!$E$14</f>
        <v>4.3133318604447162</v>
      </c>
      <c r="E1876" s="1">
        <f>Tool!$E$15</f>
        <v>2.5387363045571067</v>
      </c>
    </row>
    <row r="1877" spans="1:5" x14ac:dyDescent="0.3">
      <c r="A1877">
        <v>1875</v>
      </c>
      <c r="B1877" s="1">
        <f>Tool!$E$12</f>
        <v>5.8960831264226528</v>
      </c>
      <c r="C1877" s="1">
        <f>Tool!$E$13</f>
        <v>5.4808572546400471</v>
      </c>
      <c r="D1877" s="1">
        <f>Tool!$E$14</f>
        <v>4.3133318604447162</v>
      </c>
      <c r="E1877" s="1">
        <f>Tool!$E$15</f>
        <v>2.5387363045571067</v>
      </c>
    </row>
    <row r="1878" spans="1:5" x14ac:dyDescent="0.3">
      <c r="A1878">
        <v>1876</v>
      </c>
      <c r="B1878" s="1">
        <f>Tool!$E$12</f>
        <v>5.8960831264226528</v>
      </c>
      <c r="C1878" s="1">
        <f>Tool!$E$13</f>
        <v>5.4808572546400471</v>
      </c>
      <c r="D1878" s="1">
        <f>Tool!$E$14</f>
        <v>4.3133318604447162</v>
      </c>
      <c r="E1878" s="1">
        <f>Tool!$E$15</f>
        <v>2.5387363045571067</v>
      </c>
    </row>
    <row r="1879" spans="1:5" x14ac:dyDescent="0.3">
      <c r="A1879">
        <v>1877</v>
      </c>
      <c r="B1879" s="1">
        <f>Tool!$E$12</f>
        <v>5.8960831264226528</v>
      </c>
      <c r="C1879" s="1">
        <f>Tool!$E$13</f>
        <v>5.4808572546400471</v>
      </c>
      <c r="D1879" s="1">
        <f>Tool!$E$14</f>
        <v>4.3133318604447162</v>
      </c>
      <c r="E1879" s="1">
        <f>Tool!$E$15</f>
        <v>2.5387363045571067</v>
      </c>
    </row>
    <row r="1880" spans="1:5" x14ac:dyDescent="0.3">
      <c r="A1880">
        <v>1878</v>
      </c>
      <c r="B1880" s="1">
        <f>Tool!$E$12</f>
        <v>5.8960831264226528</v>
      </c>
      <c r="C1880" s="1">
        <f>Tool!$E$13</f>
        <v>5.4808572546400471</v>
      </c>
      <c r="D1880" s="1">
        <f>Tool!$E$14</f>
        <v>4.3133318604447162</v>
      </c>
      <c r="E1880" s="1">
        <f>Tool!$E$15</f>
        <v>2.5387363045571067</v>
      </c>
    </row>
    <row r="1881" spans="1:5" x14ac:dyDescent="0.3">
      <c r="A1881">
        <v>1879</v>
      </c>
      <c r="B1881" s="1">
        <f>Tool!$E$12</f>
        <v>5.8960831264226528</v>
      </c>
      <c r="C1881" s="1">
        <f>Tool!$E$13</f>
        <v>5.4808572546400471</v>
      </c>
      <c r="D1881" s="1">
        <f>Tool!$E$14</f>
        <v>4.3133318604447162</v>
      </c>
      <c r="E1881" s="1">
        <f>Tool!$E$15</f>
        <v>2.5387363045571067</v>
      </c>
    </row>
    <row r="1882" spans="1:5" x14ac:dyDescent="0.3">
      <c r="A1882">
        <v>1880</v>
      </c>
      <c r="B1882" s="1">
        <f>Tool!$E$12</f>
        <v>5.8960831264226528</v>
      </c>
      <c r="C1882" s="1">
        <f>Tool!$E$13</f>
        <v>5.4808572546400471</v>
      </c>
      <c r="D1882" s="1">
        <f>Tool!$E$14</f>
        <v>4.3133318604447162</v>
      </c>
      <c r="E1882" s="1">
        <f>Tool!$E$15</f>
        <v>2.5387363045571067</v>
      </c>
    </row>
    <row r="1883" spans="1:5" x14ac:dyDescent="0.3">
      <c r="A1883">
        <v>1881</v>
      </c>
      <c r="B1883" s="1">
        <f>Tool!$E$12</f>
        <v>5.8960831264226528</v>
      </c>
      <c r="C1883" s="1">
        <f>Tool!$E$13</f>
        <v>5.4808572546400471</v>
      </c>
      <c r="D1883" s="1">
        <f>Tool!$E$14</f>
        <v>4.3133318604447162</v>
      </c>
      <c r="E1883" s="1">
        <f>Tool!$E$15</f>
        <v>2.5387363045571067</v>
      </c>
    </row>
    <row r="1884" spans="1:5" x14ac:dyDescent="0.3">
      <c r="A1884">
        <v>1882</v>
      </c>
      <c r="B1884" s="1">
        <f>Tool!$E$12</f>
        <v>5.8960831264226528</v>
      </c>
      <c r="C1884" s="1">
        <f>Tool!$E$13</f>
        <v>5.4808572546400471</v>
      </c>
      <c r="D1884" s="1">
        <f>Tool!$E$14</f>
        <v>4.3133318604447162</v>
      </c>
      <c r="E1884" s="1">
        <f>Tool!$E$15</f>
        <v>2.5387363045571067</v>
      </c>
    </row>
    <row r="1885" spans="1:5" x14ac:dyDescent="0.3">
      <c r="A1885">
        <v>1883</v>
      </c>
      <c r="B1885" s="1">
        <f>Tool!$E$12</f>
        <v>5.8960831264226528</v>
      </c>
      <c r="C1885" s="1">
        <f>Tool!$E$13</f>
        <v>5.4808572546400471</v>
      </c>
      <c r="D1885" s="1">
        <f>Tool!$E$14</f>
        <v>4.3133318604447162</v>
      </c>
      <c r="E1885" s="1">
        <f>Tool!$E$15</f>
        <v>2.5387363045571067</v>
      </c>
    </row>
    <row r="1886" spans="1:5" x14ac:dyDescent="0.3">
      <c r="A1886">
        <v>1884</v>
      </c>
      <c r="B1886" s="1">
        <f>Tool!$E$12</f>
        <v>5.8960831264226528</v>
      </c>
      <c r="C1886" s="1">
        <f>Tool!$E$13</f>
        <v>5.4808572546400471</v>
      </c>
      <c r="D1886" s="1">
        <f>Tool!$E$14</f>
        <v>4.3133318604447162</v>
      </c>
      <c r="E1886" s="1">
        <f>Tool!$E$15</f>
        <v>2.5387363045571067</v>
      </c>
    </row>
    <row r="1887" spans="1:5" x14ac:dyDescent="0.3">
      <c r="A1887">
        <v>1885</v>
      </c>
      <c r="B1887" s="1">
        <f>Tool!$E$12</f>
        <v>5.8960831264226528</v>
      </c>
      <c r="C1887" s="1">
        <f>Tool!$E$13</f>
        <v>5.4808572546400471</v>
      </c>
      <c r="D1887" s="1">
        <f>Tool!$E$14</f>
        <v>4.3133318604447162</v>
      </c>
      <c r="E1887" s="1">
        <f>Tool!$E$15</f>
        <v>2.5387363045571067</v>
      </c>
    </row>
    <row r="1888" spans="1:5" x14ac:dyDescent="0.3">
      <c r="A1888">
        <v>1886</v>
      </c>
      <c r="B1888" s="1">
        <f>Tool!$E$12</f>
        <v>5.8960831264226528</v>
      </c>
      <c r="C1888" s="1">
        <f>Tool!$E$13</f>
        <v>5.4808572546400471</v>
      </c>
      <c r="D1888" s="1">
        <f>Tool!$E$14</f>
        <v>4.3133318604447162</v>
      </c>
      <c r="E1888" s="1">
        <f>Tool!$E$15</f>
        <v>2.5387363045571067</v>
      </c>
    </row>
    <row r="1889" spans="1:5" x14ac:dyDescent="0.3">
      <c r="A1889">
        <v>1887</v>
      </c>
      <c r="B1889" s="1">
        <f>Tool!$E$12</f>
        <v>5.8960831264226528</v>
      </c>
      <c r="C1889" s="1">
        <f>Tool!$E$13</f>
        <v>5.4808572546400471</v>
      </c>
      <c r="D1889" s="1">
        <f>Tool!$E$14</f>
        <v>4.3133318604447162</v>
      </c>
      <c r="E1889" s="1">
        <f>Tool!$E$15</f>
        <v>2.5387363045571067</v>
      </c>
    </row>
    <row r="1890" spans="1:5" x14ac:dyDescent="0.3">
      <c r="A1890">
        <v>1888</v>
      </c>
      <c r="B1890" s="1">
        <f>Tool!$E$12</f>
        <v>5.8960831264226528</v>
      </c>
      <c r="C1890" s="1">
        <f>Tool!$E$13</f>
        <v>5.4808572546400471</v>
      </c>
      <c r="D1890" s="1">
        <f>Tool!$E$14</f>
        <v>4.3133318604447162</v>
      </c>
      <c r="E1890" s="1">
        <f>Tool!$E$15</f>
        <v>2.5387363045571067</v>
      </c>
    </row>
    <row r="1891" spans="1:5" x14ac:dyDescent="0.3">
      <c r="A1891">
        <v>1889</v>
      </c>
      <c r="B1891" s="1">
        <f>Tool!$E$12</f>
        <v>5.8960831264226528</v>
      </c>
      <c r="C1891" s="1">
        <f>Tool!$E$13</f>
        <v>5.4808572546400471</v>
      </c>
      <c r="D1891" s="1">
        <f>Tool!$E$14</f>
        <v>4.3133318604447162</v>
      </c>
      <c r="E1891" s="1">
        <f>Tool!$E$15</f>
        <v>2.5387363045571067</v>
      </c>
    </row>
    <row r="1892" spans="1:5" x14ac:dyDescent="0.3">
      <c r="A1892">
        <v>1890</v>
      </c>
      <c r="B1892" s="1">
        <f>Tool!$E$12</f>
        <v>5.8960831264226528</v>
      </c>
      <c r="C1892" s="1">
        <f>Tool!$E$13</f>
        <v>5.4808572546400471</v>
      </c>
      <c r="D1892" s="1">
        <f>Tool!$E$14</f>
        <v>4.3133318604447162</v>
      </c>
      <c r="E1892" s="1">
        <f>Tool!$E$15</f>
        <v>2.5387363045571067</v>
      </c>
    </row>
    <row r="1893" spans="1:5" x14ac:dyDescent="0.3">
      <c r="A1893">
        <v>1891</v>
      </c>
      <c r="B1893" s="1">
        <f>Tool!$E$12</f>
        <v>5.8960831264226528</v>
      </c>
      <c r="C1893" s="1">
        <f>Tool!$E$13</f>
        <v>5.4808572546400471</v>
      </c>
      <c r="D1893" s="1">
        <f>Tool!$E$14</f>
        <v>4.3133318604447162</v>
      </c>
      <c r="E1893" s="1">
        <f>Tool!$E$15</f>
        <v>2.5387363045571067</v>
      </c>
    </row>
    <row r="1894" spans="1:5" x14ac:dyDescent="0.3">
      <c r="A1894">
        <v>1892</v>
      </c>
      <c r="B1894" s="1">
        <f>Tool!$E$12</f>
        <v>5.8960831264226528</v>
      </c>
      <c r="C1894" s="1">
        <f>Tool!$E$13</f>
        <v>5.4808572546400471</v>
      </c>
      <c r="D1894" s="1">
        <f>Tool!$E$14</f>
        <v>4.3133318604447162</v>
      </c>
      <c r="E1894" s="1">
        <f>Tool!$E$15</f>
        <v>2.5387363045571067</v>
      </c>
    </row>
    <row r="1895" spans="1:5" x14ac:dyDescent="0.3">
      <c r="A1895">
        <v>1893</v>
      </c>
      <c r="B1895" s="1">
        <f>Tool!$E$12</f>
        <v>5.8960831264226528</v>
      </c>
      <c r="C1895" s="1">
        <f>Tool!$E$13</f>
        <v>5.4808572546400471</v>
      </c>
      <c r="D1895" s="1">
        <f>Tool!$E$14</f>
        <v>4.3133318604447162</v>
      </c>
      <c r="E1895" s="1">
        <f>Tool!$E$15</f>
        <v>2.5387363045571067</v>
      </c>
    </row>
    <row r="1896" spans="1:5" x14ac:dyDescent="0.3">
      <c r="A1896">
        <v>1894</v>
      </c>
      <c r="B1896" s="1">
        <f>Tool!$E$12</f>
        <v>5.8960831264226528</v>
      </c>
      <c r="C1896" s="1">
        <f>Tool!$E$13</f>
        <v>5.4808572546400471</v>
      </c>
      <c r="D1896" s="1">
        <f>Tool!$E$14</f>
        <v>4.3133318604447162</v>
      </c>
      <c r="E1896" s="1">
        <f>Tool!$E$15</f>
        <v>2.5387363045571067</v>
      </c>
    </row>
    <row r="1897" spans="1:5" x14ac:dyDescent="0.3">
      <c r="A1897">
        <v>1895</v>
      </c>
      <c r="B1897" s="1">
        <f>Tool!$E$12</f>
        <v>5.8960831264226528</v>
      </c>
      <c r="C1897" s="1">
        <f>Tool!$E$13</f>
        <v>5.4808572546400471</v>
      </c>
      <c r="D1897" s="1">
        <f>Tool!$E$14</f>
        <v>4.3133318604447162</v>
      </c>
      <c r="E1897" s="1">
        <f>Tool!$E$15</f>
        <v>2.5387363045571067</v>
      </c>
    </row>
    <row r="1898" spans="1:5" x14ac:dyDescent="0.3">
      <c r="A1898">
        <v>1896</v>
      </c>
      <c r="B1898" s="1">
        <f>Tool!$E$12</f>
        <v>5.8960831264226528</v>
      </c>
      <c r="C1898" s="1">
        <f>Tool!$E$13</f>
        <v>5.4808572546400471</v>
      </c>
      <c r="D1898" s="1">
        <f>Tool!$E$14</f>
        <v>4.3133318604447162</v>
      </c>
      <c r="E1898" s="1">
        <f>Tool!$E$15</f>
        <v>2.5387363045571067</v>
      </c>
    </row>
    <row r="1899" spans="1:5" x14ac:dyDescent="0.3">
      <c r="A1899">
        <v>1897</v>
      </c>
      <c r="B1899" s="1">
        <f>Tool!$E$12</f>
        <v>5.8960831264226528</v>
      </c>
      <c r="C1899" s="1">
        <f>Tool!$E$13</f>
        <v>5.4808572546400471</v>
      </c>
      <c r="D1899" s="1">
        <f>Tool!$E$14</f>
        <v>4.3133318604447162</v>
      </c>
      <c r="E1899" s="1">
        <f>Tool!$E$15</f>
        <v>2.5387363045571067</v>
      </c>
    </row>
    <row r="1900" spans="1:5" x14ac:dyDescent="0.3">
      <c r="A1900">
        <v>1898</v>
      </c>
      <c r="B1900" s="1">
        <f>Tool!$E$12</f>
        <v>5.8960831264226528</v>
      </c>
      <c r="C1900" s="1">
        <f>Tool!$E$13</f>
        <v>5.4808572546400471</v>
      </c>
      <c r="D1900" s="1">
        <f>Tool!$E$14</f>
        <v>4.3133318604447162</v>
      </c>
      <c r="E1900" s="1">
        <f>Tool!$E$15</f>
        <v>2.5387363045571067</v>
      </c>
    </row>
    <row r="1901" spans="1:5" x14ac:dyDescent="0.3">
      <c r="A1901">
        <v>1899</v>
      </c>
      <c r="B1901" s="1">
        <f>Tool!$E$12</f>
        <v>5.8960831264226528</v>
      </c>
      <c r="C1901" s="1">
        <f>Tool!$E$13</f>
        <v>5.4808572546400471</v>
      </c>
      <c r="D1901" s="1">
        <f>Tool!$E$14</f>
        <v>4.3133318604447162</v>
      </c>
      <c r="E1901" s="1">
        <f>Tool!$E$15</f>
        <v>2.5387363045571067</v>
      </c>
    </row>
    <row r="1902" spans="1:5" x14ac:dyDescent="0.3">
      <c r="A1902">
        <v>1900</v>
      </c>
      <c r="B1902" s="1">
        <f>Tool!$E$12</f>
        <v>5.8960831264226528</v>
      </c>
      <c r="C1902" s="1">
        <f>Tool!$E$13</f>
        <v>5.4808572546400471</v>
      </c>
      <c r="D1902" s="1">
        <f>Tool!$E$14</f>
        <v>4.3133318604447162</v>
      </c>
      <c r="E1902" s="1">
        <f>Tool!$E$15</f>
        <v>2.5387363045571067</v>
      </c>
    </row>
    <row r="1903" spans="1:5" x14ac:dyDescent="0.3">
      <c r="A1903">
        <v>1901</v>
      </c>
      <c r="B1903" s="1">
        <f>Tool!$E$12</f>
        <v>5.8960831264226528</v>
      </c>
      <c r="C1903" s="1">
        <f>Tool!$E$13</f>
        <v>5.4808572546400471</v>
      </c>
      <c r="D1903" s="1">
        <f>Tool!$E$14</f>
        <v>4.3133318604447162</v>
      </c>
      <c r="E1903" s="1">
        <f>Tool!$E$15</f>
        <v>2.5387363045571067</v>
      </c>
    </row>
    <row r="1904" spans="1:5" x14ac:dyDescent="0.3">
      <c r="A1904">
        <v>1902</v>
      </c>
      <c r="B1904" s="1">
        <f>Tool!$E$12</f>
        <v>5.8960831264226528</v>
      </c>
      <c r="C1904" s="1">
        <f>Tool!$E$13</f>
        <v>5.4808572546400471</v>
      </c>
      <c r="D1904" s="1">
        <f>Tool!$E$14</f>
        <v>4.3133318604447162</v>
      </c>
      <c r="E1904" s="1">
        <f>Tool!$E$15</f>
        <v>2.5387363045571067</v>
      </c>
    </row>
    <row r="1905" spans="1:5" x14ac:dyDescent="0.3">
      <c r="A1905">
        <v>1903</v>
      </c>
      <c r="B1905" s="1">
        <f>Tool!$E$12</f>
        <v>5.8960831264226528</v>
      </c>
      <c r="C1905" s="1">
        <f>Tool!$E$13</f>
        <v>5.4808572546400471</v>
      </c>
      <c r="D1905" s="1">
        <f>Tool!$E$14</f>
        <v>4.3133318604447162</v>
      </c>
      <c r="E1905" s="1">
        <f>Tool!$E$15</f>
        <v>2.5387363045571067</v>
      </c>
    </row>
    <row r="1906" spans="1:5" x14ac:dyDescent="0.3">
      <c r="A1906">
        <v>1904</v>
      </c>
      <c r="B1906" s="1">
        <f>Tool!$E$12</f>
        <v>5.8960831264226528</v>
      </c>
      <c r="C1906" s="1">
        <f>Tool!$E$13</f>
        <v>5.4808572546400471</v>
      </c>
      <c r="D1906" s="1">
        <f>Tool!$E$14</f>
        <v>4.3133318604447162</v>
      </c>
      <c r="E1906" s="1">
        <f>Tool!$E$15</f>
        <v>2.5387363045571067</v>
      </c>
    </row>
    <row r="1907" spans="1:5" x14ac:dyDescent="0.3">
      <c r="A1907">
        <v>1905</v>
      </c>
      <c r="B1907" s="1">
        <f>Tool!$E$12</f>
        <v>5.8960831264226528</v>
      </c>
      <c r="C1907" s="1">
        <f>Tool!$E$13</f>
        <v>5.4808572546400471</v>
      </c>
      <c r="D1907" s="1">
        <f>Tool!$E$14</f>
        <v>4.3133318604447162</v>
      </c>
      <c r="E1907" s="1">
        <f>Tool!$E$15</f>
        <v>2.5387363045571067</v>
      </c>
    </row>
    <row r="1908" spans="1:5" x14ac:dyDescent="0.3">
      <c r="A1908">
        <v>1906</v>
      </c>
      <c r="B1908" s="1">
        <f>Tool!$E$12</f>
        <v>5.8960831264226528</v>
      </c>
      <c r="C1908" s="1">
        <f>Tool!$E$13</f>
        <v>5.4808572546400471</v>
      </c>
      <c r="D1908" s="1">
        <f>Tool!$E$14</f>
        <v>4.3133318604447162</v>
      </c>
      <c r="E1908" s="1">
        <f>Tool!$E$15</f>
        <v>2.5387363045571067</v>
      </c>
    </row>
    <row r="1909" spans="1:5" x14ac:dyDescent="0.3">
      <c r="A1909">
        <v>1907</v>
      </c>
      <c r="B1909" s="1">
        <f>Tool!$E$12</f>
        <v>5.8960831264226528</v>
      </c>
      <c r="C1909" s="1">
        <f>Tool!$E$13</f>
        <v>5.4808572546400471</v>
      </c>
      <c r="D1909" s="1">
        <f>Tool!$E$14</f>
        <v>4.3133318604447162</v>
      </c>
      <c r="E1909" s="1">
        <f>Tool!$E$15</f>
        <v>2.5387363045571067</v>
      </c>
    </row>
    <row r="1910" spans="1:5" x14ac:dyDescent="0.3">
      <c r="A1910">
        <v>1908</v>
      </c>
      <c r="B1910" s="1">
        <f>Tool!$E$12</f>
        <v>5.8960831264226528</v>
      </c>
      <c r="C1910" s="1">
        <f>Tool!$E$13</f>
        <v>5.4808572546400471</v>
      </c>
      <c r="D1910" s="1">
        <f>Tool!$E$14</f>
        <v>4.3133318604447162</v>
      </c>
      <c r="E1910" s="1">
        <f>Tool!$E$15</f>
        <v>2.5387363045571067</v>
      </c>
    </row>
    <row r="1911" spans="1:5" x14ac:dyDescent="0.3">
      <c r="A1911">
        <v>1909</v>
      </c>
      <c r="B1911" s="1">
        <f>Tool!$E$12</f>
        <v>5.8960831264226528</v>
      </c>
      <c r="C1911" s="1">
        <f>Tool!$E$13</f>
        <v>5.4808572546400471</v>
      </c>
      <c r="D1911" s="1">
        <f>Tool!$E$14</f>
        <v>4.3133318604447162</v>
      </c>
      <c r="E1911" s="1">
        <f>Tool!$E$15</f>
        <v>2.5387363045571067</v>
      </c>
    </row>
    <row r="1912" spans="1:5" x14ac:dyDescent="0.3">
      <c r="A1912">
        <v>1910</v>
      </c>
      <c r="B1912" s="1">
        <f>Tool!$E$12</f>
        <v>5.8960831264226528</v>
      </c>
      <c r="C1912" s="1">
        <f>Tool!$E$13</f>
        <v>5.4808572546400471</v>
      </c>
      <c r="D1912" s="1">
        <f>Tool!$E$14</f>
        <v>4.3133318604447162</v>
      </c>
      <c r="E1912" s="1">
        <f>Tool!$E$15</f>
        <v>2.5387363045571067</v>
      </c>
    </row>
    <row r="1913" spans="1:5" x14ac:dyDescent="0.3">
      <c r="A1913">
        <v>1911</v>
      </c>
      <c r="B1913" s="1">
        <f>Tool!$E$12</f>
        <v>5.8960831264226528</v>
      </c>
      <c r="C1913" s="1">
        <f>Tool!$E$13</f>
        <v>5.4808572546400471</v>
      </c>
      <c r="D1913" s="1">
        <f>Tool!$E$14</f>
        <v>4.3133318604447162</v>
      </c>
      <c r="E1913" s="1">
        <f>Tool!$E$15</f>
        <v>2.5387363045571067</v>
      </c>
    </row>
    <row r="1914" spans="1:5" x14ac:dyDescent="0.3">
      <c r="A1914">
        <v>1912</v>
      </c>
      <c r="B1914" s="1">
        <f>Tool!$E$12</f>
        <v>5.8960831264226528</v>
      </c>
      <c r="C1914" s="1">
        <f>Tool!$E$13</f>
        <v>5.4808572546400471</v>
      </c>
      <c r="D1914" s="1">
        <f>Tool!$E$14</f>
        <v>4.3133318604447162</v>
      </c>
      <c r="E1914" s="1">
        <f>Tool!$E$15</f>
        <v>2.5387363045571067</v>
      </c>
    </row>
    <row r="1915" spans="1:5" x14ac:dyDescent="0.3">
      <c r="A1915">
        <v>1913</v>
      </c>
      <c r="B1915" s="1">
        <f>Tool!$E$12</f>
        <v>5.8960831264226528</v>
      </c>
      <c r="C1915" s="1">
        <f>Tool!$E$13</f>
        <v>5.4808572546400471</v>
      </c>
      <c r="D1915" s="1">
        <f>Tool!$E$14</f>
        <v>4.3133318604447162</v>
      </c>
      <c r="E1915" s="1">
        <f>Tool!$E$15</f>
        <v>2.5387363045571067</v>
      </c>
    </row>
    <row r="1916" spans="1:5" x14ac:dyDescent="0.3">
      <c r="A1916">
        <v>1914</v>
      </c>
      <c r="B1916" s="1">
        <f>Tool!$E$12</f>
        <v>5.8960831264226528</v>
      </c>
      <c r="C1916" s="1">
        <f>Tool!$E$13</f>
        <v>5.4808572546400471</v>
      </c>
      <c r="D1916" s="1">
        <f>Tool!$E$14</f>
        <v>4.3133318604447162</v>
      </c>
      <c r="E1916" s="1">
        <f>Tool!$E$15</f>
        <v>2.5387363045571067</v>
      </c>
    </row>
    <row r="1917" spans="1:5" x14ac:dyDescent="0.3">
      <c r="A1917">
        <v>1915</v>
      </c>
      <c r="B1917" s="1">
        <f>Tool!$E$12</f>
        <v>5.8960831264226528</v>
      </c>
      <c r="C1917" s="1">
        <f>Tool!$E$13</f>
        <v>5.4808572546400471</v>
      </c>
      <c r="D1917" s="1">
        <f>Tool!$E$14</f>
        <v>4.3133318604447162</v>
      </c>
      <c r="E1917" s="1">
        <f>Tool!$E$15</f>
        <v>2.5387363045571067</v>
      </c>
    </row>
    <row r="1918" spans="1:5" x14ac:dyDescent="0.3">
      <c r="A1918">
        <v>1916</v>
      </c>
      <c r="B1918" s="1">
        <f>Tool!$E$12</f>
        <v>5.8960831264226528</v>
      </c>
      <c r="C1918" s="1">
        <f>Tool!$E$13</f>
        <v>5.4808572546400471</v>
      </c>
      <c r="D1918" s="1">
        <f>Tool!$E$14</f>
        <v>4.3133318604447162</v>
      </c>
      <c r="E1918" s="1">
        <f>Tool!$E$15</f>
        <v>2.5387363045571067</v>
      </c>
    </row>
    <row r="1919" spans="1:5" x14ac:dyDescent="0.3">
      <c r="A1919">
        <v>1917</v>
      </c>
      <c r="B1919" s="1">
        <f>Tool!$E$12</f>
        <v>5.8960831264226528</v>
      </c>
      <c r="C1919" s="1">
        <f>Tool!$E$13</f>
        <v>5.4808572546400471</v>
      </c>
      <c r="D1919" s="1">
        <f>Tool!$E$14</f>
        <v>4.3133318604447162</v>
      </c>
      <c r="E1919" s="1">
        <f>Tool!$E$15</f>
        <v>2.5387363045571067</v>
      </c>
    </row>
    <row r="1920" spans="1:5" x14ac:dyDescent="0.3">
      <c r="A1920">
        <v>1918</v>
      </c>
      <c r="B1920" s="1">
        <f>Tool!$E$12</f>
        <v>5.8960831264226528</v>
      </c>
      <c r="C1920" s="1">
        <f>Tool!$E$13</f>
        <v>5.4808572546400471</v>
      </c>
      <c r="D1920" s="1">
        <f>Tool!$E$14</f>
        <v>4.3133318604447162</v>
      </c>
      <c r="E1920" s="1">
        <f>Tool!$E$15</f>
        <v>2.5387363045571067</v>
      </c>
    </row>
    <row r="1921" spans="1:5" x14ac:dyDescent="0.3">
      <c r="A1921">
        <v>1919</v>
      </c>
      <c r="B1921" s="1">
        <f>Tool!$E$12</f>
        <v>5.8960831264226528</v>
      </c>
      <c r="C1921" s="1">
        <f>Tool!$E$13</f>
        <v>5.4808572546400471</v>
      </c>
      <c r="D1921" s="1">
        <f>Tool!$E$14</f>
        <v>4.3133318604447162</v>
      </c>
      <c r="E1921" s="1">
        <f>Tool!$E$15</f>
        <v>2.5387363045571067</v>
      </c>
    </row>
    <row r="1922" spans="1:5" x14ac:dyDescent="0.3">
      <c r="A1922">
        <v>1920</v>
      </c>
      <c r="B1922" s="1">
        <f>Tool!$E$12</f>
        <v>5.8960831264226528</v>
      </c>
      <c r="C1922" s="1">
        <f>Tool!$E$13</f>
        <v>5.4808572546400471</v>
      </c>
      <c r="D1922" s="1">
        <f>Tool!$E$14</f>
        <v>4.3133318604447162</v>
      </c>
      <c r="E1922" s="1">
        <f>Tool!$E$15</f>
        <v>2.5387363045571067</v>
      </c>
    </row>
    <row r="1923" spans="1:5" x14ac:dyDescent="0.3">
      <c r="A1923">
        <v>1921</v>
      </c>
      <c r="B1923" s="1">
        <f>Tool!$E$12</f>
        <v>5.8960831264226528</v>
      </c>
      <c r="C1923" s="1">
        <f>Tool!$E$13</f>
        <v>5.4808572546400471</v>
      </c>
      <c r="D1923" s="1">
        <f>Tool!$E$14</f>
        <v>4.3133318604447162</v>
      </c>
      <c r="E1923" s="1">
        <f>Tool!$E$15</f>
        <v>2.5387363045571067</v>
      </c>
    </row>
    <row r="1924" spans="1:5" x14ac:dyDescent="0.3">
      <c r="A1924">
        <v>1922</v>
      </c>
      <c r="B1924" s="1">
        <f>Tool!$E$12</f>
        <v>5.8960831264226528</v>
      </c>
      <c r="C1924" s="1">
        <f>Tool!$E$13</f>
        <v>5.4808572546400471</v>
      </c>
      <c r="D1924" s="1">
        <f>Tool!$E$14</f>
        <v>4.3133318604447162</v>
      </c>
      <c r="E1924" s="1">
        <f>Tool!$E$15</f>
        <v>2.5387363045571067</v>
      </c>
    </row>
    <row r="1925" spans="1:5" x14ac:dyDescent="0.3">
      <c r="A1925">
        <v>1923</v>
      </c>
      <c r="B1925" s="1">
        <f>Tool!$E$12</f>
        <v>5.8960831264226528</v>
      </c>
      <c r="C1925" s="1">
        <f>Tool!$E$13</f>
        <v>5.4808572546400471</v>
      </c>
      <c r="D1925" s="1">
        <f>Tool!$E$14</f>
        <v>4.3133318604447162</v>
      </c>
      <c r="E1925" s="1">
        <f>Tool!$E$15</f>
        <v>2.5387363045571067</v>
      </c>
    </row>
    <row r="1926" spans="1:5" x14ac:dyDescent="0.3">
      <c r="A1926">
        <v>1924</v>
      </c>
      <c r="B1926" s="1">
        <f>Tool!$E$12</f>
        <v>5.8960831264226528</v>
      </c>
      <c r="C1926" s="1">
        <f>Tool!$E$13</f>
        <v>5.4808572546400471</v>
      </c>
      <c r="D1926" s="1">
        <f>Tool!$E$14</f>
        <v>4.3133318604447162</v>
      </c>
      <c r="E1926" s="1">
        <f>Tool!$E$15</f>
        <v>2.5387363045571067</v>
      </c>
    </row>
    <row r="1927" spans="1:5" x14ac:dyDescent="0.3">
      <c r="A1927">
        <v>1925</v>
      </c>
      <c r="B1927" s="1">
        <f>Tool!$E$12</f>
        <v>5.8960831264226528</v>
      </c>
      <c r="C1927" s="1">
        <f>Tool!$E$13</f>
        <v>5.4808572546400471</v>
      </c>
      <c r="D1927" s="1">
        <f>Tool!$E$14</f>
        <v>4.3133318604447162</v>
      </c>
      <c r="E1927" s="1">
        <f>Tool!$E$15</f>
        <v>2.5387363045571067</v>
      </c>
    </row>
    <row r="1928" spans="1:5" x14ac:dyDescent="0.3">
      <c r="A1928">
        <v>1926</v>
      </c>
      <c r="B1928" s="1">
        <f>Tool!$E$12</f>
        <v>5.8960831264226528</v>
      </c>
      <c r="C1928" s="1">
        <f>Tool!$E$13</f>
        <v>5.4808572546400471</v>
      </c>
      <c r="D1928" s="1">
        <f>Tool!$E$14</f>
        <v>4.3133318604447162</v>
      </c>
      <c r="E1928" s="1">
        <f>Tool!$E$15</f>
        <v>2.5387363045571067</v>
      </c>
    </row>
    <row r="1929" spans="1:5" x14ac:dyDescent="0.3">
      <c r="A1929">
        <v>1927</v>
      </c>
      <c r="B1929" s="1">
        <f>Tool!$E$12</f>
        <v>5.8960831264226528</v>
      </c>
      <c r="C1929" s="1">
        <f>Tool!$E$13</f>
        <v>5.4808572546400471</v>
      </c>
      <c r="D1929" s="1">
        <f>Tool!$E$14</f>
        <v>4.3133318604447162</v>
      </c>
      <c r="E1929" s="1">
        <f>Tool!$E$15</f>
        <v>2.5387363045571067</v>
      </c>
    </row>
    <row r="1930" spans="1:5" x14ac:dyDescent="0.3">
      <c r="A1930">
        <v>1928</v>
      </c>
      <c r="B1930" s="1">
        <f>Tool!$E$12</f>
        <v>5.8960831264226528</v>
      </c>
      <c r="C1930" s="1">
        <f>Tool!$E$13</f>
        <v>5.4808572546400471</v>
      </c>
      <c r="D1930" s="1">
        <f>Tool!$E$14</f>
        <v>4.3133318604447162</v>
      </c>
      <c r="E1930" s="1">
        <f>Tool!$E$15</f>
        <v>2.5387363045571067</v>
      </c>
    </row>
    <row r="1931" spans="1:5" x14ac:dyDescent="0.3">
      <c r="A1931">
        <v>1929</v>
      </c>
      <c r="B1931" s="1">
        <f>Tool!$E$12</f>
        <v>5.8960831264226528</v>
      </c>
      <c r="C1931" s="1">
        <f>Tool!$E$13</f>
        <v>5.4808572546400471</v>
      </c>
      <c r="D1931" s="1">
        <f>Tool!$E$14</f>
        <v>4.3133318604447162</v>
      </c>
      <c r="E1931" s="1">
        <f>Tool!$E$15</f>
        <v>2.5387363045571067</v>
      </c>
    </row>
    <row r="1932" spans="1:5" x14ac:dyDescent="0.3">
      <c r="A1932">
        <v>1930</v>
      </c>
      <c r="B1932" s="1">
        <f>Tool!$E$12</f>
        <v>5.8960831264226528</v>
      </c>
      <c r="C1932" s="1">
        <f>Tool!$E$13</f>
        <v>5.4808572546400471</v>
      </c>
      <c r="D1932" s="1">
        <f>Tool!$E$14</f>
        <v>4.3133318604447162</v>
      </c>
      <c r="E1932" s="1">
        <f>Tool!$E$15</f>
        <v>2.5387363045571067</v>
      </c>
    </row>
    <row r="1933" spans="1:5" x14ac:dyDescent="0.3">
      <c r="A1933">
        <v>1931</v>
      </c>
      <c r="B1933" s="1">
        <f>Tool!$E$12</f>
        <v>5.8960831264226528</v>
      </c>
      <c r="C1933" s="1">
        <f>Tool!$E$13</f>
        <v>5.4808572546400471</v>
      </c>
      <c r="D1933" s="1">
        <f>Tool!$E$14</f>
        <v>4.3133318604447162</v>
      </c>
      <c r="E1933" s="1">
        <f>Tool!$E$15</f>
        <v>2.5387363045571067</v>
      </c>
    </row>
    <row r="1934" spans="1:5" x14ac:dyDescent="0.3">
      <c r="A1934">
        <v>1932</v>
      </c>
      <c r="B1934" s="1">
        <f>Tool!$E$12</f>
        <v>5.8960831264226528</v>
      </c>
      <c r="C1934" s="1">
        <f>Tool!$E$13</f>
        <v>5.4808572546400471</v>
      </c>
      <c r="D1934" s="1">
        <f>Tool!$E$14</f>
        <v>4.3133318604447162</v>
      </c>
      <c r="E1934" s="1">
        <f>Tool!$E$15</f>
        <v>2.5387363045571067</v>
      </c>
    </row>
    <row r="1935" spans="1:5" x14ac:dyDescent="0.3">
      <c r="A1935">
        <v>1933</v>
      </c>
      <c r="B1935" s="1">
        <f>Tool!$E$12</f>
        <v>5.8960831264226528</v>
      </c>
      <c r="C1935" s="1">
        <f>Tool!$E$13</f>
        <v>5.4808572546400471</v>
      </c>
      <c r="D1935" s="1">
        <f>Tool!$E$14</f>
        <v>4.3133318604447162</v>
      </c>
      <c r="E1935" s="1">
        <f>Tool!$E$15</f>
        <v>2.5387363045571067</v>
      </c>
    </row>
    <row r="1936" spans="1:5" x14ac:dyDescent="0.3">
      <c r="A1936">
        <v>1934</v>
      </c>
      <c r="B1936" s="1">
        <f>Tool!$E$12</f>
        <v>5.8960831264226528</v>
      </c>
      <c r="C1936" s="1">
        <f>Tool!$E$13</f>
        <v>5.4808572546400471</v>
      </c>
      <c r="D1936" s="1">
        <f>Tool!$E$14</f>
        <v>4.3133318604447162</v>
      </c>
      <c r="E1936" s="1">
        <f>Tool!$E$15</f>
        <v>2.5387363045571067</v>
      </c>
    </row>
    <row r="1937" spans="1:5" x14ac:dyDescent="0.3">
      <c r="A1937">
        <v>1935</v>
      </c>
      <c r="B1937" s="1">
        <f>Tool!$E$12</f>
        <v>5.8960831264226528</v>
      </c>
      <c r="C1937" s="1">
        <f>Tool!$E$13</f>
        <v>5.4808572546400471</v>
      </c>
      <c r="D1937" s="1">
        <f>Tool!$E$14</f>
        <v>4.3133318604447162</v>
      </c>
      <c r="E1937" s="1">
        <f>Tool!$E$15</f>
        <v>2.5387363045571067</v>
      </c>
    </row>
    <row r="1938" spans="1:5" x14ac:dyDescent="0.3">
      <c r="A1938">
        <v>1936</v>
      </c>
      <c r="B1938" s="1">
        <f>Tool!$E$12</f>
        <v>5.8960831264226528</v>
      </c>
      <c r="C1938" s="1">
        <f>Tool!$E$13</f>
        <v>5.4808572546400471</v>
      </c>
      <c r="D1938" s="1">
        <f>Tool!$E$14</f>
        <v>4.3133318604447162</v>
      </c>
      <c r="E1938" s="1">
        <f>Tool!$E$15</f>
        <v>2.5387363045571067</v>
      </c>
    </row>
    <row r="1939" spans="1:5" x14ac:dyDescent="0.3">
      <c r="A1939">
        <v>1937</v>
      </c>
      <c r="B1939" s="1">
        <f>Tool!$E$12</f>
        <v>5.8960831264226528</v>
      </c>
      <c r="C1939" s="1">
        <f>Tool!$E$13</f>
        <v>5.4808572546400471</v>
      </c>
      <c r="D1939" s="1">
        <f>Tool!$E$14</f>
        <v>4.3133318604447162</v>
      </c>
      <c r="E1939" s="1">
        <f>Tool!$E$15</f>
        <v>2.5387363045571067</v>
      </c>
    </row>
    <row r="1940" spans="1:5" x14ac:dyDescent="0.3">
      <c r="A1940">
        <v>1938</v>
      </c>
      <c r="B1940" s="1">
        <f>Tool!$E$12</f>
        <v>5.8960831264226528</v>
      </c>
      <c r="C1940" s="1">
        <f>Tool!$E$13</f>
        <v>5.4808572546400471</v>
      </c>
      <c r="D1940" s="1">
        <f>Tool!$E$14</f>
        <v>4.3133318604447162</v>
      </c>
      <c r="E1940" s="1">
        <f>Tool!$E$15</f>
        <v>2.5387363045571067</v>
      </c>
    </row>
    <row r="1941" spans="1:5" x14ac:dyDescent="0.3">
      <c r="A1941">
        <v>1939</v>
      </c>
      <c r="B1941" s="1">
        <f>Tool!$E$12</f>
        <v>5.8960831264226528</v>
      </c>
      <c r="C1941" s="1">
        <f>Tool!$E$13</f>
        <v>5.4808572546400471</v>
      </c>
      <c r="D1941" s="1">
        <f>Tool!$E$14</f>
        <v>4.3133318604447162</v>
      </c>
      <c r="E1941" s="1">
        <f>Tool!$E$15</f>
        <v>2.5387363045571067</v>
      </c>
    </row>
    <row r="1942" spans="1:5" x14ac:dyDescent="0.3">
      <c r="A1942">
        <v>1940</v>
      </c>
      <c r="B1942" s="1">
        <f>Tool!$E$12</f>
        <v>5.8960831264226528</v>
      </c>
      <c r="C1942" s="1">
        <f>Tool!$E$13</f>
        <v>5.4808572546400471</v>
      </c>
      <c r="D1942" s="1">
        <f>Tool!$E$14</f>
        <v>4.3133318604447162</v>
      </c>
      <c r="E1942" s="1">
        <f>Tool!$E$15</f>
        <v>2.5387363045571067</v>
      </c>
    </row>
    <row r="1943" spans="1:5" x14ac:dyDescent="0.3">
      <c r="A1943">
        <v>1941</v>
      </c>
      <c r="B1943" s="1">
        <f>Tool!$E$12</f>
        <v>5.8960831264226528</v>
      </c>
      <c r="C1943" s="1">
        <f>Tool!$E$13</f>
        <v>5.4808572546400471</v>
      </c>
      <c r="D1943" s="1">
        <f>Tool!$E$14</f>
        <v>4.3133318604447162</v>
      </c>
      <c r="E1943" s="1">
        <f>Tool!$E$15</f>
        <v>2.5387363045571067</v>
      </c>
    </row>
    <row r="1944" spans="1:5" x14ac:dyDescent="0.3">
      <c r="A1944">
        <v>1942</v>
      </c>
      <c r="B1944" s="1">
        <f>Tool!$E$12</f>
        <v>5.8960831264226528</v>
      </c>
      <c r="C1944" s="1">
        <f>Tool!$E$13</f>
        <v>5.4808572546400471</v>
      </c>
      <c r="D1944" s="1">
        <f>Tool!$E$14</f>
        <v>4.3133318604447162</v>
      </c>
      <c r="E1944" s="1">
        <f>Tool!$E$15</f>
        <v>2.5387363045571067</v>
      </c>
    </row>
    <row r="1945" spans="1:5" x14ac:dyDescent="0.3">
      <c r="A1945">
        <v>1943</v>
      </c>
      <c r="B1945" s="1">
        <f>Tool!$E$12</f>
        <v>5.8960831264226528</v>
      </c>
      <c r="C1945" s="1">
        <f>Tool!$E$13</f>
        <v>5.4808572546400471</v>
      </c>
      <c r="D1945" s="1">
        <f>Tool!$E$14</f>
        <v>4.3133318604447162</v>
      </c>
      <c r="E1945" s="1">
        <f>Tool!$E$15</f>
        <v>2.5387363045571067</v>
      </c>
    </row>
    <row r="1946" spans="1:5" x14ac:dyDescent="0.3">
      <c r="A1946">
        <v>1944</v>
      </c>
      <c r="B1946" s="1">
        <f>Tool!$E$12</f>
        <v>5.8960831264226528</v>
      </c>
      <c r="C1946" s="1">
        <f>Tool!$E$13</f>
        <v>5.4808572546400471</v>
      </c>
      <c r="D1946" s="1">
        <f>Tool!$E$14</f>
        <v>4.3133318604447162</v>
      </c>
      <c r="E1946" s="1">
        <f>Tool!$E$15</f>
        <v>2.5387363045571067</v>
      </c>
    </row>
    <row r="1947" spans="1:5" x14ac:dyDescent="0.3">
      <c r="A1947">
        <v>1945</v>
      </c>
      <c r="B1947" s="1">
        <f>Tool!$E$12</f>
        <v>5.8960831264226528</v>
      </c>
      <c r="C1947" s="1">
        <f>Tool!$E$13</f>
        <v>5.4808572546400471</v>
      </c>
      <c r="D1947" s="1">
        <f>Tool!$E$14</f>
        <v>4.3133318604447162</v>
      </c>
      <c r="E1947" s="1">
        <f>Tool!$E$15</f>
        <v>2.5387363045571067</v>
      </c>
    </row>
    <row r="1948" spans="1:5" x14ac:dyDescent="0.3">
      <c r="A1948">
        <v>1946</v>
      </c>
      <c r="B1948" s="1">
        <f>Tool!$E$12</f>
        <v>5.8960831264226528</v>
      </c>
      <c r="C1948" s="1">
        <f>Tool!$E$13</f>
        <v>5.4808572546400471</v>
      </c>
      <c r="D1948" s="1">
        <f>Tool!$E$14</f>
        <v>4.3133318604447162</v>
      </c>
      <c r="E1948" s="1">
        <f>Tool!$E$15</f>
        <v>2.5387363045571067</v>
      </c>
    </row>
    <row r="1949" spans="1:5" x14ac:dyDescent="0.3">
      <c r="A1949">
        <v>1947</v>
      </c>
      <c r="B1949" s="1">
        <f>Tool!$E$12</f>
        <v>5.8960831264226528</v>
      </c>
      <c r="C1949" s="1">
        <f>Tool!$E$13</f>
        <v>5.4808572546400471</v>
      </c>
      <c r="D1949" s="1">
        <f>Tool!$E$14</f>
        <v>4.3133318604447162</v>
      </c>
      <c r="E1949" s="1">
        <f>Tool!$E$15</f>
        <v>2.5387363045571067</v>
      </c>
    </row>
    <row r="1950" spans="1:5" x14ac:dyDescent="0.3">
      <c r="A1950">
        <v>1948</v>
      </c>
      <c r="B1950" s="1">
        <f>Tool!$E$12</f>
        <v>5.8960831264226528</v>
      </c>
      <c r="C1950" s="1">
        <f>Tool!$E$13</f>
        <v>5.4808572546400471</v>
      </c>
      <c r="D1950" s="1">
        <f>Tool!$E$14</f>
        <v>4.3133318604447162</v>
      </c>
      <c r="E1950" s="1">
        <f>Tool!$E$15</f>
        <v>2.5387363045571067</v>
      </c>
    </row>
    <row r="1951" spans="1:5" x14ac:dyDescent="0.3">
      <c r="A1951">
        <v>1949</v>
      </c>
      <c r="B1951" s="1">
        <f>Tool!$E$12</f>
        <v>5.8960831264226528</v>
      </c>
      <c r="C1951" s="1">
        <f>Tool!$E$13</f>
        <v>5.4808572546400471</v>
      </c>
      <c r="D1951" s="1">
        <f>Tool!$E$14</f>
        <v>4.3133318604447162</v>
      </c>
      <c r="E1951" s="1">
        <f>Tool!$E$15</f>
        <v>2.5387363045571067</v>
      </c>
    </row>
    <row r="1952" spans="1:5" x14ac:dyDescent="0.3">
      <c r="A1952">
        <v>1950</v>
      </c>
      <c r="B1952" s="1">
        <f>Tool!$E$12</f>
        <v>5.8960831264226528</v>
      </c>
      <c r="C1952" s="1">
        <f>Tool!$E$13</f>
        <v>5.4808572546400471</v>
      </c>
      <c r="D1952" s="1">
        <f>Tool!$E$14</f>
        <v>4.3133318604447162</v>
      </c>
      <c r="E1952" s="1">
        <f>Tool!$E$15</f>
        <v>2.5387363045571067</v>
      </c>
    </row>
    <row r="1953" spans="1:5" x14ac:dyDescent="0.3">
      <c r="A1953">
        <v>1951</v>
      </c>
      <c r="B1953" s="1">
        <f>Tool!$E$12</f>
        <v>5.8960831264226528</v>
      </c>
      <c r="C1953" s="1">
        <f>Tool!$E$13</f>
        <v>5.4808572546400471</v>
      </c>
      <c r="D1953" s="1">
        <f>Tool!$E$14</f>
        <v>4.3133318604447162</v>
      </c>
      <c r="E1953" s="1">
        <f>Tool!$E$15</f>
        <v>2.5387363045571067</v>
      </c>
    </row>
    <row r="1954" spans="1:5" x14ac:dyDescent="0.3">
      <c r="A1954">
        <v>1952</v>
      </c>
      <c r="B1954" s="1">
        <f>Tool!$E$12</f>
        <v>5.8960831264226528</v>
      </c>
      <c r="C1954" s="1">
        <f>Tool!$E$13</f>
        <v>5.4808572546400471</v>
      </c>
      <c r="D1954" s="1">
        <f>Tool!$E$14</f>
        <v>4.3133318604447162</v>
      </c>
      <c r="E1954" s="1">
        <f>Tool!$E$15</f>
        <v>2.5387363045571067</v>
      </c>
    </row>
    <row r="1955" spans="1:5" x14ac:dyDescent="0.3">
      <c r="A1955">
        <v>1953</v>
      </c>
      <c r="B1955" s="1">
        <f>Tool!$E$12</f>
        <v>5.8960831264226528</v>
      </c>
      <c r="C1955" s="1">
        <f>Tool!$E$13</f>
        <v>5.4808572546400471</v>
      </c>
      <c r="D1955" s="1">
        <f>Tool!$E$14</f>
        <v>4.3133318604447162</v>
      </c>
      <c r="E1955" s="1">
        <f>Tool!$E$15</f>
        <v>2.5387363045571067</v>
      </c>
    </row>
    <row r="1956" spans="1:5" x14ac:dyDescent="0.3">
      <c r="A1956">
        <v>1954</v>
      </c>
      <c r="B1956" s="1">
        <f>Tool!$E$12</f>
        <v>5.8960831264226528</v>
      </c>
      <c r="C1956" s="1">
        <f>Tool!$E$13</f>
        <v>5.4808572546400471</v>
      </c>
      <c r="D1956" s="1">
        <f>Tool!$E$14</f>
        <v>4.3133318604447162</v>
      </c>
      <c r="E1956" s="1">
        <f>Tool!$E$15</f>
        <v>2.5387363045571067</v>
      </c>
    </row>
    <row r="1957" spans="1:5" x14ac:dyDescent="0.3">
      <c r="A1957">
        <v>1955</v>
      </c>
      <c r="B1957" s="1">
        <f>Tool!$E$12</f>
        <v>5.8960831264226528</v>
      </c>
      <c r="C1957" s="1">
        <f>Tool!$E$13</f>
        <v>5.4808572546400471</v>
      </c>
      <c r="D1957" s="1">
        <f>Tool!$E$14</f>
        <v>4.3133318604447162</v>
      </c>
      <c r="E1957" s="1">
        <f>Tool!$E$15</f>
        <v>2.5387363045571067</v>
      </c>
    </row>
    <row r="1958" spans="1:5" x14ac:dyDescent="0.3">
      <c r="A1958">
        <v>1956</v>
      </c>
      <c r="B1958" s="1">
        <f>Tool!$E$12</f>
        <v>5.8960831264226528</v>
      </c>
      <c r="C1958" s="1">
        <f>Tool!$E$13</f>
        <v>5.4808572546400471</v>
      </c>
      <c r="D1958" s="1">
        <f>Tool!$E$14</f>
        <v>4.3133318604447162</v>
      </c>
      <c r="E1958" s="1">
        <f>Tool!$E$15</f>
        <v>2.5387363045571067</v>
      </c>
    </row>
    <row r="1959" spans="1:5" x14ac:dyDescent="0.3">
      <c r="A1959">
        <v>1957</v>
      </c>
      <c r="B1959" s="1">
        <f>Tool!$E$12</f>
        <v>5.8960831264226528</v>
      </c>
      <c r="C1959" s="1">
        <f>Tool!$E$13</f>
        <v>5.4808572546400471</v>
      </c>
      <c r="D1959" s="1">
        <f>Tool!$E$14</f>
        <v>4.3133318604447162</v>
      </c>
      <c r="E1959" s="1">
        <f>Tool!$E$15</f>
        <v>2.5387363045571067</v>
      </c>
    </row>
    <row r="1960" spans="1:5" x14ac:dyDescent="0.3">
      <c r="A1960">
        <v>1958</v>
      </c>
      <c r="B1960" s="1">
        <f>Tool!$E$12</f>
        <v>5.8960831264226528</v>
      </c>
      <c r="C1960" s="1">
        <f>Tool!$E$13</f>
        <v>5.4808572546400471</v>
      </c>
      <c r="D1960" s="1">
        <f>Tool!$E$14</f>
        <v>4.3133318604447162</v>
      </c>
      <c r="E1960" s="1">
        <f>Tool!$E$15</f>
        <v>2.5387363045571067</v>
      </c>
    </row>
    <row r="1961" spans="1:5" x14ac:dyDescent="0.3">
      <c r="A1961">
        <v>1959</v>
      </c>
      <c r="B1961" s="1">
        <f>Tool!$E$12</f>
        <v>5.8960831264226528</v>
      </c>
      <c r="C1961" s="1">
        <f>Tool!$E$13</f>
        <v>5.4808572546400471</v>
      </c>
      <c r="D1961" s="1">
        <f>Tool!$E$14</f>
        <v>4.3133318604447162</v>
      </c>
      <c r="E1961" s="1">
        <f>Tool!$E$15</f>
        <v>2.5387363045571067</v>
      </c>
    </row>
    <row r="1962" spans="1:5" x14ac:dyDescent="0.3">
      <c r="A1962">
        <v>1960</v>
      </c>
      <c r="B1962" s="1">
        <f>Tool!$E$12</f>
        <v>5.8960831264226528</v>
      </c>
      <c r="C1962" s="1">
        <f>Tool!$E$13</f>
        <v>5.4808572546400471</v>
      </c>
      <c r="D1962" s="1">
        <f>Tool!$E$14</f>
        <v>4.3133318604447162</v>
      </c>
      <c r="E1962" s="1">
        <f>Tool!$E$15</f>
        <v>2.5387363045571067</v>
      </c>
    </row>
    <row r="1963" spans="1:5" x14ac:dyDescent="0.3">
      <c r="A1963">
        <v>1961</v>
      </c>
      <c r="B1963" s="1">
        <f>Tool!$E$12</f>
        <v>5.8960831264226528</v>
      </c>
      <c r="C1963" s="1">
        <f>Tool!$E$13</f>
        <v>5.4808572546400471</v>
      </c>
      <c r="D1963" s="1">
        <f>Tool!$E$14</f>
        <v>4.3133318604447162</v>
      </c>
      <c r="E1963" s="1">
        <f>Tool!$E$15</f>
        <v>2.5387363045571067</v>
      </c>
    </row>
    <row r="1964" spans="1:5" x14ac:dyDescent="0.3">
      <c r="A1964">
        <v>1962</v>
      </c>
      <c r="B1964" s="1">
        <f>Tool!$E$12</f>
        <v>5.8960831264226528</v>
      </c>
      <c r="C1964" s="1">
        <f>Tool!$E$13</f>
        <v>5.4808572546400471</v>
      </c>
      <c r="D1964" s="1">
        <f>Tool!$E$14</f>
        <v>4.3133318604447162</v>
      </c>
      <c r="E1964" s="1">
        <f>Tool!$E$15</f>
        <v>2.5387363045571067</v>
      </c>
    </row>
    <row r="1965" spans="1:5" x14ac:dyDescent="0.3">
      <c r="A1965">
        <v>1963</v>
      </c>
      <c r="B1965" s="1">
        <f>Tool!$E$12</f>
        <v>5.8960831264226528</v>
      </c>
      <c r="C1965" s="1">
        <f>Tool!$E$13</f>
        <v>5.4808572546400471</v>
      </c>
      <c r="D1965" s="1">
        <f>Tool!$E$14</f>
        <v>4.3133318604447162</v>
      </c>
      <c r="E1965" s="1">
        <f>Tool!$E$15</f>
        <v>2.5387363045571067</v>
      </c>
    </row>
    <row r="1966" spans="1:5" x14ac:dyDescent="0.3">
      <c r="A1966">
        <v>1964</v>
      </c>
      <c r="B1966" s="1">
        <f>Tool!$E$12</f>
        <v>5.8960831264226528</v>
      </c>
      <c r="C1966" s="1">
        <f>Tool!$E$13</f>
        <v>5.4808572546400471</v>
      </c>
      <c r="D1966" s="1">
        <f>Tool!$E$14</f>
        <v>4.3133318604447162</v>
      </c>
      <c r="E1966" s="1">
        <f>Tool!$E$15</f>
        <v>2.5387363045571067</v>
      </c>
    </row>
    <row r="1967" spans="1:5" x14ac:dyDescent="0.3">
      <c r="A1967">
        <v>1965</v>
      </c>
      <c r="B1967" s="1">
        <f>Tool!$E$12</f>
        <v>5.8960831264226528</v>
      </c>
      <c r="C1967" s="1">
        <f>Tool!$E$13</f>
        <v>5.4808572546400471</v>
      </c>
      <c r="D1967" s="1">
        <f>Tool!$E$14</f>
        <v>4.3133318604447162</v>
      </c>
      <c r="E1967" s="1">
        <f>Tool!$E$15</f>
        <v>2.5387363045571067</v>
      </c>
    </row>
    <row r="1968" spans="1:5" x14ac:dyDescent="0.3">
      <c r="A1968">
        <v>1966</v>
      </c>
      <c r="B1968" s="1">
        <f>Tool!$E$12</f>
        <v>5.8960831264226528</v>
      </c>
      <c r="C1968" s="1">
        <f>Tool!$E$13</f>
        <v>5.4808572546400471</v>
      </c>
      <c r="D1968" s="1">
        <f>Tool!$E$14</f>
        <v>4.3133318604447162</v>
      </c>
      <c r="E1968" s="1">
        <f>Tool!$E$15</f>
        <v>2.5387363045571067</v>
      </c>
    </row>
    <row r="1969" spans="1:5" x14ac:dyDescent="0.3">
      <c r="A1969">
        <v>1967</v>
      </c>
      <c r="B1969" s="1">
        <f>Tool!$E$12</f>
        <v>5.8960831264226528</v>
      </c>
      <c r="C1969" s="1">
        <f>Tool!$E$13</f>
        <v>5.4808572546400471</v>
      </c>
      <c r="D1969" s="1">
        <f>Tool!$E$14</f>
        <v>4.3133318604447162</v>
      </c>
      <c r="E1969" s="1">
        <f>Tool!$E$15</f>
        <v>2.5387363045571067</v>
      </c>
    </row>
    <row r="1970" spans="1:5" x14ac:dyDescent="0.3">
      <c r="A1970">
        <v>1968</v>
      </c>
      <c r="B1970" s="1">
        <f>Tool!$E$12</f>
        <v>5.8960831264226528</v>
      </c>
      <c r="C1970" s="1">
        <f>Tool!$E$13</f>
        <v>5.4808572546400471</v>
      </c>
      <c r="D1970" s="1">
        <f>Tool!$E$14</f>
        <v>4.3133318604447162</v>
      </c>
      <c r="E1970" s="1">
        <f>Tool!$E$15</f>
        <v>2.5387363045571067</v>
      </c>
    </row>
    <row r="1971" spans="1:5" x14ac:dyDescent="0.3">
      <c r="A1971">
        <v>1969</v>
      </c>
      <c r="B1971" s="1">
        <f>Tool!$E$12</f>
        <v>5.8960831264226528</v>
      </c>
      <c r="C1971" s="1">
        <f>Tool!$E$13</f>
        <v>5.4808572546400471</v>
      </c>
      <c r="D1971" s="1">
        <f>Tool!$E$14</f>
        <v>4.3133318604447162</v>
      </c>
      <c r="E1971" s="1">
        <f>Tool!$E$15</f>
        <v>2.5387363045571067</v>
      </c>
    </row>
    <row r="1972" spans="1:5" x14ac:dyDescent="0.3">
      <c r="A1972">
        <v>1970</v>
      </c>
      <c r="B1972" s="1">
        <f>Tool!$E$12</f>
        <v>5.8960831264226528</v>
      </c>
      <c r="C1972" s="1">
        <f>Tool!$E$13</f>
        <v>5.4808572546400471</v>
      </c>
      <c r="D1972" s="1">
        <f>Tool!$E$14</f>
        <v>4.3133318604447162</v>
      </c>
      <c r="E1972" s="1">
        <f>Tool!$E$15</f>
        <v>2.5387363045571067</v>
      </c>
    </row>
    <row r="1973" spans="1:5" x14ac:dyDescent="0.3">
      <c r="A1973">
        <v>1971</v>
      </c>
      <c r="B1973" s="1">
        <f>Tool!$E$12</f>
        <v>5.8960831264226528</v>
      </c>
      <c r="C1973" s="1">
        <f>Tool!$E$13</f>
        <v>5.4808572546400471</v>
      </c>
      <c r="D1973" s="1">
        <f>Tool!$E$14</f>
        <v>4.3133318604447162</v>
      </c>
      <c r="E1973" s="1">
        <f>Tool!$E$15</f>
        <v>2.5387363045571067</v>
      </c>
    </row>
    <row r="1974" spans="1:5" x14ac:dyDescent="0.3">
      <c r="A1974">
        <v>1972</v>
      </c>
      <c r="B1974" s="1">
        <f>Tool!$E$12</f>
        <v>5.8960831264226528</v>
      </c>
      <c r="C1974" s="1">
        <f>Tool!$E$13</f>
        <v>5.4808572546400471</v>
      </c>
      <c r="D1974" s="1">
        <f>Tool!$E$14</f>
        <v>4.3133318604447162</v>
      </c>
      <c r="E1974" s="1">
        <f>Tool!$E$15</f>
        <v>2.5387363045571067</v>
      </c>
    </row>
    <row r="1975" spans="1:5" x14ac:dyDescent="0.3">
      <c r="A1975">
        <v>1973</v>
      </c>
      <c r="B1975" s="1">
        <f>Tool!$E$12</f>
        <v>5.8960831264226528</v>
      </c>
      <c r="C1975" s="1">
        <f>Tool!$E$13</f>
        <v>5.4808572546400471</v>
      </c>
      <c r="D1975" s="1">
        <f>Tool!$E$14</f>
        <v>4.3133318604447162</v>
      </c>
      <c r="E1975" s="1">
        <f>Tool!$E$15</f>
        <v>2.5387363045571067</v>
      </c>
    </row>
    <row r="1976" spans="1:5" x14ac:dyDescent="0.3">
      <c r="A1976">
        <v>1974</v>
      </c>
      <c r="B1976" s="1">
        <f>Tool!$E$12</f>
        <v>5.8960831264226528</v>
      </c>
      <c r="C1976" s="1">
        <f>Tool!$E$13</f>
        <v>5.4808572546400471</v>
      </c>
      <c r="D1976" s="1">
        <f>Tool!$E$14</f>
        <v>4.3133318604447162</v>
      </c>
      <c r="E1976" s="1">
        <f>Tool!$E$15</f>
        <v>2.5387363045571067</v>
      </c>
    </row>
    <row r="1977" spans="1:5" x14ac:dyDescent="0.3">
      <c r="A1977">
        <v>1975</v>
      </c>
      <c r="B1977" s="1">
        <f>Tool!$E$12</f>
        <v>5.8960831264226528</v>
      </c>
      <c r="C1977" s="1">
        <f>Tool!$E$13</f>
        <v>5.4808572546400471</v>
      </c>
      <c r="D1977" s="1">
        <f>Tool!$E$14</f>
        <v>4.3133318604447162</v>
      </c>
      <c r="E1977" s="1">
        <f>Tool!$E$15</f>
        <v>2.5387363045571067</v>
      </c>
    </row>
    <row r="1978" spans="1:5" x14ac:dyDescent="0.3">
      <c r="A1978">
        <v>1976</v>
      </c>
      <c r="B1978" s="1">
        <f>Tool!$E$12</f>
        <v>5.8960831264226528</v>
      </c>
      <c r="C1978" s="1">
        <f>Tool!$E$13</f>
        <v>5.4808572546400471</v>
      </c>
      <c r="D1978" s="1">
        <f>Tool!$E$14</f>
        <v>4.3133318604447162</v>
      </c>
      <c r="E1978" s="1">
        <f>Tool!$E$15</f>
        <v>2.5387363045571067</v>
      </c>
    </row>
    <row r="1979" spans="1:5" x14ac:dyDescent="0.3">
      <c r="A1979">
        <v>1977</v>
      </c>
      <c r="B1979" s="1">
        <f>Tool!$E$12</f>
        <v>5.8960831264226528</v>
      </c>
      <c r="C1979" s="1">
        <f>Tool!$E$13</f>
        <v>5.4808572546400471</v>
      </c>
      <c r="D1979" s="1">
        <f>Tool!$E$14</f>
        <v>4.3133318604447162</v>
      </c>
      <c r="E1979" s="1">
        <f>Tool!$E$15</f>
        <v>2.5387363045571067</v>
      </c>
    </row>
    <row r="1980" spans="1:5" x14ac:dyDescent="0.3">
      <c r="A1980">
        <v>1978</v>
      </c>
      <c r="B1980" s="1">
        <f>Tool!$E$12</f>
        <v>5.8960831264226528</v>
      </c>
      <c r="C1980" s="1">
        <f>Tool!$E$13</f>
        <v>5.4808572546400471</v>
      </c>
      <c r="D1980" s="1">
        <f>Tool!$E$14</f>
        <v>4.3133318604447162</v>
      </c>
      <c r="E1980" s="1">
        <f>Tool!$E$15</f>
        <v>2.5387363045571067</v>
      </c>
    </row>
    <row r="1981" spans="1:5" x14ac:dyDescent="0.3">
      <c r="A1981">
        <v>1979</v>
      </c>
      <c r="B1981" s="1">
        <f>Tool!$E$12</f>
        <v>5.8960831264226528</v>
      </c>
      <c r="C1981" s="1">
        <f>Tool!$E$13</f>
        <v>5.4808572546400471</v>
      </c>
      <c r="D1981" s="1">
        <f>Tool!$E$14</f>
        <v>4.3133318604447162</v>
      </c>
      <c r="E1981" s="1">
        <f>Tool!$E$15</f>
        <v>2.5387363045571067</v>
      </c>
    </row>
    <row r="1982" spans="1:5" x14ac:dyDescent="0.3">
      <c r="A1982">
        <v>1980</v>
      </c>
      <c r="B1982" s="1">
        <f>Tool!$E$12</f>
        <v>5.8960831264226528</v>
      </c>
      <c r="C1982" s="1">
        <f>Tool!$E$13</f>
        <v>5.4808572546400471</v>
      </c>
      <c r="D1982" s="1">
        <f>Tool!$E$14</f>
        <v>4.3133318604447162</v>
      </c>
      <c r="E1982" s="1">
        <f>Tool!$E$15</f>
        <v>2.5387363045571067</v>
      </c>
    </row>
    <row r="1983" spans="1:5" x14ac:dyDescent="0.3">
      <c r="A1983">
        <v>1981</v>
      </c>
      <c r="B1983" s="1">
        <f>Tool!$E$12</f>
        <v>5.8960831264226528</v>
      </c>
      <c r="C1983" s="1">
        <f>Tool!$E$13</f>
        <v>5.4808572546400471</v>
      </c>
      <c r="D1983" s="1">
        <f>Tool!$E$14</f>
        <v>4.3133318604447162</v>
      </c>
      <c r="E1983" s="1">
        <f>Tool!$E$15</f>
        <v>2.5387363045571067</v>
      </c>
    </row>
    <row r="1984" spans="1:5" x14ac:dyDescent="0.3">
      <c r="A1984">
        <v>1982</v>
      </c>
      <c r="B1984" s="1">
        <f>Tool!$E$12</f>
        <v>5.8960831264226528</v>
      </c>
      <c r="C1984" s="1">
        <f>Tool!$E$13</f>
        <v>5.4808572546400471</v>
      </c>
      <c r="D1984" s="1">
        <f>Tool!$E$14</f>
        <v>4.3133318604447162</v>
      </c>
      <c r="E1984" s="1">
        <f>Tool!$E$15</f>
        <v>2.5387363045571067</v>
      </c>
    </row>
    <row r="1985" spans="1:5" x14ac:dyDescent="0.3">
      <c r="A1985">
        <v>1983</v>
      </c>
      <c r="B1985" s="1">
        <f>Tool!$E$12</f>
        <v>5.8960831264226528</v>
      </c>
      <c r="C1985" s="1">
        <f>Tool!$E$13</f>
        <v>5.4808572546400471</v>
      </c>
      <c r="D1985" s="1">
        <f>Tool!$E$14</f>
        <v>4.3133318604447162</v>
      </c>
      <c r="E1985" s="1">
        <f>Tool!$E$15</f>
        <v>2.5387363045571067</v>
      </c>
    </row>
    <row r="1986" spans="1:5" x14ac:dyDescent="0.3">
      <c r="A1986">
        <v>1984</v>
      </c>
      <c r="B1986" s="1">
        <f>Tool!$E$12</f>
        <v>5.8960831264226528</v>
      </c>
      <c r="C1986" s="1">
        <f>Tool!$E$13</f>
        <v>5.4808572546400471</v>
      </c>
      <c r="D1986" s="1">
        <f>Tool!$E$14</f>
        <v>4.3133318604447162</v>
      </c>
      <c r="E1986" s="1">
        <f>Tool!$E$15</f>
        <v>2.5387363045571067</v>
      </c>
    </row>
    <row r="1987" spans="1:5" x14ac:dyDescent="0.3">
      <c r="A1987">
        <v>1985</v>
      </c>
      <c r="B1987" s="1">
        <f>Tool!$E$12</f>
        <v>5.8960831264226528</v>
      </c>
      <c r="C1987" s="1">
        <f>Tool!$E$13</f>
        <v>5.4808572546400471</v>
      </c>
      <c r="D1987" s="1">
        <f>Tool!$E$14</f>
        <v>4.3133318604447162</v>
      </c>
      <c r="E1987" s="1">
        <f>Tool!$E$15</f>
        <v>2.5387363045571067</v>
      </c>
    </row>
    <row r="1988" spans="1:5" x14ac:dyDescent="0.3">
      <c r="A1988">
        <v>1986</v>
      </c>
      <c r="B1988" s="1">
        <f>Tool!$E$12</f>
        <v>5.8960831264226528</v>
      </c>
      <c r="C1988" s="1">
        <f>Tool!$E$13</f>
        <v>5.4808572546400471</v>
      </c>
      <c r="D1988" s="1">
        <f>Tool!$E$14</f>
        <v>4.3133318604447162</v>
      </c>
      <c r="E1988" s="1">
        <f>Tool!$E$15</f>
        <v>2.5387363045571067</v>
      </c>
    </row>
    <row r="1989" spans="1:5" x14ac:dyDescent="0.3">
      <c r="A1989">
        <v>1987</v>
      </c>
      <c r="B1989" s="1">
        <f>Tool!$E$12</f>
        <v>5.8960831264226528</v>
      </c>
      <c r="C1989" s="1">
        <f>Tool!$E$13</f>
        <v>5.4808572546400471</v>
      </c>
      <c r="D1989" s="1">
        <f>Tool!$E$14</f>
        <v>4.3133318604447162</v>
      </c>
      <c r="E1989" s="1">
        <f>Tool!$E$15</f>
        <v>2.5387363045571067</v>
      </c>
    </row>
    <row r="1990" spans="1:5" x14ac:dyDescent="0.3">
      <c r="A1990">
        <v>1988</v>
      </c>
      <c r="B1990" s="1">
        <f>Tool!$E$12</f>
        <v>5.8960831264226528</v>
      </c>
      <c r="C1990" s="1">
        <f>Tool!$E$13</f>
        <v>5.4808572546400471</v>
      </c>
      <c r="D1990" s="1">
        <f>Tool!$E$14</f>
        <v>4.3133318604447162</v>
      </c>
      <c r="E1990" s="1">
        <f>Tool!$E$15</f>
        <v>2.5387363045571067</v>
      </c>
    </row>
    <row r="1991" spans="1:5" x14ac:dyDescent="0.3">
      <c r="A1991">
        <v>1989</v>
      </c>
      <c r="B1991" s="1">
        <f>Tool!$E$12</f>
        <v>5.8960831264226528</v>
      </c>
      <c r="C1991" s="1">
        <f>Tool!$E$13</f>
        <v>5.4808572546400471</v>
      </c>
      <c r="D1991" s="1">
        <f>Tool!$E$14</f>
        <v>4.3133318604447162</v>
      </c>
      <c r="E1991" s="1">
        <f>Tool!$E$15</f>
        <v>2.5387363045571067</v>
      </c>
    </row>
    <row r="1992" spans="1:5" x14ac:dyDescent="0.3">
      <c r="A1992">
        <v>1990</v>
      </c>
      <c r="B1992" s="1">
        <f>Tool!$E$12</f>
        <v>5.8960831264226528</v>
      </c>
      <c r="C1992" s="1">
        <f>Tool!$E$13</f>
        <v>5.4808572546400471</v>
      </c>
      <c r="D1992" s="1">
        <f>Tool!$E$14</f>
        <v>4.3133318604447162</v>
      </c>
      <c r="E1992" s="1">
        <f>Tool!$E$15</f>
        <v>2.5387363045571067</v>
      </c>
    </row>
    <row r="1993" spans="1:5" x14ac:dyDescent="0.3">
      <c r="A1993">
        <v>1991</v>
      </c>
      <c r="B1993" s="1">
        <f>Tool!$E$12</f>
        <v>5.8960831264226528</v>
      </c>
      <c r="C1993" s="1">
        <f>Tool!$E$13</f>
        <v>5.4808572546400471</v>
      </c>
      <c r="D1993" s="1">
        <f>Tool!$E$14</f>
        <v>4.3133318604447162</v>
      </c>
      <c r="E1993" s="1">
        <f>Tool!$E$15</f>
        <v>2.5387363045571067</v>
      </c>
    </row>
    <row r="1994" spans="1:5" x14ac:dyDescent="0.3">
      <c r="A1994">
        <v>1992</v>
      </c>
      <c r="B1994" s="1">
        <f>Tool!$E$12</f>
        <v>5.8960831264226528</v>
      </c>
      <c r="C1994" s="1">
        <f>Tool!$E$13</f>
        <v>5.4808572546400471</v>
      </c>
      <c r="D1994" s="1">
        <f>Tool!$E$14</f>
        <v>4.3133318604447162</v>
      </c>
      <c r="E1994" s="1">
        <f>Tool!$E$15</f>
        <v>2.5387363045571067</v>
      </c>
    </row>
    <row r="1995" spans="1:5" x14ac:dyDescent="0.3">
      <c r="A1995">
        <v>1993</v>
      </c>
      <c r="B1995" s="1">
        <f>Tool!$E$12</f>
        <v>5.8960831264226528</v>
      </c>
      <c r="C1995" s="1">
        <f>Tool!$E$13</f>
        <v>5.4808572546400471</v>
      </c>
      <c r="D1995" s="1">
        <f>Tool!$E$14</f>
        <v>4.3133318604447162</v>
      </c>
      <c r="E1995" s="1">
        <f>Tool!$E$15</f>
        <v>2.5387363045571067</v>
      </c>
    </row>
    <row r="1996" spans="1:5" x14ac:dyDescent="0.3">
      <c r="A1996">
        <v>1994</v>
      </c>
      <c r="B1996" s="1">
        <f>Tool!$E$12</f>
        <v>5.8960831264226528</v>
      </c>
      <c r="C1996" s="1">
        <f>Tool!$E$13</f>
        <v>5.4808572546400471</v>
      </c>
      <c r="D1996" s="1">
        <f>Tool!$E$14</f>
        <v>4.3133318604447162</v>
      </c>
      <c r="E1996" s="1">
        <f>Tool!$E$15</f>
        <v>2.5387363045571067</v>
      </c>
    </row>
    <row r="1997" spans="1:5" x14ac:dyDescent="0.3">
      <c r="A1997">
        <v>1995</v>
      </c>
      <c r="B1997" s="1">
        <f>Tool!$E$12</f>
        <v>5.8960831264226528</v>
      </c>
      <c r="C1997" s="1">
        <f>Tool!$E$13</f>
        <v>5.4808572546400471</v>
      </c>
      <c r="D1997" s="1">
        <f>Tool!$E$14</f>
        <v>4.3133318604447162</v>
      </c>
      <c r="E1997" s="1">
        <f>Tool!$E$15</f>
        <v>2.5387363045571067</v>
      </c>
    </row>
    <row r="1998" spans="1:5" x14ac:dyDescent="0.3">
      <c r="A1998">
        <v>1996</v>
      </c>
      <c r="B1998" s="1">
        <f>Tool!$E$12</f>
        <v>5.8960831264226528</v>
      </c>
      <c r="C1998" s="1">
        <f>Tool!$E$13</f>
        <v>5.4808572546400471</v>
      </c>
      <c r="D1998" s="1">
        <f>Tool!$E$14</f>
        <v>4.3133318604447162</v>
      </c>
      <c r="E1998" s="1">
        <f>Tool!$E$15</f>
        <v>2.5387363045571067</v>
      </c>
    </row>
    <row r="1999" spans="1:5" x14ac:dyDescent="0.3">
      <c r="A1999">
        <v>1997</v>
      </c>
      <c r="B1999" s="1">
        <f>Tool!$E$12</f>
        <v>5.8960831264226528</v>
      </c>
      <c r="C1999" s="1">
        <f>Tool!$E$13</f>
        <v>5.4808572546400471</v>
      </c>
      <c r="D1999" s="1">
        <f>Tool!$E$14</f>
        <v>4.3133318604447162</v>
      </c>
      <c r="E1999" s="1">
        <f>Tool!$E$15</f>
        <v>2.5387363045571067</v>
      </c>
    </row>
    <row r="2000" spans="1:5" x14ac:dyDescent="0.3">
      <c r="A2000">
        <v>1998</v>
      </c>
      <c r="B2000" s="1">
        <f>Tool!$E$12</f>
        <v>5.8960831264226528</v>
      </c>
      <c r="C2000" s="1">
        <f>Tool!$E$13</f>
        <v>5.4808572546400471</v>
      </c>
      <c r="D2000" s="1">
        <f>Tool!$E$14</f>
        <v>4.3133318604447162</v>
      </c>
      <c r="E2000" s="1">
        <f>Tool!$E$15</f>
        <v>2.5387363045571067</v>
      </c>
    </row>
    <row r="2001" spans="1:5" x14ac:dyDescent="0.3">
      <c r="A2001">
        <v>1999</v>
      </c>
      <c r="B2001" s="1">
        <f>Tool!$E$12</f>
        <v>5.8960831264226528</v>
      </c>
      <c r="C2001" s="1">
        <f>Tool!$E$13</f>
        <v>5.4808572546400471</v>
      </c>
      <c r="D2001" s="1">
        <f>Tool!$E$14</f>
        <v>4.3133318604447162</v>
      </c>
      <c r="E2001" s="1">
        <f>Tool!$E$15</f>
        <v>2.5387363045571067</v>
      </c>
    </row>
    <row r="2002" spans="1:5" x14ac:dyDescent="0.3">
      <c r="A2002">
        <v>2000</v>
      </c>
      <c r="B2002" s="1">
        <f>Tool!$E$12</f>
        <v>5.8960831264226528</v>
      </c>
      <c r="C2002" s="1">
        <f>Tool!$E$13</f>
        <v>5.4808572546400471</v>
      </c>
      <c r="D2002" s="1">
        <f>Tool!$E$14</f>
        <v>4.3133318604447162</v>
      </c>
      <c r="E2002" s="1">
        <f>Tool!$E$15</f>
        <v>2.5387363045571067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563-E31F-483E-9365-5ACDBF718F8F}">
  <sheetPr codeName="Sheet3"/>
  <dimension ref="A1:F30"/>
  <sheetViews>
    <sheetView workbookViewId="0">
      <selection activeCell="Q2" sqref="Q2"/>
    </sheetView>
  </sheetViews>
  <sheetFormatPr defaultRowHeight="15" x14ac:dyDescent="0.3"/>
  <cols>
    <col min="1" max="1" width="36.85546875" bestFit="1" customWidth="1"/>
  </cols>
  <sheetData>
    <row r="1" spans="1:1" x14ac:dyDescent="0.3">
      <c r="A1" t="s">
        <v>6</v>
      </c>
    </row>
    <row r="2" spans="1:1" x14ac:dyDescent="0.3">
      <c r="A2" t="s">
        <v>1</v>
      </c>
    </row>
    <row r="3" spans="1:1" x14ac:dyDescent="0.3">
      <c r="A3" t="s">
        <v>7</v>
      </c>
    </row>
    <row r="5" spans="1:1" x14ac:dyDescent="0.3">
      <c r="A5" s="4" t="s">
        <v>70</v>
      </c>
    </row>
    <row r="6" spans="1:1" x14ac:dyDescent="0.3">
      <c r="A6" s="4" t="s">
        <v>70</v>
      </c>
    </row>
    <row r="7" spans="1:1" x14ac:dyDescent="0.3">
      <c r="A7" s="4" t="s">
        <v>70</v>
      </c>
    </row>
    <row r="8" spans="1:1" x14ac:dyDescent="0.3">
      <c r="A8" s="4" t="s">
        <v>70</v>
      </c>
    </row>
    <row r="9" spans="1:1" x14ac:dyDescent="0.3">
      <c r="A9" s="4" t="s">
        <v>70</v>
      </c>
    </row>
    <row r="11" spans="1:1" x14ac:dyDescent="0.3">
      <c r="A11" s="4" t="s">
        <v>71</v>
      </c>
    </row>
    <row r="12" spans="1:1" x14ac:dyDescent="0.3">
      <c r="A12" s="4" t="s">
        <v>71</v>
      </c>
    </row>
    <row r="13" spans="1:1" x14ac:dyDescent="0.3">
      <c r="A13" s="4" t="s">
        <v>71</v>
      </c>
    </row>
    <row r="14" spans="1:1" x14ac:dyDescent="0.3">
      <c r="A14" s="4" t="s">
        <v>71</v>
      </c>
    </row>
    <row r="15" spans="1:1" x14ac:dyDescent="0.3">
      <c r="A15" s="4" t="s">
        <v>71</v>
      </c>
    </row>
    <row r="17" spans="1:6" x14ac:dyDescent="0.3">
      <c r="A17" s="12" t="s">
        <v>72</v>
      </c>
    </row>
    <row r="18" spans="1:6" x14ac:dyDescent="0.3">
      <c r="A18" s="12" t="s">
        <v>72</v>
      </c>
    </row>
    <row r="20" spans="1:6" x14ac:dyDescent="0.3">
      <c r="A20" s="12" t="s">
        <v>73</v>
      </c>
    </row>
    <row r="21" spans="1:6" x14ac:dyDescent="0.3">
      <c r="A21" s="12" t="s">
        <v>73</v>
      </c>
    </row>
    <row r="22" spans="1:6" x14ac:dyDescent="0.3">
      <c r="B22" t="s">
        <v>8</v>
      </c>
      <c r="C22" t="s">
        <v>9</v>
      </c>
      <c r="D22" t="s">
        <v>98</v>
      </c>
      <c r="E22" t="s">
        <v>99</v>
      </c>
    </row>
    <row r="23" spans="1:6" x14ac:dyDescent="0.3">
      <c r="A23" s="17" t="s">
        <v>10</v>
      </c>
      <c r="B23">
        <v>5</v>
      </c>
      <c r="C23">
        <v>0.3</v>
      </c>
      <c r="D23">
        <v>1</v>
      </c>
      <c r="E23">
        <f>Tool!E9-'Pick List'!D23</f>
        <v>6.6</v>
      </c>
      <c r="F23" t="s">
        <v>69</v>
      </c>
    </row>
    <row r="24" spans="1:6" x14ac:dyDescent="0.3">
      <c r="A24" s="17" t="s">
        <v>11</v>
      </c>
      <c r="B24">
        <v>1.5</v>
      </c>
      <c r="C24">
        <v>0.1</v>
      </c>
      <c r="D24">
        <v>0.3</v>
      </c>
      <c r="E24">
        <f>Tool!E9-'Pick List'!D24</f>
        <v>7.3</v>
      </c>
    </row>
    <row r="25" spans="1:6" x14ac:dyDescent="0.3">
      <c r="B25" t="s">
        <v>68</v>
      </c>
    </row>
    <row r="27" spans="1:6" x14ac:dyDescent="0.3">
      <c r="A27" t="s">
        <v>45</v>
      </c>
    </row>
    <row r="30" spans="1:6" x14ac:dyDescent="0.3">
      <c r="B3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_x0020_Manager xmlns="3038d5b2-cfc2-44f2-8ea1-db682ff2d9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1A87330F0A434C90FA80AB5F5C7BF9" ma:contentTypeVersion="13" ma:contentTypeDescription="Create a new document." ma:contentTypeScope="" ma:versionID="ac75132487be063eea74bfc4746137f4">
  <xsd:schema xmlns:xsd="http://www.w3.org/2001/XMLSchema" xmlns:xs="http://www.w3.org/2001/XMLSchema" xmlns:p="http://schemas.microsoft.com/office/2006/metadata/properties" xmlns:ns2="3038d5b2-cfc2-44f2-8ea1-db682ff2d952" xmlns:ns3="1e52c10f-e8e5-425c-842f-520cf3725330" targetNamespace="http://schemas.microsoft.com/office/2006/metadata/properties" ma:root="true" ma:fieldsID="de43c8fea6295cad0db6727774ebfb4f" ns2:_="" ns3:_="">
    <xsd:import namespace="3038d5b2-cfc2-44f2-8ea1-db682ff2d952"/>
    <xsd:import namespace="1e52c10f-e8e5-425c-842f-520cf37253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Project_x0020_Manage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8d5b2-cfc2-44f2-8ea1-db682ff2d9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Project_x0020_Manager" ma:index="16" nillable="true" ma:displayName="Project Manager" ma:format="Dropdown" ma:internalName="Project_x0020_Manager">
      <xsd:simpleType>
        <xsd:restriction base="dms:Choice">
          <xsd:enumeration value="Andy Davis"/>
          <xsd:enumeration value="Mary Jo Spence"/>
          <xsd:enumeration value="Michael Mass"/>
          <xsd:enumeration value="Robert Waterhouse"/>
          <xsd:enumeration value="Lisa Stephenson"/>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52c10f-e8e5-425c-842f-520cf37253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4E5D1-6747-44F7-9C11-D0DF4773747B}">
  <ds:schemaRefs>
    <ds:schemaRef ds:uri="http://purl.org/dc/elements/1.1/"/>
    <ds:schemaRef ds:uri="http://schemas.openxmlformats.org/package/2006/metadata/core-properties"/>
    <ds:schemaRef ds:uri="http://schemas.microsoft.com/office/2006/documentManagement/types"/>
    <ds:schemaRef ds:uri="http://purl.org/dc/terms/"/>
    <ds:schemaRef ds:uri="3038d5b2-cfc2-44f2-8ea1-db682ff2d952"/>
    <ds:schemaRef ds:uri="http://www.w3.org/XML/1998/namespace"/>
    <ds:schemaRef ds:uri="http://schemas.microsoft.com/office/infopath/2007/PartnerControls"/>
    <ds:schemaRef ds:uri="1e52c10f-e8e5-425c-842f-520cf372533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BD2A78F-92A3-4457-8554-DA4687BB2A7F}">
  <ds:schemaRefs>
    <ds:schemaRef ds:uri="http://schemas.microsoft.com/sharepoint/v3/contenttype/forms"/>
  </ds:schemaRefs>
</ds:datastoreItem>
</file>

<file path=customXml/itemProps3.xml><?xml version="1.0" encoding="utf-8"?>
<ds:datastoreItem xmlns:ds="http://schemas.openxmlformats.org/officeDocument/2006/customXml" ds:itemID="{BB2369F2-3039-4CFD-9EBE-26EE33980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8d5b2-cfc2-44f2-8ea1-db682ff2d952"/>
    <ds:schemaRef ds:uri="1e52c10f-e8e5-425c-842f-520cf37253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Tool</vt:lpstr>
      <vt:lpstr>Example</vt:lpstr>
      <vt:lpstr>Basic</vt:lpstr>
      <vt:lpstr>Trajectory Map</vt:lpstr>
      <vt:lpstr>Heat Map</vt:lpstr>
      <vt:lpstr>Pick List</vt:lpstr>
      <vt:lpstr>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Waterhouse</dc:creator>
  <cp:keywords/>
  <dc:description/>
  <cp:lastModifiedBy>Robert Waterhouse</cp:lastModifiedBy>
  <cp:revision/>
  <cp:lastPrinted>2020-11-30T18:57:08Z</cp:lastPrinted>
  <dcterms:created xsi:type="dcterms:W3CDTF">2020-05-18T17:29:16Z</dcterms:created>
  <dcterms:modified xsi:type="dcterms:W3CDTF">2021-01-20T22:35:56Z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0x010100661A87330F0A434C90FA80AB5F5C7BF9</vt:lpwstr>
  </property>
</Properties>
</file>